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internal.apra.gov.au\users$\Sydney\mxmay\Desktop\Life documents\"/>
    </mc:Choice>
  </mc:AlternateContent>
  <workbookProtection workbookAlgorithmName="SHA-256" workbookHashValue="NLmpyfdust0JhHyPZE3aHl9CRM4q0gR4SRUw371tAHU=" workbookSaltValue="C3krRuicsMbqK3eBDHi1og==" workbookSpinCount="100000" lockStructure="1"/>
  <bookViews>
    <workbookView xWindow="0" yWindow="0" windowWidth="12978" windowHeight="5238" tabRatio="916"/>
  </bookViews>
  <sheets>
    <sheet name="Cover_Sheet" sheetId="2" r:id="rId1"/>
    <sheet name="Instructions" sheetId="51" r:id="rId2"/>
    <sheet name="Index" sheetId="63" r:id="rId3"/>
    <sheet name="STATS_Total" sheetId="3" r:id="rId4"/>
    <sheet name="STATS_Total_Ind" sheetId="78" r:id="rId5"/>
    <sheet name="STATS_IndOS_Open_Adv" sheetId="16" r:id="rId6"/>
    <sheet name="STATS_IndOS_Closed_Adv" sheetId="93" r:id="rId7"/>
    <sheet name="STATS_IndOS_Open_NonAdv" sheetId="21" r:id="rId8"/>
    <sheet name="STATS_IndOS_Closed_NonAdv" sheetId="94" r:id="rId9"/>
    <sheet name="STATS_IndIS_Open_Adv" sheetId="64" r:id="rId10"/>
    <sheet name="STATS_IndIS_Closed_Adv" sheetId="95" r:id="rId11"/>
    <sheet name="STATS_IndIS_Open_NonAdv" sheetId="96" r:id="rId12"/>
    <sheet name="STATS_IndIS_Closed_NonAdv" sheetId="67" r:id="rId13"/>
    <sheet name="STATS_Total_Grp" sheetId="84" r:id="rId14"/>
    <sheet name="STATS_GrpOS" sheetId="83" r:id="rId15"/>
    <sheet name="STATS_GrpIS" sheetId="19" r:id="rId16"/>
    <sheet name="CLAIMS_Total" sheetId="4" r:id="rId17"/>
    <sheet name="CLAIMS_Total_Ind" sheetId="79" r:id="rId18"/>
    <sheet name="CLAIMS_IndOS_Open_Adv" sheetId="22" r:id="rId19"/>
    <sheet name="CLAIMS_IndOS_Closed_Adv" sheetId="97" r:id="rId20"/>
    <sheet name="CLAIMS_IndOS_Open_NonAdv" sheetId="24" r:id="rId21"/>
    <sheet name="CLAIMS_IndOS_Closed_NonAdv" sheetId="98" r:id="rId22"/>
    <sheet name="CLAIMS_IndIS_Open_Adv" sheetId="68" r:id="rId23"/>
    <sheet name="CLAIMS_IndIS_Closed_Adv" sheetId="99" r:id="rId24"/>
    <sheet name="CLAIMS_IndIS_Open_NonAdv" sheetId="100" r:id="rId25"/>
    <sheet name="CLAIMS_IndIS_Closed_NonAdv" sheetId="71" r:id="rId26"/>
    <sheet name="CLAIMS_Total_Grp" sheetId="86" r:id="rId27"/>
    <sheet name="CLAIMS_GrpOS" sheetId="85" r:id="rId28"/>
    <sheet name="CLAIMS_GrpIS" sheetId="26" r:id="rId29"/>
    <sheet name="CLAIMSDURN_Total" sheetId="46" r:id="rId30"/>
    <sheet name="CLAIMSDURN_Total_Ind" sheetId="80" r:id="rId31"/>
    <sheet name="CLAIMSDURN_IndOS_Adv" sheetId="43" r:id="rId32"/>
    <sheet name="CLAIMSDURN_IndOS_NonAdv" sheetId="45" r:id="rId33"/>
    <sheet name="CLAIMSDURN_IndIS_Adv" sheetId="72" r:id="rId34"/>
    <sheet name="CLAIMSDURN_IndIS_NonAdv" sheetId="73" r:id="rId35"/>
    <sheet name="CLAIMSDURN_Total_Grp" sheetId="88" r:id="rId36"/>
    <sheet name="CLAIMSDURN_GrpOS" sheetId="54" r:id="rId37"/>
    <sheet name="CLAIMSDURN_GrpIS" sheetId="87" r:id="rId38"/>
    <sheet name="DISPUTES_Total" sheetId="30" r:id="rId39"/>
    <sheet name="DISPUTES_Total_Ind" sheetId="81" r:id="rId40"/>
    <sheet name="DISPUTES_IndOS_Adv" sheetId="28" r:id="rId41"/>
    <sheet name="DISPUTES_IndOS_NonAdv" sheetId="29" r:id="rId42"/>
    <sheet name="DISPUTES_IndIS_Adv" sheetId="74" r:id="rId43"/>
    <sheet name="DISPUTES_IndIS_NonAdv" sheetId="75" r:id="rId44"/>
    <sheet name="DISPUTES_Total_Grp" sheetId="90" r:id="rId45"/>
    <sheet name="DISPUTES_GrpOS" sheetId="89" r:id="rId46"/>
    <sheet name="DISPUTES_GrpIS" sheetId="56" r:id="rId47"/>
    <sheet name="DISPUTESDURN_Total" sheetId="47" r:id="rId48"/>
    <sheet name="DISPUTESDURN_Total_Ind" sheetId="82" r:id="rId49"/>
    <sheet name="DISPUTESDURN_IndOS_Adv" sheetId="48" r:id="rId50"/>
    <sheet name="DISPUTESDURN_IndOS_NonAdv" sheetId="50" r:id="rId51"/>
    <sheet name="DISPUTESDURN_IndIS_Adv" sheetId="76" r:id="rId52"/>
    <sheet name="DISPUTESDURN_IndIS_NonAdv" sheetId="77" r:id="rId53"/>
    <sheet name="DISPUTESDURN_Total_Grp" sheetId="92" r:id="rId54"/>
    <sheet name="DISPUTESDURN_GrpOS" sheetId="91" r:id="rId55"/>
    <sheet name="DISPUTESDURN_GrpIS" sheetId="55" r:id="rId56"/>
    <sheet name="SUPPLEMENT_Reopened" sheetId="101" r:id="rId57"/>
    <sheet name="SUPPLEMENT_CCI" sheetId="103" r:id="rId58"/>
    <sheet name="SUPPLEMENT_Disputes" sheetId="104" r:id="rId59"/>
    <sheet name="_Parameters" sheetId="9" state="veryHidden" r:id="rId60"/>
  </sheets>
  <definedNames>
    <definedName name="EndDate">Cover_Sheet!$C$16</definedName>
    <definedName name="EntityList">_Parameters!$B$4:$B$44</definedName>
    <definedName name="EntityName">Cover_Sheet!$C$4</definedName>
    <definedName name="EntityTable">_Parameters!$B$4:$D$44</definedName>
    <definedName name="FileName">_Parameters!$C$60</definedName>
    <definedName name="FilePath">_Parameters!$C$59</definedName>
    <definedName name="FullFilePath">_Parameters!$C$58</definedName>
    <definedName name="IncPer_0">_Parameters!$E$55</definedName>
    <definedName name="IncPer_1">_Parameters!$D$55</definedName>
    <definedName name="IncPer_2">_Parameters!$C$55</definedName>
    <definedName name="Period">Cover_Sheet!$C$14</definedName>
    <definedName name="ShortName">_Parameters!$C$63</definedName>
    <definedName name="StartDate">_Parameters!$C$54</definedName>
    <definedName name="Top">Index!$B$4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03" l="1"/>
  <c r="D5" i="104"/>
  <c r="D5" i="101"/>
  <c r="D5" i="79"/>
  <c r="D5" i="22"/>
  <c r="D5" i="97"/>
  <c r="D5" i="24"/>
  <c r="D5" i="98"/>
  <c r="D5" i="68"/>
  <c r="D5" i="99"/>
  <c r="D5" i="100"/>
  <c r="D5" i="71"/>
  <c r="D5" i="86"/>
  <c r="D5" i="85"/>
  <c r="D5" i="26"/>
  <c r="D5" i="46"/>
  <c r="D5" i="80"/>
  <c r="D5" i="43"/>
  <c r="D5" i="45"/>
  <c r="D5" i="72"/>
  <c r="D5" i="73"/>
  <c r="D5" i="88"/>
  <c r="D5" i="54"/>
  <c r="D5" i="87"/>
  <c r="D5" i="30"/>
  <c r="D5" i="81"/>
  <c r="D5" i="28"/>
  <c r="D5" i="29"/>
  <c r="D5" i="74"/>
  <c r="D5" i="75"/>
  <c r="D5" i="90"/>
  <c r="D5" i="89"/>
  <c r="D5" i="56"/>
  <c r="D5" i="47"/>
  <c r="D5" i="82"/>
  <c r="D5" i="48"/>
  <c r="D5" i="50"/>
  <c r="D5" i="76"/>
  <c r="D5" i="77"/>
  <c r="D5" i="92"/>
  <c r="D5" i="91"/>
  <c r="D5" i="55"/>
  <c r="D5" i="4"/>
  <c r="D5" i="16"/>
  <c r="D5" i="93"/>
  <c r="D5" i="21"/>
  <c r="D5" i="94"/>
  <c r="D5" i="64"/>
  <c r="D5" i="95"/>
  <c r="D5" i="96"/>
  <c r="D5" i="67"/>
  <c r="D5" i="84"/>
  <c r="D5" i="83"/>
  <c r="D5" i="19"/>
  <c r="D5" i="78"/>
  <c r="D5" i="3"/>
  <c r="S156" i="48" l="1"/>
  <c r="R156" i="48"/>
  <c r="Q156" i="48"/>
  <c r="P156" i="48"/>
  <c r="O156" i="48"/>
  <c r="N156" i="48"/>
  <c r="M156" i="48"/>
  <c r="L156" i="48"/>
  <c r="K156" i="48"/>
  <c r="J156" i="48"/>
  <c r="I156" i="48"/>
  <c r="H156" i="48"/>
  <c r="G156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S156" i="50"/>
  <c r="R156" i="50"/>
  <c r="Q156" i="50"/>
  <c r="P156" i="50"/>
  <c r="O156" i="50"/>
  <c r="N156" i="50"/>
  <c r="M156" i="50"/>
  <c r="L156" i="50"/>
  <c r="K156" i="50"/>
  <c r="J156" i="50"/>
  <c r="I156" i="50"/>
  <c r="H156" i="50"/>
  <c r="G156" i="50"/>
  <c r="S155" i="50"/>
  <c r="R155" i="50"/>
  <c r="Q155" i="50"/>
  <c r="P155" i="50"/>
  <c r="O155" i="50"/>
  <c r="N155" i="50"/>
  <c r="M155" i="50"/>
  <c r="L155" i="50"/>
  <c r="K155" i="50"/>
  <c r="J155" i="50"/>
  <c r="I155" i="50"/>
  <c r="H155" i="50"/>
  <c r="G155" i="50"/>
  <c r="S154" i="50"/>
  <c r="R154" i="50"/>
  <c r="Q154" i="50"/>
  <c r="P154" i="50"/>
  <c r="O154" i="50"/>
  <c r="N154" i="50"/>
  <c r="M154" i="50"/>
  <c r="L154" i="50"/>
  <c r="K154" i="50"/>
  <c r="J154" i="50"/>
  <c r="I154" i="50"/>
  <c r="H154" i="50"/>
  <c r="G154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S147" i="50"/>
  <c r="R147" i="50"/>
  <c r="Q147" i="50"/>
  <c r="P147" i="50"/>
  <c r="O147" i="50"/>
  <c r="N147" i="50"/>
  <c r="M147" i="50"/>
  <c r="L147" i="50"/>
  <c r="K147" i="50"/>
  <c r="J147" i="50"/>
  <c r="I147" i="50"/>
  <c r="H147" i="50"/>
  <c r="G147" i="50"/>
  <c r="S146" i="50"/>
  <c r="R146" i="50"/>
  <c r="Q146" i="50"/>
  <c r="P146" i="50"/>
  <c r="O146" i="50"/>
  <c r="N146" i="50"/>
  <c r="M146" i="50"/>
  <c r="L146" i="50"/>
  <c r="K146" i="50"/>
  <c r="J146" i="50"/>
  <c r="I146" i="50"/>
  <c r="H146" i="50"/>
  <c r="G146" i="50"/>
  <c r="S145" i="50"/>
  <c r="R145" i="50"/>
  <c r="Q145" i="50"/>
  <c r="P145" i="50"/>
  <c r="O145" i="50"/>
  <c r="N145" i="50"/>
  <c r="M145" i="50"/>
  <c r="L145" i="50"/>
  <c r="K145" i="50"/>
  <c r="J145" i="50"/>
  <c r="I145" i="50"/>
  <c r="H145" i="50"/>
  <c r="G145" i="50"/>
  <c r="S144" i="50"/>
  <c r="R144" i="50"/>
  <c r="Q144" i="50"/>
  <c r="P144" i="50"/>
  <c r="O144" i="50"/>
  <c r="N144" i="50"/>
  <c r="M144" i="50"/>
  <c r="L144" i="50"/>
  <c r="K144" i="50"/>
  <c r="J144" i="50"/>
  <c r="I144" i="50"/>
  <c r="H144" i="50"/>
  <c r="G144" i="50"/>
  <c r="S143" i="50"/>
  <c r="R143" i="50"/>
  <c r="Q143" i="50"/>
  <c r="P143" i="50"/>
  <c r="O143" i="50"/>
  <c r="N143" i="50"/>
  <c r="M143" i="50"/>
  <c r="L143" i="50"/>
  <c r="K143" i="50"/>
  <c r="J143" i="50"/>
  <c r="I143" i="50"/>
  <c r="H143" i="50"/>
  <c r="G143" i="50"/>
  <c r="S142" i="50"/>
  <c r="R142" i="50"/>
  <c r="Q142" i="50"/>
  <c r="P142" i="50"/>
  <c r="O142" i="50"/>
  <c r="N142" i="50"/>
  <c r="M142" i="50"/>
  <c r="L142" i="50"/>
  <c r="K142" i="50"/>
  <c r="J142" i="50"/>
  <c r="I142" i="50"/>
  <c r="H142" i="50"/>
  <c r="G142" i="50"/>
  <c r="S141" i="50"/>
  <c r="R141" i="50"/>
  <c r="Q141" i="50"/>
  <c r="P141" i="50"/>
  <c r="O141" i="50"/>
  <c r="N141" i="50"/>
  <c r="M141" i="50"/>
  <c r="L141" i="50"/>
  <c r="K141" i="50"/>
  <c r="J141" i="50"/>
  <c r="I141" i="50"/>
  <c r="H141" i="50"/>
  <c r="G141" i="50"/>
  <c r="S138" i="50"/>
  <c r="R138" i="50"/>
  <c r="Q138" i="50"/>
  <c r="P138" i="50"/>
  <c r="O138" i="50"/>
  <c r="N138" i="50"/>
  <c r="M138" i="50"/>
  <c r="L138" i="50"/>
  <c r="K138" i="50"/>
  <c r="J138" i="50"/>
  <c r="I138" i="50"/>
  <c r="H138" i="50"/>
  <c r="G138" i="50"/>
  <c r="S137" i="50"/>
  <c r="R137" i="50"/>
  <c r="Q137" i="50"/>
  <c r="P137" i="50"/>
  <c r="O137" i="50"/>
  <c r="N137" i="50"/>
  <c r="M137" i="50"/>
  <c r="L137" i="50"/>
  <c r="K137" i="50"/>
  <c r="J137" i="50"/>
  <c r="I137" i="50"/>
  <c r="H137" i="50"/>
  <c r="G137" i="50"/>
  <c r="S136" i="50"/>
  <c r="R136" i="50"/>
  <c r="Q136" i="50"/>
  <c r="P136" i="50"/>
  <c r="O136" i="50"/>
  <c r="N136" i="50"/>
  <c r="M136" i="50"/>
  <c r="L136" i="50"/>
  <c r="K136" i="50"/>
  <c r="J136" i="50"/>
  <c r="I136" i="50"/>
  <c r="H136" i="50"/>
  <c r="G136" i="50"/>
  <c r="S135" i="50"/>
  <c r="R135" i="50"/>
  <c r="Q135" i="50"/>
  <c r="P135" i="50"/>
  <c r="O135" i="50"/>
  <c r="N135" i="50"/>
  <c r="M135" i="50"/>
  <c r="L135" i="50"/>
  <c r="K135" i="50"/>
  <c r="J135" i="50"/>
  <c r="I135" i="50"/>
  <c r="H135" i="50"/>
  <c r="G135" i="50"/>
  <c r="S134" i="50"/>
  <c r="R134" i="50"/>
  <c r="Q134" i="50"/>
  <c r="P134" i="50"/>
  <c r="O134" i="50"/>
  <c r="N134" i="50"/>
  <c r="M134" i="50"/>
  <c r="L134" i="50"/>
  <c r="K134" i="50"/>
  <c r="J134" i="50"/>
  <c r="I134" i="50"/>
  <c r="H134" i="50"/>
  <c r="G134" i="50"/>
  <c r="S133" i="50"/>
  <c r="R133" i="50"/>
  <c r="Q133" i="50"/>
  <c r="P133" i="50"/>
  <c r="O133" i="50"/>
  <c r="N133" i="50"/>
  <c r="M133" i="50"/>
  <c r="L133" i="50"/>
  <c r="K133" i="50"/>
  <c r="J133" i="50"/>
  <c r="I133" i="50"/>
  <c r="H133" i="50"/>
  <c r="G133" i="50"/>
  <c r="S132" i="50"/>
  <c r="R132" i="50"/>
  <c r="Q132" i="50"/>
  <c r="P132" i="50"/>
  <c r="O132" i="50"/>
  <c r="N132" i="50"/>
  <c r="M132" i="50"/>
  <c r="L132" i="50"/>
  <c r="K132" i="50"/>
  <c r="J132" i="50"/>
  <c r="I132" i="50"/>
  <c r="H132" i="50"/>
  <c r="G132" i="50"/>
  <c r="S156" i="76"/>
  <c r="R156" i="76"/>
  <c r="Q156" i="76"/>
  <c r="P156" i="76"/>
  <c r="O156" i="76"/>
  <c r="N156" i="76"/>
  <c r="M156" i="76"/>
  <c r="L156" i="76"/>
  <c r="K156" i="76"/>
  <c r="J156" i="76"/>
  <c r="I156" i="76"/>
  <c r="H156" i="76"/>
  <c r="G156" i="76"/>
  <c r="S155" i="76"/>
  <c r="R155" i="76"/>
  <c r="Q155" i="76"/>
  <c r="P155" i="76"/>
  <c r="O155" i="76"/>
  <c r="N155" i="76"/>
  <c r="M155" i="76"/>
  <c r="L155" i="76"/>
  <c r="K155" i="76"/>
  <c r="J155" i="76"/>
  <c r="I155" i="76"/>
  <c r="H155" i="76"/>
  <c r="G155" i="76"/>
  <c r="S154" i="76"/>
  <c r="R154" i="76"/>
  <c r="Q154" i="76"/>
  <c r="P154" i="76"/>
  <c r="O154" i="76"/>
  <c r="N154" i="76"/>
  <c r="M154" i="76"/>
  <c r="L154" i="76"/>
  <c r="K154" i="76"/>
  <c r="J154" i="76"/>
  <c r="I154" i="76"/>
  <c r="H154" i="76"/>
  <c r="G154" i="76"/>
  <c r="S153" i="76"/>
  <c r="R153" i="76"/>
  <c r="Q153" i="76"/>
  <c r="P153" i="76"/>
  <c r="O153" i="76"/>
  <c r="N153" i="76"/>
  <c r="M153" i="76"/>
  <c r="L153" i="76"/>
  <c r="K153" i="76"/>
  <c r="J153" i="76"/>
  <c r="I153" i="76"/>
  <c r="H153" i="76"/>
  <c r="G153" i="76"/>
  <c r="S152" i="76"/>
  <c r="R152" i="76"/>
  <c r="Q152" i="76"/>
  <c r="P152" i="76"/>
  <c r="O152" i="76"/>
  <c r="N152" i="76"/>
  <c r="M152" i="76"/>
  <c r="L152" i="76"/>
  <c r="K152" i="76"/>
  <c r="J152" i="76"/>
  <c r="I152" i="76"/>
  <c r="H152" i="76"/>
  <c r="G152" i="76"/>
  <c r="S151" i="76"/>
  <c r="R151" i="76"/>
  <c r="Q151" i="76"/>
  <c r="P151" i="76"/>
  <c r="O151" i="76"/>
  <c r="N151" i="76"/>
  <c r="M151" i="76"/>
  <c r="L151" i="76"/>
  <c r="K151" i="76"/>
  <c r="J151" i="76"/>
  <c r="I151" i="76"/>
  <c r="H151" i="76"/>
  <c r="G151" i="76"/>
  <c r="S150" i="76"/>
  <c r="R150" i="76"/>
  <c r="Q150" i="76"/>
  <c r="P150" i="76"/>
  <c r="O150" i="76"/>
  <c r="N150" i="76"/>
  <c r="M150" i="76"/>
  <c r="L150" i="76"/>
  <c r="K150" i="76"/>
  <c r="J150" i="76"/>
  <c r="I150" i="76"/>
  <c r="H150" i="76"/>
  <c r="G150" i="76"/>
  <c r="S147" i="76"/>
  <c r="R147" i="76"/>
  <c r="Q147" i="76"/>
  <c r="P147" i="76"/>
  <c r="O147" i="76"/>
  <c r="N147" i="76"/>
  <c r="M147" i="76"/>
  <c r="L147" i="76"/>
  <c r="K147" i="76"/>
  <c r="J147" i="76"/>
  <c r="I147" i="76"/>
  <c r="H147" i="76"/>
  <c r="G147" i="76"/>
  <c r="S146" i="76"/>
  <c r="R146" i="76"/>
  <c r="Q146" i="76"/>
  <c r="P146" i="76"/>
  <c r="O146" i="76"/>
  <c r="N146" i="76"/>
  <c r="M146" i="76"/>
  <c r="L146" i="76"/>
  <c r="K146" i="76"/>
  <c r="J146" i="76"/>
  <c r="I146" i="76"/>
  <c r="H146" i="76"/>
  <c r="G146" i="76"/>
  <c r="S145" i="76"/>
  <c r="R145" i="76"/>
  <c r="Q145" i="76"/>
  <c r="P145" i="76"/>
  <c r="O145" i="76"/>
  <c r="N145" i="76"/>
  <c r="M145" i="76"/>
  <c r="L145" i="76"/>
  <c r="K145" i="76"/>
  <c r="J145" i="76"/>
  <c r="I145" i="76"/>
  <c r="H145" i="76"/>
  <c r="G145" i="76"/>
  <c r="S144" i="76"/>
  <c r="R144" i="76"/>
  <c r="Q144" i="76"/>
  <c r="P144" i="76"/>
  <c r="O144" i="76"/>
  <c r="N144" i="76"/>
  <c r="M144" i="76"/>
  <c r="L144" i="76"/>
  <c r="K144" i="76"/>
  <c r="J144" i="76"/>
  <c r="I144" i="76"/>
  <c r="H144" i="76"/>
  <c r="G144" i="76"/>
  <c r="S143" i="76"/>
  <c r="R143" i="76"/>
  <c r="Q143" i="76"/>
  <c r="P143" i="76"/>
  <c r="O143" i="76"/>
  <c r="N143" i="76"/>
  <c r="M143" i="76"/>
  <c r="L143" i="76"/>
  <c r="K143" i="76"/>
  <c r="J143" i="76"/>
  <c r="I143" i="76"/>
  <c r="H143" i="76"/>
  <c r="G143" i="76"/>
  <c r="S142" i="76"/>
  <c r="R142" i="76"/>
  <c r="Q142" i="76"/>
  <c r="P142" i="76"/>
  <c r="O142" i="76"/>
  <c r="N142" i="76"/>
  <c r="M142" i="76"/>
  <c r="L142" i="76"/>
  <c r="K142" i="76"/>
  <c r="J142" i="76"/>
  <c r="I142" i="76"/>
  <c r="H142" i="76"/>
  <c r="G142" i="76"/>
  <c r="S141" i="76"/>
  <c r="R141" i="76"/>
  <c r="Q141" i="76"/>
  <c r="P141" i="76"/>
  <c r="O141" i="76"/>
  <c r="N141" i="76"/>
  <c r="M141" i="76"/>
  <c r="L141" i="76"/>
  <c r="K141" i="76"/>
  <c r="J141" i="76"/>
  <c r="I141" i="76"/>
  <c r="H141" i="76"/>
  <c r="G141" i="76"/>
  <c r="S138" i="76"/>
  <c r="R138" i="76"/>
  <c r="Q138" i="76"/>
  <c r="P138" i="76"/>
  <c r="O138" i="76"/>
  <c r="N138" i="76"/>
  <c r="M138" i="76"/>
  <c r="L138" i="76"/>
  <c r="K138" i="76"/>
  <c r="J138" i="76"/>
  <c r="I138" i="76"/>
  <c r="H138" i="76"/>
  <c r="G138" i="76"/>
  <c r="S137" i="76"/>
  <c r="R137" i="76"/>
  <c r="Q137" i="76"/>
  <c r="P137" i="76"/>
  <c r="O137" i="76"/>
  <c r="N137" i="76"/>
  <c r="M137" i="76"/>
  <c r="L137" i="76"/>
  <c r="K137" i="76"/>
  <c r="J137" i="76"/>
  <c r="I137" i="76"/>
  <c r="H137" i="76"/>
  <c r="G137" i="76"/>
  <c r="S136" i="76"/>
  <c r="R136" i="76"/>
  <c r="Q136" i="76"/>
  <c r="P136" i="76"/>
  <c r="O136" i="76"/>
  <c r="N136" i="76"/>
  <c r="M136" i="76"/>
  <c r="L136" i="76"/>
  <c r="K136" i="76"/>
  <c r="J136" i="76"/>
  <c r="I136" i="76"/>
  <c r="H136" i="76"/>
  <c r="G136" i="76"/>
  <c r="S135" i="76"/>
  <c r="R135" i="76"/>
  <c r="Q135" i="76"/>
  <c r="P135" i="76"/>
  <c r="O135" i="76"/>
  <c r="N135" i="76"/>
  <c r="M135" i="76"/>
  <c r="L135" i="76"/>
  <c r="K135" i="76"/>
  <c r="J135" i="76"/>
  <c r="I135" i="76"/>
  <c r="H135" i="76"/>
  <c r="G135" i="76"/>
  <c r="S134" i="76"/>
  <c r="R134" i="76"/>
  <c r="Q134" i="76"/>
  <c r="P134" i="76"/>
  <c r="O134" i="76"/>
  <c r="N134" i="76"/>
  <c r="M134" i="76"/>
  <c r="L134" i="76"/>
  <c r="K134" i="76"/>
  <c r="J134" i="76"/>
  <c r="I134" i="76"/>
  <c r="H134" i="76"/>
  <c r="G134" i="76"/>
  <c r="S133" i="76"/>
  <c r="R133" i="76"/>
  <c r="Q133" i="76"/>
  <c r="P133" i="76"/>
  <c r="O133" i="76"/>
  <c r="N133" i="76"/>
  <c r="M133" i="76"/>
  <c r="L133" i="76"/>
  <c r="K133" i="76"/>
  <c r="J133" i="76"/>
  <c r="I133" i="76"/>
  <c r="H133" i="76"/>
  <c r="G133" i="76"/>
  <c r="S132" i="76"/>
  <c r="R132" i="76"/>
  <c r="Q132" i="76"/>
  <c r="P132" i="76"/>
  <c r="O132" i="76"/>
  <c r="N132" i="76"/>
  <c r="M132" i="76"/>
  <c r="L132" i="76"/>
  <c r="K132" i="76"/>
  <c r="J132" i="76"/>
  <c r="I132" i="76"/>
  <c r="H132" i="76"/>
  <c r="G132" i="76"/>
  <c r="S156" i="77"/>
  <c r="R156" i="77"/>
  <c r="Q156" i="77"/>
  <c r="P156" i="77"/>
  <c r="O156" i="77"/>
  <c r="N156" i="77"/>
  <c r="M156" i="77"/>
  <c r="L156" i="77"/>
  <c r="K156" i="77"/>
  <c r="J156" i="77"/>
  <c r="I156" i="77"/>
  <c r="H156" i="77"/>
  <c r="G156" i="77"/>
  <c r="S155" i="77"/>
  <c r="R155" i="77"/>
  <c r="Q155" i="77"/>
  <c r="P155" i="77"/>
  <c r="O155" i="77"/>
  <c r="N155" i="77"/>
  <c r="M155" i="77"/>
  <c r="L155" i="77"/>
  <c r="K155" i="77"/>
  <c r="J155" i="77"/>
  <c r="I155" i="77"/>
  <c r="H155" i="77"/>
  <c r="G155" i="77"/>
  <c r="S154" i="77"/>
  <c r="R154" i="77"/>
  <c r="Q154" i="77"/>
  <c r="P154" i="77"/>
  <c r="O154" i="77"/>
  <c r="N154" i="77"/>
  <c r="M154" i="77"/>
  <c r="L154" i="77"/>
  <c r="K154" i="77"/>
  <c r="J154" i="77"/>
  <c r="I154" i="77"/>
  <c r="H154" i="77"/>
  <c r="G154" i="77"/>
  <c r="S153" i="77"/>
  <c r="R153" i="77"/>
  <c r="Q153" i="77"/>
  <c r="P153" i="77"/>
  <c r="O153" i="77"/>
  <c r="N153" i="77"/>
  <c r="M153" i="77"/>
  <c r="L153" i="77"/>
  <c r="K153" i="77"/>
  <c r="J153" i="77"/>
  <c r="I153" i="77"/>
  <c r="H153" i="77"/>
  <c r="G153" i="77"/>
  <c r="S152" i="77"/>
  <c r="R152" i="77"/>
  <c r="Q152" i="77"/>
  <c r="P152" i="77"/>
  <c r="O152" i="77"/>
  <c r="N152" i="77"/>
  <c r="M152" i="77"/>
  <c r="L152" i="77"/>
  <c r="K152" i="77"/>
  <c r="J152" i="77"/>
  <c r="I152" i="77"/>
  <c r="H152" i="77"/>
  <c r="G152" i="77"/>
  <c r="S151" i="77"/>
  <c r="R151" i="77"/>
  <c r="Q151" i="77"/>
  <c r="P151" i="77"/>
  <c r="O151" i="77"/>
  <c r="N151" i="77"/>
  <c r="M151" i="77"/>
  <c r="L151" i="77"/>
  <c r="K151" i="77"/>
  <c r="J151" i="77"/>
  <c r="I151" i="77"/>
  <c r="H151" i="77"/>
  <c r="G151" i="77"/>
  <c r="S150" i="77"/>
  <c r="R150" i="77"/>
  <c r="Q150" i="77"/>
  <c r="P150" i="77"/>
  <c r="O150" i="77"/>
  <c r="N150" i="77"/>
  <c r="M150" i="77"/>
  <c r="L150" i="77"/>
  <c r="K150" i="77"/>
  <c r="J150" i="77"/>
  <c r="I150" i="77"/>
  <c r="H150" i="77"/>
  <c r="G150" i="77"/>
  <c r="S147" i="77"/>
  <c r="R147" i="77"/>
  <c r="Q147" i="77"/>
  <c r="P147" i="77"/>
  <c r="O147" i="77"/>
  <c r="N147" i="77"/>
  <c r="M147" i="77"/>
  <c r="L147" i="77"/>
  <c r="K147" i="77"/>
  <c r="J147" i="77"/>
  <c r="I147" i="77"/>
  <c r="H147" i="77"/>
  <c r="G147" i="77"/>
  <c r="S146" i="77"/>
  <c r="R146" i="77"/>
  <c r="Q146" i="77"/>
  <c r="P146" i="77"/>
  <c r="O146" i="77"/>
  <c r="N146" i="77"/>
  <c r="M146" i="77"/>
  <c r="L146" i="77"/>
  <c r="K146" i="77"/>
  <c r="J146" i="77"/>
  <c r="I146" i="77"/>
  <c r="H146" i="77"/>
  <c r="G146" i="77"/>
  <c r="S145" i="77"/>
  <c r="R145" i="77"/>
  <c r="Q145" i="77"/>
  <c r="P145" i="77"/>
  <c r="O145" i="77"/>
  <c r="N145" i="77"/>
  <c r="M145" i="77"/>
  <c r="L145" i="77"/>
  <c r="K145" i="77"/>
  <c r="J145" i="77"/>
  <c r="I145" i="77"/>
  <c r="H145" i="77"/>
  <c r="G145" i="77"/>
  <c r="S144" i="77"/>
  <c r="R144" i="77"/>
  <c r="Q144" i="77"/>
  <c r="P144" i="77"/>
  <c r="O144" i="77"/>
  <c r="N144" i="77"/>
  <c r="M144" i="77"/>
  <c r="L144" i="77"/>
  <c r="K144" i="77"/>
  <c r="J144" i="77"/>
  <c r="I144" i="77"/>
  <c r="H144" i="77"/>
  <c r="G144" i="77"/>
  <c r="S143" i="77"/>
  <c r="R143" i="77"/>
  <c r="Q143" i="77"/>
  <c r="P143" i="77"/>
  <c r="O143" i="77"/>
  <c r="N143" i="77"/>
  <c r="M143" i="77"/>
  <c r="L143" i="77"/>
  <c r="K143" i="77"/>
  <c r="J143" i="77"/>
  <c r="I143" i="77"/>
  <c r="H143" i="77"/>
  <c r="G143" i="77"/>
  <c r="S142" i="77"/>
  <c r="R142" i="77"/>
  <c r="Q142" i="77"/>
  <c r="P142" i="77"/>
  <c r="O142" i="77"/>
  <c r="N142" i="77"/>
  <c r="M142" i="77"/>
  <c r="L142" i="77"/>
  <c r="K142" i="77"/>
  <c r="J142" i="77"/>
  <c r="I142" i="77"/>
  <c r="H142" i="77"/>
  <c r="G142" i="77"/>
  <c r="S141" i="77"/>
  <c r="R141" i="77"/>
  <c r="Q141" i="77"/>
  <c r="P141" i="77"/>
  <c r="O141" i="77"/>
  <c r="N141" i="77"/>
  <c r="M141" i="77"/>
  <c r="L141" i="77"/>
  <c r="K141" i="77"/>
  <c r="J141" i="77"/>
  <c r="I141" i="77"/>
  <c r="H141" i="77"/>
  <c r="G141" i="77"/>
  <c r="S138" i="77"/>
  <c r="R138" i="77"/>
  <c r="Q138" i="77"/>
  <c r="P138" i="77"/>
  <c r="O138" i="77"/>
  <c r="N138" i="77"/>
  <c r="M138" i="77"/>
  <c r="L138" i="77"/>
  <c r="K138" i="77"/>
  <c r="J138" i="77"/>
  <c r="I138" i="77"/>
  <c r="H138" i="77"/>
  <c r="G138" i="77"/>
  <c r="S137" i="77"/>
  <c r="R137" i="77"/>
  <c r="Q137" i="77"/>
  <c r="P137" i="77"/>
  <c r="O137" i="77"/>
  <c r="N137" i="77"/>
  <c r="M137" i="77"/>
  <c r="L137" i="77"/>
  <c r="K137" i="77"/>
  <c r="J137" i="77"/>
  <c r="I137" i="77"/>
  <c r="H137" i="77"/>
  <c r="G137" i="77"/>
  <c r="S136" i="77"/>
  <c r="R136" i="77"/>
  <c r="Q136" i="77"/>
  <c r="P136" i="77"/>
  <c r="O136" i="77"/>
  <c r="N136" i="77"/>
  <c r="M136" i="77"/>
  <c r="L136" i="77"/>
  <c r="K136" i="77"/>
  <c r="J136" i="77"/>
  <c r="I136" i="77"/>
  <c r="H136" i="77"/>
  <c r="G136" i="77"/>
  <c r="S135" i="77"/>
  <c r="R135" i="77"/>
  <c r="Q135" i="77"/>
  <c r="P135" i="77"/>
  <c r="O135" i="77"/>
  <c r="N135" i="77"/>
  <c r="M135" i="77"/>
  <c r="L135" i="77"/>
  <c r="K135" i="77"/>
  <c r="J135" i="77"/>
  <c r="I135" i="77"/>
  <c r="H135" i="77"/>
  <c r="G135" i="77"/>
  <c r="S134" i="77"/>
  <c r="R134" i="77"/>
  <c r="Q134" i="77"/>
  <c r="P134" i="77"/>
  <c r="O134" i="77"/>
  <c r="N134" i="77"/>
  <c r="M134" i="77"/>
  <c r="L134" i="77"/>
  <c r="K134" i="77"/>
  <c r="J134" i="77"/>
  <c r="I134" i="77"/>
  <c r="H134" i="77"/>
  <c r="G134" i="77"/>
  <c r="S133" i="77"/>
  <c r="R133" i="77"/>
  <c r="Q133" i="77"/>
  <c r="P133" i="77"/>
  <c r="O133" i="77"/>
  <c r="N133" i="77"/>
  <c r="M133" i="77"/>
  <c r="L133" i="77"/>
  <c r="K133" i="77"/>
  <c r="J133" i="77"/>
  <c r="I133" i="77"/>
  <c r="H133" i="77"/>
  <c r="G133" i="77"/>
  <c r="S132" i="77"/>
  <c r="R132" i="77"/>
  <c r="Q132" i="77"/>
  <c r="P132" i="77"/>
  <c r="O132" i="77"/>
  <c r="N132" i="77"/>
  <c r="M132" i="77"/>
  <c r="L132" i="77"/>
  <c r="K132" i="77"/>
  <c r="J132" i="77"/>
  <c r="I132" i="77"/>
  <c r="H132" i="77"/>
  <c r="G132" i="77"/>
  <c r="Q156" i="92"/>
  <c r="Q155" i="92"/>
  <c r="Q154" i="92"/>
  <c r="Q153" i="92"/>
  <c r="Q152" i="92"/>
  <c r="Q151" i="92"/>
  <c r="Q150" i="92"/>
  <c r="Q147" i="92"/>
  <c r="Q146" i="92"/>
  <c r="Q145" i="92"/>
  <c r="Q144" i="92"/>
  <c r="Q143" i="92"/>
  <c r="Q142" i="92"/>
  <c r="Q141" i="92"/>
  <c r="Q138" i="92"/>
  <c r="Q137" i="92"/>
  <c r="Q136" i="92"/>
  <c r="Q135" i="92"/>
  <c r="Q134" i="92"/>
  <c r="Q133" i="92"/>
  <c r="Q132" i="92"/>
  <c r="S156" i="91"/>
  <c r="R156" i="91"/>
  <c r="Q156" i="91"/>
  <c r="P156" i="91"/>
  <c r="O156" i="91"/>
  <c r="N156" i="91"/>
  <c r="M156" i="91"/>
  <c r="L156" i="91"/>
  <c r="K156" i="91"/>
  <c r="J156" i="91"/>
  <c r="I156" i="91"/>
  <c r="H156" i="91"/>
  <c r="G156" i="91"/>
  <c r="S155" i="91"/>
  <c r="R155" i="91"/>
  <c r="Q155" i="91"/>
  <c r="P155" i="91"/>
  <c r="O155" i="91"/>
  <c r="N155" i="91"/>
  <c r="M155" i="91"/>
  <c r="L155" i="91"/>
  <c r="K155" i="91"/>
  <c r="J155" i="91"/>
  <c r="I155" i="91"/>
  <c r="H155" i="91"/>
  <c r="G155" i="91"/>
  <c r="S154" i="91"/>
  <c r="R154" i="91"/>
  <c r="Q154" i="91"/>
  <c r="P154" i="91"/>
  <c r="O154" i="91"/>
  <c r="N154" i="91"/>
  <c r="M154" i="91"/>
  <c r="L154" i="91"/>
  <c r="K154" i="91"/>
  <c r="J154" i="91"/>
  <c r="I154" i="91"/>
  <c r="H154" i="91"/>
  <c r="G154" i="91"/>
  <c r="S153" i="91"/>
  <c r="R153" i="91"/>
  <c r="Q153" i="91"/>
  <c r="P153" i="91"/>
  <c r="O153" i="91"/>
  <c r="N153" i="91"/>
  <c r="M153" i="91"/>
  <c r="L153" i="91"/>
  <c r="K153" i="91"/>
  <c r="J153" i="91"/>
  <c r="I153" i="91"/>
  <c r="H153" i="91"/>
  <c r="G153" i="91"/>
  <c r="S152" i="91"/>
  <c r="R152" i="91"/>
  <c r="Q152" i="91"/>
  <c r="P152" i="91"/>
  <c r="O152" i="91"/>
  <c r="N152" i="91"/>
  <c r="M152" i="91"/>
  <c r="L152" i="91"/>
  <c r="K152" i="91"/>
  <c r="J152" i="91"/>
  <c r="I152" i="91"/>
  <c r="H152" i="91"/>
  <c r="G152" i="91"/>
  <c r="S151" i="91"/>
  <c r="R151" i="91"/>
  <c r="Q151" i="91"/>
  <c r="P151" i="91"/>
  <c r="O151" i="91"/>
  <c r="N151" i="91"/>
  <c r="M151" i="91"/>
  <c r="L151" i="91"/>
  <c r="K151" i="91"/>
  <c r="J151" i="91"/>
  <c r="I151" i="91"/>
  <c r="H151" i="91"/>
  <c r="G151" i="91"/>
  <c r="S150" i="91"/>
  <c r="R150" i="91"/>
  <c r="Q150" i="91"/>
  <c r="P150" i="91"/>
  <c r="O150" i="91"/>
  <c r="N150" i="91"/>
  <c r="M150" i="91"/>
  <c r="L150" i="91"/>
  <c r="K150" i="91"/>
  <c r="J150" i="91"/>
  <c r="I150" i="91"/>
  <c r="H150" i="91"/>
  <c r="G150" i="91"/>
  <c r="S147" i="91"/>
  <c r="R147" i="91"/>
  <c r="Q147" i="91"/>
  <c r="P147" i="91"/>
  <c r="O147" i="91"/>
  <c r="N147" i="91"/>
  <c r="M147" i="91"/>
  <c r="L147" i="91"/>
  <c r="K147" i="91"/>
  <c r="J147" i="91"/>
  <c r="I147" i="91"/>
  <c r="H147" i="91"/>
  <c r="G147" i="91"/>
  <c r="S146" i="91"/>
  <c r="R146" i="91"/>
  <c r="Q146" i="91"/>
  <c r="P146" i="91"/>
  <c r="O146" i="91"/>
  <c r="N146" i="91"/>
  <c r="M146" i="91"/>
  <c r="L146" i="91"/>
  <c r="K146" i="91"/>
  <c r="J146" i="91"/>
  <c r="I146" i="91"/>
  <c r="H146" i="91"/>
  <c r="G146" i="91"/>
  <c r="S145" i="91"/>
  <c r="R145" i="91"/>
  <c r="Q145" i="91"/>
  <c r="P145" i="91"/>
  <c r="O145" i="91"/>
  <c r="N145" i="91"/>
  <c r="M145" i="91"/>
  <c r="L145" i="91"/>
  <c r="K145" i="91"/>
  <c r="J145" i="91"/>
  <c r="I145" i="91"/>
  <c r="H145" i="91"/>
  <c r="G145" i="91"/>
  <c r="S144" i="91"/>
  <c r="R144" i="91"/>
  <c r="Q144" i="91"/>
  <c r="P144" i="91"/>
  <c r="O144" i="91"/>
  <c r="N144" i="91"/>
  <c r="M144" i="91"/>
  <c r="L144" i="91"/>
  <c r="K144" i="91"/>
  <c r="J144" i="91"/>
  <c r="I144" i="91"/>
  <c r="H144" i="91"/>
  <c r="G144" i="91"/>
  <c r="S143" i="91"/>
  <c r="R143" i="91"/>
  <c r="Q143" i="91"/>
  <c r="P143" i="91"/>
  <c r="O143" i="91"/>
  <c r="N143" i="91"/>
  <c r="M143" i="91"/>
  <c r="L143" i="91"/>
  <c r="K143" i="91"/>
  <c r="J143" i="91"/>
  <c r="I143" i="91"/>
  <c r="H143" i="91"/>
  <c r="G143" i="91"/>
  <c r="S142" i="91"/>
  <c r="R142" i="91"/>
  <c r="Q142" i="91"/>
  <c r="P142" i="91"/>
  <c r="O142" i="91"/>
  <c r="N142" i="91"/>
  <c r="M142" i="91"/>
  <c r="L142" i="91"/>
  <c r="K142" i="91"/>
  <c r="J142" i="91"/>
  <c r="I142" i="91"/>
  <c r="H142" i="91"/>
  <c r="G142" i="91"/>
  <c r="S141" i="91"/>
  <c r="R141" i="91"/>
  <c r="Q141" i="91"/>
  <c r="P141" i="91"/>
  <c r="O141" i="91"/>
  <c r="N141" i="91"/>
  <c r="M141" i="91"/>
  <c r="L141" i="91"/>
  <c r="K141" i="91"/>
  <c r="J141" i="91"/>
  <c r="I141" i="91"/>
  <c r="H141" i="91"/>
  <c r="G141" i="91"/>
  <c r="S138" i="91"/>
  <c r="R138" i="91"/>
  <c r="Q138" i="91"/>
  <c r="P138" i="91"/>
  <c r="O138" i="91"/>
  <c r="N138" i="91"/>
  <c r="M138" i="91"/>
  <c r="L138" i="91"/>
  <c r="K138" i="91"/>
  <c r="J138" i="91"/>
  <c r="I138" i="91"/>
  <c r="H138" i="91"/>
  <c r="G138" i="91"/>
  <c r="S137" i="91"/>
  <c r="R137" i="91"/>
  <c r="Q137" i="91"/>
  <c r="P137" i="91"/>
  <c r="O137" i="91"/>
  <c r="N137" i="91"/>
  <c r="M137" i="91"/>
  <c r="L137" i="91"/>
  <c r="K137" i="91"/>
  <c r="J137" i="91"/>
  <c r="I137" i="91"/>
  <c r="H137" i="91"/>
  <c r="G137" i="91"/>
  <c r="S136" i="91"/>
  <c r="R136" i="91"/>
  <c r="Q136" i="91"/>
  <c r="P136" i="91"/>
  <c r="O136" i="91"/>
  <c r="N136" i="91"/>
  <c r="M136" i="91"/>
  <c r="L136" i="91"/>
  <c r="K136" i="91"/>
  <c r="J136" i="91"/>
  <c r="I136" i="91"/>
  <c r="H136" i="91"/>
  <c r="G136" i="91"/>
  <c r="S135" i="91"/>
  <c r="R135" i="91"/>
  <c r="Q135" i="91"/>
  <c r="P135" i="91"/>
  <c r="O135" i="91"/>
  <c r="N135" i="91"/>
  <c r="M135" i="91"/>
  <c r="L135" i="91"/>
  <c r="K135" i="91"/>
  <c r="J135" i="91"/>
  <c r="I135" i="91"/>
  <c r="H135" i="91"/>
  <c r="G135" i="91"/>
  <c r="S134" i="91"/>
  <c r="R134" i="91"/>
  <c r="Q134" i="91"/>
  <c r="P134" i="91"/>
  <c r="O134" i="91"/>
  <c r="N134" i="91"/>
  <c r="M134" i="91"/>
  <c r="L134" i="91"/>
  <c r="K134" i="91"/>
  <c r="J134" i="91"/>
  <c r="I134" i="91"/>
  <c r="H134" i="91"/>
  <c r="G134" i="91"/>
  <c r="S133" i="91"/>
  <c r="R133" i="91"/>
  <c r="Q133" i="91"/>
  <c r="P133" i="91"/>
  <c r="O133" i="91"/>
  <c r="N133" i="91"/>
  <c r="M133" i="91"/>
  <c r="L133" i="91"/>
  <c r="K133" i="91"/>
  <c r="J133" i="91"/>
  <c r="I133" i="91"/>
  <c r="H133" i="91"/>
  <c r="G133" i="91"/>
  <c r="S132" i="91"/>
  <c r="R132" i="91"/>
  <c r="Q132" i="91"/>
  <c r="P132" i="91"/>
  <c r="O132" i="91"/>
  <c r="N132" i="91"/>
  <c r="M132" i="91"/>
  <c r="L132" i="91"/>
  <c r="K132" i="91"/>
  <c r="J132" i="91"/>
  <c r="I132" i="91"/>
  <c r="H132" i="91"/>
  <c r="G132" i="91"/>
  <c r="S156" i="55"/>
  <c r="R156" i="55"/>
  <c r="Q156" i="55"/>
  <c r="P156" i="55"/>
  <c r="O156" i="55"/>
  <c r="N156" i="55"/>
  <c r="M156" i="55"/>
  <c r="L156" i="55"/>
  <c r="K156" i="55"/>
  <c r="J156" i="55"/>
  <c r="I156" i="55"/>
  <c r="H156" i="55"/>
  <c r="G156" i="55"/>
  <c r="S155" i="55"/>
  <c r="R155" i="55"/>
  <c r="Q155" i="55"/>
  <c r="P155" i="55"/>
  <c r="O155" i="55"/>
  <c r="N155" i="55"/>
  <c r="M155" i="55"/>
  <c r="L155" i="55"/>
  <c r="K155" i="55"/>
  <c r="J155" i="55"/>
  <c r="I155" i="55"/>
  <c r="H155" i="55"/>
  <c r="G155" i="55"/>
  <c r="S154" i="55"/>
  <c r="R154" i="55"/>
  <c r="Q154" i="55"/>
  <c r="P154" i="55"/>
  <c r="O154" i="55"/>
  <c r="N154" i="55"/>
  <c r="M154" i="55"/>
  <c r="L154" i="55"/>
  <c r="K154" i="55"/>
  <c r="J154" i="55"/>
  <c r="I154" i="55"/>
  <c r="H154" i="55"/>
  <c r="G154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S142" i="55"/>
  <c r="R142" i="55"/>
  <c r="Q142" i="55"/>
  <c r="P142" i="55"/>
  <c r="O142" i="55"/>
  <c r="N142" i="55"/>
  <c r="M142" i="55"/>
  <c r="L142" i="55"/>
  <c r="K142" i="55"/>
  <c r="J142" i="55"/>
  <c r="I142" i="55"/>
  <c r="H142" i="55"/>
  <c r="G142" i="55"/>
  <c r="S141" i="55"/>
  <c r="R141" i="55"/>
  <c r="Q141" i="55"/>
  <c r="P141" i="55"/>
  <c r="O141" i="55"/>
  <c r="N141" i="55"/>
  <c r="M141" i="55"/>
  <c r="L141" i="55"/>
  <c r="K141" i="55"/>
  <c r="J141" i="55"/>
  <c r="I141" i="55"/>
  <c r="H141" i="55"/>
  <c r="G141" i="55"/>
  <c r="S138" i="55"/>
  <c r="R138" i="55"/>
  <c r="Q138" i="55"/>
  <c r="P138" i="55"/>
  <c r="O138" i="55"/>
  <c r="N138" i="55"/>
  <c r="M138" i="55"/>
  <c r="L138" i="55"/>
  <c r="K138" i="55"/>
  <c r="J138" i="55"/>
  <c r="I138" i="55"/>
  <c r="H138" i="55"/>
  <c r="G138" i="55"/>
  <c r="S137" i="55"/>
  <c r="R137" i="55"/>
  <c r="Q137" i="55"/>
  <c r="P137" i="55"/>
  <c r="O137" i="55"/>
  <c r="N137" i="55"/>
  <c r="M137" i="55"/>
  <c r="L137" i="55"/>
  <c r="K137" i="55"/>
  <c r="J137" i="55"/>
  <c r="I137" i="55"/>
  <c r="H137" i="55"/>
  <c r="G137" i="55"/>
  <c r="S136" i="55"/>
  <c r="R136" i="55"/>
  <c r="Q136" i="55"/>
  <c r="P136" i="55"/>
  <c r="O136" i="55"/>
  <c r="N136" i="55"/>
  <c r="M136" i="55"/>
  <c r="L136" i="55"/>
  <c r="K136" i="55"/>
  <c r="J136" i="55"/>
  <c r="I136" i="55"/>
  <c r="H136" i="55"/>
  <c r="G136" i="55"/>
  <c r="S135" i="55"/>
  <c r="R135" i="55"/>
  <c r="Q135" i="55"/>
  <c r="P135" i="55"/>
  <c r="O135" i="55"/>
  <c r="N135" i="55"/>
  <c r="M135" i="55"/>
  <c r="L135" i="55"/>
  <c r="K135" i="55"/>
  <c r="J135" i="55"/>
  <c r="I135" i="55"/>
  <c r="H135" i="55"/>
  <c r="G135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56" i="48"/>
  <c r="F155" i="48"/>
  <c r="F154" i="48"/>
  <c r="F153" i="48"/>
  <c r="F152" i="48"/>
  <c r="F151" i="48"/>
  <c r="F156" i="50"/>
  <c r="F155" i="50"/>
  <c r="F154" i="50"/>
  <c r="F153" i="50"/>
  <c r="F152" i="50"/>
  <c r="F151" i="50"/>
  <c r="F156" i="76"/>
  <c r="F155" i="76"/>
  <c r="F154" i="76"/>
  <c r="F153" i="76"/>
  <c r="F152" i="76"/>
  <c r="F151" i="76"/>
  <c r="F156" i="77"/>
  <c r="F155" i="77"/>
  <c r="F154" i="77"/>
  <c r="F153" i="77"/>
  <c r="F152" i="77"/>
  <c r="F151" i="77"/>
  <c r="F156" i="91"/>
  <c r="F155" i="91"/>
  <c r="F154" i="91"/>
  <c r="F153" i="91"/>
  <c r="F152" i="91"/>
  <c r="F151" i="91"/>
  <c r="F156" i="55"/>
  <c r="F155" i="55"/>
  <c r="F154" i="55"/>
  <c r="F153" i="55"/>
  <c r="F152" i="55"/>
  <c r="F151" i="55"/>
  <c r="F150" i="48"/>
  <c r="F150" i="50"/>
  <c r="F150" i="76"/>
  <c r="F150" i="77"/>
  <c r="F150" i="91"/>
  <c r="F150" i="55"/>
  <c r="F147" i="48"/>
  <c r="F146" i="48"/>
  <c r="F145" i="48"/>
  <c r="F144" i="48"/>
  <c r="F143" i="48"/>
  <c r="F142" i="48"/>
  <c r="F147" i="50"/>
  <c r="F146" i="50"/>
  <c r="F145" i="50"/>
  <c r="F144" i="50"/>
  <c r="F143" i="50"/>
  <c r="F142" i="50"/>
  <c r="F147" i="76"/>
  <c r="F146" i="76"/>
  <c r="F145" i="76"/>
  <c r="F144" i="76"/>
  <c r="F143" i="76"/>
  <c r="F142" i="76"/>
  <c r="F147" i="77"/>
  <c r="F146" i="77"/>
  <c r="F145" i="77"/>
  <c r="F144" i="77"/>
  <c r="F143" i="77"/>
  <c r="F142" i="77"/>
  <c r="F147" i="91"/>
  <c r="F146" i="91"/>
  <c r="F145" i="91"/>
  <c r="F144" i="91"/>
  <c r="F143" i="91"/>
  <c r="F142" i="91"/>
  <c r="F147" i="55"/>
  <c r="F146" i="55"/>
  <c r="F145" i="55"/>
  <c r="F144" i="55"/>
  <c r="F143" i="55"/>
  <c r="F142" i="55"/>
  <c r="F141" i="48"/>
  <c r="F141" i="50"/>
  <c r="F141" i="76"/>
  <c r="F141" i="77"/>
  <c r="F141" i="91"/>
  <c r="F141" i="55"/>
  <c r="F138" i="48"/>
  <c r="F137" i="48"/>
  <c r="F136" i="48"/>
  <c r="F135" i="48"/>
  <c r="F134" i="48"/>
  <c r="F133" i="48"/>
  <c r="F138" i="50"/>
  <c r="F137" i="50"/>
  <c r="F136" i="50"/>
  <c r="F135" i="50"/>
  <c r="F134" i="50"/>
  <c r="F133" i="50"/>
  <c r="F138" i="76"/>
  <c r="F137" i="76"/>
  <c r="F136" i="76"/>
  <c r="F135" i="76"/>
  <c r="F134" i="76"/>
  <c r="F133" i="76"/>
  <c r="F138" i="77"/>
  <c r="F137" i="77"/>
  <c r="F136" i="77"/>
  <c r="F135" i="77"/>
  <c r="F134" i="77"/>
  <c r="F133" i="77"/>
  <c r="F138" i="91"/>
  <c r="F137" i="91"/>
  <c r="F136" i="91"/>
  <c r="F135" i="91"/>
  <c r="F134" i="91"/>
  <c r="F133" i="91"/>
  <c r="F138" i="55"/>
  <c r="F137" i="55"/>
  <c r="F136" i="55"/>
  <c r="F135" i="55"/>
  <c r="F134" i="55"/>
  <c r="F133" i="55"/>
  <c r="F132" i="48"/>
  <c r="F132" i="50"/>
  <c r="F132" i="76"/>
  <c r="F132" i="77"/>
  <c r="F132" i="91"/>
  <c r="F132" i="55"/>
  <c r="S60" i="43"/>
  <c r="R60" i="43"/>
  <c r="M60" i="43"/>
  <c r="L60" i="43"/>
  <c r="K60" i="43"/>
  <c r="J60" i="43"/>
  <c r="I60" i="43"/>
  <c r="H60" i="43"/>
  <c r="G60" i="43"/>
  <c r="F60" i="43"/>
  <c r="S59" i="43"/>
  <c r="R59" i="43"/>
  <c r="M59" i="43"/>
  <c r="L59" i="43"/>
  <c r="K59" i="43"/>
  <c r="J59" i="43"/>
  <c r="I59" i="43"/>
  <c r="H59" i="43"/>
  <c r="G59" i="43"/>
  <c r="F59" i="43"/>
  <c r="S58" i="43"/>
  <c r="R58" i="43"/>
  <c r="M58" i="43"/>
  <c r="L58" i="43"/>
  <c r="K58" i="43"/>
  <c r="J58" i="43"/>
  <c r="I58" i="43"/>
  <c r="H58" i="43"/>
  <c r="G58" i="43"/>
  <c r="F58" i="43"/>
  <c r="S57" i="43"/>
  <c r="R57" i="43"/>
  <c r="M57" i="43"/>
  <c r="L57" i="43"/>
  <c r="K57" i="43"/>
  <c r="J57" i="43"/>
  <c r="I57" i="43"/>
  <c r="H57" i="43"/>
  <c r="G57" i="43"/>
  <c r="F57" i="43"/>
  <c r="S56" i="43"/>
  <c r="R56" i="43"/>
  <c r="M56" i="43"/>
  <c r="L56" i="43"/>
  <c r="K56" i="43"/>
  <c r="J56" i="43"/>
  <c r="I56" i="43"/>
  <c r="H56" i="43"/>
  <c r="G56" i="43"/>
  <c r="F56" i="43"/>
  <c r="S55" i="43"/>
  <c r="R55" i="43"/>
  <c r="M55" i="43"/>
  <c r="L55" i="43"/>
  <c r="K55" i="43"/>
  <c r="J55" i="43"/>
  <c r="I55" i="43"/>
  <c r="H55" i="43"/>
  <c r="G55" i="43"/>
  <c r="F55" i="43"/>
  <c r="S54" i="43"/>
  <c r="R54" i="43"/>
  <c r="M54" i="43"/>
  <c r="L54" i="43"/>
  <c r="K54" i="43"/>
  <c r="J54" i="43"/>
  <c r="I54" i="43"/>
  <c r="H54" i="43"/>
  <c r="G54" i="43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L60" i="72"/>
  <c r="J60" i="72"/>
  <c r="I60" i="72"/>
  <c r="H60" i="72"/>
  <c r="G60" i="72"/>
  <c r="F60" i="72"/>
  <c r="L59" i="72"/>
  <c r="J59" i="72"/>
  <c r="I59" i="72"/>
  <c r="H59" i="72"/>
  <c r="G59" i="72"/>
  <c r="F59" i="72"/>
  <c r="L58" i="72"/>
  <c r="J58" i="72"/>
  <c r="I58" i="72"/>
  <c r="H58" i="72"/>
  <c r="G58" i="72"/>
  <c r="F58" i="72"/>
  <c r="L57" i="72"/>
  <c r="J57" i="72"/>
  <c r="I57" i="72"/>
  <c r="H57" i="72"/>
  <c r="G57" i="72"/>
  <c r="F57" i="72"/>
  <c r="L56" i="72"/>
  <c r="J56" i="72"/>
  <c r="I56" i="72"/>
  <c r="H56" i="72"/>
  <c r="G56" i="72"/>
  <c r="F56" i="72"/>
  <c r="L55" i="72"/>
  <c r="J55" i="72"/>
  <c r="I55" i="72"/>
  <c r="H55" i="72"/>
  <c r="G55" i="72"/>
  <c r="F55" i="72"/>
  <c r="L54" i="72"/>
  <c r="J54" i="72"/>
  <c r="I54" i="72"/>
  <c r="H54" i="72"/>
  <c r="G54" i="72"/>
  <c r="L60" i="73"/>
  <c r="J60" i="73"/>
  <c r="I60" i="73"/>
  <c r="H60" i="73"/>
  <c r="G60" i="73"/>
  <c r="F60" i="73"/>
  <c r="L59" i="73"/>
  <c r="J59" i="73"/>
  <c r="I59" i="73"/>
  <c r="H59" i="73"/>
  <c r="G59" i="73"/>
  <c r="F59" i="73"/>
  <c r="L58" i="73"/>
  <c r="J58" i="73"/>
  <c r="I58" i="73"/>
  <c r="H58" i="73"/>
  <c r="G58" i="73"/>
  <c r="F58" i="73"/>
  <c r="L57" i="73"/>
  <c r="J57" i="73"/>
  <c r="I57" i="73"/>
  <c r="H57" i="73"/>
  <c r="G57" i="73"/>
  <c r="F57" i="73"/>
  <c r="L56" i="73"/>
  <c r="J56" i="73"/>
  <c r="I56" i="73"/>
  <c r="H56" i="73"/>
  <c r="G56" i="73"/>
  <c r="F56" i="73"/>
  <c r="L55" i="73"/>
  <c r="J55" i="73"/>
  <c r="I55" i="73"/>
  <c r="H55" i="73"/>
  <c r="G55" i="73"/>
  <c r="F55" i="73"/>
  <c r="L54" i="73"/>
  <c r="J54" i="73"/>
  <c r="I54" i="73"/>
  <c r="H54" i="73"/>
  <c r="G54" i="73"/>
  <c r="S60" i="54"/>
  <c r="R60" i="54"/>
  <c r="P60" i="54"/>
  <c r="O60" i="54"/>
  <c r="N60" i="54"/>
  <c r="M60" i="54"/>
  <c r="L60" i="54"/>
  <c r="K60" i="54"/>
  <c r="J60" i="54"/>
  <c r="I60" i="54"/>
  <c r="H60" i="54"/>
  <c r="G60" i="54"/>
  <c r="F60" i="54"/>
  <c r="S59" i="54"/>
  <c r="R59" i="54"/>
  <c r="P59" i="54"/>
  <c r="O59" i="54"/>
  <c r="N59" i="54"/>
  <c r="M59" i="54"/>
  <c r="L59" i="54"/>
  <c r="K59" i="54"/>
  <c r="J59" i="54"/>
  <c r="I59" i="54"/>
  <c r="H59" i="54"/>
  <c r="G59" i="54"/>
  <c r="F59" i="54"/>
  <c r="S58" i="54"/>
  <c r="R58" i="54"/>
  <c r="P58" i="54"/>
  <c r="O58" i="54"/>
  <c r="N58" i="54"/>
  <c r="M58" i="54"/>
  <c r="L58" i="54"/>
  <c r="K58" i="54"/>
  <c r="J58" i="54"/>
  <c r="I58" i="54"/>
  <c r="H58" i="54"/>
  <c r="G58" i="54"/>
  <c r="F58" i="54"/>
  <c r="S57" i="54"/>
  <c r="R57" i="54"/>
  <c r="P57" i="54"/>
  <c r="O57" i="54"/>
  <c r="N57" i="54"/>
  <c r="M57" i="54"/>
  <c r="L57" i="54"/>
  <c r="K57" i="54"/>
  <c r="J57" i="54"/>
  <c r="I57" i="54"/>
  <c r="H57" i="54"/>
  <c r="G57" i="54"/>
  <c r="F57" i="54"/>
  <c r="S56" i="54"/>
  <c r="R56" i="54"/>
  <c r="P56" i="54"/>
  <c r="O56" i="54"/>
  <c r="N56" i="54"/>
  <c r="M56" i="54"/>
  <c r="L56" i="54"/>
  <c r="K56" i="54"/>
  <c r="J56" i="54"/>
  <c r="I56" i="54"/>
  <c r="H56" i="54"/>
  <c r="G56" i="54"/>
  <c r="F56" i="54"/>
  <c r="S55" i="54"/>
  <c r="R55" i="54"/>
  <c r="P55" i="54"/>
  <c r="O55" i="54"/>
  <c r="N55" i="54"/>
  <c r="M55" i="54"/>
  <c r="L55" i="54"/>
  <c r="K55" i="54"/>
  <c r="J55" i="54"/>
  <c r="I55" i="54"/>
  <c r="H55" i="54"/>
  <c r="G55" i="54"/>
  <c r="F55" i="54"/>
  <c r="S54" i="54"/>
  <c r="R54" i="54"/>
  <c r="P54" i="54"/>
  <c r="O54" i="54"/>
  <c r="N54" i="54"/>
  <c r="M54" i="54"/>
  <c r="L54" i="54"/>
  <c r="K54" i="54"/>
  <c r="J54" i="54"/>
  <c r="I54" i="54"/>
  <c r="H54" i="54"/>
  <c r="G54" i="54"/>
  <c r="L60" i="87"/>
  <c r="K60" i="87"/>
  <c r="J60" i="87"/>
  <c r="I60" i="87"/>
  <c r="H60" i="87"/>
  <c r="G60" i="87"/>
  <c r="F60" i="87"/>
  <c r="L59" i="87"/>
  <c r="K59" i="87"/>
  <c r="J59" i="87"/>
  <c r="I59" i="87"/>
  <c r="H59" i="87"/>
  <c r="G59" i="87"/>
  <c r="F59" i="87"/>
  <c r="L58" i="87"/>
  <c r="K58" i="87"/>
  <c r="J58" i="87"/>
  <c r="I58" i="87"/>
  <c r="H58" i="87"/>
  <c r="G58" i="87"/>
  <c r="F58" i="87"/>
  <c r="L57" i="87"/>
  <c r="K57" i="87"/>
  <c r="J57" i="87"/>
  <c r="I57" i="87"/>
  <c r="H57" i="87"/>
  <c r="G57" i="87"/>
  <c r="F57" i="87"/>
  <c r="L56" i="87"/>
  <c r="K56" i="87"/>
  <c r="J56" i="87"/>
  <c r="I56" i="87"/>
  <c r="H56" i="87"/>
  <c r="G56" i="87"/>
  <c r="F56" i="87"/>
  <c r="L55" i="87"/>
  <c r="K55" i="87"/>
  <c r="J55" i="87"/>
  <c r="I55" i="87"/>
  <c r="H55" i="87"/>
  <c r="G55" i="87"/>
  <c r="F55" i="87"/>
  <c r="L54" i="87"/>
  <c r="K54" i="87"/>
  <c r="J54" i="87"/>
  <c r="I54" i="87"/>
  <c r="H54" i="87"/>
  <c r="G54" i="87"/>
  <c r="F54" i="43"/>
  <c r="F54" i="45"/>
  <c r="F54" i="72"/>
  <c r="F54" i="73"/>
  <c r="F54" i="54"/>
  <c r="F54" i="87"/>
  <c r="BH103" i="22"/>
  <c r="BG103" i="22"/>
  <c r="BF103" i="22"/>
  <c r="BD103" i="22"/>
  <c r="BC103" i="22"/>
  <c r="BB103" i="22"/>
  <c r="AJ103" i="22"/>
  <c r="AI103" i="22"/>
  <c r="AH103" i="22"/>
  <c r="AF103" i="22"/>
  <c r="AE103" i="22"/>
  <c r="AD103" i="22"/>
  <c r="AB103" i="22"/>
  <c r="AA103" i="22"/>
  <c r="Z103" i="22"/>
  <c r="X103" i="22"/>
  <c r="W103" i="22"/>
  <c r="V103" i="22"/>
  <c r="T103" i="22"/>
  <c r="S103" i="22"/>
  <c r="R103" i="22"/>
  <c r="P103" i="22"/>
  <c r="O103" i="22"/>
  <c r="N103" i="22"/>
  <c r="L103" i="22"/>
  <c r="K103" i="22"/>
  <c r="J103" i="22"/>
  <c r="H103" i="22"/>
  <c r="G103" i="22"/>
  <c r="BH103" i="97"/>
  <c r="BG103" i="97"/>
  <c r="BF103" i="97"/>
  <c r="BD103" i="97"/>
  <c r="BC103" i="97"/>
  <c r="BB103" i="97"/>
  <c r="AJ103" i="97"/>
  <c r="AI103" i="97"/>
  <c r="AH103" i="97"/>
  <c r="AF103" i="97"/>
  <c r="AE103" i="97"/>
  <c r="AD103" i="97"/>
  <c r="AB103" i="97"/>
  <c r="AA103" i="97"/>
  <c r="Z103" i="97"/>
  <c r="X103" i="97"/>
  <c r="W103" i="97"/>
  <c r="V103" i="97"/>
  <c r="T103" i="97"/>
  <c r="S103" i="97"/>
  <c r="R103" i="97"/>
  <c r="P103" i="97"/>
  <c r="O103" i="97"/>
  <c r="N103" i="97"/>
  <c r="L103" i="97"/>
  <c r="K103" i="97"/>
  <c r="J103" i="97"/>
  <c r="H103" i="97"/>
  <c r="G103" i="97"/>
  <c r="BH103" i="24"/>
  <c r="BG103" i="24"/>
  <c r="BF103" i="24"/>
  <c r="BD103" i="24"/>
  <c r="BC103" i="24"/>
  <c r="BB103" i="24"/>
  <c r="AZ103" i="24"/>
  <c r="AY103" i="24"/>
  <c r="AX103" i="24"/>
  <c r="AV103" i="24"/>
  <c r="AU103" i="24"/>
  <c r="AT103" i="24"/>
  <c r="AR103" i="24"/>
  <c r="AQ103" i="24"/>
  <c r="AP103" i="24"/>
  <c r="AN103" i="24"/>
  <c r="AM103" i="24"/>
  <c r="AL103" i="24"/>
  <c r="AJ103" i="24"/>
  <c r="AI103" i="24"/>
  <c r="AH103" i="24"/>
  <c r="AF103" i="24"/>
  <c r="AE103" i="24"/>
  <c r="AD103" i="24"/>
  <c r="AB103" i="24"/>
  <c r="AA103" i="24"/>
  <c r="Z103" i="24"/>
  <c r="X103" i="24"/>
  <c r="W103" i="24"/>
  <c r="V103" i="24"/>
  <c r="T103" i="24"/>
  <c r="S103" i="24"/>
  <c r="R103" i="24"/>
  <c r="P103" i="24"/>
  <c r="O103" i="24"/>
  <c r="N103" i="24"/>
  <c r="L103" i="24"/>
  <c r="K103" i="24"/>
  <c r="J103" i="24"/>
  <c r="H103" i="24"/>
  <c r="G103" i="24"/>
  <c r="BH103" i="98"/>
  <c r="BG103" i="98"/>
  <c r="BF103" i="98"/>
  <c r="BD103" i="98"/>
  <c r="BC103" i="98"/>
  <c r="BB103" i="98"/>
  <c r="AZ103" i="98"/>
  <c r="AY103" i="98"/>
  <c r="AX103" i="98"/>
  <c r="AV103" i="98"/>
  <c r="AU103" i="98"/>
  <c r="AT103" i="98"/>
  <c r="AR103" i="98"/>
  <c r="AQ103" i="98"/>
  <c r="AP103" i="98"/>
  <c r="AN103" i="98"/>
  <c r="AM103" i="98"/>
  <c r="AL103" i="98"/>
  <c r="AJ103" i="98"/>
  <c r="AI103" i="98"/>
  <c r="AH103" i="98"/>
  <c r="AF103" i="98"/>
  <c r="AE103" i="98"/>
  <c r="AD103" i="98"/>
  <c r="AB103" i="98"/>
  <c r="AA103" i="98"/>
  <c r="Z103" i="98"/>
  <c r="X103" i="98"/>
  <c r="W103" i="98"/>
  <c r="V103" i="98"/>
  <c r="T103" i="98"/>
  <c r="S103" i="98"/>
  <c r="R103" i="98"/>
  <c r="P103" i="98"/>
  <c r="O103" i="98"/>
  <c r="N103" i="98"/>
  <c r="L103" i="98"/>
  <c r="K103" i="98"/>
  <c r="J103" i="98"/>
  <c r="H103" i="98"/>
  <c r="G103" i="98"/>
  <c r="AF103" i="68"/>
  <c r="AE103" i="68"/>
  <c r="AD103" i="68"/>
  <c r="X103" i="68"/>
  <c r="W103" i="68"/>
  <c r="V103" i="68"/>
  <c r="T103" i="68"/>
  <c r="S103" i="68"/>
  <c r="R103" i="68"/>
  <c r="P103" i="68"/>
  <c r="O103" i="68"/>
  <c r="N103" i="68"/>
  <c r="L103" i="68"/>
  <c r="K103" i="68"/>
  <c r="J103" i="68"/>
  <c r="H103" i="68"/>
  <c r="G103" i="68"/>
  <c r="AF103" i="99"/>
  <c r="AE103" i="99"/>
  <c r="AD103" i="99"/>
  <c r="X103" i="99"/>
  <c r="W103" i="99"/>
  <c r="V103" i="99"/>
  <c r="T103" i="99"/>
  <c r="S103" i="99"/>
  <c r="R103" i="99"/>
  <c r="P103" i="99"/>
  <c r="O103" i="99"/>
  <c r="N103" i="99"/>
  <c r="L103" i="99"/>
  <c r="K103" i="99"/>
  <c r="J103" i="99"/>
  <c r="H103" i="99"/>
  <c r="G103" i="99"/>
  <c r="AF103" i="100"/>
  <c r="AE103" i="100"/>
  <c r="AD103" i="100"/>
  <c r="X103" i="100"/>
  <c r="W103" i="100"/>
  <c r="V103" i="100"/>
  <c r="T103" i="100"/>
  <c r="S103" i="100"/>
  <c r="R103" i="100"/>
  <c r="P103" i="100"/>
  <c r="O103" i="100"/>
  <c r="N103" i="100"/>
  <c r="L103" i="100"/>
  <c r="K103" i="100"/>
  <c r="J103" i="100"/>
  <c r="H103" i="100"/>
  <c r="G103" i="100"/>
  <c r="AF103" i="71"/>
  <c r="AE103" i="71"/>
  <c r="AD103" i="71"/>
  <c r="X103" i="71"/>
  <c r="W103" i="71"/>
  <c r="V103" i="71"/>
  <c r="T103" i="71"/>
  <c r="S103" i="71"/>
  <c r="R103" i="71"/>
  <c r="P103" i="71"/>
  <c r="O103" i="71"/>
  <c r="N103" i="71"/>
  <c r="L103" i="71"/>
  <c r="K103" i="71"/>
  <c r="J103" i="71"/>
  <c r="H103" i="71"/>
  <c r="G103" i="71"/>
  <c r="BH103" i="85"/>
  <c r="BG103" i="85"/>
  <c r="BF103" i="85"/>
  <c r="BD103" i="85"/>
  <c r="BC103" i="85"/>
  <c r="BB103" i="85"/>
  <c r="AV103" i="85"/>
  <c r="AU103" i="85"/>
  <c r="AT103" i="85"/>
  <c r="AR103" i="85"/>
  <c r="AQ103" i="85"/>
  <c r="AP103" i="85"/>
  <c r="AN103" i="85"/>
  <c r="AM103" i="85"/>
  <c r="AL103" i="85"/>
  <c r="AJ103" i="85"/>
  <c r="AI103" i="85"/>
  <c r="AH103" i="85"/>
  <c r="AF103" i="85"/>
  <c r="AE103" i="85"/>
  <c r="AD103" i="85"/>
  <c r="AB103" i="85"/>
  <c r="AA103" i="85"/>
  <c r="Z103" i="85"/>
  <c r="X103" i="85"/>
  <c r="W103" i="85"/>
  <c r="V103" i="85"/>
  <c r="T103" i="85"/>
  <c r="S103" i="85"/>
  <c r="R103" i="85"/>
  <c r="P103" i="85"/>
  <c r="O103" i="85"/>
  <c r="N103" i="85"/>
  <c r="L103" i="85"/>
  <c r="K103" i="85"/>
  <c r="J103" i="85"/>
  <c r="H103" i="85"/>
  <c r="G103" i="85"/>
  <c r="AF103" i="26"/>
  <c r="AE103" i="26"/>
  <c r="AD103" i="26"/>
  <c r="AB103" i="26"/>
  <c r="AA103" i="26"/>
  <c r="Z103" i="26"/>
  <c r="X103" i="26"/>
  <c r="W103" i="26"/>
  <c r="V103" i="26"/>
  <c r="T103" i="26"/>
  <c r="S103" i="26"/>
  <c r="R103" i="26"/>
  <c r="P103" i="26"/>
  <c r="O103" i="26"/>
  <c r="N103" i="26"/>
  <c r="L103" i="26"/>
  <c r="K103" i="26"/>
  <c r="J103" i="26"/>
  <c r="H103" i="26"/>
  <c r="G103" i="26"/>
  <c r="F103" i="22"/>
  <c r="F103" i="97"/>
  <c r="F103" i="24"/>
  <c r="F103" i="98"/>
  <c r="F103" i="68"/>
  <c r="F103" i="99"/>
  <c r="F103" i="100"/>
  <c r="F103" i="71"/>
  <c r="F103" i="85"/>
  <c r="F103" i="26"/>
  <c r="F21" i="28"/>
  <c r="AU88" i="81"/>
  <c r="AT88" i="81"/>
  <c r="AS88" i="81"/>
  <c r="AR88" i="81"/>
  <c r="AQ88" i="81"/>
  <c r="AP88" i="81"/>
  <c r="AO88" i="81"/>
  <c r="AN88" i="81"/>
  <c r="AM88" i="81"/>
  <c r="AL88" i="81"/>
  <c r="AK88" i="81"/>
  <c r="AJ88" i="81"/>
  <c r="AI88" i="81"/>
  <c r="AH88" i="81"/>
  <c r="AG88" i="81"/>
  <c r="AF88" i="81"/>
  <c r="AE88" i="81"/>
  <c r="AD88" i="81"/>
  <c r="AC88" i="81"/>
  <c r="AB88" i="81"/>
  <c r="AA88" i="81"/>
  <c r="Z88" i="81"/>
  <c r="Y88" i="81"/>
  <c r="X88" i="81"/>
  <c r="W88" i="81"/>
  <c r="V88" i="81"/>
  <c r="U88" i="81"/>
  <c r="T88" i="81"/>
  <c r="S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F88" i="81"/>
  <c r="AU88" i="90"/>
  <c r="AT88" i="90"/>
  <c r="AT88" i="30" s="1"/>
  <c r="AS88" i="90"/>
  <c r="AS88" i="30" s="1"/>
  <c r="AR88" i="90"/>
  <c r="AQ88" i="90"/>
  <c r="AP88" i="90"/>
  <c r="AP88" i="30" s="1"/>
  <c r="AO88" i="90"/>
  <c r="AO88" i="30" s="1"/>
  <c r="AN88" i="90"/>
  <c r="AM88" i="90"/>
  <c r="AL88" i="90"/>
  <c r="AL88" i="30" s="1"/>
  <c r="AK88" i="90"/>
  <c r="AK88" i="30" s="1"/>
  <c r="AJ88" i="90"/>
  <c r="AI88" i="90"/>
  <c r="AH88" i="90"/>
  <c r="AH88" i="30" s="1"/>
  <c r="AG88" i="90"/>
  <c r="AG88" i="30" s="1"/>
  <c r="AF88" i="90"/>
  <c r="AE88" i="90"/>
  <c r="AD88" i="90"/>
  <c r="AD88" i="30" s="1"/>
  <c r="AC88" i="90"/>
  <c r="AC88" i="30" s="1"/>
  <c r="AB88" i="90"/>
  <c r="AA88" i="90"/>
  <c r="Z88" i="90"/>
  <c r="Z88" i="30" s="1"/>
  <c r="Y88" i="90"/>
  <c r="Y88" i="30" s="1"/>
  <c r="X88" i="90"/>
  <c r="W88" i="90"/>
  <c r="V88" i="90"/>
  <c r="V88" i="30" s="1"/>
  <c r="U88" i="90"/>
  <c r="U88" i="30" s="1"/>
  <c r="T88" i="90"/>
  <c r="S88" i="90"/>
  <c r="R88" i="90"/>
  <c r="R88" i="30" s="1"/>
  <c r="Q88" i="90"/>
  <c r="Q88" i="30" s="1"/>
  <c r="P88" i="90"/>
  <c r="O88" i="90"/>
  <c r="N88" i="90"/>
  <c r="N88" i="30" s="1"/>
  <c r="M88" i="90"/>
  <c r="M88" i="30" s="1"/>
  <c r="L88" i="90"/>
  <c r="K88" i="90"/>
  <c r="J88" i="90"/>
  <c r="J88" i="30" s="1"/>
  <c r="I88" i="90"/>
  <c r="I88" i="30" s="1"/>
  <c r="H88" i="90"/>
  <c r="G88" i="90"/>
  <c r="F88" i="90"/>
  <c r="F88" i="30" s="1"/>
  <c r="AU88" i="30"/>
  <c r="AR88" i="30"/>
  <c r="AQ88" i="30"/>
  <c r="AN88" i="30"/>
  <c r="AM88" i="30"/>
  <c r="AJ88" i="30"/>
  <c r="AI88" i="30"/>
  <c r="AF88" i="30"/>
  <c r="AE88" i="30"/>
  <c r="AB88" i="30"/>
  <c r="AA88" i="30"/>
  <c r="X88" i="30"/>
  <c r="W88" i="30"/>
  <c r="T88" i="30"/>
  <c r="S88" i="30"/>
  <c r="P88" i="30"/>
  <c r="O88" i="30"/>
  <c r="L88" i="30"/>
  <c r="K88" i="30"/>
  <c r="H88" i="30"/>
  <c r="G88" i="30"/>
  <c r="AU56" i="81"/>
  <c r="AT56" i="81"/>
  <c r="AS56" i="81"/>
  <c r="AR56" i="81"/>
  <c r="AQ56" i="81"/>
  <c r="AP56" i="81"/>
  <c r="AO56" i="81"/>
  <c r="AN56" i="81"/>
  <c r="AM56" i="81"/>
  <c r="AL56" i="81"/>
  <c r="AK56" i="81"/>
  <c r="AJ56" i="81"/>
  <c r="AI56" i="81"/>
  <c r="AH56" i="81"/>
  <c r="AG56" i="81"/>
  <c r="AF56" i="81"/>
  <c r="AE56" i="81"/>
  <c r="AD56" i="81"/>
  <c r="AC56" i="81"/>
  <c r="AB56" i="81"/>
  <c r="AA56" i="81"/>
  <c r="Z56" i="81"/>
  <c r="Y56" i="81"/>
  <c r="X56" i="81"/>
  <c r="W56" i="81"/>
  <c r="V56" i="81"/>
  <c r="U56" i="81"/>
  <c r="T56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G56" i="81"/>
  <c r="F56" i="81"/>
  <c r="AU56" i="90"/>
  <c r="AT56" i="90"/>
  <c r="AS56" i="90"/>
  <c r="AS56" i="30" s="1"/>
  <c r="AR56" i="90"/>
  <c r="AR56" i="30" s="1"/>
  <c r="AQ56" i="90"/>
  <c r="AP56" i="90"/>
  <c r="AO56" i="90"/>
  <c r="AO56" i="30" s="1"/>
  <c r="AN56" i="90"/>
  <c r="AM56" i="90"/>
  <c r="AL56" i="90"/>
  <c r="AK56" i="90"/>
  <c r="AK56" i="30" s="1"/>
  <c r="AJ56" i="90"/>
  <c r="AI56" i="90"/>
  <c r="AH56" i="90"/>
  <c r="AG56" i="90"/>
  <c r="AG56" i="30" s="1"/>
  <c r="AF56" i="90"/>
  <c r="AE56" i="90"/>
  <c r="AD56" i="90"/>
  <c r="AC56" i="90"/>
  <c r="AC56" i="30" s="1"/>
  <c r="AB56" i="90"/>
  <c r="AB56" i="30" s="1"/>
  <c r="AA56" i="90"/>
  <c r="Z56" i="90"/>
  <c r="Y56" i="90"/>
  <c r="Y56" i="30" s="1"/>
  <c r="X56" i="90"/>
  <c r="W56" i="90"/>
  <c r="V56" i="90"/>
  <c r="U56" i="90"/>
  <c r="U56" i="30" s="1"/>
  <c r="T56" i="90"/>
  <c r="S56" i="90"/>
  <c r="R56" i="90"/>
  <c r="Q56" i="90"/>
  <c r="Q56" i="30" s="1"/>
  <c r="P56" i="90"/>
  <c r="P56" i="30" s="1"/>
  <c r="O56" i="90"/>
  <c r="N56" i="90"/>
  <c r="M56" i="90"/>
  <c r="M56" i="30" s="1"/>
  <c r="L56" i="90"/>
  <c r="K56" i="90"/>
  <c r="J56" i="90"/>
  <c r="I56" i="90"/>
  <c r="I56" i="30" s="1"/>
  <c r="H56" i="90"/>
  <c r="G56" i="90"/>
  <c r="F56" i="90"/>
  <c r="AU56" i="30"/>
  <c r="AT56" i="30"/>
  <c r="AQ56" i="30"/>
  <c r="AP56" i="30"/>
  <c r="AM56" i="30"/>
  <c r="AL56" i="30"/>
  <c r="AI56" i="30"/>
  <c r="AE56" i="30"/>
  <c r="AD56" i="30"/>
  <c r="AA56" i="30"/>
  <c r="W56" i="30"/>
  <c r="V56" i="30"/>
  <c r="S56" i="30"/>
  <c r="R56" i="30"/>
  <c r="O56" i="30"/>
  <c r="N56" i="30"/>
  <c r="K56" i="30"/>
  <c r="G56" i="30"/>
  <c r="F56" i="30"/>
  <c r="AU24" i="81"/>
  <c r="AT24" i="81"/>
  <c r="AS24" i="81"/>
  <c r="AR24" i="81"/>
  <c r="AQ24" i="81"/>
  <c r="AP24" i="81"/>
  <c r="AO24" i="81"/>
  <c r="AN24" i="81"/>
  <c r="AM24" i="81"/>
  <c r="AL24" i="81"/>
  <c r="AK24" i="81"/>
  <c r="AJ24" i="81"/>
  <c r="AI24" i="81"/>
  <c r="AH24" i="81"/>
  <c r="AG24" i="81"/>
  <c r="AF24" i="81"/>
  <c r="AE24" i="81"/>
  <c r="AD24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G24" i="81"/>
  <c r="F24" i="81"/>
  <c r="AU24" i="90"/>
  <c r="AU24" i="30" s="1"/>
  <c r="AT24" i="90"/>
  <c r="AS24" i="90"/>
  <c r="AS24" i="30" s="1"/>
  <c r="AR24" i="90"/>
  <c r="AQ24" i="90"/>
  <c r="AP24" i="90"/>
  <c r="AP24" i="30" s="1"/>
  <c r="AO24" i="90"/>
  <c r="AO24" i="30" s="1"/>
  <c r="AN24" i="90"/>
  <c r="AM24" i="90"/>
  <c r="AM24" i="30" s="1"/>
  <c r="AL24" i="90"/>
  <c r="AK24" i="90"/>
  <c r="AK24" i="30" s="1"/>
  <c r="AJ24" i="90"/>
  <c r="AI24" i="90"/>
  <c r="AH24" i="90"/>
  <c r="AG24" i="90"/>
  <c r="AG24" i="30" s="1"/>
  <c r="AF24" i="90"/>
  <c r="AE24" i="90"/>
  <c r="AD24" i="90"/>
  <c r="AD24" i="30" s="1"/>
  <c r="AC24" i="90"/>
  <c r="AC24" i="30" s="1"/>
  <c r="AB24" i="90"/>
  <c r="AA24" i="90"/>
  <c r="Z24" i="90"/>
  <c r="Y24" i="90"/>
  <c r="Y24" i="30" s="1"/>
  <c r="X24" i="90"/>
  <c r="W24" i="90"/>
  <c r="W24" i="30" s="1"/>
  <c r="V24" i="90"/>
  <c r="U24" i="90"/>
  <c r="U24" i="30" s="1"/>
  <c r="T24" i="90"/>
  <c r="S24" i="90"/>
  <c r="S24" i="30" s="1"/>
  <c r="R24" i="90"/>
  <c r="Q24" i="90"/>
  <c r="Q24" i="30" s="1"/>
  <c r="P24" i="90"/>
  <c r="O24" i="90"/>
  <c r="O24" i="30" s="1"/>
  <c r="N24" i="90"/>
  <c r="N24" i="30" s="1"/>
  <c r="M24" i="90"/>
  <c r="M24" i="30" s="1"/>
  <c r="L24" i="90"/>
  <c r="K24" i="90"/>
  <c r="K24" i="30" s="1"/>
  <c r="J24" i="90"/>
  <c r="I24" i="90"/>
  <c r="I24" i="30" s="1"/>
  <c r="H24" i="90"/>
  <c r="G24" i="90"/>
  <c r="G24" i="30" s="1"/>
  <c r="F24" i="90"/>
  <c r="AR24" i="30"/>
  <c r="AQ24" i="30"/>
  <c r="AN24" i="30"/>
  <c r="AJ24" i="30"/>
  <c r="AI24" i="30"/>
  <c r="AF24" i="30"/>
  <c r="AE24" i="30"/>
  <c r="AB24" i="30"/>
  <c r="AA24" i="30"/>
  <c r="X24" i="30"/>
  <c r="P24" i="30"/>
  <c r="A88" i="81"/>
  <c r="A88" i="28"/>
  <c r="A88" i="29"/>
  <c r="A88" i="74"/>
  <c r="A88" i="75"/>
  <c r="A88" i="90"/>
  <c r="A88" i="89"/>
  <c r="A88" i="56"/>
  <c r="A88" i="30"/>
  <c r="A56" i="81"/>
  <c r="A56" i="28"/>
  <c r="A56" i="29"/>
  <c r="A56" i="74"/>
  <c r="A56" i="75"/>
  <c r="A56" i="90"/>
  <c r="A56" i="89"/>
  <c r="A56" i="56"/>
  <c r="A56" i="30"/>
  <c r="A24" i="81"/>
  <c r="A24" i="28"/>
  <c r="A24" i="29"/>
  <c r="A24" i="74"/>
  <c r="A24" i="75"/>
  <c r="A24" i="90"/>
  <c r="A24" i="89"/>
  <c r="A24" i="56"/>
  <c r="A24" i="30"/>
  <c r="AD19" i="22"/>
  <c r="B30" i="101"/>
  <c r="B31" i="101" s="1"/>
  <c r="B32" i="101" s="1"/>
  <c r="B33" i="101" s="1"/>
  <c r="B34" i="101" s="1"/>
  <c r="B35" i="101" s="1"/>
  <c r="B36" i="101" s="1"/>
  <c r="B37" i="101" s="1"/>
  <c r="B38" i="101" s="1"/>
  <c r="B39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B15" i="101"/>
  <c r="B16" i="101" s="1"/>
  <c r="B17" i="101" s="1"/>
  <c r="B18" i="101" s="1"/>
  <c r="B19" i="101" s="1"/>
  <c r="B20" i="101" s="1"/>
  <c r="B21" i="101" s="1"/>
  <c r="B22" i="101" s="1"/>
  <c r="B23" i="101" s="1"/>
  <c r="B24" i="101" s="1"/>
  <c r="A15" i="101"/>
  <c r="A16" i="101" s="1"/>
  <c r="A17" i="101" s="1"/>
  <c r="A18" i="101" s="1"/>
  <c r="A19" i="101" s="1"/>
  <c r="A20" i="101" s="1"/>
  <c r="A21" i="101" s="1"/>
  <c r="A22" i="101" s="1"/>
  <c r="A23" i="101" s="1"/>
  <c r="A24" i="101" s="1"/>
  <c r="E204" i="9"/>
  <c r="J56" i="30" l="1"/>
  <c r="Z56" i="30"/>
  <c r="AH56" i="30"/>
  <c r="H24" i="30"/>
  <c r="L24" i="30"/>
  <c r="T24" i="30"/>
  <c r="F24" i="30"/>
  <c r="J24" i="30"/>
  <c r="R24" i="30"/>
  <c r="V24" i="30"/>
  <c r="Z24" i="30"/>
  <c r="AH24" i="30"/>
  <c r="AL24" i="30"/>
  <c r="AT24" i="30"/>
  <c r="H56" i="30"/>
  <c r="L56" i="30"/>
  <c r="T56" i="30"/>
  <c r="X56" i="30"/>
  <c r="AF56" i="30"/>
  <c r="AJ56" i="30"/>
  <c r="AN56" i="30"/>
  <c r="E6" i="104"/>
  <c r="A3" i="104"/>
  <c r="J60" i="103" l="1"/>
  <c r="F48" i="103"/>
  <c r="S54" i="103"/>
  <c r="R54" i="103"/>
  <c r="Q54" i="103"/>
  <c r="P54" i="103"/>
  <c r="N54" i="103"/>
  <c r="M54" i="103"/>
  <c r="L54" i="103"/>
  <c r="K54" i="103"/>
  <c r="I54" i="103"/>
  <c r="H54" i="103"/>
  <c r="G54" i="103"/>
  <c r="F54" i="103"/>
  <c r="J54" i="103" s="1"/>
  <c r="I66" i="103"/>
  <c r="H66" i="103"/>
  <c r="G66" i="103"/>
  <c r="F66" i="103"/>
  <c r="N66" i="103"/>
  <c r="M66" i="103"/>
  <c r="L66" i="103"/>
  <c r="K66" i="103"/>
  <c r="S66" i="103"/>
  <c r="R66" i="103"/>
  <c r="Q66" i="103"/>
  <c r="P66" i="103"/>
  <c r="P36" i="84"/>
  <c r="O36" i="84"/>
  <c r="N36" i="84"/>
  <c r="N35" i="84"/>
  <c r="P34" i="84"/>
  <c r="O34" i="84"/>
  <c r="N34" i="84"/>
  <c r="P33" i="84"/>
  <c r="O33" i="84"/>
  <c r="N33" i="84"/>
  <c r="P32" i="84"/>
  <c r="O32" i="84"/>
  <c r="N32" i="84"/>
  <c r="P29" i="84"/>
  <c r="O29" i="84"/>
  <c r="N29" i="84"/>
  <c r="N28" i="84"/>
  <c r="P27" i="84"/>
  <c r="O27" i="84"/>
  <c r="N27" i="84"/>
  <c r="P26" i="84"/>
  <c r="O26" i="84"/>
  <c r="N26" i="84"/>
  <c r="P25" i="84"/>
  <c r="O25" i="84"/>
  <c r="N25" i="84"/>
  <c r="P22" i="84"/>
  <c r="O22" i="84"/>
  <c r="N22" i="84"/>
  <c r="N21" i="84"/>
  <c r="P20" i="84"/>
  <c r="O20" i="84"/>
  <c r="N20" i="84"/>
  <c r="P19" i="84"/>
  <c r="O19" i="84"/>
  <c r="N19" i="84"/>
  <c r="P18" i="84"/>
  <c r="O18" i="84"/>
  <c r="N18" i="84"/>
  <c r="P15" i="84"/>
  <c r="O15" i="84"/>
  <c r="N15" i="84"/>
  <c r="N14" i="84"/>
  <c r="P13" i="84"/>
  <c r="O13" i="84"/>
  <c r="N13" i="84"/>
  <c r="P12" i="84"/>
  <c r="O12" i="84"/>
  <c r="N12" i="84"/>
  <c r="P11" i="84"/>
  <c r="O11" i="84"/>
  <c r="N11" i="84"/>
  <c r="P36" i="78"/>
  <c r="O36" i="78"/>
  <c r="N36" i="78"/>
  <c r="P34" i="78"/>
  <c r="O34" i="78"/>
  <c r="N34" i="78"/>
  <c r="P33" i="78"/>
  <c r="O33" i="78"/>
  <c r="N33" i="78"/>
  <c r="P32" i="78"/>
  <c r="O32" i="78"/>
  <c r="N32" i="78"/>
  <c r="P29" i="78"/>
  <c r="O29" i="78"/>
  <c r="N29" i="78"/>
  <c r="P27" i="78"/>
  <c r="O27" i="78"/>
  <c r="N27" i="78"/>
  <c r="P26" i="78"/>
  <c r="O26" i="78"/>
  <c r="N26" i="78"/>
  <c r="P25" i="78"/>
  <c r="O25" i="78"/>
  <c r="N25" i="78"/>
  <c r="P22" i="78"/>
  <c r="O22" i="78"/>
  <c r="N22" i="78"/>
  <c r="P20" i="78"/>
  <c r="O20" i="78"/>
  <c r="N20" i="78"/>
  <c r="P19" i="78"/>
  <c r="O19" i="78"/>
  <c r="N19" i="78"/>
  <c r="P18" i="78"/>
  <c r="O18" i="78"/>
  <c r="N18" i="78"/>
  <c r="P15" i="78"/>
  <c r="O15" i="78"/>
  <c r="N15" i="78"/>
  <c r="P13" i="78"/>
  <c r="O13" i="78"/>
  <c r="N13" i="78"/>
  <c r="P12" i="78"/>
  <c r="O12" i="78"/>
  <c r="N12" i="78"/>
  <c r="P11" i="78"/>
  <c r="O11" i="78"/>
  <c r="N11" i="78"/>
  <c r="BI42" i="85" l="1"/>
  <c r="BE42" i="85"/>
  <c r="BA42" i="85"/>
  <c r="AW42" i="85"/>
  <c r="AS42" i="85"/>
  <c r="AO42" i="85"/>
  <c r="AK42" i="85"/>
  <c r="AG42" i="85"/>
  <c r="AC42" i="85"/>
  <c r="Y42" i="85"/>
  <c r="U42" i="85"/>
  <c r="Q42" i="85"/>
  <c r="M42" i="85"/>
  <c r="I42" i="85"/>
  <c r="BI13" i="26"/>
  <c r="BE13" i="26"/>
  <c r="BA13" i="26"/>
  <c r="AW13" i="26"/>
  <c r="AS13" i="26"/>
  <c r="AO13" i="26"/>
  <c r="AK13" i="26"/>
  <c r="AG13" i="26"/>
  <c r="AC13" i="26"/>
  <c r="Y13" i="26"/>
  <c r="U13" i="26"/>
  <c r="Q13" i="26"/>
  <c r="M13" i="26"/>
  <c r="I13" i="26"/>
  <c r="BI42" i="26"/>
  <c r="BE42" i="26"/>
  <c r="BA42" i="26"/>
  <c r="AW42" i="26"/>
  <c r="AS42" i="26"/>
  <c r="AO42" i="26"/>
  <c r="AK42" i="26"/>
  <c r="AG42" i="26"/>
  <c r="AC42" i="26"/>
  <c r="Y42" i="26"/>
  <c r="U42" i="26"/>
  <c r="Q42" i="26"/>
  <c r="M42" i="26"/>
  <c r="I42" i="26"/>
  <c r="BI13" i="85"/>
  <c r="BE13" i="85"/>
  <c r="BA13" i="85"/>
  <c r="AW13" i="85"/>
  <c r="AS13" i="85"/>
  <c r="AO13" i="85"/>
  <c r="AK13" i="85"/>
  <c r="AG13" i="85"/>
  <c r="AC13" i="85"/>
  <c r="Y13" i="85"/>
  <c r="U13" i="85"/>
  <c r="Q13" i="85"/>
  <c r="M13" i="85"/>
  <c r="I13" i="85"/>
  <c r="BI13" i="71"/>
  <c r="BE13" i="71"/>
  <c r="BA13" i="71"/>
  <c r="AW13" i="71"/>
  <c r="AS13" i="71"/>
  <c r="AO13" i="71"/>
  <c r="AK13" i="71"/>
  <c r="AG13" i="71"/>
  <c r="AC13" i="71"/>
  <c r="Y13" i="71"/>
  <c r="U13" i="71"/>
  <c r="Q13" i="71"/>
  <c r="M13" i="71"/>
  <c r="I13" i="71"/>
  <c r="BI42" i="71"/>
  <c r="BE42" i="71"/>
  <c r="BA42" i="71"/>
  <c r="AW42" i="71"/>
  <c r="AS42" i="71"/>
  <c r="AO42" i="71"/>
  <c r="AK42" i="71"/>
  <c r="AG42" i="71"/>
  <c r="AC42" i="71"/>
  <c r="Y42" i="71"/>
  <c r="U42" i="71"/>
  <c r="Q42" i="71"/>
  <c r="M42" i="71"/>
  <c r="I42" i="71"/>
  <c r="BI42" i="100"/>
  <c r="BE42" i="100"/>
  <c r="BA42" i="100"/>
  <c r="AW42" i="100"/>
  <c r="AS42" i="100"/>
  <c r="AO42" i="100"/>
  <c r="AK42" i="100"/>
  <c r="AG42" i="100"/>
  <c r="AC42" i="100"/>
  <c r="Y42" i="100"/>
  <c r="U42" i="100"/>
  <c r="Q42" i="100"/>
  <c r="M42" i="100"/>
  <c r="I42" i="100"/>
  <c r="BI13" i="100"/>
  <c r="BE13" i="100"/>
  <c r="BA13" i="100"/>
  <c r="AW13" i="100"/>
  <c r="AS13" i="100"/>
  <c r="AO13" i="100"/>
  <c r="AK13" i="100"/>
  <c r="AG13" i="100"/>
  <c r="AC13" i="100"/>
  <c r="Y13" i="100"/>
  <c r="U13" i="100"/>
  <c r="Q13" i="100"/>
  <c r="M13" i="100"/>
  <c r="I13" i="100"/>
  <c r="BI42" i="99"/>
  <c r="BE42" i="99"/>
  <c r="BA42" i="99"/>
  <c r="AW42" i="99"/>
  <c r="AS42" i="99"/>
  <c r="AO42" i="99"/>
  <c r="AK42" i="99"/>
  <c r="AG42" i="99"/>
  <c r="AC42" i="99"/>
  <c r="Y42" i="99"/>
  <c r="U42" i="99"/>
  <c r="Q42" i="99"/>
  <c r="M42" i="99"/>
  <c r="I42" i="99"/>
  <c r="BI13" i="99"/>
  <c r="BE13" i="99"/>
  <c r="BA13" i="99"/>
  <c r="AW13" i="99"/>
  <c r="AS13" i="99"/>
  <c r="AO13" i="99"/>
  <c r="AK13" i="99"/>
  <c r="AG13" i="99"/>
  <c r="AC13" i="99"/>
  <c r="Y13" i="99"/>
  <c r="U13" i="99"/>
  <c r="Q13" i="99"/>
  <c r="M13" i="99"/>
  <c r="I13" i="99"/>
  <c r="BI42" i="68"/>
  <c r="BE42" i="68"/>
  <c r="BA42" i="68"/>
  <c r="AW42" i="68"/>
  <c r="AS42" i="68"/>
  <c r="AO42" i="68"/>
  <c r="AK42" i="68"/>
  <c r="AG42" i="68"/>
  <c r="AC42" i="68"/>
  <c r="Y42" i="68"/>
  <c r="U42" i="68"/>
  <c r="Q42" i="68"/>
  <c r="M42" i="68"/>
  <c r="I42" i="68"/>
  <c r="BI42" i="22"/>
  <c r="BE42" i="22"/>
  <c r="BA42" i="22"/>
  <c r="AW42" i="22"/>
  <c r="AS42" i="22"/>
  <c r="AO42" i="22"/>
  <c r="AK42" i="22"/>
  <c r="AG42" i="22"/>
  <c r="AC42" i="22"/>
  <c r="Y42" i="22"/>
  <c r="U42" i="22"/>
  <c r="Q42" i="22"/>
  <c r="M42" i="22"/>
  <c r="I42" i="22"/>
  <c r="BI42" i="97"/>
  <c r="BE42" i="97"/>
  <c r="BA42" i="97"/>
  <c r="AW42" i="97"/>
  <c r="AS42" i="97"/>
  <c r="AO42" i="97"/>
  <c r="AK42" i="97"/>
  <c r="AG42" i="97"/>
  <c r="AC42" i="97"/>
  <c r="Y42" i="97"/>
  <c r="U42" i="97"/>
  <c r="Q42" i="97"/>
  <c r="M42" i="97"/>
  <c r="I42" i="97"/>
  <c r="BI42" i="98"/>
  <c r="BE42" i="98"/>
  <c r="BA42" i="98"/>
  <c r="AW42" i="98"/>
  <c r="AS42" i="98"/>
  <c r="AO42" i="98"/>
  <c r="AK42" i="98"/>
  <c r="AG42" i="98"/>
  <c r="AC42" i="98"/>
  <c r="Y42" i="98"/>
  <c r="U42" i="98"/>
  <c r="Q42" i="98"/>
  <c r="M42" i="98"/>
  <c r="I42" i="98"/>
  <c r="BI13" i="98"/>
  <c r="BE13" i="98"/>
  <c r="BA13" i="98"/>
  <c r="AW13" i="98"/>
  <c r="AS13" i="98"/>
  <c r="AO13" i="98"/>
  <c r="AK13" i="98"/>
  <c r="AG13" i="98"/>
  <c r="AC13" i="98"/>
  <c r="Y13" i="98"/>
  <c r="U13" i="98"/>
  <c r="Q13" i="98"/>
  <c r="M13" i="98"/>
  <c r="I13" i="98"/>
  <c r="BI42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BI13" i="97"/>
  <c r="BE13" i="97"/>
  <c r="BA13" i="97"/>
  <c r="AW13" i="97"/>
  <c r="AS13" i="97"/>
  <c r="AO13" i="97"/>
  <c r="AK13" i="97"/>
  <c r="AG13" i="97"/>
  <c r="AC13" i="97"/>
  <c r="Y13" i="97"/>
  <c r="U13" i="97"/>
  <c r="Q13" i="97"/>
  <c r="M13" i="97"/>
  <c r="I13" i="97"/>
  <c r="M71" i="55" l="1"/>
  <c r="M61" i="55"/>
  <c r="M51" i="55"/>
  <c r="M40" i="55"/>
  <c r="M30" i="55"/>
  <c r="M20" i="55"/>
  <c r="M71" i="77"/>
  <c r="M61" i="77"/>
  <c r="M51" i="77"/>
  <c r="M40" i="77"/>
  <c r="M30" i="77"/>
  <c r="M20" i="77"/>
  <c r="M71" i="76"/>
  <c r="M61" i="76"/>
  <c r="M51" i="76"/>
  <c r="M40" i="76"/>
  <c r="M30" i="76"/>
  <c r="M20" i="76"/>
  <c r="M94" i="56"/>
  <c r="M92" i="56"/>
  <c r="M85" i="56"/>
  <c r="M90" i="56" s="1"/>
  <c r="M80" i="56"/>
  <c r="M68" i="56"/>
  <c r="M60" i="56" s="1"/>
  <c r="M62" i="56"/>
  <c r="M53" i="56"/>
  <c r="M58" i="56" s="1"/>
  <c r="M48" i="56"/>
  <c r="M36" i="56"/>
  <c r="M28" i="56" s="1"/>
  <c r="M30" i="56"/>
  <c r="M21" i="56"/>
  <c r="M26" i="56" s="1"/>
  <c r="M16" i="56"/>
  <c r="AO94" i="75"/>
  <c r="AO92" i="75"/>
  <c r="AO85" i="75"/>
  <c r="AO80" i="75"/>
  <c r="AO68" i="75"/>
  <c r="AO60" i="75" s="1"/>
  <c r="AO62" i="75"/>
  <c r="AO53" i="75"/>
  <c r="AO48" i="75"/>
  <c r="AO58" i="75" s="1"/>
  <c r="AO36" i="75"/>
  <c r="AO28" i="75" s="1"/>
  <c r="AO30" i="75"/>
  <c r="AO21" i="75"/>
  <c r="AO16" i="75"/>
  <c r="AO94" i="74"/>
  <c r="AO92" i="74" s="1"/>
  <c r="AO85" i="74"/>
  <c r="AO90" i="74" s="1"/>
  <c r="AO80" i="74"/>
  <c r="AO68" i="74"/>
  <c r="AO62" i="74"/>
  <c r="AO60" i="74" s="1"/>
  <c r="AO53" i="74"/>
  <c r="AO58" i="74" s="1"/>
  <c r="AO48" i="74"/>
  <c r="AO36" i="74"/>
  <c r="AO30" i="74"/>
  <c r="AO28" i="74" s="1"/>
  <c r="AO42" i="74" s="1"/>
  <c r="AO43" i="74" s="1"/>
  <c r="AO21" i="74"/>
  <c r="AO26" i="74" s="1"/>
  <c r="AO16" i="74"/>
  <c r="AA94" i="75"/>
  <c r="AA92" i="75"/>
  <c r="AA85" i="75"/>
  <c r="AA90" i="75" s="1"/>
  <c r="AA80" i="75"/>
  <c r="AA68" i="75"/>
  <c r="AA60" i="75" s="1"/>
  <c r="AA62" i="75"/>
  <c r="AA53" i="75"/>
  <c r="AA58" i="75" s="1"/>
  <c r="AA48" i="75"/>
  <c r="AA36" i="75"/>
  <c r="AA28" i="75" s="1"/>
  <c r="AA42" i="75" s="1"/>
  <c r="AA43" i="75" s="1"/>
  <c r="AA30" i="75"/>
  <c r="AA21" i="75"/>
  <c r="AA26" i="75" s="1"/>
  <c r="AA16" i="75"/>
  <c r="AA94" i="74"/>
  <c r="AA92" i="74"/>
  <c r="AA90" i="74"/>
  <c r="AA85" i="74"/>
  <c r="AA80" i="74"/>
  <c r="AA68" i="74"/>
  <c r="AA62" i="74"/>
  <c r="AA60" i="74"/>
  <c r="AA53" i="74"/>
  <c r="AA74" i="74" s="1"/>
  <c r="AA75" i="74" s="1"/>
  <c r="AA48" i="74"/>
  <c r="AA42" i="74"/>
  <c r="AA43" i="74" s="1"/>
  <c r="AA36" i="74"/>
  <c r="AA30" i="74"/>
  <c r="AA28" i="74"/>
  <c r="AA26" i="74"/>
  <c r="AA21" i="74"/>
  <c r="AA16" i="74"/>
  <c r="M94" i="75"/>
  <c r="M92" i="75"/>
  <c r="M90" i="75"/>
  <c r="M85" i="75"/>
  <c r="M80" i="75"/>
  <c r="M68" i="75"/>
  <c r="M62" i="75"/>
  <c r="M60" i="75"/>
  <c r="M53" i="75"/>
  <c r="M74" i="75" s="1"/>
  <c r="M75" i="75" s="1"/>
  <c r="M48" i="75"/>
  <c r="M36" i="75"/>
  <c r="M30" i="75"/>
  <c r="M28" i="75"/>
  <c r="M21" i="75"/>
  <c r="M42" i="75" s="1"/>
  <c r="M43" i="75" s="1"/>
  <c r="M16" i="75"/>
  <c r="M94" i="74"/>
  <c r="M92" i="74"/>
  <c r="M85" i="74"/>
  <c r="M80" i="74"/>
  <c r="M68" i="74"/>
  <c r="M62" i="74"/>
  <c r="M60" i="74"/>
  <c r="M74" i="74" s="1"/>
  <c r="M75" i="74" s="1"/>
  <c r="M53" i="74"/>
  <c r="M48" i="74"/>
  <c r="M36" i="74"/>
  <c r="M30" i="74"/>
  <c r="M28" i="74"/>
  <c r="M21" i="74"/>
  <c r="M16" i="74"/>
  <c r="M31" i="87"/>
  <c r="M20" i="87"/>
  <c r="M31" i="73"/>
  <c r="M20" i="73"/>
  <c r="M31" i="72"/>
  <c r="M20" i="72"/>
  <c r="AK94" i="26"/>
  <c r="AK92" i="26"/>
  <c r="AK91" i="26"/>
  <c r="AK90" i="26"/>
  <c r="AK89" i="26"/>
  <c r="AK88" i="26"/>
  <c r="AK87" i="26"/>
  <c r="AK86" i="26"/>
  <c r="AK85" i="26"/>
  <c r="AK84" i="26"/>
  <c r="AJ83" i="26"/>
  <c r="AI83" i="26"/>
  <c r="AH83" i="26"/>
  <c r="AK81" i="26"/>
  <c r="AK80" i="26"/>
  <c r="AK79" i="26"/>
  <c r="AK78" i="26"/>
  <c r="AK77" i="26"/>
  <c r="AK76" i="26"/>
  <c r="AK75" i="26"/>
  <c r="AK73" i="26"/>
  <c r="AK71" i="26"/>
  <c r="AK65" i="26"/>
  <c r="AK63" i="26"/>
  <c r="AK62" i="26"/>
  <c r="AK61" i="26"/>
  <c r="AK60" i="26"/>
  <c r="AK59" i="26"/>
  <c r="AK58" i="26"/>
  <c r="AK57" i="26"/>
  <c r="AJ56" i="26"/>
  <c r="AI56" i="26"/>
  <c r="AH56" i="26"/>
  <c r="AK55" i="26"/>
  <c r="AJ54" i="26"/>
  <c r="AI54" i="26"/>
  <c r="AK51" i="26"/>
  <c r="AK50" i="26"/>
  <c r="AK49" i="26"/>
  <c r="AJ48" i="26"/>
  <c r="AJ52" i="26" s="1"/>
  <c r="AI48" i="26"/>
  <c r="AI52" i="26" s="1"/>
  <c r="AH48" i="26"/>
  <c r="AH52" i="26" s="1"/>
  <c r="AK47" i="26"/>
  <c r="AK46" i="26"/>
  <c r="AK44" i="26"/>
  <c r="AK36" i="26"/>
  <c r="AK34" i="26"/>
  <c r="AK33" i="26"/>
  <c r="AK32" i="26"/>
  <c r="AK31" i="26"/>
  <c r="AK30" i="26"/>
  <c r="AK29" i="26"/>
  <c r="AK28" i="26"/>
  <c r="AJ27" i="26"/>
  <c r="AJ25" i="26" s="1"/>
  <c r="AI27" i="26"/>
  <c r="AI25" i="26" s="1"/>
  <c r="AH27" i="26"/>
  <c r="AK26" i="26"/>
  <c r="AK22" i="26"/>
  <c r="AK21" i="26"/>
  <c r="AK20" i="26"/>
  <c r="AJ19" i="26"/>
  <c r="AJ23" i="26" s="1"/>
  <c r="AI19" i="26"/>
  <c r="AI23" i="26" s="1"/>
  <c r="AH19" i="26"/>
  <c r="AH23" i="26" s="1"/>
  <c r="AK18" i="26"/>
  <c r="AK17" i="26"/>
  <c r="AK15" i="26"/>
  <c r="AK94" i="99"/>
  <c r="AK92" i="99"/>
  <c r="AK91" i="99"/>
  <c r="AK90" i="99"/>
  <c r="AK89" i="99"/>
  <c r="AK88" i="99"/>
  <c r="AK87" i="99"/>
  <c r="AK86" i="99"/>
  <c r="AK85" i="99"/>
  <c r="AK84" i="99"/>
  <c r="AJ83" i="99"/>
  <c r="AI83" i="99"/>
  <c r="AH83" i="99"/>
  <c r="AK81" i="99"/>
  <c r="AK80" i="99"/>
  <c r="AK79" i="99"/>
  <c r="AK78" i="99"/>
  <c r="AK77" i="99"/>
  <c r="AK76" i="99"/>
  <c r="AK75" i="99"/>
  <c r="AK73" i="99"/>
  <c r="AK71" i="99"/>
  <c r="AK65" i="99"/>
  <c r="AK63" i="99"/>
  <c r="AK62" i="99"/>
  <c r="AK61" i="99"/>
  <c r="AK60" i="99"/>
  <c r="AK59" i="99"/>
  <c r="AK58" i="99"/>
  <c r="AK57" i="99"/>
  <c r="AJ56" i="99"/>
  <c r="AI56" i="99"/>
  <c r="AH56" i="99"/>
  <c r="AK55" i="99"/>
  <c r="AJ54" i="99"/>
  <c r="AI54" i="99"/>
  <c r="AK51" i="99"/>
  <c r="AK50" i="99"/>
  <c r="AK49" i="99"/>
  <c r="AJ48" i="99"/>
  <c r="AJ52" i="99" s="1"/>
  <c r="AI48" i="99"/>
  <c r="AI52" i="99" s="1"/>
  <c r="AH48" i="99"/>
  <c r="AH52" i="99" s="1"/>
  <c r="AK47" i="99"/>
  <c r="AK46" i="99"/>
  <c r="AK44" i="99"/>
  <c r="AK36" i="99"/>
  <c r="AK34" i="99"/>
  <c r="AK33" i="99"/>
  <c r="AK32" i="99"/>
  <c r="AK31" i="99"/>
  <c r="AK30" i="99"/>
  <c r="AK29" i="99"/>
  <c r="AK28" i="99"/>
  <c r="AJ27" i="99"/>
  <c r="AJ25" i="99" s="1"/>
  <c r="AI27" i="99"/>
  <c r="AI25" i="99" s="1"/>
  <c r="AH27" i="99"/>
  <c r="AK26" i="99"/>
  <c r="AK22" i="99"/>
  <c r="AK21" i="99"/>
  <c r="AK20" i="99"/>
  <c r="AJ19" i="99"/>
  <c r="AJ23" i="99" s="1"/>
  <c r="AI19" i="99"/>
  <c r="AI23" i="99" s="1"/>
  <c r="AH19" i="99"/>
  <c r="AH23" i="99" s="1"/>
  <c r="AK18" i="99"/>
  <c r="AK17" i="99"/>
  <c r="AK15" i="99"/>
  <c r="AK94" i="100"/>
  <c r="AK92" i="100"/>
  <c r="AK91" i="100"/>
  <c r="AK90" i="100"/>
  <c r="AK89" i="100"/>
  <c r="AK88" i="100"/>
  <c r="AK87" i="100"/>
  <c r="AK86" i="100"/>
  <c r="AK85" i="100"/>
  <c r="AK84" i="100"/>
  <c r="AJ83" i="100"/>
  <c r="AI83" i="100"/>
  <c r="AH83" i="100"/>
  <c r="AK81" i="100"/>
  <c r="AK80" i="100"/>
  <c r="AK79" i="100"/>
  <c r="AK78" i="100"/>
  <c r="AK77" i="100"/>
  <c r="AK76" i="100"/>
  <c r="AK75" i="100"/>
  <c r="AK73" i="100"/>
  <c r="AK71" i="100"/>
  <c r="AK65" i="100"/>
  <c r="AK63" i="100"/>
  <c r="AK62" i="100"/>
  <c r="AK61" i="100"/>
  <c r="AK60" i="100"/>
  <c r="AK59" i="100"/>
  <c r="AK58" i="100"/>
  <c r="AK57" i="100"/>
  <c r="AJ56" i="100"/>
  <c r="AJ54" i="100" s="1"/>
  <c r="AI56" i="100"/>
  <c r="AI54" i="100" s="1"/>
  <c r="AH56" i="100"/>
  <c r="AK55" i="100"/>
  <c r="AK51" i="100"/>
  <c r="AK50" i="100"/>
  <c r="AK49" i="100"/>
  <c r="AJ48" i="100"/>
  <c r="AJ52" i="100" s="1"/>
  <c r="AI48" i="100"/>
  <c r="AI52" i="100" s="1"/>
  <c r="AH48" i="100"/>
  <c r="AH52" i="100" s="1"/>
  <c r="AK47" i="100"/>
  <c r="AK46" i="100"/>
  <c r="AK44" i="100"/>
  <c r="AK36" i="100"/>
  <c r="AK34" i="100"/>
  <c r="AK33" i="100"/>
  <c r="AK32" i="100"/>
  <c r="AK31" i="100"/>
  <c r="AK30" i="100"/>
  <c r="AK29" i="100"/>
  <c r="AK28" i="100"/>
  <c r="AJ27" i="100"/>
  <c r="AI27" i="100"/>
  <c r="AK27" i="100" s="1"/>
  <c r="AH27" i="100"/>
  <c r="AK26" i="100"/>
  <c r="AJ25" i="100"/>
  <c r="AI25" i="100"/>
  <c r="AH25" i="100"/>
  <c r="AK22" i="100"/>
  <c r="AK21" i="100"/>
  <c r="AK20" i="100"/>
  <c r="AJ19" i="100"/>
  <c r="AJ23" i="100" s="1"/>
  <c r="AJ38" i="100" s="1"/>
  <c r="AJ39" i="100" s="1"/>
  <c r="AI19" i="100"/>
  <c r="AI23" i="100" s="1"/>
  <c r="AH19" i="100"/>
  <c r="AK18" i="100"/>
  <c r="AK17" i="100"/>
  <c r="AK15" i="100"/>
  <c r="AK94" i="71"/>
  <c r="AK92" i="71"/>
  <c r="AK91" i="71"/>
  <c r="AK90" i="71"/>
  <c r="AK89" i="71"/>
  <c r="AK88" i="71"/>
  <c r="AK87" i="71"/>
  <c r="AK86" i="71"/>
  <c r="AK85" i="71"/>
  <c r="AK84" i="71"/>
  <c r="AJ83" i="71"/>
  <c r="AI83" i="71"/>
  <c r="AH83" i="71"/>
  <c r="AK81" i="71"/>
  <c r="AK80" i="71"/>
  <c r="AK79" i="71"/>
  <c r="AK78" i="71"/>
  <c r="AK77" i="71"/>
  <c r="AK76" i="71"/>
  <c r="AK75" i="71"/>
  <c r="AK73" i="71"/>
  <c r="AK71" i="71"/>
  <c r="AK65" i="71"/>
  <c r="AK63" i="71"/>
  <c r="AK62" i="71"/>
  <c r="AK61" i="71"/>
  <c r="AK60" i="71"/>
  <c r="AK59" i="71"/>
  <c r="AK58" i="71"/>
  <c r="AK57" i="71"/>
  <c r="AJ56" i="71"/>
  <c r="AJ54" i="71" s="1"/>
  <c r="AI56" i="71"/>
  <c r="AI54" i="71" s="1"/>
  <c r="AH56" i="71"/>
  <c r="AK55" i="71"/>
  <c r="AK51" i="71"/>
  <c r="AK50" i="71"/>
  <c r="AK49" i="71"/>
  <c r="AJ48" i="71"/>
  <c r="AJ52" i="71" s="1"/>
  <c r="AI48" i="71"/>
  <c r="AI52" i="71" s="1"/>
  <c r="AH48" i="71"/>
  <c r="AH52" i="71" s="1"/>
  <c r="AK47" i="71"/>
  <c r="AK46" i="71"/>
  <c r="AK44" i="71"/>
  <c r="AK36" i="71"/>
  <c r="AK34" i="71"/>
  <c r="AK33" i="71"/>
  <c r="AK32" i="71"/>
  <c r="AK31" i="71"/>
  <c r="AK30" i="71"/>
  <c r="AK29" i="71"/>
  <c r="AK28" i="71"/>
  <c r="AJ27" i="71"/>
  <c r="AI27" i="71"/>
  <c r="AI25" i="71" s="1"/>
  <c r="AH27" i="71"/>
  <c r="AK26" i="71"/>
  <c r="AJ25" i="71"/>
  <c r="AK22" i="71"/>
  <c r="AK21" i="71"/>
  <c r="AK20" i="71"/>
  <c r="AJ19" i="71"/>
  <c r="AJ23" i="71" s="1"/>
  <c r="AJ38" i="71" s="1"/>
  <c r="AJ39" i="71" s="1"/>
  <c r="AI19" i="71"/>
  <c r="AI23" i="71" s="1"/>
  <c r="AH19" i="71"/>
  <c r="AH23" i="71" s="1"/>
  <c r="AK18" i="71"/>
  <c r="AK17" i="71"/>
  <c r="AK15" i="71"/>
  <c r="AK94" i="68"/>
  <c r="AK92" i="68"/>
  <c r="AK91" i="68"/>
  <c r="AK90" i="68"/>
  <c r="AK89" i="68"/>
  <c r="AK88" i="68"/>
  <c r="AK87" i="68"/>
  <c r="AK86" i="68"/>
  <c r="AK85" i="68"/>
  <c r="AK84" i="68"/>
  <c r="AJ83" i="68"/>
  <c r="AI83" i="68"/>
  <c r="AH83" i="68"/>
  <c r="AK81" i="68"/>
  <c r="AK80" i="68"/>
  <c r="AK79" i="68"/>
  <c r="AK78" i="68"/>
  <c r="AK77" i="68"/>
  <c r="AK76" i="68"/>
  <c r="AK75" i="68"/>
  <c r="AK73" i="68"/>
  <c r="AK71" i="68"/>
  <c r="AK65" i="68"/>
  <c r="AK63" i="68"/>
  <c r="AK62" i="68"/>
  <c r="AK61" i="68"/>
  <c r="AK60" i="68"/>
  <c r="AK59" i="68"/>
  <c r="AK58" i="68"/>
  <c r="AK57" i="68"/>
  <c r="AJ56" i="68"/>
  <c r="AJ54" i="68" s="1"/>
  <c r="AI56" i="68"/>
  <c r="AI54" i="68" s="1"/>
  <c r="AH56" i="68"/>
  <c r="AK55" i="68"/>
  <c r="AK51" i="68"/>
  <c r="AK50" i="68"/>
  <c r="AK49" i="68"/>
  <c r="AJ48" i="68"/>
  <c r="AJ52" i="68" s="1"/>
  <c r="AI48" i="68"/>
  <c r="AI52" i="68" s="1"/>
  <c r="AH48" i="68"/>
  <c r="AH52" i="68" s="1"/>
  <c r="AK47" i="68"/>
  <c r="AK46" i="68"/>
  <c r="AK44" i="68"/>
  <c r="AK36" i="68"/>
  <c r="AK34" i="68"/>
  <c r="AK33" i="68"/>
  <c r="AK32" i="68"/>
  <c r="AK31" i="68"/>
  <c r="AK30" i="68"/>
  <c r="AK29" i="68"/>
  <c r="AK28" i="68"/>
  <c r="AJ27" i="68"/>
  <c r="AI27" i="68"/>
  <c r="AH27" i="68"/>
  <c r="AH25" i="68" s="1"/>
  <c r="AK26" i="68"/>
  <c r="AI25" i="68"/>
  <c r="AK22" i="68"/>
  <c r="AK21" i="68"/>
  <c r="AK20" i="68"/>
  <c r="AJ19" i="68"/>
  <c r="AJ23" i="68" s="1"/>
  <c r="AI19" i="68"/>
  <c r="AI23" i="68" s="1"/>
  <c r="AI38" i="68" s="1"/>
  <c r="AI39" i="68" s="1"/>
  <c r="AH19" i="68"/>
  <c r="AK18" i="68"/>
  <c r="AK17" i="68"/>
  <c r="AK15" i="68"/>
  <c r="AK13" i="68"/>
  <c r="I35" i="19"/>
  <c r="I28" i="19"/>
  <c r="I21" i="19"/>
  <c r="I14" i="19"/>
  <c r="I43" i="95"/>
  <c r="I42" i="95"/>
  <c r="I41" i="95"/>
  <c r="I47" i="95" s="1"/>
  <c r="I40" i="95"/>
  <c r="I58" i="95" s="1"/>
  <c r="I35" i="95"/>
  <c r="I55" i="95" s="1"/>
  <c r="I28" i="95"/>
  <c r="I54" i="95" s="1"/>
  <c r="I21" i="95"/>
  <c r="I53" i="95" s="1"/>
  <c r="I14" i="95"/>
  <c r="I52" i="95" s="1"/>
  <c r="I43" i="96"/>
  <c r="I42" i="96"/>
  <c r="I41" i="96"/>
  <c r="I47" i="96" s="1"/>
  <c r="I40" i="96"/>
  <c r="I35" i="96"/>
  <c r="I55" i="96" s="1"/>
  <c r="I28" i="96"/>
  <c r="I54" i="96" s="1"/>
  <c r="I21" i="96"/>
  <c r="I53" i="96" s="1"/>
  <c r="I14" i="96"/>
  <c r="I52" i="96" s="1"/>
  <c r="I43" i="67"/>
  <c r="I42" i="67"/>
  <c r="I41" i="67"/>
  <c r="I47" i="67" s="1"/>
  <c r="I40" i="67"/>
  <c r="I58" i="67" s="1"/>
  <c r="I35" i="67"/>
  <c r="I55" i="67" s="1"/>
  <c r="I28" i="67"/>
  <c r="I54" i="67" s="1"/>
  <c r="I21" i="67"/>
  <c r="I53" i="67" s="1"/>
  <c r="I14" i="67"/>
  <c r="I52" i="67" s="1"/>
  <c r="I43" i="64"/>
  <c r="I42" i="64"/>
  <c r="I41" i="64"/>
  <c r="I47" i="64" s="1"/>
  <c r="I40" i="64"/>
  <c r="I35" i="64"/>
  <c r="I55" i="64" s="1"/>
  <c r="I28" i="64"/>
  <c r="I54" i="64" s="1"/>
  <c r="I21" i="64"/>
  <c r="I53" i="64" s="1"/>
  <c r="I14" i="64"/>
  <c r="I52" i="64" s="1"/>
  <c r="I63" i="96" l="1"/>
  <c r="I61" i="95"/>
  <c r="I62" i="95"/>
  <c r="I60" i="64"/>
  <c r="I59" i="64"/>
  <c r="I61" i="64"/>
  <c r="I62" i="64"/>
  <c r="I63" i="67"/>
  <c r="I59" i="67"/>
  <c r="I60" i="67"/>
  <c r="I60" i="96"/>
  <c r="I59" i="96"/>
  <c r="I63" i="64"/>
  <c r="I61" i="67"/>
  <c r="I62" i="67"/>
  <c r="I61" i="96"/>
  <c r="I62" i="96"/>
  <c r="I63" i="95"/>
  <c r="I59" i="95"/>
  <c r="I60" i="95"/>
  <c r="M90" i="74"/>
  <c r="AO90" i="75"/>
  <c r="M58" i="74"/>
  <c r="M58" i="75"/>
  <c r="AA74" i="75"/>
  <c r="AA75" i="75" s="1"/>
  <c r="AO74" i="74"/>
  <c r="AO75" i="74" s="1"/>
  <c r="AA58" i="74"/>
  <c r="AO74" i="75"/>
  <c r="AO75" i="75" s="1"/>
  <c r="M74" i="56"/>
  <c r="M75" i="56" s="1"/>
  <c r="M26" i="74"/>
  <c r="M26" i="75"/>
  <c r="AO42" i="75"/>
  <c r="AO43" i="75" s="1"/>
  <c r="M42" i="56"/>
  <c r="M43" i="56" s="1"/>
  <c r="M42" i="74"/>
  <c r="M43" i="74" s="1"/>
  <c r="AO26" i="75"/>
  <c r="AK48" i="68"/>
  <c r="AK56" i="100"/>
  <c r="AK83" i="100"/>
  <c r="AI67" i="26"/>
  <c r="AI68" i="26" s="1"/>
  <c r="AK56" i="26"/>
  <c r="AK27" i="68"/>
  <c r="AI38" i="100"/>
  <c r="AI39" i="100" s="1"/>
  <c r="AK27" i="71"/>
  <c r="AK25" i="100"/>
  <c r="AI67" i="100"/>
  <c r="AI68" i="100" s="1"/>
  <c r="AI67" i="99"/>
  <c r="AI68" i="99" s="1"/>
  <c r="AK56" i="99"/>
  <c r="AK83" i="99"/>
  <c r="AJ25" i="68"/>
  <c r="AJ38" i="68" s="1"/>
  <c r="AJ39" i="68" s="1"/>
  <c r="AH25" i="71"/>
  <c r="AK25" i="71" s="1"/>
  <c r="AK25" i="68"/>
  <c r="AI67" i="68"/>
  <c r="AI68" i="68" s="1"/>
  <c r="AK56" i="68"/>
  <c r="AK83" i="68"/>
  <c r="AK56" i="71"/>
  <c r="AK83" i="71"/>
  <c r="AK19" i="100"/>
  <c r="AJ67" i="100"/>
  <c r="AJ68" i="100" s="1"/>
  <c r="AI38" i="99"/>
  <c r="AI39" i="99" s="1"/>
  <c r="AK27" i="99"/>
  <c r="AJ67" i="99"/>
  <c r="AJ68" i="99" s="1"/>
  <c r="AK27" i="26"/>
  <c r="AJ67" i="26"/>
  <c r="AJ68" i="26" s="1"/>
  <c r="AK19" i="68"/>
  <c r="AI38" i="71"/>
  <c r="AI39" i="71" s="1"/>
  <c r="AI67" i="71"/>
  <c r="AI68" i="71" s="1"/>
  <c r="AK48" i="100"/>
  <c r="AH54" i="100"/>
  <c r="AH67" i="100" s="1"/>
  <c r="AH68" i="100" s="1"/>
  <c r="AJ38" i="99"/>
  <c r="AJ39" i="99" s="1"/>
  <c r="AJ38" i="26"/>
  <c r="AJ39" i="26" s="1"/>
  <c r="AK83" i="26"/>
  <c r="AK23" i="26"/>
  <c r="AI38" i="26"/>
  <c r="AI39" i="26" s="1"/>
  <c r="AK52" i="26"/>
  <c r="AK19" i="26"/>
  <c r="AH25" i="26"/>
  <c r="AK25" i="26" s="1"/>
  <c r="AK48" i="26"/>
  <c r="AH54" i="26"/>
  <c r="AK54" i="26" s="1"/>
  <c r="AK52" i="68"/>
  <c r="AJ67" i="71"/>
  <c r="AJ68" i="71" s="1"/>
  <c r="AK52" i="100"/>
  <c r="AK23" i="99"/>
  <c r="AK52" i="99"/>
  <c r="AK52" i="71"/>
  <c r="AH38" i="71"/>
  <c r="AH39" i="71" s="1"/>
  <c r="AK23" i="71"/>
  <c r="AK38" i="71" s="1"/>
  <c r="AK39" i="71" s="1"/>
  <c r="AJ67" i="68"/>
  <c r="AJ68" i="68" s="1"/>
  <c r="AH54" i="68"/>
  <c r="AK54" i="68" s="1"/>
  <c r="AK19" i="71"/>
  <c r="AK19" i="99"/>
  <c r="AK48" i="71"/>
  <c r="AH25" i="99"/>
  <c r="AK25" i="99" s="1"/>
  <c r="AK48" i="99"/>
  <c r="AH23" i="68"/>
  <c r="AH23" i="100"/>
  <c r="AH54" i="71"/>
  <c r="AK54" i="71" s="1"/>
  <c r="AH54" i="99"/>
  <c r="AK54" i="99" s="1"/>
  <c r="I46" i="64"/>
  <c r="I58" i="64"/>
  <c r="I48" i="67"/>
  <c r="I46" i="96"/>
  <c r="I58" i="96"/>
  <c r="I48" i="95"/>
  <c r="I49" i="67"/>
  <c r="I49" i="95"/>
  <c r="I48" i="64"/>
  <c r="I46" i="67"/>
  <c r="I48" i="96"/>
  <c r="I46" i="95"/>
  <c r="I49" i="64"/>
  <c r="I49" i="96"/>
  <c r="M65" i="80"/>
  <c r="M65" i="43"/>
  <c r="M65" i="45"/>
  <c r="M65" i="88"/>
  <c r="M65" i="54"/>
  <c r="M65" i="46"/>
  <c r="M62" i="80"/>
  <c r="M62" i="43"/>
  <c r="M62" i="45"/>
  <c r="M62" i="88"/>
  <c r="M62" i="54"/>
  <c r="M62" i="46"/>
  <c r="BI101" i="79"/>
  <c r="BI101" i="22"/>
  <c r="BI101" i="97"/>
  <c r="BI101" i="24"/>
  <c r="BI101" i="98"/>
  <c r="BI101" i="86"/>
  <c r="BI101" i="85"/>
  <c r="BI101" i="4"/>
  <c r="AW101" i="79"/>
  <c r="AW101" i="22"/>
  <c r="AW101" i="24"/>
  <c r="AW101" i="98"/>
  <c r="AW101" i="86"/>
  <c r="AW101" i="85"/>
  <c r="AW101" i="4"/>
  <c r="AS101" i="79"/>
  <c r="AS101" i="22"/>
  <c r="AS101" i="24"/>
  <c r="AS101" i="98"/>
  <c r="AS101" i="86"/>
  <c r="AS101" i="85"/>
  <c r="AS101" i="4"/>
  <c r="AG101" i="79"/>
  <c r="AG101" i="22"/>
  <c r="AG101" i="97"/>
  <c r="AG101" i="24"/>
  <c r="AG101" i="98"/>
  <c r="AG101" i="68"/>
  <c r="AG101" i="99"/>
  <c r="AG101" i="100"/>
  <c r="AG101" i="71"/>
  <c r="AG101" i="86"/>
  <c r="AG101" i="85"/>
  <c r="AG101" i="26"/>
  <c r="AG101" i="4"/>
  <c r="J14" i="103"/>
  <c r="J13" i="103"/>
  <c r="S82" i="103"/>
  <c r="S48" i="103"/>
  <c r="S33" i="103"/>
  <c r="S22" i="103"/>
  <c r="R82" i="103"/>
  <c r="R48" i="103"/>
  <c r="R33" i="103"/>
  <c r="R22" i="103"/>
  <c r="Q82" i="103"/>
  <c r="Q48" i="103"/>
  <c r="Q33" i="103"/>
  <c r="Q22" i="103"/>
  <c r="P82" i="103"/>
  <c r="P48" i="103"/>
  <c r="P33" i="103"/>
  <c r="P22" i="103"/>
  <c r="N82" i="103"/>
  <c r="N48" i="103"/>
  <c r="N33" i="103"/>
  <c r="N22" i="103"/>
  <c r="M82" i="103"/>
  <c r="M48" i="103"/>
  <c r="M33" i="103"/>
  <c r="M22" i="103"/>
  <c r="L82" i="103"/>
  <c r="L48" i="103"/>
  <c r="L33" i="103"/>
  <c r="L22" i="103"/>
  <c r="K82" i="103"/>
  <c r="K48" i="103"/>
  <c r="K33" i="103"/>
  <c r="K22" i="103"/>
  <c r="I82" i="103"/>
  <c r="I48" i="103"/>
  <c r="I33" i="103"/>
  <c r="I22" i="103"/>
  <c r="H82" i="103"/>
  <c r="H48" i="103"/>
  <c r="H33" i="103"/>
  <c r="H22" i="103"/>
  <c r="G82" i="103"/>
  <c r="G48" i="103"/>
  <c r="G33" i="103"/>
  <c r="G22" i="103"/>
  <c r="AK54" i="100" l="1"/>
  <c r="AK67" i="26"/>
  <c r="AK68" i="26" s="1"/>
  <c r="AK67" i="99"/>
  <c r="AK68" i="99" s="1"/>
  <c r="AK38" i="26"/>
  <c r="AK39" i="26" s="1"/>
  <c r="AH67" i="26"/>
  <c r="AH68" i="26" s="1"/>
  <c r="AH38" i="26"/>
  <c r="AH39" i="26" s="1"/>
  <c r="AK23" i="100"/>
  <c r="AK38" i="100" s="1"/>
  <c r="AK39" i="100" s="1"/>
  <c r="AH38" i="100"/>
  <c r="AH39" i="100" s="1"/>
  <c r="AH67" i="71"/>
  <c r="AH68" i="71" s="1"/>
  <c r="AK38" i="99"/>
  <c r="AK39" i="99" s="1"/>
  <c r="AK23" i="68"/>
  <c r="AK38" i="68" s="1"/>
  <c r="AK39" i="68" s="1"/>
  <c r="AH38" i="68"/>
  <c r="AH39" i="68" s="1"/>
  <c r="AK67" i="71"/>
  <c r="AK68" i="71" s="1"/>
  <c r="AH38" i="99"/>
  <c r="AH39" i="99" s="1"/>
  <c r="AH67" i="68"/>
  <c r="AH68" i="68" s="1"/>
  <c r="AH67" i="99"/>
  <c r="AH68" i="99" s="1"/>
  <c r="AK67" i="100"/>
  <c r="AK68" i="100" s="1"/>
  <c r="AK67" i="68"/>
  <c r="AK68" i="68" s="1"/>
  <c r="AH40" i="101"/>
  <c r="AG40" i="101"/>
  <c r="AF40" i="101"/>
  <c r="AE40" i="101"/>
  <c r="AD40" i="101"/>
  <c r="AC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AH25" i="101"/>
  <c r="AG25" i="101"/>
  <c r="AF25" i="101"/>
  <c r="AE25" i="101"/>
  <c r="AD25" i="101"/>
  <c r="AC25" i="101"/>
  <c r="AB25" i="101"/>
  <c r="AA25" i="101"/>
  <c r="Z25" i="101"/>
  <c r="Y25" i="101"/>
  <c r="X25" i="101"/>
  <c r="W25" i="101"/>
  <c r="V25" i="101"/>
  <c r="U25" i="101"/>
  <c r="T25" i="101"/>
  <c r="S25" i="101"/>
  <c r="R25" i="101"/>
  <c r="Q25" i="101"/>
  <c r="P25" i="101"/>
  <c r="O25" i="101"/>
  <c r="N25" i="101"/>
  <c r="M25" i="101"/>
  <c r="L25" i="101"/>
  <c r="K25" i="101"/>
  <c r="J25" i="101"/>
  <c r="I25" i="101"/>
  <c r="H25" i="101"/>
  <c r="G25" i="101"/>
  <c r="A29" i="101" l="1"/>
  <c r="A14" i="101"/>
  <c r="B29" i="101"/>
  <c r="B14" i="101"/>
  <c r="G6" i="101" l="1"/>
  <c r="AU92" i="56"/>
  <c r="AT92" i="56"/>
  <c r="AS92" i="56"/>
  <c r="AR92" i="56"/>
  <c r="AQ92" i="56"/>
  <c r="AP92" i="56"/>
  <c r="AG92" i="56"/>
  <c r="AF92" i="56"/>
  <c r="AE92" i="56"/>
  <c r="AD92" i="56"/>
  <c r="AC92" i="56"/>
  <c r="AB92" i="56"/>
  <c r="S92" i="56"/>
  <c r="R92" i="56"/>
  <c r="Q92" i="56"/>
  <c r="P92" i="56"/>
  <c r="O92" i="56"/>
  <c r="N92" i="56"/>
  <c r="AS92" i="89"/>
  <c r="AE92" i="89"/>
  <c r="Q92" i="89"/>
  <c r="P92" i="89"/>
  <c r="O92" i="89"/>
  <c r="N92" i="89"/>
  <c r="AU60" i="56"/>
  <c r="AT60" i="56"/>
  <c r="AS60" i="56"/>
  <c r="AR60" i="56"/>
  <c r="AQ60" i="56"/>
  <c r="AP60" i="56"/>
  <c r="AG60" i="56"/>
  <c r="AF60" i="56"/>
  <c r="AE60" i="56"/>
  <c r="AD60" i="56"/>
  <c r="AC60" i="56"/>
  <c r="AB60" i="56"/>
  <c r="S60" i="56"/>
  <c r="R60" i="56"/>
  <c r="Q60" i="56"/>
  <c r="P60" i="56"/>
  <c r="O60" i="56"/>
  <c r="N60" i="56"/>
  <c r="AS60" i="89"/>
  <c r="AE60" i="89"/>
  <c r="Q60" i="89"/>
  <c r="AU68" i="56"/>
  <c r="AT68" i="56"/>
  <c r="AS68" i="56"/>
  <c r="AR68" i="56"/>
  <c r="AQ68" i="56"/>
  <c r="AP68" i="56"/>
  <c r="AO68" i="56"/>
  <c r="AN68" i="56"/>
  <c r="AM68" i="56"/>
  <c r="AL68" i="56"/>
  <c r="AK68" i="56"/>
  <c r="AJ68" i="56"/>
  <c r="AI68" i="56"/>
  <c r="AH68" i="56"/>
  <c r="AG68" i="56"/>
  <c r="AF68" i="56"/>
  <c r="AE68" i="56"/>
  <c r="AD68" i="56"/>
  <c r="AC68" i="56"/>
  <c r="AB68" i="56"/>
  <c r="AA68" i="56"/>
  <c r="Z68" i="56"/>
  <c r="Y68" i="56"/>
  <c r="X68" i="56"/>
  <c r="W68" i="56"/>
  <c r="V68" i="56"/>
  <c r="U68" i="56"/>
  <c r="T68" i="56"/>
  <c r="S68" i="56"/>
  <c r="R68" i="56"/>
  <c r="Q68" i="56"/>
  <c r="P68" i="56"/>
  <c r="O68" i="56"/>
  <c r="N68" i="56"/>
  <c r="L68" i="56"/>
  <c r="K68" i="56"/>
  <c r="J68" i="56"/>
  <c r="I68" i="56"/>
  <c r="H68" i="56"/>
  <c r="G68" i="56"/>
  <c r="F68" i="56"/>
  <c r="AU68" i="89"/>
  <c r="AT68" i="89"/>
  <c r="AS68" i="89"/>
  <c r="AR68" i="89"/>
  <c r="AQ68" i="89"/>
  <c r="AP68" i="89"/>
  <c r="AO68" i="89"/>
  <c r="AN68" i="89"/>
  <c r="AM68" i="89"/>
  <c r="AL68" i="89"/>
  <c r="AK68" i="89"/>
  <c r="AJ68" i="89"/>
  <c r="AI68" i="89"/>
  <c r="AH68" i="89"/>
  <c r="AG68" i="89"/>
  <c r="AF68" i="89"/>
  <c r="AE68" i="89"/>
  <c r="AD68" i="89"/>
  <c r="AC68" i="89"/>
  <c r="AB68" i="89"/>
  <c r="AA68" i="89"/>
  <c r="Z68" i="89"/>
  <c r="Y68" i="89"/>
  <c r="X68" i="89"/>
  <c r="W68" i="89"/>
  <c r="V68" i="89"/>
  <c r="U68" i="89"/>
  <c r="T68" i="89"/>
  <c r="S68" i="89"/>
  <c r="R68" i="89"/>
  <c r="Q68" i="89"/>
  <c r="P68" i="89"/>
  <c r="O68" i="89"/>
  <c r="N68" i="89"/>
  <c r="M68" i="89"/>
  <c r="L68" i="89"/>
  <c r="K68" i="89"/>
  <c r="J68" i="89"/>
  <c r="I68" i="89"/>
  <c r="H68" i="89"/>
  <c r="G68" i="89"/>
  <c r="F68" i="89"/>
  <c r="AU28" i="56"/>
  <c r="AT28" i="56"/>
  <c r="AS28" i="56"/>
  <c r="AR28" i="56"/>
  <c r="AQ28" i="56"/>
  <c r="AP28" i="56"/>
  <c r="AG28" i="56"/>
  <c r="AF28" i="56"/>
  <c r="AE28" i="56"/>
  <c r="AD28" i="56"/>
  <c r="AC28" i="56"/>
  <c r="AB28" i="56"/>
  <c r="S28" i="56"/>
  <c r="R28" i="56"/>
  <c r="Q28" i="56"/>
  <c r="P28" i="56"/>
  <c r="O28" i="56"/>
  <c r="N28" i="56"/>
  <c r="AS28" i="89"/>
  <c r="AE28" i="89"/>
  <c r="Q28" i="89"/>
  <c r="AU36" i="56"/>
  <c r="AT36" i="56"/>
  <c r="AS36" i="56"/>
  <c r="AR36" i="56"/>
  <c r="AQ36" i="56"/>
  <c r="AP36" i="56"/>
  <c r="AO36" i="56"/>
  <c r="AN36" i="56"/>
  <c r="AM36" i="56"/>
  <c r="AL36" i="56"/>
  <c r="AK36" i="56"/>
  <c r="AJ36" i="56"/>
  <c r="AI36" i="56"/>
  <c r="AH36" i="56"/>
  <c r="AG36" i="56"/>
  <c r="AF36" i="56"/>
  <c r="AE36" i="56"/>
  <c r="AD36" i="56"/>
  <c r="AC36" i="56"/>
  <c r="AB36" i="56"/>
  <c r="AA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L36" i="56"/>
  <c r="K36" i="56"/>
  <c r="J36" i="56"/>
  <c r="I36" i="56"/>
  <c r="H36" i="56"/>
  <c r="G36" i="56"/>
  <c r="AU36" i="89"/>
  <c r="AT36" i="89"/>
  <c r="AS36" i="89"/>
  <c r="AR36" i="89"/>
  <c r="AQ36" i="89"/>
  <c r="AP36" i="89"/>
  <c r="AO36" i="89"/>
  <c r="AN36" i="89"/>
  <c r="AM36" i="89"/>
  <c r="AL36" i="89"/>
  <c r="AK36" i="89"/>
  <c r="AJ36" i="89"/>
  <c r="AI36" i="89"/>
  <c r="AH36" i="89"/>
  <c r="AG36" i="89"/>
  <c r="AF36" i="89"/>
  <c r="AE36" i="89"/>
  <c r="AD36" i="89"/>
  <c r="AC36" i="89"/>
  <c r="AB36" i="89"/>
  <c r="AA36" i="89"/>
  <c r="Z36" i="89"/>
  <c r="Y36" i="89"/>
  <c r="X36" i="89"/>
  <c r="W36" i="89"/>
  <c r="V36" i="89"/>
  <c r="U36" i="89"/>
  <c r="T36" i="89"/>
  <c r="S36" i="89"/>
  <c r="R36" i="89"/>
  <c r="Q36" i="89"/>
  <c r="P36" i="89"/>
  <c r="O36" i="89"/>
  <c r="N36" i="89"/>
  <c r="M36" i="89"/>
  <c r="L36" i="89"/>
  <c r="K36" i="89"/>
  <c r="J36" i="89"/>
  <c r="I36" i="89"/>
  <c r="H36" i="89"/>
  <c r="G36" i="89"/>
  <c r="F36" i="56"/>
  <c r="F36" i="89"/>
  <c r="AU92" i="74"/>
  <c r="AT92" i="74"/>
  <c r="AS92" i="74"/>
  <c r="AR92" i="74"/>
  <c r="AQ92" i="74"/>
  <c r="AP92" i="74"/>
  <c r="AM92" i="74"/>
  <c r="AG92" i="74"/>
  <c r="AF92" i="74"/>
  <c r="AE92" i="74"/>
  <c r="AD92" i="74"/>
  <c r="AC92" i="74"/>
  <c r="AB92" i="74"/>
  <c r="Y92" i="74"/>
  <c r="S92" i="74"/>
  <c r="R92" i="74"/>
  <c r="Q92" i="74"/>
  <c r="P92" i="74"/>
  <c r="O92" i="74"/>
  <c r="N92" i="74"/>
  <c r="K92" i="74"/>
  <c r="AU92" i="75"/>
  <c r="AT92" i="75"/>
  <c r="AS92" i="75"/>
  <c r="AR92" i="75"/>
  <c r="AQ92" i="75"/>
  <c r="AP92" i="75"/>
  <c r="AM92" i="75"/>
  <c r="AG92" i="75"/>
  <c r="AF92" i="75"/>
  <c r="AE92" i="75"/>
  <c r="AD92" i="75"/>
  <c r="AC92" i="75"/>
  <c r="AB92" i="75"/>
  <c r="Y92" i="75"/>
  <c r="S92" i="75"/>
  <c r="R92" i="75"/>
  <c r="Q92" i="75"/>
  <c r="P92" i="75"/>
  <c r="O92" i="75"/>
  <c r="N92" i="75"/>
  <c r="K92" i="75"/>
  <c r="AS92" i="28"/>
  <c r="AR92" i="28"/>
  <c r="AQ92" i="28"/>
  <c r="AP92" i="28"/>
  <c r="AE92" i="28"/>
  <c r="AD92" i="28"/>
  <c r="AC92" i="28"/>
  <c r="AB92" i="28"/>
  <c r="Q92" i="28"/>
  <c r="P92" i="28"/>
  <c r="O92" i="28"/>
  <c r="N92" i="28"/>
  <c r="AU60" i="74"/>
  <c r="AT60" i="74"/>
  <c r="AS60" i="74"/>
  <c r="AR60" i="74"/>
  <c r="AQ60" i="74"/>
  <c r="AP60" i="74"/>
  <c r="AM60" i="74"/>
  <c r="AG60" i="74"/>
  <c r="AF60" i="74"/>
  <c r="AE60" i="74"/>
  <c r="AD60" i="74"/>
  <c r="AC60" i="74"/>
  <c r="AB60" i="74"/>
  <c r="Y60" i="74"/>
  <c r="S60" i="74"/>
  <c r="R60" i="74"/>
  <c r="Q60" i="74"/>
  <c r="P60" i="74"/>
  <c r="O60" i="74"/>
  <c r="N60" i="74"/>
  <c r="K60" i="74"/>
  <c r="AU60" i="75"/>
  <c r="AT60" i="75"/>
  <c r="AS60" i="75"/>
  <c r="AR60" i="75"/>
  <c r="AQ60" i="75"/>
  <c r="AP60" i="75"/>
  <c r="AM60" i="75"/>
  <c r="AG60" i="75"/>
  <c r="AF60" i="75"/>
  <c r="AE60" i="75"/>
  <c r="AD60" i="75"/>
  <c r="AC60" i="75"/>
  <c r="AB60" i="75"/>
  <c r="Y60" i="75"/>
  <c r="S60" i="75"/>
  <c r="R60" i="75"/>
  <c r="Q60" i="75"/>
  <c r="P60" i="75"/>
  <c r="O60" i="75"/>
  <c r="N60" i="75"/>
  <c r="K60" i="75"/>
  <c r="AS60" i="28"/>
  <c r="AR60" i="28"/>
  <c r="AQ60" i="28"/>
  <c r="AP60" i="28"/>
  <c r="AE60" i="28"/>
  <c r="AD60" i="28"/>
  <c r="AC60" i="28"/>
  <c r="AB60" i="28"/>
  <c r="Q60" i="28"/>
  <c r="P60" i="28"/>
  <c r="O60" i="28"/>
  <c r="N60" i="28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AU68" i="74"/>
  <c r="AT68" i="74"/>
  <c r="AS68" i="74"/>
  <c r="AR68" i="74"/>
  <c r="AQ68" i="74"/>
  <c r="AP68" i="74"/>
  <c r="AN68" i="74"/>
  <c r="AM68" i="74"/>
  <c r="AL68" i="74"/>
  <c r="AK68" i="74"/>
  <c r="AJ68" i="74"/>
  <c r="AI68" i="74"/>
  <c r="AH68" i="74"/>
  <c r="AG68" i="74"/>
  <c r="AF68" i="74"/>
  <c r="AE68" i="74"/>
  <c r="AD68" i="74"/>
  <c r="AC68" i="74"/>
  <c r="AB68" i="74"/>
  <c r="Z68" i="74"/>
  <c r="Y68" i="74"/>
  <c r="X68" i="74"/>
  <c r="W68" i="74"/>
  <c r="V68" i="74"/>
  <c r="U68" i="74"/>
  <c r="T68" i="74"/>
  <c r="S68" i="74"/>
  <c r="R68" i="74"/>
  <c r="Q68" i="74"/>
  <c r="P68" i="74"/>
  <c r="O68" i="74"/>
  <c r="N68" i="74"/>
  <c r="L68" i="74"/>
  <c r="K68" i="74"/>
  <c r="J68" i="74"/>
  <c r="I68" i="74"/>
  <c r="H68" i="74"/>
  <c r="G68" i="74"/>
  <c r="F68" i="74"/>
  <c r="AU68" i="75"/>
  <c r="AT68" i="75"/>
  <c r="AS68" i="75"/>
  <c r="AR68" i="75"/>
  <c r="AQ68" i="75"/>
  <c r="AP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L68" i="75"/>
  <c r="K68" i="75"/>
  <c r="J68" i="75"/>
  <c r="I68" i="75"/>
  <c r="H68" i="75"/>
  <c r="G68" i="75"/>
  <c r="F68" i="75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AU28" i="74"/>
  <c r="AT28" i="74"/>
  <c r="AS28" i="74"/>
  <c r="AR28" i="74"/>
  <c r="AQ28" i="74"/>
  <c r="AP28" i="74"/>
  <c r="AM28" i="74"/>
  <c r="AG28" i="74"/>
  <c r="AF28" i="74"/>
  <c r="AE28" i="74"/>
  <c r="AD28" i="74"/>
  <c r="AC28" i="74"/>
  <c r="AB28" i="74"/>
  <c r="Y28" i="74"/>
  <c r="S28" i="74"/>
  <c r="R28" i="74"/>
  <c r="Q28" i="74"/>
  <c r="P28" i="74"/>
  <c r="O28" i="74"/>
  <c r="N28" i="74"/>
  <c r="K28" i="74"/>
  <c r="AU28" i="75"/>
  <c r="AT28" i="75"/>
  <c r="AS28" i="75"/>
  <c r="AR28" i="75"/>
  <c r="AQ28" i="75"/>
  <c r="AP28" i="75"/>
  <c r="AM28" i="75"/>
  <c r="AG28" i="75"/>
  <c r="AF28" i="75"/>
  <c r="AE28" i="75"/>
  <c r="AD28" i="75"/>
  <c r="AC28" i="75"/>
  <c r="AB28" i="75"/>
  <c r="Y28" i="75"/>
  <c r="S28" i="75"/>
  <c r="R28" i="75"/>
  <c r="Q28" i="75"/>
  <c r="P28" i="75"/>
  <c r="O28" i="75"/>
  <c r="N28" i="75"/>
  <c r="K28" i="75"/>
  <c r="AS28" i="28"/>
  <c r="AR28" i="28"/>
  <c r="AQ28" i="28"/>
  <c r="AP28" i="28"/>
  <c r="AE28" i="28"/>
  <c r="AD28" i="28"/>
  <c r="AC28" i="28"/>
  <c r="AB28" i="28"/>
  <c r="Q28" i="28"/>
  <c r="P28" i="28"/>
  <c r="O28" i="28"/>
  <c r="N28" i="28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AU36" i="74"/>
  <c r="AT36" i="74"/>
  <c r="AS36" i="74"/>
  <c r="AR36" i="74"/>
  <c r="AQ36" i="74"/>
  <c r="AP36" i="74"/>
  <c r="AN36" i="74"/>
  <c r="AM36" i="74"/>
  <c r="AL36" i="74"/>
  <c r="AK36" i="74"/>
  <c r="AJ36" i="74"/>
  <c r="AI36" i="74"/>
  <c r="AH36" i="74"/>
  <c r="AG36" i="74"/>
  <c r="AF36" i="74"/>
  <c r="AE36" i="74"/>
  <c r="AD36" i="74"/>
  <c r="AC36" i="74"/>
  <c r="AB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L36" i="74"/>
  <c r="K36" i="74"/>
  <c r="J36" i="74"/>
  <c r="I36" i="74"/>
  <c r="H36" i="74"/>
  <c r="G36" i="74"/>
  <c r="AU36" i="75"/>
  <c r="AT36" i="75"/>
  <c r="AS36" i="75"/>
  <c r="AR36" i="75"/>
  <c r="AQ36" i="75"/>
  <c r="AP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L36" i="75"/>
  <c r="K36" i="75"/>
  <c r="J36" i="75"/>
  <c r="I36" i="75"/>
  <c r="H36" i="75"/>
  <c r="G36" i="75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9"/>
  <c r="F36" i="74"/>
  <c r="F36" i="75"/>
  <c r="F36" i="28"/>
  <c r="AU102" i="81"/>
  <c r="AT102" i="81"/>
  <c r="AS102" i="81"/>
  <c r="AR102" i="81"/>
  <c r="AQ102" i="81"/>
  <c r="AP102" i="81"/>
  <c r="AO102" i="81"/>
  <c r="AN102" i="81"/>
  <c r="AM102" i="81"/>
  <c r="AL102" i="81"/>
  <c r="AK102" i="81"/>
  <c r="AJ102" i="81"/>
  <c r="AI102" i="81"/>
  <c r="AH102" i="81"/>
  <c r="AG102" i="81"/>
  <c r="AF102" i="81"/>
  <c r="AE102" i="81"/>
  <c r="AD102" i="81"/>
  <c r="AC102" i="81"/>
  <c r="AB102" i="81"/>
  <c r="AA102" i="81"/>
  <c r="Z102" i="81"/>
  <c r="Y102" i="81"/>
  <c r="X102" i="81"/>
  <c r="W102" i="81"/>
  <c r="V102" i="81"/>
  <c r="U102" i="81"/>
  <c r="T102" i="81"/>
  <c r="S102" i="81"/>
  <c r="R102" i="81"/>
  <c r="Q102" i="81"/>
  <c r="P102" i="81"/>
  <c r="O102" i="81"/>
  <c r="N102" i="81"/>
  <c r="M102" i="81"/>
  <c r="L102" i="81"/>
  <c r="K102" i="81"/>
  <c r="J102" i="81"/>
  <c r="I102" i="81"/>
  <c r="H102" i="81"/>
  <c r="G102" i="81"/>
  <c r="F102" i="81"/>
  <c r="AU101" i="81"/>
  <c r="AT101" i="81"/>
  <c r="AS101" i="81"/>
  <c r="AR101" i="81"/>
  <c r="AQ101" i="81"/>
  <c r="AP101" i="81"/>
  <c r="AO101" i="81"/>
  <c r="AN101" i="81"/>
  <c r="AM101" i="81"/>
  <c r="AL101" i="81"/>
  <c r="AK101" i="81"/>
  <c r="AJ101" i="81"/>
  <c r="AI101" i="81"/>
  <c r="AH101" i="81"/>
  <c r="AG101" i="81"/>
  <c r="AF101" i="81"/>
  <c r="AE101" i="81"/>
  <c r="AD101" i="81"/>
  <c r="AC101" i="81"/>
  <c r="AB101" i="81"/>
  <c r="AA101" i="81"/>
  <c r="Z101" i="81"/>
  <c r="Y101" i="81"/>
  <c r="X101" i="81"/>
  <c r="W101" i="81"/>
  <c r="V101" i="81"/>
  <c r="U101" i="81"/>
  <c r="T101" i="81"/>
  <c r="S101" i="81"/>
  <c r="R101" i="81"/>
  <c r="Q101" i="81"/>
  <c r="P101" i="81"/>
  <c r="O101" i="81"/>
  <c r="N101" i="81"/>
  <c r="M101" i="81"/>
  <c r="L101" i="81"/>
  <c r="K101" i="81"/>
  <c r="J101" i="81"/>
  <c r="I101" i="81"/>
  <c r="H101" i="81"/>
  <c r="G101" i="81"/>
  <c r="F101" i="81"/>
  <c r="AU102" i="90"/>
  <c r="AT102" i="90"/>
  <c r="AS102" i="90"/>
  <c r="AR102" i="90"/>
  <c r="AQ102" i="90"/>
  <c r="AP102" i="90"/>
  <c r="AO102" i="90"/>
  <c r="AN102" i="90"/>
  <c r="AM102" i="90"/>
  <c r="AL102" i="90"/>
  <c r="AK102" i="90"/>
  <c r="AJ102" i="90"/>
  <c r="AI102" i="90"/>
  <c r="AH102" i="90"/>
  <c r="AG102" i="90"/>
  <c r="AF102" i="90"/>
  <c r="AE102" i="90"/>
  <c r="AD102" i="90"/>
  <c r="AC102" i="90"/>
  <c r="AB102" i="90"/>
  <c r="AA102" i="90"/>
  <c r="Z102" i="90"/>
  <c r="Y102" i="90"/>
  <c r="X102" i="90"/>
  <c r="W102" i="90"/>
  <c r="V102" i="90"/>
  <c r="U102" i="90"/>
  <c r="T102" i="90"/>
  <c r="S102" i="90"/>
  <c r="R102" i="90"/>
  <c r="Q102" i="90"/>
  <c r="P102" i="90"/>
  <c r="O102" i="90"/>
  <c r="N102" i="90"/>
  <c r="M102" i="90"/>
  <c r="L102" i="90"/>
  <c r="K102" i="90"/>
  <c r="J102" i="90"/>
  <c r="I102" i="90"/>
  <c r="H102" i="90"/>
  <c r="G102" i="90"/>
  <c r="F102" i="90"/>
  <c r="AU101" i="90"/>
  <c r="AT101" i="90"/>
  <c r="AS101" i="90"/>
  <c r="AR101" i="90"/>
  <c r="AQ101" i="90"/>
  <c r="AP101" i="90"/>
  <c r="AO101" i="90"/>
  <c r="AN101" i="90"/>
  <c r="AM101" i="90"/>
  <c r="AL101" i="90"/>
  <c r="AK101" i="90"/>
  <c r="AJ101" i="90"/>
  <c r="AI101" i="90"/>
  <c r="AH101" i="90"/>
  <c r="AG101" i="90"/>
  <c r="AF101" i="90"/>
  <c r="AE101" i="90"/>
  <c r="AD101" i="90"/>
  <c r="AC101" i="90"/>
  <c r="AB101" i="90"/>
  <c r="AA101" i="90"/>
  <c r="Z101" i="90"/>
  <c r="Y101" i="90"/>
  <c r="X101" i="90"/>
  <c r="W101" i="90"/>
  <c r="V101" i="90"/>
  <c r="U101" i="90"/>
  <c r="T101" i="90"/>
  <c r="S101" i="90"/>
  <c r="R101" i="90"/>
  <c r="Q101" i="90"/>
  <c r="P101" i="90"/>
  <c r="O101" i="90"/>
  <c r="N101" i="90"/>
  <c r="M101" i="90"/>
  <c r="L101" i="90"/>
  <c r="K101" i="90"/>
  <c r="J101" i="90"/>
  <c r="I101" i="90"/>
  <c r="H101" i="90"/>
  <c r="G101" i="90"/>
  <c r="F101" i="9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K101" i="30"/>
  <c r="J101" i="30"/>
  <c r="I101" i="30"/>
  <c r="G101" i="30"/>
  <c r="AU38" i="81"/>
  <c r="AT38" i="81"/>
  <c r="AS38" i="81"/>
  <c r="AR38" i="81"/>
  <c r="AQ38" i="81"/>
  <c r="AP38" i="81"/>
  <c r="AO38" i="81"/>
  <c r="AN38" i="81"/>
  <c r="AM38" i="81"/>
  <c r="AL38" i="81"/>
  <c r="AK38" i="81"/>
  <c r="AJ38" i="81"/>
  <c r="AI38" i="81"/>
  <c r="AH38" i="81"/>
  <c r="AG38" i="81"/>
  <c r="AF38" i="81"/>
  <c r="AE38" i="81"/>
  <c r="AD38" i="81"/>
  <c r="AC38" i="81"/>
  <c r="AB38" i="81"/>
  <c r="AA38" i="81"/>
  <c r="Z38" i="81"/>
  <c r="Y38" i="81"/>
  <c r="X38" i="81"/>
  <c r="W38" i="81"/>
  <c r="V38" i="81"/>
  <c r="U38" i="81"/>
  <c r="T38" i="81"/>
  <c r="S38" i="81"/>
  <c r="R38" i="81"/>
  <c r="Q38" i="81"/>
  <c r="P38" i="81"/>
  <c r="O38" i="81"/>
  <c r="N38" i="81"/>
  <c r="M38" i="81"/>
  <c r="L38" i="81"/>
  <c r="K38" i="81"/>
  <c r="J38" i="81"/>
  <c r="I38" i="81"/>
  <c r="H38" i="81"/>
  <c r="G38" i="81"/>
  <c r="F38" i="81"/>
  <c r="AU37" i="81"/>
  <c r="AT37" i="81"/>
  <c r="AS37" i="81"/>
  <c r="AR37" i="81"/>
  <c r="AQ37" i="81"/>
  <c r="AP37" i="81"/>
  <c r="AO37" i="81"/>
  <c r="AN37" i="81"/>
  <c r="AM37" i="81"/>
  <c r="AL37" i="81"/>
  <c r="AK37" i="81"/>
  <c r="AJ37" i="81"/>
  <c r="AI37" i="81"/>
  <c r="AH37" i="81"/>
  <c r="AG37" i="81"/>
  <c r="AF37" i="81"/>
  <c r="AE37" i="81"/>
  <c r="AD37" i="8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AU38" i="90"/>
  <c r="AT38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AG38" i="90"/>
  <c r="AF38" i="90"/>
  <c r="AE38" i="90"/>
  <c r="AD38" i="90"/>
  <c r="AC38" i="90"/>
  <c r="AB38" i="90"/>
  <c r="AA38" i="90"/>
  <c r="Z38" i="90"/>
  <c r="Y38" i="90"/>
  <c r="X38" i="90"/>
  <c r="W38" i="90"/>
  <c r="V38" i="90"/>
  <c r="U38" i="90"/>
  <c r="T38" i="90"/>
  <c r="S38" i="90"/>
  <c r="R38" i="90"/>
  <c r="Q38" i="90"/>
  <c r="P38" i="90"/>
  <c r="O38" i="90"/>
  <c r="N38" i="90"/>
  <c r="M38" i="90"/>
  <c r="L38" i="90"/>
  <c r="K38" i="90"/>
  <c r="J38" i="90"/>
  <c r="I38" i="90"/>
  <c r="H38" i="90"/>
  <c r="G38" i="90"/>
  <c r="F38" i="90"/>
  <c r="AU37" i="90"/>
  <c r="AT37" i="90"/>
  <c r="AS37" i="90"/>
  <c r="AR37" i="90"/>
  <c r="AQ37" i="90"/>
  <c r="AP37" i="90"/>
  <c r="AO37" i="90"/>
  <c r="AN37" i="90"/>
  <c r="AM37" i="90"/>
  <c r="AL37" i="90"/>
  <c r="AK37" i="90"/>
  <c r="AJ37" i="90"/>
  <c r="AI37" i="90"/>
  <c r="AH37" i="90"/>
  <c r="AG37" i="90"/>
  <c r="AG37" i="30" s="1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M37" i="30" s="1"/>
  <c r="L37" i="90"/>
  <c r="K37" i="90"/>
  <c r="J37" i="90"/>
  <c r="J37" i="30" s="1"/>
  <c r="I37" i="90"/>
  <c r="H37" i="90"/>
  <c r="G37" i="90"/>
  <c r="F37" i="90"/>
  <c r="F37" i="30" s="1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L38" i="30"/>
  <c r="H38" i="30"/>
  <c r="G38" i="30"/>
  <c r="AT37" i="30"/>
  <c r="AP37" i="30"/>
  <c r="AO37" i="30"/>
  <c r="AL37" i="30"/>
  <c r="AJ37" i="30"/>
  <c r="AH37" i="30"/>
  <c r="AD37" i="30"/>
  <c r="AC37" i="30"/>
  <c r="Z37" i="30"/>
  <c r="V37" i="30"/>
  <c r="U37" i="30"/>
  <c r="R37" i="30"/>
  <c r="P37" i="30"/>
  <c r="N37" i="30"/>
  <c r="A38" i="81"/>
  <c r="A37" i="81"/>
  <c r="A38" i="28"/>
  <c r="A37" i="28"/>
  <c r="A38" i="29"/>
  <c r="A37" i="29"/>
  <c r="A38" i="74"/>
  <c r="A37" i="74"/>
  <c r="A38" i="75"/>
  <c r="A37" i="75"/>
  <c r="A38" i="90"/>
  <c r="A37" i="90"/>
  <c r="A38" i="89"/>
  <c r="A37" i="89"/>
  <c r="A38" i="56"/>
  <c r="A37" i="56"/>
  <c r="A38" i="30"/>
  <c r="A37" i="30"/>
  <c r="AU70" i="81"/>
  <c r="AT70" i="81"/>
  <c r="AS70" i="81"/>
  <c r="AR70" i="81"/>
  <c r="AQ70" i="81"/>
  <c r="AP70" i="81"/>
  <c r="AO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F70" i="81"/>
  <c r="AU69" i="81"/>
  <c r="AT69" i="81"/>
  <c r="AS69" i="81"/>
  <c r="AR69" i="81"/>
  <c r="AQ69" i="81"/>
  <c r="AP69" i="81"/>
  <c r="AO69" i="81"/>
  <c r="AN69" i="81"/>
  <c r="AM69" i="81"/>
  <c r="AL69" i="81"/>
  <c r="AK69" i="81"/>
  <c r="AJ69" i="81"/>
  <c r="AI69" i="81"/>
  <c r="AH69" i="81"/>
  <c r="AG69" i="81"/>
  <c r="AF69" i="81"/>
  <c r="AE69" i="81"/>
  <c r="AD69" i="81"/>
  <c r="AC69" i="81"/>
  <c r="AB69" i="81"/>
  <c r="AA69" i="81"/>
  <c r="Z69" i="81"/>
  <c r="Y69" i="81"/>
  <c r="X69" i="81"/>
  <c r="W69" i="81"/>
  <c r="V69" i="81"/>
  <c r="U69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H69" i="81"/>
  <c r="G69" i="81"/>
  <c r="F69" i="81"/>
  <c r="AU70" i="90"/>
  <c r="AT70" i="90"/>
  <c r="AS70" i="90"/>
  <c r="AR70" i="90"/>
  <c r="AQ70" i="90"/>
  <c r="AP70" i="90"/>
  <c r="AO70" i="90"/>
  <c r="AN70" i="90"/>
  <c r="AM70" i="90"/>
  <c r="AL70" i="90"/>
  <c r="AK70" i="90"/>
  <c r="AJ70" i="90"/>
  <c r="AI70" i="90"/>
  <c r="AH70" i="90"/>
  <c r="AG70" i="90"/>
  <c r="AF70" i="90"/>
  <c r="AE70" i="90"/>
  <c r="AD70" i="90"/>
  <c r="AC70" i="90"/>
  <c r="AB70" i="90"/>
  <c r="AA70" i="90"/>
  <c r="Z70" i="90"/>
  <c r="Y70" i="90"/>
  <c r="X70" i="90"/>
  <c r="W70" i="90"/>
  <c r="V70" i="90"/>
  <c r="U70" i="90"/>
  <c r="T70" i="90"/>
  <c r="S70" i="90"/>
  <c r="R70" i="90"/>
  <c r="Q70" i="90"/>
  <c r="P70" i="90"/>
  <c r="O70" i="90"/>
  <c r="N70" i="90"/>
  <c r="M70" i="90"/>
  <c r="L70" i="90"/>
  <c r="K70" i="90"/>
  <c r="K70" i="30" s="1"/>
  <c r="J70" i="90"/>
  <c r="J70" i="30" s="1"/>
  <c r="I70" i="90"/>
  <c r="H70" i="90"/>
  <c r="G70" i="90"/>
  <c r="G70" i="30" s="1"/>
  <c r="F70" i="90"/>
  <c r="AU69" i="90"/>
  <c r="AT69" i="90"/>
  <c r="AS69" i="90"/>
  <c r="AS69" i="30" s="1"/>
  <c r="AR69" i="90"/>
  <c r="AR69" i="30" s="1"/>
  <c r="AQ69" i="90"/>
  <c r="AP69" i="90"/>
  <c r="AO69" i="90"/>
  <c r="AN69" i="90"/>
  <c r="AM69" i="90"/>
  <c r="AL69" i="90"/>
  <c r="AL69" i="30" s="1"/>
  <c r="AK69" i="90"/>
  <c r="AJ69" i="90"/>
  <c r="AJ69" i="30" s="1"/>
  <c r="AI69" i="90"/>
  <c r="AH69" i="90"/>
  <c r="AH69" i="30" s="1"/>
  <c r="AG69" i="90"/>
  <c r="AF69" i="90"/>
  <c r="AE69" i="90"/>
  <c r="AD69" i="90"/>
  <c r="AD69" i="30" s="1"/>
  <c r="AC69" i="90"/>
  <c r="AB69" i="90"/>
  <c r="AB69" i="30" s="1"/>
  <c r="AA69" i="90"/>
  <c r="Z69" i="90"/>
  <c r="Y69" i="90"/>
  <c r="X69" i="90"/>
  <c r="W69" i="90"/>
  <c r="V69" i="90"/>
  <c r="U69" i="90"/>
  <c r="T69" i="90"/>
  <c r="T69" i="30" s="1"/>
  <c r="S69" i="90"/>
  <c r="R69" i="90"/>
  <c r="Q69" i="90"/>
  <c r="P69" i="90"/>
  <c r="O69" i="90"/>
  <c r="N69" i="90"/>
  <c r="M69" i="90"/>
  <c r="L69" i="90"/>
  <c r="L69" i="30" s="1"/>
  <c r="K69" i="90"/>
  <c r="J69" i="90"/>
  <c r="I69" i="90"/>
  <c r="H69" i="90"/>
  <c r="H69" i="30" s="1"/>
  <c r="G69" i="90"/>
  <c r="F69" i="90"/>
  <c r="AU70" i="30"/>
  <c r="AT70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F70" i="30"/>
  <c r="AN69" i="30"/>
  <c r="AK69" i="30"/>
  <c r="AF69" i="30"/>
  <c r="P69" i="30"/>
  <c r="A102" i="81"/>
  <c r="A101" i="81"/>
  <c r="A102" i="28"/>
  <c r="A101" i="28"/>
  <c r="A102" i="29"/>
  <c r="A101" i="29"/>
  <c r="A102" i="74"/>
  <c r="A101" i="74"/>
  <c r="A102" i="75"/>
  <c r="A101" i="75"/>
  <c r="A102" i="90"/>
  <c r="A101" i="90"/>
  <c r="A102" i="89"/>
  <c r="A101" i="89"/>
  <c r="A102" i="56"/>
  <c r="A101" i="56"/>
  <c r="A102" i="30"/>
  <c r="A101" i="30"/>
  <c r="A70" i="81"/>
  <c r="A69" i="81"/>
  <c r="A70" i="28"/>
  <c r="A69" i="28"/>
  <c r="A70" i="29"/>
  <c r="A69" i="29"/>
  <c r="A70" i="74"/>
  <c r="A69" i="74"/>
  <c r="A70" i="75"/>
  <c r="A69" i="75"/>
  <c r="A70" i="90"/>
  <c r="A69" i="90"/>
  <c r="A70" i="89"/>
  <c r="A69" i="89"/>
  <c r="A70" i="56"/>
  <c r="A69" i="56"/>
  <c r="A70" i="30"/>
  <c r="A69" i="30"/>
  <c r="E203" i="9"/>
  <c r="E202" i="9"/>
  <c r="AC69" i="30" l="1"/>
  <c r="AG69" i="30"/>
  <c r="X69" i="30"/>
  <c r="T37" i="30"/>
  <c r="AF37" i="30"/>
  <c r="F38" i="30"/>
  <c r="L37" i="30"/>
  <c r="X37" i="30"/>
  <c r="AR37" i="30"/>
  <c r="H37" i="30"/>
  <c r="AB37" i="30"/>
  <c r="AN37" i="30"/>
  <c r="J38" i="30"/>
  <c r="C201" i="9"/>
  <c r="I37" i="30"/>
  <c r="Q37" i="30"/>
  <c r="Y37" i="30"/>
  <c r="AK37" i="30"/>
  <c r="AS37" i="30"/>
  <c r="K38" i="30"/>
  <c r="F101" i="30"/>
  <c r="F69" i="30"/>
  <c r="J69" i="30"/>
  <c r="N69" i="30"/>
  <c r="R69" i="30"/>
  <c r="V69" i="30"/>
  <c r="Z69" i="30"/>
  <c r="AP69" i="30"/>
  <c r="AT69" i="30"/>
  <c r="H70" i="30"/>
  <c r="L70" i="30"/>
  <c r="H101" i="30"/>
  <c r="L101" i="30"/>
  <c r="G69" i="30"/>
  <c r="K69" i="30"/>
  <c r="O69" i="30"/>
  <c r="S69" i="30"/>
  <c r="W69" i="30"/>
  <c r="AE69" i="30"/>
  <c r="AI69" i="30"/>
  <c r="AM69" i="30"/>
  <c r="AQ69" i="30"/>
  <c r="AU69" i="30"/>
  <c r="I70" i="30"/>
  <c r="G37" i="30"/>
  <c r="K37" i="30"/>
  <c r="O37" i="30"/>
  <c r="S37" i="30"/>
  <c r="W37" i="30"/>
  <c r="AA37" i="30"/>
  <c r="AE37" i="30"/>
  <c r="AI37" i="30"/>
  <c r="AM37" i="30"/>
  <c r="AQ37" i="30"/>
  <c r="AU37" i="30"/>
  <c r="I38" i="30"/>
  <c r="I69" i="30"/>
  <c r="M69" i="30"/>
  <c r="Q69" i="30"/>
  <c r="U69" i="30"/>
  <c r="Y69" i="30"/>
  <c r="AA69" i="30"/>
  <c r="AO69" i="30"/>
  <c r="M70" i="30"/>
  <c r="M38" i="30"/>
  <c r="M101" i="30"/>
  <c r="I43" i="16"/>
  <c r="I42" i="16"/>
  <c r="I41" i="16"/>
  <c r="I40" i="16"/>
  <c r="I58" i="16" s="1"/>
  <c r="I43" i="93"/>
  <c r="I42" i="93"/>
  <c r="I41" i="93"/>
  <c r="I40" i="93"/>
  <c r="I58" i="93" s="1"/>
  <c r="I43" i="21"/>
  <c r="I42" i="21"/>
  <c r="I41" i="21"/>
  <c r="I40" i="21"/>
  <c r="I58" i="21" s="1"/>
  <c r="I43" i="94"/>
  <c r="I42" i="94"/>
  <c r="I41" i="94"/>
  <c r="I40" i="94"/>
  <c r="I58" i="94" s="1"/>
  <c r="I43" i="83"/>
  <c r="I42" i="83"/>
  <c r="I41" i="83"/>
  <c r="I40" i="83"/>
  <c r="I43" i="19"/>
  <c r="I42" i="19"/>
  <c r="I54" i="19" s="1"/>
  <c r="I41" i="19"/>
  <c r="I53" i="19" s="1"/>
  <c r="I40" i="19"/>
  <c r="I36" i="78"/>
  <c r="I34" i="78"/>
  <c r="I33" i="78"/>
  <c r="I32" i="78"/>
  <c r="I29" i="78"/>
  <c r="I27" i="78"/>
  <c r="I26" i="78"/>
  <c r="I25" i="78"/>
  <c r="I22" i="78"/>
  <c r="I20" i="78"/>
  <c r="I19" i="78"/>
  <c r="I18" i="78"/>
  <c r="I15" i="78"/>
  <c r="I15" i="3" s="1"/>
  <c r="I13" i="78"/>
  <c r="I13" i="3" s="1"/>
  <c r="I12" i="78"/>
  <c r="I12" i="3" s="1"/>
  <c r="I11" i="78"/>
  <c r="I35" i="16"/>
  <c r="I28" i="16"/>
  <c r="I21" i="16"/>
  <c r="I14" i="16"/>
  <c r="I35" i="93"/>
  <c r="I28" i="93"/>
  <c r="I21" i="93"/>
  <c r="I14" i="93"/>
  <c r="I35" i="21"/>
  <c r="I28" i="21"/>
  <c r="I21" i="21"/>
  <c r="I14" i="21"/>
  <c r="I35" i="94"/>
  <c r="I28" i="94"/>
  <c r="I21" i="94"/>
  <c r="I14" i="94"/>
  <c r="I36" i="84"/>
  <c r="I34" i="84"/>
  <c r="I33" i="84"/>
  <c r="I32" i="84"/>
  <c r="I29" i="84"/>
  <c r="I27" i="84"/>
  <c r="I26" i="84"/>
  <c r="I25" i="84"/>
  <c r="I22" i="84"/>
  <c r="I20" i="84"/>
  <c r="I19" i="84"/>
  <c r="I18" i="84"/>
  <c r="I15" i="84"/>
  <c r="I13" i="84"/>
  <c r="I12" i="84"/>
  <c r="I11" i="84"/>
  <c r="I35" i="83"/>
  <c r="I35" i="84" s="1"/>
  <c r="I28" i="83"/>
  <c r="I28" i="84" s="1"/>
  <c r="I21" i="83"/>
  <c r="I21" i="84" s="1"/>
  <c r="I14" i="83"/>
  <c r="I14" i="84" s="1"/>
  <c r="I22" i="3"/>
  <c r="I40" i="84" l="1"/>
  <c r="I42" i="84"/>
  <c r="I59" i="84" s="1"/>
  <c r="I58" i="83"/>
  <c r="I33" i="3"/>
  <c r="I40" i="78"/>
  <c r="I42" i="78"/>
  <c r="I14" i="78"/>
  <c r="I14" i="3" s="1"/>
  <c r="I28" i="78"/>
  <c r="I28" i="3" s="1"/>
  <c r="I11" i="3"/>
  <c r="I40" i="3" s="1"/>
  <c r="I46" i="3" s="1"/>
  <c r="I61" i="83"/>
  <c r="I62" i="83"/>
  <c r="I61" i="94"/>
  <c r="I62" i="94"/>
  <c r="I61" i="21"/>
  <c r="I62" i="21"/>
  <c r="I61" i="93"/>
  <c r="I62" i="93"/>
  <c r="I61" i="16"/>
  <c r="I62" i="16"/>
  <c r="I35" i="78"/>
  <c r="I48" i="19"/>
  <c r="I59" i="19"/>
  <c r="I60" i="19"/>
  <c r="I53" i="83"/>
  <c r="I53" i="94"/>
  <c r="I53" i="21"/>
  <c r="I53" i="93"/>
  <c r="I53" i="16"/>
  <c r="I20" i="3"/>
  <c r="I21" i="78"/>
  <c r="I21" i="3" s="1"/>
  <c r="I59" i="78"/>
  <c r="I61" i="19"/>
  <c r="I62" i="19"/>
  <c r="I63" i="83"/>
  <c r="I60" i="83"/>
  <c r="I59" i="83"/>
  <c r="I63" i="94"/>
  <c r="I60" i="94"/>
  <c r="I59" i="94"/>
  <c r="I60" i="21"/>
  <c r="I59" i="21"/>
  <c r="I63" i="93"/>
  <c r="I60" i="93"/>
  <c r="I59" i="93"/>
  <c r="I60" i="16"/>
  <c r="I59" i="16"/>
  <c r="I43" i="78"/>
  <c r="I63" i="78" s="1"/>
  <c r="I29" i="3"/>
  <c r="I36" i="3"/>
  <c r="I34" i="3"/>
  <c r="I41" i="84"/>
  <c r="I53" i="84" s="1"/>
  <c r="I25" i="3"/>
  <c r="I27" i="3"/>
  <c r="I54" i="84"/>
  <c r="I58" i="19"/>
  <c r="I48" i="84"/>
  <c r="I18" i="3"/>
  <c r="I41" i="3" s="1"/>
  <c r="I43" i="84"/>
  <c r="I49" i="84" s="1"/>
  <c r="I19" i="3"/>
  <c r="I26" i="3"/>
  <c r="I41" i="78"/>
  <c r="I47" i="78" s="1"/>
  <c r="I32" i="3"/>
  <c r="I46" i="83"/>
  <c r="I52" i="83"/>
  <c r="I63" i="19"/>
  <c r="I63" i="84"/>
  <c r="I46" i="19"/>
  <c r="I52" i="19"/>
  <c r="I48" i="83"/>
  <c r="I54" i="83"/>
  <c r="I46" i="84"/>
  <c r="I52" i="84"/>
  <c r="I48" i="94"/>
  <c r="I54" i="94"/>
  <c r="I46" i="21"/>
  <c r="I52" i="21"/>
  <c r="I48" i="93"/>
  <c r="I54" i="93"/>
  <c r="I46" i="16"/>
  <c r="I52" i="16"/>
  <c r="I48" i="78"/>
  <c r="I54" i="78"/>
  <c r="I47" i="19"/>
  <c r="I49" i="83"/>
  <c r="I55" i="83"/>
  <c r="I47" i="84"/>
  <c r="I49" i="94"/>
  <c r="I55" i="94"/>
  <c r="I47" i="21"/>
  <c r="I63" i="21"/>
  <c r="I49" i="93"/>
  <c r="I55" i="93"/>
  <c r="I47" i="16"/>
  <c r="I63" i="16"/>
  <c r="I46" i="94"/>
  <c r="I52" i="94"/>
  <c r="I48" i="21"/>
  <c r="I54" i="21"/>
  <c r="I46" i="93"/>
  <c r="I52" i="93"/>
  <c r="I48" i="16"/>
  <c r="I54" i="16"/>
  <c r="I46" i="78"/>
  <c r="I49" i="19"/>
  <c r="I55" i="19"/>
  <c r="I47" i="83"/>
  <c r="I55" i="84"/>
  <c r="I47" i="94"/>
  <c r="I49" i="21"/>
  <c r="I55" i="21"/>
  <c r="I47" i="93"/>
  <c r="I49" i="16"/>
  <c r="I55" i="16"/>
  <c r="A3" i="103"/>
  <c r="F6" i="103"/>
  <c r="T81" i="103"/>
  <c r="T80" i="103"/>
  <c r="T79" i="103"/>
  <c r="T78" i="103"/>
  <c r="T77" i="103"/>
  <c r="T76" i="103"/>
  <c r="T75" i="103"/>
  <c r="T72" i="103"/>
  <c r="T71" i="103"/>
  <c r="T70" i="103"/>
  <c r="T69" i="103"/>
  <c r="T68" i="103"/>
  <c r="T67" i="103"/>
  <c r="T65" i="103"/>
  <c r="T64" i="103"/>
  <c r="T63" i="103"/>
  <c r="T60" i="103"/>
  <c r="T59" i="103"/>
  <c r="T58" i="103"/>
  <c r="T57" i="103"/>
  <c r="T56" i="103"/>
  <c r="T55" i="103"/>
  <c r="T53" i="103"/>
  <c r="T52" i="103"/>
  <c r="T51" i="103"/>
  <c r="T47" i="103"/>
  <c r="T46" i="103"/>
  <c r="T45" i="103"/>
  <c r="T44" i="103"/>
  <c r="T43" i="103"/>
  <c r="T42" i="103"/>
  <c r="T41" i="103"/>
  <c r="T38" i="103"/>
  <c r="T37" i="103"/>
  <c r="T36" i="103"/>
  <c r="T35" i="103"/>
  <c r="T34" i="103"/>
  <c r="T32" i="103"/>
  <c r="T31" i="103"/>
  <c r="T30" i="103"/>
  <c r="T27" i="103"/>
  <c r="T26" i="103"/>
  <c r="T25" i="103"/>
  <c r="T24" i="103"/>
  <c r="T23" i="103"/>
  <c r="T21" i="103"/>
  <c r="T20" i="103"/>
  <c r="T19" i="103"/>
  <c r="T16" i="103"/>
  <c r="T15" i="103"/>
  <c r="T14" i="103"/>
  <c r="T13" i="103"/>
  <c r="O81" i="103"/>
  <c r="O80" i="103"/>
  <c r="O79" i="103"/>
  <c r="O78" i="103"/>
  <c r="O77" i="103"/>
  <c r="O76" i="103"/>
  <c r="O75" i="103"/>
  <c r="O72" i="103"/>
  <c r="O71" i="103"/>
  <c r="O70" i="103"/>
  <c r="O69" i="103"/>
  <c r="O68" i="103"/>
  <c r="O67" i="103"/>
  <c r="O65" i="103"/>
  <c r="O64" i="103"/>
  <c r="O63" i="103"/>
  <c r="O60" i="103"/>
  <c r="O59" i="103"/>
  <c r="O58" i="103"/>
  <c r="O57" i="103"/>
  <c r="O56" i="103"/>
  <c r="O55" i="103"/>
  <c r="O53" i="103"/>
  <c r="O52" i="103"/>
  <c r="O51" i="103"/>
  <c r="O47" i="103"/>
  <c r="O46" i="103"/>
  <c r="O45" i="103"/>
  <c r="O44" i="103"/>
  <c r="O43" i="103"/>
  <c r="O42" i="103"/>
  <c r="O41" i="103"/>
  <c r="O38" i="103"/>
  <c r="O37" i="103"/>
  <c r="O36" i="103"/>
  <c r="O35" i="103"/>
  <c r="O34" i="103"/>
  <c r="O32" i="103"/>
  <c r="O31" i="103"/>
  <c r="O30" i="103"/>
  <c r="O27" i="103"/>
  <c r="O26" i="103"/>
  <c r="O25" i="103"/>
  <c r="O24" i="103"/>
  <c r="O23" i="103"/>
  <c r="O21" i="103"/>
  <c r="O20" i="103"/>
  <c r="O19" i="103"/>
  <c r="O16" i="103"/>
  <c r="O15" i="103"/>
  <c r="O14" i="103"/>
  <c r="O13" i="103"/>
  <c r="J81" i="103"/>
  <c r="J80" i="103"/>
  <c r="J79" i="103"/>
  <c r="J78" i="103"/>
  <c r="J77" i="103"/>
  <c r="J76" i="103"/>
  <c r="J75" i="103"/>
  <c r="J72" i="103"/>
  <c r="J71" i="103"/>
  <c r="J70" i="103"/>
  <c r="J69" i="103"/>
  <c r="J68" i="103"/>
  <c r="J67" i="103"/>
  <c r="J65" i="103"/>
  <c r="J64" i="103"/>
  <c r="J63" i="103"/>
  <c r="J59" i="103"/>
  <c r="J58" i="103"/>
  <c r="J57" i="103"/>
  <c r="J56" i="103"/>
  <c r="J55" i="103"/>
  <c r="J53" i="103"/>
  <c r="J52" i="103"/>
  <c r="J51" i="103"/>
  <c r="J47" i="103"/>
  <c r="J46" i="103"/>
  <c r="J45" i="103"/>
  <c r="J44" i="103"/>
  <c r="J43" i="103"/>
  <c r="J42" i="103"/>
  <c r="J41" i="103"/>
  <c r="J38" i="103"/>
  <c r="J37" i="103"/>
  <c r="J36" i="103"/>
  <c r="J35" i="103"/>
  <c r="J34" i="103"/>
  <c r="J32" i="103"/>
  <c r="J31" i="103"/>
  <c r="J30" i="103"/>
  <c r="J27" i="103"/>
  <c r="J26" i="103"/>
  <c r="J25" i="103"/>
  <c r="J24" i="103"/>
  <c r="J23" i="103"/>
  <c r="J21" i="103"/>
  <c r="J20" i="103"/>
  <c r="J19" i="103"/>
  <c r="J16" i="103"/>
  <c r="J15" i="103"/>
  <c r="F82" i="103"/>
  <c r="F33" i="103"/>
  <c r="F22" i="103"/>
  <c r="I58" i="84" l="1"/>
  <c r="I49" i="78"/>
  <c r="I55" i="78"/>
  <c r="I35" i="3"/>
  <c r="I52" i="3"/>
  <c r="I52" i="78"/>
  <c r="I43" i="3"/>
  <c r="I47" i="3"/>
  <c r="I60" i="84"/>
  <c r="I53" i="78"/>
  <c r="I61" i="84"/>
  <c r="I62" i="84"/>
  <c r="I62" i="78"/>
  <c r="I61" i="78"/>
  <c r="I60" i="78"/>
  <c r="I42" i="3"/>
  <c r="I60" i="3" s="1"/>
  <c r="I53" i="3"/>
  <c r="I58" i="78"/>
  <c r="T33" i="103"/>
  <c r="O22" i="103"/>
  <c r="T48" i="103"/>
  <c r="T54" i="103"/>
  <c r="T82" i="103"/>
  <c r="T22" i="103"/>
  <c r="J33" i="103"/>
  <c r="O33" i="103"/>
  <c r="J48" i="103"/>
  <c r="O48" i="103"/>
  <c r="O54" i="103"/>
  <c r="J82" i="103"/>
  <c r="O82" i="103"/>
  <c r="T66" i="103"/>
  <c r="O66" i="103"/>
  <c r="J22" i="103"/>
  <c r="J66" i="103"/>
  <c r="I63" i="3" l="1"/>
  <c r="I48" i="3"/>
  <c r="I54" i="3"/>
  <c r="I55" i="3"/>
  <c r="I49" i="3"/>
  <c r="I62" i="3"/>
  <c r="A3" i="101"/>
  <c r="S94" i="28" l="1"/>
  <c r="S92" i="28" s="1"/>
  <c r="R94" i="28"/>
  <c r="R92" i="28" s="1"/>
  <c r="S85" i="28"/>
  <c r="R85" i="28"/>
  <c r="S80" i="28"/>
  <c r="S90" i="28" s="1"/>
  <c r="R80" i="28"/>
  <c r="R90" i="28" s="1"/>
  <c r="S62" i="28"/>
  <c r="S60" i="28" s="1"/>
  <c r="R62" i="28"/>
  <c r="R60" i="28" s="1"/>
  <c r="S53" i="28"/>
  <c r="S74" i="28" s="1"/>
  <c r="S75" i="28" s="1"/>
  <c r="R53" i="28"/>
  <c r="S48" i="28"/>
  <c r="R48" i="28"/>
  <c r="S30" i="28"/>
  <c r="S28" i="28" s="1"/>
  <c r="R30" i="28"/>
  <c r="R28" i="28" s="1"/>
  <c r="S21" i="28"/>
  <c r="R21" i="28"/>
  <c r="R117" i="28" s="1"/>
  <c r="S16" i="28"/>
  <c r="R16" i="28"/>
  <c r="AG94" i="28"/>
  <c r="AG92" i="28" s="1"/>
  <c r="AF94" i="28"/>
  <c r="AF92" i="28" s="1"/>
  <c r="AG85" i="28"/>
  <c r="AF85" i="28"/>
  <c r="AG80" i="28"/>
  <c r="AF80" i="28"/>
  <c r="AG62" i="28"/>
  <c r="AF62" i="28"/>
  <c r="AF60" i="28" s="1"/>
  <c r="AG53" i="28"/>
  <c r="AF53" i="28"/>
  <c r="AG48" i="28"/>
  <c r="AF48" i="28"/>
  <c r="AG30" i="28"/>
  <c r="AG28" i="28" s="1"/>
  <c r="AF30" i="28"/>
  <c r="AF28" i="28" s="1"/>
  <c r="AG21" i="28"/>
  <c r="AF21" i="28"/>
  <c r="AG16" i="28"/>
  <c r="AF16" i="28"/>
  <c r="R113" i="28" l="1"/>
  <c r="AF117" i="28"/>
  <c r="S117" i="28"/>
  <c r="S113" i="28"/>
  <c r="AG117" i="28"/>
  <c r="AG113" i="28"/>
  <c r="R26" i="28"/>
  <c r="R74" i="28"/>
  <c r="R75" i="28" s="1"/>
  <c r="AG60" i="28"/>
  <c r="AG74" i="28" s="1"/>
  <c r="AG75" i="28" s="1"/>
  <c r="AF90" i="28"/>
  <c r="AG90" i="28"/>
  <c r="AG42" i="28"/>
  <c r="AG43" i="28" s="1"/>
  <c r="S42" i="28"/>
  <c r="S43" i="28" s="1"/>
  <c r="AG26" i="28"/>
  <c r="S26" i="28"/>
  <c r="AF58" i="28"/>
  <c r="AF26" i="28"/>
  <c r="R42" i="28"/>
  <c r="R43" i="28" s="1"/>
  <c r="S109" i="28"/>
  <c r="R109" i="28"/>
  <c r="S108" i="28"/>
  <c r="AG108" i="28"/>
  <c r="R108" i="28"/>
  <c r="R58" i="28"/>
  <c r="S58" i="28"/>
  <c r="AG58" i="28"/>
  <c r="AF42" i="28"/>
  <c r="AF43" i="28" s="1"/>
  <c r="AF74" i="28"/>
  <c r="AF75" i="28" s="1"/>
  <c r="AF113" i="28"/>
  <c r="P41" i="78"/>
  <c r="P12" i="3"/>
  <c r="P40" i="78"/>
  <c r="P43" i="16"/>
  <c r="P42" i="16"/>
  <c r="P41" i="16"/>
  <c r="P47" i="16" s="1"/>
  <c r="P40" i="16"/>
  <c r="P35" i="16"/>
  <c r="P28" i="16"/>
  <c r="P21" i="16"/>
  <c r="P14" i="16"/>
  <c r="P43" i="93"/>
  <c r="P42" i="93"/>
  <c r="P41" i="93"/>
  <c r="P47" i="93" s="1"/>
  <c r="P40" i="93"/>
  <c r="P46" i="93" s="1"/>
  <c r="P35" i="93"/>
  <c r="P55" i="93" s="1"/>
  <c r="P28" i="93"/>
  <c r="P54" i="93" s="1"/>
  <c r="P21" i="93"/>
  <c r="P53" i="93" s="1"/>
  <c r="P14" i="93"/>
  <c r="P52" i="93" s="1"/>
  <c r="P43" i="21"/>
  <c r="P42" i="21"/>
  <c r="P41" i="21"/>
  <c r="P47" i="21" s="1"/>
  <c r="P40" i="21"/>
  <c r="P35" i="21"/>
  <c r="P55" i="21" s="1"/>
  <c r="P28" i="21"/>
  <c r="P54" i="21" s="1"/>
  <c r="P21" i="21"/>
  <c r="P53" i="21" s="1"/>
  <c r="P14" i="21"/>
  <c r="P52" i="21" s="1"/>
  <c r="P43" i="94"/>
  <c r="P42" i="94"/>
  <c r="P41" i="94"/>
  <c r="P47" i="94" s="1"/>
  <c r="P40" i="94"/>
  <c r="P46" i="94" s="1"/>
  <c r="P35" i="94"/>
  <c r="P55" i="94" s="1"/>
  <c r="P28" i="94"/>
  <c r="P54" i="94" s="1"/>
  <c r="P21" i="94"/>
  <c r="P53" i="94" s="1"/>
  <c r="P14" i="94"/>
  <c r="P52" i="94" s="1"/>
  <c r="P34" i="3"/>
  <c r="P33" i="3"/>
  <c r="P43" i="84"/>
  <c r="P27" i="3"/>
  <c r="P42" i="84"/>
  <c r="P22" i="3"/>
  <c r="P41" i="84"/>
  <c r="P40" i="84"/>
  <c r="P43" i="83"/>
  <c r="P42" i="83"/>
  <c r="P41" i="83"/>
  <c r="P47" i="83" s="1"/>
  <c r="P40" i="83"/>
  <c r="P46" i="83" s="1"/>
  <c r="P35" i="83"/>
  <c r="P28" i="83"/>
  <c r="P21" i="83"/>
  <c r="P14" i="83"/>
  <c r="P15" i="3"/>
  <c r="P11" i="3"/>
  <c r="M36" i="78"/>
  <c r="L36" i="78"/>
  <c r="M34" i="78"/>
  <c r="L34" i="78"/>
  <c r="M33" i="78"/>
  <c r="L33" i="78"/>
  <c r="M32" i="78"/>
  <c r="M43" i="78" s="1"/>
  <c r="L32" i="78"/>
  <c r="L43" i="78" s="1"/>
  <c r="M29" i="78"/>
  <c r="L29" i="78"/>
  <c r="M27" i="78"/>
  <c r="L27" i="78"/>
  <c r="M26" i="78"/>
  <c r="L26" i="78"/>
  <c r="M25" i="78"/>
  <c r="M42" i="78" s="1"/>
  <c r="L25" i="78"/>
  <c r="L42" i="78" s="1"/>
  <c r="M22" i="78"/>
  <c r="L22" i="78"/>
  <c r="M20" i="78"/>
  <c r="L20" i="78"/>
  <c r="M19" i="78"/>
  <c r="L19" i="78"/>
  <c r="M18" i="78"/>
  <c r="M41" i="78" s="1"/>
  <c r="M47" i="78" s="1"/>
  <c r="L18" i="78"/>
  <c r="L41" i="78" s="1"/>
  <c r="M15" i="78"/>
  <c r="M15" i="3" s="1"/>
  <c r="W13" i="103" s="1"/>
  <c r="L15" i="78"/>
  <c r="L15" i="3" s="1"/>
  <c r="V13" i="103" s="1"/>
  <c r="M13" i="78"/>
  <c r="M13" i="3" s="1"/>
  <c r="L13" i="78"/>
  <c r="L13" i="3" s="1"/>
  <c r="M12" i="78"/>
  <c r="M12" i="3" s="1"/>
  <c r="L12" i="78"/>
  <c r="M11" i="78"/>
  <c r="M40" i="78" s="1"/>
  <c r="L11" i="78"/>
  <c r="L40" i="78" s="1"/>
  <c r="M48" i="21"/>
  <c r="M43" i="21"/>
  <c r="L43" i="21"/>
  <c r="M42" i="21"/>
  <c r="L42" i="21"/>
  <c r="L48" i="21" s="1"/>
  <c r="M41" i="21"/>
  <c r="M47" i="21" s="1"/>
  <c r="L41" i="21"/>
  <c r="L47" i="21" s="1"/>
  <c r="M40" i="21"/>
  <c r="M46" i="21" s="1"/>
  <c r="L40" i="21"/>
  <c r="M35" i="21"/>
  <c r="M35" i="78" s="1"/>
  <c r="L35" i="21"/>
  <c r="L55" i="21" s="1"/>
  <c r="M28" i="21"/>
  <c r="M28" i="78" s="1"/>
  <c r="L28" i="21"/>
  <c r="M21" i="21"/>
  <c r="M21" i="78" s="1"/>
  <c r="L21" i="21"/>
  <c r="L53" i="21" s="1"/>
  <c r="M14" i="21"/>
  <c r="M14" i="78" s="1"/>
  <c r="M14" i="3" s="1"/>
  <c r="L14" i="21"/>
  <c r="L52" i="21" s="1"/>
  <c r="M54" i="94"/>
  <c r="M48" i="94"/>
  <c r="M43" i="94"/>
  <c r="L43" i="94"/>
  <c r="L49" i="94" s="1"/>
  <c r="M42" i="94"/>
  <c r="L42" i="94"/>
  <c r="L48" i="94" s="1"/>
  <c r="M41" i="94"/>
  <c r="L41" i="94"/>
  <c r="L47" i="94" s="1"/>
  <c r="M40" i="94"/>
  <c r="M46" i="94" s="1"/>
  <c r="L40" i="94"/>
  <c r="L46" i="94" s="1"/>
  <c r="M35" i="94"/>
  <c r="M55" i="94" s="1"/>
  <c r="L35" i="94"/>
  <c r="L55" i="94" s="1"/>
  <c r="M28" i="94"/>
  <c r="L28" i="94"/>
  <c r="L54" i="94" s="1"/>
  <c r="M21" i="94"/>
  <c r="M53" i="94" s="1"/>
  <c r="L21" i="94"/>
  <c r="L53" i="94" s="1"/>
  <c r="M14" i="94"/>
  <c r="M52" i="94" s="1"/>
  <c r="L14" i="94"/>
  <c r="L52" i="94" s="1"/>
  <c r="M36" i="84"/>
  <c r="L36" i="84"/>
  <c r="M34" i="84"/>
  <c r="L34" i="84"/>
  <c r="M33" i="84"/>
  <c r="L33" i="84"/>
  <c r="M32" i="84"/>
  <c r="L32" i="84"/>
  <c r="L43" i="84" s="1"/>
  <c r="M29" i="84"/>
  <c r="L29" i="84"/>
  <c r="M27" i="84"/>
  <c r="L27" i="84"/>
  <c r="M26" i="84"/>
  <c r="L26" i="84"/>
  <c r="M25" i="84"/>
  <c r="L25" i="84"/>
  <c r="L42" i="84" s="1"/>
  <c r="M22" i="84"/>
  <c r="L22" i="84"/>
  <c r="M20" i="84"/>
  <c r="L20" i="84"/>
  <c r="M19" i="84"/>
  <c r="L19" i="84"/>
  <c r="M18" i="84"/>
  <c r="L18" i="84"/>
  <c r="L41" i="84" s="1"/>
  <c r="M15" i="84"/>
  <c r="L15" i="84"/>
  <c r="M13" i="84"/>
  <c r="L13" i="84"/>
  <c r="M12" i="84"/>
  <c r="L12" i="84"/>
  <c r="M11" i="84"/>
  <c r="M40" i="84" s="1"/>
  <c r="L11" i="84"/>
  <c r="L40" i="84" s="1"/>
  <c r="L52" i="83"/>
  <c r="L48" i="83"/>
  <c r="M47" i="83"/>
  <c r="M43" i="83"/>
  <c r="L43" i="83"/>
  <c r="M42" i="83"/>
  <c r="M48" i="83" s="1"/>
  <c r="L42" i="83"/>
  <c r="M41" i="83"/>
  <c r="L41" i="83"/>
  <c r="L47" i="83" s="1"/>
  <c r="M40" i="83"/>
  <c r="M46" i="83" s="1"/>
  <c r="L40" i="83"/>
  <c r="L46" i="83" s="1"/>
  <c r="M35" i="83"/>
  <c r="M55" i="83" s="1"/>
  <c r="L35" i="83"/>
  <c r="L55" i="83" s="1"/>
  <c r="M28" i="83"/>
  <c r="M28" i="84" s="1"/>
  <c r="L28" i="83"/>
  <c r="L28" i="84" s="1"/>
  <c r="M21" i="83"/>
  <c r="M21" i="84" s="1"/>
  <c r="L21" i="83"/>
  <c r="L53" i="83" s="1"/>
  <c r="M14" i="83"/>
  <c r="M14" i="84" s="1"/>
  <c r="L14" i="83"/>
  <c r="L14" i="84" s="1"/>
  <c r="L12" i="3"/>
  <c r="AG109" i="28" l="1"/>
  <c r="M58" i="83"/>
  <c r="M63" i="83"/>
  <c r="M52" i="83"/>
  <c r="M41" i="84"/>
  <c r="M47" i="84" s="1"/>
  <c r="M42" i="84"/>
  <c r="M60" i="84" s="1"/>
  <c r="M43" i="84"/>
  <c r="M54" i="83"/>
  <c r="M58" i="94"/>
  <c r="L28" i="78"/>
  <c r="L58" i="21"/>
  <c r="M52" i="21"/>
  <c r="M61" i="84"/>
  <c r="M61" i="94"/>
  <c r="M62" i="94"/>
  <c r="M63" i="94"/>
  <c r="M61" i="21"/>
  <c r="M62" i="21"/>
  <c r="M55" i="21"/>
  <c r="L21" i="78"/>
  <c r="L59" i="78"/>
  <c r="L60" i="78"/>
  <c r="L35" i="78"/>
  <c r="P54" i="83"/>
  <c r="P28" i="84"/>
  <c r="P63" i="83"/>
  <c r="P60" i="83"/>
  <c r="P59" i="83"/>
  <c r="P58" i="21"/>
  <c r="P52" i="16"/>
  <c r="P14" i="78"/>
  <c r="P14" i="3" s="1"/>
  <c r="P58" i="16"/>
  <c r="L60" i="84"/>
  <c r="L59" i="84"/>
  <c r="L35" i="84"/>
  <c r="L59" i="94"/>
  <c r="L60" i="94"/>
  <c r="L60" i="21"/>
  <c r="L59" i="21"/>
  <c r="L46" i="21"/>
  <c r="M53" i="21"/>
  <c r="M59" i="78"/>
  <c r="M60" i="78"/>
  <c r="P55" i="83"/>
  <c r="P35" i="84"/>
  <c r="P61" i="83"/>
  <c r="P62" i="83"/>
  <c r="P61" i="84"/>
  <c r="P62" i="84"/>
  <c r="P53" i="16"/>
  <c r="P21" i="78"/>
  <c r="L63" i="83"/>
  <c r="L61" i="83"/>
  <c r="L62" i="83"/>
  <c r="M61" i="83"/>
  <c r="M62" i="83"/>
  <c r="L60" i="83"/>
  <c r="L59" i="83"/>
  <c r="M53" i="83"/>
  <c r="L58" i="83"/>
  <c r="M59" i="84"/>
  <c r="M35" i="84"/>
  <c r="M35" i="3" s="1"/>
  <c r="M60" i="94"/>
  <c r="M59" i="94"/>
  <c r="L58" i="94"/>
  <c r="M60" i="21"/>
  <c r="M59" i="21"/>
  <c r="M49" i="21"/>
  <c r="L54" i="21"/>
  <c r="M58" i="21"/>
  <c r="L14" i="78"/>
  <c r="L14" i="3" s="1"/>
  <c r="L61" i="78"/>
  <c r="L62" i="78"/>
  <c r="P52" i="83"/>
  <c r="P14" i="84"/>
  <c r="P52" i="84" s="1"/>
  <c r="P60" i="84"/>
  <c r="P59" i="84"/>
  <c r="P63" i="94"/>
  <c r="P59" i="94"/>
  <c r="P60" i="94"/>
  <c r="P60" i="21"/>
  <c r="P59" i="21"/>
  <c r="P63" i="93"/>
  <c r="P59" i="93"/>
  <c r="P60" i="93"/>
  <c r="P54" i="16"/>
  <c r="P28" i="78"/>
  <c r="P28" i="3" s="1"/>
  <c r="P60" i="16"/>
  <c r="P59" i="16"/>
  <c r="L21" i="84"/>
  <c r="L21" i="3" s="1"/>
  <c r="M60" i="83"/>
  <c r="M59" i="83"/>
  <c r="M49" i="83"/>
  <c r="L54" i="83"/>
  <c r="L61" i="84"/>
  <c r="L62" i="84"/>
  <c r="L63" i="94"/>
  <c r="L61" i="94"/>
  <c r="L62" i="94"/>
  <c r="M47" i="94"/>
  <c r="M49" i="94"/>
  <c r="L63" i="21"/>
  <c r="L61" i="21"/>
  <c r="L62" i="21"/>
  <c r="M54" i="21"/>
  <c r="M63" i="21"/>
  <c r="M62" i="78"/>
  <c r="M61" i="78"/>
  <c r="P53" i="83"/>
  <c r="P21" i="84"/>
  <c r="P53" i="84" s="1"/>
  <c r="P61" i="94"/>
  <c r="P62" i="94"/>
  <c r="P61" i="21"/>
  <c r="P62" i="21"/>
  <c r="P61" i="93"/>
  <c r="P62" i="93"/>
  <c r="P55" i="16"/>
  <c r="P35" i="78"/>
  <c r="P61" i="16"/>
  <c r="P62" i="16"/>
  <c r="M11" i="3"/>
  <c r="M25" i="3"/>
  <c r="M19" i="3"/>
  <c r="M21" i="3"/>
  <c r="M27" i="3"/>
  <c r="M29" i="3"/>
  <c r="W15" i="103" s="1"/>
  <c r="M33" i="3"/>
  <c r="AF109" i="28"/>
  <c r="P43" i="78"/>
  <c r="P49" i="78" s="1"/>
  <c r="L11" i="3"/>
  <c r="L40" i="3" s="1"/>
  <c r="L46" i="3" s="1"/>
  <c r="L52" i="84"/>
  <c r="L19" i="3"/>
  <c r="L27" i="3"/>
  <c r="L29" i="3"/>
  <c r="V15" i="103" s="1"/>
  <c r="L33" i="3"/>
  <c r="L20" i="3"/>
  <c r="L22" i="3"/>
  <c r="V14" i="103" s="1"/>
  <c r="L26" i="3"/>
  <c r="L28" i="3"/>
  <c r="L34" i="3"/>
  <c r="L36" i="3"/>
  <c r="V16" i="103" s="1"/>
  <c r="M40" i="3"/>
  <c r="L32" i="3"/>
  <c r="M20" i="3"/>
  <c r="M22" i="3"/>
  <c r="W14" i="103" s="1"/>
  <c r="M26" i="3"/>
  <c r="M28" i="3"/>
  <c r="M34" i="3"/>
  <c r="M36" i="3"/>
  <c r="W16" i="103" s="1"/>
  <c r="L18" i="3"/>
  <c r="L52" i="78"/>
  <c r="M52" i="78"/>
  <c r="M63" i="78"/>
  <c r="M53" i="84"/>
  <c r="L55" i="78"/>
  <c r="M32" i="3"/>
  <c r="L58" i="84"/>
  <c r="L48" i="84"/>
  <c r="M53" i="78"/>
  <c r="M55" i="78"/>
  <c r="P20" i="3"/>
  <c r="P26" i="3"/>
  <c r="P36" i="3"/>
  <c r="P58" i="78"/>
  <c r="M63" i="84"/>
  <c r="M18" i="3"/>
  <c r="L25" i="3"/>
  <c r="L58" i="78"/>
  <c r="P40" i="3"/>
  <c r="P52" i="3" s="1"/>
  <c r="P18" i="3"/>
  <c r="P41" i="3" s="1"/>
  <c r="P46" i="78"/>
  <c r="P19" i="3"/>
  <c r="P25" i="3"/>
  <c r="P29" i="3"/>
  <c r="P55" i="78"/>
  <c r="AF108" i="28"/>
  <c r="P63" i="84"/>
  <c r="P53" i="78"/>
  <c r="P46" i="84"/>
  <c r="P55" i="84"/>
  <c r="P49" i="84"/>
  <c r="P58" i="84"/>
  <c r="P54" i="84"/>
  <c r="P52" i="78"/>
  <c r="P47" i="78"/>
  <c r="P48" i="94"/>
  <c r="P46" i="21"/>
  <c r="P46" i="16"/>
  <c r="P42" i="78"/>
  <c r="P13" i="3"/>
  <c r="P35" i="3"/>
  <c r="P49" i="83"/>
  <c r="P47" i="84"/>
  <c r="P49" i="94"/>
  <c r="P63" i="21"/>
  <c r="P49" i="93"/>
  <c r="P63" i="16"/>
  <c r="P48" i="83"/>
  <c r="P48" i="93"/>
  <c r="P32" i="3"/>
  <c r="P58" i="83"/>
  <c r="P48" i="84"/>
  <c r="P58" i="94"/>
  <c r="P48" i="21"/>
  <c r="P58" i="93"/>
  <c r="P48" i="16"/>
  <c r="P49" i="21"/>
  <c r="P49" i="16"/>
  <c r="M46" i="3"/>
  <c r="M52" i="3"/>
  <c r="L63" i="84"/>
  <c r="L47" i="78"/>
  <c r="L49" i="78"/>
  <c r="L55" i="84"/>
  <c r="L63" i="78"/>
  <c r="L53" i="78"/>
  <c r="L47" i="84"/>
  <c r="L49" i="84"/>
  <c r="L46" i="84"/>
  <c r="L54" i="84"/>
  <c r="L46" i="78"/>
  <c r="L48" i="78"/>
  <c r="L54" i="78"/>
  <c r="M46" i="84"/>
  <c r="M48" i="84"/>
  <c r="M52" i="84"/>
  <c r="M54" i="84"/>
  <c r="M46" i="78"/>
  <c r="M48" i="78"/>
  <c r="M54" i="78"/>
  <c r="M58" i="78"/>
  <c r="L49" i="21"/>
  <c r="L35" i="3"/>
  <c r="L49" i="83"/>
  <c r="M49" i="84"/>
  <c r="M49" i="78"/>
  <c r="K95" i="55"/>
  <c r="K71" i="55"/>
  <c r="K128" i="55" s="1"/>
  <c r="K61" i="55"/>
  <c r="K118" i="55" s="1"/>
  <c r="K51" i="55"/>
  <c r="K108" i="55" s="1"/>
  <c r="K40" i="55"/>
  <c r="K97" i="55" s="1"/>
  <c r="K30" i="55"/>
  <c r="K91" i="55" s="1"/>
  <c r="K20" i="55"/>
  <c r="K81" i="55" s="1"/>
  <c r="AM111" i="56"/>
  <c r="AM94" i="56"/>
  <c r="AM92" i="56" s="1"/>
  <c r="AM85" i="56"/>
  <c r="AM80" i="56"/>
  <c r="AM90" i="56" s="1"/>
  <c r="AM62" i="56"/>
  <c r="AM60" i="56" s="1"/>
  <c r="AM53" i="56"/>
  <c r="AM48" i="56"/>
  <c r="AM30" i="56"/>
  <c r="AM28" i="56" s="1"/>
  <c r="AM21" i="56"/>
  <c r="AM16" i="56"/>
  <c r="Y111" i="56"/>
  <c r="Y94" i="56"/>
  <c r="Y92" i="56" s="1"/>
  <c r="Y85" i="56"/>
  <c r="Y80" i="56"/>
  <c r="Y62" i="56"/>
  <c r="Y60" i="56" s="1"/>
  <c r="Y53" i="56"/>
  <c r="Y48" i="56"/>
  <c r="Y30" i="56"/>
  <c r="Y28" i="56" s="1"/>
  <c r="Y21" i="56"/>
  <c r="Y16" i="56"/>
  <c r="K111" i="56"/>
  <c r="K94" i="56"/>
  <c r="K92" i="56" s="1"/>
  <c r="K85" i="56"/>
  <c r="K80" i="56"/>
  <c r="K62" i="56"/>
  <c r="K60" i="56" s="1"/>
  <c r="K53" i="56"/>
  <c r="K48" i="56"/>
  <c r="K30" i="56"/>
  <c r="K28" i="56" s="1"/>
  <c r="K21" i="56"/>
  <c r="K16" i="56"/>
  <c r="K65" i="87"/>
  <c r="K31" i="87"/>
  <c r="K50" i="87" s="1"/>
  <c r="K20" i="87"/>
  <c r="K41" i="87" s="1"/>
  <c r="AB106" i="26"/>
  <c r="AA106" i="26"/>
  <c r="Z106" i="26"/>
  <c r="AC94" i="26"/>
  <c r="AC92" i="26"/>
  <c r="AC91" i="26"/>
  <c r="AC90" i="26"/>
  <c r="AC89" i="26"/>
  <c r="AC88" i="26"/>
  <c r="AC87" i="26"/>
  <c r="AC86" i="26"/>
  <c r="AC85" i="26"/>
  <c r="AC84" i="26"/>
  <c r="AB83" i="26"/>
  <c r="AA83" i="26"/>
  <c r="Z83" i="26"/>
  <c r="AC81" i="26"/>
  <c r="AC80" i="26"/>
  <c r="AC79" i="26"/>
  <c r="AC78" i="26"/>
  <c r="AC77" i="26"/>
  <c r="AC76" i="26"/>
  <c r="AC75" i="26"/>
  <c r="AC73" i="26"/>
  <c r="AC71" i="26"/>
  <c r="AC65" i="26"/>
  <c r="AC63" i="26"/>
  <c r="AC62" i="26"/>
  <c r="AC61" i="26"/>
  <c r="AC60" i="26"/>
  <c r="AC59" i="26"/>
  <c r="AC58" i="26"/>
  <c r="AC57" i="26"/>
  <c r="AB56" i="26"/>
  <c r="AA56" i="26"/>
  <c r="Z56" i="26"/>
  <c r="AC55" i="26"/>
  <c r="AB54" i="26"/>
  <c r="AC51" i="26"/>
  <c r="AC50" i="26"/>
  <c r="AC49" i="26"/>
  <c r="AB48" i="26"/>
  <c r="AB52" i="26" s="1"/>
  <c r="AA48" i="26"/>
  <c r="AA52" i="26" s="1"/>
  <c r="Z48" i="26"/>
  <c r="Z52" i="26" s="1"/>
  <c r="AC47" i="26"/>
  <c r="AC46" i="26"/>
  <c r="AC103" i="26" s="1"/>
  <c r="AC44" i="26"/>
  <c r="AC36" i="26"/>
  <c r="AC34" i="26"/>
  <c r="AC33" i="26"/>
  <c r="AC32" i="26"/>
  <c r="AC31" i="26"/>
  <c r="AC30" i="26"/>
  <c r="AC29" i="26"/>
  <c r="AC28" i="26"/>
  <c r="AB27" i="26"/>
  <c r="AA27" i="26"/>
  <c r="Z27" i="26"/>
  <c r="Z25" i="26" s="1"/>
  <c r="AC26" i="26"/>
  <c r="AC22" i="26"/>
  <c r="AC21" i="26"/>
  <c r="AC20" i="26"/>
  <c r="AB19" i="26"/>
  <c r="AB23" i="26" s="1"/>
  <c r="AA19" i="26"/>
  <c r="AA23" i="26" s="1"/>
  <c r="Z19" i="26"/>
  <c r="Z23" i="26" s="1"/>
  <c r="AC18" i="26"/>
  <c r="AC17" i="26"/>
  <c r="AC15" i="26"/>
  <c r="H43" i="19"/>
  <c r="H42" i="19"/>
  <c r="H41" i="19"/>
  <c r="H47" i="19" s="1"/>
  <c r="H40" i="19"/>
  <c r="H35" i="19"/>
  <c r="H28" i="19"/>
  <c r="H54" i="19" s="1"/>
  <c r="H21" i="19"/>
  <c r="H53" i="19" s="1"/>
  <c r="H14" i="19"/>
  <c r="H52" i="19" s="1"/>
  <c r="K106" i="55" l="1"/>
  <c r="K109" i="55"/>
  <c r="K88" i="55"/>
  <c r="K110" i="55"/>
  <c r="K117" i="56"/>
  <c r="AM58" i="56"/>
  <c r="Z108" i="26"/>
  <c r="L53" i="84"/>
  <c r="M55" i="84"/>
  <c r="M58" i="84"/>
  <c r="M62" i="84"/>
  <c r="L42" i="3"/>
  <c r="H61" i="19"/>
  <c r="H62" i="19"/>
  <c r="H58" i="19"/>
  <c r="H55" i="19"/>
  <c r="H60" i="19"/>
  <c r="H59" i="19"/>
  <c r="P59" i="78"/>
  <c r="P60" i="78"/>
  <c r="P61" i="78"/>
  <c r="P62" i="78"/>
  <c r="P21" i="3"/>
  <c r="P53" i="3" s="1"/>
  <c r="K47" i="87"/>
  <c r="Y26" i="56"/>
  <c r="AC106" i="26"/>
  <c r="AC83" i="26"/>
  <c r="AA25" i="26"/>
  <c r="AA98" i="26" s="1"/>
  <c r="AB25" i="26"/>
  <c r="AB38" i="26" s="1"/>
  <c r="AB39" i="26" s="1"/>
  <c r="AA54" i="26"/>
  <c r="AA67" i="26" s="1"/>
  <c r="AA68" i="26" s="1"/>
  <c r="Z98" i="26"/>
  <c r="AB99" i="26"/>
  <c r="M42" i="3"/>
  <c r="M54" i="3" s="1"/>
  <c r="M41" i="3"/>
  <c r="M53" i="3" s="1"/>
  <c r="L48" i="3"/>
  <c r="L43" i="3"/>
  <c r="K74" i="56"/>
  <c r="K75" i="56" s="1"/>
  <c r="L52" i="3"/>
  <c r="L54" i="3"/>
  <c r="L41" i="3"/>
  <c r="M43" i="3"/>
  <c r="P42" i="3"/>
  <c r="P60" i="3" s="1"/>
  <c r="P46" i="3"/>
  <c r="P43" i="3"/>
  <c r="P62" i="3" s="1"/>
  <c r="P47" i="3"/>
  <c r="P63" i="78"/>
  <c r="P54" i="78"/>
  <c r="P48" i="78"/>
  <c r="K98" i="55"/>
  <c r="K99" i="55"/>
  <c r="K94" i="55"/>
  <c r="K105" i="55"/>
  <c r="K125" i="55"/>
  <c r="Y42" i="56"/>
  <c r="Y43" i="56" s="1"/>
  <c r="AM26" i="56"/>
  <c r="AM74" i="56"/>
  <c r="AM75" i="56" s="1"/>
  <c r="Y113" i="56"/>
  <c r="K42" i="56"/>
  <c r="K43" i="56" s="1"/>
  <c r="Y117" i="56"/>
  <c r="Y58" i="56"/>
  <c r="AM117" i="56"/>
  <c r="K108" i="56"/>
  <c r="K109" i="56"/>
  <c r="AM42" i="56"/>
  <c r="AM43" i="56" s="1"/>
  <c r="K26" i="56"/>
  <c r="K90" i="56"/>
  <c r="Y108" i="56"/>
  <c r="Y90" i="56"/>
  <c r="AM109" i="56"/>
  <c r="K51" i="87"/>
  <c r="K37" i="87"/>
  <c r="AC19" i="26"/>
  <c r="AC108" i="26" s="1"/>
  <c r="AB67" i="26"/>
  <c r="AB68" i="26" s="1"/>
  <c r="AA38" i="26"/>
  <c r="AA39" i="26" s="1"/>
  <c r="AC25" i="26"/>
  <c r="Z54" i="26"/>
  <c r="H63" i="19"/>
  <c r="K78" i="55"/>
  <c r="K85" i="55"/>
  <c r="K89" i="55"/>
  <c r="K116" i="55"/>
  <c r="K122" i="55"/>
  <c r="K126" i="55"/>
  <c r="K76" i="55"/>
  <c r="K80" i="55"/>
  <c r="K86" i="55"/>
  <c r="K90" i="55"/>
  <c r="K96" i="55"/>
  <c r="K100" i="55"/>
  <c r="K107" i="55"/>
  <c r="K113" i="55"/>
  <c r="K117" i="55"/>
  <c r="K123" i="55"/>
  <c r="K127" i="55"/>
  <c r="K82" i="55"/>
  <c r="K115" i="55"/>
  <c r="K119" i="55"/>
  <c r="K79" i="55"/>
  <c r="K77" i="55"/>
  <c r="K87" i="55"/>
  <c r="K104" i="55"/>
  <c r="K114" i="55"/>
  <c r="K124" i="55"/>
  <c r="AM108" i="56"/>
  <c r="AM113" i="56"/>
  <c r="Y74" i="56"/>
  <c r="Y75" i="56" s="1"/>
  <c r="K58" i="56"/>
  <c r="K113" i="56"/>
  <c r="K38" i="87"/>
  <c r="K42" i="87"/>
  <c r="K48" i="87"/>
  <c r="K39" i="87"/>
  <c r="K45" i="87"/>
  <c r="K49" i="87"/>
  <c r="K36" i="87"/>
  <c r="K40" i="87"/>
  <c r="K46" i="87"/>
  <c r="AC52" i="26"/>
  <c r="Z38" i="26"/>
  <c r="Z39" i="26" s="1"/>
  <c r="AC23" i="26"/>
  <c r="AC27" i="26"/>
  <c r="AC48" i="26"/>
  <c r="AA108" i="26"/>
  <c r="AC56" i="26"/>
  <c r="AB108" i="26"/>
  <c r="H46" i="19"/>
  <c r="H48" i="19"/>
  <c r="H49" i="19"/>
  <c r="M70" i="82"/>
  <c r="M69" i="82"/>
  <c r="M68" i="82"/>
  <c r="M67" i="82"/>
  <c r="M66" i="82"/>
  <c r="M65" i="82"/>
  <c r="M64" i="82"/>
  <c r="M60" i="82"/>
  <c r="M59" i="82"/>
  <c r="M58" i="82"/>
  <c r="M57" i="82"/>
  <c r="M56" i="82"/>
  <c r="M55" i="82"/>
  <c r="M54" i="82"/>
  <c r="M50" i="82"/>
  <c r="M49" i="82"/>
  <c r="M48" i="82"/>
  <c r="M47" i="82"/>
  <c r="M46" i="82"/>
  <c r="M45" i="82"/>
  <c r="M44" i="82"/>
  <c r="M39" i="82"/>
  <c r="M38" i="82"/>
  <c r="M37" i="82"/>
  <c r="M36" i="82"/>
  <c r="M35" i="82"/>
  <c r="M34" i="82"/>
  <c r="M33" i="82"/>
  <c r="M29" i="82"/>
  <c r="M28" i="82"/>
  <c r="M27" i="82"/>
  <c r="M26" i="82"/>
  <c r="M25" i="82"/>
  <c r="M24" i="82"/>
  <c r="M23" i="82"/>
  <c r="M19" i="82"/>
  <c r="M18" i="82"/>
  <c r="M17" i="82"/>
  <c r="M16" i="82"/>
  <c r="M15" i="82"/>
  <c r="M14" i="82"/>
  <c r="M13" i="82"/>
  <c r="M100" i="48"/>
  <c r="M71" i="48"/>
  <c r="M127" i="48" s="1"/>
  <c r="M61" i="48"/>
  <c r="M118" i="48" s="1"/>
  <c r="M51" i="48"/>
  <c r="M40" i="48"/>
  <c r="M97" i="48" s="1"/>
  <c r="M30" i="48"/>
  <c r="M86" i="48" s="1"/>
  <c r="M20" i="48"/>
  <c r="M77" i="48" s="1"/>
  <c r="M71" i="50"/>
  <c r="M126" i="50" s="1"/>
  <c r="M61" i="50"/>
  <c r="M116" i="50" s="1"/>
  <c r="M51" i="50"/>
  <c r="M108" i="50" s="1"/>
  <c r="M40" i="50"/>
  <c r="M97" i="50" s="1"/>
  <c r="M30" i="50"/>
  <c r="M20" i="50"/>
  <c r="M79" i="50" s="1"/>
  <c r="M70" i="92"/>
  <c r="M156" i="92" s="1"/>
  <c r="M69" i="92"/>
  <c r="M68" i="92"/>
  <c r="M67" i="92"/>
  <c r="M66" i="92"/>
  <c r="M152" i="92" s="1"/>
  <c r="M65" i="92"/>
  <c r="M64" i="92"/>
  <c r="M60" i="92"/>
  <c r="M59" i="92"/>
  <c r="M146" i="92" s="1"/>
  <c r="M58" i="92"/>
  <c r="M57" i="92"/>
  <c r="M56" i="92"/>
  <c r="M55" i="92"/>
  <c r="M142" i="92" s="1"/>
  <c r="M54" i="92"/>
  <c r="M50" i="92"/>
  <c r="M49" i="92"/>
  <c r="M48" i="92"/>
  <c r="M136" i="92" s="1"/>
  <c r="M47" i="92"/>
  <c r="M46" i="92"/>
  <c r="M45" i="92"/>
  <c r="M44" i="92"/>
  <c r="M132" i="92" s="1"/>
  <c r="M39" i="92"/>
  <c r="M38" i="92"/>
  <c r="M37" i="92"/>
  <c r="M36" i="92"/>
  <c r="M35" i="92"/>
  <c r="M35" i="47" s="1"/>
  <c r="M34" i="92"/>
  <c r="M33" i="92"/>
  <c r="M29" i="92"/>
  <c r="M28" i="92"/>
  <c r="M27" i="92"/>
  <c r="M26" i="92"/>
  <c r="M26" i="47" s="1"/>
  <c r="M25" i="92"/>
  <c r="M24" i="92"/>
  <c r="M23" i="92"/>
  <c r="M19" i="92"/>
  <c r="M19" i="47" s="1"/>
  <c r="M18" i="92"/>
  <c r="M17" i="92"/>
  <c r="M17" i="47" s="1"/>
  <c r="M16" i="92"/>
  <c r="M15" i="92"/>
  <c r="M15" i="47" s="1"/>
  <c r="M14" i="92"/>
  <c r="M13" i="92"/>
  <c r="M71" i="91"/>
  <c r="M128" i="91" s="1"/>
  <c r="M61" i="91"/>
  <c r="M114" i="91" s="1"/>
  <c r="M51" i="91"/>
  <c r="M40" i="91"/>
  <c r="M95" i="91" s="1"/>
  <c r="M30" i="91"/>
  <c r="M85" i="91" s="1"/>
  <c r="M20" i="91"/>
  <c r="M78" i="91" s="1"/>
  <c r="M161" i="47"/>
  <c r="M161" i="91" s="1"/>
  <c r="M158" i="47"/>
  <c r="M18" i="47"/>
  <c r="AO104" i="81"/>
  <c r="AO100" i="81"/>
  <c r="AO99" i="81"/>
  <c r="AO98" i="81"/>
  <c r="AO97" i="81"/>
  <c r="AO96" i="81"/>
  <c r="AO95" i="81"/>
  <c r="AO93" i="81"/>
  <c r="AO89" i="81"/>
  <c r="AO87" i="81"/>
  <c r="AO86" i="81"/>
  <c r="AO84" i="81"/>
  <c r="AO83" i="81"/>
  <c r="AO82" i="81"/>
  <c r="AO81" i="81"/>
  <c r="AO78" i="81"/>
  <c r="AO72" i="81"/>
  <c r="AO68" i="81"/>
  <c r="AO67" i="81"/>
  <c r="AO66" i="81"/>
  <c r="AO65" i="81"/>
  <c r="AO64" i="81"/>
  <c r="AO63" i="81"/>
  <c r="AO61" i="81"/>
  <c r="AO57" i="81"/>
  <c r="AO55" i="81"/>
  <c r="AO54" i="81"/>
  <c r="AO52" i="81"/>
  <c r="AO51" i="81"/>
  <c r="AO50" i="81"/>
  <c r="AO49" i="81"/>
  <c r="AO46" i="81"/>
  <c r="AO40" i="81"/>
  <c r="AO36" i="81"/>
  <c r="AO35" i="81"/>
  <c r="AO34" i="81"/>
  <c r="AO33" i="81"/>
  <c r="AO32" i="81"/>
  <c r="AO31" i="81"/>
  <c r="AO29" i="81"/>
  <c r="AO25" i="81"/>
  <c r="AO23" i="81"/>
  <c r="AO22" i="81"/>
  <c r="AO20" i="81"/>
  <c r="AO19" i="81"/>
  <c r="AO18" i="81"/>
  <c r="AO17" i="81"/>
  <c r="AO14" i="81"/>
  <c r="AO94" i="28"/>
  <c r="AO92" i="28" s="1"/>
  <c r="AO85" i="28"/>
  <c r="AO80" i="28"/>
  <c r="AO62" i="28"/>
  <c r="AO60" i="28" s="1"/>
  <c r="AO53" i="28"/>
  <c r="AO48" i="28"/>
  <c r="AO30" i="28"/>
  <c r="AO28" i="28" s="1"/>
  <c r="AO21" i="28"/>
  <c r="AO16" i="28"/>
  <c r="AO26" i="28" s="1"/>
  <c r="AO94" i="29"/>
  <c r="AO92" i="29" s="1"/>
  <c r="AO85" i="29"/>
  <c r="AO80" i="29"/>
  <c r="AO62" i="29"/>
  <c r="AO60" i="29" s="1"/>
  <c r="AO53" i="29"/>
  <c r="AO48" i="29"/>
  <c r="AO30" i="29"/>
  <c r="AO21" i="29"/>
  <c r="AO16" i="29"/>
  <c r="AO104" i="90"/>
  <c r="AO100" i="90"/>
  <c r="AO99" i="90"/>
  <c r="AO98" i="90"/>
  <c r="AO97" i="90"/>
  <c r="AO96" i="90"/>
  <c r="AO95" i="90"/>
  <c r="AO93" i="90"/>
  <c r="AO89" i="90"/>
  <c r="AO87" i="90"/>
  <c r="AO86" i="90"/>
  <c r="AO84" i="90"/>
  <c r="AO83" i="90"/>
  <c r="AO82" i="90"/>
  <c r="AO81" i="90"/>
  <c r="AO78" i="90"/>
  <c r="AO72" i="90"/>
  <c r="AO68" i="90"/>
  <c r="AO67" i="90"/>
  <c r="AO66" i="90"/>
  <c r="AO65" i="90"/>
  <c r="AO64" i="90"/>
  <c r="AO63" i="90"/>
  <c r="AO61" i="90"/>
  <c r="AO57" i="90"/>
  <c r="AO55" i="90"/>
  <c r="AO54" i="90"/>
  <c r="AO52" i="90"/>
  <c r="AO51" i="90"/>
  <c r="AO50" i="90"/>
  <c r="AO49" i="90"/>
  <c r="AO46" i="90"/>
  <c r="AO40" i="90"/>
  <c r="AO36" i="90"/>
  <c r="AO35" i="90"/>
  <c r="AO34" i="90"/>
  <c r="AO33" i="90"/>
  <c r="AO32" i="90"/>
  <c r="AO31" i="90"/>
  <c r="AO29" i="90"/>
  <c r="AO25" i="90"/>
  <c r="AO23" i="90"/>
  <c r="AO22" i="90"/>
  <c r="AO20" i="90"/>
  <c r="AO19" i="90"/>
  <c r="AO18" i="90"/>
  <c r="AO17" i="90"/>
  <c r="AO14" i="90"/>
  <c r="AO94" i="89"/>
  <c r="AO92" i="89" s="1"/>
  <c r="AO85" i="89"/>
  <c r="AO80" i="89"/>
  <c r="AO62" i="89"/>
  <c r="AO60" i="89" s="1"/>
  <c r="AO53" i="89"/>
  <c r="AO48" i="89"/>
  <c r="AO30" i="89"/>
  <c r="AO21" i="89"/>
  <c r="AO16" i="89"/>
  <c r="AO94" i="56"/>
  <c r="AO92" i="56" s="1"/>
  <c r="AO85" i="56"/>
  <c r="AO80" i="56"/>
  <c r="AO62" i="56"/>
  <c r="AO60" i="56" s="1"/>
  <c r="AO53" i="56"/>
  <c r="AO48" i="56"/>
  <c r="AO30" i="56"/>
  <c r="AO21" i="56"/>
  <c r="AO16" i="56"/>
  <c r="AA104" i="81"/>
  <c r="AA100" i="81"/>
  <c r="AA99" i="81"/>
  <c r="AA98" i="81"/>
  <c r="AA97" i="81"/>
  <c r="AA96" i="81"/>
  <c r="AA95" i="81"/>
  <c r="AA93" i="81"/>
  <c r="AA89" i="81"/>
  <c r="AA87" i="81"/>
  <c r="AA86" i="81"/>
  <c r="AA84" i="81"/>
  <c r="AA83" i="81"/>
  <c r="AA82" i="81"/>
  <c r="AA81" i="81"/>
  <c r="AA78" i="81"/>
  <c r="AA72" i="81"/>
  <c r="AA68" i="81"/>
  <c r="AA67" i="81"/>
  <c r="AA66" i="81"/>
  <c r="AA65" i="81"/>
  <c r="AA64" i="81"/>
  <c r="AA63" i="81"/>
  <c r="AA61" i="81"/>
  <c r="AA57" i="81"/>
  <c r="AA55" i="81"/>
  <c r="AA54" i="81"/>
  <c r="AA52" i="81"/>
  <c r="AA51" i="81"/>
  <c r="AA50" i="81"/>
  <c r="AA49" i="81"/>
  <c r="AA46" i="81"/>
  <c r="AA40" i="81"/>
  <c r="AA36" i="81"/>
  <c r="AA35" i="81"/>
  <c r="AA34" i="81"/>
  <c r="AA33" i="81"/>
  <c r="AA32" i="81"/>
  <c r="AA31" i="81"/>
  <c r="AA29" i="81"/>
  <c r="AA25" i="81"/>
  <c r="AA23" i="81"/>
  <c r="AA22" i="81"/>
  <c r="AA20" i="81"/>
  <c r="AA19" i="81"/>
  <c r="AA18" i="81"/>
  <c r="AA17" i="81"/>
  <c r="AA14" i="81"/>
  <c r="AA94" i="28"/>
  <c r="AA92" i="28" s="1"/>
  <c r="AA85" i="28"/>
  <c r="AA80" i="28"/>
  <c r="AA62" i="28"/>
  <c r="AA60" i="28" s="1"/>
  <c r="AA53" i="28"/>
  <c r="AA48" i="28"/>
  <c r="AA30" i="28"/>
  <c r="AA28" i="28" s="1"/>
  <c r="AA21" i="28"/>
  <c r="AA16" i="28"/>
  <c r="AA94" i="29"/>
  <c r="AA92" i="29" s="1"/>
  <c r="AA85" i="29"/>
  <c r="AA80" i="29"/>
  <c r="AA62" i="29"/>
  <c r="AA53" i="29"/>
  <c r="AA48" i="29"/>
  <c r="AA30" i="29"/>
  <c r="AA28" i="29" s="1"/>
  <c r="AA21" i="29"/>
  <c r="AA16" i="29"/>
  <c r="AA104" i="90"/>
  <c r="AA100" i="90"/>
  <c r="AA99" i="90"/>
  <c r="AA98" i="90"/>
  <c r="AA97" i="90"/>
  <c r="AA96" i="90"/>
  <c r="AA95" i="90"/>
  <c r="AA93" i="90"/>
  <c r="AA89" i="90"/>
  <c r="AA87" i="90"/>
  <c r="AA86" i="90"/>
  <c r="AA84" i="90"/>
  <c r="AA83" i="90"/>
  <c r="AA82" i="90"/>
  <c r="AA81" i="90"/>
  <c r="AA78" i="90"/>
  <c r="AA72" i="90"/>
  <c r="AA68" i="90"/>
  <c r="AA67" i="90"/>
  <c r="AA66" i="90"/>
  <c r="AA65" i="90"/>
  <c r="AA64" i="90"/>
  <c r="AA63" i="90"/>
  <c r="AA61" i="90"/>
  <c r="AA57" i="90"/>
  <c r="AA55" i="90"/>
  <c r="AA54" i="90"/>
  <c r="AA52" i="90"/>
  <c r="AA51" i="90"/>
  <c r="AA50" i="90"/>
  <c r="AA49" i="90"/>
  <c r="AA46" i="90"/>
  <c r="AA40" i="90"/>
  <c r="AA36" i="90"/>
  <c r="AA35" i="90"/>
  <c r="AA34" i="90"/>
  <c r="AA33" i="90"/>
  <c r="AA32" i="90"/>
  <c r="AA31" i="90"/>
  <c r="AA29" i="90"/>
  <c r="AA25" i="90"/>
  <c r="AA23" i="90"/>
  <c r="AA22" i="90"/>
  <c r="AA20" i="90"/>
  <c r="AA19" i="90"/>
  <c r="AA18" i="90"/>
  <c r="AA17" i="90"/>
  <c r="AA14" i="90"/>
  <c r="AA94" i="89"/>
  <c r="AA92" i="89" s="1"/>
  <c r="AA85" i="89"/>
  <c r="AA80" i="89"/>
  <c r="AA62" i="89"/>
  <c r="AA60" i="89" s="1"/>
  <c r="AA53" i="89"/>
  <c r="AA58" i="89" s="1"/>
  <c r="AA48" i="89"/>
  <c r="AA30" i="89"/>
  <c r="AA28" i="89" s="1"/>
  <c r="AA21" i="89"/>
  <c r="AA117" i="89" s="1"/>
  <c r="AA16" i="89"/>
  <c r="AA94" i="56"/>
  <c r="AA92" i="56" s="1"/>
  <c r="AA85" i="56"/>
  <c r="AA80" i="56"/>
  <c r="AA62" i="56"/>
  <c r="AA60" i="56" s="1"/>
  <c r="AA53" i="56"/>
  <c r="AA48" i="56"/>
  <c r="AA30" i="56"/>
  <c r="AA28" i="56" s="1"/>
  <c r="AA21" i="56"/>
  <c r="AA16" i="56"/>
  <c r="M111" i="81"/>
  <c r="M104" i="81"/>
  <c r="M100" i="81"/>
  <c r="M99" i="81"/>
  <c r="M98" i="81"/>
  <c r="M97" i="81"/>
  <c r="M96" i="81"/>
  <c r="M95" i="81"/>
  <c r="M93" i="81"/>
  <c r="M89" i="81"/>
  <c r="M87" i="81"/>
  <c r="M86" i="81"/>
  <c r="M84" i="81"/>
  <c r="M83" i="81"/>
  <c r="M82" i="81"/>
  <c r="M81" i="81"/>
  <c r="M78" i="81"/>
  <c r="M72" i="81"/>
  <c r="M68" i="81"/>
  <c r="M67" i="81"/>
  <c r="M66" i="81"/>
  <c r="M65" i="81"/>
  <c r="M64" i="81"/>
  <c r="M63" i="81"/>
  <c r="M61" i="81"/>
  <c r="M57" i="81"/>
  <c r="M55" i="81"/>
  <c r="M54" i="81"/>
  <c r="M52" i="81"/>
  <c r="M51" i="81"/>
  <c r="M50" i="81"/>
  <c r="M49" i="81"/>
  <c r="M46" i="81"/>
  <c r="M40" i="81"/>
  <c r="M36" i="81"/>
  <c r="M35" i="81"/>
  <c r="M34" i="81"/>
  <c r="M33" i="81"/>
  <c r="M32" i="81"/>
  <c r="M31" i="81"/>
  <c r="M29" i="81"/>
  <c r="M25" i="81"/>
  <c r="M23" i="81"/>
  <c r="M22" i="81"/>
  <c r="M20" i="81"/>
  <c r="M19" i="81"/>
  <c r="M18" i="81"/>
  <c r="M17" i="81"/>
  <c r="M14" i="81"/>
  <c r="M111" i="28"/>
  <c r="M94" i="28"/>
  <c r="M92" i="28" s="1"/>
  <c r="M85" i="28"/>
  <c r="M80" i="28"/>
  <c r="M62" i="28"/>
  <c r="M60" i="28" s="1"/>
  <c r="M53" i="28"/>
  <c r="M48" i="28"/>
  <c r="M30" i="28"/>
  <c r="M28" i="28" s="1"/>
  <c r="M21" i="28"/>
  <c r="M16" i="28"/>
  <c r="M111" i="29"/>
  <c r="M94" i="29"/>
  <c r="M92" i="29" s="1"/>
  <c r="M85" i="29"/>
  <c r="M80" i="29"/>
  <c r="M62" i="29"/>
  <c r="M60" i="29" s="1"/>
  <c r="M53" i="29"/>
  <c r="M48" i="29"/>
  <c r="M30" i="29"/>
  <c r="M28" i="29" s="1"/>
  <c r="M108" i="29"/>
  <c r="M21" i="29"/>
  <c r="M16" i="29"/>
  <c r="M111" i="90"/>
  <c r="M104" i="90"/>
  <c r="M100" i="90"/>
  <c r="M99" i="90"/>
  <c r="M98" i="90"/>
  <c r="M97" i="90"/>
  <c r="M96" i="90"/>
  <c r="M95" i="90"/>
  <c r="M93" i="90"/>
  <c r="M89" i="90"/>
  <c r="M87" i="90"/>
  <c r="M86" i="90"/>
  <c r="M84" i="90"/>
  <c r="M83" i="90"/>
  <c r="M82" i="90"/>
  <c r="M81" i="90"/>
  <c r="M78" i="90"/>
  <c r="M72" i="90"/>
  <c r="M68" i="90"/>
  <c r="M67" i="90"/>
  <c r="M66" i="90"/>
  <c r="M65" i="90"/>
  <c r="M64" i="90"/>
  <c r="M63" i="90"/>
  <c r="M61" i="90"/>
  <c r="M57" i="90"/>
  <c r="M55" i="90"/>
  <c r="M54" i="90"/>
  <c r="M52" i="90"/>
  <c r="M51" i="90"/>
  <c r="M50" i="90"/>
  <c r="M49" i="90"/>
  <c r="M46" i="90"/>
  <c r="M40" i="90"/>
  <c r="M36" i="90"/>
  <c r="M35" i="90"/>
  <c r="M34" i="90"/>
  <c r="M33" i="90"/>
  <c r="M32" i="90"/>
  <c r="M31" i="90"/>
  <c r="M29" i="90"/>
  <c r="M25" i="90"/>
  <c r="M23" i="90"/>
  <c r="M22" i="90"/>
  <c r="M20" i="90"/>
  <c r="M19" i="90"/>
  <c r="M18" i="90"/>
  <c r="M17" i="90"/>
  <c r="M14" i="90"/>
  <c r="M111" i="89"/>
  <c r="M94" i="89"/>
  <c r="M85" i="89"/>
  <c r="M80" i="89"/>
  <c r="M62" i="89"/>
  <c r="M60" i="89" s="1"/>
  <c r="M53" i="89"/>
  <c r="M48" i="89"/>
  <c r="M113" i="89" s="1"/>
  <c r="M30" i="89"/>
  <c r="M28" i="89" s="1"/>
  <c r="M21" i="89"/>
  <c r="M16" i="89"/>
  <c r="M48" i="90"/>
  <c r="M111" i="30"/>
  <c r="AA111" i="30" s="1"/>
  <c r="AO111" i="30" s="1"/>
  <c r="AO111" i="81" s="1"/>
  <c r="M30" i="80"/>
  <c r="M29" i="80"/>
  <c r="M28" i="80"/>
  <c r="M27" i="80"/>
  <c r="M57" i="80" s="1"/>
  <c r="M26" i="80"/>
  <c r="M25" i="80"/>
  <c r="M24" i="80"/>
  <c r="M19" i="80"/>
  <c r="M18" i="80"/>
  <c r="M17" i="80"/>
  <c r="M16" i="80"/>
  <c r="M15" i="80"/>
  <c r="M14" i="80"/>
  <c r="M13" i="80"/>
  <c r="M31" i="43"/>
  <c r="M51" i="43" s="1"/>
  <c r="M20" i="43"/>
  <c r="M37" i="43" s="1"/>
  <c r="M31" i="45"/>
  <c r="M50" i="45" s="1"/>
  <c r="M20" i="45"/>
  <c r="M39" i="45" s="1"/>
  <c r="M30" i="88"/>
  <c r="M29" i="88"/>
  <c r="M59" i="88" s="1"/>
  <c r="M28" i="88"/>
  <c r="M27" i="88"/>
  <c r="M26" i="88"/>
  <c r="M25" i="88"/>
  <c r="M55" i="88" s="1"/>
  <c r="M24" i="88"/>
  <c r="M19" i="88"/>
  <c r="M18" i="88"/>
  <c r="M17" i="88"/>
  <c r="M16" i="88"/>
  <c r="M15" i="88"/>
  <c r="M14" i="88"/>
  <c r="M13" i="88"/>
  <c r="M31" i="54"/>
  <c r="M45" i="54" s="1"/>
  <c r="M20" i="54"/>
  <c r="M42" i="54" s="1"/>
  <c r="M15" i="46"/>
  <c r="AK101" i="79"/>
  <c r="AK101" i="22"/>
  <c r="AK101" i="97"/>
  <c r="AK101" i="24"/>
  <c r="AK101" i="98"/>
  <c r="AK101" i="86"/>
  <c r="AK101" i="85"/>
  <c r="AK101" i="4"/>
  <c r="AJ94" i="79"/>
  <c r="AI94" i="79"/>
  <c r="AH94" i="79"/>
  <c r="AJ92" i="79"/>
  <c r="AI92" i="79"/>
  <c r="AH92" i="79"/>
  <c r="AJ91" i="79"/>
  <c r="AI91" i="79"/>
  <c r="AH91" i="79"/>
  <c r="AJ90" i="79"/>
  <c r="AI90" i="79"/>
  <c r="AH90" i="79"/>
  <c r="AJ89" i="79"/>
  <c r="AI89" i="79"/>
  <c r="AH89" i="79"/>
  <c r="AH89" i="4" s="1"/>
  <c r="AJ88" i="79"/>
  <c r="AI88" i="79"/>
  <c r="AH88" i="79"/>
  <c r="AJ87" i="79"/>
  <c r="AI87" i="79"/>
  <c r="AH87" i="79"/>
  <c r="AJ86" i="79"/>
  <c r="AI86" i="79"/>
  <c r="AH86" i="79"/>
  <c r="AJ85" i="79"/>
  <c r="AI85" i="79"/>
  <c r="AH85" i="79"/>
  <c r="AJ84" i="79"/>
  <c r="AI84" i="79"/>
  <c r="AH84" i="79"/>
  <c r="AJ81" i="79"/>
  <c r="AI81" i="79"/>
  <c r="AH81" i="79"/>
  <c r="AJ80" i="79"/>
  <c r="AI80" i="79"/>
  <c r="AH80" i="79"/>
  <c r="AJ79" i="79"/>
  <c r="AI79" i="79"/>
  <c r="AH79" i="79"/>
  <c r="AJ78" i="79"/>
  <c r="AI78" i="79"/>
  <c r="AH78" i="79"/>
  <c r="AJ77" i="79"/>
  <c r="AI77" i="79"/>
  <c r="AH77" i="79"/>
  <c r="AJ76" i="79"/>
  <c r="AI76" i="79"/>
  <c r="AH76" i="79"/>
  <c r="AJ75" i="79"/>
  <c r="AI75" i="79"/>
  <c r="AH75" i="79"/>
  <c r="AJ73" i="79"/>
  <c r="AI73" i="79"/>
  <c r="AH73" i="79"/>
  <c r="AJ71" i="79"/>
  <c r="AI71" i="79"/>
  <c r="AH71" i="79"/>
  <c r="AJ65" i="79"/>
  <c r="AI65" i="79"/>
  <c r="AH65" i="79"/>
  <c r="AJ63" i="79"/>
  <c r="AI63" i="79"/>
  <c r="AH63" i="79"/>
  <c r="AJ62" i="79"/>
  <c r="AI62" i="79"/>
  <c r="AH62" i="79"/>
  <c r="AJ61" i="79"/>
  <c r="AI61" i="79"/>
  <c r="AH61" i="79"/>
  <c r="AJ60" i="79"/>
  <c r="AI60" i="79"/>
  <c r="AH60" i="79"/>
  <c r="AJ59" i="79"/>
  <c r="AI59" i="79"/>
  <c r="AH59" i="79"/>
  <c r="AJ58" i="79"/>
  <c r="AI58" i="79"/>
  <c r="AH58" i="79"/>
  <c r="AJ57" i="79"/>
  <c r="AI57" i="79"/>
  <c r="AH57" i="79"/>
  <c r="AJ55" i="79"/>
  <c r="AI55" i="79"/>
  <c r="AH55" i="79"/>
  <c r="AJ51" i="79"/>
  <c r="AI51" i="79"/>
  <c r="AH51" i="79"/>
  <c r="AJ50" i="79"/>
  <c r="AI50" i="79"/>
  <c r="AH50" i="79"/>
  <c r="AJ49" i="79"/>
  <c r="AI49" i="79"/>
  <c r="AH49" i="79"/>
  <c r="AJ47" i="79"/>
  <c r="AI47" i="79"/>
  <c r="AH47" i="79"/>
  <c r="AJ46" i="79"/>
  <c r="AI46" i="79"/>
  <c r="AH46" i="79"/>
  <c r="AJ44" i="79"/>
  <c r="AI44" i="79"/>
  <c r="AH44" i="79"/>
  <c r="AJ42" i="79"/>
  <c r="AI42" i="79"/>
  <c r="AH42" i="79"/>
  <c r="AJ36" i="79"/>
  <c r="AI36" i="79"/>
  <c r="AH36" i="79"/>
  <c r="AJ34" i="79"/>
  <c r="AI34" i="79"/>
  <c r="AH34" i="79"/>
  <c r="AJ33" i="79"/>
  <c r="AI33" i="79"/>
  <c r="AH33" i="79"/>
  <c r="AJ32" i="79"/>
  <c r="AI32" i="79"/>
  <c r="AH32" i="79"/>
  <c r="AJ31" i="79"/>
  <c r="AI31" i="79"/>
  <c r="AH31" i="79"/>
  <c r="AJ30" i="79"/>
  <c r="AI30" i="79"/>
  <c r="AH30" i="79"/>
  <c r="AJ29" i="79"/>
  <c r="AI29" i="79"/>
  <c r="AH29" i="79"/>
  <c r="AJ28" i="79"/>
  <c r="AI28" i="79"/>
  <c r="AH28" i="79"/>
  <c r="AJ26" i="79"/>
  <c r="AI26" i="79"/>
  <c r="AH26" i="79"/>
  <c r="AJ22" i="79"/>
  <c r="AI22" i="79"/>
  <c r="AH22" i="79"/>
  <c r="AJ21" i="79"/>
  <c r="AI21" i="79"/>
  <c r="AH21" i="79"/>
  <c r="AJ20" i="79"/>
  <c r="AI20" i="79"/>
  <c r="AH20" i="79"/>
  <c r="AJ18" i="79"/>
  <c r="AI18" i="79"/>
  <c r="AH18" i="79"/>
  <c r="AJ17" i="79"/>
  <c r="AI17" i="79"/>
  <c r="AH17" i="79"/>
  <c r="AJ15" i="79"/>
  <c r="AI15" i="79"/>
  <c r="AH15" i="79"/>
  <c r="AJ13" i="79"/>
  <c r="AI13" i="79"/>
  <c r="AH13" i="79"/>
  <c r="AJ106" i="22"/>
  <c r="AI106" i="22"/>
  <c r="AH106" i="22"/>
  <c r="AK94" i="22"/>
  <c r="AK92" i="22"/>
  <c r="AK91" i="22"/>
  <c r="AK90" i="22"/>
  <c r="AK89" i="22"/>
  <c r="AK88" i="22"/>
  <c r="AK87" i="22"/>
  <c r="AK86" i="22"/>
  <c r="AK85" i="22"/>
  <c r="AK84" i="22"/>
  <c r="AJ83" i="22"/>
  <c r="AI83" i="22"/>
  <c r="AH83" i="22"/>
  <c r="AK81" i="22"/>
  <c r="AK80" i="22"/>
  <c r="AK79" i="22"/>
  <c r="AK78" i="22"/>
  <c r="AK77" i="22"/>
  <c r="AK76" i="22"/>
  <c r="AK75" i="22"/>
  <c r="AK73" i="22"/>
  <c r="AK71" i="22"/>
  <c r="AK65" i="22"/>
  <c r="AK63" i="22"/>
  <c r="AK62" i="22"/>
  <c r="AK61" i="22"/>
  <c r="AK60" i="22"/>
  <c r="AK59" i="22"/>
  <c r="AK58" i="22"/>
  <c r="AK57" i="22"/>
  <c r="AJ56" i="22"/>
  <c r="AI56" i="22"/>
  <c r="AH56" i="22"/>
  <c r="AK55" i="22"/>
  <c r="AK51" i="22"/>
  <c r="AK50" i="22"/>
  <c r="AK49" i="22"/>
  <c r="AJ48" i="22"/>
  <c r="AJ52" i="22" s="1"/>
  <c r="AI48" i="22"/>
  <c r="AI52" i="22" s="1"/>
  <c r="AH48" i="22"/>
  <c r="AK47" i="22"/>
  <c r="AK46" i="22"/>
  <c r="AK44" i="22"/>
  <c r="AK36" i="22"/>
  <c r="AK34" i="22"/>
  <c r="AK33" i="22"/>
  <c r="AK32" i="22"/>
  <c r="AK31" i="22"/>
  <c r="AK30" i="22"/>
  <c r="AK29" i="22"/>
  <c r="AK28" i="22"/>
  <c r="AJ27" i="22"/>
  <c r="AI27" i="22"/>
  <c r="AH27" i="22"/>
  <c r="AH25" i="22" s="1"/>
  <c r="AK26" i="22"/>
  <c r="AJ25" i="22"/>
  <c r="AK22" i="22"/>
  <c r="AK21" i="22"/>
  <c r="AK20" i="22"/>
  <c r="AJ19" i="22"/>
  <c r="AJ23" i="22" s="1"/>
  <c r="AI19" i="22"/>
  <c r="AI23" i="22" s="1"/>
  <c r="AH19" i="22"/>
  <c r="AK18" i="22"/>
  <c r="AK17" i="22"/>
  <c r="AK15" i="22"/>
  <c r="AK13" i="22"/>
  <c r="AJ106" i="97"/>
  <c r="AI106" i="97"/>
  <c r="AH106" i="97"/>
  <c r="AK94" i="97"/>
  <c r="AK92" i="97"/>
  <c r="AK91" i="97"/>
  <c r="AK90" i="97"/>
  <c r="AK89" i="97"/>
  <c r="AK88" i="97"/>
  <c r="AK87" i="97"/>
  <c r="AK86" i="97"/>
  <c r="AK85" i="97"/>
  <c r="AK84" i="97"/>
  <c r="AJ83" i="97"/>
  <c r="AI83" i="97"/>
  <c r="AH83" i="97"/>
  <c r="AK81" i="97"/>
  <c r="AK80" i="97"/>
  <c r="AK79" i="97"/>
  <c r="AK78" i="97"/>
  <c r="AK77" i="97"/>
  <c r="AK76" i="97"/>
  <c r="AK75" i="97"/>
  <c r="AK73" i="97"/>
  <c r="AK71" i="97"/>
  <c r="AK65" i="97"/>
  <c r="AK63" i="97"/>
  <c r="AK62" i="97"/>
  <c r="AK61" i="97"/>
  <c r="AK60" i="97"/>
  <c r="AK59" i="97"/>
  <c r="AK58" i="97"/>
  <c r="AK57" i="97"/>
  <c r="AJ56" i="97"/>
  <c r="AI56" i="97"/>
  <c r="AI54" i="97" s="1"/>
  <c r="AH56" i="97"/>
  <c r="AK55" i="97"/>
  <c r="AJ54" i="97"/>
  <c r="AK51" i="97"/>
  <c r="AK50" i="97"/>
  <c r="AK49" i="97"/>
  <c r="AJ48" i="97"/>
  <c r="AJ52" i="97" s="1"/>
  <c r="AJ67" i="97" s="1"/>
  <c r="AJ68" i="97" s="1"/>
  <c r="AI48" i="97"/>
  <c r="AI52" i="97" s="1"/>
  <c r="AH48" i="97"/>
  <c r="AH52" i="97" s="1"/>
  <c r="AK47" i="97"/>
  <c r="AK46" i="97"/>
  <c r="AK103" i="97" s="1"/>
  <c r="AK44" i="97"/>
  <c r="AK36" i="97"/>
  <c r="AK34" i="97"/>
  <c r="AK33" i="97"/>
  <c r="AK32" i="97"/>
  <c r="AK31" i="97"/>
  <c r="AK30" i="97"/>
  <c r="AK29" i="97"/>
  <c r="AK28" i="97"/>
  <c r="AJ27" i="97"/>
  <c r="AI27" i="97"/>
  <c r="AH27" i="97"/>
  <c r="AK26" i="97"/>
  <c r="AK22" i="97"/>
  <c r="AK21" i="97"/>
  <c r="AK20" i="97"/>
  <c r="AJ19" i="97"/>
  <c r="AJ108" i="97" s="1"/>
  <c r="AI19" i="97"/>
  <c r="AI108" i="97" s="1"/>
  <c r="AH19" i="97"/>
  <c r="AH108" i="97" s="1"/>
  <c r="AK18" i="97"/>
  <c r="AK17" i="97"/>
  <c r="AK15" i="97"/>
  <c r="AJ106" i="24"/>
  <c r="AI106" i="24"/>
  <c r="AH106" i="24"/>
  <c r="AK94" i="24"/>
  <c r="AK92" i="24"/>
  <c r="AK91" i="24"/>
  <c r="AK90" i="24"/>
  <c r="AK89" i="24"/>
  <c r="AK88" i="24"/>
  <c r="AK87" i="24"/>
  <c r="AK86" i="24"/>
  <c r="AK85" i="24"/>
  <c r="AK84" i="24"/>
  <c r="AJ83" i="24"/>
  <c r="AI83" i="24"/>
  <c r="AH83" i="24"/>
  <c r="AK81" i="24"/>
  <c r="AK80" i="24"/>
  <c r="AK79" i="24"/>
  <c r="AK78" i="24"/>
  <c r="AK77" i="24"/>
  <c r="AK76" i="24"/>
  <c r="AK75" i="24"/>
  <c r="AK73" i="24"/>
  <c r="AK71" i="24"/>
  <c r="AK65" i="24"/>
  <c r="AK63" i="24"/>
  <c r="AK62" i="24"/>
  <c r="AK61" i="24"/>
  <c r="AK60" i="24"/>
  <c r="AK59" i="24"/>
  <c r="AK58" i="24"/>
  <c r="AK57" i="24"/>
  <c r="AJ56" i="24"/>
  <c r="AI56" i="24"/>
  <c r="AH56" i="24"/>
  <c r="AK55" i="24"/>
  <c r="AK51" i="24"/>
  <c r="AK50" i="24"/>
  <c r="AK49" i="24"/>
  <c r="AJ48" i="24"/>
  <c r="AJ52" i="24" s="1"/>
  <c r="AI48" i="24"/>
  <c r="AI52" i="24" s="1"/>
  <c r="AH48" i="24"/>
  <c r="AK47" i="24"/>
  <c r="AK46" i="24"/>
  <c r="AK44" i="24"/>
  <c r="AK36" i="24"/>
  <c r="AK34" i="24"/>
  <c r="AK33" i="24"/>
  <c r="AK32" i="24"/>
  <c r="AK31" i="24"/>
  <c r="AK30" i="24"/>
  <c r="AK29" i="24"/>
  <c r="AK28" i="24"/>
  <c r="AJ27" i="24"/>
  <c r="AI27" i="24"/>
  <c r="AH27" i="24"/>
  <c r="AK26" i="24"/>
  <c r="AJ25" i="24"/>
  <c r="AK22" i="24"/>
  <c r="AK21" i="24"/>
  <c r="AK20" i="24"/>
  <c r="AJ19" i="24"/>
  <c r="AJ23" i="24" s="1"/>
  <c r="AI19" i="24"/>
  <c r="AI108" i="24" s="1"/>
  <c r="AH19" i="24"/>
  <c r="AH23" i="24" s="1"/>
  <c r="AK18" i="24"/>
  <c r="AK17" i="24"/>
  <c r="AK15" i="24"/>
  <c r="AK13" i="24"/>
  <c r="AJ106" i="98"/>
  <c r="AI106" i="98"/>
  <c r="AH106" i="98"/>
  <c r="AK94" i="98"/>
  <c r="AK92" i="98"/>
  <c r="AK91" i="98"/>
  <c r="AK90" i="98"/>
  <c r="AK89" i="98"/>
  <c r="AK88" i="98"/>
  <c r="AK87" i="98"/>
  <c r="AK86" i="98"/>
  <c r="AK85" i="98"/>
  <c r="AK84" i="98"/>
  <c r="AJ83" i="98"/>
  <c r="AI83" i="98"/>
  <c r="AH83" i="98"/>
  <c r="AK81" i="98"/>
  <c r="AK80" i="98"/>
  <c r="AK79" i="98"/>
  <c r="AK78" i="98"/>
  <c r="AK77" i="98"/>
  <c r="AK76" i="98"/>
  <c r="AK75" i="98"/>
  <c r="AK73" i="98"/>
  <c r="AK71" i="98"/>
  <c r="AK65" i="98"/>
  <c r="AK63" i="98"/>
  <c r="AK62" i="98"/>
  <c r="AK61" i="98"/>
  <c r="AK60" i="98"/>
  <c r="AK59" i="98"/>
  <c r="AK58" i="98"/>
  <c r="AK57" i="98"/>
  <c r="AJ56" i="98"/>
  <c r="AI56" i="98"/>
  <c r="AH56" i="98"/>
  <c r="AK55" i="98"/>
  <c r="AK51" i="98"/>
  <c r="AK50" i="98"/>
  <c r="AK49" i="98"/>
  <c r="AJ48" i="98"/>
  <c r="AJ52" i="98" s="1"/>
  <c r="AI48" i="98"/>
  <c r="AI52" i="98" s="1"/>
  <c r="AH48" i="98"/>
  <c r="AH52" i="98" s="1"/>
  <c r="AK47" i="98"/>
  <c r="AK46" i="98"/>
  <c r="AK44" i="98"/>
  <c r="AK36" i="98"/>
  <c r="AK34" i="98"/>
  <c r="AK33" i="98"/>
  <c r="AK32" i="98"/>
  <c r="AK31" i="98"/>
  <c r="AK30" i="98"/>
  <c r="AK29" i="98"/>
  <c r="AK28" i="98"/>
  <c r="AJ27" i="98"/>
  <c r="AI27" i="98"/>
  <c r="AI25" i="98" s="1"/>
  <c r="AH27" i="98"/>
  <c r="AK26" i="98"/>
  <c r="AK22" i="98"/>
  <c r="AK21" i="98"/>
  <c r="AK20" i="98"/>
  <c r="AJ19" i="98"/>
  <c r="AJ23" i="98" s="1"/>
  <c r="AI19" i="98"/>
  <c r="AI23" i="98" s="1"/>
  <c r="AH19" i="98"/>
  <c r="AH108" i="98" s="1"/>
  <c r="AK18" i="98"/>
  <c r="AK17" i="98"/>
  <c r="AK15" i="98"/>
  <c r="AJ94" i="86"/>
  <c r="AI94" i="86"/>
  <c r="AI94" i="4" s="1"/>
  <c r="AH94" i="86"/>
  <c r="AJ92" i="86"/>
  <c r="AI92" i="86"/>
  <c r="AH92" i="86"/>
  <c r="AJ91" i="86"/>
  <c r="AI91" i="86"/>
  <c r="AH91" i="86"/>
  <c r="AJ90" i="86"/>
  <c r="AI90" i="86"/>
  <c r="AH90" i="86"/>
  <c r="AJ89" i="86"/>
  <c r="AI89" i="86"/>
  <c r="AH89" i="86"/>
  <c r="AJ88" i="86"/>
  <c r="AI88" i="86"/>
  <c r="AH88" i="86"/>
  <c r="AH88" i="4" s="1"/>
  <c r="AJ87" i="86"/>
  <c r="AI87" i="86"/>
  <c r="AH87" i="86"/>
  <c r="AJ86" i="86"/>
  <c r="AI86" i="86"/>
  <c r="AH86" i="86"/>
  <c r="AJ85" i="86"/>
  <c r="AI85" i="86"/>
  <c r="AI85" i="4" s="1"/>
  <c r="AH85" i="86"/>
  <c r="AJ84" i="86"/>
  <c r="AI84" i="86"/>
  <c r="AH84" i="86"/>
  <c r="AJ81" i="86"/>
  <c r="AI81" i="86"/>
  <c r="AH81" i="86"/>
  <c r="AJ80" i="86"/>
  <c r="AI80" i="86"/>
  <c r="AH80" i="86"/>
  <c r="AJ79" i="86"/>
  <c r="AI79" i="86"/>
  <c r="AH79" i="86"/>
  <c r="AJ78" i="86"/>
  <c r="AI78" i="86"/>
  <c r="AH78" i="86"/>
  <c r="AJ77" i="86"/>
  <c r="AI77" i="86"/>
  <c r="AH77" i="86"/>
  <c r="AJ76" i="86"/>
  <c r="AI76" i="86"/>
  <c r="AH76" i="86"/>
  <c r="AJ75" i="86"/>
  <c r="AI75" i="86"/>
  <c r="AH75" i="86"/>
  <c r="AJ73" i="86"/>
  <c r="AI73" i="86"/>
  <c r="AH73" i="86"/>
  <c r="AJ71" i="86"/>
  <c r="AI71" i="86"/>
  <c r="AH71" i="86"/>
  <c r="AJ65" i="86"/>
  <c r="AI65" i="86"/>
  <c r="AH65" i="86"/>
  <c r="AJ63" i="86"/>
  <c r="AI63" i="86"/>
  <c r="AH63" i="86"/>
  <c r="AJ62" i="86"/>
  <c r="AI62" i="86"/>
  <c r="AH62" i="86"/>
  <c r="AJ61" i="86"/>
  <c r="AI61" i="86"/>
  <c r="AH61" i="86"/>
  <c r="AJ60" i="86"/>
  <c r="AI60" i="86"/>
  <c r="AH60" i="86"/>
  <c r="AJ59" i="86"/>
  <c r="AI59" i="86"/>
  <c r="AH59" i="86"/>
  <c r="AJ58" i="86"/>
  <c r="AI58" i="86"/>
  <c r="AH58" i="86"/>
  <c r="AJ57" i="86"/>
  <c r="AI57" i="86"/>
  <c r="AH57" i="86"/>
  <c r="AJ55" i="86"/>
  <c r="AI55" i="86"/>
  <c r="AH55" i="86"/>
  <c r="AJ51" i="86"/>
  <c r="AI51" i="86"/>
  <c r="AH51" i="86"/>
  <c r="AJ50" i="86"/>
  <c r="AI50" i="86"/>
  <c r="AH50" i="86"/>
  <c r="AJ49" i="86"/>
  <c r="AI49" i="86"/>
  <c r="AH49" i="86"/>
  <c r="AJ47" i="86"/>
  <c r="AI47" i="86"/>
  <c r="AH47" i="86"/>
  <c r="AJ46" i="86"/>
  <c r="AI46" i="86"/>
  <c r="AH46" i="86"/>
  <c r="AJ44" i="86"/>
  <c r="AJ44" i="4" s="1"/>
  <c r="AI44" i="86"/>
  <c r="AH44" i="86"/>
  <c r="AJ42" i="86"/>
  <c r="AI42" i="86"/>
  <c r="AH42" i="86"/>
  <c r="AJ36" i="86"/>
  <c r="AI36" i="86"/>
  <c r="AH36" i="86"/>
  <c r="AJ34" i="86"/>
  <c r="AI34" i="86"/>
  <c r="AH34" i="86"/>
  <c r="AJ33" i="86"/>
  <c r="AI33" i="86"/>
  <c r="AH33" i="86"/>
  <c r="AJ32" i="86"/>
  <c r="AI32" i="86"/>
  <c r="AH32" i="86"/>
  <c r="AJ31" i="86"/>
  <c r="AI31" i="86"/>
  <c r="AH31" i="86"/>
  <c r="AJ30" i="86"/>
  <c r="AI30" i="86"/>
  <c r="AH30" i="86"/>
  <c r="AJ29" i="86"/>
  <c r="AI29" i="86"/>
  <c r="AH29" i="86"/>
  <c r="AJ28" i="86"/>
  <c r="AI28" i="86"/>
  <c r="AH28" i="86"/>
  <c r="AJ26" i="86"/>
  <c r="AI26" i="86"/>
  <c r="AH26" i="86"/>
  <c r="AH26" i="4" s="1"/>
  <c r="AJ22" i="86"/>
  <c r="AI22" i="86"/>
  <c r="AH22" i="86"/>
  <c r="AJ21" i="86"/>
  <c r="AI21" i="86"/>
  <c r="AH21" i="86"/>
  <c r="AJ20" i="86"/>
  <c r="AI20" i="86"/>
  <c r="AH20" i="86"/>
  <c r="AJ18" i="86"/>
  <c r="AI18" i="86"/>
  <c r="AH18" i="86"/>
  <c r="AJ17" i="86"/>
  <c r="AI17" i="86"/>
  <c r="AH17" i="86"/>
  <c r="AJ15" i="86"/>
  <c r="AI15" i="86"/>
  <c r="AH15" i="86"/>
  <c r="AJ13" i="86"/>
  <c r="AI13" i="86"/>
  <c r="AH13" i="86"/>
  <c r="AJ106" i="85"/>
  <c r="AI106" i="85"/>
  <c r="AH106" i="85"/>
  <c r="AK94" i="85"/>
  <c r="AK92" i="85"/>
  <c r="AK91" i="85"/>
  <c r="AK90" i="85"/>
  <c r="AK89" i="85"/>
  <c r="AK88" i="85"/>
  <c r="AK87" i="85"/>
  <c r="AK86" i="85"/>
  <c r="AK85" i="85"/>
  <c r="AK84" i="85"/>
  <c r="AJ83" i="85"/>
  <c r="AI83" i="85"/>
  <c r="AH83" i="85"/>
  <c r="AK81" i="85"/>
  <c r="AK80" i="85"/>
  <c r="AK79" i="85"/>
  <c r="AK78" i="85"/>
  <c r="AK77" i="85"/>
  <c r="AK76" i="85"/>
  <c r="AK75" i="85"/>
  <c r="AK73" i="85"/>
  <c r="AK71" i="85"/>
  <c r="AK65" i="85"/>
  <c r="AK63" i="85"/>
  <c r="AK62" i="85"/>
  <c r="AK61" i="85"/>
  <c r="AK60" i="85"/>
  <c r="AK59" i="85"/>
  <c r="AK58" i="85"/>
  <c r="AK57" i="85"/>
  <c r="AJ56" i="85"/>
  <c r="AI56" i="85"/>
  <c r="AH56" i="85"/>
  <c r="AK55" i="85"/>
  <c r="AK51" i="85"/>
  <c r="AK50" i="85"/>
  <c r="AK49" i="85"/>
  <c r="AJ48" i="85"/>
  <c r="AJ52" i="85" s="1"/>
  <c r="AI48" i="85"/>
  <c r="AI52" i="85" s="1"/>
  <c r="AH48" i="85"/>
  <c r="AK47" i="85"/>
  <c r="AK46" i="85"/>
  <c r="AK103" i="85" s="1"/>
  <c r="AK44" i="85"/>
  <c r="AK36" i="85"/>
  <c r="AK34" i="85"/>
  <c r="AK33" i="85"/>
  <c r="AK32" i="85"/>
  <c r="AK31" i="85"/>
  <c r="AK30" i="85"/>
  <c r="AK29" i="85"/>
  <c r="AK28" i="85"/>
  <c r="AJ27" i="85"/>
  <c r="AI27" i="85"/>
  <c r="AH27" i="85"/>
  <c r="AH25" i="85" s="1"/>
  <c r="AK26" i="85"/>
  <c r="AJ25" i="85"/>
  <c r="AK22" i="85"/>
  <c r="AK21" i="85"/>
  <c r="AK21" i="86" s="1"/>
  <c r="AK20" i="85"/>
  <c r="AJ19" i="85"/>
  <c r="AJ23" i="85" s="1"/>
  <c r="AI19" i="85"/>
  <c r="AH19" i="85"/>
  <c r="AK18" i="85"/>
  <c r="AK17" i="85"/>
  <c r="AK17" i="86" s="1"/>
  <c r="AK15" i="85"/>
  <c r="AK15" i="86" s="1"/>
  <c r="AK13" i="86"/>
  <c r="AJ58" i="4"/>
  <c r="M87" i="91" l="1"/>
  <c r="M45" i="47"/>
  <c r="M133" i="92"/>
  <c r="M49" i="47"/>
  <c r="M137" i="92"/>
  <c r="M143" i="92"/>
  <c r="M60" i="47"/>
  <c r="M147" i="92"/>
  <c r="M67" i="47"/>
  <c r="M153" i="92"/>
  <c r="M97" i="91"/>
  <c r="M134" i="92"/>
  <c r="M138" i="92"/>
  <c r="M144" i="92"/>
  <c r="M150" i="92"/>
  <c r="M154" i="92"/>
  <c r="M135" i="92"/>
  <c r="M54" i="47"/>
  <c r="M141" i="92"/>
  <c r="M145" i="92"/>
  <c r="M151" i="92"/>
  <c r="M69" i="47"/>
  <c r="M155" i="92"/>
  <c r="M137" i="47"/>
  <c r="M95" i="50"/>
  <c r="M106" i="50"/>
  <c r="M78" i="50"/>
  <c r="M119" i="50"/>
  <c r="M133" i="82"/>
  <c r="M137" i="82"/>
  <c r="M143" i="82"/>
  <c r="M147" i="82"/>
  <c r="M153" i="82"/>
  <c r="M128" i="48"/>
  <c r="M134" i="82"/>
  <c r="M138" i="82"/>
  <c r="M144" i="82"/>
  <c r="M150" i="82"/>
  <c r="M154" i="82"/>
  <c r="M87" i="48"/>
  <c r="M135" i="82"/>
  <c r="M141" i="82"/>
  <c r="M145" i="82"/>
  <c r="M151" i="82"/>
  <c r="M155" i="82"/>
  <c r="M132" i="82"/>
  <c r="M136" i="82"/>
  <c r="M142" i="82"/>
  <c r="M146" i="82"/>
  <c r="M152" i="82"/>
  <c r="M156" i="82"/>
  <c r="AO28" i="56"/>
  <c r="AO108" i="56" s="1"/>
  <c r="AO48" i="90"/>
  <c r="M94" i="90"/>
  <c r="M92" i="89"/>
  <c r="AO108" i="89"/>
  <c r="AO28" i="89"/>
  <c r="AA117" i="29"/>
  <c r="AA60" i="29"/>
  <c r="AA74" i="29" s="1"/>
  <c r="AO108" i="29"/>
  <c r="AO28" i="29"/>
  <c r="AA58" i="29"/>
  <c r="M113" i="28"/>
  <c r="M36" i="54"/>
  <c r="M57" i="88"/>
  <c r="M38" i="54"/>
  <c r="M54" i="88"/>
  <c r="M58" i="88"/>
  <c r="M56" i="88"/>
  <c r="M60" i="88"/>
  <c r="M47" i="45"/>
  <c r="M51" i="45"/>
  <c r="M46" i="45"/>
  <c r="M55" i="80"/>
  <c r="M59" i="80"/>
  <c r="M56" i="80"/>
  <c r="M60" i="80"/>
  <c r="M54" i="80"/>
  <c r="M58" i="80"/>
  <c r="AH103" i="86"/>
  <c r="AI103" i="86"/>
  <c r="AJ103" i="86"/>
  <c r="AK103" i="98"/>
  <c r="AK83" i="98"/>
  <c r="AK103" i="24"/>
  <c r="AK106" i="97"/>
  <c r="AK103" i="22"/>
  <c r="AI103" i="79"/>
  <c r="AJ103" i="79"/>
  <c r="AH103" i="79"/>
  <c r="L60" i="3"/>
  <c r="M62" i="3"/>
  <c r="M47" i="3"/>
  <c r="M48" i="3"/>
  <c r="M60" i="3"/>
  <c r="L49" i="3"/>
  <c r="L62" i="3"/>
  <c r="L55" i="3"/>
  <c r="L63" i="3"/>
  <c r="M48" i="54"/>
  <c r="M48" i="45"/>
  <c r="M47" i="43"/>
  <c r="M37" i="45"/>
  <c r="M48" i="43"/>
  <c r="M18" i="46"/>
  <c r="M26" i="46"/>
  <c r="M56" i="46" s="1"/>
  <c r="M30" i="46"/>
  <c r="AA85" i="90"/>
  <c r="AA90" i="56"/>
  <c r="AA58" i="56"/>
  <c r="AA53" i="90"/>
  <c r="AO26" i="89"/>
  <c r="AA42" i="29"/>
  <c r="AA43" i="29" s="1"/>
  <c r="M33" i="30"/>
  <c r="M40" i="30"/>
  <c r="M51" i="30"/>
  <c r="M57" i="30"/>
  <c r="M97" i="30"/>
  <c r="M104" i="30"/>
  <c r="AH51" i="4"/>
  <c r="AJ71" i="4"/>
  <c r="AC54" i="26"/>
  <c r="AC67" i="26" s="1"/>
  <c r="AC68" i="26" s="1"/>
  <c r="AB98" i="26"/>
  <c r="AC98" i="26"/>
  <c r="AA99" i="26"/>
  <c r="Z99" i="26"/>
  <c r="AJ25" i="98"/>
  <c r="AJ98" i="98" s="1"/>
  <c r="AI44" i="4"/>
  <c r="AI54" i="24"/>
  <c r="AI99" i="24" s="1"/>
  <c r="AI54" i="22"/>
  <c r="AI99" i="22" s="1"/>
  <c r="AH98" i="85"/>
  <c r="AI38" i="98"/>
  <c r="AI39" i="98" s="1"/>
  <c r="AH54" i="98"/>
  <c r="AH99" i="98" s="1"/>
  <c r="AJ54" i="98"/>
  <c r="AJ99" i="98" s="1"/>
  <c r="AJ99" i="97"/>
  <c r="AH55" i="4"/>
  <c r="AH76" i="4"/>
  <c r="AJ78" i="4"/>
  <c r="Z67" i="26"/>
  <c r="Z68" i="26" s="1"/>
  <c r="AJ98" i="85"/>
  <c r="AI54" i="85"/>
  <c r="AI99" i="85" s="1"/>
  <c r="AI99" i="97"/>
  <c r="AH98" i="22"/>
  <c r="AJ54" i="22"/>
  <c r="AJ99" i="22" s="1"/>
  <c r="AJ18" i="4"/>
  <c r="AJ34" i="4"/>
  <c r="AI25" i="85"/>
  <c r="AK25" i="85" s="1"/>
  <c r="AI98" i="98"/>
  <c r="AJ108" i="98"/>
  <c r="AJ98" i="24"/>
  <c r="AK48" i="24"/>
  <c r="AJ25" i="97"/>
  <c r="AJ98" i="97" s="1"/>
  <c r="AJ98" i="22"/>
  <c r="AI86" i="4"/>
  <c r="AO78" i="30"/>
  <c r="AO87" i="30"/>
  <c r="P63" i="3"/>
  <c r="M39" i="47"/>
  <c r="M56" i="47"/>
  <c r="M17" i="46"/>
  <c r="M25" i="46"/>
  <c r="M24" i="46"/>
  <c r="AI32" i="4"/>
  <c r="AJ17" i="4"/>
  <c r="AH79" i="4"/>
  <c r="AI60" i="4"/>
  <c r="AJ90" i="4"/>
  <c r="AH46" i="4"/>
  <c r="AI79" i="4"/>
  <c r="M24" i="47"/>
  <c r="M28" i="47"/>
  <c r="M47" i="47"/>
  <c r="M65" i="47"/>
  <c r="AA34" i="30"/>
  <c r="AO33" i="30"/>
  <c r="AO65" i="30"/>
  <c r="AO97" i="30"/>
  <c r="AA29" i="30"/>
  <c r="AA46" i="30"/>
  <c r="AA17" i="30"/>
  <c r="AA22" i="30"/>
  <c r="AA31" i="30"/>
  <c r="AA35" i="30"/>
  <c r="AA49" i="30"/>
  <c r="AA54" i="30"/>
  <c r="AA63" i="30"/>
  <c r="AA67" i="30"/>
  <c r="AA81" i="30"/>
  <c r="AA86" i="30"/>
  <c r="AA95" i="30"/>
  <c r="AA99" i="30"/>
  <c r="AA14" i="30"/>
  <c r="AA20" i="30"/>
  <c r="AA52" i="30"/>
  <c r="AA61" i="30"/>
  <c r="AA66" i="30"/>
  <c r="AA78" i="30"/>
  <c r="AA84" i="30"/>
  <c r="AA93" i="30"/>
  <c r="AA98" i="30"/>
  <c r="AO55" i="30"/>
  <c r="M46" i="30"/>
  <c r="AA55" i="30"/>
  <c r="AA68" i="30"/>
  <c r="AA87" i="30"/>
  <c r="AA33" i="30"/>
  <c r="AA65" i="30"/>
  <c r="AA89" i="30"/>
  <c r="AO18" i="30"/>
  <c r="AO23" i="30"/>
  <c r="AO32" i="30"/>
  <c r="AO36" i="30"/>
  <c r="AO50" i="30"/>
  <c r="AO64" i="30"/>
  <c r="AO68" i="30"/>
  <c r="AO82" i="30"/>
  <c r="AO96" i="30"/>
  <c r="AO100" i="30"/>
  <c r="AJ21" i="4"/>
  <c r="AJ60" i="4"/>
  <c r="AI88" i="4"/>
  <c r="AI26" i="4"/>
  <c r="AH58" i="4"/>
  <c r="AJ76" i="4"/>
  <c r="AH91" i="4"/>
  <c r="AI36" i="4"/>
  <c r="AI13" i="4"/>
  <c r="AI20" i="4"/>
  <c r="AI31" i="4"/>
  <c r="AJ42" i="4"/>
  <c r="AJ49" i="4"/>
  <c r="AJ55" i="4"/>
  <c r="AJ65" i="4"/>
  <c r="AI75" i="4"/>
  <c r="AH81" i="4"/>
  <c r="AI84" i="4"/>
  <c r="AH87" i="4"/>
  <c r="AJ89" i="4"/>
  <c r="AJ94" i="4"/>
  <c r="AC38" i="26"/>
  <c r="AC39" i="26" s="1"/>
  <c r="AH18" i="4"/>
  <c r="AJ28" i="4"/>
  <c r="AJ32" i="4"/>
  <c r="AH62" i="4"/>
  <c r="AH73" i="4"/>
  <c r="AH78" i="4"/>
  <c r="AJ85" i="4"/>
  <c r="AJ15" i="4"/>
  <c r="AH22" i="4"/>
  <c r="AH30" i="4"/>
  <c r="AH34" i="4"/>
  <c r="AI47" i="4"/>
  <c r="AI51" i="4"/>
  <c r="AI59" i="4"/>
  <c r="AI63" i="4"/>
  <c r="AI92" i="4"/>
  <c r="AK22" i="86"/>
  <c r="AK31" i="86"/>
  <c r="AO14" i="30"/>
  <c r="AO20" i="30"/>
  <c r="AO29" i="30"/>
  <c r="AO34" i="30"/>
  <c r="AO46" i="30"/>
  <c r="AO52" i="30"/>
  <c r="AO61" i="30"/>
  <c r="AO66" i="30"/>
  <c r="AO84" i="30"/>
  <c r="AO93" i="30"/>
  <c r="AO98" i="30"/>
  <c r="M14" i="47"/>
  <c r="M133" i="47" s="1"/>
  <c r="M25" i="47"/>
  <c r="M29" i="47"/>
  <c r="M147" i="47" s="1"/>
  <c r="M36" i="47"/>
  <c r="M153" i="47" s="1"/>
  <c r="M55" i="47"/>
  <c r="M142" i="47" s="1"/>
  <c r="M59" i="47"/>
  <c r="M146" i="47" s="1"/>
  <c r="M66" i="47"/>
  <c r="M152" i="47" s="1"/>
  <c r="M70" i="47"/>
  <c r="M156" i="47" s="1"/>
  <c r="P49" i="3"/>
  <c r="L53" i="3"/>
  <c r="L47" i="3"/>
  <c r="AH15" i="4"/>
  <c r="AI17" i="4"/>
  <c r="AH21" i="4"/>
  <c r="AJ22" i="4"/>
  <c r="AH28" i="4"/>
  <c r="AI29" i="4"/>
  <c r="AJ30" i="4"/>
  <c r="AH32" i="4"/>
  <c r="AI33" i="4"/>
  <c r="AH42" i="4"/>
  <c r="AJ46" i="4"/>
  <c r="AH49" i="4"/>
  <c r="AI50" i="4"/>
  <c r="AI57" i="4"/>
  <c r="AH60" i="4"/>
  <c r="AI61" i="4"/>
  <c r="AJ62" i="4"/>
  <c r="AH65" i="4"/>
  <c r="AI71" i="4"/>
  <c r="AJ73" i="4"/>
  <c r="AI77" i="4"/>
  <c r="AI80" i="4"/>
  <c r="AJ81" i="4"/>
  <c r="AH85" i="4"/>
  <c r="AJ87" i="4"/>
  <c r="AI90" i="4"/>
  <c r="AJ91" i="4"/>
  <c r="AH94" i="4"/>
  <c r="M98" i="30"/>
  <c r="AJ106" i="79"/>
  <c r="M16" i="46"/>
  <c r="M28" i="46"/>
  <c r="M58" i="46" s="1"/>
  <c r="P55" i="3"/>
  <c r="AJ106" i="86"/>
  <c r="AH13" i="4"/>
  <c r="AI15" i="4"/>
  <c r="AH20" i="4"/>
  <c r="AI21" i="4"/>
  <c r="AI28" i="4"/>
  <c r="AJ29" i="4"/>
  <c r="AH31" i="4"/>
  <c r="AJ33" i="4"/>
  <c r="AH36" i="4"/>
  <c r="AI42" i="4"/>
  <c r="AH47" i="4"/>
  <c r="AI49" i="4"/>
  <c r="AJ50" i="4"/>
  <c r="AI55" i="4"/>
  <c r="AJ57" i="4"/>
  <c r="AH59" i="4"/>
  <c r="AJ61" i="4"/>
  <c r="AH63" i="4"/>
  <c r="AI65" i="4"/>
  <c r="AH75" i="4"/>
  <c r="AI76" i="4"/>
  <c r="AJ77" i="4"/>
  <c r="AJ80" i="4"/>
  <c r="AH84" i="4"/>
  <c r="AJ86" i="4"/>
  <c r="AI89" i="4"/>
  <c r="AH92" i="4"/>
  <c r="M19" i="46"/>
  <c r="M27" i="46"/>
  <c r="M57" i="46" s="1"/>
  <c r="M20" i="30"/>
  <c r="M29" i="30"/>
  <c r="M34" i="30"/>
  <c r="M84" i="30"/>
  <c r="M93" i="30"/>
  <c r="M63" i="30"/>
  <c r="M67" i="30"/>
  <c r="M86" i="30"/>
  <c r="AO17" i="30"/>
  <c r="AO22" i="30"/>
  <c r="AO31" i="30"/>
  <c r="AO35" i="30"/>
  <c r="AO49" i="30"/>
  <c r="AO54" i="30"/>
  <c r="AO63" i="30"/>
  <c r="AO67" i="30"/>
  <c r="AO81" i="30"/>
  <c r="AO86" i="30"/>
  <c r="AO95" i="30"/>
  <c r="AO99" i="30"/>
  <c r="AO19" i="30"/>
  <c r="AO25" i="30"/>
  <c r="AO40" i="30"/>
  <c r="AO51" i="30"/>
  <c r="AO57" i="30"/>
  <c r="AO72" i="30"/>
  <c r="AO83" i="30"/>
  <c r="AO89" i="30"/>
  <c r="AO104" i="30"/>
  <c r="M49" i="3"/>
  <c r="M63" i="3"/>
  <c r="M55" i="3"/>
  <c r="AH106" i="86"/>
  <c r="AH106" i="79"/>
  <c r="M50" i="30"/>
  <c r="M55" i="30"/>
  <c r="M64" i="30"/>
  <c r="M68" i="30"/>
  <c r="AA18" i="30"/>
  <c r="AA23" i="30"/>
  <c r="AA32" i="30"/>
  <c r="AA50" i="30"/>
  <c r="AA64" i="30"/>
  <c r="AA82" i="30"/>
  <c r="AA100" i="30"/>
  <c r="AJ13" i="4"/>
  <c r="AI18" i="4"/>
  <c r="AJ20" i="4"/>
  <c r="AI22" i="4"/>
  <c r="AJ26" i="4"/>
  <c r="AH29" i="4"/>
  <c r="AI30" i="4"/>
  <c r="AJ31" i="4"/>
  <c r="AH33" i="4"/>
  <c r="AI34" i="4"/>
  <c r="AJ36" i="4"/>
  <c r="AH44" i="4"/>
  <c r="AJ47" i="4"/>
  <c r="AH50" i="4"/>
  <c r="AJ51" i="4"/>
  <c r="AH57" i="4"/>
  <c r="AI58" i="4"/>
  <c r="AJ59" i="4"/>
  <c r="AH61" i="4"/>
  <c r="AI62" i="4"/>
  <c r="AJ63" i="4"/>
  <c r="AH71" i="4"/>
  <c r="AI73" i="4"/>
  <c r="AJ75" i="4"/>
  <c r="AH77" i="4"/>
  <c r="AI78" i="4"/>
  <c r="AJ79" i="4"/>
  <c r="AH80" i="4"/>
  <c r="AI81" i="4"/>
  <c r="AJ84" i="4"/>
  <c r="AH86" i="4"/>
  <c r="AI87" i="4"/>
  <c r="AJ88" i="4"/>
  <c r="AH90" i="4"/>
  <c r="AI91" i="4"/>
  <c r="AJ92" i="4"/>
  <c r="M46" i="47"/>
  <c r="M134" i="47" s="1"/>
  <c r="M50" i="47"/>
  <c r="M138" i="47" s="1"/>
  <c r="AI106" i="79"/>
  <c r="AA36" i="30"/>
  <c r="AA96" i="30"/>
  <c r="AA19" i="30"/>
  <c r="AA25" i="30"/>
  <c r="AA40" i="30"/>
  <c r="AA51" i="30"/>
  <c r="AA57" i="30"/>
  <c r="AA72" i="30"/>
  <c r="AA83" i="30"/>
  <c r="AA97" i="30"/>
  <c r="AA104" i="30"/>
  <c r="P48" i="3"/>
  <c r="P54" i="3"/>
  <c r="M119" i="91"/>
  <c r="M57" i="47"/>
  <c r="M144" i="47" s="1"/>
  <c r="M91" i="91"/>
  <c r="M98" i="91"/>
  <c r="M126" i="91"/>
  <c r="M98" i="50"/>
  <c r="M109" i="50"/>
  <c r="M20" i="82"/>
  <c r="M77" i="82" s="1"/>
  <c r="M61" i="82"/>
  <c r="M113" i="82" s="1"/>
  <c r="M80" i="48"/>
  <c r="M90" i="48"/>
  <c r="M113" i="48"/>
  <c r="M123" i="48"/>
  <c r="M94" i="91"/>
  <c r="M99" i="91"/>
  <c r="M99" i="50"/>
  <c r="M110" i="50"/>
  <c r="M81" i="48"/>
  <c r="M91" i="48"/>
  <c r="M114" i="48"/>
  <c r="M124" i="48"/>
  <c r="M16" i="47"/>
  <c r="M94" i="50"/>
  <c r="M105" i="50"/>
  <c r="M76" i="48"/>
  <c r="M117" i="48"/>
  <c r="M53" i="90"/>
  <c r="M117" i="28"/>
  <c r="AA74" i="89"/>
  <c r="AO113" i="56"/>
  <c r="AO94" i="90"/>
  <c r="AO117" i="29"/>
  <c r="AO58" i="29"/>
  <c r="Y109" i="56"/>
  <c r="AO113" i="29"/>
  <c r="M21" i="90"/>
  <c r="M17" i="30"/>
  <c r="M22" i="30"/>
  <c r="M81" i="30"/>
  <c r="M30" i="81"/>
  <c r="AA26" i="56"/>
  <c r="AA90" i="28"/>
  <c r="AO117" i="56"/>
  <c r="AO90" i="28"/>
  <c r="M94" i="81"/>
  <c r="M94" i="30" s="1"/>
  <c r="M30" i="90"/>
  <c r="M90" i="89"/>
  <c r="M26" i="29"/>
  <c r="M48" i="81"/>
  <c r="M48" i="30" s="1"/>
  <c r="M90" i="29"/>
  <c r="M90" i="81" s="1"/>
  <c r="AA26" i="28"/>
  <c r="AA53" i="81"/>
  <c r="AA53" i="30" s="1"/>
  <c r="AO90" i="89"/>
  <c r="AO30" i="90"/>
  <c r="M60" i="81"/>
  <c r="M60" i="90"/>
  <c r="M74" i="89"/>
  <c r="M108" i="89"/>
  <c r="M85" i="90"/>
  <c r="M58" i="29"/>
  <c r="M113" i="29"/>
  <c r="M108" i="28"/>
  <c r="M92" i="81"/>
  <c r="AA26" i="89"/>
  <c r="AA90" i="89"/>
  <c r="AA48" i="81"/>
  <c r="AA62" i="81"/>
  <c r="AO74" i="56"/>
  <c r="AO75" i="56" s="1"/>
  <c r="AO16" i="90"/>
  <c r="AO113" i="90" s="1"/>
  <c r="AO30" i="81"/>
  <c r="AO94" i="81"/>
  <c r="AO62" i="81"/>
  <c r="M109" i="89"/>
  <c r="M92" i="90"/>
  <c r="M117" i="89"/>
  <c r="M117" i="29"/>
  <c r="M109" i="28"/>
  <c r="M62" i="81"/>
  <c r="M109" i="81" s="1"/>
  <c r="AA58" i="90"/>
  <c r="AA109" i="29"/>
  <c r="AO113" i="89"/>
  <c r="AO113" i="28"/>
  <c r="AO117" i="28"/>
  <c r="M26" i="89"/>
  <c r="M62" i="90"/>
  <c r="M109" i="29"/>
  <c r="M26" i="28"/>
  <c r="M26" i="81" s="1"/>
  <c r="M90" i="28"/>
  <c r="M16" i="81"/>
  <c r="M113" i="81" s="1"/>
  <c r="M80" i="81"/>
  <c r="AA117" i="56"/>
  <c r="AA26" i="29"/>
  <c r="AA90" i="29"/>
  <c r="AA117" i="28"/>
  <c r="AA58" i="28"/>
  <c r="AA58" i="81" s="1"/>
  <c r="AA58" i="30" s="1"/>
  <c r="AA85" i="81"/>
  <c r="AO109" i="56"/>
  <c r="AO21" i="90"/>
  <c r="AO85" i="90"/>
  <c r="AO117" i="89"/>
  <c r="AO109" i="29"/>
  <c r="AO21" i="81"/>
  <c r="AO85" i="81"/>
  <c r="M16" i="90"/>
  <c r="M113" i="90" s="1"/>
  <c r="M80" i="90"/>
  <c r="M21" i="81"/>
  <c r="M53" i="81"/>
  <c r="M85" i="81"/>
  <c r="AA42" i="56"/>
  <c r="AA43" i="56" s="1"/>
  <c r="AA74" i="56"/>
  <c r="AA75" i="56" s="1"/>
  <c r="AA48" i="90"/>
  <c r="AA62" i="90"/>
  <c r="AA74" i="28"/>
  <c r="AA75" i="28" s="1"/>
  <c r="AO26" i="56"/>
  <c r="AO26" i="90" s="1"/>
  <c r="AO90" i="56"/>
  <c r="AO60" i="90"/>
  <c r="AO92" i="90"/>
  <c r="AO62" i="90"/>
  <c r="AO26" i="29"/>
  <c r="AO90" i="29"/>
  <c r="AO90" i="81" s="1"/>
  <c r="AO42" i="28"/>
  <c r="AO43" i="28" s="1"/>
  <c r="AO60" i="81"/>
  <c r="AO92" i="81"/>
  <c r="AO48" i="81"/>
  <c r="AO48" i="30" s="1"/>
  <c r="M40" i="45"/>
  <c r="M41" i="45"/>
  <c r="M31" i="80"/>
  <c r="M46" i="80" s="1"/>
  <c r="M36" i="45"/>
  <c r="M29" i="46"/>
  <c r="M59" i="46" s="1"/>
  <c r="AH17" i="4"/>
  <c r="AI46" i="4"/>
  <c r="AI103" i="4" s="1"/>
  <c r="AK30" i="86"/>
  <c r="AK18" i="86"/>
  <c r="AK20" i="86"/>
  <c r="AI106" i="86"/>
  <c r="AK56" i="98"/>
  <c r="AK19" i="97"/>
  <c r="AK108" i="97" s="1"/>
  <c r="AK106" i="98"/>
  <c r="AJ38" i="98"/>
  <c r="AJ39" i="98" s="1"/>
  <c r="AK27" i="24"/>
  <c r="AI67" i="24"/>
  <c r="AI68" i="24" s="1"/>
  <c r="AK26" i="86"/>
  <c r="AK28" i="86"/>
  <c r="AK32" i="86"/>
  <c r="AK106" i="24"/>
  <c r="AJ38" i="24"/>
  <c r="AJ39" i="24" s="1"/>
  <c r="AK83" i="24"/>
  <c r="AK27" i="97"/>
  <c r="AI67" i="97"/>
  <c r="AI68" i="97" s="1"/>
  <c r="M161" i="82"/>
  <c r="M51" i="92"/>
  <c r="M104" i="92" s="1"/>
  <c r="M107" i="91"/>
  <c r="M91" i="50"/>
  <c r="M87" i="50"/>
  <c r="M90" i="50"/>
  <c r="M86" i="50"/>
  <c r="M51" i="82"/>
  <c r="M108" i="82" s="1"/>
  <c r="M110" i="48"/>
  <c r="M106" i="48"/>
  <c r="M109" i="48"/>
  <c r="M105" i="48"/>
  <c r="M107" i="48"/>
  <c r="M20" i="92"/>
  <c r="M82" i="92" s="1"/>
  <c r="M80" i="91"/>
  <c r="M76" i="91"/>
  <c r="M61" i="92"/>
  <c r="M117" i="91"/>
  <c r="M113" i="91"/>
  <c r="M79" i="91"/>
  <c r="M108" i="91"/>
  <c r="M115" i="91"/>
  <c r="M122" i="91"/>
  <c r="M13" i="47"/>
  <c r="M58" i="47"/>
  <c r="M89" i="50"/>
  <c r="M104" i="48"/>
  <c r="M161" i="50"/>
  <c r="M106" i="91"/>
  <c r="M110" i="92"/>
  <c r="M161" i="92"/>
  <c r="M128" i="50"/>
  <c r="M124" i="50"/>
  <c r="M127" i="50"/>
  <c r="M123" i="50"/>
  <c r="M125" i="50"/>
  <c r="M64" i="47"/>
  <c r="M38" i="47"/>
  <c r="M155" i="47" s="1"/>
  <c r="M158" i="82"/>
  <c r="M158" i="48"/>
  <c r="M158" i="92"/>
  <c r="M30" i="92"/>
  <c r="M85" i="92" s="1"/>
  <c r="M90" i="91"/>
  <c r="M86" i="91"/>
  <c r="M71" i="92"/>
  <c r="M122" i="92" s="1"/>
  <c r="M127" i="91"/>
  <c r="M123" i="91"/>
  <c r="M81" i="91"/>
  <c r="M88" i="91"/>
  <c r="M104" i="91"/>
  <c r="M109" i="91"/>
  <c r="M116" i="91"/>
  <c r="M124" i="91"/>
  <c r="M158" i="91"/>
  <c r="M158" i="50"/>
  <c r="M30" i="82"/>
  <c r="M90" i="82" s="1"/>
  <c r="M71" i="82"/>
  <c r="M122" i="82" s="1"/>
  <c r="M108" i="48"/>
  <c r="M44" i="47"/>
  <c r="M132" i="47" s="1"/>
  <c r="M48" i="47"/>
  <c r="M136" i="47" s="1"/>
  <c r="M88" i="50"/>
  <c r="M122" i="50"/>
  <c r="M161" i="48"/>
  <c r="M23" i="47"/>
  <c r="M141" i="47" s="1"/>
  <c r="M27" i="47"/>
  <c r="M68" i="47"/>
  <c r="M34" i="47"/>
  <c r="M77" i="91"/>
  <c r="M82" i="91"/>
  <c r="M89" i="91"/>
  <c r="M105" i="91"/>
  <c r="M110" i="91"/>
  <c r="M118" i="91"/>
  <c r="M125" i="91"/>
  <c r="M85" i="50"/>
  <c r="M33" i="47"/>
  <c r="M37" i="47"/>
  <c r="M119" i="82"/>
  <c r="M40" i="92"/>
  <c r="M95" i="92" s="1"/>
  <c r="M96" i="91"/>
  <c r="M100" i="91"/>
  <c r="M109" i="92"/>
  <c r="M81" i="50"/>
  <c r="M77" i="50"/>
  <c r="M80" i="50"/>
  <c r="M76" i="50"/>
  <c r="M118" i="50"/>
  <c r="M114" i="50"/>
  <c r="M117" i="50"/>
  <c r="M113" i="50"/>
  <c r="M82" i="50"/>
  <c r="M115" i="50"/>
  <c r="M40" i="82"/>
  <c r="M99" i="82" s="1"/>
  <c r="M99" i="48"/>
  <c r="M95" i="48"/>
  <c r="M98" i="48"/>
  <c r="M94" i="48"/>
  <c r="M96" i="48"/>
  <c r="M96" i="50"/>
  <c r="M100" i="50"/>
  <c r="M107" i="50"/>
  <c r="M78" i="48"/>
  <c r="M82" i="48"/>
  <c r="M88" i="48"/>
  <c r="M115" i="48"/>
  <c r="M119" i="48"/>
  <c r="M125" i="48"/>
  <c r="M104" i="50"/>
  <c r="M79" i="48"/>
  <c r="M85" i="48"/>
  <c r="M89" i="48"/>
  <c r="M116" i="48"/>
  <c r="M122" i="48"/>
  <c r="M126" i="48"/>
  <c r="AO28" i="90"/>
  <c r="AO74" i="29"/>
  <c r="AO75" i="29" s="1"/>
  <c r="AO28" i="81"/>
  <c r="AO58" i="56"/>
  <c r="AO58" i="89"/>
  <c r="AO53" i="90"/>
  <c r="AO58" i="28"/>
  <c r="AO58" i="81" s="1"/>
  <c r="AO53" i="81"/>
  <c r="AO111" i="28"/>
  <c r="AO42" i="56"/>
  <c r="AO43" i="56" s="1"/>
  <c r="AO42" i="89"/>
  <c r="AO43" i="89" s="1"/>
  <c r="AO80" i="90"/>
  <c r="AO42" i="29"/>
  <c r="AO43" i="29" s="1"/>
  <c r="AO108" i="28"/>
  <c r="AO16" i="81"/>
  <c r="AO16" i="30" s="1"/>
  <c r="AO113" i="30" s="1"/>
  <c r="AO80" i="81"/>
  <c r="AO111" i="56"/>
  <c r="AO111" i="89"/>
  <c r="AO111" i="90"/>
  <c r="AO111" i="29"/>
  <c r="M18" i="30"/>
  <c r="M23" i="30"/>
  <c r="M31" i="30"/>
  <c r="M35" i="30"/>
  <c r="M52" i="30"/>
  <c r="M61" i="30"/>
  <c r="M65" i="30"/>
  <c r="M72" i="30"/>
  <c r="M82" i="30"/>
  <c r="M87" i="30"/>
  <c r="M95" i="30"/>
  <c r="M99" i="30"/>
  <c r="M14" i="30"/>
  <c r="M19" i="30"/>
  <c r="M25" i="30"/>
  <c r="M32" i="30"/>
  <c r="M36" i="30"/>
  <c r="M49" i="30"/>
  <c r="M54" i="30"/>
  <c r="M66" i="30"/>
  <c r="M78" i="30"/>
  <c r="M83" i="30"/>
  <c r="M89" i="30"/>
  <c r="M96" i="30"/>
  <c r="M100" i="30"/>
  <c r="AA111" i="81"/>
  <c r="AA111" i="28"/>
  <c r="AA111" i="29"/>
  <c r="AA111" i="90"/>
  <c r="AA111" i="89"/>
  <c r="AA111" i="56"/>
  <c r="AA28" i="90"/>
  <c r="AA42" i="89"/>
  <c r="AA43" i="89" s="1"/>
  <c r="AA92" i="90"/>
  <c r="AA28" i="81"/>
  <c r="AA42" i="28"/>
  <c r="AA92" i="81"/>
  <c r="AA26" i="90"/>
  <c r="AA90" i="90"/>
  <c r="AA108" i="56"/>
  <c r="AA113" i="56"/>
  <c r="AA108" i="89"/>
  <c r="AA113" i="89"/>
  <c r="AA16" i="90"/>
  <c r="AA30" i="90"/>
  <c r="AA60" i="90"/>
  <c r="AA80" i="90"/>
  <c r="AA94" i="90"/>
  <c r="AA108" i="29"/>
  <c r="AA113" i="29"/>
  <c r="AA108" i="28"/>
  <c r="AA113" i="28"/>
  <c r="AA16" i="81"/>
  <c r="AA30" i="81"/>
  <c r="AA60" i="81"/>
  <c r="AA80" i="81"/>
  <c r="AA94" i="81"/>
  <c r="AA109" i="89"/>
  <c r="AA21" i="90"/>
  <c r="AA109" i="28"/>
  <c r="AA21" i="81"/>
  <c r="M90" i="90"/>
  <c r="M26" i="90"/>
  <c r="M74" i="29"/>
  <c r="M75" i="29" s="1"/>
  <c r="M74" i="28"/>
  <c r="M75" i="28" s="1"/>
  <c r="M58" i="89"/>
  <c r="M58" i="90" s="1"/>
  <c r="M58" i="28"/>
  <c r="M42" i="29"/>
  <c r="M43" i="29" s="1"/>
  <c r="M13" i="46"/>
  <c r="M14" i="46"/>
  <c r="M41" i="54"/>
  <c r="M37" i="54"/>
  <c r="M20" i="88"/>
  <c r="M40" i="88" s="1"/>
  <c r="M39" i="54"/>
  <c r="M20" i="80"/>
  <c r="M38" i="80" s="1"/>
  <c r="M40" i="43"/>
  <c r="M36" i="43"/>
  <c r="M39" i="43"/>
  <c r="M41" i="43"/>
  <c r="M42" i="43"/>
  <c r="M51" i="54"/>
  <c r="M47" i="54"/>
  <c r="M31" i="88"/>
  <c r="M50" i="88" s="1"/>
  <c r="M50" i="54"/>
  <c r="M46" i="54"/>
  <c r="M40" i="54"/>
  <c r="M49" i="54"/>
  <c r="M38" i="43"/>
  <c r="M38" i="45"/>
  <c r="M42" i="45"/>
  <c r="M45" i="43"/>
  <c r="M49" i="43"/>
  <c r="M45" i="45"/>
  <c r="M49" i="45"/>
  <c r="M46" i="43"/>
  <c r="M50" i="43"/>
  <c r="AK106" i="86"/>
  <c r="AI52" i="86"/>
  <c r="AI67" i="85"/>
  <c r="AI68" i="85" s="1"/>
  <c r="AJ23" i="86"/>
  <c r="AH19" i="86"/>
  <c r="AH108" i="86" s="1"/>
  <c r="AH108" i="85"/>
  <c r="AH23" i="85"/>
  <c r="AK47" i="86"/>
  <c r="AK49" i="86"/>
  <c r="AI56" i="86"/>
  <c r="AK59" i="86"/>
  <c r="AK63" i="86"/>
  <c r="AK73" i="86"/>
  <c r="AK78" i="86"/>
  <c r="AK81" i="86"/>
  <c r="AK84" i="86"/>
  <c r="AK88" i="86"/>
  <c r="AK92" i="86"/>
  <c r="AI19" i="86"/>
  <c r="AI108" i="86" s="1"/>
  <c r="AJ38" i="85"/>
  <c r="AJ39" i="85" s="1"/>
  <c r="AH27" i="86"/>
  <c r="AK29" i="86"/>
  <c r="AK33" i="86"/>
  <c r="AK42" i="86"/>
  <c r="AH48" i="86"/>
  <c r="AK50" i="86"/>
  <c r="AI54" i="86"/>
  <c r="AK60" i="86"/>
  <c r="AK65" i="86"/>
  <c r="AK75" i="86"/>
  <c r="AK79" i="86"/>
  <c r="AH83" i="86"/>
  <c r="AK85" i="86"/>
  <c r="AK89" i="86"/>
  <c r="AK94" i="86"/>
  <c r="AK106" i="85"/>
  <c r="AJ19" i="86"/>
  <c r="AJ108" i="86" s="1"/>
  <c r="AJ108" i="85"/>
  <c r="AH25" i="86"/>
  <c r="AI27" i="86"/>
  <c r="AK27" i="85"/>
  <c r="AK34" i="86"/>
  <c r="AK44" i="86"/>
  <c r="AI48" i="86"/>
  <c r="AK48" i="85"/>
  <c r="AK48" i="86" s="1"/>
  <c r="AK55" i="86"/>
  <c r="AK57" i="86"/>
  <c r="AK61" i="86"/>
  <c r="AK76" i="86"/>
  <c r="AI83" i="86"/>
  <c r="AK86" i="86"/>
  <c r="AK90" i="86"/>
  <c r="AK19" i="85"/>
  <c r="AJ25" i="86"/>
  <c r="AK36" i="86"/>
  <c r="AK46" i="86"/>
  <c r="AK103" i="86" s="1"/>
  <c r="AJ52" i="86"/>
  <c r="AK51" i="86"/>
  <c r="AH56" i="86"/>
  <c r="AK56" i="85"/>
  <c r="AH54" i="85"/>
  <c r="AH99" i="85" s="1"/>
  <c r="AK58" i="86"/>
  <c r="AK62" i="86"/>
  <c r="AK71" i="86"/>
  <c r="AK77" i="86"/>
  <c r="AK80" i="86"/>
  <c r="AJ83" i="86"/>
  <c r="AK87" i="86"/>
  <c r="AK91" i="86"/>
  <c r="AI23" i="85"/>
  <c r="AH52" i="85"/>
  <c r="AJ27" i="86"/>
  <c r="AJ48" i="86"/>
  <c r="AJ56" i="86"/>
  <c r="AH67" i="98"/>
  <c r="AH68" i="98" s="1"/>
  <c r="AK52" i="98"/>
  <c r="AJ54" i="85"/>
  <c r="AJ54" i="86" s="1"/>
  <c r="AK83" i="85"/>
  <c r="AK83" i="86" s="1"/>
  <c r="AK52" i="97"/>
  <c r="AI108" i="85"/>
  <c r="AJ67" i="98"/>
  <c r="AJ68" i="98" s="1"/>
  <c r="AH23" i="98"/>
  <c r="AH25" i="98"/>
  <c r="AK25" i="98" s="1"/>
  <c r="AK27" i="98"/>
  <c r="AK48" i="98"/>
  <c r="AI108" i="98"/>
  <c r="AI23" i="24"/>
  <c r="AI25" i="24"/>
  <c r="AI98" i="24" s="1"/>
  <c r="AH52" i="24"/>
  <c r="AH54" i="24"/>
  <c r="AH99" i="24" s="1"/>
  <c r="AK56" i="24"/>
  <c r="AJ108" i="24"/>
  <c r="AJ23" i="97"/>
  <c r="AJ38" i="97" s="1"/>
  <c r="AJ39" i="97" s="1"/>
  <c r="AK13" i="79"/>
  <c r="AK13" i="4" s="1"/>
  <c r="AH19" i="79"/>
  <c r="AK21" i="79"/>
  <c r="AK21" i="4" s="1"/>
  <c r="AJ27" i="79"/>
  <c r="AK31" i="79"/>
  <c r="AK36" i="79"/>
  <c r="AK47" i="79"/>
  <c r="AK49" i="79"/>
  <c r="AK60" i="79"/>
  <c r="AK65" i="79"/>
  <c r="AK76" i="79"/>
  <c r="AI83" i="79"/>
  <c r="AK86" i="79"/>
  <c r="AK90" i="79"/>
  <c r="AK58" i="79"/>
  <c r="AK62" i="79"/>
  <c r="AK87" i="79"/>
  <c r="AK91" i="79"/>
  <c r="AK15" i="79"/>
  <c r="AK15" i="4" s="1"/>
  <c r="AK26" i="79"/>
  <c r="AK28" i="79"/>
  <c r="AK32" i="79"/>
  <c r="AK42" i="79"/>
  <c r="AH48" i="79"/>
  <c r="AK50" i="79"/>
  <c r="AK55" i="79"/>
  <c r="AK57" i="79"/>
  <c r="AK61" i="79"/>
  <c r="AK71" i="79"/>
  <c r="AK77" i="79"/>
  <c r="AK80" i="79"/>
  <c r="AJ83" i="79"/>
  <c r="AI54" i="98"/>
  <c r="AI67" i="98" s="1"/>
  <c r="AI68" i="98" s="1"/>
  <c r="AK19" i="24"/>
  <c r="AK108" i="24" s="1"/>
  <c r="AJ54" i="24"/>
  <c r="AJ67" i="24" s="1"/>
  <c r="AJ68" i="24" s="1"/>
  <c r="AH108" i="24"/>
  <c r="AH23" i="97"/>
  <c r="AH25" i="97"/>
  <c r="AH98" i="97" s="1"/>
  <c r="AK48" i="97"/>
  <c r="AK73" i="79"/>
  <c r="AK78" i="79"/>
  <c r="AK81" i="79"/>
  <c r="AK84" i="79"/>
  <c r="AK88" i="79"/>
  <c r="AK92" i="79"/>
  <c r="AK17" i="79"/>
  <c r="AJ38" i="22"/>
  <c r="AJ39" i="22" s="1"/>
  <c r="AK22" i="79"/>
  <c r="AK22" i="4" s="1"/>
  <c r="AH27" i="79"/>
  <c r="AK29" i="79"/>
  <c r="AK33" i="79"/>
  <c r="AK44" i="79"/>
  <c r="AI52" i="79"/>
  <c r="AH56" i="79"/>
  <c r="AK19" i="98"/>
  <c r="AK108" i="98" s="1"/>
  <c r="AH25" i="24"/>
  <c r="AH98" i="24" s="1"/>
  <c r="AI23" i="97"/>
  <c r="AI25" i="97"/>
  <c r="AI98" i="97" s="1"/>
  <c r="AH54" i="97"/>
  <c r="AK54" i="97" s="1"/>
  <c r="AK56" i="97"/>
  <c r="AK83" i="97"/>
  <c r="AK85" i="79"/>
  <c r="AK89" i="79"/>
  <c r="AK94" i="79"/>
  <c r="AK18" i="79"/>
  <c r="AK20" i="79"/>
  <c r="AK30" i="79"/>
  <c r="AK34" i="79"/>
  <c r="AK34" i="4" s="1"/>
  <c r="AK46" i="79"/>
  <c r="AJ52" i="79"/>
  <c r="AK51" i="79"/>
  <c r="AK51" i="4" s="1"/>
  <c r="AK59" i="79"/>
  <c r="AK63" i="79"/>
  <c r="AK75" i="79"/>
  <c r="AK79" i="79"/>
  <c r="AK79" i="4" s="1"/>
  <c r="AH83" i="79"/>
  <c r="AH23" i="22"/>
  <c r="AK27" i="22"/>
  <c r="AK48" i="22"/>
  <c r="AI108" i="22"/>
  <c r="AI19" i="79"/>
  <c r="AI27" i="79"/>
  <c r="AI48" i="79"/>
  <c r="AI48" i="4" s="1"/>
  <c r="AI56" i="79"/>
  <c r="AI25" i="22"/>
  <c r="AH52" i="22"/>
  <c r="AH54" i="22"/>
  <c r="AH99" i="22" s="1"/>
  <c r="AK56" i="22"/>
  <c r="AJ108" i="22"/>
  <c r="AJ19" i="79"/>
  <c r="AJ48" i="79"/>
  <c r="AJ56" i="79"/>
  <c r="AK106" i="22"/>
  <c r="AK19" i="22"/>
  <c r="AK83" i="22"/>
  <c r="AH108" i="22"/>
  <c r="F6" i="82"/>
  <c r="F6" i="48"/>
  <c r="F6" i="50"/>
  <c r="F6" i="76"/>
  <c r="F6" i="77"/>
  <c r="F6" i="92"/>
  <c r="F6" i="91"/>
  <c r="F6" i="55"/>
  <c r="F6" i="47"/>
  <c r="F6" i="81"/>
  <c r="F6" i="28"/>
  <c r="F6" i="29"/>
  <c r="F6" i="74"/>
  <c r="F6" i="75"/>
  <c r="F6" i="90"/>
  <c r="F6" i="89"/>
  <c r="F6" i="56"/>
  <c r="F6" i="30"/>
  <c r="F6" i="80"/>
  <c r="F6" i="43"/>
  <c r="F6" i="45"/>
  <c r="F6" i="72"/>
  <c r="F6" i="73"/>
  <c r="F6" i="88"/>
  <c r="F6" i="54"/>
  <c r="F6" i="87"/>
  <c r="F6" i="46"/>
  <c r="F6" i="79"/>
  <c r="F6" i="22"/>
  <c r="F6" i="97"/>
  <c r="F6" i="24"/>
  <c r="F6" i="98"/>
  <c r="F6" i="68"/>
  <c r="F6" i="99"/>
  <c r="F6" i="100"/>
  <c r="F6" i="71"/>
  <c r="F6" i="86"/>
  <c r="F6" i="85"/>
  <c r="F6" i="26"/>
  <c r="F6" i="4"/>
  <c r="F6" i="16"/>
  <c r="F6" i="93"/>
  <c r="F6" i="21"/>
  <c r="F6" i="94"/>
  <c r="F6" i="64"/>
  <c r="F6" i="95"/>
  <c r="F6" i="96"/>
  <c r="F6" i="67"/>
  <c r="F6" i="84"/>
  <c r="F6" i="83"/>
  <c r="F6" i="19"/>
  <c r="F6" i="78"/>
  <c r="F6" i="3"/>
  <c r="M154" i="47" l="1"/>
  <c r="M143" i="47"/>
  <c r="M150" i="47"/>
  <c r="M145" i="47"/>
  <c r="M151" i="47"/>
  <c r="M135" i="47"/>
  <c r="AA75" i="29"/>
  <c r="AA74" i="81"/>
  <c r="AA75" i="81" s="1"/>
  <c r="M60" i="46"/>
  <c r="AJ103" i="4"/>
  <c r="AK103" i="79"/>
  <c r="AH103" i="4"/>
  <c r="M61" i="47"/>
  <c r="M54" i="46"/>
  <c r="M55" i="46"/>
  <c r="AA85" i="30"/>
  <c r="AO90" i="90"/>
  <c r="AO90" i="30" s="1"/>
  <c r="AO108" i="90"/>
  <c r="AI25" i="86"/>
  <c r="AI25" i="79"/>
  <c r="AI98" i="79" s="1"/>
  <c r="AK63" i="4"/>
  <c r="AH25" i="79"/>
  <c r="AH98" i="79" s="1"/>
  <c r="AK84" i="4"/>
  <c r="AK80" i="4"/>
  <c r="AK58" i="4"/>
  <c r="AJ98" i="86"/>
  <c r="AC99" i="26"/>
  <c r="AJ67" i="22"/>
  <c r="AJ68" i="22" s="1"/>
  <c r="AH83" i="4"/>
  <c r="AJ99" i="24"/>
  <c r="AI99" i="98"/>
  <c r="AK99" i="97"/>
  <c r="AI67" i="22"/>
  <c r="AI68" i="22" s="1"/>
  <c r="AK28" i="4"/>
  <c r="AK98" i="85"/>
  <c r="AI98" i="85"/>
  <c r="AJ99" i="85"/>
  <c r="AH98" i="98"/>
  <c r="AK83" i="79"/>
  <c r="AK83" i="4" s="1"/>
  <c r="AK59" i="4"/>
  <c r="AK98" i="98"/>
  <c r="AH99" i="97"/>
  <c r="AI98" i="22"/>
  <c r="AJ48" i="4"/>
  <c r="AK49" i="4"/>
  <c r="AJ99" i="86"/>
  <c r="AI99" i="86"/>
  <c r="AI98" i="86"/>
  <c r="AH98" i="86"/>
  <c r="M36" i="88"/>
  <c r="AK18" i="4"/>
  <c r="AK75" i="4"/>
  <c r="AK30" i="4"/>
  <c r="AJ106" i="4"/>
  <c r="AH106" i="4"/>
  <c r="AK89" i="4"/>
  <c r="AK29" i="4"/>
  <c r="AK50" i="4"/>
  <c r="AJ83" i="4"/>
  <c r="AK61" i="4"/>
  <c r="AK26" i="4"/>
  <c r="AK86" i="4"/>
  <c r="AK36" i="4"/>
  <c r="M76" i="82"/>
  <c r="M82" i="82"/>
  <c r="M118" i="47"/>
  <c r="AI25" i="4"/>
  <c r="AK88" i="4"/>
  <c r="AK73" i="4"/>
  <c r="M62" i="30"/>
  <c r="M78" i="82"/>
  <c r="M80" i="82"/>
  <c r="AA62" i="30"/>
  <c r="AO74" i="89"/>
  <c r="AA74" i="90"/>
  <c r="AA75" i="90" s="1"/>
  <c r="AA75" i="89"/>
  <c r="M74" i="90"/>
  <c r="M75" i="90" s="1"/>
  <c r="M75" i="89"/>
  <c r="AA42" i="81"/>
  <c r="AA43" i="81" s="1"/>
  <c r="AA43" i="28"/>
  <c r="M109" i="90"/>
  <c r="AO30" i="30"/>
  <c r="M90" i="30"/>
  <c r="M60" i="30"/>
  <c r="AO117" i="90"/>
  <c r="M92" i="30"/>
  <c r="AK31" i="4"/>
  <c r="AI106" i="4"/>
  <c r="AK25" i="86"/>
  <c r="M51" i="80"/>
  <c r="AO60" i="30"/>
  <c r="M30" i="30"/>
  <c r="M117" i="90"/>
  <c r="M47" i="80"/>
  <c r="M78" i="92"/>
  <c r="AK44" i="4"/>
  <c r="AK42" i="4"/>
  <c r="AK60" i="4"/>
  <c r="M49" i="80"/>
  <c r="M21" i="30"/>
  <c r="M79" i="92"/>
  <c r="M53" i="30"/>
  <c r="AA48" i="30"/>
  <c r="AO94" i="30"/>
  <c r="AK77" i="4"/>
  <c r="AK55" i="4"/>
  <c r="M45" i="80"/>
  <c r="M50" i="80"/>
  <c r="AO21" i="30"/>
  <c r="AO117" i="30" s="1"/>
  <c r="M88" i="82"/>
  <c r="M76" i="92"/>
  <c r="AJ52" i="4"/>
  <c r="AK81" i="4"/>
  <c r="M48" i="80"/>
  <c r="M16" i="30"/>
  <c r="M113" i="30" s="1"/>
  <c r="M81" i="82"/>
  <c r="M89" i="82"/>
  <c r="AK20" i="4"/>
  <c r="AK87" i="4"/>
  <c r="AO108" i="81"/>
  <c r="M115" i="92"/>
  <c r="M94" i="92"/>
  <c r="M117" i="92"/>
  <c r="M85" i="30"/>
  <c r="AK94" i="4"/>
  <c r="AK32" i="4"/>
  <c r="M125" i="92"/>
  <c r="M105" i="92"/>
  <c r="M115" i="82"/>
  <c r="M113" i="92"/>
  <c r="AH25" i="4"/>
  <c r="AI52" i="4"/>
  <c r="AK71" i="4"/>
  <c r="AA113" i="90"/>
  <c r="AA92" i="30"/>
  <c r="M119" i="92"/>
  <c r="M98" i="92"/>
  <c r="M117" i="47"/>
  <c r="AO109" i="81"/>
  <c r="M88" i="92"/>
  <c r="M113" i="47"/>
  <c r="M106" i="92"/>
  <c r="M114" i="92"/>
  <c r="M125" i="82"/>
  <c r="M117" i="82"/>
  <c r="M118" i="82"/>
  <c r="M116" i="82"/>
  <c r="M94" i="82"/>
  <c r="M114" i="82"/>
  <c r="M79" i="82"/>
  <c r="M42" i="28"/>
  <c r="M43" i="28" s="1"/>
  <c r="M42" i="89"/>
  <c r="M43" i="89" s="1"/>
  <c r="M117" i="81"/>
  <c r="AO92" i="30"/>
  <c r="AO26" i="81"/>
  <c r="AO26" i="30" s="1"/>
  <c r="AO109" i="90"/>
  <c r="AO85" i="30"/>
  <c r="M28" i="81"/>
  <c r="AA28" i="30"/>
  <c r="AO42" i="81"/>
  <c r="AO43" i="81" s="1"/>
  <c r="AA90" i="81"/>
  <c r="AA90" i="30" s="1"/>
  <c r="M58" i="81"/>
  <c r="M58" i="30" s="1"/>
  <c r="M28" i="90"/>
  <c r="M108" i="90" s="1"/>
  <c r="AA42" i="90"/>
  <c r="AA43" i="90" s="1"/>
  <c r="AO117" i="81"/>
  <c r="AA26" i="81"/>
  <c r="AA26" i="30" s="1"/>
  <c r="M80" i="30"/>
  <c r="AA109" i="90"/>
  <c r="AA74" i="30"/>
  <c r="AA75" i="30" s="1"/>
  <c r="AO109" i="28"/>
  <c r="AO109" i="89"/>
  <c r="AA109" i="56"/>
  <c r="AO80" i="30"/>
  <c r="AO53" i="30"/>
  <c r="AO58" i="90"/>
  <c r="AO58" i="30" s="1"/>
  <c r="AO74" i="28"/>
  <c r="AO62" i="30"/>
  <c r="M31" i="46"/>
  <c r="M48" i="46" s="1"/>
  <c r="M47" i="88"/>
  <c r="AK25" i="22"/>
  <c r="AK98" i="22" s="1"/>
  <c r="AK85" i="4"/>
  <c r="AK91" i="4"/>
  <c r="AK90" i="4"/>
  <c r="AK76" i="4"/>
  <c r="AK47" i="4"/>
  <c r="AJ25" i="79"/>
  <c r="AJ25" i="4" s="1"/>
  <c r="AK65" i="4"/>
  <c r="AK48" i="79"/>
  <c r="AK48" i="4" s="1"/>
  <c r="AK92" i="4"/>
  <c r="AK78" i="4"/>
  <c r="AH48" i="4"/>
  <c r="AI23" i="79"/>
  <c r="AK33" i="4"/>
  <c r="AJ23" i="79"/>
  <c r="AJ23" i="4" s="1"/>
  <c r="AK57" i="4"/>
  <c r="AK62" i="4"/>
  <c r="AI83" i="4"/>
  <c r="AI38" i="24"/>
  <c r="AI39" i="24" s="1"/>
  <c r="AJ38" i="79"/>
  <c r="AJ39" i="79" s="1"/>
  <c r="M104" i="82"/>
  <c r="M98" i="82"/>
  <c r="M126" i="82"/>
  <c r="M87" i="92"/>
  <c r="M91" i="92"/>
  <c r="M119" i="47"/>
  <c r="M116" i="47"/>
  <c r="M114" i="47"/>
  <c r="M80" i="92"/>
  <c r="M20" i="47"/>
  <c r="M116" i="92"/>
  <c r="M87" i="82"/>
  <c r="M86" i="82"/>
  <c r="M30" i="47"/>
  <c r="M89" i="47" s="1"/>
  <c r="M91" i="82"/>
  <c r="M100" i="82"/>
  <c r="M40" i="47"/>
  <c r="M94" i="47" s="1"/>
  <c r="M97" i="82"/>
  <c r="M96" i="82"/>
  <c r="M96" i="92"/>
  <c r="M100" i="92"/>
  <c r="M97" i="92"/>
  <c r="M109" i="82"/>
  <c r="M106" i="82"/>
  <c r="M85" i="82"/>
  <c r="M123" i="92"/>
  <c r="M128" i="92"/>
  <c r="M124" i="92"/>
  <c r="M110" i="82"/>
  <c r="M107" i="92"/>
  <c r="M108" i="92"/>
  <c r="M81" i="92"/>
  <c r="M90" i="92"/>
  <c r="M51" i="47"/>
  <c r="M108" i="47" s="1"/>
  <c r="M107" i="82"/>
  <c r="M105" i="82"/>
  <c r="M99" i="92"/>
  <c r="M128" i="82"/>
  <c r="M127" i="82"/>
  <c r="M71" i="47"/>
  <c r="M124" i="82"/>
  <c r="M95" i="82"/>
  <c r="M126" i="92"/>
  <c r="M123" i="82"/>
  <c r="M127" i="92"/>
  <c r="M86" i="92"/>
  <c r="M89" i="92"/>
  <c r="M115" i="47"/>
  <c r="M118" i="92"/>
  <c r="M77" i="92"/>
  <c r="AO42" i="90"/>
  <c r="AO43" i="90" s="1"/>
  <c r="AO28" i="30"/>
  <c r="AO113" i="81"/>
  <c r="AA117" i="90"/>
  <c r="AA94" i="30"/>
  <c r="AA16" i="30"/>
  <c r="AA108" i="90"/>
  <c r="AA60" i="30"/>
  <c r="AA109" i="81"/>
  <c r="AA108" i="81"/>
  <c r="AA30" i="30"/>
  <c r="AA117" i="81"/>
  <c r="AA21" i="30"/>
  <c r="AA113" i="81"/>
  <c r="AA80" i="30"/>
  <c r="M26" i="30"/>
  <c r="M74" i="81"/>
  <c r="M20" i="46"/>
  <c r="M36" i="46" s="1"/>
  <c r="M41" i="88"/>
  <c r="M38" i="88"/>
  <c r="M42" i="88"/>
  <c r="M41" i="80"/>
  <c r="M37" i="88"/>
  <c r="M37" i="80"/>
  <c r="M40" i="80"/>
  <c r="M37" i="46"/>
  <c r="M39" i="88"/>
  <c r="M39" i="80"/>
  <c r="M49" i="88"/>
  <c r="M45" i="88"/>
  <c r="M51" i="88"/>
  <c r="M48" i="88"/>
  <c r="M46" i="88"/>
  <c r="M42" i="80"/>
  <c r="M36" i="80"/>
  <c r="AK19" i="79"/>
  <c r="AK108" i="22"/>
  <c r="AI108" i="79"/>
  <c r="AI19" i="4"/>
  <c r="AI108" i="4" s="1"/>
  <c r="AK25" i="24"/>
  <c r="AK98" i="24" s="1"/>
  <c r="AH38" i="97"/>
  <c r="AH39" i="97" s="1"/>
  <c r="AK23" i="97"/>
  <c r="AH38" i="24"/>
  <c r="AH39" i="24" s="1"/>
  <c r="AK54" i="98"/>
  <c r="AK99" i="98" s="1"/>
  <c r="AI23" i="86"/>
  <c r="AI38" i="85"/>
  <c r="AK108" i="85"/>
  <c r="AK19" i="86"/>
  <c r="AK108" i="86" s="1"/>
  <c r="AK27" i="86"/>
  <c r="AK98" i="86" s="1"/>
  <c r="AH23" i="86"/>
  <c r="AK23" i="85"/>
  <c r="AH38" i="85"/>
  <c r="AJ56" i="4"/>
  <c r="AK56" i="79"/>
  <c r="AI56" i="4"/>
  <c r="AK27" i="79"/>
  <c r="AI38" i="22"/>
  <c r="AI39" i="22" s="1"/>
  <c r="AJ54" i="79"/>
  <c r="AJ54" i="4" s="1"/>
  <c r="AK67" i="97"/>
  <c r="AK68" i="97" s="1"/>
  <c r="AK23" i="24"/>
  <c r="AH54" i="79"/>
  <c r="AH99" i="79" s="1"/>
  <c r="AK54" i="22"/>
  <c r="AK99" i="22" s="1"/>
  <c r="AH23" i="79"/>
  <c r="AK23" i="22"/>
  <c r="AH38" i="22"/>
  <c r="AH39" i="22" s="1"/>
  <c r="AH27" i="4"/>
  <c r="AK106" i="79"/>
  <c r="AK17" i="4"/>
  <c r="AK106" i="4" s="1"/>
  <c r="AI54" i="79"/>
  <c r="AI54" i="4" s="1"/>
  <c r="AH108" i="79"/>
  <c r="AH19" i="4"/>
  <c r="AH108" i="4" s="1"/>
  <c r="AK54" i="24"/>
  <c r="AK99" i="24" s="1"/>
  <c r="AH67" i="97"/>
  <c r="AH68" i="97" s="1"/>
  <c r="AK54" i="85"/>
  <c r="AK54" i="86" s="1"/>
  <c r="AH54" i="86"/>
  <c r="AH99" i="86" s="1"/>
  <c r="AJ67" i="79"/>
  <c r="AJ68" i="79" s="1"/>
  <c r="AJ38" i="86"/>
  <c r="AJ39" i="86" s="1"/>
  <c r="AJ108" i="79"/>
  <c r="AJ19" i="4"/>
  <c r="AJ108" i="4" s="1"/>
  <c r="AH52" i="79"/>
  <c r="AH67" i="22"/>
  <c r="AH68" i="22" s="1"/>
  <c r="AK52" i="22"/>
  <c r="AI27" i="4"/>
  <c r="AK46" i="4"/>
  <c r="AK103" i="4" s="1"/>
  <c r="AI38" i="97"/>
  <c r="AI39" i="97" s="1"/>
  <c r="AH56" i="4"/>
  <c r="AK25" i="97"/>
  <c r="AK98" i="97" s="1"/>
  <c r="AJ27" i="4"/>
  <c r="AK52" i="24"/>
  <c r="AK67" i="24" s="1"/>
  <c r="AK68" i="24" s="1"/>
  <c r="AH67" i="24"/>
  <c r="AH68" i="24" s="1"/>
  <c r="AK23" i="98"/>
  <c r="AK38" i="98" s="1"/>
  <c r="AK39" i="98" s="1"/>
  <c r="AH38" i="98"/>
  <c r="AH39" i="98" s="1"/>
  <c r="AK52" i="85"/>
  <c r="AH52" i="86"/>
  <c r="AH67" i="85"/>
  <c r="AK56" i="86"/>
  <c r="AK99" i="86" s="1"/>
  <c r="AJ67" i="85"/>
  <c r="AI67" i="86"/>
  <c r="AI68" i="86" s="1"/>
  <c r="S71" i="48"/>
  <c r="S127" i="48" s="1"/>
  <c r="R71" i="48"/>
  <c r="R127" i="48" s="1"/>
  <c r="S61" i="48"/>
  <c r="S119" i="48" s="1"/>
  <c r="R61" i="48"/>
  <c r="R119" i="48" s="1"/>
  <c r="S51" i="48"/>
  <c r="S109" i="48" s="1"/>
  <c r="R51" i="48"/>
  <c r="R109" i="48" s="1"/>
  <c r="S40" i="48"/>
  <c r="S100" i="48" s="1"/>
  <c r="R40" i="48"/>
  <c r="R100" i="48" s="1"/>
  <c r="S30" i="48"/>
  <c r="S90" i="48" s="1"/>
  <c r="R30" i="48"/>
  <c r="R90" i="48" s="1"/>
  <c r="S20" i="48"/>
  <c r="S81" i="48" s="1"/>
  <c r="R20" i="48"/>
  <c r="R79" i="48" s="1"/>
  <c r="AU94" i="28"/>
  <c r="AU92" i="28" s="1"/>
  <c r="AT94" i="28"/>
  <c r="AT92" i="28" s="1"/>
  <c r="AU85" i="28"/>
  <c r="AT85" i="28"/>
  <c r="AU80" i="28"/>
  <c r="AT80" i="28"/>
  <c r="AT90" i="28" s="1"/>
  <c r="AU62" i="28"/>
  <c r="AU60" i="28" s="1"/>
  <c r="AT62" i="28"/>
  <c r="AT60" i="28" s="1"/>
  <c r="AU53" i="28"/>
  <c r="AT53" i="28"/>
  <c r="AU48" i="28"/>
  <c r="AT48" i="28"/>
  <c r="AU30" i="28"/>
  <c r="AU28" i="28" s="1"/>
  <c r="AT30" i="28"/>
  <c r="AT28" i="28" s="1"/>
  <c r="AU21" i="28"/>
  <c r="AT21" i="28"/>
  <c r="AU16" i="28"/>
  <c r="AT16" i="28"/>
  <c r="S65" i="43"/>
  <c r="R65" i="43"/>
  <c r="S31" i="43"/>
  <c r="S50" i="43" s="1"/>
  <c r="R31" i="43"/>
  <c r="R50" i="43" s="1"/>
  <c r="S20" i="43"/>
  <c r="R20" i="43"/>
  <c r="R39" i="43" s="1"/>
  <c r="BH106" i="97"/>
  <c r="BG106" i="97"/>
  <c r="BF106" i="97"/>
  <c r="BD106" i="97"/>
  <c r="BC106" i="97"/>
  <c r="BB106" i="97"/>
  <c r="BI94" i="97"/>
  <c r="BE94" i="97"/>
  <c r="BI92" i="97"/>
  <c r="BE92" i="97"/>
  <c r="BI91" i="97"/>
  <c r="BE91" i="97"/>
  <c r="BI90" i="97"/>
  <c r="BE90" i="97"/>
  <c r="BI89" i="97"/>
  <c r="BE89" i="97"/>
  <c r="BI88" i="97"/>
  <c r="BE88" i="97"/>
  <c r="BI87" i="97"/>
  <c r="BE87" i="97"/>
  <c r="BI86" i="97"/>
  <c r="BE86" i="97"/>
  <c r="BI85" i="97"/>
  <c r="BE85" i="97"/>
  <c r="BI84" i="97"/>
  <c r="BE84" i="97"/>
  <c r="BH83" i="97"/>
  <c r="BG83" i="97"/>
  <c r="BF83" i="97"/>
  <c r="BD83" i="97"/>
  <c r="BC83" i="97"/>
  <c r="BB83" i="97"/>
  <c r="BI81" i="97"/>
  <c r="BE81" i="97"/>
  <c r="BI80" i="97"/>
  <c r="BE80" i="97"/>
  <c r="BI79" i="97"/>
  <c r="BE79" i="97"/>
  <c r="BI78" i="97"/>
  <c r="BE78" i="97"/>
  <c r="BI77" i="97"/>
  <c r="BE77" i="97"/>
  <c r="BI76" i="97"/>
  <c r="BE76" i="97"/>
  <c r="BI75" i="97"/>
  <c r="BE75" i="97"/>
  <c r="BI73" i="97"/>
  <c r="BE73" i="97"/>
  <c r="BI71" i="97"/>
  <c r="BE71" i="97"/>
  <c r="BI65" i="97"/>
  <c r="BE65" i="97"/>
  <c r="BI63" i="97"/>
  <c r="BE63" i="97"/>
  <c r="BI62" i="97"/>
  <c r="BE62" i="97"/>
  <c r="BI61" i="97"/>
  <c r="BE61" i="97"/>
  <c r="BI60" i="97"/>
  <c r="BE60" i="97"/>
  <c r="BI59" i="97"/>
  <c r="BE59" i="97"/>
  <c r="BI58" i="97"/>
  <c r="BE58" i="97"/>
  <c r="BI57" i="97"/>
  <c r="BE57" i="97"/>
  <c r="BH56" i="97"/>
  <c r="BG56" i="97"/>
  <c r="BF56" i="97"/>
  <c r="BF54" i="97" s="1"/>
  <c r="BD56" i="97"/>
  <c r="BC56" i="97"/>
  <c r="BB56" i="97"/>
  <c r="BI55" i="97"/>
  <c r="BE55" i="97"/>
  <c r="BB54" i="97"/>
  <c r="BI51" i="97"/>
  <c r="BE51" i="97"/>
  <c r="BI50" i="97"/>
  <c r="BE50" i="97"/>
  <c r="BI49" i="97"/>
  <c r="BE49" i="97"/>
  <c r="BH48" i="97"/>
  <c r="BH52" i="97" s="1"/>
  <c r="BG48" i="97"/>
  <c r="BG52" i="97" s="1"/>
  <c r="BF48" i="97"/>
  <c r="BD48" i="97"/>
  <c r="BD52" i="97" s="1"/>
  <c r="BC48" i="97"/>
  <c r="BC52" i="97" s="1"/>
  <c r="BB48" i="97"/>
  <c r="BI47" i="97"/>
  <c r="BE47" i="97"/>
  <c r="BI46" i="97"/>
  <c r="BE46" i="97"/>
  <c r="BI44" i="97"/>
  <c r="BE44" i="97"/>
  <c r="BI36" i="97"/>
  <c r="BE36" i="97"/>
  <c r="BI34" i="97"/>
  <c r="BE34" i="97"/>
  <c r="BI33" i="97"/>
  <c r="BE33" i="97"/>
  <c r="BI32" i="97"/>
  <c r="BE32" i="97"/>
  <c r="BI31" i="97"/>
  <c r="BE31" i="97"/>
  <c r="BI30" i="97"/>
  <c r="BE30" i="97"/>
  <c r="BI29" i="97"/>
  <c r="BE29" i="97"/>
  <c r="BI28" i="97"/>
  <c r="BE28" i="97"/>
  <c r="BH27" i="97"/>
  <c r="BG27" i="97"/>
  <c r="BF27" i="97"/>
  <c r="BD27" i="97"/>
  <c r="BC27" i="97"/>
  <c r="BB27" i="97"/>
  <c r="BI26" i="97"/>
  <c r="BE26" i="97"/>
  <c r="BH25" i="97"/>
  <c r="BG25" i="97"/>
  <c r="BI22" i="97"/>
  <c r="BE22" i="97"/>
  <c r="BI21" i="97"/>
  <c r="BE21" i="97"/>
  <c r="BI20" i="97"/>
  <c r="BE20" i="97"/>
  <c r="BH19" i="97"/>
  <c r="BH108" i="97" s="1"/>
  <c r="BG19" i="97"/>
  <c r="BG23" i="97" s="1"/>
  <c r="BF19" i="97"/>
  <c r="BF23" i="97" s="1"/>
  <c r="BD19" i="97"/>
  <c r="BD108" i="97" s="1"/>
  <c r="BC19" i="97"/>
  <c r="BC23" i="97" s="1"/>
  <c r="BB19" i="97"/>
  <c r="BB23" i="97" s="1"/>
  <c r="BI18" i="97"/>
  <c r="BE18" i="97"/>
  <c r="BI17" i="97"/>
  <c r="BE17" i="97"/>
  <c r="BI15" i="97"/>
  <c r="BE15" i="97"/>
  <c r="BH106" i="22"/>
  <c r="BG106" i="22"/>
  <c r="BF106" i="22"/>
  <c r="BI94" i="22"/>
  <c r="BI92" i="22"/>
  <c r="BI91" i="22"/>
  <c r="BI90" i="22"/>
  <c r="BI89" i="22"/>
  <c r="BI88" i="22"/>
  <c r="BI87" i="22"/>
  <c r="BI86" i="22"/>
  <c r="BI85" i="22"/>
  <c r="BI84" i="22"/>
  <c r="BH83" i="22"/>
  <c r="BG83" i="22"/>
  <c r="BF83" i="22"/>
  <c r="BI81" i="22"/>
  <c r="BI80" i="22"/>
  <c r="BI79" i="22"/>
  <c r="BI78" i="22"/>
  <c r="BI77" i="22"/>
  <c r="BI76" i="22"/>
  <c r="BI75" i="22"/>
  <c r="BI73" i="22"/>
  <c r="BI71" i="22"/>
  <c r="BI65" i="22"/>
  <c r="BI63" i="22"/>
  <c r="BI62" i="22"/>
  <c r="BI61" i="22"/>
  <c r="BI60" i="22"/>
  <c r="BI59" i="22"/>
  <c r="BI58" i="22"/>
  <c r="BI57" i="22"/>
  <c r="BH56" i="22"/>
  <c r="BG56" i="22"/>
  <c r="BF56" i="22"/>
  <c r="BI55" i="22"/>
  <c r="BH54" i="22"/>
  <c r="BI51" i="22"/>
  <c r="BI50" i="22"/>
  <c r="BI49" i="22"/>
  <c r="BH48" i="22"/>
  <c r="BH52" i="22" s="1"/>
  <c r="BH67" i="22" s="1"/>
  <c r="BH68" i="22" s="1"/>
  <c r="BG48" i="22"/>
  <c r="BG52" i="22" s="1"/>
  <c r="BF48" i="22"/>
  <c r="BF52" i="22" s="1"/>
  <c r="BI47" i="22"/>
  <c r="BI46" i="22"/>
  <c r="BI103" i="22" s="1"/>
  <c r="BI44" i="22"/>
  <c r="BI36" i="22"/>
  <c r="BI34" i="22"/>
  <c r="BI33" i="22"/>
  <c r="BI32" i="22"/>
  <c r="BI31" i="22"/>
  <c r="BI30" i="22"/>
  <c r="BI29" i="22"/>
  <c r="BI28" i="22"/>
  <c r="BH27" i="22"/>
  <c r="BG27" i="22"/>
  <c r="BF27" i="22"/>
  <c r="BI26" i="22"/>
  <c r="BI22" i="22"/>
  <c r="BI21" i="22"/>
  <c r="BI20" i="22"/>
  <c r="BH19" i="22"/>
  <c r="BH23" i="22" s="1"/>
  <c r="BG19" i="22"/>
  <c r="BG23" i="22" s="1"/>
  <c r="BF19" i="22"/>
  <c r="BF23" i="22" s="1"/>
  <c r="BI18" i="22"/>
  <c r="BI17" i="22"/>
  <c r="BI15" i="22"/>
  <c r="BI13" i="22"/>
  <c r="BD106" i="22"/>
  <c r="BC106" i="22"/>
  <c r="BB106" i="22"/>
  <c r="BE94" i="22"/>
  <c r="BE92" i="22"/>
  <c r="BE91" i="22"/>
  <c r="BE90" i="22"/>
  <c r="BE89" i="22"/>
  <c r="BE88" i="22"/>
  <c r="BE87" i="22"/>
  <c r="BE86" i="22"/>
  <c r="BE85" i="22"/>
  <c r="BE84" i="22"/>
  <c r="BD83" i="22"/>
  <c r="BC83" i="22"/>
  <c r="BB83" i="22"/>
  <c r="BE81" i="22"/>
  <c r="BE80" i="22"/>
  <c r="BE79" i="22"/>
  <c r="BE78" i="22"/>
  <c r="BE77" i="22"/>
  <c r="BE76" i="22"/>
  <c r="BE75" i="22"/>
  <c r="BE73" i="22"/>
  <c r="BE71" i="22"/>
  <c r="BE65" i="22"/>
  <c r="BE63" i="22"/>
  <c r="BE62" i="22"/>
  <c r="BE61" i="22"/>
  <c r="BE60" i="22"/>
  <c r="BE59" i="22"/>
  <c r="BE58" i="22"/>
  <c r="BE57" i="22"/>
  <c r="BD56" i="22"/>
  <c r="BC56" i="22"/>
  <c r="BB56" i="22"/>
  <c r="BE55" i="22"/>
  <c r="BD54" i="22"/>
  <c r="BE51" i="22"/>
  <c r="BE50" i="22"/>
  <c r="BE49" i="22"/>
  <c r="BD48" i="22"/>
  <c r="BD52" i="22" s="1"/>
  <c r="BC48" i="22"/>
  <c r="BC52" i="22" s="1"/>
  <c r="BB48" i="22"/>
  <c r="BB52" i="22" s="1"/>
  <c r="BE47" i="22"/>
  <c r="BE46" i="22"/>
  <c r="BE103" i="22" s="1"/>
  <c r="BE44" i="22"/>
  <c r="BE36" i="22"/>
  <c r="BE34" i="22"/>
  <c r="BE33" i="22"/>
  <c r="BE32" i="22"/>
  <c r="BE31" i="22"/>
  <c r="BE30" i="22"/>
  <c r="BE29" i="22"/>
  <c r="BE28" i="22"/>
  <c r="BD27" i="22"/>
  <c r="BC27" i="22"/>
  <c r="BB27" i="22"/>
  <c r="BE26" i="22"/>
  <c r="BE22" i="22"/>
  <c r="BE21" i="22"/>
  <c r="BE20" i="22"/>
  <c r="BD19" i="22"/>
  <c r="BD23" i="22" s="1"/>
  <c r="BC19" i="22"/>
  <c r="BC23" i="22" s="1"/>
  <c r="BB19" i="22"/>
  <c r="BB23" i="22" s="1"/>
  <c r="BE18" i="22"/>
  <c r="BE17" i="22"/>
  <c r="BE15" i="22"/>
  <c r="BE13" i="22"/>
  <c r="O35" i="93"/>
  <c r="O28" i="93"/>
  <c r="O21" i="93"/>
  <c r="O14" i="93"/>
  <c r="O43" i="93"/>
  <c r="O42" i="93"/>
  <c r="O41" i="93"/>
  <c r="O40" i="93"/>
  <c r="O46" i="93" s="1"/>
  <c r="O54" i="93"/>
  <c r="O43" i="16"/>
  <c r="O42" i="16"/>
  <c r="O41" i="16"/>
  <c r="O40" i="16"/>
  <c r="O46" i="16" s="1"/>
  <c r="O35" i="16"/>
  <c r="O28" i="16"/>
  <c r="O21" i="16"/>
  <c r="O14" i="16"/>
  <c r="P65" i="88"/>
  <c r="O65" i="88"/>
  <c r="N65" i="88"/>
  <c r="P65" i="54"/>
  <c r="O65" i="54"/>
  <c r="N65" i="54"/>
  <c r="P125" i="91"/>
  <c r="O114" i="91"/>
  <c r="P91" i="91"/>
  <c r="P87" i="91"/>
  <c r="O80" i="91"/>
  <c r="O77" i="91"/>
  <c r="O76" i="91"/>
  <c r="P71" i="91"/>
  <c r="P126" i="91" s="1"/>
  <c r="O71" i="91"/>
  <c r="O125" i="91" s="1"/>
  <c r="N71" i="91"/>
  <c r="N128" i="91" s="1"/>
  <c r="P61" i="91"/>
  <c r="P116" i="91" s="1"/>
  <c r="O61" i="91"/>
  <c r="O119" i="91" s="1"/>
  <c r="N61" i="91"/>
  <c r="N118" i="91" s="1"/>
  <c r="P51" i="91"/>
  <c r="P110" i="91" s="1"/>
  <c r="O51" i="91"/>
  <c r="O109" i="91" s="1"/>
  <c r="N51" i="91"/>
  <c r="N108" i="91" s="1"/>
  <c r="P40" i="91"/>
  <c r="P99" i="91" s="1"/>
  <c r="O40" i="91"/>
  <c r="O98" i="91" s="1"/>
  <c r="N40" i="91"/>
  <c r="N97" i="91" s="1"/>
  <c r="P30" i="91"/>
  <c r="P89" i="91" s="1"/>
  <c r="O30" i="91"/>
  <c r="O88" i="91" s="1"/>
  <c r="N30" i="91"/>
  <c r="N91" i="91" s="1"/>
  <c r="P20" i="91"/>
  <c r="P79" i="91" s="1"/>
  <c r="O20" i="91"/>
  <c r="O82" i="91" s="1"/>
  <c r="N20" i="91"/>
  <c r="N81" i="91" s="1"/>
  <c r="AR62" i="89"/>
  <c r="AR60" i="89" s="1"/>
  <c r="AQ62" i="89"/>
  <c r="AQ60" i="89" s="1"/>
  <c r="AP62" i="89"/>
  <c r="AP60" i="89" s="1"/>
  <c r="AQ109" i="89"/>
  <c r="AR53" i="89"/>
  <c r="AQ53" i="89"/>
  <c r="AP53" i="89"/>
  <c r="AR48" i="89"/>
  <c r="AQ48" i="89"/>
  <c r="AP48" i="89"/>
  <c r="AR30" i="89"/>
  <c r="AR28" i="89" s="1"/>
  <c r="AQ30" i="89"/>
  <c r="AQ28" i="89" s="1"/>
  <c r="AP30" i="89"/>
  <c r="AR21" i="89"/>
  <c r="AQ21" i="89"/>
  <c r="AP21" i="89"/>
  <c r="AR16" i="89"/>
  <c r="AQ16" i="89"/>
  <c r="AP16" i="89"/>
  <c r="AD62" i="89"/>
  <c r="AD60" i="89" s="1"/>
  <c r="AC62" i="89"/>
  <c r="AC60" i="89" s="1"/>
  <c r="AB62" i="89"/>
  <c r="AB60" i="89" s="1"/>
  <c r="AD53" i="89"/>
  <c r="AC53" i="89"/>
  <c r="AC58" i="89" s="1"/>
  <c r="AB53" i="89"/>
  <c r="AD48" i="89"/>
  <c r="AD58" i="89" s="1"/>
  <c r="AC48" i="89"/>
  <c r="AB48" i="89"/>
  <c r="AD30" i="89"/>
  <c r="AD28" i="89" s="1"/>
  <c r="AC30" i="89"/>
  <c r="AC28" i="89" s="1"/>
  <c r="AB30" i="89"/>
  <c r="AD21" i="89"/>
  <c r="AC21" i="89"/>
  <c r="AB21" i="89"/>
  <c r="AD16" i="89"/>
  <c r="AC16" i="89"/>
  <c r="AB16" i="89"/>
  <c r="AB26" i="89" s="1"/>
  <c r="P62" i="89"/>
  <c r="P60" i="89" s="1"/>
  <c r="O62" i="89"/>
  <c r="O60" i="89" s="1"/>
  <c r="N62" i="89"/>
  <c r="N60" i="89" s="1"/>
  <c r="P53" i="89"/>
  <c r="O53" i="89"/>
  <c r="N53" i="89"/>
  <c r="P48" i="89"/>
  <c r="O48" i="89"/>
  <c r="N48" i="89"/>
  <c r="N58" i="89" s="1"/>
  <c r="P30" i="89"/>
  <c r="P28" i="89" s="1"/>
  <c r="O30" i="89"/>
  <c r="O28" i="89" s="1"/>
  <c r="N30" i="89"/>
  <c r="N28" i="89" s="1"/>
  <c r="P21" i="89"/>
  <c r="O21" i="89"/>
  <c r="N21" i="89"/>
  <c r="P16" i="89"/>
  <c r="O16" i="89"/>
  <c r="N16" i="89"/>
  <c r="AV106" i="85"/>
  <c r="AU106" i="85"/>
  <c r="AT106" i="85"/>
  <c r="AR106" i="85"/>
  <c r="AQ106" i="85"/>
  <c r="AP106" i="85"/>
  <c r="AN106" i="85"/>
  <c r="AM106" i="85"/>
  <c r="AL106" i="85"/>
  <c r="P31" i="54"/>
  <c r="P49" i="54" s="1"/>
  <c r="P20" i="54"/>
  <c r="P39" i="54" s="1"/>
  <c r="O31" i="54"/>
  <c r="O48" i="54" s="1"/>
  <c r="O20" i="54"/>
  <c r="O42" i="54" s="1"/>
  <c r="N31" i="54"/>
  <c r="N51" i="54" s="1"/>
  <c r="N20" i="54"/>
  <c r="N41" i="54" s="1"/>
  <c r="AN56" i="85"/>
  <c r="AN54" i="85" s="1"/>
  <c r="AM56" i="85"/>
  <c r="AL56" i="85"/>
  <c r="AL54" i="85" s="1"/>
  <c r="AN48" i="85"/>
  <c r="AN52" i="85" s="1"/>
  <c r="AM48" i="85"/>
  <c r="AM52" i="85" s="1"/>
  <c r="AL48" i="85"/>
  <c r="AL52" i="85" s="1"/>
  <c r="AR56" i="85"/>
  <c r="AQ56" i="85"/>
  <c r="AP56" i="85"/>
  <c r="AR54" i="85"/>
  <c r="AR48" i="85"/>
  <c r="AR52" i="85" s="1"/>
  <c r="AQ48" i="85"/>
  <c r="AQ52" i="85" s="1"/>
  <c r="AP48" i="85"/>
  <c r="AP52" i="85" s="1"/>
  <c r="AV56" i="85"/>
  <c r="AU56" i="85"/>
  <c r="AU54" i="85" s="1"/>
  <c r="AT56" i="85"/>
  <c r="AV48" i="85"/>
  <c r="AV52" i="85" s="1"/>
  <c r="AU48" i="85"/>
  <c r="AU52" i="85" s="1"/>
  <c r="AT48" i="85"/>
  <c r="AT52" i="85" s="1"/>
  <c r="AV27" i="85"/>
  <c r="AU27" i="85"/>
  <c r="AU25" i="85" s="1"/>
  <c r="AT27" i="85"/>
  <c r="AV19" i="85"/>
  <c r="AV23" i="85" s="1"/>
  <c r="AU19" i="85"/>
  <c r="AU108" i="85" s="1"/>
  <c r="AT19" i="85"/>
  <c r="AT23" i="85" s="1"/>
  <c r="AR27" i="85"/>
  <c r="AQ27" i="85"/>
  <c r="AP27" i="85"/>
  <c r="AP25" i="85" s="1"/>
  <c r="AR19" i="85"/>
  <c r="AR23" i="85" s="1"/>
  <c r="AQ19" i="85"/>
  <c r="AQ108" i="85" s="1"/>
  <c r="AP19" i="85"/>
  <c r="AP23" i="85" s="1"/>
  <c r="AN27" i="85"/>
  <c r="AM27" i="85"/>
  <c r="AM25" i="85" s="1"/>
  <c r="AL27" i="85"/>
  <c r="AL25" i="85" s="1"/>
  <c r="AN19" i="85"/>
  <c r="AN23" i="85" s="1"/>
  <c r="AM19" i="85"/>
  <c r="AM108" i="85" s="1"/>
  <c r="AL19" i="85"/>
  <c r="AL108" i="85" s="1"/>
  <c r="K43" i="83"/>
  <c r="K42" i="83"/>
  <c r="K41" i="83"/>
  <c r="K40" i="83"/>
  <c r="K35" i="83"/>
  <c r="K28" i="83"/>
  <c r="K21" i="83"/>
  <c r="K14" i="83"/>
  <c r="O81" i="91" l="1"/>
  <c r="P88" i="91"/>
  <c r="P94" i="91"/>
  <c r="N107" i="91"/>
  <c r="N117" i="91"/>
  <c r="O79" i="91"/>
  <c r="P86" i="91"/>
  <c r="P90" i="91"/>
  <c r="O97" i="91"/>
  <c r="P109" i="91"/>
  <c r="O118" i="91"/>
  <c r="N127" i="91"/>
  <c r="N76" i="91"/>
  <c r="N80" i="91"/>
  <c r="O87" i="91"/>
  <c r="O91" i="91"/>
  <c r="P98" i="91"/>
  <c r="N113" i="91"/>
  <c r="N123" i="91"/>
  <c r="O128" i="91"/>
  <c r="P105" i="91"/>
  <c r="O124" i="91"/>
  <c r="S116" i="48"/>
  <c r="S79" i="48"/>
  <c r="S95" i="48"/>
  <c r="S99" i="48"/>
  <c r="O58" i="89"/>
  <c r="AP28" i="89"/>
  <c r="AP108" i="89" s="1"/>
  <c r="O26" i="89"/>
  <c r="AB28" i="89"/>
  <c r="AB42" i="89" s="1"/>
  <c r="AB43" i="89" s="1"/>
  <c r="AP58" i="89"/>
  <c r="M117" i="30"/>
  <c r="AK67" i="98"/>
  <c r="AK68" i="98" s="1"/>
  <c r="BE103" i="97"/>
  <c r="BI106" i="97"/>
  <c r="BI103" i="97"/>
  <c r="BI83" i="22"/>
  <c r="K60" i="83"/>
  <c r="K59" i="83"/>
  <c r="O55" i="16"/>
  <c r="O61" i="16"/>
  <c r="O62" i="16"/>
  <c r="O60" i="93"/>
  <c r="O59" i="93"/>
  <c r="K61" i="83"/>
  <c r="K62" i="83"/>
  <c r="O52" i="16"/>
  <c r="O61" i="93"/>
  <c r="O62" i="93"/>
  <c r="O55" i="93"/>
  <c r="O53" i="16"/>
  <c r="O54" i="16"/>
  <c r="O60" i="16"/>
  <c r="O59" i="16"/>
  <c r="N36" i="54"/>
  <c r="O41" i="54"/>
  <c r="N40" i="54"/>
  <c r="O37" i="54"/>
  <c r="P42" i="54"/>
  <c r="R41" i="43"/>
  <c r="P38" i="54"/>
  <c r="P58" i="89"/>
  <c r="AQ58" i="89"/>
  <c r="AR58" i="89"/>
  <c r="AC26" i="89"/>
  <c r="AR26" i="89"/>
  <c r="AU42" i="28"/>
  <c r="AU43" i="28" s="1"/>
  <c r="AP26" i="89"/>
  <c r="AA109" i="30"/>
  <c r="AQ23" i="85"/>
  <c r="AU23" i="85"/>
  <c r="BE106" i="97"/>
  <c r="AH98" i="4"/>
  <c r="BC25" i="22"/>
  <c r="BC98" i="22" s="1"/>
  <c r="BD99" i="22"/>
  <c r="BD54" i="97"/>
  <c r="BD67" i="97" s="1"/>
  <c r="BD68" i="97" s="1"/>
  <c r="BF108" i="97"/>
  <c r="AK99" i="85"/>
  <c r="AL98" i="85"/>
  <c r="AP98" i="85"/>
  <c r="AT25" i="85"/>
  <c r="AT98" i="85" s="1"/>
  <c r="AT54" i="85"/>
  <c r="AT99" i="85"/>
  <c r="AL99" i="85"/>
  <c r="AV108" i="85"/>
  <c r="BD25" i="22"/>
  <c r="BD98" i="22" s="1"/>
  <c r="BB108" i="22"/>
  <c r="BI19" i="22"/>
  <c r="BI108" i="22" s="1"/>
  <c r="BH25" i="22"/>
  <c r="BH98" i="22" s="1"/>
  <c r="BD25" i="97"/>
  <c r="BD98" i="97" s="1"/>
  <c r="BI48" i="97"/>
  <c r="BF99" i="97"/>
  <c r="BI83" i="97"/>
  <c r="AI67" i="79"/>
  <c r="AI68" i="79" s="1"/>
  <c r="AM98" i="85"/>
  <c r="AQ25" i="85"/>
  <c r="AQ98" i="85" s="1"/>
  <c r="AU98" i="85"/>
  <c r="AU99" i="85"/>
  <c r="AQ54" i="85"/>
  <c r="AQ99" i="85" s="1"/>
  <c r="AR108" i="85"/>
  <c r="BE83" i="22"/>
  <c r="BG54" i="22"/>
  <c r="BG99" i="22" s="1"/>
  <c r="BG98" i="97"/>
  <c r="BB99" i="97"/>
  <c r="AN25" i="85"/>
  <c r="AN98" i="85" s="1"/>
  <c r="AV25" i="85"/>
  <c r="AV98" i="85"/>
  <c r="AR99" i="85"/>
  <c r="AN99" i="85"/>
  <c r="BB54" i="22"/>
  <c r="BB99" i="22" s="1"/>
  <c r="BC54" i="22"/>
  <c r="BC67" i="22" s="1"/>
  <c r="BC68" i="22" s="1"/>
  <c r="BC99" i="22"/>
  <c r="BH99" i="22"/>
  <c r="BG38" i="97"/>
  <c r="BG39" i="97" s="1"/>
  <c r="BH98" i="97"/>
  <c r="BH54" i="97"/>
  <c r="BH99" i="97" s="1"/>
  <c r="AI98" i="4"/>
  <c r="AJ98" i="4"/>
  <c r="AO108" i="30"/>
  <c r="AJ99" i="4"/>
  <c r="AI99" i="79"/>
  <c r="AJ99" i="79"/>
  <c r="AI99" i="4"/>
  <c r="AJ98" i="79"/>
  <c r="AJ67" i="86"/>
  <c r="AJ68" i="86" s="1"/>
  <c r="AJ68" i="85"/>
  <c r="AH67" i="86"/>
  <c r="AH68" i="86" s="1"/>
  <c r="AH68" i="85"/>
  <c r="AI38" i="86"/>
  <c r="AI39" i="86" s="1"/>
  <c r="AI39" i="85"/>
  <c r="AH38" i="86"/>
  <c r="AH39" i="86" s="1"/>
  <c r="AH39" i="85"/>
  <c r="M51" i="46"/>
  <c r="M46" i="46"/>
  <c r="M47" i="46"/>
  <c r="M49" i="46"/>
  <c r="M109" i="30"/>
  <c r="AO74" i="90"/>
  <c r="AO75" i="90" s="1"/>
  <c r="AO75" i="89"/>
  <c r="M42" i="90"/>
  <c r="M43" i="90" s="1"/>
  <c r="AO74" i="81"/>
  <c r="AO75" i="81" s="1"/>
  <c r="AO75" i="28"/>
  <c r="M42" i="81"/>
  <c r="M43" i="81" s="1"/>
  <c r="AA42" i="30"/>
  <c r="AA43" i="30" s="1"/>
  <c r="AA117" i="30"/>
  <c r="M74" i="30"/>
  <c r="M75" i="30" s="1"/>
  <c r="M75" i="81"/>
  <c r="AO109" i="30"/>
  <c r="AA113" i="30"/>
  <c r="AA108" i="30"/>
  <c r="AO42" i="30"/>
  <c r="AO43" i="30" s="1"/>
  <c r="AK38" i="24"/>
  <c r="AK39" i="24" s="1"/>
  <c r="AI23" i="4"/>
  <c r="M98" i="47"/>
  <c r="AJ67" i="4"/>
  <c r="AJ68" i="4" s="1"/>
  <c r="M99" i="47"/>
  <c r="M28" i="30"/>
  <c r="M108" i="30" s="1"/>
  <c r="AH23" i="4"/>
  <c r="AH54" i="4"/>
  <c r="AH99" i="4" s="1"/>
  <c r="O52" i="93"/>
  <c r="P77" i="91"/>
  <c r="N79" i="91"/>
  <c r="P81" i="91"/>
  <c r="N85" i="91"/>
  <c r="O86" i="91"/>
  <c r="N89" i="91"/>
  <c r="O90" i="91"/>
  <c r="N95" i="91"/>
  <c r="O96" i="91"/>
  <c r="P97" i="91"/>
  <c r="N99" i="91"/>
  <c r="O100" i="91"/>
  <c r="P104" i="91"/>
  <c r="N106" i="91"/>
  <c r="O107" i="91"/>
  <c r="P108" i="91"/>
  <c r="N110" i="91"/>
  <c r="O113" i="91"/>
  <c r="P114" i="91"/>
  <c r="N116" i="91"/>
  <c r="O117" i="91"/>
  <c r="P118" i="91"/>
  <c r="N122" i="91"/>
  <c r="O123" i="91"/>
  <c r="P124" i="91"/>
  <c r="N126" i="91"/>
  <c r="O127" i="91"/>
  <c r="P128" i="91"/>
  <c r="R77" i="48"/>
  <c r="R81" i="48"/>
  <c r="R97" i="48"/>
  <c r="R114" i="48"/>
  <c r="R118" i="48"/>
  <c r="P78" i="91"/>
  <c r="N86" i="91"/>
  <c r="N96" i="91"/>
  <c r="O104" i="91"/>
  <c r="P115" i="91"/>
  <c r="P76" i="91"/>
  <c r="N78" i="91"/>
  <c r="P80" i="91"/>
  <c r="N82" i="91"/>
  <c r="O85" i="91"/>
  <c r="N88" i="91"/>
  <c r="O89" i="91"/>
  <c r="N94" i="91"/>
  <c r="O95" i="91"/>
  <c r="P96" i="91"/>
  <c r="N98" i="91"/>
  <c r="O99" i="91"/>
  <c r="P100" i="91"/>
  <c r="N105" i="91"/>
  <c r="O106" i="91"/>
  <c r="P107" i="91"/>
  <c r="N109" i="91"/>
  <c r="O110" i="91"/>
  <c r="P113" i="91"/>
  <c r="N115" i="91"/>
  <c r="O116" i="91"/>
  <c r="P117" i="91"/>
  <c r="N119" i="91"/>
  <c r="O122" i="91"/>
  <c r="P123" i="91"/>
  <c r="N125" i="91"/>
  <c r="O126" i="91"/>
  <c r="P127" i="91"/>
  <c r="S77" i="48"/>
  <c r="S97" i="48"/>
  <c r="S114" i="48"/>
  <c r="S118" i="48"/>
  <c r="P82" i="91"/>
  <c r="N90" i="91"/>
  <c r="N100" i="91"/>
  <c r="O108" i="91"/>
  <c r="P119" i="91"/>
  <c r="N77" i="91"/>
  <c r="O78" i="91"/>
  <c r="P85" i="91"/>
  <c r="N87" i="91"/>
  <c r="O94" i="91"/>
  <c r="P95" i="91"/>
  <c r="N104" i="91"/>
  <c r="O105" i="91"/>
  <c r="P106" i="91"/>
  <c r="N114" i="91"/>
  <c r="O115" i="91"/>
  <c r="P122" i="91"/>
  <c r="N124" i="91"/>
  <c r="R95" i="48"/>
  <c r="R99" i="48"/>
  <c r="R116" i="48"/>
  <c r="AQ26" i="89"/>
  <c r="AR117" i="89"/>
  <c r="AP113" i="89"/>
  <c r="AP109" i="89"/>
  <c r="AT117" i="28"/>
  <c r="AT58" i="28"/>
  <c r="AU90" i="28"/>
  <c r="AU117" i="28"/>
  <c r="AU113" i="28"/>
  <c r="M108" i="81"/>
  <c r="AC42" i="89"/>
  <c r="AC43" i="89" s="1"/>
  <c r="AP117" i="89"/>
  <c r="AD26" i="89"/>
  <c r="AR42" i="89"/>
  <c r="AR43" i="89" s="1"/>
  <c r="AR113" i="89"/>
  <c r="AU74" i="28"/>
  <c r="AU75" i="28" s="1"/>
  <c r="AD42" i="89"/>
  <c r="AD43" i="89" s="1"/>
  <c r="AQ113" i="89"/>
  <c r="N26" i="89"/>
  <c r="AB58" i="89"/>
  <c r="AQ108" i="89"/>
  <c r="AR109" i="89"/>
  <c r="AT26" i="28"/>
  <c r="AT74" i="28"/>
  <c r="AT75" i="28" s="1"/>
  <c r="P26" i="89"/>
  <c r="AP42" i="89"/>
  <c r="AP43" i="89" s="1"/>
  <c r="AR108" i="89"/>
  <c r="AQ117" i="89"/>
  <c r="AU26" i="28"/>
  <c r="AU109" i="28"/>
  <c r="AU108" i="28"/>
  <c r="N46" i="54"/>
  <c r="O47" i="54"/>
  <c r="P48" i="54"/>
  <c r="N50" i="54"/>
  <c r="O51" i="54"/>
  <c r="O36" i="54"/>
  <c r="P37" i="54"/>
  <c r="N39" i="54"/>
  <c r="O40" i="54"/>
  <c r="P41" i="54"/>
  <c r="N45" i="54"/>
  <c r="O46" i="54"/>
  <c r="P47" i="54"/>
  <c r="N49" i="54"/>
  <c r="O50" i="54"/>
  <c r="P51" i="54"/>
  <c r="S46" i="43"/>
  <c r="P36" i="54"/>
  <c r="N38" i="54"/>
  <c r="O39" i="54"/>
  <c r="P40" i="54"/>
  <c r="N42" i="54"/>
  <c r="O45" i="54"/>
  <c r="P46" i="54"/>
  <c r="N48" i="54"/>
  <c r="O49" i="54"/>
  <c r="P50" i="54"/>
  <c r="R37" i="43"/>
  <c r="S48" i="43"/>
  <c r="N37" i="54"/>
  <c r="O38" i="54"/>
  <c r="P45" i="54"/>
  <c r="N47" i="54"/>
  <c r="M50" i="46"/>
  <c r="M45" i="46"/>
  <c r="AI38" i="79"/>
  <c r="AL23" i="85"/>
  <c r="AR25" i="85"/>
  <c r="AR98" i="85" s="1"/>
  <c r="AV54" i="85"/>
  <c r="AV99" i="85" s="1"/>
  <c r="AP54" i="85"/>
  <c r="AP99" i="85" s="1"/>
  <c r="BE106" i="22"/>
  <c r="BG25" i="22"/>
  <c r="BG38" i="22" s="1"/>
  <c r="BG39" i="22" s="1"/>
  <c r="BF54" i="22"/>
  <c r="BI54" i="22" s="1"/>
  <c r="BC25" i="97"/>
  <c r="BC38" i="97" s="1"/>
  <c r="BC39" i="97" s="1"/>
  <c r="BE48" i="97"/>
  <c r="BE83" i="97"/>
  <c r="AJ38" i="4"/>
  <c r="AJ39" i="4" s="1"/>
  <c r="BC38" i="22"/>
  <c r="BC39" i="22" s="1"/>
  <c r="AM23" i="85"/>
  <c r="AP108" i="85"/>
  <c r="AT108" i="85"/>
  <c r="BE19" i="22"/>
  <c r="BE108" i="22" s="1"/>
  <c r="BD67" i="22"/>
  <c r="BD68" i="22" s="1"/>
  <c r="BF108" i="22"/>
  <c r="BI27" i="97"/>
  <c r="AN108" i="85"/>
  <c r="AM54" i="85"/>
  <c r="AM99" i="85" s="1"/>
  <c r="BE54" i="22"/>
  <c r="BI106" i="22"/>
  <c r="BE27" i="97"/>
  <c r="BB108" i="97"/>
  <c r="AK54" i="79"/>
  <c r="AK54" i="4" s="1"/>
  <c r="K53" i="83"/>
  <c r="K63" i="83"/>
  <c r="K58" i="83"/>
  <c r="O58" i="16"/>
  <c r="O63" i="16"/>
  <c r="O58" i="93"/>
  <c r="O53" i="93"/>
  <c r="M78" i="47"/>
  <c r="M82" i="47"/>
  <c r="M80" i="47"/>
  <c r="M79" i="47"/>
  <c r="M81" i="47"/>
  <c r="M77" i="47"/>
  <c r="M97" i="47"/>
  <c r="M100" i="47"/>
  <c r="M96" i="47"/>
  <c r="M91" i="47"/>
  <c r="M88" i="47"/>
  <c r="M90" i="47"/>
  <c r="M86" i="47"/>
  <c r="M87" i="47"/>
  <c r="M125" i="47"/>
  <c r="M123" i="47"/>
  <c r="M127" i="47"/>
  <c r="M128" i="47"/>
  <c r="M124" i="47"/>
  <c r="M106" i="47"/>
  <c r="M109" i="47"/>
  <c r="M105" i="47"/>
  <c r="M110" i="47"/>
  <c r="M107" i="47"/>
  <c r="M122" i="47"/>
  <c r="M104" i="47"/>
  <c r="M95" i="47"/>
  <c r="M126" i="47"/>
  <c r="M76" i="47"/>
  <c r="M85" i="47"/>
  <c r="M42" i="46"/>
  <c r="M39" i="46"/>
  <c r="M40" i="46"/>
  <c r="M41" i="46"/>
  <c r="M38" i="46"/>
  <c r="AK52" i="79"/>
  <c r="AK67" i="22"/>
  <c r="AH38" i="79"/>
  <c r="AK27" i="4"/>
  <c r="AK56" i="4"/>
  <c r="AK52" i="86"/>
  <c r="AK67" i="85"/>
  <c r="AH67" i="79"/>
  <c r="AK25" i="79"/>
  <c r="AK25" i="4" s="1"/>
  <c r="AK23" i="79"/>
  <c r="AK38" i="22"/>
  <c r="AK39" i="22" s="1"/>
  <c r="AK108" i="79"/>
  <c r="AK19" i="4"/>
  <c r="AK108" i="4" s="1"/>
  <c r="AH52" i="4"/>
  <c r="AI67" i="4"/>
  <c r="AI68" i="4" s="1"/>
  <c r="AK38" i="85"/>
  <c r="AK23" i="86"/>
  <c r="AK38" i="97"/>
  <c r="AK39" i="97" s="1"/>
  <c r="R85" i="48"/>
  <c r="R87" i="48"/>
  <c r="R89" i="48"/>
  <c r="R91" i="48"/>
  <c r="R104" i="48"/>
  <c r="R106" i="48"/>
  <c r="R108" i="48"/>
  <c r="R110" i="48"/>
  <c r="R122" i="48"/>
  <c r="R124" i="48"/>
  <c r="R126" i="48"/>
  <c r="R128" i="48"/>
  <c r="S85" i="48"/>
  <c r="S87" i="48"/>
  <c r="S89" i="48"/>
  <c r="S91" i="48"/>
  <c r="S104" i="48"/>
  <c r="S106" i="48"/>
  <c r="S108" i="48"/>
  <c r="S110" i="48"/>
  <c r="S122" i="48"/>
  <c r="S124" i="48"/>
  <c r="S126" i="48"/>
  <c r="S128" i="48"/>
  <c r="R76" i="48"/>
  <c r="R78" i="48"/>
  <c r="R80" i="48"/>
  <c r="R82" i="48"/>
  <c r="R86" i="48"/>
  <c r="R88" i="48"/>
  <c r="R94" i="48"/>
  <c r="R96" i="48"/>
  <c r="R98" i="48"/>
  <c r="R105" i="48"/>
  <c r="R107" i="48"/>
  <c r="R113" i="48"/>
  <c r="R115" i="48"/>
  <c r="R117" i="48"/>
  <c r="R123" i="48"/>
  <c r="R125" i="48"/>
  <c r="S76" i="48"/>
  <c r="S78" i="48"/>
  <c r="S80" i="48"/>
  <c r="S82" i="48"/>
  <c r="S86" i="48"/>
  <c r="S88" i="48"/>
  <c r="S94" i="48"/>
  <c r="S96" i="48"/>
  <c r="S98" i="48"/>
  <c r="S105" i="48"/>
  <c r="S107" i="48"/>
  <c r="S113" i="48"/>
  <c r="S115" i="48"/>
  <c r="S117" i="48"/>
  <c r="S123" i="48"/>
  <c r="S125" i="48"/>
  <c r="AU58" i="28"/>
  <c r="AT109" i="28"/>
  <c r="AT42" i="28"/>
  <c r="AT43" i="28" s="1"/>
  <c r="AT113" i="28"/>
  <c r="S38" i="43"/>
  <c r="S42" i="43"/>
  <c r="R45" i="43"/>
  <c r="R47" i="43"/>
  <c r="R49" i="43"/>
  <c r="R51" i="43"/>
  <c r="S37" i="43"/>
  <c r="S39" i="43"/>
  <c r="S41" i="43"/>
  <c r="S45" i="43"/>
  <c r="S47" i="43"/>
  <c r="S49" i="43"/>
  <c r="S51" i="43"/>
  <c r="S36" i="43"/>
  <c r="S40" i="43"/>
  <c r="R36" i="43"/>
  <c r="R38" i="43"/>
  <c r="R40" i="43"/>
  <c r="R42" i="43"/>
  <c r="R46" i="43"/>
  <c r="R48" i="43"/>
  <c r="BD23" i="97"/>
  <c r="BH23" i="97"/>
  <c r="BH38" i="97" s="1"/>
  <c r="BH39" i="97" s="1"/>
  <c r="BB52" i="97"/>
  <c r="BF52" i="97"/>
  <c r="BE19" i="97"/>
  <c r="BE108" i="97" s="1"/>
  <c r="BI19" i="97"/>
  <c r="BI108" i="97" s="1"/>
  <c r="BC54" i="97"/>
  <c r="BC67" i="97" s="1"/>
  <c r="BC68" i="97" s="1"/>
  <c r="BG54" i="97"/>
  <c r="BG99" i="97" s="1"/>
  <c r="BE56" i="97"/>
  <c r="BI56" i="97"/>
  <c r="BC108" i="97"/>
  <c r="BG108" i="97"/>
  <c r="BB25" i="97"/>
  <c r="BB98" i="97" s="1"/>
  <c r="BF25" i="97"/>
  <c r="BI25" i="97" s="1"/>
  <c r="BG67" i="22"/>
  <c r="BG68" i="22" s="1"/>
  <c r="BI23" i="22"/>
  <c r="BI52" i="22"/>
  <c r="BI67" i="22" s="1"/>
  <c r="BI68" i="22" s="1"/>
  <c r="BF25" i="22"/>
  <c r="BF98" i="22" s="1"/>
  <c r="BI27" i="22"/>
  <c r="BI48" i="22"/>
  <c r="BG108" i="22"/>
  <c r="BI56" i="22"/>
  <c r="BI99" i="22" s="1"/>
  <c r="BH108" i="22"/>
  <c r="BE23" i="22"/>
  <c r="BB67" i="22"/>
  <c r="BB68" i="22" s="1"/>
  <c r="BE52" i="22"/>
  <c r="BE67" i="22" s="1"/>
  <c r="BE68" i="22" s="1"/>
  <c r="BB25" i="22"/>
  <c r="BE27" i="22"/>
  <c r="BE48" i="22"/>
  <c r="BC108" i="22"/>
  <c r="BE56" i="22"/>
  <c r="BE99" i="22" s="1"/>
  <c r="BD108" i="22"/>
  <c r="O63" i="93"/>
  <c r="O47" i="93"/>
  <c r="O48" i="93"/>
  <c r="O49" i="93"/>
  <c r="O47" i="16"/>
  <c r="O48" i="16"/>
  <c r="O49" i="16"/>
  <c r="K48" i="83"/>
  <c r="K49" i="83"/>
  <c r="K55" i="83"/>
  <c r="K54" i="83"/>
  <c r="K46" i="83"/>
  <c r="K52" i="83"/>
  <c r="K47" i="83"/>
  <c r="AK99" i="4" l="1"/>
  <c r="BH67" i="97"/>
  <c r="BH68" i="97" s="1"/>
  <c r="BH38" i="22"/>
  <c r="BH39" i="22" s="1"/>
  <c r="BF67" i="22"/>
  <c r="BF68" i="22" s="1"/>
  <c r="BD38" i="22"/>
  <c r="BD39" i="22" s="1"/>
  <c r="BG98" i="22"/>
  <c r="BE25" i="22"/>
  <c r="BE98" i="22" s="1"/>
  <c r="BB98" i="22"/>
  <c r="BD99" i="97"/>
  <c r="BD38" i="97"/>
  <c r="BD39" i="97" s="1"/>
  <c r="BC98" i="97"/>
  <c r="BF99" i="22"/>
  <c r="BE54" i="97"/>
  <c r="BE99" i="97" s="1"/>
  <c r="BI98" i="97"/>
  <c r="BC99" i="97"/>
  <c r="BF98" i="97"/>
  <c r="AK98" i="4"/>
  <c r="AK99" i="79"/>
  <c r="AK98" i="79"/>
  <c r="AO74" i="30"/>
  <c r="AO75" i="30" s="1"/>
  <c r="M42" i="30"/>
  <c r="M43" i="30" s="1"/>
  <c r="AQ42" i="89"/>
  <c r="AQ43" i="89" s="1"/>
  <c r="BE38" i="22"/>
  <c r="BE39" i="22" s="1"/>
  <c r="AH38" i="4"/>
  <c r="AH39" i="4" s="1"/>
  <c r="AH39" i="79"/>
  <c r="AI38" i="4"/>
  <c r="AI39" i="4" s="1"/>
  <c r="AI39" i="79"/>
  <c r="AK38" i="86"/>
  <c r="AK39" i="86" s="1"/>
  <c r="AK39" i="85"/>
  <c r="AH67" i="4"/>
  <c r="AH68" i="4" s="1"/>
  <c r="AH68" i="79"/>
  <c r="AK67" i="79"/>
  <c r="AK68" i="79" s="1"/>
  <c r="AK68" i="22"/>
  <c r="AK67" i="86"/>
  <c r="AK68" i="86" s="1"/>
  <c r="AK68" i="85"/>
  <c r="BI25" i="22"/>
  <c r="BI38" i="22" s="1"/>
  <c r="BI39" i="22" s="1"/>
  <c r="BE25" i="97"/>
  <c r="BE98" i="97" s="1"/>
  <c r="BG67" i="97"/>
  <c r="BG68" i="97" s="1"/>
  <c r="AK38" i="79"/>
  <c r="AK52" i="4"/>
  <c r="AK23" i="4"/>
  <c r="AT108" i="28"/>
  <c r="BI52" i="97"/>
  <c r="BF67" i="97"/>
  <c r="BF68" i="97" s="1"/>
  <c r="BB38" i="97"/>
  <c r="BB39" i="97" s="1"/>
  <c r="BF38" i="97"/>
  <c r="BF39" i="97" s="1"/>
  <c r="BE52" i="97"/>
  <c r="BB67" i="97"/>
  <c r="BB68" i="97" s="1"/>
  <c r="BI54" i="97"/>
  <c r="BI99" i="97" s="1"/>
  <c r="BE23" i="97"/>
  <c r="BI23" i="97"/>
  <c r="BI38" i="97" s="1"/>
  <c r="BI39" i="97" s="1"/>
  <c r="BF38" i="22"/>
  <c r="BF39" i="22" s="1"/>
  <c r="BB38" i="22"/>
  <c r="BB39" i="22" s="1"/>
  <c r="A3" i="3"/>
  <c r="A3" i="78"/>
  <c r="A3" i="16"/>
  <c r="A3" i="93"/>
  <c r="A3" i="21"/>
  <c r="A3" i="94"/>
  <c r="A3" i="64"/>
  <c r="A3" i="95"/>
  <c r="A3" i="96"/>
  <c r="A3" i="67"/>
  <c r="A3" i="84"/>
  <c r="A3" i="19"/>
  <c r="Q14" i="83"/>
  <c r="O14" i="83"/>
  <c r="O14" i="84" s="1"/>
  <c r="J14" i="83"/>
  <c r="H14" i="83"/>
  <c r="H14" i="84" s="1"/>
  <c r="G14" i="83"/>
  <c r="G14" i="84" s="1"/>
  <c r="F14" i="83"/>
  <c r="Q14" i="19"/>
  <c r="G14" i="19"/>
  <c r="F14" i="19"/>
  <c r="Q15" i="84"/>
  <c r="K15" i="84"/>
  <c r="J15" i="84"/>
  <c r="H15" i="84"/>
  <c r="G15" i="84"/>
  <c r="F15" i="84"/>
  <c r="K14" i="84"/>
  <c r="F14" i="84"/>
  <c r="Q13" i="84"/>
  <c r="K13" i="84"/>
  <c r="J13" i="84"/>
  <c r="H13" i="84"/>
  <c r="G13" i="84"/>
  <c r="F13" i="84"/>
  <c r="Q12" i="84"/>
  <c r="K12" i="84"/>
  <c r="J12" i="84"/>
  <c r="H12" i="84"/>
  <c r="G12" i="84"/>
  <c r="F12" i="84"/>
  <c r="Q11" i="84"/>
  <c r="K11" i="84"/>
  <c r="J11" i="84"/>
  <c r="H11" i="84"/>
  <c r="G11" i="84"/>
  <c r="F11" i="84"/>
  <c r="Q14" i="84" l="1"/>
  <c r="BE67" i="97"/>
  <c r="BE68" i="97" s="1"/>
  <c r="BI98" i="22"/>
  <c r="K40" i="84"/>
  <c r="K52" i="84" s="1"/>
  <c r="AK67" i="4"/>
  <c r="AK68" i="4" s="1"/>
  <c r="AK38" i="4"/>
  <c r="AK39" i="4" s="1"/>
  <c r="AK39" i="79"/>
  <c r="BE38" i="97"/>
  <c r="BE39" i="97" s="1"/>
  <c r="J14" i="84"/>
  <c r="BI67" i="97"/>
  <c r="BI68" i="97" s="1"/>
  <c r="S161" i="47"/>
  <c r="S161" i="48" s="1"/>
  <c r="R161" i="47"/>
  <c r="R161" i="48" s="1"/>
  <c r="Q161" i="47"/>
  <c r="P161" i="47"/>
  <c r="O161" i="47"/>
  <c r="N161" i="47"/>
  <c r="L161" i="47"/>
  <c r="K161" i="47"/>
  <c r="K161" i="55" s="1"/>
  <c r="J161" i="47"/>
  <c r="I161" i="47"/>
  <c r="H161" i="47"/>
  <c r="G161" i="47"/>
  <c r="F161" i="47"/>
  <c r="S158" i="47"/>
  <c r="S158" i="48" s="1"/>
  <c r="R158" i="47"/>
  <c r="R158" i="48" s="1"/>
  <c r="Q158" i="47"/>
  <c r="P158" i="47"/>
  <c r="O158" i="47"/>
  <c r="N158" i="47"/>
  <c r="L158" i="47"/>
  <c r="K158" i="47"/>
  <c r="K158" i="55" s="1"/>
  <c r="J158" i="47"/>
  <c r="I158" i="47"/>
  <c r="H158" i="47"/>
  <c r="G158" i="47"/>
  <c r="F158" i="47"/>
  <c r="K46" i="84" l="1"/>
  <c r="N161" i="91"/>
  <c r="N161" i="92"/>
  <c r="P161" i="91"/>
  <c r="P161" i="92"/>
  <c r="N158" i="91"/>
  <c r="N158" i="92"/>
  <c r="O158" i="91"/>
  <c r="O158" i="92"/>
  <c r="P158" i="91"/>
  <c r="P158" i="92"/>
  <c r="O161" i="91"/>
  <c r="O161" i="92"/>
  <c r="S111" i="81"/>
  <c r="R111" i="81"/>
  <c r="Q111" i="81"/>
  <c r="P111" i="81"/>
  <c r="O111" i="81"/>
  <c r="N111" i="81"/>
  <c r="L111" i="81"/>
  <c r="K111" i="81"/>
  <c r="J111" i="81"/>
  <c r="I111" i="81"/>
  <c r="H111" i="81"/>
  <c r="G111" i="81"/>
  <c r="L111" i="28"/>
  <c r="K111" i="28"/>
  <c r="J111" i="28"/>
  <c r="I111" i="28"/>
  <c r="H111" i="28"/>
  <c r="G111" i="28"/>
  <c r="S111" i="29"/>
  <c r="R111" i="29"/>
  <c r="Q111" i="29"/>
  <c r="P111" i="29"/>
  <c r="O111" i="29"/>
  <c r="N111" i="29"/>
  <c r="L111" i="29"/>
  <c r="K111" i="29"/>
  <c r="J111" i="29"/>
  <c r="I111" i="29"/>
  <c r="H111" i="29"/>
  <c r="G111" i="29"/>
  <c r="L111" i="74"/>
  <c r="J111" i="74"/>
  <c r="I111" i="74"/>
  <c r="H111" i="74"/>
  <c r="G111" i="74"/>
  <c r="L111" i="75"/>
  <c r="J111" i="75"/>
  <c r="I111" i="75"/>
  <c r="H111" i="75"/>
  <c r="G111" i="75"/>
  <c r="S111" i="90"/>
  <c r="R111" i="90"/>
  <c r="L111" i="90"/>
  <c r="K111" i="90"/>
  <c r="J111" i="90"/>
  <c r="I111" i="90"/>
  <c r="H111" i="90"/>
  <c r="G111" i="90"/>
  <c r="S111" i="89"/>
  <c r="R111" i="89"/>
  <c r="L111" i="89"/>
  <c r="K111" i="89"/>
  <c r="J111" i="89"/>
  <c r="I111" i="89"/>
  <c r="H111" i="89"/>
  <c r="G111" i="89"/>
  <c r="L111" i="56"/>
  <c r="J111" i="56"/>
  <c r="I111" i="56"/>
  <c r="H111" i="56"/>
  <c r="G111" i="56"/>
  <c r="S111" i="30"/>
  <c r="S111" i="28" s="1"/>
  <c r="R111" i="30"/>
  <c r="Q111" i="30"/>
  <c r="AE111" i="30" s="1"/>
  <c r="AS111" i="30" s="1"/>
  <c r="P111" i="30"/>
  <c r="O111" i="30"/>
  <c r="AC111" i="30" s="1"/>
  <c r="N111" i="30"/>
  <c r="L111" i="30"/>
  <c r="Z111" i="30" s="1"/>
  <c r="K111" i="30"/>
  <c r="Y111" i="30" s="1"/>
  <c r="Y111" i="28" s="1"/>
  <c r="J111" i="30"/>
  <c r="I111" i="30"/>
  <c r="W111" i="30" s="1"/>
  <c r="H111" i="30"/>
  <c r="G111" i="30"/>
  <c r="U111" i="30" s="1"/>
  <c r="U111" i="28" s="1"/>
  <c r="F111" i="81"/>
  <c r="F111" i="28"/>
  <c r="F111" i="29"/>
  <c r="F111" i="74"/>
  <c r="F111" i="75"/>
  <c r="F111" i="90"/>
  <c r="F111" i="89"/>
  <c r="F111" i="56"/>
  <c r="F111" i="30"/>
  <c r="N65" i="45"/>
  <c r="O65" i="45"/>
  <c r="P65" i="45"/>
  <c r="Q65" i="45"/>
  <c r="R65" i="45"/>
  <c r="S65" i="45"/>
  <c r="AF111" i="30" l="1"/>
  <c r="AF111" i="28" s="1"/>
  <c r="R111" i="28"/>
  <c r="AQ111" i="30"/>
  <c r="AQ111" i="89" s="1"/>
  <c r="AC111" i="90"/>
  <c r="AB111" i="30"/>
  <c r="AD111" i="30"/>
  <c r="V111" i="30"/>
  <c r="V111" i="28" s="1"/>
  <c r="T111" i="30"/>
  <c r="AH111" i="30" s="1"/>
  <c r="X111" i="30"/>
  <c r="AL111" i="30" s="1"/>
  <c r="AG111" i="30"/>
  <c r="AN111" i="30"/>
  <c r="Z111" i="28"/>
  <c r="Z111" i="90"/>
  <c r="AK111" i="30"/>
  <c r="W111" i="81"/>
  <c r="W111" i="29"/>
  <c r="U111" i="89"/>
  <c r="W111" i="89"/>
  <c r="Y111" i="89"/>
  <c r="U111" i="90"/>
  <c r="Y111" i="90"/>
  <c r="U111" i="75"/>
  <c r="Z111" i="75"/>
  <c r="W111" i="74"/>
  <c r="Z111" i="29"/>
  <c r="AE111" i="29"/>
  <c r="Z111" i="81"/>
  <c r="AE111" i="81"/>
  <c r="AS111" i="81"/>
  <c r="AS111" i="29"/>
  <c r="AI111" i="30"/>
  <c r="U111" i="81"/>
  <c r="U111" i="29"/>
  <c r="AM111" i="30"/>
  <c r="Y111" i="81"/>
  <c r="Y111" i="29"/>
  <c r="U111" i="56"/>
  <c r="W111" i="56"/>
  <c r="Z111" i="56"/>
  <c r="Z111" i="89"/>
  <c r="W111" i="90"/>
  <c r="W111" i="75"/>
  <c r="U111" i="74"/>
  <c r="Z111" i="74"/>
  <c r="AC111" i="29"/>
  <c r="W111" i="28"/>
  <c r="AC111" i="81"/>
  <c r="AT111" i="30" l="1"/>
  <c r="AT111" i="28" s="1"/>
  <c r="AF111" i="89"/>
  <c r="AF111" i="29"/>
  <c r="AF111" i="90"/>
  <c r="AF111" i="81"/>
  <c r="AU111" i="30"/>
  <c r="AU111" i="28" s="1"/>
  <c r="AG111" i="28"/>
  <c r="AQ111" i="29"/>
  <c r="AQ111" i="81"/>
  <c r="AB111" i="81"/>
  <c r="AB111" i="90"/>
  <c r="AR111" i="30"/>
  <c r="AR111" i="89" s="1"/>
  <c r="AD111" i="90"/>
  <c r="AJ111" i="30"/>
  <c r="AJ111" i="81" s="1"/>
  <c r="AB111" i="29"/>
  <c r="AP111" i="30"/>
  <c r="AP111" i="89" s="1"/>
  <c r="AG111" i="89"/>
  <c r="T111" i="89"/>
  <c r="T111" i="90"/>
  <c r="AD111" i="81"/>
  <c r="AG111" i="90"/>
  <c r="T111" i="74"/>
  <c r="AG111" i="81"/>
  <c r="T111" i="81"/>
  <c r="AG111" i="29"/>
  <c r="T111" i="29"/>
  <c r="AD111" i="29"/>
  <c r="T111" i="56"/>
  <c r="T111" i="75"/>
  <c r="T111" i="28"/>
  <c r="V111" i="90"/>
  <c r="V111" i="81"/>
  <c r="V111" i="56"/>
  <c r="X111" i="75"/>
  <c r="V111" i="74"/>
  <c r="X111" i="81"/>
  <c r="V111" i="89"/>
  <c r="V111" i="29"/>
  <c r="X111" i="56"/>
  <c r="X111" i="28"/>
  <c r="V111" i="75"/>
  <c r="X111" i="29"/>
  <c r="X111" i="89"/>
  <c r="X111" i="90"/>
  <c r="X111" i="74"/>
  <c r="AM111" i="28"/>
  <c r="AM111" i="90"/>
  <c r="AM111" i="89"/>
  <c r="AM111" i="81"/>
  <c r="AM111" i="29"/>
  <c r="AL111" i="81"/>
  <c r="AL111" i="29"/>
  <c r="AL111" i="74"/>
  <c r="AL111" i="75"/>
  <c r="AL111" i="89"/>
  <c r="AL111" i="28"/>
  <c r="AL111" i="90"/>
  <c r="AL111" i="56"/>
  <c r="AN111" i="81"/>
  <c r="AN111" i="29"/>
  <c r="AN111" i="89"/>
  <c r="AN111" i="75"/>
  <c r="AN111" i="90"/>
  <c r="AN111" i="56"/>
  <c r="AN111" i="28"/>
  <c r="AN111" i="74"/>
  <c r="AI111" i="28"/>
  <c r="AI111" i="90"/>
  <c r="AI111" i="75"/>
  <c r="AI111" i="89"/>
  <c r="AI111" i="56"/>
  <c r="AI111" i="81"/>
  <c r="AI111" i="29"/>
  <c r="AI111" i="74"/>
  <c r="AK111" i="28"/>
  <c r="AK111" i="90"/>
  <c r="AK111" i="81"/>
  <c r="AK111" i="29"/>
  <c r="AK111" i="74"/>
  <c r="AK111" i="56"/>
  <c r="AK111" i="75"/>
  <c r="AK111" i="89"/>
  <c r="AH111" i="81"/>
  <c r="AH111" i="29"/>
  <c r="AH111" i="74"/>
  <c r="AH111" i="75"/>
  <c r="AH111" i="28"/>
  <c r="AH111" i="90"/>
  <c r="AH111" i="89"/>
  <c r="AH111" i="56"/>
  <c r="AT111" i="29" l="1"/>
  <c r="AT111" i="90"/>
  <c r="AT111" i="81"/>
  <c r="AT111" i="89"/>
  <c r="AU111" i="90"/>
  <c r="AU111" i="81"/>
  <c r="AU111" i="89"/>
  <c r="AU111" i="29"/>
  <c r="AR111" i="29"/>
  <c r="AR111" i="81"/>
  <c r="AP111" i="81"/>
  <c r="AJ111" i="56"/>
  <c r="AJ111" i="75"/>
  <c r="AJ111" i="90"/>
  <c r="AJ111" i="29"/>
  <c r="AJ111" i="28"/>
  <c r="AJ111" i="89"/>
  <c r="AJ111" i="74"/>
  <c r="AP111" i="29"/>
  <c r="F158" i="55" l="1"/>
  <c r="L158" i="55"/>
  <c r="J158" i="55"/>
  <c r="I158" i="55"/>
  <c r="H158" i="55"/>
  <c r="G158" i="55"/>
  <c r="S65" i="80"/>
  <c r="S65" i="88"/>
  <c r="S65" i="54"/>
  <c r="S65" i="46"/>
  <c r="R65" i="80"/>
  <c r="R65" i="88"/>
  <c r="R65" i="54"/>
  <c r="R65" i="46"/>
  <c r="Q65" i="80"/>
  <c r="Q65" i="46"/>
  <c r="P65" i="80"/>
  <c r="P65" i="46"/>
  <c r="O65" i="80"/>
  <c r="O65" i="46"/>
  <c r="N65" i="80"/>
  <c r="N65" i="46"/>
  <c r="L65" i="80"/>
  <c r="L65" i="43"/>
  <c r="L65" i="45"/>
  <c r="L65" i="72"/>
  <c r="L65" i="73"/>
  <c r="L65" i="88"/>
  <c r="L65" i="54"/>
  <c r="L65" i="87"/>
  <c r="L65" i="46"/>
  <c r="K65" i="80"/>
  <c r="K65" i="43"/>
  <c r="K65" i="45"/>
  <c r="K65" i="88"/>
  <c r="K65" i="54"/>
  <c r="K65" i="46"/>
  <c r="J65" i="80"/>
  <c r="J65" i="43"/>
  <c r="J65" i="45"/>
  <c r="J65" i="72"/>
  <c r="J65" i="73"/>
  <c r="J65" i="88"/>
  <c r="J65" i="54"/>
  <c r="J65" i="87"/>
  <c r="J65" i="46"/>
  <c r="I65" i="80"/>
  <c r="I65" i="43"/>
  <c r="I65" i="45"/>
  <c r="I65" i="72"/>
  <c r="I65" i="73"/>
  <c r="I65" i="88"/>
  <c r="I65" i="54"/>
  <c r="I65" i="87"/>
  <c r="I65" i="46"/>
  <c r="H65" i="80"/>
  <c r="H65" i="43"/>
  <c r="H65" i="45"/>
  <c r="H65" i="72"/>
  <c r="H65" i="73"/>
  <c r="H65" i="88"/>
  <c r="H65" i="54"/>
  <c r="H65" i="87"/>
  <c r="H65" i="46"/>
  <c r="G65" i="80"/>
  <c r="G65" i="43"/>
  <c r="G65" i="45"/>
  <c r="G65" i="72"/>
  <c r="G65" i="73"/>
  <c r="G65" i="88"/>
  <c r="G65" i="54"/>
  <c r="G65" i="87"/>
  <c r="G65" i="46"/>
  <c r="F65" i="80"/>
  <c r="F65" i="43"/>
  <c r="F65" i="45"/>
  <c r="F65" i="72"/>
  <c r="F65" i="73"/>
  <c r="F65" i="88"/>
  <c r="F65" i="54"/>
  <c r="F65" i="87"/>
  <c r="F65" i="46"/>
  <c r="S62" i="46"/>
  <c r="S62" i="43" s="1"/>
  <c r="R62" i="46"/>
  <c r="R62" i="43" s="1"/>
  <c r="Q62" i="46"/>
  <c r="P62" i="46"/>
  <c r="P62" i="54" s="1"/>
  <c r="O62" i="46"/>
  <c r="O62" i="54" s="1"/>
  <c r="N62" i="46"/>
  <c r="N62" i="54" s="1"/>
  <c r="L62" i="46"/>
  <c r="L62" i="80" s="1"/>
  <c r="K62" i="46"/>
  <c r="J62" i="46"/>
  <c r="I62" i="46"/>
  <c r="I62" i="43" s="1"/>
  <c r="H62" i="46"/>
  <c r="H62" i="87" s="1"/>
  <c r="G62" i="46"/>
  <c r="G62" i="43" s="1"/>
  <c r="F62" i="46"/>
  <c r="F62" i="88" s="1"/>
  <c r="I101" i="4"/>
  <c r="I101" i="22" s="1"/>
  <c r="Q101" i="4"/>
  <c r="Q101" i="97" s="1"/>
  <c r="U101" i="4"/>
  <c r="U101" i="97" s="1"/>
  <c r="AO101" i="4"/>
  <c r="BE101" i="4"/>
  <c r="BE101" i="97" s="1"/>
  <c r="BA101" i="4"/>
  <c r="AC101" i="4"/>
  <c r="Y101" i="4"/>
  <c r="Y101" i="97" s="1"/>
  <c r="M101" i="4"/>
  <c r="M101" i="97" s="1"/>
  <c r="K62" i="43" l="1"/>
  <c r="K62" i="87"/>
  <c r="AC101" i="97"/>
  <c r="AC101" i="26"/>
  <c r="BE101" i="79"/>
  <c r="BE101" i="22"/>
  <c r="AO101" i="85"/>
  <c r="AO101" i="86"/>
  <c r="N62" i="88"/>
  <c r="O62" i="88"/>
  <c r="P62" i="88"/>
  <c r="G161" i="92"/>
  <c r="G161" i="55"/>
  <c r="I161" i="92"/>
  <c r="I161" i="55"/>
  <c r="K161" i="92"/>
  <c r="R161" i="92"/>
  <c r="F161" i="92"/>
  <c r="F161" i="55"/>
  <c r="H161" i="92"/>
  <c r="H161" i="55"/>
  <c r="J161" i="92"/>
  <c r="J161" i="55"/>
  <c r="L161" i="92"/>
  <c r="L161" i="55"/>
  <c r="S161" i="92"/>
  <c r="K158" i="91"/>
  <c r="G158" i="92"/>
  <c r="G158" i="91"/>
  <c r="I158" i="92"/>
  <c r="I158" i="91"/>
  <c r="R158" i="92"/>
  <c r="R158" i="91"/>
  <c r="F158" i="92"/>
  <c r="F158" i="91"/>
  <c r="H158" i="92"/>
  <c r="H158" i="91"/>
  <c r="J158" i="92"/>
  <c r="J158" i="91"/>
  <c r="L158" i="92"/>
  <c r="L158" i="91"/>
  <c r="S158" i="92"/>
  <c r="S158" i="91"/>
  <c r="K158" i="50"/>
  <c r="K158" i="92"/>
  <c r="G161" i="91"/>
  <c r="I161" i="91"/>
  <c r="K161" i="50"/>
  <c r="K161" i="91"/>
  <c r="R161" i="91"/>
  <c r="F161" i="91"/>
  <c r="H161" i="91"/>
  <c r="J161" i="91"/>
  <c r="L161" i="91"/>
  <c r="S161" i="91"/>
  <c r="G161" i="76"/>
  <c r="G161" i="77"/>
  <c r="I161" i="76"/>
  <c r="I161" i="77"/>
  <c r="F161" i="76"/>
  <c r="F161" i="77"/>
  <c r="H161" i="76"/>
  <c r="H161" i="77"/>
  <c r="J161" i="76"/>
  <c r="J161" i="77"/>
  <c r="L161" i="76"/>
  <c r="L161" i="77"/>
  <c r="H158" i="76"/>
  <c r="H158" i="77"/>
  <c r="J158" i="76"/>
  <c r="J158" i="77"/>
  <c r="L158" i="76"/>
  <c r="L158" i="77"/>
  <c r="G158" i="76"/>
  <c r="G158" i="77"/>
  <c r="I158" i="76"/>
  <c r="I158" i="77"/>
  <c r="F158" i="76"/>
  <c r="F158" i="77"/>
  <c r="L158" i="50"/>
  <c r="G158" i="50"/>
  <c r="I158" i="50"/>
  <c r="H158" i="50"/>
  <c r="J158" i="50"/>
  <c r="L161" i="50"/>
  <c r="H161" i="50"/>
  <c r="J161" i="50"/>
  <c r="G161" i="50"/>
  <c r="I161" i="50"/>
  <c r="F161" i="50"/>
  <c r="F158" i="50"/>
  <c r="N161" i="82"/>
  <c r="N161" i="50"/>
  <c r="P161" i="82"/>
  <c r="P161" i="50"/>
  <c r="R161" i="82"/>
  <c r="R161" i="50"/>
  <c r="O161" i="82"/>
  <c r="O161" i="50"/>
  <c r="Q161" i="82"/>
  <c r="Q161" i="50"/>
  <c r="S161" i="82"/>
  <c r="S161" i="50"/>
  <c r="N158" i="82"/>
  <c r="N158" i="50"/>
  <c r="P158" i="82"/>
  <c r="P158" i="50"/>
  <c r="R158" i="82"/>
  <c r="R158" i="50"/>
  <c r="O158" i="82"/>
  <c r="O158" i="50"/>
  <c r="Q158" i="82"/>
  <c r="Q158" i="50"/>
  <c r="S158" i="82"/>
  <c r="S158" i="50"/>
  <c r="G161" i="82"/>
  <c r="G161" i="48"/>
  <c r="I161" i="82"/>
  <c r="I161" i="48"/>
  <c r="K161" i="82"/>
  <c r="K161" i="48"/>
  <c r="H161" i="82"/>
  <c r="H161" i="48"/>
  <c r="J161" i="82"/>
  <c r="J161" i="48"/>
  <c r="L161" i="82"/>
  <c r="L161" i="48"/>
  <c r="G158" i="82"/>
  <c r="G158" i="48"/>
  <c r="I158" i="82"/>
  <c r="I158" i="48"/>
  <c r="K158" i="82"/>
  <c r="K158" i="48"/>
  <c r="H158" i="82"/>
  <c r="H158" i="48"/>
  <c r="J158" i="82"/>
  <c r="J158" i="48"/>
  <c r="L158" i="82"/>
  <c r="L158" i="48"/>
  <c r="F161" i="82"/>
  <c r="F161" i="48"/>
  <c r="F158" i="82"/>
  <c r="F158" i="48"/>
  <c r="BE101" i="98"/>
  <c r="BE101" i="85"/>
  <c r="BA101" i="24"/>
  <c r="BE101" i="86"/>
  <c r="BE101" i="24"/>
  <c r="BA101" i="79"/>
  <c r="BA101" i="98"/>
  <c r="Y101" i="22"/>
  <c r="AO101" i="24"/>
  <c r="Y101" i="86"/>
  <c r="AO101" i="79"/>
  <c r="AO101" i="98"/>
  <c r="Y101" i="68"/>
  <c r="U101" i="86"/>
  <c r="U101" i="22"/>
  <c r="AC101" i="86"/>
  <c r="AC101" i="24"/>
  <c r="AC101" i="22"/>
  <c r="U101" i="68"/>
  <c r="Y101" i="26"/>
  <c r="Y101" i="100"/>
  <c r="Y101" i="24"/>
  <c r="AC101" i="79"/>
  <c r="AC101" i="85"/>
  <c r="AC101" i="98"/>
  <c r="U101" i="26"/>
  <c r="U101" i="100"/>
  <c r="U101" i="24"/>
  <c r="Y101" i="79"/>
  <c r="Y101" i="85"/>
  <c r="Y101" i="71"/>
  <c r="Y101" i="99"/>
  <c r="Y101" i="98"/>
  <c r="U101" i="79"/>
  <c r="U101" i="85"/>
  <c r="U101" i="71"/>
  <c r="U101" i="99"/>
  <c r="U101" i="98"/>
  <c r="Q101" i="26"/>
  <c r="Q101" i="86"/>
  <c r="Q101" i="100"/>
  <c r="Q101" i="68"/>
  <c r="Q101" i="24"/>
  <c r="Q101" i="22"/>
  <c r="Q101" i="79"/>
  <c r="Q101" i="85"/>
  <c r="Q101" i="71"/>
  <c r="Q101" i="99"/>
  <c r="Q101" i="98"/>
  <c r="M101" i="26"/>
  <c r="M101" i="86"/>
  <c r="M101" i="100"/>
  <c r="M101" i="68"/>
  <c r="M101" i="24"/>
  <c r="M101" i="22"/>
  <c r="M101" i="79"/>
  <c r="M101" i="85"/>
  <c r="M101" i="71"/>
  <c r="M101" i="99"/>
  <c r="M101" i="98"/>
  <c r="I101" i="79"/>
  <c r="I101" i="85"/>
  <c r="I101" i="71"/>
  <c r="I101" i="99"/>
  <c r="I101" i="98"/>
  <c r="I101" i="97"/>
  <c r="I101" i="26"/>
  <c r="I101" i="86"/>
  <c r="I101" i="100"/>
  <c r="I101" i="68"/>
  <c r="I101" i="24"/>
  <c r="H62" i="80"/>
  <c r="Q62" i="80"/>
  <c r="L62" i="87"/>
  <c r="H62" i="54"/>
  <c r="F62" i="45"/>
  <c r="F62" i="72"/>
  <c r="F62" i="87"/>
  <c r="H62" i="43"/>
  <c r="H62" i="45"/>
  <c r="H62" i="72"/>
  <c r="H62" i="73"/>
  <c r="H62" i="88"/>
  <c r="J62" i="43"/>
  <c r="J62" i="45"/>
  <c r="J62" i="72"/>
  <c r="J62" i="73"/>
  <c r="J62" i="88"/>
  <c r="J62" i="54"/>
  <c r="L62" i="43"/>
  <c r="L62" i="45"/>
  <c r="L62" i="72"/>
  <c r="L62" i="73"/>
  <c r="L62" i="88"/>
  <c r="L62" i="54"/>
  <c r="O62" i="45"/>
  <c r="Q62" i="45"/>
  <c r="S62" i="45"/>
  <c r="S62" i="88"/>
  <c r="S62" i="54"/>
  <c r="F62" i="43"/>
  <c r="J62" i="80"/>
  <c r="O62" i="80"/>
  <c r="S62" i="80"/>
  <c r="J62" i="87"/>
  <c r="G62" i="80"/>
  <c r="I62" i="80"/>
  <c r="K62" i="80"/>
  <c r="N62" i="80"/>
  <c r="P62" i="80"/>
  <c r="R62" i="80"/>
  <c r="G62" i="87"/>
  <c r="I62" i="87"/>
  <c r="G62" i="54"/>
  <c r="I62" i="54"/>
  <c r="K62" i="54"/>
  <c r="R62" i="54"/>
  <c r="G62" i="88"/>
  <c r="I62" i="88"/>
  <c r="K62" i="88"/>
  <c r="R62" i="88"/>
  <c r="G62" i="73"/>
  <c r="I62" i="73"/>
  <c r="G62" i="72"/>
  <c r="I62" i="72"/>
  <c r="G62" i="45"/>
  <c r="I62" i="45"/>
  <c r="K62" i="45"/>
  <c r="N62" i="45"/>
  <c r="P62" i="45"/>
  <c r="R62" i="45"/>
  <c r="F62" i="80"/>
  <c r="F62" i="54"/>
  <c r="F62" i="73"/>
  <c r="Y94" i="89"/>
  <c r="Y92" i="89" s="1"/>
  <c r="Y85" i="89"/>
  <c r="Y80" i="89"/>
  <c r="Y62" i="89"/>
  <c r="Y60" i="89" s="1"/>
  <c r="Y53" i="89"/>
  <c r="Y48" i="89"/>
  <c r="Y30" i="89"/>
  <c r="Y28" i="89" s="1"/>
  <c r="Y21" i="89"/>
  <c r="Y16" i="89"/>
  <c r="AM94" i="89"/>
  <c r="AM92" i="89" s="1"/>
  <c r="AM85" i="89"/>
  <c r="AM80" i="89"/>
  <c r="AM62" i="89"/>
  <c r="AM60" i="89" s="1"/>
  <c r="AM53" i="89"/>
  <c r="AM48" i="89"/>
  <c r="AM30" i="89"/>
  <c r="AM28" i="89" s="1"/>
  <c r="AM21" i="89"/>
  <c r="AM16" i="89"/>
  <c r="AM113" i="89" l="1"/>
  <c r="Y113" i="89"/>
  <c r="AM117" i="89"/>
  <c r="Y117" i="89"/>
  <c r="Y90" i="89"/>
  <c r="Y42" i="89"/>
  <c r="Y43" i="89" s="1"/>
  <c r="AM26" i="89"/>
  <c r="AM42" i="89"/>
  <c r="AM43" i="89" s="1"/>
  <c r="AM90" i="89"/>
  <c r="Y74" i="89"/>
  <c r="Y75" i="89" s="1"/>
  <c r="Y26" i="89"/>
  <c r="Y58" i="89"/>
  <c r="Y108" i="89"/>
  <c r="Y109" i="89"/>
  <c r="AM74" i="89"/>
  <c r="AM75" i="89" s="1"/>
  <c r="AM109" i="89"/>
  <c r="AM58" i="89"/>
  <c r="AM108" i="89"/>
  <c r="A3" i="48" l="1"/>
  <c r="A4" i="48" s="1"/>
  <c r="A3" i="50"/>
  <c r="A4" i="50" s="1"/>
  <c r="A3" i="76"/>
  <c r="A4" i="76" s="1"/>
  <c r="A3" i="77"/>
  <c r="A4" i="77" s="1"/>
  <c r="A3" i="92"/>
  <c r="A4" i="92" s="1"/>
  <c r="A3" i="91"/>
  <c r="A4" i="91" s="1"/>
  <c r="A3" i="55"/>
  <c r="A4" i="55" s="1"/>
  <c r="A3" i="82"/>
  <c r="A4" i="82" s="1"/>
  <c r="A3" i="47"/>
  <c r="A4" i="47" s="1"/>
  <c r="A3" i="56"/>
  <c r="A4" i="56" s="1"/>
  <c r="A3" i="89"/>
  <c r="A4" i="89" s="1"/>
  <c r="A3" i="90"/>
  <c r="A4" i="90" s="1"/>
  <c r="A3" i="30"/>
  <c r="A4" i="30" s="1"/>
  <c r="A3" i="81"/>
  <c r="A4" i="81" s="1"/>
  <c r="A3" i="74"/>
  <c r="A4" i="74" s="1"/>
  <c r="A3" i="75"/>
  <c r="A4" i="75" s="1"/>
  <c r="A3" i="29"/>
  <c r="A4" i="29" s="1"/>
  <c r="A3" i="28"/>
  <c r="A4" i="28" s="1"/>
  <c r="A3" i="80"/>
  <c r="A4" i="80" s="1"/>
  <c r="A3" i="43"/>
  <c r="A4" i="43" s="1"/>
  <c r="A3" i="45"/>
  <c r="A4" i="45" s="1"/>
  <c r="A3" i="72"/>
  <c r="A4" i="72" s="1"/>
  <c r="A3" i="73"/>
  <c r="A4" i="73" s="1"/>
  <c r="A3" i="88"/>
  <c r="A4" i="88" s="1"/>
  <c r="A3" i="54"/>
  <c r="A4" i="54" s="1"/>
  <c r="A3" i="87"/>
  <c r="A4" i="87" s="1"/>
  <c r="A3" i="46"/>
  <c r="A4" i="46" s="1"/>
  <c r="K94" i="89"/>
  <c r="K92" i="89" s="1"/>
  <c r="K85" i="89"/>
  <c r="K80" i="89"/>
  <c r="K62" i="89"/>
  <c r="K60" i="89" s="1"/>
  <c r="K53" i="89"/>
  <c r="K48" i="89"/>
  <c r="K30" i="89"/>
  <c r="K28" i="89" s="1"/>
  <c r="K21" i="89"/>
  <c r="K16" i="89"/>
  <c r="F35" i="16"/>
  <c r="Z106" i="85"/>
  <c r="AA106" i="85"/>
  <c r="AB106" i="85"/>
  <c r="AF106" i="22"/>
  <c r="AE106" i="22"/>
  <c r="AD106" i="22"/>
  <c r="AB106" i="22"/>
  <c r="AA106" i="22"/>
  <c r="Z106" i="22"/>
  <c r="X106" i="22"/>
  <c r="W106" i="22"/>
  <c r="V106" i="22"/>
  <c r="T106" i="22"/>
  <c r="S106" i="22"/>
  <c r="R106" i="22"/>
  <c r="P106" i="22"/>
  <c r="O106" i="22"/>
  <c r="N106" i="22"/>
  <c r="L106" i="22"/>
  <c r="K106" i="22"/>
  <c r="J106" i="22"/>
  <c r="H106" i="22"/>
  <c r="G106" i="22"/>
  <c r="F106" i="22"/>
  <c r="AF106" i="97"/>
  <c r="AE106" i="97"/>
  <c r="AD106" i="97"/>
  <c r="AB106" i="97"/>
  <c r="AA106" i="97"/>
  <c r="Z106" i="97"/>
  <c r="X106" i="97"/>
  <c r="W106" i="97"/>
  <c r="V106" i="97"/>
  <c r="T106" i="97"/>
  <c r="S106" i="97"/>
  <c r="R106" i="97"/>
  <c r="P106" i="97"/>
  <c r="O106" i="97"/>
  <c r="N106" i="97"/>
  <c r="L106" i="97"/>
  <c r="K106" i="97"/>
  <c r="J106" i="97"/>
  <c r="H106" i="97"/>
  <c r="G106" i="97"/>
  <c r="F106" i="97"/>
  <c r="BH106" i="24"/>
  <c r="BG106" i="24"/>
  <c r="BF106" i="24"/>
  <c r="BD106" i="24"/>
  <c r="BC106" i="24"/>
  <c r="BB106" i="24"/>
  <c r="AZ106" i="24"/>
  <c r="AY106" i="24"/>
  <c r="AX106" i="24"/>
  <c r="AV106" i="24"/>
  <c r="AU106" i="24"/>
  <c r="AT106" i="24"/>
  <c r="AR106" i="24"/>
  <c r="AQ106" i="24"/>
  <c r="AP106" i="24"/>
  <c r="AN106" i="24"/>
  <c r="AM106" i="24"/>
  <c r="AL106" i="24"/>
  <c r="AF106" i="24"/>
  <c r="AE106" i="24"/>
  <c r="AD106" i="24"/>
  <c r="AB106" i="24"/>
  <c r="AA106" i="24"/>
  <c r="Z106" i="24"/>
  <c r="X106" i="24"/>
  <c r="W106" i="24"/>
  <c r="V106" i="24"/>
  <c r="T106" i="24"/>
  <c r="S106" i="24"/>
  <c r="R106" i="24"/>
  <c r="P106" i="24"/>
  <c r="O106" i="24"/>
  <c r="N106" i="24"/>
  <c r="L106" i="24"/>
  <c r="K106" i="24"/>
  <c r="J106" i="24"/>
  <c r="H106" i="24"/>
  <c r="G106" i="24"/>
  <c r="F106" i="24"/>
  <c r="BH106" i="98"/>
  <c r="BG106" i="98"/>
  <c r="BF106" i="98"/>
  <c r="BD106" i="98"/>
  <c r="BC106" i="98"/>
  <c r="BB106" i="98"/>
  <c r="AZ106" i="98"/>
  <c r="AY106" i="98"/>
  <c r="AX106" i="98"/>
  <c r="AV106" i="98"/>
  <c r="AU106" i="98"/>
  <c r="AT106" i="98"/>
  <c r="AR106" i="98"/>
  <c r="AQ106" i="98"/>
  <c r="AP106" i="98"/>
  <c r="AN106" i="98"/>
  <c r="AM106" i="98"/>
  <c r="AL106" i="98"/>
  <c r="AF106" i="98"/>
  <c r="AE106" i="98"/>
  <c r="AD106" i="98"/>
  <c r="AB106" i="98"/>
  <c r="AA106" i="98"/>
  <c r="Z106" i="98"/>
  <c r="X106" i="98"/>
  <c r="W106" i="98"/>
  <c r="V106" i="98"/>
  <c r="T106" i="98"/>
  <c r="S106" i="98"/>
  <c r="R106" i="98"/>
  <c r="P106" i="98"/>
  <c r="O106" i="98"/>
  <c r="N106" i="98"/>
  <c r="L106" i="98"/>
  <c r="K106" i="98"/>
  <c r="J106" i="98"/>
  <c r="H106" i="98"/>
  <c r="G106" i="98"/>
  <c r="F106" i="98"/>
  <c r="AF106" i="68"/>
  <c r="AE106" i="68"/>
  <c r="AD106" i="68"/>
  <c r="X106" i="68"/>
  <c r="W106" i="68"/>
  <c r="V106" i="68"/>
  <c r="T106" i="68"/>
  <c r="S106" i="68"/>
  <c r="R106" i="68"/>
  <c r="P106" i="68"/>
  <c r="O106" i="68"/>
  <c r="N106" i="68"/>
  <c r="L106" i="68"/>
  <c r="K106" i="68"/>
  <c r="J106" i="68"/>
  <c r="H106" i="68"/>
  <c r="G106" i="68"/>
  <c r="F106" i="68"/>
  <c r="AF106" i="99"/>
  <c r="AE106" i="99"/>
  <c r="AD106" i="99"/>
  <c r="X106" i="99"/>
  <c r="W106" i="99"/>
  <c r="V106" i="99"/>
  <c r="T106" i="99"/>
  <c r="S106" i="99"/>
  <c r="R106" i="99"/>
  <c r="P106" i="99"/>
  <c r="O106" i="99"/>
  <c r="N106" i="99"/>
  <c r="L106" i="99"/>
  <c r="K106" i="99"/>
  <c r="J106" i="99"/>
  <c r="H106" i="99"/>
  <c r="G106" i="99"/>
  <c r="F106" i="99"/>
  <c r="AF106" i="100"/>
  <c r="AE106" i="100"/>
  <c r="AD106" i="100"/>
  <c r="X106" i="100"/>
  <c r="W106" i="100"/>
  <c r="V106" i="100"/>
  <c r="T106" i="100"/>
  <c r="S106" i="100"/>
  <c r="R106" i="100"/>
  <c r="P106" i="100"/>
  <c r="O106" i="100"/>
  <c r="N106" i="100"/>
  <c r="L106" i="100"/>
  <c r="K106" i="100"/>
  <c r="J106" i="100"/>
  <c r="H106" i="100"/>
  <c r="G106" i="100"/>
  <c r="F106" i="100"/>
  <c r="AF106" i="71"/>
  <c r="AE106" i="71"/>
  <c r="AD106" i="71"/>
  <c r="X106" i="71"/>
  <c r="W106" i="71"/>
  <c r="V106" i="71"/>
  <c r="T106" i="71"/>
  <c r="S106" i="71"/>
  <c r="R106" i="71"/>
  <c r="P106" i="71"/>
  <c r="O106" i="71"/>
  <c r="N106" i="71"/>
  <c r="L106" i="71"/>
  <c r="K106" i="71"/>
  <c r="J106" i="71"/>
  <c r="H106" i="71"/>
  <c r="G106" i="71"/>
  <c r="F106" i="71"/>
  <c r="BH106" i="85"/>
  <c r="BG106" i="85"/>
  <c r="BF106" i="85"/>
  <c r="BD106" i="85"/>
  <c r="BC106" i="85"/>
  <c r="BB106" i="85"/>
  <c r="AF106" i="85"/>
  <c r="AE106" i="85"/>
  <c r="AD106" i="85"/>
  <c r="X106" i="85"/>
  <c r="W106" i="85"/>
  <c r="V106" i="85"/>
  <c r="T106" i="85"/>
  <c r="S106" i="85"/>
  <c r="R106" i="85"/>
  <c r="P106" i="85"/>
  <c r="O106" i="85"/>
  <c r="N106" i="85"/>
  <c r="L106" i="85"/>
  <c r="K106" i="85"/>
  <c r="J106" i="85"/>
  <c r="H106" i="85"/>
  <c r="G106" i="85"/>
  <c r="F106" i="85"/>
  <c r="AF106" i="26"/>
  <c r="AE106" i="26"/>
  <c r="AD106" i="26"/>
  <c r="X106" i="26"/>
  <c r="W106" i="26"/>
  <c r="V106" i="26"/>
  <c r="T106" i="26"/>
  <c r="S106" i="26"/>
  <c r="R106" i="26"/>
  <c r="P106" i="26"/>
  <c r="O106" i="26"/>
  <c r="N106" i="26"/>
  <c r="L106" i="26"/>
  <c r="K106" i="26"/>
  <c r="J106" i="26"/>
  <c r="H106" i="26"/>
  <c r="G106" i="26"/>
  <c r="F106" i="26"/>
  <c r="Y112" i="56"/>
  <c r="K117" i="89" l="1"/>
  <c r="K113" i="89"/>
  <c r="Y114" i="56"/>
  <c r="K58" i="89"/>
  <c r="K74" i="89"/>
  <c r="K75" i="89" s="1"/>
  <c r="K26" i="89"/>
  <c r="K42" i="89"/>
  <c r="K43" i="89" s="1"/>
  <c r="K90" i="89"/>
  <c r="A6" i="73"/>
  <c r="A6" i="45"/>
  <c r="A6" i="72"/>
  <c r="A5" i="43"/>
  <c r="A5" i="45"/>
  <c r="A5" i="73"/>
  <c r="A5" i="72"/>
  <c r="A6" i="43"/>
  <c r="A3" i="22"/>
  <c r="A4" i="22" s="1"/>
  <c r="A3" i="97"/>
  <c r="A4" i="97" s="1"/>
  <c r="A3" i="24"/>
  <c r="A4" i="24" s="1"/>
  <c r="A3" i="98"/>
  <c r="A4" i="98" s="1"/>
  <c r="A3" i="68"/>
  <c r="A4" i="68" s="1"/>
  <c r="A3" i="99"/>
  <c r="A4" i="99" s="1"/>
  <c r="A3" i="100"/>
  <c r="A4" i="100" s="1"/>
  <c r="A3" i="71"/>
  <c r="A4" i="71" s="1"/>
  <c r="A3" i="86"/>
  <c r="A4" i="86" s="1"/>
  <c r="A3" i="85"/>
  <c r="A4" i="85" s="1"/>
  <c r="A3" i="26"/>
  <c r="A4" i="26" s="1"/>
  <c r="A3" i="79"/>
  <c r="A4" i="79" s="1"/>
  <c r="A3" i="83"/>
  <c r="A3" i="4"/>
  <c r="A4" i="4" s="1"/>
  <c r="M159" i="82"/>
  <c r="R159" i="48"/>
  <c r="P162" i="91"/>
  <c r="M162" i="92"/>
  <c r="K162" i="91"/>
  <c r="K66" i="87"/>
  <c r="M162" i="48"/>
  <c r="R162" i="48"/>
  <c r="S162" i="48"/>
  <c r="AO102" i="85"/>
  <c r="K63" i="87"/>
  <c r="M66" i="80"/>
  <c r="M66" i="54"/>
  <c r="N159" i="91"/>
  <c r="AC102" i="26"/>
  <c r="M66" i="46"/>
  <c r="K162" i="55"/>
  <c r="M162" i="82"/>
  <c r="P159" i="91"/>
  <c r="S159" i="48"/>
  <c r="M63" i="80"/>
  <c r="M66" i="88"/>
  <c r="M162" i="91"/>
  <c r="N162" i="91"/>
  <c r="M159" i="50"/>
  <c r="M162" i="50"/>
  <c r="K159" i="91"/>
  <c r="O159" i="91"/>
  <c r="AM112" i="56"/>
  <c r="M159" i="48"/>
  <c r="M63" i="54"/>
  <c r="M159" i="91"/>
  <c r="M162" i="47"/>
  <c r="M159" i="92"/>
  <c r="M63" i="88"/>
  <c r="O162" i="91"/>
  <c r="M63" i="46"/>
  <c r="K159" i="55"/>
  <c r="M159" i="47"/>
  <c r="BE102" i="22"/>
  <c r="AM114" i="56" l="1"/>
  <c r="K69" i="87"/>
  <c r="K67" i="87"/>
  <c r="K64" i="87"/>
  <c r="AB102" i="26"/>
  <c r="AC107" i="26"/>
  <c r="M69" i="88"/>
  <c r="M67" i="88"/>
  <c r="M64" i="88"/>
  <c r="M64" i="54"/>
  <c r="M69" i="80"/>
  <c r="M67" i="80"/>
  <c r="M69" i="46"/>
  <c r="M67" i="46"/>
  <c r="M69" i="54"/>
  <c r="M67" i="54"/>
  <c r="M64" i="80"/>
  <c r="M64" i="46"/>
  <c r="BD102" i="22"/>
  <c r="BE107" i="22"/>
  <c r="O163" i="91"/>
  <c r="P160" i="91"/>
  <c r="O160" i="91"/>
  <c r="P163" i="91"/>
  <c r="AN102" i="85"/>
  <c r="K108" i="89"/>
  <c r="K109" i="89"/>
  <c r="C64" i="9"/>
  <c r="C63" i="9"/>
  <c r="C56" i="9"/>
  <c r="C59" i="9" s="1"/>
  <c r="E55" i="9"/>
  <c r="D55" i="9"/>
  <c r="C55" i="9"/>
  <c r="C54" i="9"/>
  <c r="S71" i="55"/>
  <c r="R71" i="55"/>
  <c r="Q71" i="55"/>
  <c r="P71" i="55"/>
  <c r="O71" i="55"/>
  <c r="N71" i="55"/>
  <c r="L71" i="55"/>
  <c r="J71" i="55"/>
  <c r="I71" i="55"/>
  <c r="H71" i="55"/>
  <c r="G71" i="55"/>
  <c r="F71" i="55"/>
  <c r="B64" i="55"/>
  <c r="B65" i="55" s="1"/>
  <c r="B66" i="55" s="1"/>
  <c r="B67" i="55" s="1"/>
  <c r="B68" i="55" s="1"/>
  <c r="B69" i="55" s="1"/>
  <c r="B70" i="55" s="1"/>
  <c r="B71" i="55" s="1"/>
  <c r="A64" i="55"/>
  <c r="A65" i="55" s="1"/>
  <c r="A66" i="55" s="1"/>
  <c r="A67" i="55" s="1"/>
  <c r="A68" i="55" s="1"/>
  <c r="A69" i="55" s="1"/>
  <c r="A70" i="55" s="1"/>
  <c r="A71" i="55" s="1"/>
  <c r="S61" i="55"/>
  <c r="R61" i="55"/>
  <c r="Q61" i="55"/>
  <c r="P61" i="55"/>
  <c r="O61" i="55"/>
  <c r="N61" i="55"/>
  <c r="N61" i="92" s="1"/>
  <c r="L61" i="55"/>
  <c r="J61" i="55"/>
  <c r="I61" i="55"/>
  <c r="H61" i="55"/>
  <c r="G61" i="55"/>
  <c r="F61" i="55"/>
  <c r="B54" i="55"/>
  <c r="B55" i="55" s="1"/>
  <c r="B56" i="55" s="1"/>
  <c r="B57" i="55" s="1"/>
  <c r="B58" i="55" s="1"/>
  <c r="B59" i="55" s="1"/>
  <c r="B60" i="55" s="1"/>
  <c r="B61" i="55" s="1"/>
  <c r="A54" i="55"/>
  <c r="A55" i="55" s="1"/>
  <c r="A56" i="55" s="1"/>
  <c r="A57" i="55" s="1"/>
  <c r="A58" i="55" s="1"/>
  <c r="A59" i="55" s="1"/>
  <c r="A60" i="55" s="1"/>
  <c r="A61" i="55" s="1"/>
  <c r="S51" i="55"/>
  <c r="R51" i="55"/>
  <c r="Q51" i="55"/>
  <c r="P51" i="55"/>
  <c r="O51" i="55"/>
  <c r="N51" i="55"/>
  <c r="L51" i="55"/>
  <c r="J51" i="55"/>
  <c r="I51" i="55"/>
  <c r="H51" i="55"/>
  <c r="G51" i="55"/>
  <c r="F51" i="55"/>
  <c r="A45" i="55"/>
  <c r="A46" i="55" s="1"/>
  <c r="A47" i="55" s="1"/>
  <c r="A48" i="55" s="1"/>
  <c r="A49" i="55" s="1"/>
  <c r="A50" i="55" s="1"/>
  <c r="A51" i="55" s="1"/>
  <c r="B44" i="55"/>
  <c r="B45" i="55" s="1"/>
  <c r="B46" i="55" s="1"/>
  <c r="B47" i="55" s="1"/>
  <c r="B48" i="55" s="1"/>
  <c r="B49" i="55" s="1"/>
  <c r="B50" i="55" s="1"/>
  <c r="B51" i="55" s="1"/>
  <c r="S40" i="55"/>
  <c r="R40" i="55"/>
  <c r="Q40" i="55"/>
  <c r="P40" i="55"/>
  <c r="O40" i="55"/>
  <c r="N40" i="55"/>
  <c r="L40" i="55"/>
  <c r="J40" i="55"/>
  <c r="I40" i="55"/>
  <c r="H40" i="55"/>
  <c r="G40" i="55"/>
  <c r="F40" i="55"/>
  <c r="A34" i="55"/>
  <c r="A35" i="55" s="1"/>
  <c r="A36" i="55" s="1"/>
  <c r="A37" i="55" s="1"/>
  <c r="A38" i="55" s="1"/>
  <c r="A39" i="55" s="1"/>
  <c r="A40" i="55" s="1"/>
  <c r="B33" i="55"/>
  <c r="B34" i="55" s="1"/>
  <c r="B35" i="55" s="1"/>
  <c r="B36" i="55" s="1"/>
  <c r="B37" i="55" s="1"/>
  <c r="B38" i="55" s="1"/>
  <c r="B39" i="55" s="1"/>
  <c r="B40" i="55" s="1"/>
  <c r="S30" i="55"/>
  <c r="R30" i="55"/>
  <c r="Q30" i="55"/>
  <c r="P30" i="55"/>
  <c r="O30" i="55"/>
  <c r="N30" i="55"/>
  <c r="L30" i="55"/>
  <c r="J30" i="55"/>
  <c r="I30" i="55"/>
  <c r="H30" i="55"/>
  <c r="H30" i="92" s="1"/>
  <c r="G30" i="55"/>
  <c r="F30" i="55"/>
  <c r="A24" i="55"/>
  <c r="A25" i="55" s="1"/>
  <c r="A26" i="55" s="1"/>
  <c r="A27" i="55" s="1"/>
  <c r="A28" i="55" s="1"/>
  <c r="A29" i="55" s="1"/>
  <c r="A30" i="55" s="1"/>
  <c r="B23" i="55"/>
  <c r="B24" i="55" s="1"/>
  <c r="B25" i="55" s="1"/>
  <c r="B26" i="55" s="1"/>
  <c r="B27" i="55" s="1"/>
  <c r="B28" i="55" s="1"/>
  <c r="B29" i="55" s="1"/>
  <c r="B30" i="55" s="1"/>
  <c r="S20" i="55"/>
  <c r="R20" i="55"/>
  <c r="Q20" i="55"/>
  <c r="P20" i="55"/>
  <c r="O20" i="55"/>
  <c r="N20" i="55"/>
  <c r="L20" i="55"/>
  <c r="J20" i="55"/>
  <c r="J20" i="92" s="1"/>
  <c r="I20" i="55"/>
  <c r="H20" i="55"/>
  <c r="G20" i="55"/>
  <c r="F20" i="55"/>
  <c r="A14" i="55"/>
  <c r="A15" i="55" s="1"/>
  <c r="A16" i="55" s="1"/>
  <c r="A17" i="55" s="1"/>
  <c r="A18" i="55" s="1"/>
  <c r="A19" i="55" s="1"/>
  <c r="A20" i="55" s="1"/>
  <c r="B13" i="55"/>
  <c r="B14" i="55" s="1"/>
  <c r="B15" i="55" s="1"/>
  <c r="B16" i="55" s="1"/>
  <c r="B17" i="55" s="1"/>
  <c r="B18" i="55" s="1"/>
  <c r="B19" i="55" s="1"/>
  <c r="B20" i="55" s="1"/>
  <c r="S71" i="91"/>
  <c r="R71" i="91"/>
  <c r="Q71" i="91"/>
  <c r="L71" i="91"/>
  <c r="L71" i="92" s="1"/>
  <c r="K71" i="91"/>
  <c r="J71" i="91"/>
  <c r="J71" i="92" s="1"/>
  <c r="I71" i="91"/>
  <c r="H71" i="91"/>
  <c r="G71" i="91"/>
  <c r="F71" i="91"/>
  <c r="F71" i="92" s="1"/>
  <c r="B64" i="91"/>
  <c r="B65" i="91" s="1"/>
  <c r="B66" i="91" s="1"/>
  <c r="B67" i="91" s="1"/>
  <c r="B68" i="91" s="1"/>
  <c r="B69" i="91" s="1"/>
  <c r="B70" i="91" s="1"/>
  <c r="B71" i="91" s="1"/>
  <c r="A64" i="91"/>
  <c r="A65" i="91" s="1"/>
  <c r="A66" i="91" s="1"/>
  <c r="A67" i="91" s="1"/>
  <c r="A68" i="91" s="1"/>
  <c r="A69" i="91" s="1"/>
  <c r="A70" i="91" s="1"/>
  <c r="A71" i="91" s="1"/>
  <c r="S61" i="91"/>
  <c r="R61" i="91"/>
  <c r="Q61" i="91"/>
  <c r="L61" i="91"/>
  <c r="L61" i="92" s="1"/>
  <c r="K61" i="91"/>
  <c r="J61" i="91"/>
  <c r="J61" i="92" s="1"/>
  <c r="I61" i="91"/>
  <c r="H61" i="91"/>
  <c r="H61" i="92" s="1"/>
  <c r="G61" i="91"/>
  <c r="F61" i="91"/>
  <c r="F61" i="92" s="1"/>
  <c r="B54" i="91"/>
  <c r="B55" i="91" s="1"/>
  <c r="B56" i="91" s="1"/>
  <c r="B57" i="91" s="1"/>
  <c r="B58" i="91" s="1"/>
  <c r="B59" i="91" s="1"/>
  <c r="B60" i="91" s="1"/>
  <c r="B61" i="91" s="1"/>
  <c r="A54" i="91"/>
  <c r="A55" i="91" s="1"/>
  <c r="A56" i="91" s="1"/>
  <c r="A57" i="91" s="1"/>
  <c r="A58" i="91" s="1"/>
  <c r="A59" i="91" s="1"/>
  <c r="A60" i="91" s="1"/>
  <c r="A61" i="91" s="1"/>
  <c r="S51" i="91"/>
  <c r="R51" i="91"/>
  <c r="R51" i="92" s="1"/>
  <c r="Q51" i="91"/>
  <c r="L51" i="91"/>
  <c r="L51" i="92" s="1"/>
  <c r="K51" i="91"/>
  <c r="J51" i="91"/>
  <c r="I51" i="91"/>
  <c r="H51" i="91"/>
  <c r="G51" i="91"/>
  <c r="F51" i="91"/>
  <c r="F51" i="92" s="1"/>
  <c r="A45" i="91"/>
  <c r="A46" i="91" s="1"/>
  <c r="A47" i="91" s="1"/>
  <c r="A48" i="91" s="1"/>
  <c r="A49" i="91" s="1"/>
  <c r="A50" i="91" s="1"/>
  <c r="A51" i="91" s="1"/>
  <c r="B44" i="91"/>
  <c r="B45" i="91" s="1"/>
  <c r="B46" i="91" s="1"/>
  <c r="B47" i="91" s="1"/>
  <c r="B48" i="91" s="1"/>
  <c r="B49" i="91" s="1"/>
  <c r="B50" i="91" s="1"/>
  <c r="B51" i="91" s="1"/>
  <c r="S40" i="91"/>
  <c r="R40" i="91"/>
  <c r="R40" i="92" s="1"/>
  <c r="Q40" i="91"/>
  <c r="L40" i="91"/>
  <c r="K40" i="91"/>
  <c r="J40" i="91"/>
  <c r="J40" i="92" s="1"/>
  <c r="I40" i="91"/>
  <c r="H40" i="91"/>
  <c r="G40" i="91"/>
  <c r="F40" i="91"/>
  <c r="F40" i="92" s="1"/>
  <c r="A34" i="91"/>
  <c r="A35" i="91" s="1"/>
  <c r="A36" i="91" s="1"/>
  <c r="A37" i="91" s="1"/>
  <c r="A38" i="91" s="1"/>
  <c r="A39" i="91" s="1"/>
  <c r="A40" i="91" s="1"/>
  <c r="B33" i="91"/>
  <c r="B34" i="91" s="1"/>
  <c r="B35" i="91" s="1"/>
  <c r="B36" i="91" s="1"/>
  <c r="B37" i="91" s="1"/>
  <c r="B38" i="91" s="1"/>
  <c r="B39" i="91" s="1"/>
  <c r="B40" i="91" s="1"/>
  <c r="S30" i="91"/>
  <c r="R30" i="91"/>
  <c r="R30" i="92" s="1"/>
  <c r="Q30" i="91"/>
  <c r="L30" i="91"/>
  <c r="K30" i="91"/>
  <c r="J30" i="91"/>
  <c r="I30" i="91"/>
  <c r="H30" i="91"/>
  <c r="G30" i="91"/>
  <c r="F30" i="91"/>
  <c r="A24" i="91"/>
  <c r="A25" i="91" s="1"/>
  <c r="A26" i="91" s="1"/>
  <c r="A27" i="91" s="1"/>
  <c r="A28" i="91" s="1"/>
  <c r="A29" i="91" s="1"/>
  <c r="A30" i="91" s="1"/>
  <c r="B23" i="91"/>
  <c r="B24" i="91" s="1"/>
  <c r="B25" i="91" s="1"/>
  <c r="B26" i="91" s="1"/>
  <c r="B27" i="91" s="1"/>
  <c r="B28" i="91" s="1"/>
  <c r="B29" i="91" s="1"/>
  <c r="B30" i="91" s="1"/>
  <c r="S20" i="91"/>
  <c r="R20" i="91"/>
  <c r="Q20" i="91"/>
  <c r="L20" i="91"/>
  <c r="K20" i="91"/>
  <c r="J20" i="91"/>
  <c r="I20" i="91"/>
  <c r="H20" i="91"/>
  <c r="G20" i="91"/>
  <c r="F20" i="91"/>
  <c r="F20" i="92" s="1"/>
  <c r="A14" i="91"/>
  <c r="A15" i="91" s="1"/>
  <c r="A16" i="91" s="1"/>
  <c r="A17" i="91" s="1"/>
  <c r="A18" i="91" s="1"/>
  <c r="A19" i="91" s="1"/>
  <c r="A20" i="91" s="1"/>
  <c r="B13" i="91"/>
  <c r="B14" i="91" s="1"/>
  <c r="B15" i="91" s="1"/>
  <c r="B16" i="91" s="1"/>
  <c r="B17" i="91" s="1"/>
  <c r="B18" i="91" s="1"/>
  <c r="B19" i="91" s="1"/>
  <c r="B20" i="91" s="1"/>
  <c r="S71" i="92"/>
  <c r="R71" i="92"/>
  <c r="Q71" i="92"/>
  <c r="P71" i="92"/>
  <c r="O71" i="92"/>
  <c r="N71" i="92"/>
  <c r="K71" i="92"/>
  <c r="I71" i="92"/>
  <c r="G71" i="92"/>
  <c r="S70" i="92"/>
  <c r="S156" i="92" s="1"/>
  <c r="R70" i="92"/>
  <c r="Q70" i="92"/>
  <c r="P70" i="92"/>
  <c r="O70" i="92"/>
  <c r="O156" i="92" s="1"/>
  <c r="N70" i="92"/>
  <c r="L70" i="92"/>
  <c r="K70" i="92"/>
  <c r="J70" i="92"/>
  <c r="J156" i="92" s="1"/>
  <c r="I70" i="92"/>
  <c r="H70" i="92"/>
  <c r="G70" i="92"/>
  <c r="F70" i="92"/>
  <c r="F156" i="92" s="1"/>
  <c r="S69" i="92"/>
  <c r="R69" i="92"/>
  <c r="Q69" i="92"/>
  <c r="P69" i="92"/>
  <c r="P155" i="92" s="1"/>
  <c r="O69" i="92"/>
  <c r="N69" i="92"/>
  <c r="L69" i="92"/>
  <c r="K69" i="92"/>
  <c r="K155" i="92" s="1"/>
  <c r="J69" i="92"/>
  <c r="I69" i="92"/>
  <c r="H69" i="92"/>
  <c r="G69" i="92"/>
  <c r="G155" i="92" s="1"/>
  <c r="F69" i="92"/>
  <c r="S68" i="92"/>
  <c r="R68" i="92"/>
  <c r="Q68" i="92"/>
  <c r="P68" i="92"/>
  <c r="O68" i="92"/>
  <c r="N68" i="92"/>
  <c r="L68" i="92"/>
  <c r="L154" i="92" s="1"/>
  <c r="K68" i="92"/>
  <c r="J68" i="92"/>
  <c r="I68" i="92"/>
  <c r="H68" i="92"/>
  <c r="H154" i="92" s="1"/>
  <c r="G68" i="92"/>
  <c r="F68" i="92"/>
  <c r="S67" i="92"/>
  <c r="R67" i="92"/>
  <c r="Q67" i="92"/>
  <c r="P67" i="92"/>
  <c r="O67" i="92"/>
  <c r="N67" i="92"/>
  <c r="L67" i="92"/>
  <c r="K67" i="92"/>
  <c r="J67" i="92"/>
  <c r="I67" i="92"/>
  <c r="I153" i="92" s="1"/>
  <c r="H67" i="92"/>
  <c r="G67" i="92"/>
  <c r="F67" i="92"/>
  <c r="S66" i="92"/>
  <c r="S152" i="92" s="1"/>
  <c r="R66" i="92"/>
  <c r="Q66" i="92"/>
  <c r="P66" i="92"/>
  <c r="O66" i="92"/>
  <c r="O152" i="92" s="1"/>
  <c r="N66" i="92"/>
  <c r="L66" i="92"/>
  <c r="K66" i="92"/>
  <c r="J66" i="92"/>
  <c r="J152" i="92" s="1"/>
  <c r="I66" i="92"/>
  <c r="H66" i="92"/>
  <c r="G66" i="92"/>
  <c r="F66" i="92"/>
  <c r="F152" i="92" s="1"/>
  <c r="S65" i="92"/>
  <c r="R65" i="92"/>
  <c r="Q65" i="92"/>
  <c r="P65" i="92"/>
  <c r="P151" i="92" s="1"/>
  <c r="O65" i="92"/>
  <c r="N65" i="92"/>
  <c r="L65" i="92"/>
  <c r="K65" i="92"/>
  <c r="K151" i="92" s="1"/>
  <c r="J65" i="92"/>
  <c r="I65" i="92"/>
  <c r="H65" i="92"/>
  <c r="G65" i="92"/>
  <c r="G151" i="92" s="1"/>
  <c r="F65" i="92"/>
  <c r="B65" i="92"/>
  <c r="B66" i="92" s="1"/>
  <c r="B67" i="92" s="1"/>
  <c r="B68" i="92" s="1"/>
  <c r="B69" i="92" s="1"/>
  <c r="B70" i="92" s="1"/>
  <c r="B71" i="92" s="1"/>
  <c r="S64" i="92"/>
  <c r="R64" i="92"/>
  <c r="R150" i="92" s="1"/>
  <c r="Q64" i="92"/>
  <c r="P64" i="92"/>
  <c r="O64" i="92"/>
  <c r="N64" i="92"/>
  <c r="L64" i="92"/>
  <c r="K64" i="92"/>
  <c r="J64" i="92"/>
  <c r="I64" i="92"/>
  <c r="H64" i="92"/>
  <c r="G64" i="92"/>
  <c r="F64" i="92"/>
  <c r="B64" i="92"/>
  <c r="A64" i="92"/>
  <c r="A65" i="92" s="1"/>
  <c r="A66" i="92" s="1"/>
  <c r="A67" i="92" s="1"/>
  <c r="A68" i="92" s="1"/>
  <c r="A69" i="92" s="1"/>
  <c r="A70" i="92" s="1"/>
  <c r="A71" i="92" s="1"/>
  <c r="S61" i="92"/>
  <c r="Q61" i="92"/>
  <c r="P61" i="92"/>
  <c r="O61" i="92"/>
  <c r="K61" i="92"/>
  <c r="I61" i="92"/>
  <c r="G61" i="92"/>
  <c r="S60" i="92"/>
  <c r="R60" i="92"/>
  <c r="R147" i="92" s="1"/>
  <c r="Q60" i="92"/>
  <c r="P60" i="92"/>
  <c r="O60" i="92"/>
  <c r="N60" i="92"/>
  <c r="N147" i="92" s="1"/>
  <c r="L60" i="92"/>
  <c r="K60" i="92"/>
  <c r="J60" i="92"/>
  <c r="I60" i="92"/>
  <c r="H60" i="92"/>
  <c r="G60" i="92"/>
  <c r="F60" i="92"/>
  <c r="S59" i="92"/>
  <c r="S146" i="92" s="1"/>
  <c r="R59" i="92"/>
  <c r="Q59" i="92"/>
  <c r="P59" i="92"/>
  <c r="O59" i="92"/>
  <c r="O146" i="92" s="1"/>
  <c r="N59" i="92"/>
  <c r="L59" i="92"/>
  <c r="K59" i="92"/>
  <c r="J59" i="92"/>
  <c r="I59" i="92"/>
  <c r="H59" i="92"/>
  <c r="G59" i="92"/>
  <c r="F59" i="92"/>
  <c r="S58" i="92"/>
  <c r="R58" i="92"/>
  <c r="Q58" i="92"/>
  <c r="P58" i="92"/>
  <c r="P145" i="92" s="1"/>
  <c r="O58" i="92"/>
  <c r="N58" i="92"/>
  <c r="L58" i="92"/>
  <c r="K58" i="92"/>
  <c r="J58" i="92"/>
  <c r="I58" i="92"/>
  <c r="H58" i="92"/>
  <c r="G58" i="92"/>
  <c r="F58" i="92"/>
  <c r="S57" i="92"/>
  <c r="R57" i="92"/>
  <c r="Q57" i="92"/>
  <c r="P57" i="92"/>
  <c r="O57" i="92"/>
  <c r="N57" i="92"/>
  <c r="L57" i="92"/>
  <c r="K57" i="92"/>
  <c r="J57" i="92"/>
  <c r="I57" i="92"/>
  <c r="H57" i="92"/>
  <c r="G57" i="92"/>
  <c r="F57" i="92"/>
  <c r="S56" i="92"/>
  <c r="R56" i="92"/>
  <c r="R143" i="92" s="1"/>
  <c r="Q56" i="92"/>
  <c r="P56" i="92"/>
  <c r="O56" i="92"/>
  <c r="N56" i="92"/>
  <c r="N143" i="92" s="1"/>
  <c r="L56" i="92"/>
  <c r="K56" i="92"/>
  <c r="J56" i="92"/>
  <c r="I56" i="92"/>
  <c r="H56" i="92"/>
  <c r="G56" i="92"/>
  <c r="F56" i="92"/>
  <c r="S55" i="92"/>
  <c r="S142" i="92" s="1"/>
  <c r="R55" i="92"/>
  <c r="Q55" i="92"/>
  <c r="P55" i="92"/>
  <c r="O55" i="92"/>
  <c r="O142" i="92" s="1"/>
  <c r="N55" i="92"/>
  <c r="L55" i="92"/>
  <c r="K55" i="92"/>
  <c r="J55" i="92"/>
  <c r="I55" i="92"/>
  <c r="H55" i="92"/>
  <c r="G55" i="92"/>
  <c r="F55" i="92"/>
  <c r="B55" i="92"/>
  <c r="B56" i="92" s="1"/>
  <c r="B57" i="92" s="1"/>
  <c r="B58" i="92" s="1"/>
  <c r="B59" i="92" s="1"/>
  <c r="B60" i="92" s="1"/>
  <c r="B61" i="92" s="1"/>
  <c r="S54" i="92"/>
  <c r="R54" i="92"/>
  <c r="Q54" i="92"/>
  <c r="P54" i="92"/>
  <c r="O54" i="92"/>
  <c r="N54" i="92"/>
  <c r="L54" i="92"/>
  <c r="K54" i="92"/>
  <c r="J54" i="92"/>
  <c r="I54" i="92"/>
  <c r="H54" i="92"/>
  <c r="G54" i="92"/>
  <c r="F54" i="92"/>
  <c r="B54" i="92"/>
  <c r="A54" i="92"/>
  <c r="A55" i="92" s="1"/>
  <c r="A56" i="92" s="1"/>
  <c r="A57" i="92" s="1"/>
  <c r="A58" i="92" s="1"/>
  <c r="A59" i="92" s="1"/>
  <c r="A60" i="92" s="1"/>
  <c r="A61" i="92" s="1"/>
  <c r="S51" i="92"/>
  <c r="Q51" i="92"/>
  <c r="P51" i="92"/>
  <c r="O51" i="92"/>
  <c r="N51" i="92"/>
  <c r="K51" i="92"/>
  <c r="J51" i="92"/>
  <c r="I51" i="92"/>
  <c r="G51" i="92"/>
  <c r="S50" i="92"/>
  <c r="S138" i="92" s="1"/>
  <c r="R50" i="92"/>
  <c r="Q50" i="92"/>
  <c r="P50" i="92"/>
  <c r="O50" i="92"/>
  <c r="O138" i="92" s="1"/>
  <c r="N50" i="92"/>
  <c r="L50" i="92"/>
  <c r="K50" i="92"/>
  <c r="J50" i="92"/>
  <c r="J138" i="92" s="1"/>
  <c r="I50" i="92"/>
  <c r="H50" i="92"/>
  <c r="G50" i="92"/>
  <c r="F50" i="92"/>
  <c r="F138" i="92" s="1"/>
  <c r="S49" i="92"/>
  <c r="R49" i="92"/>
  <c r="Q49" i="92"/>
  <c r="P49" i="92"/>
  <c r="P137" i="92" s="1"/>
  <c r="O49" i="92"/>
  <c r="N49" i="92"/>
  <c r="L49" i="92"/>
  <c r="K49" i="92"/>
  <c r="K137" i="92" s="1"/>
  <c r="J49" i="92"/>
  <c r="I49" i="92"/>
  <c r="H49" i="92"/>
  <c r="G49" i="92"/>
  <c r="G137" i="92" s="1"/>
  <c r="F49" i="92"/>
  <c r="S48" i="92"/>
  <c r="R48" i="92"/>
  <c r="Q48" i="92"/>
  <c r="P48" i="92"/>
  <c r="O48" i="92"/>
  <c r="N48" i="92"/>
  <c r="L48" i="92"/>
  <c r="L136" i="92" s="1"/>
  <c r="K48" i="92"/>
  <c r="J48" i="92"/>
  <c r="I48" i="92"/>
  <c r="H48" i="92"/>
  <c r="H136" i="92" s="1"/>
  <c r="G48" i="92"/>
  <c r="F48" i="92"/>
  <c r="S47" i="92"/>
  <c r="R47" i="92"/>
  <c r="R135" i="92" s="1"/>
  <c r="Q47" i="92"/>
  <c r="P47" i="92"/>
  <c r="O47" i="92"/>
  <c r="N47" i="92"/>
  <c r="N135" i="92" s="1"/>
  <c r="L47" i="92"/>
  <c r="K47" i="92"/>
  <c r="J47" i="92"/>
  <c r="I47" i="92"/>
  <c r="I135" i="92" s="1"/>
  <c r="H47" i="92"/>
  <c r="G47" i="92"/>
  <c r="F47" i="92"/>
  <c r="S46" i="92"/>
  <c r="S134" i="92" s="1"/>
  <c r="R46" i="92"/>
  <c r="Q46" i="92"/>
  <c r="P46" i="92"/>
  <c r="O46" i="92"/>
  <c r="O134" i="92" s="1"/>
  <c r="N46" i="92"/>
  <c r="L46" i="92"/>
  <c r="K46" i="92"/>
  <c r="J46" i="92"/>
  <c r="I46" i="92"/>
  <c r="H46" i="92"/>
  <c r="G46" i="92"/>
  <c r="F46" i="92"/>
  <c r="F134" i="92" s="1"/>
  <c r="S45" i="92"/>
  <c r="R45" i="92"/>
  <c r="Q45" i="92"/>
  <c r="P45" i="92"/>
  <c r="P133" i="92" s="1"/>
  <c r="O45" i="92"/>
  <c r="N45" i="92"/>
  <c r="L45" i="92"/>
  <c r="K45" i="92"/>
  <c r="K133" i="92" s="1"/>
  <c r="J45" i="92"/>
  <c r="I45" i="92"/>
  <c r="H45" i="92"/>
  <c r="G45" i="92"/>
  <c r="G133" i="92" s="1"/>
  <c r="F45" i="92"/>
  <c r="A45" i="92"/>
  <c r="A46" i="92" s="1"/>
  <c r="A47" i="92" s="1"/>
  <c r="A48" i="92" s="1"/>
  <c r="A49" i="92" s="1"/>
  <c r="A50" i="92" s="1"/>
  <c r="A51" i="92" s="1"/>
  <c r="S44" i="92"/>
  <c r="R44" i="92"/>
  <c r="R132" i="92" s="1"/>
  <c r="Q44" i="92"/>
  <c r="P44" i="92"/>
  <c r="O44" i="92"/>
  <c r="N44" i="92"/>
  <c r="N132" i="92" s="1"/>
  <c r="L44" i="92"/>
  <c r="K44" i="92"/>
  <c r="J44" i="92"/>
  <c r="I44" i="92"/>
  <c r="I132" i="92" s="1"/>
  <c r="H44" i="92"/>
  <c r="G44" i="92"/>
  <c r="F44" i="92"/>
  <c r="B44" i="92"/>
  <c r="B45" i="92" s="1"/>
  <c r="B46" i="92" s="1"/>
  <c r="B47" i="92" s="1"/>
  <c r="B48" i="92" s="1"/>
  <c r="B49" i="92" s="1"/>
  <c r="B50" i="92" s="1"/>
  <c r="B51" i="92" s="1"/>
  <c r="S40" i="92"/>
  <c r="Q40" i="92"/>
  <c r="P40" i="92"/>
  <c r="O40" i="92"/>
  <c r="N40" i="92"/>
  <c r="L40" i="92"/>
  <c r="K40" i="92"/>
  <c r="I40" i="92"/>
  <c r="H40" i="92"/>
  <c r="G40" i="92"/>
  <c r="S39" i="92"/>
  <c r="R39" i="92"/>
  <c r="Q39" i="92"/>
  <c r="P39" i="92"/>
  <c r="O39" i="92"/>
  <c r="N39" i="92"/>
  <c r="L39" i="92"/>
  <c r="K39" i="92"/>
  <c r="J39" i="92"/>
  <c r="I39" i="92"/>
  <c r="H39" i="92"/>
  <c r="G39" i="92"/>
  <c r="F39" i="92"/>
  <c r="S38" i="92"/>
  <c r="R38" i="92"/>
  <c r="Q38" i="92"/>
  <c r="P38" i="92"/>
  <c r="O38" i="92"/>
  <c r="N38" i="92"/>
  <c r="L38" i="92"/>
  <c r="K38" i="92"/>
  <c r="J38" i="92"/>
  <c r="I38" i="92"/>
  <c r="H38" i="92"/>
  <c r="G38" i="92"/>
  <c r="F38" i="92"/>
  <c r="S37" i="92"/>
  <c r="R37" i="92"/>
  <c r="Q37" i="92"/>
  <c r="P37" i="92"/>
  <c r="O37" i="92"/>
  <c r="N37" i="92"/>
  <c r="L37" i="92"/>
  <c r="K37" i="92"/>
  <c r="J37" i="92"/>
  <c r="I37" i="92"/>
  <c r="H37" i="92"/>
  <c r="G37" i="92"/>
  <c r="F37" i="92"/>
  <c r="S36" i="92"/>
  <c r="R36" i="92"/>
  <c r="Q36" i="92"/>
  <c r="P36" i="92"/>
  <c r="O36" i="92"/>
  <c r="N36" i="92"/>
  <c r="N97" i="92" s="1"/>
  <c r="L36" i="92"/>
  <c r="L97" i="92" s="1"/>
  <c r="K36" i="92"/>
  <c r="K97" i="92" s="1"/>
  <c r="J36" i="92"/>
  <c r="I36" i="92"/>
  <c r="H36" i="92"/>
  <c r="H97" i="92" s="1"/>
  <c r="G36" i="92"/>
  <c r="F36" i="92"/>
  <c r="S35" i="92"/>
  <c r="R35" i="92"/>
  <c r="Q35" i="92"/>
  <c r="P35" i="92"/>
  <c r="O35" i="92"/>
  <c r="N35" i="92"/>
  <c r="L35" i="92"/>
  <c r="K35" i="92"/>
  <c r="J35" i="92"/>
  <c r="I35" i="92"/>
  <c r="H35" i="92"/>
  <c r="G35" i="92"/>
  <c r="F35" i="92"/>
  <c r="S34" i="92"/>
  <c r="R34" i="92"/>
  <c r="Q34" i="92"/>
  <c r="P34" i="92"/>
  <c r="O34" i="92"/>
  <c r="N34" i="92"/>
  <c r="L34" i="92"/>
  <c r="K34" i="92"/>
  <c r="J34" i="92"/>
  <c r="I34" i="92"/>
  <c r="H34" i="92"/>
  <c r="G34" i="92"/>
  <c r="F34" i="92"/>
  <c r="B34" i="92"/>
  <c r="B35" i="92" s="1"/>
  <c r="B36" i="92" s="1"/>
  <c r="B37" i="92" s="1"/>
  <c r="B38" i="92" s="1"/>
  <c r="B39" i="92" s="1"/>
  <c r="B40" i="92" s="1"/>
  <c r="A34" i="92"/>
  <c r="A35" i="92" s="1"/>
  <c r="A36" i="92" s="1"/>
  <c r="A37" i="92" s="1"/>
  <c r="A38" i="92" s="1"/>
  <c r="A39" i="92" s="1"/>
  <c r="A40" i="92" s="1"/>
  <c r="S33" i="92"/>
  <c r="R33" i="92"/>
  <c r="Q33" i="92"/>
  <c r="P33" i="92"/>
  <c r="O33" i="92"/>
  <c r="N33" i="92"/>
  <c r="L33" i="92"/>
  <c r="K33" i="92"/>
  <c r="J33" i="92"/>
  <c r="I33" i="92"/>
  <c r="H33" i="92"/>
  <c r="G33" i="92"/>
  <c r="F33" i="92"/>
  <c r="B33" i="92"/>
  <c r="S30" i="92"/>
  <c r="Q30" i="92"/>
  <c r="P30" i="92"/>
  <c r="O30" i="92"/>
  <c r="N30" i="92"/>
  <c r="L30" i="92"/>
  <c r="K30" i="92"/>
  <c r="J30" i="92"/>
  <c r="I30" i="92"/>
  <c r="G30" i="92"/>
  <c r="F30" i="92"/>
  <c r="S29" i="92"/>
  <c r="R29" i="92"/>
  <c r="Q29" i="92"/>
  <c r="P29" i="92"/>
  <c r="O29" i="92"/>
  <c r="N29" i="92"/>
  <c r="L29" i="92"/>
  <c r="K29" i="92"/>
  <c r="J29" i="92"/>
  <c r="I29" i="92"/>
  <c r="H29" i="92"/>
  <c r="G29" i="92"/>
  <c r="F29" i="92"/>
  <c r="S28" i="92"/>
  <c r="R28" i="92"/>
  <c r="Q28" i="92"/>
  <c r="P28" i="92"/>
  <c r="O28" i="92"/>
  <c r="N28" i="92"/>
  <c r="L28" i="92"/>
  <c r="K28" i="92"/>
  <c r="J28" i="92"/>
  <c r="I28" i="92"/>
  <c r="H28" i="92"/>
  <c r="G28" i="92"/>
  <c r="F28" i="92"/>
  <c r="S27" i="92"/>
  <c r="R27" i="92"/>
  <c r="Q27" i="92"/>
  <c r="P27" i="92"/>
  <c r="O27" i="92"/>
  <c r="N27" i="92"/>
  <c r="L27" i="92"/>
  <c r="K27" i="92"/>
  <c r="J27" i="92"/>
  <c r="I27" i="92"/>
  <c r="H27" i="92"/>
  <c r="G27" i="92"/>
  <c r="F27" i="92"/>
  <c r="S26" i="92"/>
  <c r="R26" i="92"/>
  <c r="Q26" i="92"/>
  <c r="P26" i="92"/>
  <c r="P88" i="92" s="1"/>
  <c r="O26" i="92"/>
  <c r="N26" i="92"/>
  <c r="L26" i="92"/>
  <c r="L88" i="92" s="1"/>
  <c r="K26" i="92"/>
  <c r="K88" i="92" s="1"/>
  <c r="J26" i="92"/>
  <c r="J88" i="92" s="1"/>
  <c r="I26" i="92"/>
  <c r="H26" i="92"/>
  <c r="G26" i="92"/>
  <c r="G88" i="92" s="1"/>
  <c r="F26" i="92"/>
  <c r="S25" i="92"/>
  <c r="R25" i="92"/>
  <c r="Q25" i="92"/>
  <c r="P25" i="92"/>
  <c r="O25" i="92"/>
  <c r="N25" i="92"/>
  <c r="L25" i="92"/>
  <c r="K25" i="92"/>
  <c r="J25" i="92"/>
  <c r="I25" i="92"/>
  <c r="H25" i="92"/>
  <c r="G25" i="92"/>
  <c r="F25" i="92"/>
  <c r="S24" i="92"/>
  <c r="R24" i="92"/>
  <c r="Q24" i="92"/>
  <c r="P24" i="92"/>
  <c r="O24" i="92"/>
  <c r="N24" i="92"/>
  <c r="L24" i="92"/>
  <c r="K24" i="92"/>
  <c r="J24" i="92"/>
  <c r="I24" i="92"/>
  <c r="H24" i="92"/>
  <c r="G24" i="92"/>
  <c r="F24" i="92"/>
  <c r="A24" i="92"/>
  <c r="A25" i="92" s="1"/>
  <c r="A26" i="92" s="1"/>
  <c r="A27" i="92" s="1"/>
  <c r="A28" i="92" s="1"/>
  <c r="A29" i="92" s="1"/>
  <c r="A30" i="92" s="1"/>
  <c r="S23" i="92"/>
  <c r="R23" i="92"/>
  <c r="Q23" i="92"/>
  <c r="P23" i="92"/>
  <c r="P85" i="92" s="1"/>
  <c r="O23" i="92"/>
  <c r="N23" i="92"/>
  <c r="N85" i="92" s="1"/>
  <c r="L23" i="92"/>
  <c r="K23" i="92"/>
  <c r="K85" i="92" s="1"/>
  <c r="J23" i="92"/>
  <c r="I23" i="92"/>
  <c r="H23" i="92"/>
  <c r="G23" i="92"/>
  <c r="G85" i="92" s="1"/>
  <c r="F23" i="92"/>
  <c r="B23" i="92"/>
  <c r="B24" i="92" s="1"/>
  <c r="B25" i="92" s="1"/>
  <c r="B26" i="92" s="1"/>
  <c r="B27" i="92" s="1"/>
  <c r="B28" i="92" s="1"/>
  <c r="B29" i="92" s="1"/>
  <c r="B30" i="92" s="1"/>
  <c r="S20" i="92"/>
  <c r="R20" i="92"/>
  <c r="Q20" i="92"/>
  <c r="P20" i="92"/>
  <c r="O20" i="92"/>
  <c r="N20" i="92"/>
  <c r="L20" i="92"/>
  <c r="K20" i="92"/>
  <c r="I20" i="92"/>
  <c r="H20" i="92"/>
  <c r="S19" i="92"/>
  <c r="S82" i="92" s="1"/>
  <c r="R19" i="92"/>
  <c r="R82" i="92" s="1"/>
  <c r="Q19" i="92"/>
  <c r="P19" i="92"/>
  <c r="P82" i="92" s="1"/>
  <c r="O19" i="92"/>
  <c r="O82" i="92" s="1"/>
  <c r="N19" i="92"/>
  <c r="N82" i="92" s="1"/>
  <c r="L19" i="92"/>
  <c r="K19" i="92"/>
  <c r="K82" i="92" s="1"/>
  <c r="J19" i="92"/>
  <c r="I19" i="92"/>
  <c r="I82" i="92" s="1"/>
  <c r="H19" i="92"/>
  <c r="G19" i="92"/>
  <c r="F19" i="92"/>
  <c r="S18" i="92"/>
  <c r="R18" i="92"/>
  <c r="Q18" i="92"/>
  <c r="P18" i="92"/>
  <c r="O18" i="92"/>
  <c r="N18" i="92"/>
  <c r="L18" i="92"/>
  <c r="K18" i="92"/>
  <c r="J18" i="92"/>
  <c r="I18" i="92"/>
  <c r="H18" i="92"/>
  <c r="G18" i="92"/>
  <c r="F18" i="92"/>
  <c r="S17" i="92"/>
  <c r="R17" i="92"/>
  <c r="Q17" i="92"/>
  <c r="P17" i="92"/>
  <c r="O17" i="92"/>
  <c r="N17" i="92"/>
  <c r="L17" i="92"/>
  <c r="K17" i="92"/>
  <c r="J17" i="92"/>
  <c r="I17" i="92"/>
  <c r="H17" i="92"/>
  <c r="G17" i="92"/>
  <c r="F17" i="92"/>
  <c r="S16" i="92"/>
  <c r="R16" i="92"/>
  <c r="Q16" i="92"/>
  <c r="P16" i="92"/>
  <c r="O16" i="92"/>
  <c r="N16" i="92"/>
  <c r="L16" i="92"/>
  <c r="K16" i="92"/>
  <c r="J16" i="92"/>
  <c r="I16" i="92"/>
  <c r="H16" i="92"/>
  <c r="G16" i="92"/>
  <c r="F16" i="92"/>
  <c r="S15" i="92"/>
  <c r="S78" i="92" s="1"/>
  <c r="R15" i="92"/>
  <c r="R78" i="92" s="1"/>
  <c r="Q15" i="92"/>
  <c r="P15" i="92"/>
  <c r="P78" i="92" s="1"/>
  <c r="O15" i="92"/>
  <c r="O78" i="92" s="1"/>
  <c r="N15" i="92"/>
  <c r="N78" i="92" s="1"/>
  <c r="L15" i="92"/>
  <c r="K15" i="92"/>
  <c r="K78" i="92" s="1"/>
  <c r="J15" i="92"/>
  <c r="I15" i="92"/>
  <c r="I78" i="92" s="1"/>
  <c r="H15" i="92"/>
  <c r="G15" i="92"/>
  <c r="F15" i="92"/>
  <c r="S14" i="92"/>
  <c r="R14" i="92"/>
  <c r="Q14" i="92"/>
  <c r="P14" i="92"/>
  <c r="O14" i="92"/>
  <c r="N14" i="92"/>
  <c r="L14" i="92"/>
  <c r="K14" i="92"/>
  <c r="J14" i="92"/>
  <c r="I14" i="92"/>
  <c r="H14" i="92"/>
  <c r="G14" i="92"/>
  <c r="F14" i="92"/>
  <c r="A14" i="92"/>
  <c r="A15" i="92" s="1"/>
  <c r="A16" i="92" s="1"/>
  <c r="A17" i="92" s="1"/>
  <c r="A18" i="92" s="1"/>
  <c r="A19" i="92" s="1"/>
  <c r="A20" i="92" s="1"/>
  <c r="S13" i="92"/>
  <c r="R13" i="92"/>
  <c r="Q13" i="92"/>
  <c r="P13" i="92"/>
  <c r="O13" i="92"/>
  <c r="N13" i="92"/>
  <c r="L13" i="92"/>
  <c r="K13" i="92"/>
  <c r="J13" i="92"/>
  <c r="I13" i="92"/>
  <c r="H13" i="92"/>
  <c r="G13" i="92"/>
  <c r="F13" i="92"/>
  <c r="B13" i="92"/>
  <c r="B14" i="92" s="1"/>
  <c r="B15" i="92" s="1"/>
  <c r="B16" i="92" s="1"/>
  <c r="B17" i="92" s="1"/>
  <c r="B18" i="92" s="1"/>
  <c r="B19" i="92" s="1"/>
  <c r="B20" i="92" s="1"/>
  <c r="A2" i="92"/>
  <c r="S71" i="77"/>
  <c r="R71" i="77"/>
  <c r="Q71" i="77"/>
  <c r="P71" i="77"/>
  <c r="O71" i="77"/>
  <c r="N71" i="77"/>
  <c r="L71" i="77"/>
  <c r="K71" i="77"/>
  <c r="J71" i="77"/>
  <c r="I71" i="77"/>
  <c r="H71" i="77"/>
  <c r="G71" i="77"/>
  <c r="G71" i="82" s="1"/>
  <c r="F71" i="77"/>
  <c r="B64" i="77"/>
  <c r="B65" i="77" s="1"/>
  <c r="B66" i="77" s="1"/>
  <c r="B67" i="77" s="1"/>
  <c r="B68" i="77" s="1"/>
  <c r="B69" i="77" s="1"/>
  <c r="B70" i="77" s="1"/>
  <c r="B71" i="77" s="1"/>
  <c r="A64" i="77"/>
  <c r="A65" i="77" s="1"/>
  <c r="A66" i="77" s="1"/>
  <c r="A67" i="77" s="1"/>
  <c r="A68" i="77" s="1"/>
  <c r="A69" i="77" s="1"/>
  <c r="A70" i="77" s="1"/>
  <c r="A71" i="77" s="1"/>
  <c r="S61" i="77"/>
  <c r="R61" i="77"/>
  <c r="Q61" i="77"/>
  <c r="P61" i="77"/>
  <c r="O61" i="77"/>
  <c r="N61" i="77"/>
  <c r="L61" i="77"/>
  <c r="K61" i="77"/>
  <c r="J61" i="77"/>
  <c r="J61" i="82" s="1"/>
  <c r="I61" i="77"/>
  <c r="H61" i="77"/>
  <c r="G61" i="77"/>
  <c r="F61" i="77"/>
  <c r="B54" i="77"/>
  <c r="B55" i="77" s="1"/>
  <c r="B56" i="77" s="1"/>
  <c r="B57" i="77" s="1"/>
  <c r="B58" i="77" s="1"/>
  <c r="B59" i="77" s="1"/>
  <c r="B60" i="77" s="1"/>
  <c r="B61" i="77" s="1"/>
  <c r="A54" i="77"/>
  <c r="A55" i="77" s="1"/>
  <c r="A56" i="77" s="1"/>
  <c r="A57" i="77" s="1"/>
  <c r="A58" i="77" s="1"/>
  <c r="A59" i="77" s="1"/>
  <c r="A60" i="77" s="1"/>
  <c r="A61" i="77" s="1"/>
  <c r="S51" i="77"/>
  <c r="R51" i="77"/>
  <c r="Q51" i="77"/>
  <c r="P51" i="77"/>
  <c r="O51" i="77"/>
  <c r="N51" i="77"/>
  <c r="L51" i="77"/>
  <c r="K51" i="77"/>
  <c r="J51" i="77"/>
  <c r="I51" i="77"/>
  <c r="I51" i="82" s="1"/>
  <c r="I51" i="47" s="1"/>
  <c r="H51" i="77"/>
  <c r="G51" i="77"/>
  <c r="F51" i="77"/>
  <c r="A45" i="77"/>
  <c r="A46" i="77" s="1"/>
  <c r="A47" i="77" s="1"/>
  <c r="A48" i="77" s="1"/>
  <c r="A49" i="77" s="1"/>
  <c r="A50" i="77" s="1"/>
  <c r="A51" i="77" s="1"/>
  <c r="B44" i="77"/>
  <c r="B45" i="77" s="1"/>
  <c r="B46" i="77" s="1"/>
  <c r="B47" i="77" s="1"/>
  <c r="B48" i="77" s="1"/>
  <c r="B49" i="77" s="1"/>
  <c r="B50" i="77" s="1"/>
  <c r="B51" i="77" s="1"/>
  <c r="S40" i="77"/>
  <c r="R40" i="77"/>
  <c r="Q40" i="77"/>
  <c r="P40" i="77"/>
  <c r="O40" i="77"/>
  <c r="N40" i="77"/>
  <c r="L40" i="77"/>
  <c r="K40" i="77"/>
  <c r="J40" i="77"/>
  <c r="I40" i="77"/>
  <c r="H40" i="77"/>
  <c r="H40" i="82" s="1"/>
  <c r="G40" i="77"/>
  <c r="F40" i="77"/>
  <c r="A34" i="77"/>
  <c r="A35" i="77" s="1"/>
  <c r="A36" i="77" s="1"/>
  <c r="A37" i="77" s="1"/>
  <c r="A38" i="77" s="1"/>
  <c r="A39" i="77" s="1"/>
  <c r="A40" i="77" s="1"/>
  <c r="B33" i="77"/>
  <c r="B34" i="77" s="1"/>
  <c r="B35" i="77" s="1"/>
  <c r="B36" i="77" s="1"/>
  <c r="B37" i="77" s="1"/>
  <c r="B38" i="77" s="1"/>
  <c r="B39" i="77" s="1"/>
  <c r="B40" i="77" s="1"/>
  <c r="S30" i="77"/>
  <c r="R30" i="77"/>
  <c r="Q30" i="77"/>
  <c r="P30" i="77"/>
  <c r="O30" i="77"/>
  <c r="N30" i="77"/>
  <c r="L30" i="77"/>
  <c r="K30" i="77"/>
  <c r="J30" i="77"/>
  <c r="I30" i="77"/>
  <c r="H30" i="77"/>
  <c r="G30" i="77"/>
  <c r="G30" i="82" s="1"/>
  <c r="F30" i="77"/>
  <c r="A24" i="77"/>
  <c r="A25" i="77" s="1"/>
  <c r="A26" i="77" s="1"/>
  <c r="A27" i="77" s="1"/>
  <c r="A28" i="77" s="1"/>
  <c r="A29" i="77" s="1"/>
  <c r="A30" i="77" s="1"/>
  <c r="B23" i="77"/>
  <c r="B24" i="77" s="1"/>
  <c r="B25" i="77" s="1"/>
  <c r="B26" i="77" s="1"/>
  <c r="B27" i="77" s="1"/>
  <c r="B28" i="77" s="1"/>
  <c r="B29" i="77" s="1"/>
  <c r="B30" i="77" s="1"/>
  <c r="S20" i="77"/>
  <c r="R20" i="77"/>
  <c r="Q20" i="77"/>
  <c r="P20" i="77"/>
  <c r="O20" i="77"/>
  <c r="N20" i="77"/>
  <c r="L20" i="77"/>
  <c r="K20" i="77"/>
  <c r="J20" i="77"/>
  <c r="I20" i="77"/>
  <c r="H20" i="77"/>
  <c r="G20" i="77"/>
  <c r="F20" i="77"/>
  <c r="A14" i="77"/>
  <c r="A15" i="77" s="1"/>
  <c r="A16" i="77" s="1"/>
  <c r="A17" i="77" s="1"/>
  <c r="A18" i="77" s="1"/>
  <c r="A19" i="77" s="1"/>
  <c r="A20" i="77" s="1"/>
  <c r="B13" i="77"/>
  <c r="B14" i="77" s="1"/>
  <c r="B15" i="77" s="1"/>
  <c r="B16" i="77" s="1"/>
  <c r="B17" i="77" s="1"/>
  <c r="B18" i="77" s="1"/>
  <c r="B19" i="77" s="1"/>
  <c r="B20" i="77" s="1"/>
  <c r="S71" i="76"/>
  <c r="R71" i="76"/>
  <c r="Q71" i="76"/>
  <c r="P71" i="76"/>
  <c r="O71" i="76"/>
  <c r="N71" i="76"/>
  <c r="L71" i="76"/>
  <c r="K71" i="76"/>
  <c r="J71" i="76"/>
  <c r="I71" i="76"/>
  <c r="H71" i="76"/>
  <c r="G71" i="76"/>
  <c r="F71" i="76"/>
  <c r="B64" i="76"/>
  <c r="B65" i="76" s="1"/>
  <c r="B66" i="76" s="1"/>
  <c r="B67" i="76" s="1"/>
  <c r="B68" i="76" s="1"/>
  <c r="B69" i="76" s="1"/>
  <c r="B70" i="76" s="1"/>
  <c r="B71" i="76" s="1"/>
  <c r="A64" i="76"/>
  <c r="A65" i="76" s="1"/>
  <c r="A66" i="76" s="1"/>
  <c r="A67" i="76" s="1"/>
  <c r="A68" i="76" s="1"/>
  <c r="A69" i="76" s="1"/>
  <c r="A70" i="76" s="1"/>
  <c r="A71" i="76" s="1"/>
  <c r="S61" i="76"/>
  <c r="R61" i="76"/>
  <c r="Q61" i="76"/>
  <c r="P61" i="76"/>
  <c r="O61" i="76"/>
  <c r="N61" i="76"/>
  <c r="L61" i="76"/>
  <c r="K61" i="76"/>
  <c r="J61" i="76"/>
  <c r="I61" i="76"/>
  <c r="H61" i="76"/>
  <c r="G61" i="76"/>
  <c r="F61" i="76"/>
  <c r="B54" i="76"/>
  <c r="B55" i="76" s="1"/>
  <c r="B56" i="76" s="1"/>
  <c r="B57" i="76" s="1"/>
  <c r="B58" i="76" s="1"/>
  <c r="B59" i="76" s="1"/>
  <c r="B60" i="76" s="1"/>
  <c r="B61" i="76" s="1"/>
  <c r="A54" i="76"/>
  <c r="A55" i="76" s="1"/>
  <c r="A56" i="76" s="1"/>
  <c r="A57" i="76" s="1"/>
  <c r="A58" i="76" s="1"/>
  <c r="A59" i="76" s="1"/>
  <c r="A60" i="76" s="1"/>
  <c r="A61" i="76" s="1"/>
  <c r="S51" i="76"/>
  <c r="R51" i="76"/>
  <c r="Q51" i="76"/>
  <c r="P51" i="76"/>
  <c r="O51" i="76"/>
  <c r="N51" i="76"/>
  <c r="L51" i="76"/>
  <c r="K51" i="76"/>
  <c r="J51" i="76"/>
  <c r="I51" i="76"/>
  <c r="H51" i="76"/>
  <c r="G51" i="76"/>
  <c r="F51" i="76"/>
  <c r="A45" i="76"/>
  <c r="A46" i="76" s="1"/>
  <c r="A47" i="76" s="1"/>
  <c r="A48" i="76" s="1"/>
  <c r="A49" i="76" s="1"/>
  <c r="A50" i="76" s="1"/>
  <c r="A51" i="76" s="1"/>
  <c r="B44" i="76"/>
  <c r="B45" i="76" s="1"/>
  <c r="B46" i="76" s="1"/>
  <c r="B47" i="76" s="1"/>
  <c r="B48" i="76" s="1"/>
  <c r="B49" i="76" s="1"/>
  <c r="B50" i="76" s="1"/>
  <c r="B51" i="76" s="1"/>
  <c r="S40" i="76"/>
  <c r="R40" i="76"/>
  <c r="Q40" i="76"/>
  <c r="P40" i="76"/>
  <c r="O40" i="76"/>
  <c r="N40" i="76"/>
  <c r="L40" i="76"/>
  <c r="K40" i="76"/>
  <c r="J40" i="76"/>
  <c r="I40" i="76"/>
  <c r="H40" i="76"/>
  <c r="G40" i="76"/>
  <c r="F40" i="76"/>
  <c r="A34" i="76"/>
  <c r="A35" i="76" s="1"/>
  <c r="A36" i="76" s="1"/>
  <c r="A37" i="76" s="1"/>
  <c r="A38" i="76" s="1"/>
  <c r="A39" i="76" s="1"/>
  <c r="A40" i="76" s="1"/>
  <c r="B33" i="76"/>
  <c r="B34" i="76" s="1"/>
  <c r="B35" i="76" s="1"/>
  <c r="B36" i="76" s="1"/>
  <c r="B37" i="76" s="1"/>
  <c r="B38" i="76" s="1"/>
  <c r="B39" i="76" s="1"/>
  <c r="B40" i="76" s="1"/>
  <c r="S30" i="76"/>
  <c r="R30" i="76"/>
  <c r="Q30" i="76"/>
  <c r="P30" i="76"/>
  <c r="O30" i="76"/>
  <c r="N30" i="76"/>
  <c r="L30" i="76"/>
  <c r="K30" i="76"/>
  <c r="J30" i="76"/>
  <c r="I30" i="76"/>
  <c r="H30" i="76"/>
  <c r="G30" i="76"/>
  <c r="F30" i="76"/>
  <c r="A24" i="76"/>
  <c r="A25" i="76" s="1"/>
  <c r="A26" i="76" s="1"/>
  <c r="A27" i="76" s="1"/>
  <c r="A28" i="76" s="1"/>
  <c r="A29" i="76" s="1"/>
  <c r="A30" i="76" s="1"/>
  <c r="B23" i="76"/>
  <c r="B24" i="76" s="1"/>
  <c r="B25" i="76" s="1"/>
  <c r="B26" i="76" s="1"/>
  <c r="B27" i="76" s="1"/>
  <c r="B28" i="76" s="1"/>
  <c r="B29" i="76" s="1"/>
  <c r="B30" i="76" s="1"/>
  <c r="S20" i="76"/>
  <c r="R20" i="76"/>
  <c r="Q20" i="76"/>
  <c r="P20" i="76"/>
  <c r="O20" i="76"/>
  <c r="N20" i="76"/>
  <c r="L20" i="76"/>
  <c r="K20" i="76"/>
  <c r="J20" i="76"/>
  <c r="I20" i="76"/>
  <c r="H20" i="76"/>
  <c r="G20" i="76"/>
  <c r="F20" i="76"/>
  <c r="A14" i="76"/>
  <c r="A15" i="76" s="1"/>
  <c r="A16" i="76" s="1"/>
  <c r="A17" i="76" s="1"/>
  <c r="A18" i="76" s="1"/>
  <c r="A19" i="76" s="1"/>
  <c r="A20" i="76" s="1"/>
  <c r="B13" i="76"/>
  <c r="B14" i="76" s="1"/>
  <c r="B15" i="76" s="1"/>
  <c r="B16" i="76" s="1"/>
  <c r="B17" i="76" s="1"/>
  <c r="B18" i="76" s="1"/>
  <c r="B19" i="76" s="1"/>
  <c r="B20" i="76" s="1"/>
  <c r="S71" i="50"/>
  <c r="R71" i="50"/>
  <c r="Q71" i="50"/>
  <c r="P71" i="50"/>
  <c r="O71" i="50"/>
  <c r="N71" i="50"/>
  <c r="L71" i="50"/>
  <c r="K71" i="50"/>
  <c r="J71" i="50"/>
  <c r="I71" i="50"/>
  <c r="H71" i="50"/>
  <c r="G71" i="50"/>
  <c r="F71" i="50"/>
  <c r="B64" i="50"/>
  <c r="B65" i="50" s="1"/>
  <c r="B66" i="50" s="1"/>
  <c r="B67" i="50" s="1"/>
  <c r="B68" i="50" s="1"/>
  <c r="B69" i="50" s="1"/>
  <c r="B70" i="50" s="1"/>
  <c r="B71" i="50" s="1"/>
  <c r="A64" i="50"/>
  <c r="A65" i="50" s="1"/>
  <c r="A66" i="50" s="1"/>
  <c r="A67" i="50" s="1"/>
  <c r="A68" i="50" s="1"/>
  <c r="A69" i="50" s="1"/>
  <c r="A70" i="50" s="1"/>
  <c r="A71" i="50" s="1"/>
  <c r="S61" i="50"/>
  <c r="R61" i="50"/>
  <c r="Q61" i="50"/>
  <c r="P61" i="50"/>
  <c r="O61" i="50"/>
  <c r="N61" i="50"/>
  <c r="L61" i="50"/>
  <c r="K61" i="50"/>
  <c r="J61" i="50"/>
  <c r="I61" i="50"/>
  <c r="H61" i="50"/>
  <c r="G61" i="50"/>
  <c r="F61" i="50"/>
  <c r="B54" i="50"/>
  <c r="B55" i="50" s="1"/>
  <c r="B56" i="50" s="1"/>
  <c r="B57" i="50" s="1"/>
  <c r="B58" i="50" s="1"/>
  <c r="B59" i="50" s="1"/>
  <c r="B60" i="50" s="1"/>
  <c r="B61" i="50" s="1"/>
  <c r="A54" i="50"/>
  <c r="A55" i="50" s="1"/>
  <c r="A56" i="50" s="1"/>
  <c r="A57" i="50" s="1"/>
  <c r="A58" i="50" s="1"/>
  <c r="A59" i="50" s="1"/>
  <c r="A60" i="50" s="1"/>
  <c r="A61" i="50" s="1"/>
  <c r="S51" i="50"/>
  <c r="R51" i="50"/>
  <c r="Q51" i="50"/>
  <c r="P51" i="50"/>
  <c r="O51" i="50"/>
  <c r="N51" i="50"/>
  <c r="L51" i="50"/>
  <c r="K51" i="50"/>
  <c r="J51" i="50"/>
  <c r="I51" i="50"/>
  <c r="H51" i="50"/>
  <c r="G51" i="50"/>
  <c r="F51" i="50"/>
  <c r="A45" i="50"/>
  <c r="A46" i="50" s="1"/>
  <c r="A47" i="50" s="1"/>
  <c r="A48" i="50" s="1"/>
  <c r="A49" i="50" s="1"/>
  <c r="A50" i="50" s="1"/>
  <c r="A51" i="50" s="1"/>
  <c r="B44" i="50"/>
  <c r="B45" i="50" s="1"/>
  <c r="B46" i="50" s="1"/>
  <c r="B47" i="50" s="1"/>
  <c r="B48" i="50" s="1"/>
  <c r="B49" i="50" s="1"/>
  <c r="B50" i="50" s="1"/>
  <c r="B51" i="50" s="1"/>
  <c r="S40" i="50"/>
  <c r="R40" i="50"/>
  <c r="Q40" i="50"/>
  <c r="P40" i="50"/>
  <c r="O40" i="50"/>
  <c r="N40" i="50"/>
  <c r="L40" i="50"/>
  <c r="K40" i="50"/>
  <c r="J40" i="50"/>
  <c r="I40" i="50"/>
  <c r="H40" i="50"/>
  <c r="G40" i="50"/>
  <c r="F40" i="50"/>
  <c r="A34" i="50"/>
  <c r="A35" i="50" s="1"/>
  <c r="A36" i="50" s="1"/>
  <c r="A37" i="50" s="1"/>
  <c r="A38" i="50" s="1"/>
  <c r="A39" i="50" s="1"/>
  <c r="A40" i="50" s="1"/>
  <c r="B33" i="50"/>
  <c r="B34" i="50" s="1"/>
  <c r="B35" i="50" s="1"/>
  <c r="B36" i="50" s="1"/>
  <c r="B37" i="50" s="1"/>
  <c r="B38" i="50" s="1"/>
  <c r="B39" i="50" s="1"/>
  <c r="B40" i="50" s="1"/>
  <c r="S30" i="50"/>
  <c r="R30" i="50"/>
  <c r="Q30" i="50"/>
  <c r="P30" i="50"/>
  <c r="O30" i="50"/>
  <c r="N30" i="50"/>
  <c r="L30" i="50"/>
  <c r="K30" i="50"/>
  <c r="J30" i="50"/>
  <c r="I30" i="50"/>
  <c r="H30" i="50"/>
  <c r="G30" i="50"/>
  <c r="F30" i="50"/>
  <c r="A24" i="50"/>
  <c r="A25" i="50" s="1"/>
  <c r="A26" i="50" s="1"/>
  <c r="A27" i="50" s="1"/>
  <c r="A28" i="50" s="1"/>
  <c r="A29" i="50" s="1"/>
  <c r="A30" i="50" s="1"/>
  <c r="B23" i="50"/>
  <c r="B24" i="50" s="1"/>
  <c r="B25" i="50" s="1"/>
  <c r="B26" i="50" s="1"/>
  <c r="B27" i="50" s="1"/>
  <c r="B28" i="50" s="1"/>
  <c r="B29" i="50" s="1"/>
  <c r="B30" i="50" s="1"/>
  <c r="S20" i="50"/>
  <c r="R20" i="50"/>
  <c r="Q20" i="50"/>
  <c r="P20" i="50"/>
  <c r="O20" i="50"/>
  <c r="N20" i="50"/>
  <c r="L20" i="50"/>
  <c r="K20" i="50"/>
  <c r="J20" i="50"/>
  <c r="I20" i="50"/>
  <c r="H20" i="50"/>
  <c r="G20" i="50"/>
  <c r="F20" i="50"/>
  <c r="A14" i="50"/>
  <c r="A15" i="50" s="1"/>
  <c r="A16" i="50" s="1"/>
  <c r="A17" i="50" s="1"/>
  <c r="A18" i="50" s="1"/>
  <c r="A19" i="50" s="1"/>
  <c r="A20" i="50" s="1"/>
  <c r="B13" i="50"/>
  <c r="B14" i="50" s="1"/>
  <c r="B15" i="50" s="1"/>
  <c r="B16" i="50" s="1"/>
  <c r="B17" i="50" s="1"/>
  <c r="B18" i="50" s="1"/>
  <c r="B19" i="50" s="1"/>
  <c r="B20" i="50" s="1"/>
  <c r="Q71" i="48"/>
  <c r="P71" i="48"/>
  <c r="O71" i="48"/>
  <c r="N71" i="48"/>
  <c r="L71" i="48"/>
  <c r="K71" i="48"/>
  <c r="J71" i="48"/>
  <c r="I71" i="48"/>
  <c r="H71" i="48"/>
  <c r="G71" i="48"/>
  <c r="F71" i="48"/>
  <c r="B64" i="48"/>
  <c r="B65" i="48" s="1"/>
  <c r="B66" i="48" s="1"/>
  <c r="B67" i="48" s="1"/>
  <c r="B68" i="48" s="1"/>
  <c r="B69" i="48" s="1"/>
  <c r="B70" i="48" s="1"/>
  <c r="B71" i="48" s="1"/>
  <c r="A64" i="48"/>
  <c r="A65" i="48" s="1"/>
  <c r="A66" i="48" s="1"/>
  <c r="A67" i="48" s="1"/>
  <c r="A68" i="48" s="1"/>
  <c r="A69" i="48" s="1"/>
  <c r="A70" i="48" s="1"/>
  <c r="A71" i="48" s="1"/>
  <c r="Q61" i="48"/>
  <c r="Q61" i="82" s="1"/>
  <c r="P61" i="48"/>
  <c r="P61" i="82" s="1"/>
  <c r="P61" i="47" s="1"/>
  <c r="O61" i="48"/>
  <c r="N61" i="48"/>
  <c r="L61" i="48"/>
  <c r="L61" i="82" s="1"/>
  <c r="K61" i="48"/>
  <c r="K61" i="82" s="1"/>
  <c r="J61" i="48"/>
  <c r="I61" i="48"/>
  <c r="H61" i="48"/>
  <c r="H61" i="82" s="1"/>
  <c r="G61" i="48"/>
  <c r="G61" i="82" s="1"/>
  <c r="F61" i="48"/>
  <c r="B54" i="48"/>
  <c r="B55" i="48" s="1"/>
  <c r="B56" i="48" s="1"/>
  <c r="B57" i="48" s="1"/>
  <c r="B58" i="48" s="1"/>
  <c r="B59" i="48" s="1"/>
  <c r="B60" i="48" s="1"/>
  <c r="B61" i="48" s="1"/>
  <c r="A54" i="48"/>
  <c r="A55" i="48" s="1"/>
  <c r="A56" i="48" s="1"/>
  <c r="A57" i="48" s="1"/>
  <c r="A58" i="48" s="1"/>
  <c r="A59" i="48" s="1"/>
  <c r="A60" i="48" s="1"/>
  <c r="A61" i="48" s="1"/>
  <c r="Q51" i="48"/>
  <c r="P51" i="48"/>
  <c r="O51" i="48"/>
  <c r="N51" i="48"/>
  <c r="L51" i="48"/>
  <c r="K51" i="48"/>
  <c r="J51" i="48"/>
  <c r="J51" i="82" s="1"/>
  <c r="J51" i="47" s="1"/>
  <c r="I51" i="48"/>
  <c r="H51" i="48"/>
  <c r="G51" i="48"/>
  <c r="F51" i="48"/>
  <c r="F51" i="82" s="1"/>
  <c r="A45" i="48"/>
  <c r="A46" i="48" s="1"/>
  <c r="A47" i="48" s="1"/>
  <c r="A48" i="48" s="1"/>
  <c r="A49" i="48" s="1"/>
  <c r="A50" i="48" s="1"/>
  <c r="A51" i="48" s="1"/>
  <c r="B44" i="48"/>
  <c r="B45" i="48" s="1"/>
  <c r="B46" i="48" s="1"/>
  <c r="B47" i="48" s="1"/>
  <c r="B48" i="48" s="1"/>
  <c r="B49" i="48" s="1"/>
  <c r="B50" i="48" s="1"/>
  <c r="B51" i="48" s="1"/>
  <c r="Q40" i="48"/>
  <c r="P40" i="48"/>
  <c r="O40" i="48"/>
  <c r="N40" i="48"/>
  <c r="N40" i="82" s="1"/>
  <c r="L40" i="48"/>
  <c r="K40" i="48"/>
  <c r="J40" i="48"/>
  <c r="I40" i="48"/>
  <c r="I40" i="82" s="1"/>
  <c r="H40" i="48"/>
  <c r="G40" i="48"/>
  <c r="F40" i="48"/>
  <c r="A34" i="48"/>
  <c r="A35" i="48" s="1"/>
  <c r="A36" i="48" s="1"/>
  <c r="A37" i="48" s="1"/>
  <c r="A38" i="48" s="1"/>
  <c r="A39" i="48" s="1"/>
  <c r="A40" i="48" s="1"/>
  <c r="B33" i="48"/>
  <c r="B34" i="48" s="1"/>
  <c r="B35" i="48" s="1"/>
  <c r="B36" i="48" s="1"/>
  <c r="B37" i="48" s="1"/>
  <c r="B38" i="48" s="1"/>
  <c r="B39" i="48" s="1"/>
  <c r="B40" i="48" s="1"/>
  <c r="Q30" i="48"/>
  <c r="P30" i="48"/>
  <c r="O30" i="48"/>
  <c r="N30" i="48"/>
  <c r="L30" i="48"/>
  <c r="L30" i="82" s="1"/>
  <c r="K30" i="48"/>
  <c r="J30" i="48"/>
  <c r="I30" i="48"/>
  <c r="H30" i="48"/>
  <c r="H30" i="82" s="1"/>
  <c r="G30" i="48"/>
  <c r="F30" i="48"/>
  <c r="A24" i="48"/>
  <c r="A25" i="48" s="1"/>
  <c r="A26" i="48" s="1"/>
  <c r="A27" i="48" s="1"/>
  <c r="A28" i="48" s="1"/>
  <c r="A29" i="48" s="1"/>
  <c r="A30" i="48" s="1"/>
  <c r="B23" i="48"/>
  <c r="B24" i="48" s="1"/>
  <c r="B25" i="48" s="1"/>
  <c r="B26" i="48" s="1"/>
  <c r="B27" i="48" s="1"/>
  <c r="B28" i="48" s="1"/>
  <c r="B29" i="48" s="1"/>
  <c r="B30" i="48" s="1"/>
  <c r="Q20" i="48"/>
  <c r="P20" i="48"/>
  <c r="O20" i="48"/>
  <c r="N20" i="48"/>
  <c r="L20" i="48"/>
  <c r="K20" i="48"/>
  <c r="J20" i="48"/>
  <c r="I20" i="48"/>
  <c r="H20" i="48"/>
  <c r="G20" i="48"/>
  <c r="F20" i="48"/>
  <c r="A14" i="48"/>
  <c r="A15" i="48" s="1"/>
  <c r="A16" i="48" s="1"/>
  <c r="A17" i="48" s="1"/>
  <c r="A18" i="48" s="1"/>
  <c r="A19" i="48" s="1"/>
  <c r="A20" i="48" s="1"/>
  <c r="B13" i="48"/>
  <c r="B14" i="48" s="1"/>
  <c r="B15" i="48" s="1"/>
  <c r="B16" i="48" s="1"/>
  <c r="B17" i="48" s="1"/>
  <c r="B18" i="48" s="1"/>
  <c r="B19" i="48" s="1"/>
  <c r="B20" i="48" s="1"/>
  <c r="S71" i="82"/>
  <c r="P71" i="82"/>
  <c r="O71" i="82"/>
  <c r="K71" i="82"/>
  <c r="J71" i="82"/>
  <c r="F71" i="82"/>
  <c r="S70" i="82"/>
  <c r="R70" i="82"/>
  <c r="Q70" i="82"/>
  <c r="P70" i="82"/>
  <c r="O70" i="82"/>
  <c r="N70" i="82"/>
  <c r="L70" i="82"/>
  <c r="K70" i="82"/>
  <c r="J70" i="82"/>
  <c r="I70" i="82"/>
  <c r="H70" i="82"/>
  <c r="G70" i="82"/>
  <c r="F70" i="82"/>
  <c r="S69" i="82"/>
  <c r="R69" i="82"/>
  <c r="Q69" i="82"/>
  <c r="P69" i="82"/>
  <c r="O69" i="82"/>
  <c r="N69" i="82"/>
  <c r="L69" i="82"/>
  <c r="K69" i="82"/>
  <c r="J69" i="82"/>
  <c r="I69" i="82"/>
  <c r="H69" i="82"/>
  <c r="G69" i="82"/>
  <c r="F69" i="82"/>
  <c r="S68" i="82"/>
  <c r="R68" i="82"/>
  <c r="Q68" i="82"/>
  <c r="P68" i="82"/>
  <c r="O68" i="82"/>
  <c r="N68" i="82"/>
  <c r="L68" i="82"/>
  <c r="K68" i="82"/>
  <c r="J68" i="82"/>
  <c r="I68" i="82"/>
  <c r="H68" i="82"/>
  <c r="G68" i="82"/>
  <c r="F68" i="82"/>
  <c r="S67" i="82"/>
  <c r="R67" i="82"/>
  <c r="Q67" i="82"/>
  <c r="P67" i="82"/>
  <c r="O67" i="82"/>
  <c r="N67" i="82"/>
  <c r="L67" i="82"/>
  <c r="K67" i="82"/>
  <c r="J67" i="82"/>
  <c r="I67" i="82"/>
  <c r="H67" i="82"/>
  <c r="G67" i="82"/>
  <c r="F67" i="82"/>
  <c r="S66" i="82"/>
  <c r="R66" i="82"/>
  <c r="Q66" i="82"/>
  <c r="P66" i="82"/>
  <c r="O66" i="82"/>
  <c r="N66" i="82"/>
  <c r="L66" i="82"/>
  <c r="K66" i="82"/>
  <c r="J66" i="82"/>
  <c r="I66" i="82"/>
  <c r="H66" i="82"/>
  <c r="G66" i="82"/>
  <c r="F66" i="82"/>
  <c r="S65" i="82"/>
  <c r="R65" i="82"/>
  <c r="Q65" i="82"/>
  <c r="P65" i="82"/>
  <c r="O65" i="82"/>
  <c r="N65" i="82"/>
  <c r="L65" i="82"/>
  <c r="K65" i="82"/>
  <c r="J65" i="82"/>
  <c r="I65" i="82"/>
  <c r="H65" i="82"/>
  <c r="G65" i="82"/>
  <c r="F65" i="82"/>
  <c r="A65" i="82"/>
  <c r="A66" i="82" s="1"/>
  <c r="A67" i="82" s="1"/>
  <c r="A68" i="82" s="1"/>
  <c r="A69" i="82" s="1"/>
  <c r="A70" i="82" s="1"/>
  <c r="A71" i="82" s="1"/>
  <c r="S64" i="82"/>
  <c r="R64" i="82"/>
  <c r="Q64" i="82"/>
  <c r="P64" i="82"/>
  <c r="O64" i="82"/>
  <c r="N64" i="82"/>
  <c r="L64" i="82"/>
  <c r="K64" i="82"/>
  <c r="J64" i="82"/>
  <c r="I64" i="82"/>
  <c r="H64" i="82"/>
  <c r="G64" i="82"/>
  <c r="F64" i="82"/>
  <c r="B64" i="82"/>
  <c r="B65" i="82" s="1"/>
  <c r="B66" i="82" s="1"/>
  <c r="B67" i="82" s="1"/>
  <c r="B68" i="82" s="1"/>
  <c r="B69" i="82" s="1"/>
  <c r="B70" i="82" s="1"/>
  <c r="B71" i="82" s="1"/>
  <c r="A64" i="82"/>
  <c r="S61" i="82"/>
  <c r="R61" i="82"/>
  <c r="O61" i="82"/>
  <c r="N61" i="82"/>
  <c r="I61" i="82"/>
  <c r="F61" i="82"/>
  <c r="S60" i="82"/>
  <c r="R60" i="82"/>
  <c r="Q60" i="82"/>
  <c r="P60" i="82"/>
  <c r="O60" i="82"/>
  <c r="N60" i="82"/>
  <c r="L60" i="82"/>
  <c r="K60" i="82"/>
  <c r="J60" i="82"/>
  <c r="I60" i="82"/>
  <c r="H60" i="82"/>
  <c r="G60" i="82"/>
  <c r="F60" i="82"/>
  <c r="S59" i="82"/>
  <c r="R59" i="82"/>
  <c r="Q59" i="82"/>
  <c r="P59" i="82"/>
  <c r="O59" i="82"/>
  <c r="N59" i="82"/>
  <c r="L59" i="82"/>
  <c r="K59" i="82"/>
  <c r="J59" i="82"/>
  <c r="I59" i="82"/>
  <c r="H59" i="82"/>
  <c r="G59" i="82"/>
  <c r="F59" i="82"/>
  <c r="S58" i="82"/>
  <c r="R58" i="82"/>
  <c r="Q58" i="82"/>
  <c r="P58" i="82"/>
  <c r="O58" i="82"/>
  <c r="N58" i="82"/>
  <c r="L58" i="82"/>
  <c r="K58" i="82"/>
  <c r="J58" i="82"/>
  <c r="I58" i="82"/>
  <c r="H58" i="82"/>
  <c r="G58" i="82"/>
  <c r="F58" i="82"/>
  <c r="S57" i="82"/>
  <c r="R57" i="82"/>
  <c r="Q57" i="82"/>
  <c r="P57" i="82"/>
  <c r="O57" i="82"/>
  <c r="N57" i="82"/>
  <c r="L57" i="82"/>
  <c r="K57" i="82"/>
  <c r="J57" i="82"/>
  <c r="I57" i="82"/>
  <c r="H57" i="82"/>
  <c r="G57" i="82"/>
  <c r="F57" i="82"/>
  <c r="S56" i="82"/>
  <c r="R56" i="82"/>
  <c r="Q56" i="82"/>
  <c r="P56" i="82"/>
  <c r="O56" i="82"/>
  <c r="N56" i="82"/>
  <c r="L56" i="82"/>
  <c r="K56" i="82"/>
  <c r="J56" i="82"/>
  <c r="I56" i="82"/>
  <c r="H56" i="82"/>
  <c r="G56" i="82"/>
  <c r="F56" i="82"/>
  <c r="S55" i="82"/>
  <c r="R55" i="82"/>
  <c r="Q55" i="82"/>
  <c r="P55" i="82"/>
  <c r="O55" i="82"/>
  <c r="N55" i="82"/>
  <c r="L55" i="82"/>
  <c r="K55" i="82"/>
  <c r="J55" i="82"/>
  <c r="I55" i="82"/>
  <c r="H55" i="82"/>
  <c r="G55" i="82"/>
  <c r="F55" i="82"/>
  <c r="A55" i="82"/>
  <c r="A56" i="82" s="1"/>
  <c r="A57" i="82" s="1"/>
  <c r="A58" i="82" s="1"/>
  <c r="A59" i="82" s="1"/>
  <c r="A60" i="82" s="1"/>
  <c r="A61" i="82" s="1"/>
  <c r="S54" i="82"/>
  <c r="R54" i="82"/>
  <c r="Q54" i="82"/>
  <c r="P54" i="82"/>
  <c r="O54" i="82"/>
  <c r="N54" i="82"/>
  <c r="L54" i="82"/>
  <c r="K54" i="82"/>
  <c r="J54" i="82"/>
  <c r="I54" i="82"/>
  <c r="H54" i="82"/>
  <c r="G54" i="82"/>
  <c r="F54" i="82"/>
  <c r="B54" i="82"/>
  <c r="B55" i="82" s="1"/>
  <c r="B56" i="82" s="1"/>
  <c r="B57" i="82" s="1"/>
  <c r="B58" i="82" s="1"/>
  <c r="B59" i="82" s="1"/>
  <c r="B60" i="82" s="1"/>
  <c r="B61" i="82" s="1"/>
  <c r="A54" i="82"/>
  <c r="S51" i="82"/>
  <c r="R51" i="82"/>
  <c r="Q51" i="82"/>
  <c r="O51" i="82"/>
  <c r="O51" i="47" s="1"/>
  <c r="N51" i="82"/>
  <c r="L51" i="82"/>
  <c r="H51" i="82"/>
  <c r="S50" i="82"/>
  <c r="R50" i="82"/>
  <c r="Q50" i="82"/>
  <c r="P50" i="82"/>
  <c r="O50" i="82"/>
  <c r="N50" i="82"/>
  <c r="L50" i="82"/>
  <c r="K50" i="82"/>
  <c r="J50" i="82"/>
  <c r="I50" i="82"/>
  <c r="H50" i="82"/>
  <c r="G50" i="82"/>
  <c r="F50" i="82"/>
  <c r="S49" i="82"/>
  <c r="R49" i="82"/>
  <c r="Q49" i="82"/>
  <c r="P49" i="82"/>
  <c r="O49" i="82"/>
  <c r="N49" i="82"/>
  <c r="L49" i="82"/>
  <c r="K49" i="82"/>
  <c r="J49" i="82"/>
  <c r="I49" i="82"/>
  <c r="H49" i="82"/>
  <c r="G49" i="82"/>
  <c r="F49" i="82"/>
  <c r="S48" i="82"/>
  <c r="R48" i="82"/>
  <c r="Q48" i="82"/>
  <c r="P48" i="82"/>
  <c r="O48" i="82"/>
  <c r="N48" i="82"/>
  <c r="L48" i="82"/>
  <c r="K48" i="82"/>
  <c r="J48" i="82"/>
  <c r="I48" i="82"/>
  <c r="H48" i="82"/>
  <c r="G48" i="82"/>
  <c r="F48" i="82"/>
  <c r="S47" i="82"/>
  <c r="R47" i="82"/>
  <c r="Q47" i="82"/>
  <c r="P47" i="82"/>
  <c r="O47" i="82"/>
  <c r="N47" i="82"/>
  <c r="L47" i="82"/>
  <c r="K47" i="82"/>
  <c r="J47" i="82"/>
  <c r="I47" i="82"/>
  <c r="H47" i="82"/>
  <c r="G47" i="82"/>
  <c r="F47" i="82"/>
  <c r="S46" i="82"/>
  <c r="R46" i="82"/>
  <c r="Q46" i="82"/>
  <c r="P46" i="82"/>
  <c r="O46" i="82"/>
  <c r="N46" i="82"/>
  <c r="L46" i="82"/>
  <c r="K46" i="82"/>
  <c r="J46" i="82"/>
  <c r="I46" i="82"/>
  <c r="H46" i="82"/>
  <c r="G46" i="82"/>
  <c r="F46" i="82"/>
  <c r="S45" i="82"/>
  <c r="R45" i="82"/>
  <c r="Q45" i="82"/>
  <c r="P45" i="82"/>
  <c r="O45" i="82"/>
  <c r="N45" i="82"/>
  <c r="L45" i="82"/>
  <c r="K45" i="82"/>
  <c r="J45" i="82"/>
  <c r="I45" i="82"/>
  <c r="H45" i="82"/>
  <c r="G45" i="82"/>
  <c r="F45" i="82"/>
  <c r="A45" i="82"/>
  <c r="A46" i="82" s="1"/>
  <c r="A47" i="82" s="1"/>
  <c r="A48" i="82" s="1"/>
  <c r="A49" i="82" s="1"/>
  <c r="A50" i="82" s="1"/>
  <c r="A51" i="82" s="1"/>
  <c r="S44" i="82"/>
  <c r="R44" i="82"/>
  <c r="Q44" i="82"/>
  <c r="P44" i="82"/>
  <c r="O44" i="82"/>
  <c r="N44" i="82"/>
  <c r="L44" i="82"/>
  <c r="K44" i="82"/>
  <c r="J44" i="82"/>
  <c r="I44" i="82"/>
  <c r="H44" i="82"/>
  <c r="G44" i="82"/>
  <c r="F44" i="82"/>
  <c r="B44" i="82"/>
  <c r="B45" i="82" s="1"/>
  <c r="B46" i="82" s="1"/>
  <c r="B47" i="82" s="1"/>
  <c r="B48" i="82" s="1"/>
  <c r="B49" i="82" s="1"/>
  <c r="B50" i="82" s="1"/>
  <c r="B51" i="82" s="1"/>
  <c r="S40" i="82"/>
  <c r="Q40" i="82"/>
  <c r="P40" i="82"/>
  <c r="O40" i="82"/>
  <c r="L40" i="82"/>
  <c r="K40" i="82"/>
  <c r="J40" i="82"/>
  <c r="G40" i="82"/>
  <c r="F40" i="82"/>
  <c r="S39" i="82"/>
  <c r="R39" i="82"/>
  <c r="Q39" i="82"/>
  <c r="P39" i="82"/>
  <c r="O39" i="82"/>
  <c r="N39" i="82"/>
  <c r="L39" i="82"/>
  <c r="K39" i="82"/>
  <c r="J39" i="82"/>
  <c r="I39" i="82"/>
  <c r="H39" i="82"/>
  <c r="G39" i="82"/>
  <c r="F39" i="82"/>
  <c r="S38" i="82"/>
  <c r="R38" i="82"/>
  <c r="Q38" i="82"/>
  <c r="P38" i="82"/>
  <c r="O38" i="82"/>
  <c r="N38" i="82"/>
  <c r="L38" i="82"/>
  <c r="K38" i="82"/>
  <c r="J38" i="82"/>
  <c r="I38" i="82"/>
  <c r="H38" i="82"/>
  <c r="G38" i="82"/>
  <c r="F38" i="82"/>
  <c r="S37" i="82"/>
  <c r="R37" i="82"/>
  <c r="Q37" i="82"/>
  <c r="P37" i="82"/>
  <c r="O37" i="82"/>
  <c r="N37" i="82"/>
  <c r="L37" i="82"/>
  <c r="K37" i="82"/>
  <c r="J37" i="82"/>
  <c r="I37" i="82"/>
  <c r="H37" i="82"/>
  <c r="G37" i="82"/>
  <c r="F37" i="82"/>
  <c r="S36" i="82"/>
  <c r="R36" i="82"/>
  <c r="Q36" i="82"/>
  <c r="P36" i="82"/>
  <c r="O36" i="82"/>
  <c r="N36" i="82"/>
  <c r="L36" i="82"/>
  <c r="K36" i="82"/>
  <c r="J36" i="82"/>
  <c r="I36" i="82"/>
  <c r="H36" i="82"/>
  <c r="G36" i="82"/>
  <c r="G97" i="82" s="1"/>
  <c r="F36" i="82"/>
  <c r="F97" i="82" s="1"/>
  <c r="S35" i="82"/>
  <c r="R35" i="82"/>
  <c r="Q35" i="82"/>
  <c r="P35" i="82"/>
  <c r="O35" i="82"/>
  <c r="N35" i="82"/>
  <c r="L35" i="82"/>
  <c r="K35" i="82"/>
  <c r="J35" i="82"/>
  <c r="I35" i="82"/>
  <c r="H35" i="82"/>
  <c r="G35" i="82"/>
  <c r="F35" i="82"/>
  <c r="S34" i="82"/>
  <c r="R34" i="82"/>
  <c r="Q34" i="82"/>
  <c r="P34" i="82"/>
  <c r="O34" i="82"/>
  <c r="N34" i="82"/>
  <c r="L34" i="82"/>
  <c r="K34" i="82"/>
  <c r="J34" i="82"/>
  <c r="I34" i="82"/>
  <c r="H34" i="82"/>
  <c r="G34" i="82"/>
  <c r="F34" i="82"/>
  <c r="B34" i="82"/>
  <c r="B35" i="82" s="1"/>
  <c r="B36" i="82" s="1"/>
  <c r="B37" i="82" s="1"/>
  <c r="B38" i="82" s="1"/>
  <c r="B39" i="82" s="1"/>
  <c r="B40" i="82" s="1"/>
  <c r="A34" i="82"/>
  <c r="A35" i="82" s="1"/>
  <c r="A36" i="82" s="1"/>
  <c r="A37" i="82" s="1"/>
  <c r="A38" i="82" s="1"/>
  <c r="A39" i="82" s="1"/>
  <c r="A40" i="82" s="1"/>
  <c r="S33" i="82"/>
  <c r="R33" i="82"/>
  <c r="Q33" i="82"/>
  <c r="P33" i="82"/>
  <c r="O33" i="82"/>
  <c r="N33" i="82"/>
  <c r="L33" i="82"/>
  <c r="K33" i="82"/>
  <c r="J33" i="82"/>
  <c r="I33" i="82"/>
  <c r="H33" i="82"/>
  <c r="G33" i="82"/>
  <c r="F33" i="82"/>
  <c r="B33" i="82"/>
  <c r="S30" i="82"/>
  <c r="R30" i="82"/>
  <c r="Q30" i="82"/>
  <c r="P30" i="82"/>
  <c r="O30" i="82"/>
  <c r="N30" i="82"/>
  <c r="K30" i="82"/>
  <c r="J30" i="82"/>
  <c r="I30" i="82"/>
  <c r="F30" i="82"/>
  <c r="S29" i="82"/>
  <c r="R29" i="82"/>
  <c r="Q29" i="82"/>
  <c r="P29" i="82"/>
  <c r="O29" i="82"/>
  <c r="N29" i="82"/>
  <c r="L29" i="82"/>
  <c r="K29" i="82"/>
  <c r="J29" i="82"/>
  <c r="I29" i="82"/>
  <c r="H29" i="82"/>
  <c r="G29" i="82"/>
  <c r="F29" i="82"/>
  <c r="S28" i="82"/>
  <c r="R28" i="82"/>
  <c r="Q28" i="82"/>
  <c r="P28" i="82"/>
  <c r="O28" i="82"/>
  <c r="N28" i="82"/>
  <c r="L28" i="82"/>
  <c r="K28" i="82"/>
  <c r="J28" i="82"/>
  <c r="I28" i="82"/>
  <c r="H28" i="82"/>
  <c r="G28" i="82"/>
  <c r="F28" i="82"/>
  <c r="S27" i="82"/>
  <c r="R27" i="82"/>
  <c r="Q27" i="82"/>
  <c r="P27" i="82"/>
  <c r="O27" i="82"/>
  <c r="N27" i="82"/>
  <c r="L27" i="82"/>
  <c r="K27" i="82"/>
  <c r="J27" i="82"/>
  <c r="I27" i="82"/>
  <c r="H27" i="82"/>
  <c r="G27" i="82"/>
  <c r="F27" i="82"/>
  <c r="S26" i="82"/>
  <c r="S88" i="82" s="1"/>
  <c r="R26" i="82"/>
  <c r="R88" i="82" s="1"/>
  <c r="Q26" i="82"/>
  <c r="P26" i="82"/>
  <c r="O26" i="82"/>
  <c r="O88" i="82" s="1"/>
  <c r="N26" i="82"/>
  <c r="N88" i="82" s="1"/>
  <c r="L26" i="82"/>
  <c r="K26" i="82"/>
  <c r="J26" i="82"/>
  <c r="I26" i="82"/>
  <c r="H26" i="82"/>
  <c r="G26" i="82"/>
  <c r="F26" i="82"/>
  <c r="F88" i="82" s="1"/>
  <c r="S25" i="82"/>
  <c r="R25" i="82"/>
  <c r="Q25" i="82"/>
  <c r="P25" i="82"/>
  <c r="O25" i="82"/>
  <c r="N25" i="82"/>
  <c r="L25" i="82"/>
  <c r="K25" i="82"/>
  <c r="J25" i="82"/>
  <c r="I25" i="82"/>
  <c r="H25" i="82"/>
  <c r="G25" i="82"/>
  <c r="F25" i="82"/>
  <c r="S24" i="82"/>
  <c r="R24" i="82"/>
  <c r="Q24" i="82"/>
  <c r="P24" i="82"/>
  <c r="O24" i="82"/>
  <c r="N24" i="82"/>
  <c r="L24" i="82"/>
  <c r="K24" i="82"/>
  <c r="J24" i="82"/>
  <c r="I24" i="82"/>
  <c r="H24" i="82"/>
  <c r="G24" i="82"/>
  <c r="F24" i="82"/>
  <c r="A24" i="82"/>
  <c r="A25" i="82" s="1"/>
  <c r="A26" i="82" s="1"/>
  <c r="A27" i="82" s="1"/>
  <c r="A28" i="82" s="1"/>
  <c r="A29" i="82" s="1"/>
  <c r="A30" i="82" s="1"/>
  <c r="S23" i="82"/>
  <c r="R23" i="82"/>
  <c r="R85" i="82" s="1"/>
  <c r="Q23" i="82"/>
  <c r="P23" i="82"/>
  <c r="O23" i="82"/>
  <c r="N23" i="82"/>
  <c r="N85" i="82" s="1"/>
  <c r="L23" i="82"/>
  <c r="K23" i="82"/>
  <c r="J23" i="82"/>
  <c r="I23" i="82"/>
  <c r="H23" i="82"/>
  <c r="G23" i="82"/>
  <c r="F23" i="82"/>
  <c r="B23" i="82"/>
  <c r="B24" i="82" s="1"/>
  <c r="B25" i="82" s="1"/>
  <c r="B26" i="82" s="1"/>
  <c r="B27" i="82" s="1"/>
  <c r="B28" i="82" s="1"/>
  <c r="B29" i="82" s="1"/>
  <c r="B30" i="82" s="1"/>
  <c r="S20" i="82"/>
  <c r="R20" i="82"/>
  <c r="Q20" i="82"/>
  <c r="P20" i="82"/>
  <c r="O20" i="82"/>
  <c r="N20" i="82"/>
  <c r="L20" i="82"/>
  <c r="K20" i="82"/>
  <c r="J20" i="82"/>
  <c r="I20" i="82"/>
  <c r="H20" i="82"/>
  <c r="G20" i="82"/>
  <c r="F20" i="82"/>
  <c r="S19" i="82"/>
  <c r="R19" i="82"/>
  <c r="Q19" i="82"/>
  <c r="P19" i="82"/>
  <c r="O19" i="82"/>
  <c r="N19" i="82"/>
  <c r="L19" i="82"/>
  <c r="K19" i="82"/>
  <c r="J19" i="82"/>
  <c r="I19" i="82"/>
  <c r="H19" i="82"/>
  <c r="G19" i="82"/>
  <c r="F19" i="82"/>
  <c r="S18" i="82"/>
  <c r="R18" i="82"/>
  <c r="Q18" i="82"/>
  <c r="P18" i="82"/>
  <c r="O18" i="82"/>
  <c r="N18" i="82"/>
  <c r="L18" i="82"/>
  <c r="K18" i="82"/>
  <c r="J18" i="82"/>
  <c r="I18" i="82"/>
  <c r="H18" i="82"/>
  <c r="G18" i="82"/>
  <c r="F18" i="82"/>
  <c r="S17" i="82"/>
  <c r="R17" i="82"/>
  <c r="Q17" i="82"/>
  <c r="P17" i="82"/>
  <c r="O17" i="82"/>
  <c r="N17" i="82"/>
  <c r="L17" i="82"/>
  <c r="K17" i="82"/>
  <c r="J17" i="82"/>
  <c r="I17" i="82"/>
  <c r="H17" i="82"/>
  <c r="G17" i="82"/>
  <c r="F17" i="82"/>
  <c r="S16" i="82"/>
  <c r="R16" i="82"/>
  <c r="Q16" i="82"/>
  <c r="Q79" i="82" s="1"/>
  <c r="P16" i="82"/>
  <c r="P79" i="82" s="1"/>
  <c r="O16" i="82"/>
  <c r="N16" i="82"/>
  <c r="N79" i="82" s="1"/>
  <c r="L16" i="82"/>
  <c r="K16" i="82"/>
  <c r="K79" i="82" s="1"/>
  <c r="J16" i="82"/>
  <c r="I16" i="82"/>
  <c r="I79" i="82" s="1"/>
  <c r="H16" i="82"/>
  <c r="G16" i="82"/>
  <c r="G79" i="82" s="1"/>
  <c r="F16" i="82"/>
  <c r="S15" i="82"/>
  <c r="R15" i="82"/>
  <c r="Q15" i="82"/>
  <c r="P15" i="82"/>
  <c r="O15" i="82"/>
  <c r="N15" i="82"/>
  <c r="L15" i="82"/>
  <c r="K15" i="82"/>
  <c r="J15" i="82"/>
  <c r="I15" i="82"/>
  <c r="H15" i="82"/>
  <c r="G15" i="82"/>
  <c r="F15" i="82"/>
  <c r="S14" i="82"/>
  <c r="R14" i="82"/>
  <c r="Q14" i="82"/>
  <c r="P14" i="82"/>
  <c r="O14" i="82"/>
  <c r="N14" i="82"/>
  <c r="L14" i="82"/>
  <c r="K14" i="82"/>
  <c r="J14" i="82"/>
  <c r="I14" i="82"/>
  <c r="H14" i="82"/>
  <c r="G14" i="82"/>
  <c r="F14" i="82"/>
  <c r="B14" i="82"/>
  <c r="B15" i="82" s="1"/>
  <c r="B16" i="82" s="1"/>
  <c r="B17" i="82" s="1"/>
  <c r="B18" i="82" s="1"/>
  <c r="B19" i="82" s="1"/>
  <c r="B20" i="82" s="1"/>
  <c r="A14" i="82"/>
  <c r="A15" i="82" s="1"/>
  <c r="A16" i="82" s="1"/>
  <c r="A17" i="82" s="1"/>
  <c r="A18" i="82" s="1"/>
  <c r="A19" i="82" s="1"/>
  <c r="A20" i="82" s="1"/>
  <c r="S13" i="82"/>
  <c r="R13" i="82"/>
  <c r="Q13" i="82"/>
  <c r="P13" i="82"/>
  <c r="O13" i="82"/>
  <c r="N13" i="82"/>
  <c r="L13" i="82"/>
  <c r="K13" i="82"/>
  <c r="J13" i="82"/>
  <c r="I13" i="82"/>
  <c r="H13" i="82"/>
  <c r="G13" i="82"/>
  <c r="F13" i="82"/>
  <c r="B13" i="82"/>
  <c r="A2" i="82"/>
  <c r="B64" i="47"/>
  <c r="B65" i="47" s="1"/>
  <c r="B66" i="47" s="1"/>
  <c r="B67" i="47" s="1"/>
  <c r="B68" i="47" s="1"/>
  <c r="B69" i="47" s="1"/>
  <c r="B70" i="47" s="1"/>
  <c r="B71" i="47" s="1"/>
  <c r="A64" i="47"/>
  <c r="A65" i="47" s="1"/>
  <c r="A66" i="47" s="1"/>
  <c r="A67" i="47" s="1"/>
  <c r="A68" i="47" s="1"/>
  <c r="A69" i="47" s="1"/>
  <c r="A70" i="47" s="1"/>
  <c r="A71" i="47" s="1"/>
  <c r="B54" i="47"/>
  <c r="B55" i="47" s="1"/>
  <c r="B56" i="47" s="1"/>
  <c r="B57" i="47" s="1"/>
  <c r="B58" i="47" s="1"/>
  <c r="B59" i="47" s="1"/>
  <c r="B60" i="47" s="1"/>
  <c r="B61" i="47" s="1"/>
  <c r="A54" i="47"/>
  <c r="A55" i="47" s="1"/>
  <c r="A56" i="47" s="1"/>
  <c r="A57" i="47" s="1"/>
  <c r="A58" i="47" s="1"/>
  <c r="A59" i="47" s="1"/>
  <c r="A60" i="47" s="1"/>
  <c r="A61" i="47" s="1"/>
  <c r="A45" i="47"/>
  <c r="A46" i="47" s="1"/>
  <c r="A47" i="47" s="1"/>
  <c r="A48" i="47" s="1"/>
  <c r="A49" i="47" s="1"/>
  <c r="A50" i="47" s="1"/>
  <c r="A51" i="47" s="1"/>
  <c r="B44" i="47"/>
  <c r="B45" i="47" s="1"/>
  <c r="B46" i="47" s="1"/>
  <c r="B47" i="47" s="1"/>
  <c r="B48" i="47" s="1"/>
  <c r="B49" i="47" s="1"/>
  <c r="B50" i="47" s="1"/>
  <c r="B51" i="47" s="1"/>
  <c r="A34" i="47"/>
  <c r="A35" i="47" s="1"/>
  <c r="A36" i="47" s="1"/>
  <c r="A37" i="47" s="1"/>
  <c r="A38" i="47" s="1"/>
  <c r="A39" i="47" s="1"/>
  <c r="A40" i="47" s="1"/>
  <c r="B33" i="47"/>
  <c r="B34" i="47" s="1"/>
  <c r="B35" i="47" s="1"/>
  <c r="B36" i="47" s="1"/>
  <c r="B37" i="47" s="1"/>
  <c r="B38" i="47" s="1"/>
  <c r="B39" i="47" s="1"/>
  <c r="B40" i="47" s="1"/>
  <c r="A24" i="47"/>
  <c r="A25" i="47" s="1"/>
  <c r="A26" i="47" s="1"/>
  <c r="A27" i="47" s="1"/>
  <c r="A28" i="47" s="1"/>
  <c r="A29" i="47" s="1"/>
  <c r="A30" i="47" s="1"/>
  <c r="B23" i="47"/>
  <c r="B24" i="47" s="1"/>
  <c r="B25" i="47" s="1"/>
  <c r="B26" i="47" s="1"/>
  <c r="B27" i="47" s="1"/>
  <c r="B28" i="47" s="1"/>
  <c r="B29" i="47" s="1"/>
  <c r="B30" i="47" s="1"/>
  <c r="A14" i="47"/>
  <c r="A15" i="47" s="1"/>
  <c r="A16" i="47" s="1"/>
  <c r="A17" i="47" s="1"/>
  <c r="A18" i="47" s="1"/>
  <c r="A19" i="47" s="1"/>
  <c r="A20" i="47" s="1"/>
  <c r="B13" i="47"/>
  <c r="B14" i="47" s="1"/>
  <c r="B15" i="47" s="1"/>
  <c r="B16" i="47" s="1"/>
  <c r="B17" i="47" s="1"/>
  <c r="B18" i="47" s="1"/>
  <c r="B19" i="47" s="1"/>
  <c r="B20" i="47" s="1"/>
  <c r="AU94" i="56"/>
  <c r="AT94" i="56"/>
  <c r="AS94" i="56"/>
  <c r="AR94" i="56"/>
  <c r="AQ94" i="56"/>
  <c r="AP94" i="56"/>
  <c r="AN94" i="56"/>
  <c r="AN92" i="56" s="1"/>
  <c r="AL94" i="56"/>
  <c r="AL92" i="56" s="1"/>
  <c r="AK94" i="56"/>
  <c r="AK92" i="56" s="1"/>
  <c r="AJ94" i="56"/>
  <c r="AJ92" i="56" s="1"/>
  <c r="AI94" i="56"/>
  <c r="AI92" i="56" s="1"/>
  <c r="AH94" i="56"/>
  <c r="AH92" i="56" s="1"/>
  <c r="AG94" i="56"/>
  <c r="AF94" i="56"/>
  <c r="AE94" i="56"/>
  <c r="AD94" i="56"/>
  <c r="AC94" i="56"/>
  <c r="AB94" i="56"/>
  <c r="Z94" i="56"/>
  <c r="Z92" i="56" s="1"/>
  <c r="X94" i="56"/>
  <c r="X92" i="56" s="1"/>
  <c r="W94" i="56"/>
  <c r="W92" i="56" s="1"/>
  <c r="V94" i="56"/>
  <c r="V92" i="56" s="1"/>
  <c r="U94" i="56"/>
  <c r="U92" i="56" s="1"/>
  <c r="T94" i="56"/>
  <c r="T92" i="56" s="1"/>
  <c r="S94" i="56"/>
  <c r="R94" i="56"/>
  <c r="Q94" i="56"/>
  <c r="P94" i="56"/>
  <c r="O94" i="56"/>
  <c r="N94" i="56"/>
  <c r="L94" i="56"/>
  <c r="L92" i="56" s="1"/>
  <c r="K94" i="90"/>
  <c r="J94" i="56"/>
  <c r="J92" i="56" s="1"/>
  <c r="I94" i="56"/>
  <c r="I92" i="56" s="1"/>
  <c r="H94" i="56"/>
  <c r="H92" i="56" s="1"/>
  <c r="G94" i="56"/>
  <c r="G92" i="56" s="1"/>
  <c r="F94" i="56"/>
  <c r="F92" i="56" s="1"/>
  <c r="K92" i="90"/>
  <c r="AU85" i="56"/>
  <c r="AT85" i="56"/>
  <c r="AS85" i="56"/>
  <c r="AR85" i="56"/>
  <c r="AQ85" i="56"/>
  <c r="AP85" i="56"/>
  <c r="AN85" i="56"/>
  <c r="AL85" i="56"/>
  <c r="AK85" i="56"/>
  <c r="AJ85" i="56"/>
  <c r="AI85" i="56"/>
  <c r="AH85" i="56"/>
  <c r="AG85" i="56"/>
  <c r="AF85" i="56"/>
  <c r="AE85" i="56"/>
  <c r="AD85" i="56"/>
  <c r="AC85" i="56"/>
  <c r="AB85" i="56"/>
  <c r="Z85" i="56"/>
  <c r="X85" i="56"/>
  <c r="W85" i="56"/>
  <c r="V85" i="56"/>
  <c r="U85" i="56"/>
  <c r="T85" i="56"/>
  <c r="S85" i="56"/>
  <c r="R85" i="56"/>
  <c r="Q85" i="56"/>
  <c r="P85" i="56"/>
  <c r="O85" i="56"/>
  <c r="N85" i="56"/>
  <c r="L85" i="56"/>
  <c r="K85" i="90"/>
  <c r="J85" i="56"/>
  <c r="I85" i="56"/>
  <c r="H85" i="56"/>
  <c r="G85" i="56"/>
  <c r="F85" i="56"/>
  <c r="AU80" i="56"/>
  <c r="AT80" i="56"/>
  <c r="AS80" i="56"/>
  <c r="AR80" i="56"/>
  <c r="AQ80" i="56"/>
  <c r="AP80" i="56"/>
  <c r="AN80" i="56"/>
  <c r="AL80" i="56"/>
  <c r="AK80" i="56"/>
  <c r="AK80" i="90" s="1"/>
  <c r="AJ80" i="56"/>
  <c r="AI80" i="56"/>
  <c r="AH80" i="56"/>
  <c r="AG80" i="56"/>
  <c r="AF80" i="56"/>
  <c r="AE80" i="56"/>
  <c r="AD80" i="56"/>
  <c r="AC80" i="56"/>
  <c r="AC80" i="90" s="1"/>
  <c r="AB80" i="56"/>
  <c r="Z80" i="56"/>
  <c r="Y80" i="90"/>
  <c r="X80" i="56"/>
  <c r="W80" i="56"/>
  <c r="V80" i="56"/>
  <c r="U80" i="56"/>
  <c r="T80" i="56"/>
  <c r="T80" i="90" s="1"/>
  <c r="S80" i="56"/>
  <c r="R80" i="56"/>
  <c r="Q80" i="56"/>
  <c r="P80" i="56"/>
  <c r="O80" i="56"/>
  <c r="N80" i="56"/>
  <c r="L80" i="56"/>
  <c r="J80" i="56"/>
  <c r="I80" i="56"/>
  <c r="H80" i="56"/>
  <c r="G80" i="56"/>
  <c r="F80" i="56"/>
  <c r="A78" i="56"/>
  <c r="A104" i="56" s="1"/>
  <c r="AU62" i="56"/>
  <c r="AT62" i="56"/>
  <c r="AS62" i="56"/>
  <c r="AR62" i="56"/>
  <c r="AQ62" i="56"/>
  <c r="AQ60" i="90" s="1"/>
  <c r="AP62" i="56"/>
  <c r="AN62" i="56"/>
  <c r="AN60" i="56" s="1"/>
  <c r="AL62" i="56"/>
  <c r="AL60" i="56" s="1"/>
  <c r="AK62" i="56"/>
  <c r="AK60" i="56" s="1"/>
  <c r="AJ62" i="56"/>
  <c r="AJ60" i="56" s="1"/>
  <c r="AI62" i="56"/>
  <c r="AI60" i="56" s="1"/>
  <c r="AH62" i="56"/>
  <c r="AH60" i="56" s="1"/>
  <c r="AG62" i="56"/>
  <c r="AF62" i="56"/>
  <c r="AE62" i="56"/>
  <c r="AD62" i="56"/>
  <c r="AD60" i="90" s="1"/>
  <c r="AC62" i="56"/>
  <c r="AB62" i="56"/>
  <c r="AB60" i="90" s="1"/>
  <c r="Z62" i="56"/>
  <c r="Z60" i="56" s="1"/>
  <c r="Y60" i="90"/>
  <c r="X62" i="56"/>
  <c r="X60" i="56" s="1"/>
  <c r="W62" i="56"/>
  <c r="W60" i="56" s="1"/>
  <c r="V62" i="56"/>
  <c r="V60" i="56" s="1"/>
  <c r="U62" i="56"/>
  <c r="U60" i="56" s="1"/>
  <c r="T62" i="56"/>
  <c r="T60" i="56" s="1"/>
  <c r="S62" i="56"/>
  <c r="R62" i="56"/>
  <c r="Q62" i="56"/>
  <c r="P62" i="56"/>
  <c r="O62" i="56"/>
  <c r="O62" i="90" s="1"/>
  <c r="N62" i="56"/>
  <c r="L62" i="56"/>
  <c r="L60" i="56" s="1"/>
  <c r="J62" i="56"/>
  <c r="J60" i="56" s="1"/>
  <c r="I62" i="56"/>
  <c r="I60" i="56" s="1"/>
  <c r="H62" i="56"/>
  <c r="H60" i="56" s="1"/>
  <c r="G62" i="56"/>
  <c r="G60" i="56" s="1"/>
  <c r="F62" i="56"/>
  <c r="F60" i="56" s="1"/>
  <c r="O60" i="90"/>
  <c r="AU53" i="56"/>
  <c r="AT53" i="56"/>
  <c r="AS53" i="56"/>
  <c r="AS53" i="90" s="1"/>
  <c r="AR53" i="56"/>
  <c r="AR53" i="90" s="1"/>
  <c r="AQ53" i="56"/>
  <c r="AQ53" i="90" s="1"/>
  <c r="AP53" i="56"/>
  <c r="AP53" i="90" s="1"/>
  <c r="AN53" i="56"/>
  <c r="AM53" i="90"/>
  <c r="AL53" i="56"/>
  <c r="AK53" i="56"/>
  <c r="AJ53" i="56"/>
  <c r="AI53" i="56"/>
  <c r="AH53" i="56"/>
  <c r="AG53" i="56"/>
  <c r="AF53" i="56"/>
  <c r="AE53" i="56"/>
  <c r="AD53" i="56"/>
  <c r="AD53" i="90" s="1"/>
  <c r="AC53" i="56"/>
  <c r="AC53" i="90" s="1"/>
  <c r="AB53" i="56"/>
  <c r="AB53" i="90" s="1"/>
  <c r="Z53" i="56"/>
  <c r="X53" i="56"/>
  <c r="W53" i="56"/>
  <c r="V53" i="56"/>
  <c r="U53" i="56"/>
  <c r="T53" i="56"/>
  <c r="S53" i="56"/>
  <c r="R53" i="56"/>
  <c r="Q53" i="56"/>
  <c r="P53" i="56"/>
  <c r="P53" i="90" s="1"/>
  <c r="O53" i="56"/>
  <c r="O53" i="90" s="1"/>
  <c r="N53" i="56"/>
  <c r="N53" i="90" s="1"/>
  <c r="L53" i="56"/>
  <c r="K53" i="90"/>
  <c r="J53" i="56"/>
  <c r="I53" i="56"/>
  <c r="H53" i="56"/>
  <c r="G53" i="56"/>
  <c r="F53" i="56"/>
  <c r="AU48" i="56"/>
  <c r="AT48" i="56"/>
  <c r="AS48" i="56"/>
  <c r="AR48" i="56"/>
  <c r="AQ48" i="56"/>
  <c r="AQ48" i="90" s="1"/>
  <c r="AP48" i="56"/>
  <c r="AN48" i="56"/>
  <c r="AL48" i="56"/>
  <c r="AK48" i="56"/>
  <c r="AJ48" i="56"/>
  <c r="AI48" i="56"/>
  <c r="AH48" i="56"/>
  <c r="AG48" i="56"/>
  <c r="AF48" i="56"/>
  <c r="AE48" i="56"/>
  <c r="AE48" i="90" s="1"/>
  <c r="AD48" i="56"/>
  <c r="AD48" i="90" s="1"/>
  <c r="AC48" i="56"/>
  <c r="AB48" i="56"/>
  <c r="AB48" i="90" s="1"/>
  <c r="Z48" i="56"/>
  <c r="Y48" i="90"/>
  <c r="X48" i="56"/>
  <c r="W48" i="56"/>
  <c r="V48" i="56"/>
  <c r="U48" i="56"/>
  <c r="T48" i="56"/>
  <c r="S48" i="56"/>
  <c r="R48" i="56"/>
  <c r="Q48" i="56"/>
  <c r="P48" i="56"/>
  <c r="O48" i="56"/>
  <c r="O48" i="90" s="1"/>
  <c r="N48" i="56"/>
  <c r="N48" i="90" s="1"/>
  <c r="L48" i="56"/>
  <c r="J48" i="56"/>
  <c r="I48" i="56"/>
  <c r="H48" i="56"/>
  <c r="G48" i="56"/>
  <c r="F48" i="56"/>
  <c r="A46" i="56"/>
  <c r="AU30" i="56"/>
  <c r="AT30" i="56"/>
  <c r="AS30" i="56"/>
  <c r="AR30" i="56"/>
  <c r="AR28" i="90" s="1"/>
  <c r="AQ30" i="56"/>
  <c r="AQ28" i="90" s="1"/>
  <c r="AP30" i="56"/>
  <c r="AN30" i="56"/>
  <c r="AN28" i="56" s="1"/>
  <c r="AL30" i="56"/>
  <c r="AL28" i="56" s="1"/>
  <c r="AK30" i="56"/>
  <c r="AK28" i="56" s="1"/>
  <c r="AJ30" i="56"/>
  <c r="AJ28" i="56" s="1"/>
  <c r="AI30" i="56"/>
  <c r="AI28" i="56" s="1"/>
  <c r="AH30" i="56"/>
  <c r="AH28" i="56" s="1"/>
  <c r="AG30" i="56"/>
  <c r="AF30" i="56"/>
  <c r="AE30" i="56"/>
  <c r="AD30" i="56"/>
  <c r="AC30" i="56"/>
  <c r="AC28" i="90" s="1"/>
  <c r="AB30" i="56"/>
  <c r="Z30" i="56"/>
  <c r="Z28" i="56" s="1"/>
  <c r="X30" i="56"/>
  <c r="X28" i="56" s="1"/>
  <c r="W30" i="56"/>
  <c r="W28" i="56" s="1"/>
  <c r="V30" i="56"/>
  <c r="V28" i="56" s="1"/>
  <c r="U30" i="56"/>
  <c r="U28" i="56" s="1"/>
  <c r="T30" i="56"/>
  <c r="T28" i="56" s="1"/>
  <c r="S30" i="56"/>
  <c r="R30" i="56"/>
  <c r="Q30" i="56"/>
  <c r="P30" i="56"/>
  <c r="O30" i="56"/>
  <c r="O28" i="90" s="1"/>
  <c r="N30" i="56"/>
  <c r="L30" i="56"/>
  <c r="L28" i="56" s="1"/>
  <c r="K28" i="90"/>
  <c r="J30" i="56"/>
  <c r="J28" i="56" s="1"/>
  <c r="I30" i="56"/>
  <c r="I28" i="56" s="1"/>
  <c r="H30" i="56"/>
  <c r="H28" i="56" s="1"/>
  <c r="G30" i="56"/>
  <c r="G28" i="56" s="1"/>
  <c r="F30" i="56"/>
  <c r="F28" i="56" s="1"/>
  <c r="AU21" i="56"/>
  <c r="AT21" i="56"/>
  <c r="AS21" i="56"/>
  <c r="AR21" i="56"/>
  <c r="AQ21" i="56"/>
  <c r="AQ21" i="90" s="1"/>
  <c r="AP21" i="56"/>
  <c r="AN21" i="56"/>
  <c r="AL21" i="56"/>
  <c r="AK21" i="56"/>
  <c r="AJ21" i="56"/>
  <c r="AI21" i="56"/>
  <c r="AH21" i="56"/>
  <c r="AG21" i="56"/>
  <c r="AF21" i="56"/>
  <c r="AE21" i="56"/>
  <c r="AD21" i="56"/>
  <c r="AC21" i="56"/>
  <c r="AC21" i="90" s="1"/>
  <c r="AB21" i="56"/>
  <c r="Z21" i="56"/>
  <c r="X21" i="56"/>
  <c r="W21" i="56"/>
  <c r="V21" i="56"/>
  <c r="U21" i="56"/>
  <c r="T21" i="56"/>
  <c r="S21" i="56"/>
  <c r="R21" i="56"/>
  <c r="Q21" i="56"/>
  <c r="P21" i="56"/>
  <c r="O21" i="56"/>
  <c r="O21" i="90" s="1"/>
  <c r="N21" i="56"/>
  <c r="L21" i="56"/>
  <c r="J21" i="56"/>
  <c r="I21" i="56"/>
  <c r="H21" i="56"/>
  <c r="G21" i="56"/>
  <c r="F21" i="56"/>
  <c r="AU16" i="56"/>
  <c r="AT16" i="56"/>
  <c r="AS16" i="56"/>
  <c r="AR16" i="56"/>
  <c r="AQ16" i="56"/>
  <c r="AQ16" i="90" s="1"/>
  <c r="AP16" i="56"/>
  <c r="AN16" i="56"/>
  <c r="AL16" i="56"/>
  <c r="AK16" i="56"/>
  <c r="AJ16" i="56"/>
  <c r="AI16" i="56"/>
  <c r="AH16" i="56"/>
  <c r="AG16" i="56"/>
  <c r="AF16" i="56"/>
  <c r="AE16" i="56"/>
  <c r="AD16" i="56"/>
  <c r="AC16" i="56"/>
  <c r="AB16" i="56"/>
  <c r="Z16" i="56"/>
  <c r="X16" i="56"/>
  <c r="W16" i="56"/>
  <c r="V16" i="56"/>
  <c r="U16" i="56"/>
  <c r="T16" i="56"/>
  <c r="S16" i="56"/>
  <c r="R16" i="56"/>
  <c r="Q16" i="56"/>
  <c r="P16" i="56"/>
  <c r="O16" i="56"/>
  <c r="O16" i="90" s="1"/>
  <c r="N16" i="56"/>
  <c r="L16" i="56"/>
  <c r="J16" i="56"/>
  <c r="I16" i="56"/>
  <c r="H16" i="56"/>
  <c r="G16" i="56"/>
  <c r="F16" i="56"/>
  <c r="A14" i="56"/>
  <c r="A36" i="56" s="1"/>
  <c r="AU94" i="89"/>
  <c r="AU92" i="89" s="1"/>
  <c r="AT94" i="89"/>
  <c r="AS94" i="89"/>
  <c r="AR94" i="89"/>
  <c r="AQ94" i="89"/>
  <c r="AQ92" i="89" s="1"/>
  <c r="AP94" i="89"/>
  <c r="AN94" i="89"/>
  <c r="AN92" i="89" s="1"/>
  <c r="AL94" i="89"/>
  <c r="AK94" i="89"/>
  <c r="AK92" i="89" s="1"/>
  <c r="AJ94" i="89"/>
  <c r="AI94" i="89"/>
  <c r="AI92" i="89" s="1"/>
  <c r="AH94" i="89"/>
  <c r="AG94" i="89"/>
  <c r="AG92" i="89" s="1"/>
  <c r="AF94" i="89"/>
  <c r="AE94" i="89"/>
  <c r="AD94" i="89"/>
  <c r="AC94" i="89"/>
  <c r="AC92" i="89" s="1"/>
  <c r="AB94" i="89"/>
  <c r="Z94" i="89"/>
  <c r="Z92" i="89" s="1"/>
  <c r="X94" i="89"/>
  <c r="X92" i="89" s="1"/>
  <c r="W94" i="89"/>
  <c r="W92" i="89" s="1"/>
  <c r="V94" i="89"/>
  <c r="U94" i="89"/>
  <c r="T94" i="89"/>
  <c r="T92" i="89" s="1"/>
  <c r="S94" i="89"/>
  <c r="S92" i="89" s="1"/>
  <c r="R94" i="89"/>
  <c r="Q94" i="89"/>
  <c r="Q92" i="90" s="1"/>
  <c r="P94" i="89"/>
  <c r="O94" i="89"/>
  <c r="N94" i="89"/>
  <c r="N92" i="90" s="1"/>
  <c r="L94" i="89"/>
  <c r="J94" i="89"/>
  <c r="J92" i="89" s="1"/>
  <c r="I94" i="89"/>
  <c r="H94" i="89"/>
  <c r="H92" i="89" s="1"/>
  <c r="G94" i="89"/>
  <c r="G92" i="89" s="1"/>
  <c r="F94" i="89"/>
  <c r="F92" i="89" s="1"/>
  <c r="Y92" i="90"/>
  <c r="AU85" i="89"/>
  <c r="AT85" i="89"/>
  <c r="AS85" i="89"/>
  <c r="AS85" i="90" s="1"/>
  <c r="AR85" i="89"/>
  <c r="AQ85" i="89"/>
  <c r="AP85" i="89"/>
  <c r="AN85" i="89"/>
  <c r="AN85" i="90" s="1"/>
  <c r="AL85" i="89"/>
  <c r="AK85" i="89"/>
  <c r="AJ85" i="89"/>
  <c r="AI85" i="89"/>
  <c r="AI85" i="90" s="1"/>
  <c r="AH85" i="89"/>
  <c r="AG85" i="89"/>
  <c r="AF85" i="89"/>
  <c r="AE85" i="89"/>
  <c r="AE85" i="90" s="1"/>
  <c r="AD85" i="89"/>
  <c r="AC85" i="89"/>
  <c r="AB85" i="89"/>
  <c r="Z85" i="89"/>
  <c r="Z85" i="90" s="1"/>
  <c r="X85" i="89"/>
  <c r="W85" i="89"/>
  <c r="V85" i="89"/>
  <c r="U85" i="89"/>
  <c r="U85" i="90" s="1"/>
  <c r="T85" i="89"/>
  <c r="S85" i="89"/>
  <c r="R85" i="89"/>
  <c r="Q85" i="89"/>
  <c r="Q85" i="90" s="1"/>
  <c r="P85" i="89"/>
  <c r="O85" i="89"/>
  <c r="N85" i="89"/>
  <c r="L85" i="89"/>
  <c r="L85" i="90" s="1"/>
  <c r="J85" i="89"/>
  <c r="I85" i="89"/>
  <c r="H85" i="89"/>
  <c r="G85" i="89"/>
  <c r="F85" i="89"/>
  <c r="AU80" i="89"/>
  <c r="AU90" i="89" s="1"/>
  <c r="AT80" i="89"/>
  <c r="AT90" i="89" s="1"/>
  <c r="AS80" i="89"/>
  <c r="AS90" i="89" s="1"/>
  <c r="AR80" i="89"/>
  <c r="AR90" i="89" s="1"/>
  <c r="AQ80" i="89"/>
  <c r="AQ90" i="89" s="1"/>
  <c r="AP80" i="89"/>
  <c r="AP90" i="89" s="1"/>
  <c r="AN80" i="89"/>
  <c r="AN90" i="89" s="1"/>
  <c r="AL80" i="89"/>
  <c r="AL90" i="89" s="1"/>
  <c r="AK80" i="89"/>
  <c r="AK90" i="89" s="1"/>
  <c r="AJ80" i="89"/>
  <c r="AJ90" i="89" s="1"/>
  <c r="AI80" i="89"/>
  <c r="AH80" i="89"/>
  <c r="AH90" i="89" s="1"/>
  <c r="AG80" i="89"/>
  <c r="AG90" i="89" s="1"/>
  <c r="AF80" i="89"/>
  <c r="AF90" i="89" s="1"/>
  <c r="AE80" i="89"/>
  <c r="AD80" i="89"/>
  <c r="AD90" i="89" s="1"/>
  <c r="AC80" i="89"/>
  <c r="AC90" i="89" s="1"/>
  <c r="AB80" i="89"/>
  <c r="AB90" i="89" s="1"/>
  <c r="Z80" i="89"/>
  <c r="X80" i="89"/>
  <c r="X90" i="89" s="1"/>
  <c r="W80" i="89"/>
  <c r="W90" i="89" s="1"/>
  <c r="V80" i="89"/>
  <c r="V90" i="89" s="1"/>
  <c r="U80" i="89"/>
  <c r="U90" i="89" s="1"/>
  <c r="T80" i="89"/>
  <c r="T90" i="89" s="1"/>
  <c r="S80" i="89"/>
  <c r="S90" i="89" s="1"/>
  <c r="R80" i="89"/>
  <c r="R90" i="89" s="1"/>
  <c r="Q80" i="89"/>
  <c r="Q90" i="89" s="1"/>
  <c r="P80" i="89"/>
  <c r="P90" i="89" s="1"/>
  <c r="O80" i="89"/>
  <c r="O90" i="89" s="1"/>
  <c r="N80" i="89"/>
  <c r="N90" i="89" s="1"/>
  <c r="L80" i="89"/>
  <c r="L90" i="89" s="1"/>
  <c r="J80" i="89"/>
  <c r="J90" i="89" s="1"/>
  <c r="I80" i="89"/>
  <c r="I90" i="89" s="1"/>
  <c r="H80" i="89"/>
  <c r="H90" i="89" s="1"/>
  <c r="G80" i="89"/>
  <c r="G90" i="89" s="1"/>
  <c r="F80" i="89"/>
  <c r="F90" i="89" s="1"/>
  <c r="A78" i="89"/>
  <c r="A100" i="89" s="1"/>
  <c r="AU62" i="89"/>
  <c r="AU60" i="89" s="1"/>
  <c r="AT62" i="89"/>
  <c r="AT60" i="89" s="1"/>
  <c r="AS62" i="89"/>
  <c r="AN62" i="89"/>
  <c r="AN60" i="89" s="1"/>
  <c r="AL62" i="89"/>
  <c r="AL60" i="89" s="1"/>
  <c r="AK62" i="89"/>
  <c r="AK60" i="89" s="1"/>
  <c r="AJ62" i="89"/>
  <c r="AJ60" i="89" s="1"/>
  <c r="AI62" i="89"/>
  <c r="AI60" i="89" s="1"/>
  <c r="AH62" i="89"/>
  <c r="AH60" i="89" s="1"/>
  <c r="AG62" i="89"/>
  <c r="AF62" i="89"/>
  <c r="AF60" i="89" s="1"/>
  <c r="AE62" i="89"/>
  <c r="Z62" i="89"/>
  <c r="Z60" i="89" s="1"/>
  <c r="X62" i="89"/>
  <c r="W62" i="89"/>
  <c r="W60" i="89" s="1"/>
  <c r="V62" i="89"/>
  <c r="V60" i="89" s="1"/>
  <c r="U62" i="89"/>
  <c r="U60" i="89" s="1"/>
  <c r="T62" i="89"/>
  <c r="T60" i="89" s="1"/>
  <c r="S62" i="89"/>
  <c r="S60" i="89" s="1"/>
  <c r="R62" i="89"/>
  <c r="R60" i="89" s="1"/>
  <c r="Q62" i="89"/>
  <c r="L62" i="89"/>
  <c r="L60" i="89" s="1"/>
  <c r="J62" i="89"/>
  <c r="J60" i="89" s="1"/>
  <c r="I62" i="89"/>
  <c r="I60" i="89" s="1"/>
  <c r="H62" i="89"/>
  <c r="H60" i="89" s="1"/>
  <c r="G62" i="89"/>
  <c r="F62" i="89"/>
  <c r="F60" i="89" s="1"/>
  <c r="AU53" i="89"/>
  <c r="AT53" i="89"/>
  <c r="AS53" i="89"/>
  <c r="AN53" i="89"/>
  <c r="AL53" i="89"/>
  <c r="AK53" i="89"/>
  <c r="AJ53" i="89"/>
  <c r="AI53" i="89"/>
  <c r="AH53" i="89"/>
  <c r="AG53" i="89"/>
  <c r="AF53" i="89"/>
  <c r="AE53" i="89"/>
  <c r="Z53" i="89"/>
  <c r="X53" i="89"/>
  <c r="W53" i="89"/>
  <c r="V53" i="89"/>
  <c r="U53" i="89"/>
  <c r="T53" i="89"/>
  <c r="S53" i="89"/>
  <c r="R53" i="89"/>
  <c r="Q53" i="89"/>
  <c r="L53" i="89"/>
  <c r="L53" i="90" s="1"/>
  <c r="J53" i="89"/>
  <c r="I53" i="89"/>
  <c r="H53" i="89"/>
  <c r="G53" i="89"/>
  <c r="F53" i="89"/>
  <c r="AU48" i="89"/>
  <c r="AT48" i="89"/>
  <c r="AS48" i="89"/>
  <c r="AS58" i="89" s="1"/>
  <c r="AN48" i="89"/>
  <c r="AL48" i="89"/>
  <c r="AK48" i="89"/>
  <c r="AJ48" i="89"/>
  <c r="AI48" i="89"/>
  <c r="AH48" i="89"/>
  <c r="AG48" i="89"/>
  <c r="AF48" i="89"/>
  <c r="AE48" i="89"/>
  <c r="Z48" i="89"/>
  <c r="X48" i="89"/>
  <c r="W48" i="89"/>
  <c r="V48" i="89"/>
  <c r="U48" i="89"/>
  <c r="T48" i="89"/>
  <c r="S48" i="89"/>
  <c r="R48" i="89"/>
  <c r="Q48" i="89"/>
  <c r="Q58" i="89" s="1"/>
  <c r="L48" i="89"/>
  <c r="J48" i="89"/>
  <c r="I48" i="89"/>
  <c r="H48" i="89"/>
  <c r="G48" i="89"/>
  <c r="F48" i="89"/>
  <c r="A46" i="89"/>
  <c r="AU30" i="89"/>
  <c r="AU28" i="89" s="1"/>
  <c r="AT30" i="89"/>
  <c r="AT28" i="89" s="1"/>
  <c r="AS30" i="89"/>
  <c r="AN30" i="89"/>
  <c r="AN28" i="89" s="1"/>
  <c r="AL30" i="89"/>
  <c r="AL28" i="89" s="1"/>
  <c r="AK30" i="89"/>
  <c r="AK28" i="89" s="1"/>
  <c r="AJ30" i="89"/>
  <c r="AJ28" i="89" s="1"/>
  <c r="AI30" i="89"/>
  <c r="AH30" i="89"/>
  <c r="AH28" i="89" s="1"/>
  <c r="AG30" i="89"/>
  <c r="AG28" i="89" s="1"/>
  <c r="AF30" i="89"/>
  <c r="AF28" i="89" s="1"/>
  <c r="AE30" i="89"/>
  <c r="Z30" i="89"/>
  <c r="Z28" i="89" s="1"/>
  <c r="X30" i="89"/>
  <c r="X28" i="89" s="1"/>
  <c r="W30" i="89"/>
  <c r="W28" i="89" s="1"/>
  <c r="V30" i="89"/>
  <c r="U30" i="89"/>
  <c r="U28" i="89" s="1"/>
  <c r="T30" i="89"/>
  <c r="T28" i="89" s="1"/>
  <c r="S30" i="89"/>
  <c r="S28" i="89" s="1"/>
  <c r="R30" i="89"/>
  <c r="R28" i="89" s="1"/>
  <c r="Q30" i="89"/>
  <c r="L30" i="89"/>
  <c r="L28" i="89" s="1"/>
  <c r="J30" i="89"/>
  <c r="J28" i="89" s="1"/>
  <c r="I30" i="89"/>
  <c r="I28" i="89" s="1"/>
  <c r="H30" i="89"/>
  <c r="H28" i="89" s="1"/>
  <c r="G30" i="89"/>
  <c r="G28" i="89" s="1"/>
  <c r="F30" i="89"/>
  <c r="F28" i="89" s="1"/>
  <c r="AU21" i="89"/>
  <c r="AT21" i="89"/>
  <c r="AS21" i="89"/>
  <c r="AN21" i="89"/>
  <c r="AN21" i="90" s="1"/>
  <c r="AL21" i="89"/>
  <c r="AK21" i="89"/>
  <c r="AJ21" i="89"/>
  <c r="AI21" i="89"/>
  <c r="AI21" i="90" s="1"/>
  <c r="AH21" i="89"/>
  <c r="AG21" i="89"/>
  <c r="AF21" i="89"/>
  <c r="AE21" i="89"/>
  <c r="AE21" i="90" s="1"/>
  <c r="Z21" i="89"/>
  <c r="X21" i="89"/>
  <c r="W21" i="89"/>
  <c r="V21" i="89"/>
  <c r="V21" i="90" s="1"/>
  <c r="U21" i="89"/>
  <c r="T21" i="89"/>
  <c r="S21" i="89"/>
  <c r="R21" i="89"/>
  <c r="R21" i="90" s="1"/>
  <c r="Q21" i="89"/>
  <c r="L21" i="89"/>
  <c r="J21" i="89"/>
  <c r="I21" i="89"/>
  <c r="I21" i="90" s="1"/>
  <c r="H21" i="89"/>
  <c r="G21" i="89"/>
  <c r="F21" i="89"/>
  <c r="AU16" i="89"/>
  <c r="AU16" i="90" s="1"/>
  <c r="AT16" i="89"/>
  <c r="AS16" i="89"/>
  <c r="AN16" i="89"/>
  <c r="AL16" i="89"/>
  <c r="AL16" i="90" s="1"/>
  <c r="AK16" i="89"/>
  <c r="AJ16" i="89"/>
  <c r="AI16" i="89"/>
  <c r="AH16" i="89"/>
  <c r="AH16" i="90" s="1"/>
  <c r="AG16" i="89"/>
  <c r="AF16" i="89"/>
  <c r="AE16" i="89"/>
  <c r="Z16" i="89"/>
  <c r="Z16" i="90" s="1"/>
  <c r="X16" i="89"/>
  <c r="W16" i="89"/>
  <c r="V16" i="89"/>
  <c r="U16" i="89"/>
  <c r="U16" i="90" s="1"/>
  <c r="T16" i="89"/>
  <c r="S16" i="89"/>
  <c r="R16" i="89"/>
  <c r="Q16" i="89"/>
  <c r="Q16" i="90" s="1"/>
  <c r="L16" i="89"/>
  <c r="J16" i="89"/>
  <c r="I16" i="89"/>
  <c r="H16" i="89"/>
  <c r="H16" i="90" s="1"/>
  <c r="G16" i="89"/>
  <c r="F16" i="89"/>
  <c r="A14" i="89"/>
  <c r="A36" i="89" s="1"/>
  <c r="AU104" i="90"/>
  <c r="AT104" i="90"/>
  <c r="AS104" i="90"/>
  <c r="AR104" i="90"/>
  <c r="AQ104" i="90"/>
  <c r="AP104" i="90"/>
  <c r="AN104" i="90"/>
  <c r="AM104" i="90"/>
  <c r="AL104" i="90"/>
  <c r="AK104" i="90"/>
  <c r="AJ104" i="90"/>
  <c r="AI104" i="90"/>
  <c r="AH104" i="90"/>
  <c r="AG104" i="90"/>
  <c r="AF104" i="90"/>
  <c r="AE104" i="90"/>
  <c r="AD104" i="90"/>
  <c r="AC104" i="90"/>
  <c r="AB104" i="90"/>
  <c r="Z104" i="90"/>
  <c r="Y104" i="90"/>
  <c r="X104" i="90"/>
  <c r="W104" i="90"/>
  <c r="V104" i="90"/>
  <c r="U104" i="90"/>
  <c r="T104" i="90"/>
  <c r="S104" i="90"/>
  <c r="R104" i="90"/>
  <c r="Q104" i="90"/>
  <c r="P104" i="90"/>
  <c r="O104" i="90"/>
  <c r="N104" i="90"/>
  <c r="L104" i="90"/>
  <c r="K104" i="90"/>
  <c r="J104" i="90"/>
  <c r="I104" i="90"/>
  <c r="H104" i="90"/>
  <c r="G104" i="90"/>
  <c r="F104" i="90"/>
  <c r="AU100" i="90"/>
  <c r="AT100" i="90"/>
  <c r="AS100" i="90"/>
  <c r="AR100" i="90"/>
  <c r="AQ100" i="90"/>
  <c r="AP100" i="90"/>
  <c r="AN100" i="90"/>
  <c r="AM100" i="90"/>
  <c r="AL100" i="90"/>
  <c r="AK100" i="90"/>
  <c r="AJ100" i="90"/>
  <c r="AI100" i="90"/>
  <c r="AH100" i="90"/>
  <c r="AG100" i="90"/>
  <c r="AF100" i="90"/>
  <c r="AE100" i="90"/>
  <c r="AD100" i="90"/>
  <c r="AC100" i="90"/>
  <c r="AB100" i="90"/>
  <c r="Z100" i="90"/>
  <c r="Y100" i="90"/>
  <c r="X100" i="90"/>
  <c r="W100" i="90"/>
  <c r="V100" i="90"/>
  <c r="U100" i="90"/>
  <c r="T100" i="90"/>
  <c r="S100" i="90"/>
  <c r="R100" i="90"/>
  <c r="Q100" i="90"/>
  <c r="P100" i="90"/>
  <c r="O100" i="90"/>
  <c r="N100" i="90"/>
  <c r="L100" i="90"/>
  <c r="K100" i="90"/>
  <c r="J100" i="90"/>
  <c r="I100" i="90"/>
  <c r="H100" i="90"/>
  <c r="G100" i="90"/>
  <c r="F100" i="90"/>
  <c r="AU99" i="90"/>
  <c r="AT99" i="90"/>
  <c r="AS99" i="90"/>
  <c r="AR99" i="90"/>
  <c r="AQ99" i="90"/>
  <c r="AP99" i="90"/>
  <c r="AN99" i="90"/>
  <c r="AM99" i="90"/>
  <c r="AL99" i="90"/>
  <c r="AK99" i="90"/>
  <c r="AJ99" i="90"/>
  <c r="AI99" i="90"/>
  <c r="AH99" i="90"/>
  <c r="AG99" i="90"/>
  <c r="AF99" i="90"/>
  <c r="AE99" i="90"/>
  <c r="AD99" i="90"/>
  <c r="AC99" i="90"/>
  <c r="AB99" i="90"/>
  <c r="Z99" i="90"/>
  <c r="Y99" i="90"/>
  <c r="X99" i="90"/>
  <c r="W99" i="90"/>
  <c r="V99" i="90"/>
  <c r="U99" i="90"/>
  <c r="T99" i="90"/>
  <c r="S99" i="90"/>
  <c r="R99" i="90"/>
  <c r="Q99" i="90"/>
  <c r="P99" i="90"/>
  <c r="O99" i="90"/>
  <c r="N99" i="90"/>
  <c r="L99" i="90"/>
  <c r="K99" i="90"/>
  <c r="J99" i="90"/>
  <c r="I99" i="90"/>
  <c r="H99" i="90"/>
  <c r="G99" i="90"/>
  <c r="F99" i="90"/>
  <c r="AU98" i="90"/>
  <c r="AT98" i="90"/>
  <c r="AS98" i="90"/>
  <c r="AR98" i="90"/>
  <c r="AQ98" i="90"/>
  <c r="AP98" i="90"/>
  <c r="AN98" i="90"/>
  <c r="AM98" i="90"/>
  <c r="AL98" i="90"/>
  <c r="AK98" i="90"/>
  <c r="AJ98" i="90"/>
  <c r="AI98" i="90"/>
  <c r="AH98" i="90"/>
  <c r="AG98" i="90"/>
  <c r="AF98" i="90"/>
  <c r="AE98" i="90"/>
  <c r="AD98" i="90"/>
  <c r="AC98" i="90"/>
  <c r="AB98" i="90"/>
  <c r="Z98" i="90"/>
  <c r="Y98" i="90"/>
  <c r="X98" i="90"/>
  <c r="W98" i="90"/>
  <c r="V98" i="90"/>
  <c r="U98" i="90"/>
  <c r="T98" i="90"/>
  <c r="S98" i="90"/>
  <c r="R98" i="90"/>
  <c r="Q98" i="90"/>
  <c r="P98" i="90"/>
  <c r="O98" i="90"/>
  <c r="N98" i="90"/>
  <c r="L98" i="90"/>
  <c r="K98" i="90"/>
  <c r="J98" i="90"/>
  <c r="I98" i="90"/>
  <c r="H98" i="90"/>
  <c r="G98" i="90"/>
  <c r="F98" i="90"/>
  <c r="AU97" i="90"/>
  <c r="AT97" i="90"/>
  <c r="AS97" i="90"/>
  <c r="AR97" i="90"/>
  <c r="AQ97" i="90"/>
  <c r="AP97" i="90"/>
  <c r="AN97" i="90"/>
  <c r="AM97" i="90"/>
  <c r="AL97" i="90"/>
  <c r="AK97" i="90"/>
  <c r="AJ97" i="90"/>
  <c r="AI97" i="90"/>
  <c r="AH97" i="90"/>
  <c r="AG97" i="90"/>
  <c r="AF97" i="90"/>
  <c r="AE97" i="90"/>
  <c r="AD97" i="90"/>
  <c r="AC97" i="90"/>
  <c r="AB97" i="90"/>
  <c r="Z97" i="90"/>
  <c r="Y97" i="90"/>
  <c r="X97" i="90"/>
  <c r="W97" i="90"/>
  <c r="V97" i="90"/>
  <c r="U97" i="90"/>
  <c r="T97" i="90"/>
  <c r="S97" i="90"/>
  <c r="R97" i="90"/>
  <c r="Q97" i="90"/>
  <c r="P97" i="90"/>
  <c r="O97" i="90"/>
  <c r="N97" i="90"/>
  <c r="L97" i="90"/>
  <c r="K97" i="90"/>
  <c r="J97" i="90"/>
  <c r="I97" i="90"/>
  <c r="H97" i="90"/>
  <c r="G97" i="90"/>
  <c r="F97" i="90"/>
  <c r="AU96" i="90"/>
  <c r="AT96" i="90"/>
  <c r="AS96" i="90"/>
  <c r="AR96" i="90"/>
  <c r="AQ96" i="90"/>
  <c r="AP96" i="90"/>
  <c r="AN96" i="90"/>
  <c r="AM96" i="90"/>
  <c r="AL96" i="90"/>
  <c r="AK96" i="90"/>
  <c r="AJ96" i="90"/>
  <c r="AI96" i="90"/>
  <c r="AH96" i="90"/>
  <c r="AG96" i="90"/>
  <c r="AF96" i="90"/>
  <c r="AE96" i="90"/>
  <c r="AD96" i="90"/>
  <c r="AC96" i="90"/>
  <c r="AB96" i="90"/>
  <c r="Z96" i="90"/>
  <c r="Y96" i="90"/>
  <c r="X96" i="90"/>
  <c r="W96" i="90"/>
  <c r="V96" i="90"/>
  <c r="U96" i="90"/>
  <c r="T96" i="90"/>
  <c r="S96" i="90"/>
  <c r="R96" i="90"/>
  <c r="Q96" i="90"/>
  <c r="P96" i="90"/>
  <c r="O96" i="90"/>
  <c r="N96" i="90"/>
  <c r="L96" i="90"/>
  <c r="K96" i="90"/>
  <c r="J96" i="90"/>
  <c r="I96" i="90"/>
  <c r="H96" i="90"/>
  <c r="G96" i="90"/>
  <c r="F96" i="90"/>
  <c r="AU95" i="90"/>
  <c r="AT95" i="90"/>
  <c r="AS95" i="90"/>
  <c r="AR95" i="90"/>
  <c r="AQ95" i="90"/>
  <c r="AP95" i="90"/>
  <c r="AN95" i="90"/>
  <c r="AM95" i="90"/>
  <c r="AL95" i="90"/>
  <c r="AK95" i="90"/>
  <c r="AJ95" i="90"/>
  <c r="AI95" i="90"/>
  <c r="AH95" i="90"/>
  <c r="AG95" i="90"/>
  <c r="AF95" i="90"/>
  <c r="AE95" i="90"/>
  <c r="AD95" i="90"/>
  <c r="AC95" i="90"/>
  <c r="AB95" i="90"/>
  <c r="Z95" i="90"/>
  <c r="Y95" i="90"/>
  <c r="X95" i="90"/>
  <c r="W95" i="90"/>
  <c r="V95" i="90"/>
  <c r="U95" i="90"/>
  <c r="T95" i="90"/>
  <c r="S95" i="90"/>
  <c r="R95" i="90"/>
  <c r="Q95" i="90"/>
  <c r="P95" i="90"/>
  <c r="O95" i="90"/>
  <c r="N95" i="90"/>
  <c r="L95" i="90"/>
  <c r="K95" i="90"/>
  <c r="J95" i="90"/>
  <c r="I95" i="90"/>
  <c r="H95" i="90"/>
  <c r="G95" i="90"/>
  <c r="F95" i="90"/>
  <c r="AM94" i="90"/>
  <c r="AI94" i="90"/>
  <c r="AE94" i="90"/>
  <c r="Z94" i="90"/>
  <c r="V94" i="90"/>
  <c r="R94" i="90"/>
  <c r="N94" i="90"/>
  <c r="I94" i="90"/>
  <c r="AU93" i="90"/>
  <c r="AT93" i="90"/>
  <c r="AS93" i="90"/>
  <c r="AR93" i="90"/>
  <c r="AQ93" i="90"/>
  <c r="AP93" i="90"/>
  <c r="AN93" i="90"/>
  <c r="AM93" i="90"/>
  <c r="AL93" i="90"/>
  <c r="AK93" i="90"/>
  <c r="AJ93" i="90"/>
  <c r="AI93" i="90"/>
  <c r="AH93" i="90"/>
  <c r="AG93" i="90"/>
  <c r="AF93" i="90"/>
  <c r="AE93" i="90"/>
  <c r="AD93" i="90"/>
  <c r="AC93" i="90"/>
  <c r="AB93" i="90"/>
  <c r="Z93" i="90"/>
  <c r="Y93" i="90"/>
  <c r="X93" i="90"/>
  <c r="W93" i="90"/>
  <c r="V93" i="90"/>
  <c r="U93" i="90"/>
  <c r="T93" i="90"/>
  <c r="S93" i="90"/>
  <c r="R93" i="90"/>
  <c r="Q93" i="90"/>
  <c r="P93" i="90"/>
  <c r="O93" i="90"/>
  <c r="N93" i="90"/>
  <c r="L93" i="90"/>
  <c r="K93" i="90"/>
  <c r="J93" i="90"/>
  <c r="I93" i="90"/>
  <c r="H93" i="90"/>
  <c r="G93" i="90"/>
  <c r="F93" i="90"/>
  <c r="AM92" i="90"/>
  <c r="AI92" i="90"/>
  <c r="AE92" i="90"/>
  <c r="Z92" i="90"/>
  <c r="AU89" i="90"/>
  <c r="AT89" i="90"/>
  <c r="AS89" i="90"/>
  <c r="AR89" i="90"/>
  <c r="AQ89" i="90"/>
  <c r="AP89" i="90"/>
  <c r="AN89" i="90"/>
  <c r="AM89" i="90"/>
  <c r="AL89" i="90"/>
  <c r="AK89" i="90"/>
  <c r="AJ89" i="90"/>
  <c r="AI89" i="90"/>
  <c r="AH89" i="90"/>
  <c r="AG89" i="90"/>
  <c r="AF89" i="90"/>
  <c r="AE89" i="90"/>
  <c r="AD89" i="90"/>
  <c r="AC89" i="90"/>
  <c r="AB89" i="90"/>
  <c r="Z89" i="90"/>
  <c r="Y89" i="90"/>
  <c r="X89" i="90"/>
  <c r="W89" i="90"/>
  <c r="V89" i="90"/>
  <c r="U89" i="90"/>
  <c r="T89" i="90"/>
  <c r="S89" i="90"/>
  <c r="R89" i="90"/>
  <c r="Q89" i="90"/>
  <c r="P89" i="90"/>
  <c r="O89" i="90"/>
  <c r="N89" i="90"/>
  <c r="L89" i="90"/>
  <c r="K89" i="90"/>
  <c r="J89" i="90"/>
  <c r="I89" i="90"/>
  <c r="H89" i="90"/>
  <c r="G89" i="90"/>
  <c r="F89" i="90"/>
  <c r="AU87" i="90"/>
  <c r="AT87" i="90"/>
  <c r="AS87" i="90"/>
  <c r="AR87" i="90"/>
  <c r="AQ87" i="90"/>
  <c r="AP87" i="90"/>
  <c r="AN87" i="90"/>
  <c r="AM87" i="90"/>
  <c r="AL87" i="90"/>
  <c r="AK87" i="90"/>
  <c r="AJ87" i="90"/>
  <c r="AI87" i="90"/>
  <c r="AH87" i="90"/>
  <c r="AG87" i="90"/>
  <c r="AF87" i="90"/>
  <c r="AE87" i="90"/>
  <c r="AD87" i="90"/>
  <c r="AC87" i="90"/>
  <c r="AB87" i="90"/>
  <c r="Z87" i="90"/>
  <c r="Y87" i="90"/>
  <c r="X87" i="90"/>
  <c r="W87" i="90"/>
  <c r="V87" i="90"/>
  <c r="U87" i="90"/>
  <c r="T87" i="90"/>
  <c r="S87" i="90"/>
  <c r="R87" i="90"/>
  <c r="Q87" i="90"/>
  <c r="P87" i="90"/>
  <c r="O87" i="90"/>
  <c r="N87" i="90"/>
  <c r="L87" i="90"/>
  <c r="K87" i="90"/>
  <c r="J87" i="90"/>
  <c r="I87" i="90"/>
  <c r="H87" i="90"/>
  <c r="G87" i="90"/>
  <c r="F87" i="90"/>
  <c r="AU86" i="90"/>
  <c r="AT86" i="90"/>
  <c r="AS86" i="90"/>
  <c r="AR86" i="90"/>
  <c r="AQ86" i="90"/>
  <c r="AP86" i="90"/>
  <c r="AN86" i="90"/>
  <c r="AM86" i="90"/>
  <c r="AL86" i="90"/>
  <c r="AK86" i="90"/>
  <c r="AJ86" i="90"/>
  <c r="AI86" i="90"/>
  <c r="AH86" i="90"/>
  <c r="AG86" i="90"/>
  <c r="AF86" i="90"/>
  <c r="AE86" i="90"/>
  <c r="AD86" i="90"/>
  <c r="AC86" i="90"/>
  <c r="AB86" i="90"/>
  <c r="Z86" i="90"/>
  <c r="Y86" i="90"/>
  <c r="X86" i="90"/>
  <c r="W86" i="90"/>
  <c r="V86" i="90"/>
  <c r="U86" i="90"/>
  <c r="T86" i="90"/>
  <c r="S86" i="90"/>
  <c r="R86" i="90"/>
  <c r="Q86" i="90"/>
  <c r="P86" i="90"/>
  <c r="O86" i="90"/>
  <c r="N86" i="90"/>
  <c r="L86" i="90"/>
  <c r="K86" i="90"/>
  <c r="J86" i="90"/>
  <c r="I86" i="90"/>
  <c r="H86" i="90"/>
  <c r="G86" i="90"/>
  <c r="F86" i="90"/>
  <c r="AU85" i="90"/>
  <c r="AQ85" i="90"/>
  <c r="AM85" i="90"/>
  <c r="AL85" i="90"/>
  <c r="AK85" i="90"/>
  <c r="AH85" i="90"/>
  <c r="AG85" i="90"/>
  <c r="AD85" i="90"/>
  <c r="AC85" i="90"/>
  <c r="Y85" i="90"/>
  <c r="W85" i="90"/>
  <c r="S85" i="90"/>
  <c r="O85" i="90"/>
  <c r="J85" i="90"/>
  <c r="H85" i="90"/>
  <c r="F85" i="90"/>
  <c r="AU84" i="90"/>
  <c r="AT84" i="90"/>
  <c r="AS84" i="90"/>
  <c r="AR84" i="90"/>
  <c r="AQ84" i="90"/>
  <c r="AP84" i="90"/>
  <c r="AN84" i="90"/>
  <c r="AM84" i="90"/>
  <c r="AL84" i="90"/>
  <c r="AK84" i="90"/>
  <c r="AJ84" i="90"/>
  <c r="AI84" i="90"/>
  <c r="AH84" i="90"/>
  <c r="AG84" i="90"/>
  <c r="AF84" i="90"/>
  <c r="AE84" i="90"/>
  <c r="AD84" i="90"/>
  <c r="AC84" i="90"/>
  <c r="AB84" i="90"/>
  <c r="Z84" i="90"/>
  <c r="Y84" i="90"/>
  <c r="X84" i="90"/>
  <c r="W84" i="90"/>
  <c r="V84" i="90"/>
  <c r="U84" i="90"/>
  <c r="T84" i="90"/>
  <c r="S84" i="90"/>
  <c r="R84" i="90"/>
  <c r="Q84" i="90"/>
  <c r="P84" i="90"/>
  <c r="O84" i="90"/>
  <c r="N84" i="90"/>
  <c r="L84" i="90"/>
  <c r="K84" i="90"/>
  <c r="J84" i="90"/>
  <c r="I84" i="90"/>
  <c r="H84" i="90"/>
  <c r="G84" i="90"/>
  <c r="F84" i="90"/>
  <c r="AU83" i="90"/>
  <c r="AT83" i="90"/>
  <c r="AS83" i="90"/>
  <c r="AR83" i="90"/>
  <c r="AQ83" i="90"/>
  <c r="AP83" i="90"/>
  <c r="AN83" i="90"/>
  <c r="AM83" i="90"/>
  <c r="AL83" i="90"/>
  <c r="AK83" i="90"/>
  <c r="AJ83" i="90"/>
  <c r="AI83" i="90"/>
  <c r="AH83" i="90"/>
  <c r="AG83" i="90"/>
  <c r="AF83" i="90"/>
  <c r="AE83" i="90"/>
  <c r="AD83" i="90"/>
  <c r="AC83" i="90"/>
  <c r="AB83" i="90"/>
  <c r="Z83" i="90"/>
  <c r="Y83" i="90"/>
  <c r="X83" i="90"/>
  <c r="W83" i="90"/>
  <c r="V83" i="90"/>
  <c r="U83" i="90"/>
  <c r="T83" i="90"/>
  <c r="S83" i="90"/>
  <c r="R83" i="90"/>
  <c r="Q83" i="90"/>
  <c r="P83" i="90"/>
  <c r="O83" i="90"/>
  <c r="N83" i="90"/>
  <c r="L83" i="90"/>
  <c r="K83" i="90"/>
  <c r="J83" i="90"/>
  <c r="I83" i="90"/>
  <c r="H83" i="90"/>
  <c r="G83" i="90"/>
  <c r="F83" i="90"/>
  <c r="AU82" i="90"/>
  <c r="AT82" i="90"/>
  <c r="AS82" i="90"/>
  <c r="AR82" i="90"/>
  <c r="AQ82" i="90"/>
  <c r="AP82" i="90"/>
  <c r="AN82" i="90"/>
  <c r="AM82" i="90"/>
  <c r="AL82" i="90"/>
  <c r="AK82" i="90"/>
  <c r="AJ82" i="90"/>
  <c r="AI82" i="90"/>
  <c r="AH82" i="90"/>
  <c r="AG82" i="90"/>
  <c r="AF82" i="90"/>
  <c r="AE82" i="90"/>
  <c r="AD82" i="90"/>
  <c r="AC82" i="90"/>
  <c r="AB82" i="90"/>
  <c r="Z82" i="90"/>
  <c r="Y82" i="90"/>
  <c r="X82" i="90"/>
  <c r="W82" i="90"/>
  <c r="V82" i="90"/>
  <c r="U82" i="90"/>
  <c r="T82" i="90"/>
  <c r="S82" i="90"/>
  <c r="R82" i="90"/>
  <c r="Q82" i="90"/>
  <c r="P82" i="90"/>
  <c r="O82" i="90"/>
  <c r="N82" i="90"/>
  <c r="L82" i="90"/>
  <c r="K82" i="90"/>
  <c r="J82" i="90"/>
  <c r="I82" i="90"/>
  <c r="H82" i="90"/>
  <c r="G82" i="90"/>
  <c r="F82" i="90"/>
  <c r="AU81" i="90"/>
  <c r="AT81" i="90"/>
  <c r="AS81" i="90"/>
  <c r="AR81" i="90"/>
  <c r="AQ81" i="90"/>
  <c r="AP81" i="90"/>
  <c r="AN81" i="90"/>
  <c r="AM81" i="90"/>
  <c r="AL81" i="90"/>
  <c r="AK81" i="90"/>
  <c r="AJ81" i="90"/>
  <c r="AI81" i="90"/>
  <c r="AH81" i="90"/>
  <c r="AG81" i="90"/>
  <c r="AF81" i="90"/>
  <c r="AE81" i="90"/>
  <c r="AD81" i="90"/>
  <c r="AC81" i="90"/>
  <c r="AB81" i="90"/>
  <c r="Z81" i="90"/>
  <c r="Y81" i="90"/>
  <c r="X81" i="90"/>
  <c r="W81" i="90"/>
  <c r="V81" i="90"/>
  <c r="U81" i="90"/>
  <c r="T81" i="90"/>
  <c r="S81" i="90"/>
  <c r="R81" i="90"/>
  <c r="Q81" i="90"/>
  <c r="P81" i="90"/>
  <c r="O81" i="90"/>
  <c r="N81" i="90"/>
  <c r="L81" i="90"/>
  <c r="K81" i="90"/>
  <c r="J81" i="90"/>
  <c r="I81" i="90"/>
  <c r="H81" i="90"/>
  <c r="G81" i="90"/>
  <c r="F81" i="90"/>
  <c r="AT80" i="90"/>
  <c r="AR80" i="90"/>
  <c r="AP80" i="90"/>
  <c r="AM80" i="90"/>
  <c r="AG80" i="90"/>
  <c r="X80" i="90"/>
  <c r="V80" i="90"/>
  <c r="R80" i="90"/>
  <c r="P80" i="90"/>
  <c r="N80" i="90"/>
  <c r="K80" i="90"/>
  <c r="I80" i="90"/>
  <c r="AU78" i="90"/>
  <c r="AT78" i="90"/>
  <c r="AS78" i="90"/>
  <c r="AR78" i="90"/>
  <c r="AQ78" i="90"/>
  <c r="AP78" i="90"/>
  <c r="AN78" i="90"/>
  <c r="AM78" i="90"/>
  <c r="AL78" i="90"/>
  <c r="AK78" i="90"/>
  <c r="AJ78" i="90"/>
  <c r="AI78" i="90"/>
  <c r="AH78" i="90"/>
  <c r="AG78" i="90"/>
  <c r="AF78" i="90"/>
  <c r="AE78" i="90"/>
  <c r="AD78" i="90"/>
  <c r="AC78" i="90"/>
  <c r="AB78" i="90"/>
  <c r="Z78" i="90"/>
  <c r="Y78" i="90"/>
  <c r="X78" i="90"/>
  <c r="W78" i="90"/>
  <c r="V78" i="90"/>
  <c r="U78" i="90"/>
  <c r="T78" i="90"/>
  <c r="S78" i="90"/>
  <c r="R78" i="90"/>
  <c r="Q78" i="90"/>
  <c r="P78" i="90"/>
  <c r="O78" i="90"/>
  <c r="N78" i="90"/>
  <c r="L78" i="90"/>
  <c r="K78" i="90"/>
  <c r="J78" i="90"/>
  <c r="I78" i="90"/>
  <c r="H78" i="90"/>
  <c r="G78" i="90"/>
  <c r="F78" i="90"/>
  <c r="A78" i="90"/>
  <c r="A92" i="90" s="1"/>
  <c r="AU72" i="90"/>
  <c r="AT72" i="90"/>
  <c r="AS72" i="90"/>
  <c r="AR72" i="90"/>
  <c r="AQ72" i="90"/>
  <c r="AP72" i="90"/>
  <c r="AN72" i="90"/>
  <c r="AM72" i="90"/>
  <c r="AL72" i="90"/>
  <c r="AK72" i="90"/>
  <c r="AJ72" i="90"/>
  <c r="AI72" i="90"/>
  <c r="AH72" i="90"/>
  <c r="AG72" i="90"/>
  <c r="AF72" i="90"/>
  <c r="AE72" i="90"/>
  <c r="AD72" i="90"/>
  <c r="AC72" i="90"/>
  <c r="AB72" i="90"/>
  <c r="Z72" i="90"/>
  <c r="Y72" i="90"/>
  <c r="X72" i="90"/>
  <c r="W72" i="90"/>
  <c r="V72" i="90"/>
  <c r="U72" i="90"/>
  <c r="T72" i="90"/>
  <c r="S72" i="90"/>
  <c r="R72" i="90"/>
  <c r="Q72" i="90"/>
  <c r="P72" i="90"/>
  <c r="O72" i="90"/>
  <c r="N72" i="90"/>
  <c r="L72" i="90"/>
  <c r="K72" i="90"/>
  <c r="J72" i="90"/>
  <c r="I72" i="90"/>
  <c r="H72" i="90"/>
  <c r="G72" i="90"/>
  <c r="F72" i="90"/>
  <c r="AU68" i="90"/>
  <c r="AT68" i="90"/>
  <c r="AS68" i="90"/>
  <c r="AR68" i="90"/>
  <c r="AQ68" i="90"/>
  <c r="AP68" i="90"/>
  <c r="AN68" i="90"/>
  <c r="AM68" i="90"/>
  <c r="AL68" i="90"/>
  <c r="AK68" i="90"/>
  <c r="AJ68" i="90"/>
  <c r="AI68" i="90"/>
  <c r="AH68" i="90"/>
  <c r="AG68" i="90"/>
  <c r="AF68" i="90"/>
  <c r="AE68" i="90"/>
  <c r="AD68" i="90"/>
  <c r="AC68" i="90"/>
  <c r="AB68" i="90"/>
  <c r="Z68" i="90"/>
  <c r="Y68" i="90"/>
  <c r="X68" i="90"/>
  <c r="W68" i="90"/>
  <c r="V68" i="90"/>
  <c r="U68" i="90"/>
  <c r="T68" i="90"/>
  <c r="S68" i="90"/>
  <c r="R68" i="90"/>
  <c r="Q68" i="90"/>
  <c r="P68" i="90"/>
  <c r="O68" i="90"/>
  <c r="N68" i="90"/>
  <c r="L68" i="90"/>
  <c r="K68" i="90"/>
  <c r="J68" i="90"/>
  <c r="I68" i="90"/>
  <c r="H68" i="90"/>
  <c r="G68" i="90"/>
  <c r="F68" i="90"/>
  <c r="AU67" i="90"/>
  <c r="AT67" i="90"/>
  <c r="AS67" i="90"/>
  <c r="AR67" i="90"/>
  <c r="AQ67" i="90"/>
  <c r="AP67" i="90"/>
  <c r="AN67" i="90"/>
  <c r="AM67" i="90"/>
  <c r="AL67" i="90"/>
  <c r="AK67" i="90"/>
  <c r="AJ67" i="90"/>
  <c r="AI67" i="90"/>
  <c r="AH67" i="90"/>
  <c r="AG67" i="90"/>
  <c r="AF67" i="90"/>
  <c r="AE67" i="90"/>
  <c r="AD67" i="90"/>
  <c r="AC67" i="90"/>
  <c r="AB67" i="90"/>
  <c r="Z67" i="90"/>
  <c r="Y67" i="90"/>
  <c r="X67" i="90"/>
  <c r="W67" i="90"/>
  <c r="V67" i="90"/>
  <c r="U67" i="90"/>
  <c r="T67" i="90"/>
  <c r="S67" i="90"/>
  <c r="R67" i="90"/>
  <c r="Q67" i="90"/>
  <c r="P67" i="90"/>
  <c r="O67" i="90"/>
  <c r="N67" i="90"/>
  <c r="L67" i="90"/>
  <c r="K67" i="90"/>
  <c r="J67" i="90"/>
  <c r="I67" i="90"/>
  <c r="H67" i="90"/>
  <c r="G67" i="90"/>
  <c r="F67" i="90"/>
  <c r="AU66" i="90"/>
  <c r="AT66" i="90"/>
  <c r="AS66" i="90"/>
  <c r="AR66" i="90"/>
  <c r="AQ66" i="90"/>
  <c r="AP66" i="90"/>
  <c r="AN66" i="90"/>
  <c r="AM66" i="90"/>
  <c r="AL66" i="90"/>
  <c r="AK66" i="90"/>
  <c r="AJ66" i="90"/>
  <c r="AI66" i="90"/>
  <c r="AH66" i="90"/>
  <c r="AG66" i="90"/>
  <c r="AF66" i="90"/>
  <c r="AE66" i="90"/>
  <c r="AD66" i="90"/>
  <c r="AC66" i="90"/>
  <c r="AB66" i="90"/>
  <c r="Z66" i="90"/>
  <c r="Y66" i="90"/>
  <c r="X66" i="90"/>
  <c r="W66" i="90"/>
  <c r="V66" i="90"/>
  <c r="U66" i="90"/>
  <c r="T66" i="90"/>
  <c r="S66" i="90"/>
  <c r="R66" i="90"/>
  <c r="Q66" i="90"/>
  <c r="P66" i="90"/>
  <c r="O66" i="90"/>
  <c r="N66" i="90"/>
  <c r="L66" i="90"/>
  <c r="K66" i="90"/>
  <c r="J66" i="90"/>
  <c r="I66" i="90"/>
  <c r="H66" i="90"/>
  <c r="G66" i="90"/>
  <c r="F66" i="90"/>
  <c r="AU65" i="90"/>
  <c r="AT65" i="90"/>
  <c r="AS65" i="90"/>
  <c r="AR65" i="90"/>
  <c r="AQ65" i="90"/>
  <c r="AP65" i="90"/>
  <c r="AN65" i="90"/>
  <c r="AM65" i="90"/>
  <c r="AL65" i="90"/>
  <c r="AK65" i="90"/>
  <c r="AJ65" i="90"/>
  <c r="AI65" i="90"/>
  <c r="AH65" i="90"/>
  <c r="AG65" i="90"/>
  <c r="AF65" i="90"/>
  <c r="AE65" i="90"/>
  <c r="AD65" i="90"/>
  <c r="AC65" i="90"/>
  <c r="AB65" i="90"/>
  <c r="Z65" i="90"/>
  <c r="Y65" i="90"/>
  <c r="X65" i="90"/>
  <c r="W65" i="90"/>
  <c r="V65" i="90"/>
  <c r="U65" i="90"/>
  <c r="T65" i="90"/>
  <c r="S65" i="90"/>
  <c r="R65" i="90"/>
  <c r="Q65" i="90"/>
  <c r="P65" i="90"/>
  <c r="O65" i="90"/>
  <c r="N65" i="90"/>
  <c r="L65" i="90"/>
  <c r="K65" i="90"/>
  <c r="J65" i="90"/>
  <c r="I65" i="90"/>
  <c r="H65" i="90"/>
  <c r="G65" i="90"/>
  <c r="F65" i="90"/>
  <c r="AU64" i="90"/>
  <c r="AT64" i="90"/>
  <c r="AS64" i="90"/>
  <c r="AR64" i="90"/>
  <c r="AQ64" i="90"/>
  <c r="AP64" i="90"/>
  <c r="AN64" i="90"/>
  <c r="AM64" i="90"/>
  <c r="AL64" i="90"/>
  <c r="AK64" i="90"/>
  <c r="AJ64" i="90"/>
  <c r="AI64" i="90"/>
  <c r="AH64" i="90"/>
  <c r="AG64" i="90"/>
  <c r="AF64" i="90"/>
  <c r="AE64" i="90"/>
  <c r="AD64" i="90"/>
  <c r="AC64" i="90"/>
  <c r="AB64" i="90"/>
  <c r="Z64" i="90"/>
  <c r="Y64" i="90"/>
  <c r="X64" i="90"/>
  <c r="W64" i="90"/>
  <c r="V64" i="90"/>
  <c r="U64" i="90"/>
  <c r="T64" i="90"/>
  <c r="S64" i="90"/>
  <c r="R64" i="90"/>
  <c r="Q64" i="90"/>
  <c r="P64" i="90"/>
  <c r="O64" i="90"/>
  <c r="N64" i="90"/>
  <c r="L64" i="90"/>
  <c r="K64" i="90"/>
  <c r="J64" i="90"/>
  <c r="I64" i="90"/>
  <c r="H64" i="90"/>
  <c r="G64" i="90"/>
  <c r="F64" i="90"/>
  <c r="AU63" i="90"/>
  <c r="AT63" i="90"/>
  <c r="AS63" i="90"/>
  <c r="AR63" i="90"/>
  <c r="AQ63" i="90"/>
  <c r="AP63" i="90"/>
  <c r="AN63" i="90"/>
  <c r="AM63" i="90"/>
  <c r="AL63" i="90"/>
  <c r="AK63" i="90"/>
  <c r="AJ63" i="90"/>
  <c r="AI63" i="90"/>
  <c r="AH63" i="90"/>
  <c r="AG63" i="90"/>
  <c r="AF63" i="90"/>
  <c r="AE63" i="90"/>
  <c r="AD63" i="90"/>
  <c r="AC63" i="90"/>
  <c r="AB63" i="90"/>
  <c r="Z63" i="90"/>
  <c r="Y63" i="90"/>
  <c r="X63" i="90"/>
  <c r="W63" i="90"/>
  <c r="V63" i="90"/>
  <c r="U63" i="90"/>
  <c r="T63" i="90"/>
  <c r="S63" i="90"/>
  <c r="R63" i="90"/>
  <c r="Q63" i="90"/>
  <c r="P63" i="90"/>
  <c r="O63" i="90"/>
  <c r="N63" i="90"/>
  <c r="L63" i="90"/>
  <c r="K63" i="90"/>
  <c r="J63" i="90"/>
  <c r="I63" i="90"/>
  <c r="H63" i="90"/>
  <c r="G63" i="90"/>
  <c r="F63" i="90"/>
  <c r="AR62" i="90"/>
  <c r="AP62" i="90"/>
  <c r="AM62" i="90"/>
  <c r="AG62" i="90"/>
  <c r="AC62" i="90"/>
  <c r="X62" i="90"/>
  <c r="P62" i="90"/>
  <c r="K62" i="90"/>
  <c r="I62" i="90"/>
  <c r="G62" i="90"/>
  <c r="AU61" i="90"/>
  <c r="AT61" i="90"/>
  <c r="AS61" i="90"/>
  <c r="AR61" i="90"/>
  <c r="AQ61" i="90"/>
  <c r="AP61" i="90"/>
  <c r="AN61" i="90"/>
  <c r="AM61" i="90"/>
  <c r="AL61" i="90"/>
  <c r="AK61" i="90"/>
  <c r="AJ61" i="90"/>
  <c r="AI61" i="90"/>
  <c r="AH61" i="90"/>
  <c r="AG61" i="90"/>
  <c r="AF61" i="90"/>
  <c r="AE61" i="90"/>
  <c r="AD61" i="90"/>
  <c r="AC61" i="90"/>
  <c r="AB61" i="90"/>
  <c r="Z61" i="90"/>
  <c r="Y61" i="90"/>
  <c r="X61" i="90"/>
  <c r="W61" i="90"/>
  <c r="V61" i="90"/>
  <c r="U61" i="90"/>
  <c r="T61" i="90"/>
  <c r="S61" i="90"/>
  <c r="R61" i="90"/>
  <c r="Q61" i="90"/>
  <c r="P61" i="90"/>
  <c r="O61" i="90"/>
  <c r="N61" i="90"/>
  <c r="L61" i="90"/>
  <c r="K61" i="90"/>
  <c r="J61" i="90"/>
  <c r="I61" i="90"/>
  <c r="H61" i="90"/>
  <c r="G61" i="90"/>
  <c r="F61" i="90"/>
  <c r="AR60" i="90"/>
  <c r="AP60" i="90"/>
  <c r="AM60" i="90"/>
  <c r="AC60" i="90"/>
  <c r="P60" i="90"/>
  <c r="K60" i="90"/>
  <c r="I60" i="90"/>
  <c r="AU57" i="90"/>
  <c r="AT57" i="90"/>
  <c r="AS57" i="90"/>
  <c r="AR57" i="90"/>
  <c r="AQ57" i="90"/>
  <c r="AP57" i="90"/>
  <c r="AN57" i="90"/>
  <c r="AM57" i="90"/>
  <c r="AL57" i="90"/>
  <c r="AK57" i="90"/>
  <c r="AJ57" i="90"/>
  <c r="AI57" i="90"/>
  <c r="AH57" i="90"/>
  <c r="AG57" i="90"/>
  <c r="AF57" i="90"/>
  <c r="AE57" i="90"/>
  <c r="AD57" i="90"/>
  <c r="AC57" i="90"/>
  <c r="AB57" i="90"/>
  <c r="Z57" i="90"/>
  <c r="Y57" i="90"/>
  <c r="X57" i="90"/>
  <c r="W57" i="90"/>
  <c r="V57" i="90"/>
  <c r="U57" i="90"/>
  <c r="T57" i="90"/>
  <c r="S57" i="90"/>
  <c r="R57" i="90"/>
  <c r="Q57" i="90"/>
  <c r="P57" i="90"/>
  <c r="O57" i="90"/>
  <c r="N57" i="90"/>
  <c r="L57" i="90"/>
  <c r="K57" i="90"/>
  <c r="J57" i="90"/>
  <c r="I57" i="90"/>
  <c r="H57" i="90"/>
  <c r="G57" i="90"/>
  <c r="F57" i="90"/>
  <c r="AU55" i="90"/>
  <c r="AT55" i="90"/>
  <c r="AS55" i="90"/>
  <c r="AR55" i="90"/>
  <c r="AQ55" i="90"/>
  <c r="AP55" i="90"/>
  <c r="AN55" i="90"/>
  <c r="AM55" i="90"/>
  <c r="AL55" i="90"/>
  <c r="AK55" i="90"/>
  <c r="AJ55" i="90"/>
  <c r="AI55" i="90"/>
  <c r="AH55" i="90"/>
  <c r="AG55" i="90"/>
  <c r="AF55" i="90"/>
  <c r="AE55" i="90"/>
  <c r="AD55" i="90"/>
  <c r="AC55" i="90"/>
  <c r="AB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L55" i="90"/>
  <c r="K55" i="90"/>
  <c r="J55" i="90"/>
  <c r="I55" i="90"/>
  <c r="H55" i="90"/>
  <c r="G55" i="90"/>
  <c r="F55" i="90"/>
  <c r="AU54" i="90"/>
  <c r="AT54" i="90"/>
  <c r="AS54" i="90"/>
  <c r="AR54" i="90"/>
  <c r="AQ54" i="90"/>
  <c r="AP54" i="90"/>
  <c r="AN54" i="90"/>
  <c r="AM54" i="90"/>
  <c r="AL54" i="90"/>
  <c r="AK54" i="90"/>
  <c r="AJ54" i="90"/>
  <c r="AI54" i="90"/>
  <c r="AH54" i="90"/>
  <c r="AG54" i="90"/>
  <c r="AF54" i="90"/>
  <c r="AE54" i="90"/>
  <c r="AD54" i="90"/>
  <c r="AC54" i="90"/>
  <c r="AB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L54" i="90"/>
  <c r="K54" i="90"/>
  <c r="J54" i="90"/>
  <c r="I54" i="90"/>
  <c r="H54" i="90"/>
  <c r="G54" i="90"/>
  <c r="F54" i="90"/>
  <c r="AN53" i="90"/>
  <c r="Y53" i="90"/>
  <c r="W53" i="90"/>
  <c r="U53" i="90"/>
  <c r="S53" i="90"/>
  <c r="Q53" i="90"/>
  <c r="J53" i="90"/>
  <c r="H53" i="90"/>
  <c r="F53" i="90"/>
  <c r="AU52" i="90"/>
  <c r="AT52" i="90"/>
  <c r="AS52" i="90"/>
  <c r="AR52" i="90"/>
  <c r="AQ52" i="90"/>
  <c r="AP52" i="90"/>
  <c r="AN52" i="90"/>
  <c r="AM52" i="90"/>
  <c r="AL52" i="90"/>
  <c r="AK52" i="90"/>
  <c r="AJ52" i="90"/>
  <c r="AI52" i="90"/>
  <c r="AH52" i="90"/>
  <c r="AG52" i="90"/>
  <c r="AF52" i="90"/>
  <c r="AE52" i="90"/>
  <c r="AD52" i="90"/>
  <c r="AC52" i="90"/>
  <c r="AB52" i="90"/>
  <c r="Z52" i="90"/>
  <c r="Y52" i="90"/>
  <c r="X52" i="90"/>
  <c r="W52" i="90"/>
  <c r="V52" i="90"/>
  <c r="U52" i="90"/>
  <c r="T52" i="90"/>
  <c r="S52" i="90"/>
  <c r="R52" i="90"/>
  <c r="Q52" i="90"/>
  <c r="P52" i="90"/>
  <c r="O52" i="90"/>
  <c r="N52" i="90"/>
  <c r="L52" i="90"/>
  <c r="K52" i="90"/>
  <c r="J52" i="90"/>
  <c r="I52" i="90"/>
  <c r="H52" i="90"/>
  <c r="G52" i="90"/>
  <c r="F52" i="90"/>
  <c r="AU51" i="90"/>
  <c r="AT51" i="90"/>
  <c r="AS51" i="90"/>
  <c r="AR51" i="90"/>
  <c r="AQ51" i="90"/>
  <c r="AP51" i="90"/>
  <c r="AN51" i="90"/>
  <c r="AM51" i="90"/>
  <c r="AL51" i="90"/>
  <c r="AK51" i="90"/>
  <c r="AJ51" i="90"/>
  <c r="AI51" i="90"/>
  <c r="AH51" i="90"/>
  <c r="AG51" i="90"/>
  <c r="AF51" i="90"/>
  <c r="AE51" i="90"/>
  <c r="AD51" i="90"/>
  <c r="AC51" i="90"/>
  <c r="AB51" i="90"/>
  <c r="Z51" i="90"/>
  <c r="Y51" i="90"/>
  <c r="X51" i="90"/>
  <c r="W51" i="90"/>
  <c r="V51" i="90"/>
  <c r="U51" i="90"/>
  <c r="T51" i="90"/>
  <c r="S51" i="90"/>
  <c r="R51" i="90"/>
  <c r="Q51" i="90"/>
  <c r="P51" i="90"/>
  <c r="O51" i="90"/>
  <c r="N51" i="90"/>
  <c r="L51" i="90"/>
  <c r="K51" i="90"/>
  <c r="J51" i="90"/>
  <c r="I51" i="90"/>
  <c r="H51" i="90"/>
  <c r="G51" i="90"/>
  <c r="F51" i="90"/>
  <c r="AU50" i="90"/>
  <c r="AT50" i="90"/>
  <c r="AS50" i="90"/>
  <c r="AR50" i="90"/>
  <c r="AQ50" i="90"/>
  <c r="AP50" i="90"/>
  <c r="AN50" i="90"/>
  <c r="AM50" i="90"/>
  <c r="AL50" i="90"/>
  <c r="AK50" i="90"/>
  <c r="AJ50" i="90"/>
  <c r="AI50" i="90"/>
  <c r="AH50" i="90"/>
  <c r="AG50" i="90"/>
  <c r="AF50" i="90"/>
  <c r="AE50" i="90"/>
  <c r="AD50" i="90"/>
  <c r="AC50" i="90"/>
  <c r="AB50" i="90"/>
  <c r="Z50" i="90"/>
  <c r="Y50" i="90"/>
  <c r="X50" i="90"/>
  <c r="W50" i="90"/>
  <c r="V50" i="90"/>
  <c r="U50" i="90"/>
  <c r="T50" i="90"/>
  <c r="S50" i="90"/>
  <c r="R50" i="90"/>
  <c r="Q50" i="90"/>
  <c r="P50" i="90"/>
  <c r="O50" i="90"/>
  <c r="N50" i="90"/>
  <c r="L50" i="90"/>
  <c r="K50" i="90"/>
  <c r="J50" i="90"/>
  <c r="I50" i="90"/>
  <c r="H50" i="90"/>
  <c r="G50" i="90"/>
  <c r="F50" i="90"/>
  <c r="AU49" i="90"/>
  <c r="AT49" i="90"/>
  <c r="AS49" i="90"/>
  <c r="AR49" i="90"/>
  <c r="AQ49" i="90"/>
  <c r="AP49" i="90"/>
  <c r="AN49" i="90"/>
  <c r="AM49" i="90"/>
  <c r="AL49" i="90"/>
  <c r="AK49" i="90"/>
  <c r="AJ49" i="90"/>
  <c r="AI49" i="90"/>
  <c r="AH49" i="90"/>
  <c r="AG49" i="90"/>
  <c r="AF49" i="90"/>
  <c r="AE49" i="90"/>
  <c r="AD49" i="90"/>
  <c r="AC49" i="90"/>
  <c r="AB49" i="90"/>
  <c r="Z49" i="90"/>
  <c r="Y49" i="90"/>
  <c r="X49" i="90"/>
  <c r="W49" i="90"/>
  <c r="V49" i="90"/>
  <c r="U49" i="90"/>
  <c r="T49" i="90"/>
  <c r="S49" i="90"/>
  <c r="R49" i="90"/>
  <c r="Q49" i="90"/>
  <c r="P49" i="90"/>
  <c r="O49" i="90"/>
  <c r="N49" i="90"/>
  <c r="L49" i="90"/>
  <c r="K49" i="90"/>
  <c r="J49" i="90"/>
  <c r="I49" i="90"/>
  <c r="H49" i="90"/>
  <c r="G49" i="90"/>
  <c r="F49" i="90"/>
  <c r="AT48" i="90"/>
  <c r="AR48" i="90"/>
  <c r="AP48" i="90"/>
  <c r="AM48" i="90"/>
  <c r="AK48" i="90"/>
  <c r="AG48" i="90"/>
  <c r="AC48" i="90"/>
  <c r="X48" i="90"/>
  <c r="T48" i="90"/>
  <c r="P48" i="90"/>
  <c r="K48" i="90"/>
  <c r="I48" i="90"/>
  <c r="G48" i="90"/>
  <c r="AU46" i="90"/>
  <c r="AT46" i="90"/>
  <c r="AS46" i="90"/>
  <c r="AR46" i="90"/>
  <c r="AQ46" i="90"/>
  <c r="AP46" i="90"/>
  <c r="AN46" i="90"/>
  <c r="AM46" i="90"/>
  <c r="AL46" i="90"/>
  <c r="AK46" i="90"/>
  <c r="AJ46" i="90"/>
  <c r="AI46" i="90"/>
  <c r="AH46" i="90"/>
  <c r="AG46" i="90"/>
  <c r="AF46" i="90"/>
  <c r="AE46" i="90"/>
  <c r="AD46" i="90"/>
  <c r="AC46" i="90"/>
  <c r="AB46" i="90"/>
  <c r="Z46" i="90"/>
  <c r="Y46" i="90"/>
  <c r="X46" i="90"/>
  <c r="W46" i="90"/>
  <c r="V46" i="90"/>
  <c r="U46" i="90"/>
  <c r="T46" i="90"/>
  <c r="S46" i="90"/>
  <c r="R46" i="90"/>
  <c r="Q46" i="90"/>
  <c r="P46" i="90"/>
  <c r="O46" i="90"/>
  <c r="N46" i="90"/>
  <c r="L46" i="90"/>
  <c r="K46" i="90"/>
  <c r="J46" i="90"/>
  <c r="I46" i="90"/>
  <c r="H46" i="90"/>
  <c r="G46" i="90"/>
  <c r="F46" i="90"/>
  <c r="A46" i="90"/>
  <c r="A60" i="90" s="1"/>
  <c r="AU40" i="90"/>
  <c r="AT40" i="90"/>
  <c r="AS40" i="90"/>
  <c r="AR40" i="90"/>
  <c r="AQ40" i="90"/>
  <c r="AP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L40" i="90"/>
  <c r="K40" i="90"/>
  <c r="J40" i="90"/>
  <c r="I40" i="90"/>
  <c r="H40" i="90"/>
  <c r="G40" i="90"/>
  <c r="F40" i="90"/>
  <c r="AU36" i="90"/>
  <c r="AT36" i="90"/>
  <c r="AS36" i="90"/>
  <c r="AR36" i="90"/>
  <c r="AQ36" i="90"/>
  <c r="AP36" i="90"/>
  <c r="AN36" i="90"/>
  <c r="AM36" i="90"/>
  <c r="AL36" i="90"/>
  <c r="AK36" i="90"/>
  <c r="AJ36" i="90"/>
  <c r="AI36" i="90"/>
  <c r="AH36" i="90"/>
  <c r="AG36" i="90"/>
  <c r="AF36" i="90"/>
  <c r="AE36" i="90"/>
  <c r="AD36" i="90"/>
  <c r="AC36" i="90"/>
  <c r="AB36" i="90"/>
  <c r="Z36" i="90"/>
  <c r="Y36" i="90"/>
  <c r="X36" i="90"/>
  <c r="W36" i="90"/>
  <c r="V36" i="90"/>
  <c r="U36" i="90"/>
  <c r="T36" i="90"/>
  <c r="S36" i="90"/>
  <c r="R36" i="90"/>
  <c r="Q36" i="90"/>
  <c r="P36" i="90"/>
  <c r="O36" i="90"/>
  <c r="N36" i="90"/>
  <c r="L36" i="90"/>
  <c r="K36" i="90"/>
  <c r="J36" i="90"/>
  <c r="I36" i="90"/>
  <c r="H36" i="90"/>
  <c r="G36" i="90"/>
  <c r="F36" i="90"/>
  <c r="AU35" i="90"/>
  <c r="AT35" i="90"/>
  <c r="AS35" i="90"/>
  <c r="AR35" i="90"/>
  <c r="AQ35" i="90"/>
  <c r="AP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L35" i="90"/>
  <c r="K35" i="90"/>
  <c r="J35" i="90"/>
  <c r="I35" i="90"/>
  <c r="H35" i="90"/>
  <c r="G35" i="90"/>
  <c r="F35" i="90"/>
  <c r="AU34" i="90"/>
  <c r="AT34" i="90"/>
  <c r="AS34" i="90"/>
  <c r="AR34" i="90"/>
  <c r="AQ34" i="90"/>
  <c r="AP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L34" i="90"/>
  <c r="K34" i="90"/>
  <c r="J34" i="90"/>
  <c r="I34" i="90"/>
  <c r="H34" i="90"/>
  <c r="G34" i="90"/>
  <c r="F34" i="90"/>
  <c r="AU33" i="90"/>
  <c r="AT33" i="90"/>
  <c r="AS33" i="90"/>
  <c r="AR33" i="90"/>
  <c r="AQ33" i="90"/>
  <c r="AP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L33" i="90"/>
  <c r="K33" i="90"/>
  <c r="J33" i="90"/>
  <c r="I33" i="90"/>
  <c r="H33" i="90"/>
  <c r="G33" i="90"/>
  <c r="F33" i="90"/>
  <c r="AU32" i="90"/>
  <c r="AT32" i="90"/>
  <c r="AS32" i="90"/>
  <c r="AR32" i="90"/>
  <c r="AQ32" i="90"/>
  <c r="AP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L32" i="90"/>
  <c r="K32" i="90"/>
  <c r="J32" i="90"/>
  <c r="I32" i="90"/>
  <c r="H32" i="90"/>
  <c r="G32" i="90"/>
  <c r="F32" i="90"/>
  <c r="AU31" i="90"/>
  <c r="AT31" i="90"/>
  <c r="AS31" i="90"/>
  <c r="AR31" i="90"/>
  <c r="AQ31" i="90"/>
  <c r="AP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L31" i="90"/>
  <c r="K31" i="90"/>
  <c r="J31" i="90"/>
  <c r="I31" i="90"/>
  <c r="H31" i="90"/>
  <c r="G31" i="90"/>
  <c r="F31" i="90"/>
  <c r="AT30" i="90"/>
  <c r="AR30" i="90"/>
  <c r="AP30" i="90"/>
  <c r="AM30" i="90"/>
  <c r="AI30" i="90"/>
  <c r="AE30" i="90"/>
  <c r="AC30" i="90"/>
  <c r="Z30" i="90"/>
  <c r="X30" i="90"/>
  <c r="V30" i="90"/>
  <c r="T30" i="90"/>
  <c r="R30" i="90"/>
  <c r="P30" i="90"/>
  <c r="N30" i="90"/>
  <c r="K30" i="90"/>
  <c r="I30" i="90"/>
  <c r="G30" i="90"/>
  <c r="AU29" i="90"/>
  <c r="AT29" i="90"/>
  <c r="AS29" i="90"/>
  <c r="AR29" i="90"/>
  <c r="AQ29" i="90"/>
  <c r="AP29" i="90"/>
  <c r="AN29" i="90"/>
  <c r="AM29" i="90"/>
  <c r="AL29" i="90"/>
  <c r="AK29" i="90"/>
  <c r="AJ29" i="90"/>
  <c r="AI29" i="90"/>
  <c r="AH29" i="90"/>
  <c r="AG29" i="90"/>
  <c r="AF29" i="90"/>
  <c r="AE29" i="90"/>
  <c r="AD29" i="90"/>
  <c r="AC29" i="90"/>
  <c r="AB29" i="90"/>
  <c r="Z29" i="90"/>
  <c r="Y29" i="90"/>
  <c r="X29" i="90"/>
  <c r="W29" i="90"/>
  <c r="V29" i="90"/>
  <c r="U29" i="90"/>
  <c r="T29" i="90"/>
  <c r="S29" i="90"/>
  <c r="R29" i="90"/>
  <c r="Q29" i="90"/>
  <c r="P29" i="90"/>
  <c r="O29" i="90"/>
  <c r="N29" i="90"/>
  <c r="L29" i="90"/>
  <c r="K29" i="90"/>
  <c r="J29" i="90"/>
  <c r="I29" i="90"/>
  <c r="H29" i="90"/>
  <c r="G29" i="90"/>
  <c r="F29" i="90"/>
  <c r="AT28" i="90"/>
  <c r="AM28" i="90"/>
  <c r="AE28" i="90"/>
  <c r="Y28" i="90"/>
  <c r="U28" i="90"/>
  <c r="R28" i="90"/>
  <c r="AU25" i="90"/>
  <c r="AT25" i="90"/>
  <c r="AS25" i="90"/>
  <c r="AR25" i="90"/>
  <c r="AQ25" i="90"/>
  <c r="AP25" i="90"/>
  <c r="AN25" i="90"/>
  <c r="AM25" i="90"/>
  <c r="AL25" i="90"/>
  <c r="AK25" i="90"/>
  <c r="AJ25" i="90"/>
  <c r="AI25" i="90"/>
  <c r="AH25" i="90"/>
  <c r="AG25" i="90"/>
  <c r="AF25" i="90"/>
  <c r="AE25" i="90"/>
  <c r="AD25" i="90"/>
  <c r="AC25" i="90"/>
  <c r="AB25" i="90"/>
  <c r="Z25" i="90"/>
  <c r="Y25" i="90"/>
  <c r="X25" i="90"/>
  <c r="W25" i="90"/>
  <c r="V25" i="90"/>
  <c r="U25" i="90"/>
  <c r="T25" i="90"/>
  <c r="S25" i="90"/>
  <c r="R25" i="90"/>
  <c r="Q25" i="90"/>
  <c r="P25" i="90"/>
  <c r="O25" i="90"/>
  <c r="N25" i="90"/>
  <c r="L25" i="90"/>
  <c r="K25" i="90"/>
  <c r="J25" i="90"/>
  <c r="I25" i="90"/>
  <c r="H25" i="90"/>
  <c r="G25" i="90"/>
  <c r="F25" i="90"/>
  <c r="AU23" i="90"/>
  <c r="AT23" i="90"/>
  <c r="AS23" i="90"/>
  <c r="AR23" i="90"/>
  <c r="AQ23" i="90"/>
  <c r="AP23" i="90"/>
  <c r="AN23" i="90"/>
  <c r="AM23" i="90"/>
  <c r="AL23" i="90"/>
  <c r="AK23" i="90"/>
  <c r="AJ23" i="90"/>
  <c r="AI23" i="90"/>
  <c r="AH23" i="90"/>
  <c r="AG23" i="90"/>
  <c r="AF23" i="90"/>
  <c r="AE23" i="90"/>
  <c r="AD23" i="90"/>
  <c r="AC23" i="90"/>
  <c r="AB23" i="90"/>
  <c r="Z23" i="90"/>
  <c r="Y23" i="90"/>
  <c r="X23" i="90"/>
  <c r="W23" i="90"/>
  <c r="V23" i="90"/>
  <c r="U23" i="90"/>
  <c r="T23" i="90"/>
  <c r="S23" i="90"/>
  <c r="R23" i="90"/>
  <c r="Q23" i="90"/>
  <c r="P23" i="90"/>
  <c r="O23" i="90"/>
  <c r="N23" i="90"/>
  <c r="L23" i="90"/>
  <c r="K23" i="90"/>
  <c r="J23" i="90"/>
  <c r="I23" i="90"/>
  <c r="H23" i="90"/>
  <c r="G23" i="90"/>
  <c r="F23" i="90"/>
  <c r="AU22" i="90"/>
  <c r="AT22" i="90"/>
  <c r="AS22" i="90"/>
  <c r="AR22" i="90"/>
  <c r="AQ22" i="90"/>
  <c r="AP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L22" i="90"/>
  <c r="K22" i="90"/>
  <c r="J22" i="90"/>
  <c r="I22" i="90"/>
  <c r="H22" i="90"/>
  <c r="G22" i="90"/>
  <c r="F22" i="90"/>
  <c r="AU21" i="90"/>
  <c r="AT21" i="90"/>
  <c r="AS21" i="90"/>
  <c r="AR21" i="90"/>
  <c r="AP21" i="90"/>
  <c r="AM21" i="90"/>
  <c r="AL21" i="90"/>
  <c r="AJ21" i="90"/>
  <c r="AH21" i="90"/>
  <c r="AF21" i="90"/>
  <c r="AD21" i="90"/>
  <c r="AB21" i="90"/>
  <c r="Z21" i="90"/>
  <c r="Y21" i="90"/>
  <c r="X21" i="90"/>
  <c r="U21" i="90"/>
  <c r="T21" i="90"/>
  <c r="Q21" i="90"/>
  <c r="P21" i="90"/>
  <c r="N21" i="90"/>
  <c r="L21" i="90"/>
  <c r="K21" i="90"/>
  <c r="J21" i="90"/>
  <c r="H21" i="90"/>
  <c r="G21" i="90"/>
  <c r="F21" i="90"/>
  <c r="AU20" i="90"/>
  <c r="AT20" i="90"/>
  <c r="AS20" i="90"/>
  <c r="AR20" i="90"/>
  <c r="AQ20" i="90"/>
  <c r="AP20" i="90"/>
  <c r="AN20" i="90"/>
  <c r="AM20" i="90"/>
  <c r="AL20" i="90"/>
  <c r="AK20" i="90"/>
  <c r="AJ20" i="90"/>
  <c r="AI20" i="90"/>
  <c r="AH20" i="90"/>
  <c r="AG20" i="90"/>
  <c r="AF20" i="90"/>
  <c r="AE20" i="90"/>
  <c r="AD20" i="90"/>
  <c r="AC20" i="90"/>
  <c r="AB20" i="90"/>
  <c r="Z20" i="90"/>
  <c r="Y20" i="90"/>
  <c r="X20" i="90"/>
  <c r="W20" i="90"/>
  <c r="V20" i="90"/>
  <c r="U20" i="90"/>
  <c r="T20" i="90"/>
  <c r="S20" i="90"/>
  <c r="R20" i="90"/>
  <c r="Q20" i="90"/>
  <c r="P20" i="90"/>
  <c r="O20" i="90"/>
  <c r="N20" i="90"/>
  <c r="L20" i="90"/>
  <c r="K20" i="90"/>
  <c r="J20" i="90"/>
  <c r="I20" i="90"/>
  <c r="H20" i="90"/>
  <c r="G20" i="90"/>
  <c r="F20" i="90"/>
  <c r="AU19" i="90"/>
  <c r="AT19" i="90"/>
  <c r="AS19" i="90"/>
  <c r="AR19" i="90"/>
  <c r="AQ19" i="90"/>
  <c r="AP19" i="90"/>
  <c r="AN19" i="90"/>
  <c r="AM19" i="90"/>
  <c r="AL19" i="90"/>
  <c r="AK19" i="90"/>
  <c r="AJ19" i="90"/>
  <c r="AI19" i="90"/>
  <c r="AH19" i="90"/>
  <c r="AG19" i="90"/>
  <c r="AF19" i="90"/>
  <c r="AE19" i="90"/>
  <c r="AD19" i="90"/>
  <c r="AC19" i="90"/>
  <c r="AB19" i="90"/>
  <c r="Z19" i="90"/>
  <c r="Y19" i="90"/>
  <c r="X19" i="90"/>
  <c r="W19" i="90"/>
  <c r="V19" i="90"/>
  <c r="U19" i="90"/>
  <c r="T19" i="90"/>
  <c r="S19" i="90"/>
  <c r="R19" i="90"/>
  <c r="Q19" i="90"/>
  <c r="P19" i="90"/>
  <c r="O19" i="90"/>
  <c r="N19" i="90"/>
  <c r="L19" i="90"/>
  <c r="K19" i="90"/>
  <c r="J19" i="90"/>
  <c r="I19" i="90"/>
  <c r="H19" i="90"/>
  <c r="G19" i="90"/>
  <c r="F19" i="90"/>
  <c r="AU18" i="90"/>
  <c r="AT18" i="90"/>
  <c r="AS18" i="90"/>
  <c r="AR18" i="90"/>
  <c r="AQ18" i="90"/>
  <c r="AP18" i="90"/>
  <c r="AN18" i="90"/>
  <c r="AM18" i="90"/>
  <c r="AL18" i="90"/>
  <c r="AK18" i="90"/>
  <c r="AJ18" i="90"/>
  <c r="AI18" i="90"/>
  <c r="AH18" i="90"/>
  <c r="AG18" i="90"/>
  <c r="AF18" i="90"/>
  <c r="AE18" i="90"/>
  <c r="AD18" i="90"/>
  <c r="AC18" i="90"/>
  <c r="AB18" i="90"/>
  <c r="Z18" i="90"/>
  <c r="Y18" i="90"/>
  <c r="X18" i="90"/>
  <c r="W18" i="90"/>
  <c r="V18" i="90"/>
  <c r="U18" i="90"/>
  <c r="T18" i="90"/>
  <c r="S18" i="90"/>
  <c r="R18" i="90"/>
  <c r="Q18" i="90"/>
  <c r="P18" i="90"/>
  <c r="O18" i="90"/>
  <c r="N18" i="90"/>
  <c r="L18" i="90"/>
  <c r="K18" i="90"/>
  <c r="J18" i="90"/>
  <c r="I18" i="90"/>
  <c r="H18" i="90"/>
  <c r="G18" i="90"/>
  <c r="F18" i="90"/>
  <c r="AU17" i="90"/>
  <c r="AT17" i="90"/>
  <c r="AS17" i="90"/>
  <c r="AR17" i="90"/>
  <c r="AQ17" i="90"/>
  <c r="AP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Z17" i="90"/>
  <c r="Y17" i="90"/>
  <c r="X17" i="90"/>
  <c r="W17" i="90"/>
  <c r="V17" i="90"/>
  <c r="U17" i="90"/>
  <c r="T17" i="90"/>
  <c r="S17" i="90"/>
  <c r="R17" i="90"/>
  <c r="Q17" i="90"/>
  <c r="P17" i="90"/>
  <c r="O17" i="90"/>
  <c r="N17" i="90"/>
  <c r="L17" i="90"/>
  <c r="K17" i="90"/>
  <c r="J17" i="90"/>
  <c r="I17" i="90"/>
  <c r="H17" i="90"/>
  <c r="G17" i="90"/>
  <c r="F17" i="90"/>
  <c r="AT16" i="90"/>
  <c r="AS16" i="90"/>
  <c r="AR16" i="90"/>
  <c r="AP16" i="90"/>
  <c r="AN16" i="90"/>
  <c r="AM16" i="90"/>
  <c r="AK16" i="90"/>
  <c r="AJ16" i="90"/>
  <c r="AI16" i="90"/>
  <c r="AG16" i="90"/>
  <c r="AF16" i="90"/>
  <c r="AE16" i="90"/>
  <c r="AD16" i="90"/>
  <c r="AC16" i="90"/>
  <c r="AB16" i="90"/>
  <c r="Y16" i="90"/>
  <c r="X16" i="90"/>
  <c r="V16" i="90"/>
  <c r="T16" i="90"/>
  <c r="R16" i="90"/>
  <c r="P16" i="90"/>
  <c r="N16" i="90"/>
  <c r="L16" i="90"/>
  <c r="K16" i="90"/>
  <c r="J16" i="90"/>
  <c r="G16" i="90"/>
  <c r="F16" i="90"/>
  <c r="AU14" i="90"/>
  <c r="AT14" i="90"/>
  <c r="AS14" i="90"/>
  <c r="AR14" i="90"/>
  <c r="AQ14" i="90"/>
  <c r="AP14" i="90"/>
  <c r="AN14" i="90"/>
  <c r="AM14" i="90"/>
  <c r="AL14" i="90"/>
  <c r="AK14" i="90"/>
  <c r="AJ14" i="90"/>
  <c r="AI14" i="90"/>
  <c r="AH14" i="90"/>
  <c r="AG14" i="90"/>
  <c r="AF14" i="90"/>
  <c r="AE14" i="90"/>
  <c r="AD14" i="90"/>
  <c r="AC14" i="90"/>
  <c r="AB14" i="90"/>
  <c r="Z14" i="90"/>
  <c r="Y14" i="90"/>
  <c r="X14" i="90"/>
  <c r="W14" i="90"/>
  <c r="V14" i="90"/>
  <c r="U14" i="90"/>
  <c r="T14" i="90"/>
  <c r="S14" i="90"/>
  <c r="R14" i="90"/>
  <c r="Q14" i="90"/>
  <c r="P14" i="90"/>
  <c r="O14" i="90"/>
  <c r="N14" i="90"/>
  <c r="L14" i="90"/>
  <c r="K14" i="90"/>
  <c r="J14" i="90"/>
  <c r="I14" i="90"/>
  <c r="H14" i="90"/>
  <c r="G14" i="90"/>
  <c r="F14" i="90"/>
  <c r="A14" i="90"/>
  <c r="A40" i="90" s="1"/>
  <c r="A2" i="90"/>
  <c r="AU94" i="75"/>
  <c r="AT94" i="75"/>
  <c r="AS94" i="75"/>
  <c r="AR94" i="75"/>
  <c r="AQ94" i="75"/>
  <c r="AP94" i="75"/>
  <c r="AN94" i="75"/>
  <c r="AN92" i="75" s="1"/>
  <c r="AM94" i="75"/>
  <c r="AL94" i="75"/>
  <c r="AL92" i="75" s="1"/>
  <c r="AK94" i="75"/>
  <c r="AK92" i="75" s="1"/>
  <c r="AJ94" i="75"/>
  <c r="AJ92" i="75" s="1"/>
  <c r="AI94" i="75"/>
  <c r="AI92" i="75" s="1"/>
  <c r="AH94" i="75"/>
  <c r="AH92" i="75" s="1"/>
  <c r="AG94" i="75"/>
  <c r="AF94" i="75"/>
  <c r="AE94" i="75"/>
  <c r="AD94" i="75"/>
  <c r="AC94" i="75"/>
  <c r="AB94" i="75"/>
  <c r="Z94" i="75"/>
  <c r="Z92" i="75" s="1"/>
  <c r="Y94" i="75"/>
  <c r="X94" i="75"/>
  <c r="X92" i="75" s="1"/>
  <c r="W94" i="75"/>
  <c r="W92" i="75" s="1"/>
  <c r="V94" i="75"/>
  <c r="V92" i="75" s="1"/>
  <c r="U94" i="75"/>
  <c r="U92" i="75" s="1"/>
  <c r="T94" i="75"/>
  <c r="T92" i="75" s="1"/>
  <c r="S94" i="75"/>
  <c r="R94" i="75"/>
  <c r="Q94" i="75"/>
  <c r="P94" i="75"/>
  <c r="O94" i="75"/>
  <c r="N94" i="75"/>
  <c r="L94" i="75"/>
  <c r="L92" i="75" s="1"/>
  <c r="K94" i="75"/>
  <c r="J94" i="75"/>
  <c r="J92" i="75" s="1"/>
  <c r="I94" i="75"/>
  <c r="I92" i="75" s="1"/>
  <c r="H94" i="75"/>
  <c r="H92" i="75" s="1"/>
  <c r="G94" i="75"/>
  <c r="G92" i="75" s="1"/>
  <c r="F94" i="75"/>
  <c r="F92" i="75" s="1"/>
  <c r="AU85" i="75"/>
  <c r="AT85" i="75"/>
  <c r="AS85" i="75"/>
  <c r="AR85" i="75"/>
  <c r="AQ85" i="75"/>
  <c r="AP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L85" i="75"/>
  <c r="K85" i="75"/>
  <c r="J85" i="75"/>
  <c r="I85" i="75"/>
  <c r="H85" i="75"/>
  <c r="G85" i="75"/>
  <c r="F85" i="75"/>
  <c r="AU80" i="75"/>
  <c r="AT80" i="75"/>
  <c r="AS80" i="75"/>
  <c r="AR80" i="75"/>
  <c r="AQ80" i="75"/>
  <c r="AP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L80" i="75"/>
  <c r="K80" i="75"/>
  <c r="J80" i="75"/>
  <c r="I80" i="75"/>
  <c r="H80" i="75"/>
  <c r="G80" i="75"/>
  <c r="F80" i="75"/>
  <c r="A78" i="75"/>
  <c r="AU62" i="75"/>
  <c r="AT62" i="75"/>
  <c r="AS62" i="75"/>
  <c r="AR62" i="75"/>
  <c r="AQ62" i="75"/>
  <c r="AP62" i="75"/>
  <c r="AN62" i="75"/>
  <c r="AN60" i="75" s="1"/>
  <c r="AM62" i="75"/>
  <c r="AL62" i="75"/>
  <c r="AL60" i="75" s="1"/>
  <c r="AK62" i="75"/>
  <c r="AK60" i="75" s="1"/>
  <c r="AJ62" i="75"/>
  <c r="AJ60" i="75" s="1"/>
  <c r="AI62" i="75"/>
  <c r="AI60" i="75" s="1"/>
  <c r="AH62" i="75"/>
  <c r="AH60" i="75" s="1"/>
  <c r="AG62" i="75"/>
  <c r="AF62" i="75"/>
  <c r="AE62" i="75"/>
  <c r="AD62" i="75"/>
  <c r="AC62" i="75"/>
  <c r="AB62" i="75"/>
  <c r="Z62" i="75"/>
  <c r="Z60" i="75" s="1"/>
  <c r="Y62" i="75"/>
  <c r="X62" i="75"/>
  <c r="X60" i="75" s="1"/>
  <c r="W62" i="75"/>
  <c r="W60" i="75" s="1"/>
  <c r="V62" i="75"/>
  <c r="V60" i="75" s="1"/>
  <c r="U62" i="75"/>
  <c r="U60" i="75" s="1"/>
  <c r="T62" i="75"/>
  <c r="T60" i="75" s="1"/>
  <c r="S62" i="75"/>
  <c r="R62" i="75"/>
  <c r="Q62" i="75"/>
  <c r="P62" i="75"/>
  <c r="O62" i="75"/>
  <c r="N62" i="75"/>
  <c r="L62" i="75"/>
  <c r="L60" i="75" s="1"/>
  <c r="K62" i="75"/>
  <c r="J62" i="75"/>
  <c r="J60" i="75" s="1"/>
  <c r="I62" i="75"/>
  <c r="I60" i="75" s="1"/>
  <c r="H62" i="75"/>
  <c r="H60" i="75" s="1"/>
  <c r="G62" i="75"/>
  <c r="G60" i="75" s="1"/>
  <c r="F62" i="75"/>
  <c r="F60" i="75" s="1"/>
  <c r="AU53" i="75"/>
  <c r="AT53" i="75"/>
  <c r="AS53" i="75"/>
  <c r="AR53" i="75"/>
  <c r="AQ53" i="75"/>
  <c r="AP53" i="75"/>
  <c r="AN53" i="75"/>
  <c r="AM53" i="75"/>
  <c r="AL53" i="75"/>
  <c r="AK53" i="75"/>
  <c r="AJ53" i="75"/>
  <c r="AI53" i="75"/>
  <c r="AH53" i="75"/>
  <c r="AG53" i="75"/>
  <c r="AF53" i="75"/>
  <c r="AE53" i="75"/>
  <c r="AD53" i="75"/>
  <c r="AC53" i="75"/>
  <c r="AB53" i="75"/>
  <c r="Z53" i="75"/>
  <c r="Y53" i="75"/>
  <c r="X53" i="75"/>
  <c r="W53" i="75"/>
  <c r="V53" i="75"/>
  <c r="U53" i="75"/>
  <c r="T53" i="75"/>
  <c r="S53" i="75"/>
  <c r="R53" i="75"/>
  <c r="Q53" i="75"/>
  <c r="P53" i="75"/>
  <c r="O53" i="75"/>
  <c r="N53" i="75"/>
  <c r="L53" i="75"/>
  <c r="K53" i="75"/>
  <c r="J53" i="75"/>
  <c r="I53" i="75"/>
  <c r="H53" i="75"/>
  <c r="G53" i="75"/>
  <c r="F53" i="75"/>
  <c r="AU48" i="75"/>
  <c r="AT48" i="75"/>
  <c r="AS48" i="75"/>
  <c r="AR48" i="75"/>
  <c r="AQ48" i="75"/>
  <c r="AP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L48" i="75"/>
  <c r="K48" i="75"/>
  <c r="J48" i="75"/>
  <c r="I48" i="75"/>
  <c r="H48" i="75"/>
  <c r="G48" i="75"/>
  <c r="F48" i="75"/>
  <c r="A46" i="75"/>
  <c r="A68" i="75" s="1"/>
  <c r="AU30" i="75"/>
  <c r="AT30" i="75"/>
  <c r="AS30" i="75"/>
  <c r="AR30" i="75"/>
  <c r="AQ30" i="75"/>
  <c r="AP30" i="75"/>
  <c r="AN30" i="75"/>
  <c r="AN28" i="75" s="1"/>
  <c r="AM30" i="75"/>
  <c r="AL30" i="75"/>
  <c r="AL28" i="75" s="1"/>
  <c r="AK30" i="75"/>
  <c r="AK28" i="75" s="1"/>
  <c r="AJ30" i="75"/>
  <c r="AJ28" i="75" s="1"/>
  <c r="AI30" i="75"/>
  <c r="AI28" i="75" s="1"/>
  <c r="AH30" i="75"/>
  <c r="AH28" i="75" s="1"/>
  <c r="AG30" i="75"/>
  <c r="AF30" i="75"/>
  <c r="AE30" i="75"/>
  <c r="AD30" i="75"/>
  <c r="AC30" i="75"/>
  <c r="AB30" i="75"/>
  <c r="Z30" i="75"/>
  <c r="Z28" i="75" s="1"/>
  <c r="Y30" i="75"/>
  <c r="X30" i="75"/>
  <c r="X28" i="75" s="1"/>
  <c r="W30" i="75"/>
  <c r="W28" i="75" s="1"/>
  <c r="V30" i="75"/>
  <c r="V28" i="75" s="1"/>
  <c r="U30" i="75"/>
  <c r="U28" i="75" s="1"/>
  <c r="T30" i="75"/>
  <c r="T28" i="75" s="1"/>
  <c r="S30" i="75"/>
  <c r="R30" i="75"/>
  <c r="Q30" i="75"/>
  <c r="P30" i="75"/>
  <c r="O30" i="75"/>
  <c r="N30" i="75"/>
  <c r="L30" i="75"/>
  <c r="L28" i="75" s="1"/>
  <c r="K30" i="75"/>
  <c r="J30" i="75"/>
  <c r="J28" i="75" s="1"/>
  <c r="I30" i="75"/>
  <c r="I28" i="75" s="1"/>
  <c r="H30" i="75"/>
  <c r="H28" i="75" s="1"/>
  <c r="G30" i="75"/>
  <c r="G28" i="75" s="1"/>
  <c r="F30" i="75"/>
  <c r="F28" i="75" s="1"/>
  <c r="AU21" i="75"/>
  <c r="AT21" i="75"/>
  <c r="AS21" i="75"/>
  <c r="AR21" i="75"/>
  <c r="AQ21" i="75"/>
  <c r="AP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L21" i="75"/>
  <c r="K21" i="75"/>
  <c r="J21" i="75"/>
  <c r="I21" i="75"/>
  <c r="H21" i="75"/>
  <c r="G21" i="75"/>
  <c r="F21" i="75"/>
  <c r="AU16" i="75"/>
  <c r="AT16" i="75"/>
  <c r="AS16" i="75"/>
  <c r="AS26" i="75" s="1"/>
  <c r="AR16" i="75"/>
  <c r="AQ16" i="75"/>
  <c r="AP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B26" i="75" s="1"/>
  <c r="Z16" i="75"/>
  <c r="Y16" i="75"/>
  <c r="X16" i="75"/>
  <c r="W16" i="75"/>
  <c r="V16" i="75"/>
  <c r="U16" i="75"/>
  <c r="T16" i="75"/>
  <c r="S16" i="75"/>
  <c r="S26" i="75" s="1"/>
  <c r="R16" i="75"/>
  <c r="Q16" i="75"/>
  <c r="P16" i="75"/>
  <c r="O16" i="75"/>
  <c r="N16" i="75"/>
  <c r="L16" i="75"/>
  <c r="K16" i="75"/>
  <c r="J16" i="75"/>
  <c r="I16" i="75"/>
  <c r="H16" i="75"/>
  <c r="G16" i="75"/>
  <c r="F16" i="75"/>
  <c r="A14" i="75"/>
  <c r="A22" i="75" s="1"/>
  <c r="AU94" i="74"/>
  <c r="AT94" i="74"/>
  <c r="AS94" i="74"/>
  <c r="AR94" i="74"/>
  <c r="AQ94" i="74"/>
  <c r="AP94" i="74"/>
  <c r="AN94" i="74"/>
  <c r="AN92" i="74" s="1"/>
  <c r="AM94" i="74"/>
  <c r="AL94" i="74"/>
  <c r="AL92" i="74" s="1"/>
  <c r="AK94" i="74"/>
  <c r="AK92" i="74" s="1"/>
  <c r="AJ94" i="74"/>
  <c r="AJ92" i="74" s="1"/>
  <c r="AI94" i="74"/>
  <c r="AI92" i="74" s="1"/>
  <c r="AH94" i="74"/>
  <c r="AH92" i="74" s="1"/>
  <c r="AG94" i="74"/>
  <c r="AF94" i="74"/>
  <c r="AE94" i="74"/>
  <c r="AD94" i="74"/>
  <c r="AC94" i="74"/>
  <c r="AB94" i="74"/>
  <c r="Z94" i="74"/>
  <c r="Z92" i="74" s="1"/>
  <c r="Y94" i="74"/>
  <c r="X94" i="74"/>
  <c r="X92" i="74" s="1"/>
  <c r="W94" i="74"/>
  <c r="W92" i="74" s="1"/>
  <c r="V94" i="74"/>
  <c r="V92" i="74" s="1"/>
  <c r="U94" i="74"/>
  <c r="U92" i="74" s="1"/>
  <c r="T94" i="74"/>
  <c r="T92" i="74" s="1"/>
  <c r="S94" i="74"/>
  <c r="R94" i="74"/>
  <c r="Q94" i="74"/>
  <c r="P94" i="74"/>
  <c r="O94" i="74"/>
  <c r="N94" i="74"/>
  <c r="L94" i="74"/>
  <c r="L92" i="74" s="1"/>
  <c r="K94" i="74"/>
  <c r="J94" i="74"/>
  <c r="J92" i="74" s="1"/>
  <c r="I94" i="74"/>
  <c r="I92" i="74" s="1"/>
  <c r="H94" i="74"/>
  <c r="H92" i="74" s="1"/>
  <c r="G94" i="74"/>
  <c r="G92" i="74" s="1"/>
  <c r="F94" i="74"/>
  <c r="F92" i="74" s="1"/>
  <c r="AU85" i="74"/>
  <c r="AT85" i="74"/>
  <c r="AS85" i="74"/>
  <c r="AR85" i="74"/>
  <c r="AQ85" i="74"/>
  <c r="AP85" i="74"/>
  <c r="AN85" i="74"/>
  <c r="AM85" i="74"/>
  <c r="AL85" i="74"/>
  <c r="AK85" i="74"/>
  <c r="AJ85" i="74"/>
  <c r="AI85" i="74"/>
  <c r="AH85" i="74"/>
  <c r="AG85" i="74"/>
  <c r="AF85" i="74"/>
  <c r="AE85" i="74"/>
  <c r="AD85" i="74"/>
  <c r="AC85" i="74"/>
  <c r="AB85" i="74"/>
  <c r="Z85" i="74"/>
  <c r="Y85" i="74"/>
  <c r="X85" i="74"/>
  <c r="W85" i="74"/>
  <c r="V85" i="74"/>
  <c r="U85" i="74"/>
  <c r="T85" i="74"/>
  <c r="S85" i="74"/>
  <c r="R85" i="74"/>
  <c r="Q85" i="74"/>
  <c r="P85" i="74"/>
  <c r="O85" i="74"/>
  <c r="N85" i="74"/>
  <c r="L85" i="74"/>
  <c r="K85" i="74"/>
  <c r="J85" i="74"/>
  <c r="I85" i="74"/>
  <c r="H85" i="74"/>
  <c r="G85" i="74"/>
  <c r="F85" i="74"/>
  <c r="AU80" i="74"/>
  <c r="AT80" i="74"/>
  <c r="AS80" i="74"/>
  <c r="AR80" i="74"/>
  <c r="AR80" i="81" s="1"/>
  <c r="AQ80" i="74"/>
  <c r="AP80" i="74"/>
  <c r="AN80" i="74"/>
  <c r="AM80" i="74"/>
  <c r="AM80" i="81" s="1"/>
  <c r="AL80" i="74"/>
  <c r="AK80" i="74"/>
  <c r="AJ80" i="74"/>
  <c r="AI80" i="74"/>
  <c r="AI80" i="81" s="1"/>
  <c r="AH80" i="74"/>
  <c r="AG80" i="74"/>
  <c r="AF80" i="74"/>
  <c r="AE80" i="74"/>
  <c r="AE80" i="81" s="1"/>
  <c r="AD80" i="74"/>
  <c r="AC80" i="74"/>
  <c r="AB80" i="74"/>
  <c r="Z80" i="74"/>
  <c r="Z80" i="81" s="1"/>
  <c r="Y80" i="74"/>
  <c r="X80" i="74"/>
  <c r="W80" i="74"/>
  <c r="V80" i="74"/>
  <c r="V80" i="81" s="1"/>
  <c r="U80" i="74"/>
  <c r="T80" i="74"/>
  <c r="S80" i="74"/>
  <c r="R80" i="74"/>
  <c r="R80" i="81" s="1"/>
  <c r="Q80" i="74"/>
  <c r="P80" i="74"/>
  <c r="O80" i="74"/>
  <c r="N80" i="74"/>
  <c r="L80" i="74"/>
  <c r="K80" i="74"/>
  <c r="J80" i="74"/>
  <c r="I80" i="74"/>
  <c r="I80" i="81" s="1"/>
  <c r="H80" i="74"/>
  <c r="G80" i="74"/>
  <c r="F80" i="74"/>
  <c r="A78" i="74"/>
  <c r="A100" i="74" s="1"/>
  <c r="AU62" i="74"/>
  <c r="AT62" i="74"/>
  <c r="AS62" i="74"/>
  <c r="AR62" i="74"/>
  <c r="AQ62" i="74"/>
  <c r="AP62" i="74"/>
  <c r="AN62" i="74"/>
  <c r="AN60" i="74" s="1"/>
  <c r="AM62" i="74"/>
  <c r="AL62" i="74"/>
  <c r="AL60" i="74" s="1"/>
  <c r="AK62" i="74"/>
  <c r="AK60" i="74" s="1"/>
  <c r="AJ62" i="74"/>
  <c r="AJ60" i="74" s="1"/>
  <c r="AI62" i="74"/>
  <c r="AI60" i="74" s="1"/>
  <c r="AH62" i="74"/>
  <c r="AH60" i="74" s="1"/>
  <c r="AG62" i="74"/>
  <c r="AF62" i="74"/>
  <c r="AE62" i="74"/>
  <c r="AD62" i="74"/>
  <c r="AC62" i="74"/>
  <c r="AB62" i="74"/>
  <c r="Z62" i="74"/>
  <c r="Z60" i="74" s="1"/>
  <c r="Y62" i="74"/>
  <c r="X62" i="74"/>
  <c r="X60" i="74" s="1"/>
  <c r="W62" i="74"/>
  <c r="W60" i="74" s="1"/>
  <c r="V62" i="74"/>
  <c r="V60" i="74" s="1"/>
  <c r="U62" i="74"/>
  <c r="U60" i="74" s="1"/>
  <c r="T62" i="74"/>
  <c r="T60" i="74" s="1"/>
  <c r="S62" i="74"/>
  <c r="R62" i="74"/>
  <c r="Q62" i="74"/>
  <c r="P62" i="74"/>
  <c r="O62" i="74"/>
  <c r="N62" i="74"/>
  <c r="L62" i="74"/>
  <c r="L60" i="74" s="1"/>
  <c r="K62" i="74"/>
  <c r="J62" i="74"/>
  <c r="J60" i="74" s="1"/>
  <c r="I62" i="74"/>
  <c r="I60" i="74" s="1"/>
  <c r="H62" i="74"/>
  <c r="H60" i="74" s="1"/>
  <c r="G62" i="74"/>
  <c r="G60" i="74" s="1"/>
  <c r="F62" i="74"/>
  <c r="F60" i="74" s="1"/>
  <c r="AU53" i="74"/>
  <c r="AT53" i="74"/>
  <c r="AS53" i="74"/>
  <c r="AR53" i="74"/>
  <c r="AQ53" i="74"/>
  <c r="AP53" i="74"/>
  <c r="AN53" i="74"/>
  <c r="AM53" i="74"/>
  <c r="AL53" i="74"/>
  <c r="AK53" i="74"/>
  <c r="AJ53" i="74"/>
  <c r="AI53" i="74"/>
  <c r="AH53" i="74"/>
  <c r="AG53" i="74"/>
  <c r="AF53" i="74"/>
  <c r="AE53" i="74"/>
  <c r="AD53" i="74"/>
  <c r="AC53" i="74"/>
  <c r="AB53" i="74"/>
  <c r="Z53" i="74"/>
  <c r="Y53" i="74"/>
  <c r="X53" i="74"/>
  <c r="W53" i="74"/>
  <c r="V53" i="74"/>
  <c r="U53" i="74"/>
  <c r="T53" i="74"/>
  <c r="S53" i="74"/>
  <c r="R53" i="74"/>
  <c r="Q53" i="74"/>
  <c r="P53" i="74"/>
  <c r="O53" i="74"/>
  <c r="N53" i="74"/>
  <c r="L53" i="74"/>
  <c r="K53" i="74"/>
  <c r="J53" i="74"/>
  <c r="I53" i="74"/>
  <c r="H53" i="74"/>
  <c r="G53" i="74"/>
  <c r="F53" i="74"/>
  <c r="AU48" i="74"/>
  <c r="AT48" i="74"/>
  <c r="AS48" i="74"/>
  <c r="AR48" i="74"/>
  <c r="AQ48" i="74"/>
  <c r="AP48" i="74"/>
  <c r="AN48" i="74"/>
  <c r="AM48" i="74"/>
  <c r="AL48" i="74"/>
  <c r="AK48" i="74"/>
  <c r="AJ48" i="74"/>
  <c r="AI48" i="74"/>
  <c r="AH48" i="74"/>
  <c r="AG48" i="74"/>
  <c r="AF48" i="74"/>
  <c r="AE48" i="74"/>
  <c r="AD48" i="74"/>
  <c r="AD58" i="74" s="1"/>
  <c r="AC48" i="74"/>
  <c r="AB48" i="74"/>
  <c r="Z48" i="74"/>
  <c r="Y48" i="74"/>
  <c r="Y58" i="74" s="1"/>
  <c r="X48" i="74"/>
  <c r="W48" i="74"/>
  <c r="V48" i="74"/>
  <c r="U48" i="74"/>
  <c r="T48" i="74"/>
  <c r="S48" i="74"/>
  <c r="R48" i="74"/>
  <c r="Q48" i="74"/>
  <c r="Q58" i="74" s="1"/>
  <c r="P48" i="74"/>
  <c r="O48" i="74"/>
  <c r="N48" i="74"/>
  <c r="L48" i="74"/>
  <c r="K48" i="74"/>
  <c r="J48" i="74"/>
  <c r="I48" i="74"/>
  <c r="H48" i="74"/>
  <c r="G48" i="74"/>
  <c r="F48" i="74"/>
  <c r="A46" i="74"/>
  <c r="A68" i="74" s="1"/>
  <c r="AU30" i="74"/>
  <c r="AT30" i="74"/>
  <c r="AS30" i="74"/>
  <c r="AR30" i="74"/>
  <c r="AQ30" i="74"/>
  <c r="AP30" i="74"/>
  <c r="AN30" i="74"/>
  <c r="AN28" i="74" s="1"/>
  <c r="AM30" i="74"/>
  <c r="AL30" i="74"/>
  <c r="AL28" i="74" s="1"/>
  <c r="AK30" i="74"/>
  <c r="AK28" i="74" s="1"/>
  <c r="AJ30" i="74"/>
  <c r="AJ28" i="74" s="1"/>
  <c r="AI30" i="74"/>
  <c r="AI28" i="74" s="1"/>
  <c r="AH30" i="74"/>
  <c r="AH28" i="74" s="1"/>
  <c r="AG30" i="74"/>
  <c r="AF30" i="74"/>
  <c r="AE30" i="74"/>
  <c r="AD30" i="74"/>
  <c r="AC30" i="74"/>
  <c r="AB30" i="74"/>
  <c r="Z30" i="74"/>
  <c r="Z28" i="74" s="1"/>
  <c r="Y30" i="74"/>
  <c r="X30" i="74"/>
  <c r="X28" i="74" s="1"/>
  <c r="W30" i="74"/>
  <c r="W28" i="74" s="1"/>
  <c r="V30" i="74"/>
  <c r="V28" i="74" s="1"/>
  <c r="U30" i="74"/>
  <c r="U28" i="74" s="1"/>
  <c r="T30" i="74"/>
  <c r="T28" i="74" s="1"/>
  <c r="S30" i="74"/>
  <c r="R30" i="74"/>
  <c r="Q30" i="74"/>
  <c r="P30" i="74"/>
  <c r="O30" i="74"/>
  <c r="N30" i="74"/>
  <c r="L30" i="74"/>
  <c r="L28" i="74" s="1"/>
  <c r="K30" i="74"/>
  <c r="J30" i="74"/>
  <c r="J28" i="74" s="1"/>
  <c r="I30" i="74"/>
  <c r="I28" i="74" s="1"/>
  <c r="H30" i="74"/>
  <c r="H28" i="74" s="1"/>
  <c r="G30" i="74"/>
  <c r="G28" i="74" s="1"/>
  <c r="F30" i="74"/>
  <c r="F28" i="74" s="1"/>
  <c r="AU21" i="74"/>
  <c r="AT21" i="74"/>
  <c r="AS21" i="74"/>
  <c r="AR21" i="74"/>
  <c r="AQ21" i="74"/>
  <c r="AP21" i="74"/>
  <c r="AN21" i="74"/>
  <c r="AM21" i="74"/>
  <c r="AL21" i="74"/>
  <c r="AL117" i="74" s="1"/>
  <c r="AK21" i="74"/>
  <c r="AJ21" i="74"/>
  <c r="AI21" i="74"/>
  <c r="AH21" i="74"/>
  <c r="AH117" i="74" s="1"/>
  <c r="AG21" i="74"/>
  <c r="AF21" i="74"/>
  <c r="AE21" i="74"/>
  <c r="AD21" i="74"/>
  <c r="AC21" i="74"/>
  <c r="AB21" i="74"/>
  <c r="Z21" i="74"/>
  <c r="Y21" i="74"/>
  <c r="X21" i="74"/>
  <c r="W21" i="74"/>
  <c r="V21" i="74"/>
  <c r="U21" i="74"/>
  <c r="U117" i="74" s="1"/>
  <c r="T21" i="74"/>
  <c r="S21" i="74"/>
  <c r="R21" i="74"/>
  <c r="Q21" i="74"/>
  <c r="P21" i="74"/>
  <c r="O21" i="74"/>
  <c r="N21" i="74"/>
  <c r="L21" i="74"/>
  <c r="L117" i="74" s="1"/>
  <c r="K21" i="74"/>
  <c r="J21" i="74"/>
  <c r="I21" i="74"/>
  <c r="H21" i="74"/>
  <c r="H117" i="74" s="1"/>
  <c r="G21" i="74"/>
  <c r="F21" i="74"/>
  <c r="AU16" i="74"/>
  <c r="AT16" i="74"/>
  <c r="AS16" i="74"/>
  <c r="AR16" i="74"/>
  <c r="AR26" i="74" s="1"/>
  <c r="AQ16" i="74"/>
  <c r="AP16" i="74"/>
  <c r="AN16" i="74"/>
  <c r="AM16" i="74"/>
  <c r="AM26" i="74" s="1"/>
  <c r="AL16" i="74"/>
  <c r="AK16" i="74"/>
  <c r="AJ16" i="74"/>
  <c r="AI16" i="74"/>
  <c r="AH16" i="74"/>
  <c r="AG16" i="74"/>
  <c r="AF16" i="74"/>
  <c r="AE16" i="74"/>
  <c r="AE26" i="74" s="1"/>
  <c r="AD16" i="74"/>
  <c r="AC16" i="74"/>
  <c r="AB16" i="74"/>
  <c r="Z16" i="74"/>
  <c r="Y16" i="74"/>
  <c r="X16" i="74"/>
  <c r="W16" i="74"/>
  <c r="V16" i="74"/>
  <c r="U16" i="74"/>
  <c r="T16" i="74"/>
  <c r="S16" i="74"/>
  <c r="R16" i="74"/>
  <c r="R26" i="74" s="1"/>
  <c r="Q16" i="74"/>
  <c r="P16" i="74"/>
  <c r="O16" i="74"/>
  <c r="N16" i="74"/>
  <c r="N26" i="74" s="1"/>
  <c r="L16" i="74"/>
  <c r="K16" i="74"/>
  <c r="J16" i="74"/>
  <c r="I16" i="74"/>
  <c r="H16" i="74"/>
  <c r="G16" i="74"/>
  <c r="F16" i="74"/>
  <c r="A14" i="74"/>
  <c r="A20" i="74" s="1"/>
  <c r="AU94" i="29"/>
  <c r="AU92" i="29" s="1"/>
  <c r="AT94" i="29"/>
  <c r="AT92" i="29" s="1"/>
  <c r="AS94" i="29"/>
  <c r="AS92" i="29" s="1"/>
  <c r="AR94" i="29"/>
  <c r="AR92" i="29" s="1"/>
  <c r="AQ94" i="29"/>
  <c r="AQ92" i="29" s="1"/>
  <c r="AP94" i="29"/>
  <c r="AP92" i="29" s="1"/>
  <c r="AN94" i="29"/>
  <c r="AN92" i="29" s="1"/>
  <c r="AM94" i="29"/>
  <c r="AM92" i="29" s="1"/>
  <c r="AL94" i="29"/>
  <c r="AL92" i="29" s="1"/>
  <c r="AK94" i="29"/>
  <c r="AK92" i="29" s="1"/>
  <c r="AJ94" i="29"/>
  <c r="AJ92" i="29" s="1"/>
  <c r="AI94" i="29"/>
  <c r="AI92" i="29" s="1"/>
  <c r="AH94" i="29"/>
  <c r="AH92" i="29" s="1"/>
  <c r="AG94" i="29"/>
  <c r="AG92" i="29" s="1"/>
  <c r="AF94" i="29"/>
  <c r="AF92" i="29" s="1"/>
  <c r="AE94" i="29"/>
  <c r="AE92" i="29" s="1"/>
  <c r="AD94" i="29"/>
  <c r="AD92" i="29" s="1"/>
  <c r="AC94" i="29"/>
  <c r="AC92" i="29" s="1"/>
  <c r="AB94" i="29"/>
  <c r="AB92" i="29" s="1"/>
  <c r="Z94" i="29"/>
  <c r="Z92" i="29" s="1"/>
  <c r="Y94" i="29"/>
  <c r="Y92" i="29" s="1"/>
  <c r="X94" i="29"/>
  <c r="X92" i="29" s="1"/>
  <c r="W94" i="29"/>
  <c r="W92" i="29" s="1"/>
  <c r="V94" i="29"/>
  <c r="V92" i="29" s="1"/>
  <c r="U94" i="29"/>
  <c r="U92" i="29" s="1"/>
  <c r="T94" i="29"/>
  <c r="T92" i="29" s="1"/>
  <c r="S94" i="29"/>
  <c r="S92" i="29" s="1"/>
  <c r="R94" i="29"/>
  <c r="R92" i="29" s="1"/>
  <c r="Q94" i="29"/>
  <c r="Q92" i="29" s="1"/>
  <c r="P94" i="29"/>
  <c r="P92" i="29" s="1"/>
  <c r="O94" i="29"/>
  <c r="O92" i="29" s="1"/>
  <c r="N94" i="29"/>
  <c r="N92" i="29" s="1"/>
  <c r="L94" i="29"/>
  <c r="L92" i="29" s="1"/>
  <c r="K94" i="29"/>
  <c r="K92" i="29" s="1"/>
  <c r="J94" i="29"/>
  <c r="J92" i="29" s="1"/>
  <c r="I94" i="29"/>
  <c r="I92" i="29" s="1"/>
  <c r="H94" i="29"/>
  <c r="H92" i="29" s="1"/>
  <c r="G94" i="29"/>
  <c r="G92" i="29" s="1"/>
  <c r="F94" i="29"/>
  <c r="F92" i="29" s="1"/>
  <c r="AU85" i="29"/>
  <c r="AT85" i="29"/>
  <c r="AS85" i="29"/>
  <c r="AR85" i="29"/>
  <c r="AQ85" i="29"/>
  <c r="AP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L85" i="29"/>
  <c r="K85" i="29"/>
  <c r="J85" i="29"/>
  <c r="I85" i="29"/>
  <c r="H85" i="29"/>
  <c r="G85" i="29"/>
  <c r="F85" i="29"/>
  <c r="AU80" i="29"/>
  <c r="AU80" i="81" s="1"/>
  <c r="AT80" i="29"/>
  <c r="AS80" i="29"/>
  <c r="AR80" i="29"/>
  <c r="AQ80" i="29"/>
  <c r="AP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L80" i="29"/>
  <c r="K80" i="29"/>
  <c r="J80" i="29"/>
  <c r="I80" i="29"/>
  <c r="H80" i="29"/>
  <c r="G80" i="29"/>
  <c r="F80" i="29"/>
  <c r="A78" i="29"/>
  <c r="A104" i="29" s="1"/>
  <c r="AU62" i="29"/>
  <c r="AU60" i="29" s="1"/>
  <c r="AT62" i="29"/>
  <c r="AT60" i="29" s="1"/>
  <c r="AS62" i="29"/>
  <c r="AS60" i="29" s="1"/>
  <c r="AR62" i="29"/>
  <c r="AR60" i="29" s="1"/>
  <c r="AQ62" i="29"/>
  <c r="AQ60" i="29" s="1"/>
  <c r="AP62" i="29"/>
  <c r="AP60" i="29" s="1"/>
  <c r="AN62" i="29"/>
  <c r="AN60" i="29" s="1"/>
  <c r="AM62" i="29"/>
  <c r="AM60" i="29" s="1"/>
  <c r="AL62" i="29"/>
  <c r="AL60" i="29" s="1"/>
  <c r="AK62" i="29"/>
  <c r="AK60" i="29" s="1"/>
  <c r="AJ62" i="29"/>
  <c r="AJ60" i="29" s="1"/>
  <c r="AI62" i="29"/>
  <c r="AI60" i="29" s="1"/>
  <c r="AH62" i="29"/>
  <c r="AH60" i="29" s="1"/>
  <c r="AG62" i="29"/>
  <c r="AG60" i="29" s="1"/>
  <c r="AF62" i="29"/>
  <c r="AF60" i="29" s="1"/>
  <c r="AE62" i="29"/>
  <c r="AE60" i="29" s="1"/>
  <c r="AD62" i="29"/>
  <c r="AD60" i="29" s="1"/>
  <c r="AC62" i="29"/>
  <c r="AC60" i="29" s="1"/>
  <c r="AB62" i="29"/>
  <c r="AB60" i="29" s="1"/>
  <c r="Z62" i="29"/>
  <c r="Z60" i="29" s="1"/>
  <c r="Y62" i="29"/>
  <c r="Y60" i="29" s="1"/>
  <c r="X62" i="29"/>
  <c r="X60" i="29" s="1"/>
  <c r="W62" i="29"/>
  <c r="W60" i="29" s="1"/>
  <c r="V62" i="29"/>
  <c r="V60" i="29" s="1"/>
  <c r="U62" i="29"/>
  <c r="U60" i="29" s="1"/>
  <c r="T62" i="29"/>
  <c r="T60" i="29" s="1"/>
  <c r="S62" i="29"/>
  <c r="S60" i="29" s="1"/>
  <c r="R62" i="29"/>
  <c r="R60" i="29" s="1"/>
  <c r="Q62" i="29"/>
  <c r="Q60" i="29" s="1"/>
  <c r="P62" i="29"/>
  <c r="P60" i="29" s="1"/>
  <c r="O62" i="29"/>
  <c r="O60" i="29" s="1"/>
  <c r="N62" i="29"/>
  <c r="N60" i="29" s="1"/>
  <c r="L62" i="29"/>
  <c r="L60" i="29" s="1"/>
  <c r="K62" i="29"/>
  <c r="K60" i="29" s="1"/>
  <c r="J62" i="29"/>
  <c r="J60" i="29" s="1"/>
  <c r="I62" i="29"/>
  <c r="I60" i="29" s="1"/>
  <c r="H62" i="29"/>
  <c r="H60" i="29" s="1"/>
  <c r="G62" i="29"/>
  <c r="G60" i="29" s="1"/>
  <c r="F62" i="29"/>
  <c r="F60" i="29" s="1"/>
  <c r="AU53" i="29"/>
  <c r="AT53" i="29"/>
  <c r="AS53" i="29"/>
  <c r="AR53" i="29"/>
  <c r="AQ53" i="29"/>
  <c r="AP53" i="29"/>
  <c r="AN53" i="29"/>
  <c r="AM53" i="29"/>
  <c r="AL53" i="29"/>
  <c r="AK53" i="29"/>
  <c r="AJ53" i="29"/>
  <c r="AI53" i="29"/>
  <c r="AH53" i="29"/>
  <c r="AG53" i="29"/>
  <c r="AF53" i="29"/>
  <c r="AF53" i="81" s="1"/>
  <c r="AE53" i="29"/>
  <c r="AD53" i="29"/>
  <c r="AC53" i="29"/>
  <c r="AB53" i="29"/>
  <c r="Z53" i="29"/>
  <c r="Y53" i="29"/>
  <c r="X53" i="29"/>
  <c r="W53" i="29"/>
  <c r="V53" i="29"/>
  <c r="U53" i="29"/>
  <c r="T53" i="29"/>
  <c r="S53" i="29"/>
  <c r="S53" i="81" s="1"/>
  <c r="R53" i="29"/>
  <c r="Q53" i="29"/>
  <c r="P53" i="29"/>
  <c r="P53" i="81" s="1"/>
  <c r="O53" i="29"/>
  <c r="N53" i="29"/>
  <c r="L53" i="29"/>
  <c r="K53" i="29"/>
  <c r="J53" i="29"/>
  <c r="I53" i="29"/>
  <c r="H53" i="29"/>
  <c r="G53" i="29"/>
  <c r="F53" i="29"/>
  <c r="AU48" i="29"/>
  <c r="AT48" i="29"/>
  <c r="AS48" i="29"/>
  <c r="AR48" i="29"/>
  <c r="AR48" i="81" s="1"/>
  <c r="AQ48" i="29"/>
  <c r="AP48" i="29"/>
  <c r="AN48" i="29"/>
  <c r="AM48" i="29"/>
  <c r="AL48" i="29"/>
  <c r="AK48" i="29"/>
  <c r="AJ48" i="29"/>
  <c r="AI48" i="29"/>
  <c r="AH48" i="29"/>
  <c r="AG48" i="29"/>
  <c r="AF48" i="29"/>
  <c r="AE48" i="29"/>
  <c r="AE48" i="81" s="1"/>
  <c r="AD48" i="29"/>
  <c r="AC48" i="29"/>
  <c r="AB48" i="29"/>
  <c r="Z48" i="29"/>
  <c r="Y48" i="29"/>
  <c r="X48" i="29"/>
  <c r="W48" i="29"/>
  <c r="V48" i="29"/>
  <c r="U48" i="29"/>
  <c r="T48" i="29"/>
  <c r="S48" i="29"/>
  <c r="R48" i="29"/>
  <c r="R48" i="81" s="1"/>
  <c r="Q48" i="29"/>
  <c r="P48" i="29"/>
  <c r="O48" i="29"/>
  <c r="N48" i="29"/>
  <c r="N48" i="81" s="1"/>
  <c r="L48" i="29"/>
  <c r="K48" i="29"/>
  <c r="J48" i="29"/>
  <c r="I48" i="29"/>
  <c r="H48" i="29"/>
  <c r="G48" i="29"/>
  <c r="F48" i="29"/>
  <c r="A46" i="29"/>
  <c r="A67" i="29" s="1"/>
  <c r="AU30" i="29"/>
  <c r="AU28" i="29" s="1"/>
  <c r="AT30" i="29"/>
  <c r="AT28" i="29" s="1"/>
  <c r="AS30" i="29"/>
  <c r="AS28" i="29" s="1"/>
  <c r="AR30" i="29"/>
  <c r="AR28" i="29" s="1"/>
  <c r="AQ30" i="29"/>
  <c r="AQ28" i="29" s="1"/>
  <c r="AP30" i="29"/>
  <c r="AP28" i="29" s="1"/>
  <c r="AN30" i="29"/>
  <c r="AN28" i="29" s="1"/>
  <c r="AM30" i="29"/>
  <c r="AM28" i="29" s="1"/>
  <c r="AL30" i="29"/>
  <c r="AL28" i="29" s="1"/>
  <c r="AK30" i="29"/>
  <c r="AK28" i="29" s="1"/>
  <c r="AJ30" i="29"/>
  <c r="AJ28" i="29" s="1"/>
  <c r="AI30" i="29"/>
  <c r="AI28" i="29" s="1"/>
  <c r="AH30" i="29"/>
  <c r="AH28" i="29" s="1"/>
  <c r="AG30" i="29"/>
  <c r="AG28" i="29" s="1"/>
  <c r="AF30" i="29"/>
  <c r="AF28" i="29" s="1"/>
  <c r="AE30" i="29"/>
  <c r="AE28" i="29" s="1"/>
  <c r="AD30" i="29"/>
  <c r="AD28" i="29" s="1"/>
  <c r="AC30" i="29"/>
  <c r="AC28" i="29" s="1"/>
  <c r="AB30" i="29"/>
  <c r="AB28" i="29" s="1"/>
  <c r="Z30" i="29"/>
  <c r="Z28" i="29" s="1"/>
  <c r="Y30" i="29"/>
  <c r="Y28" i="29" s="1"/>
  <c r="X30" i="29"/>
  <c r="X28" i="29" s="1"/>
  <c r="W30" i="29"/>
  <c r="W28" i="29" s="1"/>
  <c r="V30" i="29"/>
  <c r="V28" i="29" s="1"/>
  <c r="U30" i="29"/>
  <c r="U28" i="29" s="1"/>
  <c r="T30" i="29"/>
  <c r="T28" i="29" s="1"/>
  <c r="S30" i="29"/>
  <c r="S28" i="29" s="1"/>
  <c r="R30" i="29"/>
  <c r="R28" i="29" s="1"/>
  <c r="Q30" i="29"/>
  <c r="Q28" i="29" s="1"/>
  <c r="P30" i="29"/>
  <c r="P28" i="29" s="1"/>
  <c r="O30" i="29"/>
  <c r="O28" i="29" s="1"/>
  <c r="N30" i="29"/>
  <c r="N28" i="29" s="1"/>
  <c r="L30" i="29"/>
  <c r="L28" i="29" s="1"/>
  <c r="K30" i="29"/>
  <c r="K28" i="29" s="1"/>
  <c r="J30" i="29"/>
  <c r="J28" i="29" s="1"/>
  <c r="I30" i="29"/>
  <c r="I28" i="29" s="1"/>
  <c r="H30" i="29"/>
  <c r="H28" i="29" s="1"/>
  <c r="G30" i="29"/>
  <c r="G28" i="29" s="1"/>
  <c r="F30" i="29"/>
  <c r="F28" i="29" s="1"/>
  <c r="AU21" i="29"/>
  <c r="AT21" i="29"/>
  <c r="AS21" i="29"/>
  <c r="AR21" i="29"/>
  <c r="AQ21" i="29"/>
  <c r="AP21" i="29"/>
  <c r="AN21" i="29"/>
  <c r="AM21" i="29"/>
  <c r="AL21" i="29"/>
  <c r="AK21" i="29"/>
  <c r="AJ21" i="29"/>
  <c r="AI21" i="29"/>
  <c r="AH21" i="29"/>
  <c r="AG21" i="29"/>
  <c r="AG21" i="81" s="1"/>
  <c r="AF21" i="29"/>
  <c r="AE21" i="29"/>
  <c r="AD21" i="29"/>
  <c r="AC21" i="29"/>
  <c r="AB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L21" i="29"/>
  <c r="K21" i="29"/>
  <c r="J21" i="29"/>
  <c r="I21" i="29"/>
  <c r="H21" i="29"/>
  <c r="G21" i="29"/>
  <c r="F21" i="29"/>
  <c r="AU16" i="29"/>
  <c r="AT16" i="29"/>
  <c r="AS16" i="29"/>
  <c r="AS16" i="81" s="1"/>
  <c r="AR16" i="29"/>
  <c r="AQ16" i="29"/>
  <c r="AP16" i="29"/>
  <c r="AN16" i="29"/>
  <c r="AM16" i="29"/>
  <c r="AL16" i="29"/>
  <c r="AK16" i="29"/>
  <c r="AJ16" i="29"/>
  <c r="AI16" i="29"/>
  <c r="AH16" i="29"/>
  <c r="AG16" i="29"/>
  <c r="AF16" i="29"/>
  <c r="AF16" i="81" s="1"/>
  <c r="AE16" i="29"/>
  <c r="AD16" i="29"/>
  <c r="AC16" i="29"/>
  <c r="AB16" i="29"/>
  <c r="AB16" i="81" s="1"/>
  <c r="Z16" i="29"/>
  <c r="Y16" i="29"/>
  <c r="X16" i="29"/>
  <c r="W16" i="29"/>
  <c r="V16" i="29"/>
  <c r="U16" i="29"/>
  <c r="T16" i="29"/>
  <c r="S16" i="29"/>
  <c r="S16" i="81" s="1"/>
  <c r="R16" i="29"/>
  <c r="Q16" i="29"/>
  <c r="P16" i="29"/>
  <c r="O16" i="29"/>
  <c r="O16" i="81" s="1"/>
  <c r="N16" i="29"/>
  <c r="L16" i="29"/>
  <c r="K16" i="29"/>
  <c r="J16" i="29"/>
  <c r="I16" i="29"/>
  <c r="H16" i="29"/>
  <c r="G16" i="29"/>
  <c r="F16" i="29"/>
  <c r="A14" i="29"/>
  <c r="A40" i="29" s="1"/>
  <c r="AU92" i="81"/>
  <c r="AS94" i="28"/>
  <c r="AR94" i="28"/>
  <c r="AQ94" i="28"/>
  <c r="AP94" i="28"/>
  <c r="AN94" i="28"/>
  <c r="AN92" i="28" s="1"/>
  <c r="AM94" i="28"/>
  <c r="AM92" i="28" s="1"/>
  <c r="AL94" i="28"/>
  <c r="AL92" i="28" s="1"/>
  <c r="AK94" i="28"/>
  <c r="AK92" i="28" s="1"/>
  <c r="AJ94" i="28"/>
  <c r="AJ92" i="28" s="1"/>
  <c r="AI94" i="28"/>
  <c r="AI92" i="28" s="1"/>
  <c r="AH94" i="28"/>
  <c r="AH92" i="28" s="1"/>
  <c r="AE94" i="28"/>
  <c r="AD94" i="28"/>
  <c r="AC94" i="28"/>
  <c r="AB94" i="28"/>
  <c r="Z94" i="28"/>
  <c r="Z92" i="28" s="1"/>
  <c r="Y94" i="28"/>
  <c r="X94" i="28"/>
  <c r="X92" i="28" s="1"/>
  <c r="W94" i="28"/>
  <c r="W92" i="28" s="1"/>
  <c r="V94" i="28"/>
  <c r="V92" i="28" s="1"/>
  <c r="U94" i="28"/>
  <c r="T94" i="28"/>
  <c r="T92" i="28" s="1"/>
  <c r="Q94" i="28"/>
  <c r="Q92" i="81" s="1"/>
  <c r="P94" i="28"/>
  <c r="O94" i="28"/>
  <c r="N94" i="28"/>
  <c r="L94" i="28"/>
  <c r="K94" i="28"/>
  <c r="K92" i="28" s="1"/>
  <c r="J94" i="28"/>
  <c r="J92" i="28" s="1"/>
  <c r="I94" i="28"/>
  <c r="I92" i="28" s="1"/>
  <c r="H94" i="28"/>
  <c r="G94" i="28"/>
  <c r="G92" i="28" s="1"/>
  <c r="F94" i="28"/>
  <c r="F92" i="28" s="1"/>
  <c r="AS85" i="28"/>
  <c r="AR85" i="28"/>
  <c r="AQ85" i="28"/>
  <c r="AP85" i="28"/>
  <c r="AN85" i="28"/>
  <c r="AN85" i="81" s="1"/>
  <c r="AM85" i="28"/>
  <c r="AL85" i="28"/>
  <c r="AK85" i="28"/>
  <c r="AJ85" i="28"/>
  <c r="AI85" i="28"/>
  <c r="AH85" i="28"/>
  <c r="AE85" i="28"/>
  <c r="AD85" i="28"/>
  <c r="AD85" i="81" s="1"/>
  <c r="AC85" i="28"/>
  <c r="AB85" i="28"/>
  <c r="Z85" i="28"/>
  <c r="Y85" i="28"/>
  <c r="X85" i="28"/>
  <c r="W85" i="28"/>
  <c r="V85" i="28"/>
  <c r="U85" i="28"/>
  <c r="T85" i="28"/>
  <c r="Q85" i="28"/>
  <c r="P85" i="28"/>
  <c r="O85" i="28"/>
  <c r="N85" i="28"/>
  <c r="L85" i="28"/>
  <c r="K85" i="28"/>
  <c r="J85" i="28"/>
  <c r="I85" i="28"/>
  <c r="H85" i="28"/>
  <c r="G85" i="28"/>
  <c r="F85" i="28"/>
  <c r="AS80" i="28"/>
  <c r="AR80" i="28"/>
  <c r="AQ80" i="28"/>
  <c r="AQ80" i="81" s="1"/>
  <c r="AP80" i="28"/>
  <c r="AN80" i="28"/>
  <c r="AM80" i="28"/>
  <c r="AL80" i="28"/>
  <c r="AL80" i="81" s="1"/>
  <c r="AK80" i="28"/>
  <c r="AJ80" i="28"/>
  <c r="AI80" i="28"/>
  <c r="AH80" i="28"/>
  <c r="AH80" i="81" s="1"/>
  <c r="AE80" i="28"/>
  <c r="AD80" i="28"/>
  <c r="AD80" i="81" s="1"/>
  <c r="AC80" i="28"/>
  <c r="AB80" i="28"/>
  <c r="Z80" i="28"/>
  <c r="Y80" i="28"/>
  <c r="Y80" i="81" s="1"/>
  <c r="X80" i="28"/>
  <c r="W80" i="28"/>
  <c r="V80" i="28"/>
  <c r="U80" i="28"/>
  <c r="U80" i="81" s="1"/>
  <c r="T80" i="28"/>
  <c r="Q80" i="28"/>
  <c r="Q80" i="81" s="1"/>
  <c r="P80" i="28"/>
  <c r="O80" i="28"/>
  <c r="N80" i="28"/>
  <c r="L80" i="28"/>
  <c r="L80" i="81" s="1"/>
  <c r="K80" i="28"/>
  <c r="J80" i="28"/>
  <c r="I80" i="28"/>
  <c r="H80" i="28"/>
  <c r="H80" i="81" s="1"/>
  <c r="G80" i="28"/>
  <c r="F80" i="28"/>
  <c r="A78" i="28"/>
  <c r="A104" i="28" s="1"/>
  <c r="AS62" i="28"/>
  <c r="AR62" i="28"/>
  <c r="AQ62" i="28"/>
  <c r="AP62" i="28"/>
  <c r="AN62" i="28"/>
  <c r="AN60" i="28" s="1"/>
  <c r="AM62" i="28"/>
  <c r="AM60" i="28" s="1"/>
  <c r="AL62" i="28"/>
  <c r="AK62" i="28"/>
  <c r="AK60" i="28" s="1"/>
  <c r="AJ62" i="28"/>
  <c r="AJ60" i="28" s="1"/>
  <c r="AI62" i="28"/>
  <c r="AI60" i="28" s="1"/>
  <c r="AH62" i="28"/>
  <c r="AE62" i="28"/>
  <c r="AD62" i="28"/>
  <c r="AC62" i="28"/>
  <c r="AB62" i="28"/>
  <c r="Z62" i="28"/>
  <c r="Z60" i="28" s="1"/>
  <c r="Y62" i="28"/>
  <c r="Y60" i="28" s="1"/>
  <c r="X62" i="28"/>
  <c r="X60" i="28" s="1"/>
  <c r="W62" i="28"/>
  <c r="W60" i="28" s="1"/>
  <c r="V62" i="28"/>
  <c r="V60" i="28" s="1"/>
  <c r="U62" i="28"/>
  <c r="U60" i="28" s="1"/>
  <c r="T62" i="28"/>
  <c r="T60" i="28" s="1"/>
  <c r="Q62" i="28"/>
  <c r="Q60" i="81" s="1"/>
  <c r="P62" i="28"/>
  <c r="O62" i="28"/>
  <c r="N62" i="28"/>
  <c r="L62" i="28"/>
  <c r="L60" i="28" s="1"/>
  <c r="K62" i="28"/>
  <c r="K60" i="28" s="1"/>
  <c r="J62" i="28"/>
  <c r="J60" i="28" s="1"/>
  <c r="I62" i="28"/>
  <c r="I60" i="28" s="1"/>
  <c r="H62" i="28"/>
  <c r="H60" i="28" s="1"/>
  <c r="G62" i="28"/>
  <c r="G60" i="28" s="1"/>
  <c r="F62" i="28"/>
  <c r="F60" i="28" s="1"/>
  <c r="AS53" i="28"/>
  <c r="AR53" i="28"/>
  <c r="AQ53" i="28"/>
  <c r="AQ53" i="81" s="1"/>
  <c r="AP53" i="28"/>
  <c r="AN53" i="28"/>
  <c r="AM53" i="28"/>
  <c r="AL53" i="28"/>
  <c r="AL53" i="81" s="1"/>
  <c r="AK53" i="28"/>
  <c r="AJ53" i="28"/>
  <c r="AI53" i="28"/>
  <c r="AH53" i="28"/>
  <c r="AH53" i="81" s="1"/>
  <c r="AE53" i="28"/>
  <c r="AD53" i="28"/>
  <c r="AC53" i="28"/>
  <c r="AB53" i="28"/>
  <c r="Z53" i="28"/>
  <c r="Y53" i="28"/>
  <c r="X53" i="28"/>
  <c r="W53" i="28"/>
  <c r="V53" i="28"/>
  <c r="U53" i="28"/>
  <c r="T53" i="28"/>
  <c r="Q53" i="28"/>
  <c r="P53" i="28"/>
  <c r="O53" i="28"/>
  <c r="N53" i="28"/>
  <c r="L53" i="28"/>
  <c r="L53" i="81" s="1"/>
  <c r="K53" i="28"/>
  <c r="J53" i="28"/>
  <c r="I53" i="28"/>
  <c r="H53" i="28"/>
  <c r="G53" i="28"/>
  <c r="F53" i="28"/>
  <c r="AS48" i="28"/>
  <c r="AR48" i="28"/>
  <c r="AQ48" i="28"/>
  <c r="AP48" i="28"/>
  <c r="AN48" i="28"/>
  <c r="AM48" i="28"/>
  <c r="AL48" i="28"/>
  <c r="AK48" i="28"/>
  <c r="AJ48" i="28"/>
  <c r="AI48" i="28"/>
  <c r="AH48" i="28"/>
  <c r="AE48" i="28"/>
  <c r="AD48" i="28"/>
  <c r="AC48" i="28"/>
  <c r="AB48" i="28"/>
  <c r="Z48" i="28"/>
  <c r="Y48" i="28"/>
  <c r="X48" i="28"/>
  <c r="W48" i="28"/>
  <c r="V48" i="28"/>
  <c r="U48" i="28"/>
  <c r="T48" i="28"/>
  <c r="Q48" i="28"/>
  <c r="P48" i="28"/>
  <c r="O48" i="28"/>
  <c r="N48" i="28"/>
  <c r="L48" i="28"/>
  <c r="K48" i="28"/>
  <c r="J48" i="28"/>
  <c r="I48" i="28"/>
  <c r="H48" i="28"/>
  <c r="G48" i="28"/>
  <c r="F48" i="28"/>
  <c r="A46" i="28"/>
  <c r="A68" i="28" s="1"/>
  <c r="AS30" i="28"/>
  <c r="AR30" i="28"/>
  <c r="AQ30" i="28"/>
  <c r="AP30" i="28"/>
  <c r="AN30" i="28"/>
  <c r="AN28" i="28" s="1"/>
  <c r="AM30" i="28"/>
  <c r="AM28" i="28" s="1"/>
  <c r="AL30" i="28"/>
  <c r="AL28" i="28" s="1"/>
  <c r="AK30" i="28"/>
  <c r="AK28" i="28" s="1"/>
  <c r="AJ30" i="28"/>
  <c r="AJ28" i="28" s="1"/>
  <c r="AI30" i="28"/>
  <c r="AI28" i="28" s="1"/>
  <c r="AH30" i="28"/>
  <c r="AH28" i="28" s="1"/>
  <c r="AE30" i="28"/>
  <c r="AD30" i="28"/>
  <c r="AC30" i="28"/>
  <c r="AB30" i="28"/>
  <c r="Z30" i="28"/>
  <c r="Z28" i="28" s="1"/>
  <c r="Y30" i="28"/>
  <c r="Y28" i="28" s="1"/>
  <c r="X30" i="28"/>
  <c r="X28" i="28" s="1"/>
  <c r="W30" i="28"/>
  <c r="W28" i="28" s="1"/>
  <c r="V30" i="28"/>
  <c r="V28" i="28" s="1"/>
  <c r="U30" i="28"/>
  <c r="U28" i="28" s="1"/>
  <c r="T30" i="28"/>
  <c r="T28" i="28" s="1"/>
  <c r="Q30" i="28"/>
  <c r="P30" i="28"/>
  <c r="O30" i="28"/>
  <c r="N30" i="28"/>
  <c r="L30" i="28"/>
  <c r="L28" i="28" s="1"/>
  <c r="K30" i="28"/>
  <c r="K28" i="28" s="1"/>
  <c r="J30" i="28"/>
  <c r="J28" i="28" s="1"/>
  <c r="I30" i="28"/>
  <c r="I28" i="28" s="1"/>
  <c r="H30" i="28"/>
  <c r="H28" i="28" s="1"/>
  <c r="G30" i="28"/>
  <c r="G28" i="28" s="1"/>
  <c r="F30" i="28"/>
  <c r="F28" i="28" s="1"/>
  <c r="AS21" i="28"/>
  <c r="AR21" i="28"/>
  <c r="AQ21" i="28"/>
  <c r="AP21" i="28"/>
  <c r="AN21" i="28"/>
  <c r="AM21" i="28"/>
  <c r="AL21" i="28"/>
  <c r="AK21" i="28"/>
  <c r="AJ21" i="28"/>
  <c r="AI21" i="28"/>
  <c r="AH21" i="28"/>
  <c r="AE21" i="28"/>
  <c r="AD21" i="28"/>
  <c r="AC21" i="28"/>
  <c r="AB21" i="28"/>
  <c r="Z21" i="28"/>
  <c r="Y21" i="28"/>
  <c r="X21" i="28"/>
  <c r="W21" i="28"/>
  <c r="V21" i="28"/>
  <c r="U21" i="28"/>
  <c r="T21" i="28"/>
  <c r="Q21" i="28"/>
  <c r="P21" i="28"/>
  <c r="O21" i="28"/>
  <c r="N21" i="28"/>
  <c r="L21" i="28"/>
  <c r="K21" i="28"/>
  <c r="J21" i="28"/>
  <c r="I21" i="28"/>
  <c r="H21" i="28"/>
  <c r="G21" i="28"/>
  <c r="AS16" i="28"/>
  <c r="AR16" i="28"/>
  <c r="AQ16" i="28"/>
  <c r="AP16" i="28"/>
  <c r="AN16" i="28"/>
  <c r="AM16" i="28"/>
  <c r="AL16" i="28"/>
  <c r="AK16" i="28"/>
  <c r="AJ16" i="28"/>
  <c r="AI16" i="28"/>
  <c r="AH16" i="28"/>
  <c r="AE16" i="28"/>
  <c r="AD16" i="28"/>
  <c r="AC16" i="28"/>
  <c r="AB16" i="28"/>
  <c r="Z16" i="28"/>
  <c r="Y16" i="28"/>
  <c r="X16" i="28"/>
  <c r="W16" i="28"/>
  <c r="V16" i="28"/>
  <c r="U16" i="28"/>
  <c r="T16" i="28"/>
  <c r="Q16" i="28"/>
  <c r="P16" i="28"/>
  <c r="O16" i="28"/>
  <c r="N16" i="28"/>
  <c r="L16" i="28"/>
  <c r="K16" i="28"/>
  <c r="J16" i="28"/>
  <c r="I16" i="28"/>
  <c r="H16" i="28"/>
  <c r="G16" i="28"/>
  <c r="F16" i="28"/>
  <c r="A14" i="28"/>
  <c r="A40" i="28" s="1"/>
  <c r="AU104" i="81"/>
  <c r="AT104" i="81"/>
  <c r="AS104" i="81"/>
  <c r="AR104" i="81"/>
  <c r="AQ104" i="81"/>
  <c r="AP104" i="81"/>
  <c r="AN104" i="81"/>
  <c r="AM104" i="81"/>
  <c r="AL104" i="81"/>
  <c r="AK104" i="81"/>
  <c r="AJ104" i="81"/>
  <c r="AI104" i="81"/>
  <c r="AH104" i="81"/>
  <c r="AG104" i="81"/>
  <c r="AF104" i="81"/>
  <c r="AE104" i="81"/>
  <c r="AD104" i="81"/>
  <c r="AC104" i="81"/>
  <c r="AB104" i="81"/>
  <c r="Z104" i="81"/>
  <c r="Y104" i="81"/>
  <c r="X104" i="81"/>
  <c r="W104" i="81"/>
  <c r="V104" i="81"/>
  <c r="U104" i="81"/>
  <c r="T104" i="81"/>
  <c r="S104" i="81"/>
  <c r="R104" i="81"/>
  <c r="Q104" i="81"/>
  <c r="P104" i="81"/>
  <c r="O104" i="81"/>
  <c r="N104" i="81"/>
  <c r="L104" i="81"/>
  <c r="K104" i="81"/>
  <c r="J104" i="81"/>
  <c r="I104" i="81"/>
  <c r="H104" i="81"/>
  <c r="G104" i="81"/>
  <c r="F104" i="81"/>
  <c r="AU100" i="81"/>
  <c r="AT100" i="81"/>
  <c r="AS100" i="81"/>
  <c r="AR100" i="81"/>
  <c r="AQ100" i="81"/>
  <c r="AP100" i="81"/>
  <c r="AN100" i="81"/>
  <c r="AM100" i="81"/>
  <c r="AL100" i="81"/>
  <c r="AK100" i="81"/>
  <c r="AJ100" i="81"/>
  <c r="AI100" i="81"/>
  <c r="AH100" i="81"/>
  <c r="AG100" i="81"/>
  <c r="AF100" i="81"/>
  <c r="AE100" i="81"/>
  <c r="AD100" i="81"/>
  <c r="AC100" i="81"/>
  <c r="AB100" i="81"/>
  <c r="Z100" i="81"/>
  <c r="Y100" i="81"/>
  <c r="X100" i="81"/>
  <c r="W100" i="81"/>
  <c r="V100" i="81"/>
  <c r="U100" i="81"/>
  <c r="T100" i="81"/>
  <c r="S100" i="81"/>
  <c r="R100" i="81"/>
  <c r="Q100" i="81"/>
  <c r="P100" i="81"/>
  <c r="O100" i="81"/>
  <c r="N100" i="81"/>
  <c r="L100" i="81"/>
  <c r="K100" i="81"/>
  <c r="J100" i="81"/>
  <c r="I100" i="81"/>
  <c r="H100" i="81"/>
  <c r="G100" i="81"/>
  <c r="F100" i="81"/>
  <c r="AU99" i="81"/>
  <c r="AT99" i="81"/>
  <c r="AS99" i="81"/>
  <c r="AR99" i="81"/>
  <c r="AQ99" i="81"/>
  <c r="AP99" i="81"/>
  <c r="AN99" i="81"/>
  <c r="AM99" i="81"/>
  <c r="AL99" i="81"/>
  <c r="AK99" i="81"/>
  <c r="AJ99" i="81"/>
  <c r="AI99" i="81"/>
  <c r="AH99" i="81"/>
  <c r="AG99" i="81"/>
  <c r="AF99" i="81"/>
  <c r="AE99" i="81"/>
  <c r="AD99" i="81"/>
  <c r="AC99" i="81"/>
  <c r="AB99" i="81"/>
  <c r="Z99" i="81"/>
  <c r="Y99" i="81"/>
  <c r="X99" i="81"/>
  <c r="W99" i="81"/>
  <c r="V99" i="81"/>
  <c r="U99" i="81"/>
  <c r="T99" i="81"/>
  <c r="S99" i="81"/>
  <c r="R99" i="81"/>
  <c r="Q99" i="81"/>
  <c r="P99" i="81"/>
  <c r="O99" i="81"/>
  <c r="N99" i="81"/>
  <c r="L99" i="81"/>
  <c r="K99" i="81"/>
  <c r="J99" i="81"/>
  <c r="I99" i="81"/>
  <c r="H99" i="81"/>
  <c r="G99" i="81"/>
  <c r="F99" i="81"/>
  <c r="AU98" i="81"/>
  <c r="AT98" i="81"/>
  <c r="AS98" i="81"/>
  <c r="AR98" i="81"/>
  <c r="AQ98" i="81"/>
  <c r="AP98" i="81"/>
  <c r="AN98" i="81"/>
  <c r="AM98" i="81"/>
  <c r="AL98" i="81"/>
  <c r="AK98" i="81"/>
  <c r="AJ98" i="81"/>
  <c r="AI98" i="81"/>
  <c r="AH98" i="81"/>
  <c r="AG98" i="81"/>
  <c r="AF98" i="81"/>
  <c r="AE98" i="81"/>
  <c r="AD98" i="81"/>
  <c r="AC98" i="81"/>
  <c r="AB98" i="81"/>
  <c r="Z98" i="81"/>
  <c r="Y98" i="81"/>
  <c r="X98" i="81"/>
  <c r="W98" i="81"/>
  <c r="V98" i="81"/>
  <c r="U98" i="81"/>
  <c r="T98" i="81"/>
  <c r="S98" i="81"/>
  <c r="R98" i="81"/>
  <c r="Q98" i="81"/>
  <c r="P98" i="81"/>
  <c r="O98" i="81"/>
  <c r="N98" i="81"/>
  <c r="L98" i="81"/>
  <c r="K98" i="81"/>
  <c r="J98" i="81"/>
  <c r="I98" i="81"/>
  <c r="H98" i="81"/>
  <c r="G98" i="81"/>
  <c r="F98" i="81"/>
  <c r="AU97" i="81"/>
  <c r="AT97" i="81"/>
  <c r="AS97" i="81"/>
  <c r="AR97" i="81"/>
  <c r="AQ97" i="81"/>
  <c r="AP97" i="81"/>
  <c r="AN97" i="81"/>
  <c r="AM97" i="81"/>
  <c r="AL97" i="81"/>
  <c r="AK97" i="81"/>
  <c r="AJ97" i="81"/>
  <c r="AI97" i="81"/>
  <c r="AH97" i="81"/>
  <c r="AG97" i="81"/>
  <c r="AF97" i="81"/>
  <c r="AE97" i="81"/>
  <c r="AD97" i="81"/>
  <c r="AC97" i="81"/>
  <c r="AB97" i="81"/>
  <c r="Z97" i="81"/>
  <c r="Y97" i="81"/>
  <c r="X97" i="81"/>
  <c r="W97" i="81"/>
  <c r="V97" i="81"/>
  <c r="U97" i="81"/>
  <c r="T97" i="81"/>
  <c r="S97" i="81"/>
  <c r="R97" i="81"/>
  <c r="Q97" i="81"/>
  <c r="P97" i="81"/>
  <c r="O97" i="81"/>
  <c r="N97" i="81"/>
  <c r="L97" i="81"/>
  <c r="K97" i="81"/>
  <c r="J97" i="81"/>
  <c r="I97" i="81"/>
  <c r="H97" i="81"/>
  <c r="G97" i="81"/>
  <c r="F97" i="81"/>
  <c r="AU96" i="81"/>
  <c r="AT96" i="81"/>
  <c r="AS96" i="81"/>
  <c r="AR96" i="81"/>
  <c r="AQ96" i="81"/>
  <c r="AP96" i="81"/>
  <c r="AN96" i="81"/>
  <c r="AM96" i="81"/>
  <c r="AL96" i="81"/>
  <c r="AK96" i="81"/>
  <c r="AJ96" i="81"/>
  <c r="AI96" i="81"/>
  <c r="AH96" i="81"/>
  <c r="AG96" i="81"/>
  <c r="AF96" i="81"/>
  <c r="AE96" i="81"/>
  <c r="AD96" i="81"/>
  <c r="AC96" i="81"/>
  <c r="AB96" i="81"/>
  <c r="Z96" i="81"/>
  <c r="Y96" i="81"/>
  <c r="X96" i="81"/>
  <c r="W96" i="81"/>
  <c r="V96" i="81"/>
  <c r="U96" i="81"/>
  <c r="T96" i="81"/>
  <c r="S96" i="81"/>
  <c r="R96" i="81"/>
  <c r="Q96" i="81"/>
  <c r="P96" i="81"/>
  <c r="O96" i="81"/>
  <c r="N96" i="81"/>
  <c r="L96" i="81"/>
  <c r="K96" i="81"/>
  <c r="J96" i="81"/>
  <c r="I96" i="81"/>
  <c r="H96" i="81"/>
  <c r="G96" i="81"/>
  <c r="F96" i="81"/>
  <c r="AU95" i="81"/>
  <c r="AT95" i="81"/>
  <c r="AS95" i="81"/>
  <c r="AR95" i="81"/>
  <c r="AQ95" i="81"/>
  <c r="AP95" i="81"/>
  <c r="AN95" i="81"/>
  <c r="AM95" i="81"/>
  <c r="AL95" i="81"/>
  <c r="AK95" i="81"/>
  <c r="AJ95" i="81"/>
  <c r="AI95" i="81"/>
  <c r="AH95" i="81"/>
  <c r="AG95" i="81"/>
  <c r="AF95" i="81"/>
  <c r="AE95" i="81"/>
  <c r="AD95" i="81"/>
  <c r="AC95" i="81"/>
  <c r="AB95" i="81"/>
  <c r="Z95" i="81"/>
  <c r="Y95" i="81"/>
  <c r="X95" i="81"/>
  <c r="W95" i="81"/>
  <c r="V95" i="81"/>
  <c r="U95" i="81"/>
  <c r="T95" i="81"/>
  <c r="S95" i="81"/>
  <c r="R95" i="81"/>
  <c r="Q95" i="81"/>
  <c r="P95" i="81"/>
  <c r="O95" i="81"/>
  <c r="N95" i="81"/>
  <c r="L95" i="81"/>
  <c r="K95" i="81"/>
  <c r="J95" i="81"/>
  <c r="I95" i="81"/>
  <c r="H95" i="81"/>
  <c r="G95" i="81"/>
  <c r="F95" i="81"/>
  <c r="AU94" i="81"/>
  <c r="AS94" i="81"/>
  <c r="AN94" i="81"/>
  <c r="AJ94" i="81"/>
  <c r="AE94" i="81"/>
  <c r="AB94" i="81"/>
  <c r="Y94" i="81"/>
  <c r="U94" i="81"/>
  <c r="S94" i="81"/>
  <c r="Q94" i="81"/>
  <c r="O94" i="81"/>
  <c r="L94" i="81"/>
  <c r="J94" i="81"/>
  <c r="H94" i="81"/>
  <c r="F94" i="81"/>
  <c r="AU93" i="81"/>
  <c r="AT93" i="81"/>
  <c r="AS93" i="81"/>
  <c r="AR93" i="81"/>
  <c r="AQ93" i="81"/>
  <c r="AP93" i="81"/>
  <c r="AN93" i="81"/>
  <c r="AM93" i="81"/>
  <c r="AL93" i="81"/>
  <c r="AK93" i="81"/>
  <c r="AJ93" i="81"/>
  <c r="AI93" i="81"/>
  <c r="AH93" i="81"/>
  <c r="AG93" i="81"/>
  <c r="AF93" i="81"/>
  <c r="AE93" i="81"/>
  <c r="AD93" i="81"/>
  <c r="AC93" i="81"/>
  <c r="AB93" i="81"/>
  <c r="Z93" i="81"/>
  <c r="Y93" i="81"/>
  <c r="X93" i="81"/>
  <c r="W93" i="81"/>
  <c r="V93" i="81"/>
  <c r="U93" i="81"/>
  <c r="T93" i="81"/>
  <c r="S93" i="81"/>
  <c r="R93" i="81"/>
  <c r="Q93" i="81"/>
  <c r="P93" i="81"/>
  <c r="O93" i="81"/>
  <c r="N93" i="81"/>
  <c r="L93" i="81"/>
  <c r="K93" i="81"/>
  <c r="J93" i="81"/>
  <c r="I93" i="81"/>
  <c r="H93" i="81"/>
  <c r="G93" i="81"/>
  <c r="F93" i="81"/>
  <c r="AU89" i="81"/>
  <c r="AT89" i="81"/>
  <c r="AS89" i="81"/>
  <c r="AR89" i="81"/>
  <c r="AQ89" i="81"/>
  <c r="AP89" i="81"/>
  <c r="AN89" i="81"/>
  <c r="AM89" i="81"/>
  <c r="AL89" i="81"/>
  <c r="AK89" i="81"/>
  <c r="AJ89" i="81"/>
  <c r="AI89" i="81"/>
  <c r="AH89" i="81"/>
  <c r="AG89" i="81"/>
  <c r="AF89" i="81"/>
  <c r="AE89" i="81"/>
  <c r="AD89" i="81"/>
  <c r="AC89" i="81"/>
  <c r="AB89" i="81"/>
  <c r="Z89" i="81"/>
  <c r="Y89" i="81"/>
  <c r="X89" i="81"/>
  <c r="W89" i="81"/>
  <c r="V89" i="81"/>
  <c r="U89" i="81"/>
  <c r="T89" i="81"/>
  <c r="S89" i="81"/>
  <c r="R89" i="81"/>
  <c r="Q89" i="81"/>
  <c r="P89" i="81"/>
  <c r="O89" i="81"/>
  <c r="N89" i="81"/>
  <c r="L89" i="81"/>
  <c r="K89" i="81"/>
  <c r="J89" i="81"/>
  <c r="I89" i="81"/>
  <c r="H89" i="81"/>
  <c r="G89" i="81"/>
  <c r="F89" i="81"/>
  <c r="AU87" i="81"/>
  <c r="AT87" i="81"/>
  <c r="AS87" i="81"/>
  <c r="AR87" i="81"/>
  <c r="AQ87" i="81"/>
  <c r="AP87" i="81"/>
  <c r="AN87" i="81"/>
  <c r="AM87" i="81"/>
  <c r="AL87" i="81"/>
  <c r="AK87" i="81"/>
  <c r="AJ87" i="81"/>
  <c r="AI87" i="81"/>
  <c r="AH87" i="81"/>
  <c r="AG87" i="81"/>
  <c r="AF87" i="81"/>
  <c r="AE87" i="81"/>
  <c r="AD87" i="81"/>
  <c r="AC87" i="81"/>
  <c r="AB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L87" i="81"/>
  <c r="K87" i="81"/>
  <c r="J87" i="81"/>
  <c r="I87" i="81"/>
  <c r="H87" i="81"/>
  <c r="G87" i="81"/>
  <c r="F87" i="81"/>
  <c r="AU86" i="81"/>
  <c r="AT86" i="81"/>
  <c r="AS86" i="81"/>
  <c r="AR86" i="81"/>
  <c r="AQ86" i="81"/>
  <c r="AP86" i="81"/>
  <c r="AN86" i="81"/>
  <c r="AM86" i="81"/>
  <c r="AL86" i="81"/>
  <c r="AK86" i="81"/>
  <c r="AJ86" i="81"/>
  <c r="AI86" i="81"/>
  <c r="AH86" i="81"/>
  <c r="AG86" i="81"/>
  <c r="AF86" i="81"/>
  <c r="AE86" i="81"/>
  <c r="AD86" i="81"/>
  <c r="AC86" i="81"/>
  <c r="AB86" i="81"/>
  <c r="Z86" i="81"/>
  <c r="Y86" i="81"/>
  <c r="X86" i="81"/>
  <c r="W86" i="81"/>
  <c r="V86" i="81"/>
  <c r="U86" i="81"/>
  <c r="T86" i="81"/>
  <c r="S86" i="81"/>
  <c r="R86" i="81"/>
  <c r="Q86" i="81"/>
  <c r="P86" i="81"/>
  <c r="O86" i="81"/>
  <c r="N86" i="81"/>
  <c r="L86" i="81"/>
  <c r="K86" i="81"/>
  <c r="J86" i="81"/>
  <c r="I86" i="81"/>
  <c r="H86" i="81"/>
  <c r="G86" i="81"/>
  <c r="F86" i="81"/>
  <c r="AU85" i="81"/>
  <c r="AL85" i="81"/>
  <c r="U85" i="81"/>
  <c r="S85" i="81"/>
  <c r="L85" i="81"/>
  <c r="AU84" i="81"/>
  <c r="AT84" i="81"/>
  <c r="AS84" i="81"/>
  <c r="AR84" i="81"/>
  <c r="AQ84" i="81"/>
  <c r="AP84" i="81"/>
  <c r="AN84" i="81"/>
  <c r="AM84" i="81"/>
  <c r="AL84" i="81"/>
  <c r="AK84" i="81"/>
  <c r="AJ84" i="81"/>
  <c r="AI84" i="81"/>
  <c r="AH84" i="81"/>
  <c r="AG84" i="81"/>
  <c r="AF84" i="81"/>
  <c r="AE84" i="81"/>
  <c r="AD84" i="81"/>
  <c r="AC84" i="81"/>
  <c r="AB84" i="81"/>
  <c r="Z84" i="81"/>
  <c r="Y84" i="81"/>
  <c r="X84" i="81"/>
  <c r="W84" i="81"/>
  <c r="V84" i="81"/>
  <c r="U84" i="81"/>
  <c r="T84" i="81"/>
  <c r="S84" i="81"/>
  <c r="R84" i="81"/>
  <c r="Q84" i="81"/>
  <c r="P84" i="81"/>
  <c r="O84" i="81"/>
  <c r="N84" i="81"/>
  <c r="L84" i="81"/>
  <c r="K84" i="81"/>
  <c r="J84" i="81"/>
  <c r="I84" i="81"/>
  <c r="H84" i="81"/>
  <c r="G84" i="81"/>
  <c r="F84" i="81"/>
  <c r="AU83" i="81"/>
  <c r="AT83" i="81"/>
  <c r="AS83" i="81"/>
  <c r="AR83" i="81"/>
  <c r="AQ83" i="81"/>
  <c r="AP83" i="81"/>
  <c r="AN83" i="81"/>
  <c r="AM83" i="81"/>
  <c r="AL83" i="81"/>
  <c r="AK83" i="81"/>
  <c r="AJ83" i="81"/>
  <c r="AI83" i="81"/>
  <c r="AH83" i="81"/>
  <c r="AG83" i="81"/>
  <c r="AF83" i="81"/>
  <c r="AE83" i="81"/>
  <c r="AD83" i="81"/>
  <c r="AC83" i="81"/>
  <c r="AB83" i="81"/>
  <c r="Z83" i="81"/>
  <c r="Y83" i="81"/>
  <c r="X83" i="81"/>
  <c r="W83" i="81"/>
  <c r="V83" i="81"/>
  <c r="U83" i="81"/>
  <c r="T83" i="81"/>
  <c r="S83" i="81"/>
  <c r="R83" i="81"/>
  <c r="Q83" i="81"/>
  <c r="P83" i="81"/>
  <c r="O83" i="81"/>
  <c r="N83" i="81"/>
  <c r="L83" i="81"/>
  <c r="K83" i="81"/>
  <c r="J83" i="81"/>
  <c r="I83" i="81"/>
  <c r="H83" i="81"/>
  <c r="G83" i="81"/>
  <c r="F83" i="81"/>
  <c r="AU82" i="81"/>
  <c r="AT82" i="81"/>
  <c r="AS82" i="81"/>
  <c r="AR82" i="81"/>
  <c r="AQ82" i="81"/>
  <c r="AP82" i="81"/>
  <c r="AN82" i="81"/>
  <c r="AM82" i="81"/>
  <c r="AL82" i="81"/>
  <c r="AK82" i="81"/>
  <c r="AJ82" i="81"/>
  <c r="AI82" i="81"/>
  <c r="AH82" i="81"/>
  <c r="AG82" i="81"/>
  <c r="AF82" i="81"/>
  <c r="AE82" i="81"/>
  <c r="AD82" i="81"/>
  <c r="AC82" i="81"/>
  <c r="AB82" i="81"/>
  <c r="Z82" i="81"/>
  <c r="Y82" i="81"/>
  <c r="X82" i="81"/>
  <c r="W82" i="81"/>
  <c r="V82" i="81"/>
  <c r="U82" i="81"/>
  <c r="T82" i="81"/>
  <c r="S82" i="81"/>
  <c r="R82" i="81"/>
  <c r="Q82" i="81"/>
  <c r="P82" i="81"/>
  <c r="O82" i="81"/>
  <c r="N82" i="81"/>
  <c r="L82" i="81"/>
  <c r="K82" i="81"/>
  <c r="J82" i="81"/>
  <c r="I82" i="81"/>
  <c r="H82" i="81"/>
  <c r="G82" i="81"/>
  <c r="F82" i="81"/>
  <c r="AU81" i="81"/>
  <c r="AT81" i="81"/>
  <c r="AS81" i="81"/>
  <c r="AR81" i="81"/>
  <c r="AQ81" i="81"/>
  <c r="AP81" i="81"/>
  <c r="AN81" i="81"/>
  <c r="AM81" i="81"/>
  <c r="AL81" i="81"/>
  <c r="AK81" i="81"/>
  <c r="AJ81" i="81"/>
  <c r="AI81" i="81"/>
  <c r="AH81" i="81"/>
  <c r="AG81" i="81"/>
  <c r="AF81" i="81"/>
  <c r="AE81" i="81"/>
  <c r="AD81" i="81"/>
  <c r="AC81" i="81"/>
  <c r="AB81" i="81"/>
  <c r="Z81" i="81"/>
  <c r="Y81" i="81"/>
  <c r="X81" i="81"/>
  <c r="W81" i="81"/>
  <c r="V81" i="81"/>
  <c r="U81" i="81"/>
  <c r="T81" i="81"/>
  <c r="S81" i="81"/>
  <c r="R81" i="81"/>
  <c r="Q81" i="81"/>
  <c r="P81" i="81"/>
  <c r="O81" i="81"/>
  <c r="N81" i="81"/>
  <c r="L81" i="81"/>
  <c r="K81" i="81"/>
  <c r="J81" i="81"/>
  <c r="I81" i="81"/>
  <c r="H81" i="81"/>
  <c r="G81" i="81"/>
  <c r="F81" i="81"/>
  <c r="AT80" i="81"/>
  <c r="AK80" i="81"/>
  <c r="AC80" i="81"/>
  <c r="T80" i="81"/>
  <c r="N80" i="81"/>
  <c r="K80" i="81"/>
  <c r="AU78" i="81"/>
  <c r="AT78" i="81"/>
  <c r="AS78" i="81"/>
  <c r="AR78" i="81"/>
  <c r="AQ78" i="81"/>
  <c r="AP78" i="81"/>
  <c r="AN78" i="81"/>
  <c r="AM78" i="81"/>
  <c r="AL78" i="81"/>
  <c r="AK78" i="81"/>
  <c r="AJ78" i="81"/>
  <c r="AI78" i="81"/>
  <c r="AH78" i="81"/>
  <c r="AG78" i="81"/>
  <c r="AF78" i="81"/>
  <c r="AE78" i="81"/>
  <c r="AD78" i="81"/>
  <c r="AC78" i="81"/>
  <c r="AB78" i="81"/>
  <c r="Z78" i="81"/>
  <c r="Y78" i="81"/>
  <c r="X78" i="81"/>
  <c r="W78" i="81"/>
  <c r="V78" i="81"/>
  <c r="U78" i="81"/>
  <c r="T78" i="81"/>
  <c r="S78" i="81"/>
  <c r="R78" i="81"/>
  <c r="Q78" i="81"/>
  <c r="P78" i="81"/>
  <c r="O78" i="81"/>
  <c r="N78" i="81"/>
  <c r="L78" i="81"/>
  <c r="K78" i="81"/>
  <c r="J78" i="81"/>
  <c r="I78" i="81"/>
  <c r="H78" i="81"/>
  <c r="G78" i="81"/>
  <c r="F78" i="81"/>
  <c r="A78" i="81"/>
  <c r="A92" i="81" s="1"/>
  <c r="AU72" i="81"/>
  <c r="AT72" i="81"/>
  <c r="AS72" i="81"/>
  <c r="AR72" i="81"/>
  <c r="AQ72" i="81"/>
  <c r="AP72" i="81"/>
  <c r="AN72" i="81"/>
  <c r="AM72" i="81"/>
  <c r="AL72" i="81"/>
  <c r="AK72" i="81"/>
  <c r="AJ72" i="81"/>
  <c r="AI72" i="81"/>
  <c r="AH72" i="81"/>
  <c r="AG72" i="81"/>
  <c r="AF72" i="81"/>
  <c r="AE72" i="81"/>
  <c r="AD72" i="81"/>
  <c r="AC72" i="81"/>
  <c r="AB72" i="81"/>
  <c r="Z72" i="81"/>
  <c r="Y72" i="81"/>
  <c r="X72" i="81"/>
  <c r="W72" i="81"/>
  <c r="V72" i="81"/>
  <c r="U72" i="81"/>
  <c r="T72" i="81"/>
  <c r="S72" i="81"/>
  <c r="R72" i="81"/>
  <c r="Q72" i="81"/>
  <c r="P72" i="81"/>
  <c r="O72" i="81"/>
  <c r="N72" i="81"/>
  <c r="L72" i="81"/>
  <c r="K72" i="81"/>
  <c r="J72" i="81"/>
  <c r="I72" i="81"/>
  <c r="H72" i="81"/>
  <c r="G72" i="81"/>
  <c r="F72" i="81"/>
  <c r="AU68" i="81"/>
  <c r="AT68" i="81"/>
  <c r="AS68" i="81"/>
  <c r="AR68" i="81"/>
  <c r="AQ68" i="81"/>
  <c r="AP68" i="81"/>
  <c r="AN68" i="81"/>
  <c r="AM68" i="81"/>
  <c r="AL68" i="81"/>
  <c r="AK68" i="81"/>
  <c r="AJ68" i="81"/>
  <c r="AI68" i="81"/>
  <c r="AH68" i="81"/>
  <c r="AG68" i="81"/>
  <c r="AF68" i="81"/>
  <c r="AE68" i="81"/>
  <c r="AD68" i="81"/>
  <c r="AC68" i="81"/>
  <c r="AB68" i="81"/>
  <c r="Z68" i="81"/>
  <c r="Y68" i="81"/>
  <c r="X68" i="81"/>
  <c r="W68" i="81"/>
  <c r="V68" i="81"/>
  <c r="U68" i="81"/>
  <c r="T68" i="81"/>
  <c r="S68" i="81"/>
  <c r="R68" i="81"/>
  <c r="Q68" i="81"/>
  <c r="P68" i="81"/>
  <c r="O68" i="81"/>
  <c r="N68" i="81"/>
  <c r="L68" i="81"/>
  <c r="K68" i="81"/>
  <c r="J68" i="81"/>
  <c r="I68" i="81"/>
  <c r="H68" i="81"/>
  <c r="G68" i="81"/>
  <c r="F68" i="81"/>
  <c r="AU67" i="81"/>
  <c r="AT67" i="81"/>
  <c r="AS67" i="81"/>
  <c r="AR67" i="81"/>
  <c r="AQ67" i="81"/>
  <c r="AP67" i="81"/>
  <c r="AN67" i="81"/>
  <c r="AM67" i="81"/>
  <c r="AL67" i="81"/>
  <c r="AK67" i="81"/>
  <c r="AJ67" i="81"/>
  <c r="AI67" i="81"/>
  <c r="AH67" i="81"/>
  <c r="AG67" i="81"/>
  <c r="AF67" i="81"/>
  <c r="AE67" i="81"/>
  <c r="AD67" i="81"/>
  <c r="AC67" i="81"/>
  <c r="AB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L67" i="81"/>
  <c r="K67" i="81"/>
  <c r="J67" i="81"/>
  <c r="I67" i="81"/>
  <c r="H67" i="81"/>
  <c r="G67" i="81"/>
  <c r="F67" i="81"/>
  <c r="AU66" i="81"/>
  <c r="AT66" i="81"/>
  <c r="AS66" i="81"/>
  <c r="AR66" i="81"/>
  <c r="AQ66" i="81"/>
  <c r="AP66" i="81"/>
  <c r="AN66" i="81"/>
  <c r="AM66" i="81"/>
  <c r="AL66" i="81"/>
  <c r="AK66" i="81"/>
  <c r="AJ66" i="81"/>
  <c r="AI66" i="81"/>
  <c r="AH66" i="81"/>
  <c r="AG66" i="81"/>
  <c r="AF66" i="81"/>
  <c r="AE66" i="81"/>
  <c r="AD66" i="81"/>
  <c r="AC66" i="81"/>
  <c r="AB66" i="81"/>
  <c r="Z66" i="81"/>
  <c r="Y66" i="81"/>
  <c r="X66" i="81"/>
  <c r="W66" i="81"/>
  <c r="V66" i="81"/>
  <c r="U66" i="81"/>
  <c r="T66" i="81"/>
  <c r="S66" i="81"/>
  <c r="R66" i="81"/>
  <c r="Q66" i="81"/>
  <c r="P66" i="81"/>
  <c r="O66" i="81"/>
  <c r="N66" i="81"/>
  <c r="L66" i="81"/>
  <c r="K66" i="81"/>
  <c r="J66" i="81"/>
  <c r="I66" i="81"/>
  <c r="H66" i="81"/>
  <c r="G66" i="81"/>
  <c r="F66" i="81"/>
  <c r="AU65" i="81"/>
  <c r="AT65" i="81"/>
  <c r="AS65" i="81"/>
  <c r="AR65" i="81"/>
  <c r="AQ65" i="81"/>
  <c r="AP65" i="81"/>
  <c r="AN65" i="81"/>
  <c r="AM65" i="81"/>
  <c r="AL65" i="81"/>
  <c r="AK65" i="81"/>
  <c r="AJ65" i="81"/>
  <c r="AI65" i="81"/>
  <c r="AH65" i="81"/>
  <c r="AG65" i="81"/>
  <c r="AF65" i="81"/>
  <c r="AE65" i="81"/>
  <c r="AD65" i="81"/>
  <c r="AC65" i="81"/>
  <c r="AB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L65" i="81"/>
  <c r="K65" i="81"/>
  <c r="J65" i="81"/>
  <c r="I65" i="81"/>
  <c r="H65" i="81"/>
  <c r="G65" i="81"/>
  <c r="F65" i="81"/>
  <c r="AU64" i="81"/>
  <c r="AT64" i="81"/>
  <c r="AS64" i="81"/>
  <c r="AR64" i="81"/>
  <c r="AQ64" i="81"/>
  <c r="AP64" i="81"/>
  <c r="AN64" i="81"/>
  <c r="AM64" i="81"/>
  <c r="AL64" i="81"/>
  <c r="AK64" i="81"/>
  <c r="AJ64" i="81"/>
  <c r="AI64" i="81"/>
  <c r="AH64" i="81"/>
  <c r="AG64" i="81"/>
  <c r="AF64" i="81"/>
  <c r="AE64" i="81"/>
  <c r="AD64" i="81"/>
  <c r="AC64" i="81"/>
  <c r="AB64" i="81"/>
  <c r="Z64" i="81"/>
  <c r="Y64" i="81"/>
  <c r="X64" i="81"/>
  <c r="W64" i="81"/>
  <c r="V64" i="81"/>
  <c r="U64" i="81"/>
  <c r="T64" i="81"/>
  <c r="S64" i="81"/>
  <c r="R64" i="81"/>
  <c r="Q64" i="81"/>
  <c r="P64" i="81"/>
  <c r="O64" i="81"/>
  <c r="N64" i="81"/>
  <c r="L64" i="81"/>
  <c r="K64" i="81"/>
  <c r="J64" i="81"/>
  <c r="I64" i="81"/>
  <c r="H64" i="81"/>
  <c r="G64" i="81"/>
  <c r="F64" i="81"/>
  <c r="AU63" i="81"/>
  <c r="AT63" i="81"/>
  <c r="AS63" i="81"/>
  <c r="AR63" i="81"/>
  <c r="AQ63" i="81"/>
  <c r="AP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L63" i="81"/>
  <c r="K63" i="81"/>
  <c r="J63" i="81"/>
  <c r="I63" i="81"/>
  <c r="H63" i="81"/>
  <c r="G63" i="81"/>
  <c r="F63" i="81"/>
  <c r="AT62" i="81"/>
  <c r="AP62" i="81"/>
  <c r="AL62" i="81"/>
  <c r="AK62" i="81"/>
  <c r="AH62" i="81"/>
  <c r="AG62" i="81"/>
  <c r="AD62" i="81"/>
  <c r="AC62" i="81"/>
  <c r="Y62" i="81"/>
  <c r="X62" i="81"/>
  <c r="U62" i="81"/>
  <c r="T62" i="81"/>
  <c r="Q62" i="81"/>
  <c r="P62" i="81"/>
  <c r="P62" i="30" s="1"/>
  <c r="L62" i="81"/>
  <c r="K62" i="81"/>
  <c r="H62" i="81"/>
  <c r="G62" i="81"/>
  <c r="AU61" i="81"/>
  <c r="AT61" i="81"/>
  <c r="AS61" i="81"/>
  <c r="AR61" i="81"/>
  <c r="AQ61" i="81"/>
  <c r="AP61" i="81"/>
  <c r="AN61" i="81"/>
  <c r="AM61" i="81"/>
  <c r="AL61" i="81"/>
  <c r="AK61" i="81"/>
  <c r="AJ61" i="81"/>
  <c r="AI61" i="81"/>
  <c r="AH61" i="81"/>
  <c r="AG61" i="81"/>
  <c r="AF61" i="81"/>
  <c r="AE61" i="81"/>
  <c r="AD61" i="81"/>
  <c r="AC61" i="81"/>
  <c r="AB61" i="81"/>
  <c r="Z61" i="81"/>
  <c r="Y61" i="81"/>
  <c r="X61" i="81"/>
  <c r="W61" i="81"/>
  <c r="V61" i="81"/>
  <c r="U61" i="81"/>
  <c r="T61" i="81"/>
  <c r="S61" i="81"/>
  <c r="R61" i="81"/>
  <c r="Q61" i="81"/>
  <c r="P61" i="81"/>
  <c r="O61" i="81"/>
  <c r="N61" i="81"/>
  <c r="L61" i="81"/>
  <c r="K61" i="81"/>
  <c r="J61" i="81"/>
  <c r="I61" i="81"/>
  <c r="H61" i="81"/>
  <c r="G61" i="81"/>
  <c r="F61" i="81"/>
  <c r="AU57" i="81"/>
  <c r="AT57" i="81"/>
  <c r="AS57" i="81"/>
  <c r="AR57" i="81"/>
  <c r="AQ57" i="81"/>
  <c r="AP57" i="81"/>
  <c r="AN57" i="81"/>
  <c r="AM57" i="81"/>
  <c r="AL57" i="81"/>
  <c r="AK57" i="81"/>
  <c r="AJ57" i="81"/>
  <c r="AI57" i="81"/>
  <c r="AH57" i="81"/>
  <c r="AG57" i="81"/>
  <c r="AF57" i="81"/>
  <c r="AE57" i="81"/>
  <c r="AD57" i="81"/>
  <c r="AC57" i="81"/>
  <c r="AB57" i="81"/>
  <c r="Z57" i="81"/>
  <c r="Y57" i="81"/>
  <c r="X57" i="81"/>
  <c r="W57" i="81"/>
  <c r="V57" i="81"/>
  <c r="U57" i="81"/>
  <c r="T57" i="81"/>
  <c r="S57" i="81"/>
  <c r="R57" i="81"/>
  <c r="Q57" i="81"/>
  <c r="P57" i="81"/>
  <c r="O57" i="81"/>
  <c r="N57" i="81"/>
  <c r="L57" i="81"/>
  <c r="K57" i="81"/>
  <c r="J57" i="81"/>
  <c r="I57" i="81"/>
  <c r="H57" i="81"/>
  <c r="G57" i="81"/>
  <c r="F57" i="81"/>
  <c r="AU55" i="81"/>
  <c r="AT55" i="81"/>
  <c r="AS55" i="81"/>
  <c r="AR55" i="81"/>
  <c r="AQ55" i="81"/>
  <c r="AP55" i="81"/>
  <c r="AN55" i="81"/>
  <c r="AM55" i="81"/>
  <c r="AL55" i="81"/>
  <c r="AK55" i="81"/>
  <c r="AJ55" i="81"/>
  <c r="AI55" i="81"/>
  <c r="AH55" i="81"/>
  <c r="AG55" i="81"/>
  <c r="AF55" i="81"/>
  <c r="AE55" i="81"/>
  <c r="AD55" i="81"/>
  <c r="AC55" i="81"/>
  <c r="AB55" i="81"/>
  <c r="Z55" i="81"/>
  <c r="Y55" i="81"/>
  <c r="X55" i="81"/>
  <c r="W55" i="81"/>
  <c r="V55" i="81"/>
  <c r="U55" i="81"/>
  <c r="T55" i="81"/>
  <c r="S55" i="81"/>
  <c r="R55" i="81"/>
  <c r="Q55" i="81"/>
  <c r="P55" i="81"/>
  <c r="O55" i="81"/>
  <c r="N55" i="81"/>
  <c r="L55" i="81"/>
  <c r="K55" i="81"/>
  <c r="J55" i="81"/>
  <c r="I55" i="81"/>
  <c r="H55" i="81"/>
  <c r="G55" i="81"/>
  <c r="F55" i="81"/>
  <c r="AU54" i="81"/>
  <c r="AT54" i="81"/>
  <c r="AS54" i="81"/>
  <c r="AR54" i="81"/>
  <c r="AQ54" i="81"/>
  <c r="AP54" i="81"/>
  <c r="AN54" i="81"/>
  <c r="AM54" i="81"/>
  <c r="AL54" i="81"/>
  <c r="AK54" i="81"/>
  <c r="AJ54" i="81"/>
  <c r="AI54" i="81"/>
  <c r="AH54" i="81"/>
  <c r="AG54" i="81"/>
  <c r="AF54" i="81"/>
  <c r="AE54" i="81"/>
  <c r="AD54" i="81"/>
  <c r="AC54" i="81"/>
  <c r="AB54" i="81"/>
  <c r="Z54" i="81"/>
  <c r="Y54" i="81"/>
  <c r="X54" i="81"/>
  <c r="W54" i="81"/>
  <c r="V54" i="81"/>
  <c r="U54" i="81"/>
  <c r="T54" i="81"/>
  <c r="S54" i="81"/>
  <c r="R54" i="81"/>
  <c r="Q54" i="81"/>
  <c r="P54" i="81"/>
  <c r="O54" i="81"/>
  <c r="N54" i="81"/>
  <c r="L54" i="81"/>
  <c r="K54" i="81"/>
  <c r="J54" i="81"/>
  <c r="I54" i="81"/>
  <c r="H54" i="81"/>
  <c r="G54" i="81"/>
  <c r="F54" i="81"/>
  <c r="AU53" i="81"/>
  <c r="AM53" i="81"/>
  <c r="AG53" i="81"/>
  <c r="AD53" i="81"/>
  <c r="Y53" i="81"/>
  <c r="U53" i="81"/>
  <c r="U53" i="30" s="1"/>
  <c r="Q53" i="81"/>
  <c r="H53" i="81"/>
  <c r="AU52" i="81"/>
  <c r="AT52" i="81"/>
  <c r="AS52" i="81"/>
  <c r="AR52" i="81"/>
  <c r="AQ52" i="81"/>
  <c r="AP52" i="81"/>
  <c r="AN52" i="81"/>
  <c r="AM52" i="81"/>
  <c r="AL52" i="81"/>
  <c r="AK52" i="81"/>
  <c r="AJ52" i="81"/>
  <c r="AI52" i="81"/>
  <c r="AH52" i="81"/>
  <c r="AG52" i="81"/>
  <c r="AF52" i="81"/>
  <c r="AE52" i="81"/>
  <c r="AD52" i="81"/>
  <c r="AC52" i="81"/>
  <c r="AB52" i="81"/>
  <c r="Z52" i="81"/>
  <c r="Y52" i="81"/>
  <c r="X52" i="81"/>
  <c r="W52" i="81"/>
  <c r="V52" i="81"/>
  <c r="U52" i="81"/>
  <c r="T52" i="81"/>
  <c r="S52" i="81"/>
  <c r="R52" i="81"/>
  <c r="Q52" i="81"/>
  <c r="P52" i="81"/>
  <c r="O52" i="81"/>
  <c r="N52" i="81"/>
  <c r="L52" i="81"/>
  <c r="K52" i="81"/>
  <c r="J52" i="81"/>
  <c r="I52" i="81"/>
  <c r="H52" i="81"/>
  <c r="G52" i="81"/>
  <c r="F52" i="81"/>
  <c r="AU51" i="81"/>
  <c r="AT51" i="81"/>
  <c r="AS51" i="81"/>
  <c r="AR51" i="81"/>
  <c r="AQ51" i="81"/>
  <c r="AP51" i="81"/>
  <c r="AN51" i="81"/>
  <c r="AM51" i="81"/>
  <c r="AL51" i="81"/>
  <c r="AK51" i="81"/>
  <c r="AJ51" i="81"/>
  <c r="AI51" i="81"/>
  <c r="AH51" i="81"/>
  <c r="AG51" i="81"/>
  <c r="AF51" i="81"/>
  <c r="AE51" i="81"/>
  <c r="AD51" i="81"/>
  <c r="AC51" i="81"/>
  <c r="AB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L51" i="81"/>
  <c r="K51" i="81"/>
  <c r="J51" i="81"/>
  <c r="I51" i="81"/>
  <c r="H51" i="81"/>
  <c r="G51" i="81"/>
  <c r="F51" i="81"/>
  <c r="AU50" i="81"/>
  <c r="AT50" i="81"/>
  <c r="AS50" i="81"/>
  <c r="AR50" i="81"/>
  <c r="AQ50" i="81"/>
  <c r="AP50" i="81"/>
  <c r="AN50" i="81"/>
  <c r="AM50" i="81"/>
  <c r="AL50" i="81"/>
  <c r="AK50" i="81"/>
  <c r="AJ50" i="81"/>
  <c r="AI50" i="81"/>
  <c r="AH50" i="81"/>
  <c r="AG50" i="81"/>
  <c r="AF50" i="81"/>
  <c r="AE50" i="81"/>
  <c r="AD50" i="81"/>
  <c r="AC50" i="81"/>
  <c r="AB50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L50" i="81"/>
  <c r="K50" i="81"/>
  <c r="J50" i="81"/>
  <c r="I50" i="81"/>
  <c r="H50" i="81"/>
  <c r="G50" i="81"/>
  <c r="F50" i="81"/>
  <c r="AU49" i="81"/>
  <c r="AT49" i="81"/>
  <c r="AS49" i="81"/>
  <c r="AR49" i="81"/>
  <c r="AQ49" i="81"/>
  <c r="AP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L49" i="81"/>
  <c r="K49" i="81"/>
  <c r="J49" i="81"/>
  <c r="I49" i="81"/>
  <c r="H49" i="81"/>
  <c r="G49" i="81"/>
  <c r="F49" i="81"/>
  <c r="AU48" i="81"/>
  <c r="AT48" i="81"/>
  <c r="AQ48" i="81"/>
  <c r="AP48" i="81"/>
  <c r="AN48" i="81"/>
  <c r="AL48" i="81"/>
  <c r="AK48" i="81"/>
  <c r="AH48" i="81"/>
  <c r="AG48" i="81"/>
  <c r="AD48" i="81"/>
  <c r="AC48" i="81"/>
  <c r="Y48" i="81"/>
  <c r="X48" i="81"/>
  <c r="W48" i="81"/>
  <c r="U48" i="81"/>
  <c r="T48" i="81"/>
  <c r="T48" i="30" s="1"/>
  <c r="Q48" i="81"/>
  <c r="P48" i="81"/>
  <c r="L48" i="81"/>
  <c r="K48" i="81"/>
  <c r="H48" i="81"/>
  <c r="G48" i="81"/>
  <c r="F48" i="81"/>
  <c r="AU46" i="81"/>
  <c r="AT46" i="81"/>
  <c r="AS46" i="81"/>
  <c r="AR46" i="81"/>
  <c r="AQ46" i="81"/>
  <c r="AP46" i="81"/>
  <c r="AN46" i="81"/>
  <c r="AM46" i="81"/>
  <c r="AL46" i="81"/>
  <c r="AK46" i="81"/>
  <c r="AJ46" i="81"/>
  <c r="AI46" i="81"/>
  <c r="AH46" i="81"/>
  <c r="AG46" i="81"/>
  <c r="AF46" i="81"/>
  <c r="AE46" i="81"/>
  <c r="AD46" i="81"/>
  <c r="AC46" i="81"/>
  <c r="AB46" i="81"/>
  <c r="Z46" i="81"/>
  <c r="Y46" i="81"/>
  <c r="X46" i="81"/>
  <c r="W46" i="81"/>
  <c r="V46" i="81"/>
  <c r="U46" i="81"/>
  <c r="T46" i="81"/>
  <c r="S46" i="81"/>
  <c r="R46" i="81"/>
  <c r="Q46" i="81"/>
  <c r="P46" i="81"/>
  <c r="O46" i="81"/>
  <c r="N46" i="81"/>
  <c r="L46" i="81"/>
  <c r="K46" i="81"/>
  <c r="J46" i="81"/>
  <c r="I46" i="81"/>
  <c r="H46" i="81"/>
  <c r="G46" i="81"/>
  <c r="F46" i="81"/>
  <c r="A46" i="81"/>
  <c r="A72" i="81" s="1"/>
  <c r="AU40" i="81"/>
  <c r="AT40" i="81"/>
  <c r="AS40" i="81"/>
  <c r="AR40" i="81"/>
  <c r="AQ40" i="81"/>
  <c r="AP40" i="81"/>
  <c r="AN40" i="81"/>
  <c r="AM40" i="81"/>
  <c r="AL40" i="81"/>
  <c r="AK40" i="81"/>
  <c r="AJ40" i="81"/>
  <c r="AI40" i="81"/>
  <c r="AH40" i="81"/>
  <c r="AG40" i="81"/>
  <c r="AF40" i="81"/>
  <c r="AE40" i="81"/>
  <c r="AD40" i="81"/>
  <c r="AC40" i="81"/>
  <c r="AB40" i="81"/>
  <c r="Z40" i="81"/>
  <c r="Y40" i="81"/>
  <c r="X40" i="81"/>
  <c r="W40" i="81"/>
  <c r="V40" i="81"/>
  <c r="U40" i="81"/>
  <c r="T40" i="81"/>
  <c r="S40" i="81"/>
  <c r="R40" i="81"/>
  <c r="Q40" i="81"/>
  <c r="P40" i="81"/>
  <c r="O40" i="81"/>
  <c r="N40" i="81"/>
  <c r="L40" i="81"/>
  <c r="K40" i="81"/>
  <c r="J40" i="81"/>
  <c r="I40" i="81"/>
  <c r="H40" i="81"/>
  <c r="G40" i="81"/>
  <c r="F40" i="81"/>
  <c r="AU36" i="81"/>
  <c r="AT36" i="81"/>
  <c r="AS36" i="81"/>
  <c r="AR36" i="81"/>
  <c r="AQ36" i="81"/>
  <c r="AP36" i="81"/>
  <c r="AN36" i="81"/>
  <c r="AM36" i="81"/>
  <c r="AL36" i="81"/>
  <c r="AK36" i="81"/>
  <c r="AJ36" i="81"/>
  <c r="AI36" i="81"/>
  <c r="AH36" i="81"/>
  <c r="AG36" i="81"/>
  <c r="AF36" i="81"/>
  <c r="AE36" i="81"/>
  <c r="AD36" i="81"/>
  <c r="AC36" i="81"/>
  <c r="AB36" i="81"/>
  <c r="Z36" i="81"/>
  <c r="Y36" i="81"/>
  <c r="X36" i="81"/>
  <c r="W36" i="81"/>
  <c r="V36" i="81"/>
  <c r="U36" i="81"/>
  <c r="T36" i="81"/>
  <c r="S36" i="81"/>
  <c r="R36" i="81"/>
  <c r="Q36" i="81"/>
  <c r="P36" i="81"/>
  <c r="O36" i="81"/>
  <c r="N36" i="81"/>
  <c r="L36" i="81"/>
  <c r="K36" i="81"/>
  <c r="J36" i="81"/>
  <c r="I36" i="81"/>
  <c r="H36" i="81"/>
  <c r="G36" i="81"/>
  <c r="F36" i="81"/>
  <c r="AU35" i="81"/>
  <c r="AT35" i="81"/>
  <c r="AS35" i="81"/>
  <c r="AR35" i="81"/>
  <c r="AQ35" i="81"/>
  <c r="AP35" i="81"/>
  <c r="AN35" i="81"/>
  <c r="AM35" i="81"/>
  <c r="AL35" i="81"/>
  <c r="AK35" i="81"/>
  <c r="AJ35" i="81"/>
  <c r="AI35" i="81"/>
  <c r="AH35" i="81"/>
  <c r="AG35" i="81"/>
  <c r="AF35" i="81"/>
  <c r="AE35" i="81"/>
  <c r="AD35" i="81"/>
  <c r="AC35" i="81"/>
  <c r="AB35" i="81"/>
  <c r="Z35" i="81"/>
  <c r="Y35" i="81"/>
  <c r="X35" i="81"/>
  <c r="W35" i="81"/>
  <c r="V35" i="81"/>
  <c r="U35" i="81"/>
  <c r="T35" i="81"/>
  <c r="S35" i="81"/>
  <c r="R35" i="81"/>
  <c r="Q35" i="81"/>
  <c r="P35" i="81"/>
  <c r="O35" i="81"/>
  <c r="N35" i="81"/>
  <c r="L35" i="81"/>
  <c r="K35" i="81"/>
  <c r="J35" i="81"/>
  <c r="I35" i="81"/>
  <c r="H35" i="81"/>
  <c r="G35" i="81"/>
  <c r="F35" i="81"/>
  <c r="AU34" i="81"/>
  <c r="AT34" i="81"/>
  <c r="AS34" i="81"/>
  <c r="AR34" i="81"/>
  <c r="AQ34" i="81"/>
  <c r="AP34" i="81"/>
  <c r="AN34" i="81"/>
  <c r="AM34" i="81"/>
  <c r="AL34" i="81"/>
  <c r="AK34" i="81"/>
  <c r="AJ34" i="81"/>
  <c r="AI34" i="81"/>
  <c r="AH34" i="81"/>
  <c r="AG34" i="81"/>
  <c r="AF34" i="81"/>
  <c r="AE34" i="81"/>
  <c r="AD34" i="81"/>
  <c r="AC34" i="81"/>
  <c r="AB34" i="81"/>
  <c r="Z34" i="81"/>
  <c r="Y34" i="81"/>
  <c r="X34" i="81"/>
  <c r="W34" i="81"/>
  <c r="V34" i="81"/>
  <c r="U34" i="81"/>
  <c r="T34" i="81"/>
  <c r="S34" i="81"/>
  <c r="R34" i="81"/>
  <c r="Q34" i="81"/>
  <c r="P34" i="81"/>
  <c r="O34" i="81"/>
  <c r="N34" i="81"/>
  <c r="L34" i="81"/>
  <c r="K34" i="81"/>
  <c r="J34" i="81"/>
  <c r="I34" i="81"/>
  <c r="H34" i="81"/>
  <c r="G34" i="81"/>
  <c r="F34" i="81"/>
  <c r="AU33" i="81"/>
  <c r="AT33" i="81"/>
  <c r="AS33" i="81"/>
  <c r="AR33" i="81"/>
  <c r="AQ33" i="81"/>
  <c r="AP33" i="81"/>
  <c r="AN33" i="81"/>
  <c r="AM33" i="81"/>
  <c r="AL33" i="81"/>
  <c r="AK33" i="81"/>
  <c r="AJ33" i="81"/>
  <c r="AI33" i="81"/>
  <c r="AH33" i="81"/>
  <c r="AG33" i="81"/>
  <c r="AF33" i="81"/>
  <c r="AE33" i="81"/>
  <c r="AD33" i="81"/>
  <c r="AC33" i="81"/>
  <c r="AB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L33" i="81"/>
  <c r="K33" i="81"/>
  <c r="J33" i="81"/>
  <c r="I33" i="81"/>
  <c r="H33" i="81"/>
  <c r="G33" i="81"/>
  <c r="F33" i="81"/>
  <c r="AU32" i="81"/>
  <c r="AT32" i="81"/>
  <c r="AS32" i="81"/>
  <c r="AR32" i="81"/>
  <c r="AQ32" i="81"/>
  <c r="AP32" i="81"/>
  <c r="AN32" i="81"/>
  <c r="AM32" i="81"/>
  <c r="AL32" i="81"/>
  <c r="AK32" i="81"/>
  <c r="AJ32" i="81"/>
  <c r="AI32" i="81"/>
  <c r="AH32" i="81"/>
  <c r="AG32" i="81"/>
  <c r="AF32" i="81"/>
  <c r="AE32" i="81"/>
  <c r="AD32" i="81"/>
  <c r="AC32" i="81"/>
  <c r="AB32" i="81"/>
  <c r="Z32" i="81"/>
  <c r="Y32" i="81"/>
  <c r="X32" i="81"/>
  <c r="W32" i="81"/>
  <c r="V32" i="81"/>
  <c r="U32" i="81"/>
  <c r="T32" i="81"/>
  <c r="S32" i="81"/>
  <c r="R32" i="81"/>
  <c r="Q32" i="81"/>
  <c r="P32" i="81"/>
  <c r="O32" i="81"/>
  <c r="N32" i="81"/>
  <c r="L32" i="81"/>
  <c r="K32" i="81"/>
  <c r="J32" i="81"/>
  <c r="I32" i="81"/>
  <c r="H32" i="81"/>
  <c r="G32" i="81"/>
  <c r="F32" i="81"/>
  <c r="AU31" i="81"/>
  <c r="AT31" i="81"/>
  <c r="AS31" i="81"/>
  <c r="AR31" i="81"/>
  <c r="AQ31" i="81"/>
  <c r="AP31" i="81"/>
  <c r="AN31" i="81"/>
  <c r="AM31" i="81"/>
  <c r="AL31" i="81"/>
  <c r="AK31" i="81"/>
  <c r="AJ31" i="81"/>
  <c r="AI31" i="81"/>
  <c r="AH31" i="81"/>
  <c r="AG31" i="81"/>
  <c r="AF31" i="81"/>
  <c r="AE31" i="81"/>
  <c r="AD31" i="81"/>
  <c r="AC31" i="81"/>
  <c r="AB31" i="81"/>
  <c r="Z31" i="81"/>
  <c r="Y31" i="81"/>
  <c r="X31" i="81"/>
  <c r="W31" i="81"/>
  <c r="V31" i="81"/>
  <c r="U31" i="81"/>
  <c r="T31" i="81"/>
  <c r="S31" i="81"/>
  <c r="R31" i="81"/>
  <c r="Q31" i="81"/>
  <c r="P31" i="81"/>
  <c r="O31" i="81"/>
  <c r="N31" i="81"/>
  <c r="L31" i="81"/>
  <c r="K31" i="81"/>
  <c r="J31" i="81"/>
  <c r="I31" i="81"/>
  <c r="H31" i="81"/>
  <c r="G31" i="81"/>
  <c r="F31" i="81"/>
  <c r="AU30" i="81"/>
  <c r="AT30" i="81"/>
  <c r="AT30" i="30" s="1"/>
  <c r="AS30" i="81"/>
  <c r="AQ30" i="81"/>
  <c r="AP30" i="81"/>
  <c r="AL30" i="81"/>
  <c r="AK30" i="81"/>
  <c r="AH30" i="81"/>
  <c r="AG30" i="81"/>
  <c r="AD30" i="81"/>
  <c r="AC30" i="81"/>
  <c r="AB30" i="81"/>
  <c r="Y30" i="81"/>
  <c r="X30" i="81"/>
  <c r="U30" i="81"/>
  <c r="T30" i="81"/>
  <c r="Q30" i="81"/>
  <c r="P30" i="81"/>
  <c r="L30" i="81"/>
  <c r="K30" i="81"/>
  <c r="J30" i="81"/>
  <c r="H30" i="81"/>
  <c r="G30" i="81"/>
  <c r="AU29" i="81"/>
  <c r="AT29" i="81"/>
  <c r="AS29" i="81"/>
  <c r="AR29" i="81"/>
  <c r="AQ29" i="81"/>
  <c r="AP29" i="81"/>
  <c r="AN29" i="81"/>
  <c r="AM29" i="81"/>
  <c r="AL29" i="81"/>
  <c r="AK29" i="81"/>
  <c r="AJ29" i="81"/>
  <c r="AI29" i="81"/>
  <c r="AH29" i="81"/>
  <c r="AG29" i="81"/>
  <c r="AF29" i="81"/>
  <c r="AE29" i="81"/>
  <c r="AD29" i="81"/>
  <c r="AC29" i="81"/>
  <c r="AB29" i="81"/>
  <c r="Z29" i="81"/>
  <c r="Y29" i="81"/>
  <c r="X29" i="81"/>
  <c r="W29" i="81"/>
  <c r="V29" i="81"/>
  <c r="U29" i="81"/>
  <c r="T29" i="81"/>
  <c r="S29" i="81"/>
  <c r="R29" i="81"/>
  <c r="Q29" i="81"/>
  <c r="P29" i="81"/>
  <c r="O29" i="81"/>
  <c r="N29" i="81"/>
  <c r="L29" i="81"/>
  <c r="K29" i="81"/>
  <c r="J29" i="81"/>
  <c r="I29" i="81"/>
  <c r="H29" i="81"/>
  <c r="G29" i="81"/>
  <c r="F29" i="81"/>
  <c r="K28" i="81"/>
  <c r="AU25" i="81"/>
  <c r="AT25" i="81"/>
  <c r="AS25" i="81"/>
  <c r="AR25" i="81"/>
  <c r="AQ25" i="81"/>
  <c r="AP25" i="81"/>
  <c r="AN25" i="81"/>
  <c r="AM25" i="81"/>
  <c r="AL25" i="81"/>
  <c r="AK25" i="81"/>
  <c r="AJ25" i="81"/>
  <c r="AI25" i="81"/>
  <c r="AH25" i="81"/>
  <c r="AG25" i="81"/>
  <c r="AF25" i="81"/>
  <c r="AE25" i="81"/>
  <c r="AD25" i="81"/>
  <c r="AC25" i="81"/>
  <c r="AB25" i="81"/>
  <c r="Z25" i="81"/>
  <c r="Y25" i="81"/>
  <c r="X25" i="81"/>
  <c r="W25" i="81"/>
  <c r="V25" i="81"/>
  <c r="U25" i="81"/>
  <c r="T25" i="81"/>
  <c r="S25" i="81"/>
  <c r="R25" i="81"/>
  <c r="Q25" i="81"/>
  <c r="P25" i="81"/>
  <c r="O25" i="81"/>
  <c r="N25" i="81"/>
  <c r="L25" i="81"/>
  <c r="K25" i="81"/>
  <c r="J25" i="81"/>
  <c r="I25" i="81"/>
  <c r="H25" i="81"/>
  <c r="G25" i="81"/>
  <c r="F25" i="81"/>
  <c r="AU23" i="81"/>
  <c r="AT23" i="81"/>
  <c r="AS23" i="81"/>
  <c r="AR23" i="81"/>
  <c r="AQ23" i="81"/>
  <c r="AP23" i="81"/>
  <c r="AN23" i="81"/>
  <c r="AM23" i="81"/>
  <c r="AL23" i="81"/>
  <c r="AK23" i="81"/>
  <c r="AJ23" i="81"/>
  <c r="AI23" i="81"/>
  <c r="AH23" i="81"/>
  <c r="AG23" i="81"/>
  <c r="AF23" i="81"/>
  <c r="AE23" i="81"/>
  <c r="AD23" i="81"/>
  <c r="AC23" i="81"/>
  <c r="AB23" i="81"/>
  <c r="Z23" i="81"/>
  <c r="Y23" i="81"/>
  <c r="X23" i="81"/>
  <c r="W23" i="81"/>
  <c r="V23" i="81"/>
  <c r="U23" i="81"/>
  <c r="T23" i="81"/>
  <c r="S23" i="81"/>
  <c r="R23" i="81"/>
  <c r="Q23" i="81"/>
  <c r="P23" i="81"/>
  <c r="O23" i="81"/>
  <c r="N23" i="81"/>
  <c r="L23" i="81"/>
  <c r="K23" i="81"/>
  <c r="J23" i="81"/>
  <c r="I23" i="81"/>
  <c r="H23" i="81"/>
  <c r="G23" i="81"/>
  <c r="F23" i="81"/>
  <c r="AU22" i="81"/>
  <c r="AT22" i="81"/>
  <c r="AS22" i="81"/>
  <c r="AR22" i="81"/>
  <c r="AQ22" i="81"/>
  <c r="AP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L22" i="81"/>
  <c r="K22" i="81"/>
  <c r="J22" i="81"/>
  <c r="I22" i="81"/>
  <c r="H22" i="81"/>
  <c r="G22" i="81"/>
  <c r="F22" i="81"/>
  <c r="AS21" i="81"/>
  <c r="AR21" i="81"/>
  <c r="AN21" i="81"/>
  <c r="AM21" i="81"/>
  <c r="AJ21" i="81"/>
  <c r="AI21" i="81"/>
  <c r="AH21" i="81"/>
  <c r="AF21" i="81"/>
  <c r="AE21" i="81"/>
  <c r="AB21" i="81"/>
  <c r="Z21" i="81"/>
  <c r="W21" i="81"/>
  <c r="V21" i="81"/>
  <c r="S21" i="81"/>
  <c r="Q21" i="81"/>
  <c r="O21" i="81"/>
  <c r="N21" i="81"/>
  <c r="J21" i="81"/>
  <c r="F21" i="81"/>
  <c r="AU20" i="81"/>
  <c r="AT20" i="81"/>
  <c r="AS20" i="81"/>
  <c r="AR20" i="81"/>
  <c r="AQ20" i="81"/>
  <c r="AP20" i="81"/>
  <c r="AN20" i="81"/>
  <c r="AM20" i="81"/>
  <c r="AL20" i="81"/>
  <c r="AK20" i="81"/>
  <c r="AJ20" i="81"/>
  <c r="AI20" i="81"/>
  <c r="AH20" i="81"/>
  <c r="AG20" i="81"/>
  <c r="AF20" i="81"/>
  <c r="AE20" i="81"/>
  <c r="AD20" i="81"/>
  <c r="AC20" i="81"/>
  <c r="AB20" i="81"/>
  <c r="Z20" i="81"/>
  <c r="Y20" i="81"/>
  <c r="X20" i="81"/>
  <c r="W20" i="81"/>
  <c r="V20" i="81"/>
  <c r="U20" i="81"/>
  <c r="T20" i="81"/>
  <c r="S20" i="81"/>
  <c r="R20" i="81"/>
  <c r="Q20" i="81"/>
  <c r="P20" i="81"/>
  <c r="O20" i="81"/>
  <c r="N20" i="81"/>
  <c r="L20" i="81"/>
  <c r="K20" i="81"/>
  <c r="J20" i="81"/>
  <c r="I20" i="81"/>
  <c r="H20" i="81"/>
  <c r="G20" i="81"/>
  <c r="F20" i="81"/>
  <c r="AU19" i="81"/>
  <c r="AT19" i="81"/>
  <c r="AS19" i="81"/>
  <c r="AR19" i="81"/>
  <c r="AQ19" i="81"/>
  <c r="AP19" i="81"/>
  <c r="AN19" i="81"/>
  <c r="AM19" i="81"/>
  <c r="AL19" i="81"/>
  <c r="AK19" i="81"/>
  <c r="AJ19" i="81"/>
  <c r="AI19" i="81"/>
  <c r="AH19" i="81"/>
  <c r="AG19" i="81"/>
  <c r="AF19" i="81"/>
  <c r="AE19" i="81"/>
  <c r="AD19" i="81"/>
  <c r="AC19" i="81"/>
  <c r="AB19" i="81"/>
  <c r="Z19" i="81"/>
  <c r="Y19" i="81"/>
  <c r="X19" i="81"/>
  <c r="W19" i="81"/>
  <c r="V19" i="81"/>
  <c r="U19" i="81"/>
  <c r="T19" i="81"/>
  <c r="S19" i="81"/>
  <c r="R19" i="81"/>
  <c r="Q19" i="81"/>
  <c r="P19" i="81"/>
  <c r="O19" i="81"/>
  <c r="N19" i="81"/>
  <c r="L19" i="81"/>
  <c r="K19" i="81"/>
  <c r="J19" i="81"/>
  <c r="I19" i="81"/>
  <c r="H19" i="81"/>
  <c r="G19" i="81"/>
  <c r="F19" i="81"/>
  <c r="AU18" i="81"/>
  <c r="AT18" i="81"/>
  <c r="AS18" i="81"/>
  <c r="AR18" i="81"/>
  <c r="AQ18" i="81"/>
  <c r="AP18" i="81"/>
  <c r="AN18" i="81"/>
  <c r="AM18" i="81"/>
  <c r="AL18" i="81"/>
  <c r="AK18" i="81"/>
  <c r="AJ18" i="81"/>
  <c r="AI18" i="81"/>
  <c r="AH18" i="81"/>
  <c r="AG18" i="81"/>
  <c r="AF18" i="81"/>
  <c r="AE18" i="81"/>
  <c r="AD18" i="81"/>
  <c r="AC18" i="81"/>
  <c r="AB18" i="81"/>
  <c r="Z18" i="81"/>
  <c r="Y18" i="81"/>
  <c r="X18" i="81"/>
  <c r="W18" i="81"/>
  <c r="V18" i="81"/>
  <c r="U18" i="81"/>
  <c r="T18" i="81"/>
  <c r="S18" i="81"/>
  <c r="R18" i="81"/>
  <c r="Q18" i="81"/>
  <c r="P18" i="81"/>
  <c r="O18" i="81"/>
  <c r="N18" i="81"/>
  <c r="L18" i="81"/>
  <c r="K18" i="81"/>
  <c r="J18" i="81"/>
  <c r="I18" i="81"/>
  <c r="H18" i="81"/>
  <c r="G18" i="81"/>
  <c r="F18" i="81"/>
  <c r="AU17" i="81"/>
  <c r="AT17" i="81"/>
  <c r="AS17" i="81"/>
  <c r="AR17" i="81"/>
  <c r="AQ17" i="81"/>
  <c r="AP17" i="81"/>
  <c r="AN17" i="81"/>
  <c r="AM17" i="81"/>
  <c r="AL17" i="81"/>
  <c r="AK17" i="81"/>
  <c r="AJ17" i="81"/>
  <c r="AI17" i="81"/>
  <c r="AH17" i="81"/>
  <c r="AG17" i="81"/>
  <c r="AF17" i="81"/>
  <c r="AE17" i="81"/>
  <c r="AD17" i="81"/>
  <c r="AC17" i="81"/>
  <c r="AB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L17" i="81"/>
  <c r="K17" i="81"/>
  <c r="J17" i="81"/>
  <c r="I17" i="81"/>
  <c r="H17" i="81"/>
  <c r="G17" i="81"/>
  <c r="F17" i="81"/>
  <c r="AU16" i="81"/>
  <c r="AR16" i="81"/>
  <c r="AQ16" i="81"/>
  <c r="AP16" i="81"/>
  <c r="AM16" i="81"/>
  <c r="AL16" i="81"/>
  <c r="AI16" i="81"/>
  <c r="AH16" i="81"/>
  <c r="AE16" i="81"/>
  <c r="AD16" i="81"/>
  <c r="Z16" i="81"/>
  <c r="Y16" i="81"/>
  <c r="X16" i="81"/>
  <c r="V16" i="81"/>
  <c r="U16" i="81"/>
  <c r="R16" i="81"/>
  <c r="Q16" i="81"/>
  <c r="N16" i="81"/>
  <c r="L16" i="81"/>
  <c r="I16" i="81"/>
  <c r="H16" i="81"/>
  <c r="G16" i="81"/>
  <c r="AU14" i="81"/>
  <c r="AT14" i="81"/>
  <c r="AS14" i="81"/>
  <c r="AR14" i="81"/>
  <c r="AQ14" i="81"/>
  <c r="AP14" i="81"/>
  <c r="AN14" i="81"/>
  <c r="AM14" i="81"/>
  <c r="AL14" i="81"/>
  <c r="AK14" i="81"/>
  <c r="AJ14" i="81"/>
  <c r="AI14" i="81"/>
  <c r="AH14" i="81"/>
  <c r="AG14" i="81"/>
  <c r="AF14" i="81"/>
  <c r="AE14" i="81"/>
  <c r="AD14" i="81"/>
  <c r="AC14" i="81"/>
  <c r="AB14" i="81"/>
  <c r="Z14" i="81"/>
  <c r="Y14" i="81"/>
  <c r="X14" i="81"/>
  <c r="W14" i="81"/>
  <c r="V14" i="81"/>
  <c r="U14" i="81"/>
  <c r="T14" i="81"/>
  <c r="S14" i="81"/>
  <c r="R14" i="81"/>
  <c r="Q14" i="81"/>
  <c r="P14" i="81"/>
  <c r="O14" i="81"/>
  <c r="N14" i="81"/>
  <c r="L14" i="81"/>
  <c r="K14" i="81"/>
  <c r="J14" i="81"/>
  <c r="I14" i="81"/>
  <c r="H14" i="81"/>
  <c r="G14" i="81"/>
  <c r="F14" i="81"/>
  <c r="A14" i="81"/>
  <c r="A2" i="81"/>
  <c r="A78" i="30"/>
  <c r="A104" i="30" s="1"/>
  <c r="A46" i="30"/>
  <c r="A72" i="30" s="1"/>
  <c r="A14" i="30"/>
  <c r="S31" i="87"/>
  <c r="R31" i="87"/>
  <c r="Q31" i="87"/>
  <c r="P31" i="87"/>
  <c r="O31" i="87"/>
  <c r="N31" i="87"/>
  <c r="L31" i="87"/>
  <c r="J31" i="87"/>
  <c r="I31" i="87"/>
  <c r="H31" i="87"/>
  <c r="G31" i="87"/>
  <c r="F31" i="87"/>
  <c r="B24" i="87"/>
  <c r="B25" i="87" s="1"/>
  <c r="B26" i="87" s="1"/>
  <c r="B27" i="87" s="1"/>
  <c r="B28" i="87" s="1"/>
  <c r="B29" i="87" s="1"/>
  <c r="B30" i="87" s="1"/>
  <c r="B31" i="87" s="1"/>
  <c r="A24" i="87"/>
  <c r="A31" i="87" s="1"/>
  <c r="S20" i="87"/>
  <c r="R20" i="87"/>
  <c r="Q20" i="87"/>
  <c r="P20" i="87"/>
  <c r="O20" i="87"/>
  <c r="N20" i="87"/>
  <c r="L20" i="87"/>
  <c r="J20" i="87"/>
  <c r="I20" i="87"/>
  <c r="H20" i="87"/>
  <c r="G20" i="87"/>
  <c r="F20" i="87"/>
  <c r="B13" i="87"/>
  <c r="B14" i="87" s="1"/>
  <c r="B15" i="87" s="1"/>
  <c r="B16" i="87" s="1"/>
  <c r="B17" i="87" s="1"/>
  <c r="B18" i="87" s="1"/>
  <c r="B19" i="87" s="1"/>
  <c r="B20" i="87" s="1"/>
  <c r="A13" i="87"/>
  <c r="A14" i="87" s="1"/>
  <c r="A15" i="87" s="1"/>
  <c r="A16" i="87" s="1"/>
  <c r="A17" i="87" s="1"/>
  <c r="A18" i="87" s="1"/>
  <c r="A19" i="87" s="1"/>
  <c r="A20" i="87" s="1"/>
  <c r="S31" i="54"/>
  <c r="R31" i="54"/>
  <c r="Q31" i="54"/>
  <c r="L31" i="54"/>
  <c r="K31" i="54"/>
  <c r="K31" i="88" s="1"/>
  <c r="J31" i="54"/>
  <c r="I31" i="54"/>
  <c r="H31" i="54"/>
  <c r="G31" i="54"/>
  <c r="G31" i="88" s="1"/>
  <c r="F31" i="54"/>
  <c r="B24" i="54"/>
  <c r="B25" i="54" s="1"/>
  <c r="B26" i="54" s="1"/>
  <c r="B27" i="54" s="1"/>
  <c r="B28" i="54" s="1"/>
  <c r="B29" i="54" s="1"/>
  <c r="B30" i="54" s="1"/>
  <c r="B31" i="54" s="1"/>
  <c r="A24" i="54"/>
  <c r="A31" i="54" s="1"/>
  <c r="S20" i="54"/>
  <c r="S20" i="88" s="1"/>
  <c r="R20" i="54"/>
  <c r="Q20" i="54"/>
  <c r="L20" i="54"/>
  <c r="K20" i="54"/>
  <c r="K20" i="88" s="1"/>
  <c r="J20" i="54"/>
  <c r="I20" i="54"/>
  <c r="H20" i="54"/>
  <c r="G20" i="54"/>
  <c r="G20" i="88" s="1"/>
  <c r="F20" i="54"/>
  <c r="B13" i="54"/>
  <c r="B14" i="54" s="1"/>
  <c r="B15" i="54" s="1"/>
  <c r="B16" i="54" s="1"/>
  <c r="B17" i="54" s="1"/>
  <c r="B18" i="54" s="1"/>
  <c r="B19" i="54" s="1"/>
  <c r="B20" i="54" s="1"/>
  <c r="A13" i="54"/>
  <c r="A14" i="54" s="1"/>
  <c r="A15" i="54" s="1"/>
  <c r="A16" i="54" s="1"/>
  <c r="A17" i="54" s="1"/>
  <c r="A18" i="54" s="1"/>
  <c r="A19" i="54" s="1"/>
  <c r="A20" i="54" s="1"/>
  <c r="S31" i="88"/>
  <c r="R31" i="88"/>
  <c r="Q31" i="88"/>
  <c r="P31" i="88"/>
  <c r="O31" i="88"/>
  <c r="N31" i="88"/>
  <c r="L31" i="88"/>
  <c r="J31" i="88"/>
  <c r="H31" i="88"/>
  <c r="F31" i="88"/>
  <c r="S30" i="88"/>
  <c r="R30" i="88"/>
  <c r="Q30" i="88"/>
  <c r="P30" i="88"/>
  <c r="O30" i="88"/>
  <c r="N30" i="88"/>
  <c r="L30" i="88"/>
  <c r="K30" i="88"/>
  <c r="J30" i="88"/>
  <c r="I30" i="88"/>
  <c r="H30" i="88"/>
  <c r="G30" i="88"/>
  <c r="F30" i="88"/>
  <c r="S29" i="88"/>
  <c r="R29" i="88"/>
  <c r="Q29" i="88"/>
  <c r="P29" i="88"/>
  <c r="O29" i="88"/>
  <c r="N29" i="88"/>
  <c r="L29" i="88"/>
  <c r="K29" i="88"/>
  <c r="J29" i="88"/>
  <c r="I29" i="88"/>
  <c r="H29" i="88"/>
  <c r="G29" i="88"/>
  <c r="F29" i="88"/>
  <c r="S28" i="88"/>
  <c r="R28" i="88"/>
  <c r="Q28" i="88"/>
  <c r="P28" i="88"/>
  <c r="O28" i="88"/>
  <c r="N28" i="88"/>
  <c r="L28" i="88"/>
  <c r="K28" i="88"/>
  <c r="J28" i="88"/>
  <c r="I28" i="88"/>
  <c r="H28" i="88"/>
  <c r="G28" i="88"/>
  <c r="F28" i="88"/>
  <c r="S27" i="88"/>
  <c r="R27" i="88"/>
  <c r="Q27" i="88"/>
  <c r="P27" i="88"/>
  <c r="O27" i="88"/>
  <c r="N27" i="88"/>
  <c r="L27" i="88"/>
  <c r="K27" i="88"/>
  <c r="J27" i="88"/>
  <c r="I27" i="88"/>
  <c r="H27" i="88"/>
  <c r="G27" i="88"/>
  <c r="F27" i="88"/>
  <c r="S26" i="88"/>
  <c r="R26" i="88"/>
  <c r="Q26" i="88"/>
  <c r="P26" i="88"/>
  <c r="O26" i="88"/>
  <c r="N26" i="88"/>
  <c r="L26" i="88"/>
  <c r="K26" i="88"/>
  <c r="J26" i="88"/>
  <c r="I26" i="88"/>
  <c r="H26" i="88"/>
  <c r="G26" i="88"/>
  <c r="F26" i="88"/>
  <c r="S25" i="88"/>
  <c r="R25" i="88"/>
  <c r="Q25" i="88"/>
  <c r="P25" i="88"/>
  <c r="O25" i="88"/>
  <c r="N25" i="88"/>
  <c r="L25" i="88"/>
  <c r="K25" i="88"/>
  <c r="J25" i="88"/>
  <c r="I25" i="88"/>
  <c r="H25" i="88"/>
  <c r="G25" i="88"/>
  <c r="F25" i="88"/>
  <c r="A25" i="88"/>
  <c r="S24" i="88"/>
  <c r="R24" i="88"/>
  <c r="Q24" i="88"/>
  <c r="P24" i="88"/>
  <c r="O24" i="88"/>
  <c r="N24" i="88"/>
  <c r="L24" i="88"/>
  <c r="K24" i="88"/>
  <c r="J24" i="88"/>
  <c r="I24" i="88"/>
  <c r="H24" i="88"/>
  <c r="G24" i="88"/>
  <c r="F24" i="88"/>
  <c r="B24" i="88"/>
  <c r="B25" i="88" s="1"/>
  <c r="B26" i="88" s="1"/>
  <c r="B27" i="88" s="1"/>
  <c r="B28" i="88" s="1"/>
  <c r="B29" i="88" s="1"/>
  <c r="B30" i="88" s="1"/>
  <c r="B31" i="88" s="1"/>
  <c r="A24" i="88"/>
  <c r="A31" i="88" s="1"/>
  <c r="R20" i="88"/>
  <c r="Q20" i="88"/>
  <c r="P20" i="88"/>
  <c r="O20" i="88"/>
  <c r="N20" i="88"/>
  <c r="L20" i="88"/>
  <c r="J20" i="88"/>
  <c r="I20" i="88"/>
  <c r="H20" i="88"/>
  <c r="F20" i="88"/>
  <c r="S19" i="88"/>
  <c r="R19" i="88"/>
  <c r="Q19" i="88"/>
  <c r="P19" i="88"/>
  <c r="O19" i="88"/>
  <c r="N19" i="88"/>
  <c r="L19" i="88"/>
  <c r="K19" i="88"/>
  <c r="J19" i="88"/>
  <c r="I19" i="88"/>
  <c r="H19" i="88"/>
  <c r="G19" i="88"/>
  <c r="F19" i="88"/>
  <c r="S18" i="88"/>
  <c r="R18" i="88"/>
  <c r="Q18" i="88"/>
  <c r="P18" i="88"/>
  <c r="P41" i="88" s="1"/>
  <c r="O18" i="88"/>
  <c r="N18" i="88"/>
  <c r="L18" i="88"/>
  <c r="K18" i="88"/>
  <c r="J18" i="88"/>
  <c r="I18" i="88"/>
  <c r="H18" i="88"/>
  <c r="G18" i="88"/>
  <c r="F18" i="88"/>
  <c r="S17" i="88"/>
  <c r="R17" i="88"/>
  <c r="Q17" i="88"/>
  <c r="P17" i="88"/>
  <c r="P40" i="88" s="1"/>
  <c r="O17" i="88"/>
  <c r="N17" i="88"/>
  <c r="L17" i="88"/>
  <c r="K17" i="88"/>
  <c r="J17" i="88"/>
  <c r="I17" i="88"/>
  <c r="H17" i="88"/>
  <c r="G17" i="88"/>
  <c r="F17" i="88"/>
  <c r="S16" i="88"/>
  <c r="R16" i="88"/>
  <c r="R39" i="88" s="1"/>
  <c r="Q16" i="88"/>
  <c r="P16" i="88"/>
  <c r="P39" i="88" s="1"/>
  <c r="O16" i="88"/>
  <c r="N16" i="88"/>
  <c r="N39" i="88" s="1"/>
  <c r="L16" i="88"/>
  <c r="L39" i="88" s="1"/>
  <c r="K16" i="88"/>
  <c r="J16" i="88"/>
  <c r="I16" i="88"/>
  <c r="I39" i="88" s="1"/>
  <c r="H16" i="88"/>
  <c r="H39" i="88" s="1"/>
  <c r="G16" i="88"/>
  <c r="F16" i="88"/>
  <c r="F39" i="88" s="1"/>
  <c r="S15" i="88"/>
  <c r="R15" i="88"/>
  <c r="Q15" i="88"/>
  <c r="P15" i="88"/>
  <c r="P38" i="88" s="1"/>
  <c r="O15" i="88"/>
  <c r="N15" i="88"/>
  <c r="L15" i="88"/>
  <c r="K15" i="88"/>
  <c r="J15" i="88"/>
  <c r="I15" i="88"/>
  <c r="H15" i="88"/>
  <c r="G15" i="88"/>
  <c r="F15" i="88"/>
  <c r="S14" i="88"/>
  <c r="R14" i="88"/>
  <c r="Q14" i="88"/>
  <c r="P14" i="88"/>
  <c r="P37" i="88" s="1"/>
  <c r="O14" i="88"/>
  <c r="O37" i="88" s="1"/>
  <c r="N14" i="88"/>
  <c r="L14" i="88"/>
  <c r="K14" i="88"/>
  <c r="J14" i="88"/>
  <c r="J37" i="88" s="1"/>
  <c r="I14" i="88"/>
  <c r="H14" i="88"/>
  <c r="G14" i="88"/>
  <c r="F14" i="88"/>
  <c r="F37" i="88" s="1"/>
  <c r="S13" i="88"/>
  <c r="R13" i="88"/>
  <c r="Q13" i="88"/>
  <c r="P13" i="88"/>
  <c r="P36" i="88" s="1"/>
  <c r="O13" i="88"/>
  <c r="N13" i="88"/>
  <c r="N36" i="88" s="1"/>
  <c r="L13" i="88"/>
  <c r="K13" i="88"/>
  <c r="J13" i="88"/>
  <c r="I13" i="88"/>
  <c r="H13" i="88"/>
  <c r="G13" i="88"/>
  <c r="F13" i="88"/>
  <c r="B13" i="88"/>
  <c r="B14" i="88" s="1"/>
  <c r="B15" i="88" s="1"/>
  <c r="B16" i="88" s="1"/>
  <c r="B17" i="88" s="1"/>
  <c r="B18" i="88" s="1"/>
  <c r="B19" i="88" s="1"/>
  <c r="B20" i="88" s="1"/>
  <c r="A13" i="88"/>
  <c r="A14" i="88" s="1"/>
  <c r="A15" i="88" s="1"/>
  <c r="A16" i="88" s="1"/>
  <c r="A17" i="88" s="1"/>
  <c r="A18" i="88" s="1"/>
  <c r="A19" i="88" s="1"/>
  <c r="A20" i="88" s="1"/>
  <c r="A2" i="88"/>
  <c r="S31" i="73"/>
  <c r="R31" i="73"/>
  <c r="Q31" i="73"/>
  <c r="P31" i="73"/>
  <c r="O31" i="73"/>
  <c r="N31" i="73"/>
  <c r="L31" i="73"/>
  <c r="K31" i="73"/>
  <c r="J31" i="73"/>
  <c r="I31" i="73"/>
  <c r="H31" i="73"/>
  <c r="G31" i="73"/>
  <c r="F31" i="73"/>
  <c r="B24" i="73"/>
  <c r="B25" i="73" s="1"/>
  <c r="B26" i="73" s="1"/>
  <c r="B27" i="73" s="1"/>
  <c r="B28" i="73" s="1"/>
  <c r="B29" i="73" s="1"/>
  <c r="B30" i="73" s="1"/>
  <c r="B31" i="73" s="1"/>
  <c r="A24" i="73"/>
  <c r="A30" i="73" s="1"/>
  <c r="S20" i="73"/>
  <c r="R20" i="73"/>
  <c r="Q20" i="73"/>
  <c r="P20" i="73"/>
  <c r="O20" i="73"/>
  <c r="N20" i="73"/>
  <c r="L20" i="73"/>
  <c r="K20" i="73"/>
  <c r="J20" i="73"/>
  <c r="I20" i="73"/>
  <c r="H20" i="73"/>
  <c r="G20" i="73"/>
  <c r="F20" i="73"/>
  <c r="B13" i="73"/>
  <c r="B14" i="73" s="1"/>
  <c r="B15" i="73" s="1"/>
  <c r="B16" i="73" s="1"/>
  <c r="B17" i="73" s="1"/>
  <c r="B18" i="73" s="1"/>
  <c r="B19" i="73" s="1"/>
  <c r="B20" i="73" s="1"/>
  <c r="A13" i="73"/>
  <c r="A14" i="73" s="1"/>
  <c r="A15" i="73" s="1"/>
  <c r="A16" i="73" s="1"/>
  <c r="A17" i="73" s="1"/>
  <c r="A18" i="73" s="1"/>
  <c r="A19" i="73" s="1"/>
  <c r="A20" i="73" s="1"/>
  <c r="S31" i="72"/>
  <c r="R31" i="72"/>
  <c r="Q31" i="72"/>
  <c r="P31" i="72"/>
  <c r="O31" i="72"/>
  <c r="N31" i="72"/>
  <c r="L31" i="72"/>
  <c r="K31" i="72"/>
  <c r="J31" i="72"/>
  <c r="I31" i="72"/>
  <c r="H31" i="72"/>
  <c r="G31" i="72"/>
  <c r="F31" i="72"/>
  <c r="B24" i="72"/>
  <c r="B25" i="72" s="1"/>
  <c r="B26" i="72" s="1"/>
  <c r="B27" i="72" s="1"/>
  <c r="B28" i="72" s="1"/>
  <c r="B29" i="72" s="1"/>
  <c r="B30" i="72" s="1"/>
  <c r="B31" i="72" s="1"/>
  <c r="A24" i="72"/>
  <c r="A30" i="72" s="1"/>
  <c r="S20" i="72"/>
  <c r="R20" i="72"/>
  <c r="Q20" i="72"/>
  <c r="P20" i="72"/>
  <c r="O20" i="72"/>
  <c r="N20" i="72"/>
  <c r="L20" i="72"/>
  <c r="L20" i="80" s="1"/>
  <c r="K20" i="72"/>
  <c r="J20" i="72"/>
  <c r="I20" i="72"/>
  <c r="H20" i="72"/>
  <c r="G20" i="72"/>
  <c r="F20" i="72"/>
  <c r="B13" i="72"/>
  <c r="B14" i="72" s="1"/>
  <c r="B15" i="72" s="1"/>
  <c r="B16" i="72" s="1"/>
  <c r="B17" i="72" s="1"/>
  <c r="B18" i="72" s="1"/>
  <c r="B19" i="72" s="1"/>
  <c r="B20" i="72" s="1"/>
  <c r="A13" i="72"/>
  <c r="A14" i="72" s="1"/>
  <c r="A15" i="72" s="1"/>
  <c r="A16" i="72" s="1"/>
  <c r="A17" i="72" s="1"/>
  <c r="A18" i="72" s="1"/>
  <c r="A19" i="72" s="1"/>
  <c r="A20" i="72" s="1"/>
  <c r="S31" i="45"/>
  <c r="R31" i="45"/>
  <c r="Q31" i="45"/>
  <c r="Q31" i="80" s="1"/>
  <c r="Q31" i="46" s="1"/>
  <c r="P31" i="45"/>
  <c r="O31" i="45"/>
  <c r="N31" i="45"/>
  <c r="L31" i="45"/>
  <c r="K31" i="45"/>
  <c r="J31" i="45"/>
  <c r="I31" i="45"/>
  <c r="H31" i="45"/>
  <c r="G31" i="45"/>
  <c r="F31" i="45"/>
  <c r="A29" i="45"/>
  <c r="A28" i="45"/>
  <c r="B24" i="45"/>
  <c r="B25" i="45" s="1"/>
  <c r="B26" i="45" s="1"/>
  <c r="B27" i="45" s="1"/>
  <c r="B28" i="45" s="1"/>
  <c r="B29" i="45" s="1"/>
  <c r="B30" i="45" s="1"/>
  <c r="B31" i="45" s="1"/>
  <c r="A24" i="45"/>
  <c r="A30" i="45" s="1"/>
  <c r="S20" i="45"/>
  <c r="R20" i="45"/>
  <c r="R20" i="80" s="1"/>
  <c r="Q20" i="45"/>
  <c r="P20" i="45"/>
  <c r="O20" i="45"/>
  <c r="N20" i="45"/>
  <c r="N20" i="80" s="1"/>
  <c r="L20" i="45"/>
  <c r="K20" i="45"/>
  <c r="J20" i="45"/>
  <c r="I20" i="45"/>
  <c r="H20" i="45"/>
  <c r="G20" i="45"/>
  <c r="F20" i="45"/>
  <c r="B13" i="45"/>
  <c r="B14" i="45" s="1"/>
  <c r="B15" i="45" s="1"/>
  <c r="B16" i="45" s="1"/>
  <c r="B17" i="45" s="1"/>
  <c r="B18" i="45" s="1"/>
  <c r="B19" i="45" s="1"/>
  <c r="B20" i="45" s="1"/>
  <c r="A13" i="45"/>
  <c r="A14" i="45" s="1"/>
  <c r="A15" i="45" s="1"/>
  <c r="A16" i="45" s="1"/>
  <c r="A17" i="45" s="1"/>
  <c r="A18" i="45" s="1"/>
  <c r="A19" i="45" s="1"/>
  <c r="A20" i="45" s="1"/>
  <c r="Q31" i="43"/>
  <c r="P31" i="43"/>
  <c r="O31" i="43"/>
  <c r="O31" i="80" s="1"/>
  <c r="O31" i="46" s="1"/>
  <c r="N31" i="43"/>
  <c r="N31" i="80" s="1"/>
  <c r="N31" i="46" s="1"/>
  <c r="L31" i="43"/>
  <c r="K31" i="43"/>
  <c r="J31" i="43"/>
  <c r="J31" i="80" s="1"/>
  <c r="I31" i="43"/>
  <c r="I31" i="80" s="1"/>
  <c r="H31" i="43"/>
  <c r="G31" i="43"/>
  <c r="F31" i="43"/>
  <c r="F31" i="80" s="1"/>
  <c r="B24" i="43"/>
  <c r="B25" i="43" s="1"/>
  <c r="B26" i="43" s="1"/>
  <c r="B27" i="43" s="1"/>
  <c r="B28" i="43" s="1"/>
  <c r="B29" i="43" s="1"/>
  <c r="B30" i="43" s="1"/>
  <c r="B31" i="43" s="1"/>
  <c r="A24" i="43"/>
  <c r="A30" i="43" s="1"/>
  <c r="Q20" i="43"/>
  <c r="P20" i="43"/>
  <c r="O20" i="43"/>
  <c r="O20" i="80" s="1"/>
  <c r="N20" i="43"/>
  <c r="L20" i="43"/>
  <c r="K20" i="43"/>
  <c r="K20" i="80" s="1"/>
  <c r="J20" i="43"/>
  <c r="J20" i="80" s="1"/>
  <c r="J20" i="46" s="1"/>
  <c r="I20" i="43"/>
  <c r="H20" i="43"/>
  <c r="G20" i="43"/>
  <c r="G20" i="80" s="1"/>
  <c r="G20" i="46" s="1"/>
  <c r="F20" i="43"/>
  <c r="F20" i="80" s="1"/>
  <c r="B13" i="43"/>
  <c r="B14" i="43" s="1"/>
  <c r="B15" i="43" s="1"/>
  <c r="B16" i="43" s="1"/>
  <c r="B17" i="43" s="1"/>
  <c r="B18" i="43" s="1"/>
  <c r="B19" i="43" s="1"/>
  <c r="B20" i="43" s="1"/>
  <c r="A13" i="43"/>
  <c r="A14" i="43" s="1"/>
  <c r="A15" i="43" s="1"/>
  <c r="A16" i="43" s="1"/>
  <c r="A17" i="43" s="1"/>
  <c r="A18" i="43" s="1"/>
  <c r="A19" i="43" s="1"/>
  <c r="A20" i="43" s="1"/>
  <c r="S31" i="80"/>
  <c r="S31" i="46" s="1"/>
  <c r="R31" i="80"/>
  <c r="R31" i="46" s="1"/>
  <c r="L31" i="80"/>
  <c r="L31" i="46" s="1"/>
  <c r="S30" i="80"/>
  <c r="R30" i="80"/>
  <c r="Q30" i="80"/>
  <c r="P30" i="80"/>
  <c r="O30" i="80"/>
  <c r="N30" i="80"/>
  <c r="L30" i="80"/>
  <c r="K30" i="80"/>
  <c r="J30" i="80"/>
  <c r="I30" i="80"/>
  <c r="H30" i="80"/>
  <c r="G30" i="80"/>
  <c r="F30" i="80"/>
  <c r="S29" i="80"/>
  <c r="R29" i="80"/>
  <c r="Q29" i="80"/>
  <c r="P29" i="80"/>
  <c r="O29" i="80"/>
  <c r="N29" i="80"/>
  <c r="L29" i="80"/>
  <c r="K29" i="80"/>
  <c r="J29" i="80"/>
  <c r="I29" i="80"/>
  <c r="H29" i="80"/>
  <c r="G29" i="80"/>
  <c r="F29" i="80"/>
  <c r="S28" i="80"/>
  <c r="R28" i="80"/>
  <c r="Q28" i="80"/>
  <c r="P28" i="80"/>
  <c r="O28" i="80"/>
  <c r="N28" i="80"/>
  <c r="L28" i="80"/>
  <c r="K28" i="80"/>
  <c r="J28" i="80"/>
  <c r="I28" i="80"/>
  <c r="H28" i="80"/>
  <c r="G28" i="80"/>
  <c r="F28" i="80"/>
  <c r="S27" i="80"/>
  <c r="R27" i="80"/>
  <c r="Q27" i="80"/>
  <c r="P27" i="80"/>
  <c r="O27" i="80"/>
  <c r="N27" i="80"/>
  <c r="L27" i="80"/>
  <c r="K27" i="80"/>
  <c r="J27" i="80"/>
  <c r="I27" i="80"/>
  <c r="H27" i="80"/>
  <c r="G27" i="80"/>
  <c r="F27" i="80"/>
  <c r="S26" i="80"/>
  <c r="R26" i="80"/>
  <c r="Q26" i="80"/>
  <c r="P26" i="80"/>
  <c r="O26" i="80"/>
  <c r="N26" i="80"/>
  <c r="L26" i="80"/>
  <c r="K26" i="80"/>
  <c r="J26" i="80"/>
  <c r="I26" i="80"/>
  <c r="H26" i="80"/>
  <c r="G26" i="80"/>
  <c r="F26" i="80"/>
  <c r="S25" i="80"/>
  <c r="R25" i="80"/>
  <c r="Q25" i="80"/>
  <c r="P25" i="80"/>
  <c r="O25" i="80"/>
  <c r="N25" i="80"/>
  <c r="L25" i="80"/>
  <c r="K25" i="80"/>
  <c r="J25" i="80"/>
  <c r="I25" i="80"/>
  <c r="H25" i="80"/>
  <c r="G25" i="80"/>
  <c r="F25" i="80"/>
  <c r="S24" i="80"/>
  <c r="R24" i="80"/>
  <c r="Q24" i="80"/>
  <c r="P24" i="80"/>
  <c r="O24" i="80"/>
  <c r="N24" i="80"/>
  <c r="L24" i="80"/>
  <c r="K24" i="80"/>
  <c r="J24" i="80"/>
  <c r="I24" i="80"/>
  <c r="H24" i="80"/>
  <c r="G24" i="80"/>
  <c r="F24" i="80"/>
  <c r="B24" i="80"/>
  <c r="B25" i="80" s="1"/>
  <c r="B26" i="80" s="1"/>
  <c r="B27" i="80" s="1"/>
  <c r="B28" i="80" s="1"/>
  <c r="B29" i="80" s="1"/>
  <c r="B30" i="80" s="1"/>
  <c r="B31" i="80" s="1"/>
  <c r="A24" i="80"/>
  <c r="A30" i="80" s="1"/>
  <c r="S20" i="80"/>
  <c r="Q20" i="80"/>
  <c r="P20" i="80"/>
  <c r="P20" i="46" s="1"/>
  <c r="W48" i="103" s="1"/>
  <c r="I20" i="80"/>
  <c r="H20" i="80"/>
  <c r="S19" i="80"/>
  <c r="R19" i="80"/>
  <c r="Q19" i="80"/>
  <c r="Q19" i="46" s="1"/>
  <c r="P19" i="80"/>
  <c r="O19" i="80"/>
  <c r="N19" i="80"/>
  <c r="L19" i="80"/>
  <c r="L19" i="46" s="1"/>
  <c r="K19" i="80"/>
  <c r="J19" i="80"/>
  <c r="I19" i="80"/>
  <c r="H19" i="80"/>
  <c r="H19" i="46" s="1"/>
  <c r="G19" i="80"/>
  <c r="F19" i="80"/>
  <c r="S18" i="80"/>
  <c r="R18" i="80"/>
  <c r="R18" i="46" s="1"/>
  <c r="Q18" i="80"/>
  <c r="P18" i="80"/>
  <c r="O18" i="80"/>
  <c r="N18" i="80"/>
  <c r="N18" i="46" s="1"/>
  <c r="U46" i="103" s="1"/>
  <c r="L18" i="80"/>
  <c r="K18" i="80"/>
  <c r="J18" i="80"/>
  <c r="I18" i="80"/>
  <c r="I18" i="46" s="1"/>
  <c r="H18" i="80"/>
  <c r="G18" i="80"/>
  <c r="F18" i="80"/>
  <c r="S17" i="80"/>
  <c r="S17" i="46" s="1"/>
  <c r="R17" i="80"/>
  <c r="Q17" i="80"/>
  <c r="Q17" i="46" s="1"/>
  <c r="P17" i="80"/>
  <c r="O17" i="80"/>
  <c r="O17" i="46" s="1"/>
  <c r="V45" i="103" s="1"/>
  <c r="N17" i="80"/>
  <c r="L17" i="80"/>
  <c r="L17" i="46" s="1"/>
  <c r="K17" i="80"/>
  <c r="J17" i="80"/>
  <c r="J17" i="46" s="1"/>
  <c r="I17" i="80"/>
  <c r="H17" i="80"/>
  <c r="H17" i="46" s="1"/>
  <c r="G17" i="80"/>
  <c r="F17" i="80"/>
  <c r="F17" i="46" s="1"/>
  <c r="S16" i="80"/>
  <c r="R16" i="80"/>
  <c r="R16" i="46" s="1"/>
  <c r="Q16" i="80"/>
  <c r="P16" i="80"/>
  <c r="P16" i="46" s="1"/>
  <c r="W44" i="103" s="1"/>
  <c r="O16" i="80"/>
  <c r="N16" i="80"/>
  <c r="N16" i="46" s="1"/>
  <c r="U44" i="103" s="1"/>
  <c r="L16" i="80"/>
  <c r="K16" i="80"/>
  <c r="K16" i="46" s="1"/>
  <c r="J16" i="80"/>
  <c r="I16" i="80"/>
  <c r="I16" i="46" s="1"/>
  <c r="H16" i="80"/>
  <c r="G16" i="80"/>
  <c r="G16" i="46" s="1"/>
  <c r="F16" i="80"/>
  <c r="A16" i="80"/>
  <c r="S15" i="80"/>
  <c r="R15" i="80"/>
  <c r="Q15" i="80"/>
  <c r="Q15" i="46" s="1"/>
  <c r="P15" i="80"/>
  <c r="O15" i="80"/>
  <c r="N15" i="80"/>
  <c r="L15" i="80"/>
  <c r="L15" i="46" s="1"/>
  <c r="K15" i="80"/>
  <c r="J15" i="80"/>
  <c r="I15" i="80"/>
  <c r="H15" i="80"/>
  <c r="H15" i="46" s="1"/>
  <c r="G15" i="80"/>
  <c r="F15" i="80"/>
  <c r="S14" i="80"/>
  <c r="R14" i="80"/>
  <c r="R14" i="46" s="1"/>
  <c r="Q14" i="80"/>
  <c r="P14" i="80"/>
  <c r="O14" i="80"/>
  <c r="N14" i="80"/>
  <c r="N14" i="46" s="1"/>
  <c r="U42" i="103" s="1"/>
  <c r="L14" i="80"/>
  <c r="K14" i="80"/>
  <c r="J14" i="80"/>
  <c r="I14" i="80"/>
  <c r="I14" i="46" s="1"/>
  <c r="H14" i="80"/>
  <c r="G14" i="80"/>
  <c r="F14" i="80"/>
  <c r="S13" i="80"/>
  <c r="S13" i="46" s="1"/>
  <c r="R13" i="80"/>
  <c r="Q13" i="80"/>
  <c r="Q13" i="46" s="1"/>
  <c r="P13" i="80"/>
  <c r="O13" i="80"/>
  <c r="N13" i="80"/>
  <c r="L13" i="80"/>
  <c r="L13" i="46" s="1"/>
  <c r="K13" i="80"/>
  <c r="J13" i="80"/>
  <c r="J13" i="46" s="1"/>
  <c r="I13" i="80"/>
  <c r="H13" i="80"/>
  <c r="H13" i="46" s="1"/>
  <c r="G13" i="80"/>
  <c r="F13" i="80"/>
  <c r="F13" i="46" s="1"/>
  <c r="B13" i="80"/>
  <c r="B14" i="80" s="1"/>
  <c r="B15" i="80" s="1"/>
  <c r="B16" i="80" s="1"/>
  <c r="B17" i="80" s="1"/>
  <c r="B18" i="80" s="1"/>
  <c r="B19" i="80" s="1"/>
  <c r="B20" i="80" s="1"/>
  <c r="A13" i="80"/>
  <c r="A20" i="80" s="1"/>
  <c r="A2" i="80"/>
  <c r="B24" i="46"/>
  <c r="B25" i="46" s="1"/>
  <c r="B26" i="46" s="1"/>
  <c r="B27" i="46" s="1"/>
  <c r="B28" i="46" s="1"/>
  <c r="B29" i="46" s="1"/>
  <c r="B30" i="46" s="1"/>
  <c r="B31" i="46" s="1"/>
  <c r="A24" i="46"/>
  <c r="A31" i="46" s="1"/>
  <c r="B14" i="46"/>
  <c r="B15" i="46" s="1"/>
  <c r="B16" i="46" s="1"/>
  <c r="B17" i="46" s="1"/>
  <c r="B18" i="46" s="1"/>
  <c r="B19" i="46" s="1"/>
  <c r="B20" i="46" s="1"/>
  <c r="B13" i="46"/>
  <c r="A13" i="46"/>
  <c r="A20" i="46" s="1"/>
  <c r="BI94" i="26"/>
  <c r="BE94" i="26"/>
  <c r="BA94" i="26"/>
  <c r="AW94" i="26"/>
  <c r="AS94" i="26"/>
  <c r="AO94" i="26"/>
  <c r="AG94" i="26"/>
  <c r="Y94" i="26"/>
  <c r="U94" i="26"/>
  <c r="U94" i="86" s="1"/>
  <c r="Q94" i="26"/>
  <c r="M94" i="26"/>
  <c r="I94" i="26"/>
  <c r="BI92" i="26"/>
  <c r="BE92" i="26"/>
  <c r="BA92" i="26"/>
  <c r="AW92" i="26"/>
  <c r="AS92" i="26"/>
  <c r="AO92" i="26"/>
  <c r="AG92" i="26"/>
  <c r="Y92" i="26"/>
  <c r="U92" i="26"/>
  <c r="Q92" i="26"/>
  <c r="M92" i="26"/>
  <c r="I92" i="26"/>
  <c r="BI91" i="26"/>
  <c r="BE91" i="26"/>
  <c r="BA91" i="26"/>
  <c r="AW91" i="26"/>
  <c r="AS91" i="26"/>
  <c r="AO91" i="26"/>
  <c r="AG91" i="26"/>
  <c r="Y91" i="26"/>
  <c r="U91" i="26"/>
  <c r="Q91" i="26"/>
  <c r="M91" i="26"/>
  <c r="I91" i="26"/>
  <c r="BI90" i="26"/>
  <c r="BI90" i="86" s="1"/>
  <c r="BE90" i="26"/>
  <c r="BA90" i="26"/>
  <c r="AW90" i="26"/>
  <c r="AS90" i="26"/>
  <c r="AO90" i="26"/>
  <c r="AG90" i="26"/>
  <c r="Y90" i="26"/>
  <c r="U90" i="26"/>
  <c r="Q90" i="26"/>
  <c r="M90" i="26"/>
  <c r="I90" i="26"/>
  <c r="BI89" i="26"/>
  <c r="BE89" i="26"/>
  <c r="BA89" i="26"/>
  <c r="AW89" i="26"/>
  <c r="AS89" i="26"/>
  <c r="AO89" i="26"/>
  <c r="AG89" i="26"/>
  <c r="Y89" i="26"/>
  <c r="U89" i="26"/>
  <c r="U89" i="86" s="1"/>
  <c r="Q89" i="26"/>
  <c r="M89" i="26"/>
  <c r="I89" i="26"/>
  <c r="BI88" i="26"/>
  <c r="BI88" i="86" s="1"/>
  <c r="BE88" i="26"/>
  <c r="BA88" i="26"/>
  <c r="AW88" i="26"/>
  <c r="AS88" i="26"/>
  <c r="AS88" i="86" s="1"/>
  <c r="AO88" i="26"/>
  <c r="AG88" i="26"/>
  <c r="Y88" i="26"/>
  <c r="U88" i="26"/>
  <c r="U88" i="86" s="1"/>
  <c r="Q88" i="26"/>
  <c r="M88" i="26"/>
  <c r="I88" i="26"/>
  <c r="BI87" i="26"/>
  <c r="BE87" i="26"/>
  <c r="BA87" i="26"/>
  <c r="AW87" i="26"/>
  <c r="AS87" i="26"/>
  <c r="AO87" i="26"/>
  <c r="AG87" i="26"/>
  <c r="Y87" i="26"/>
  <c r="U87" i="26"/>
  <c r="U87" i="86" s="1"/>
  <c r="Q87" i="26"/>
  <c r="M87" i="26"/>
  <c r="I87" i="26"/>
  <c r="BI86" i="26"/>
  <c r="BI86" i="86" s="1"/>
  <c r="BE86" i="26"/>
  <c r="BA86" i="26"/>
  <c r="AW86" i="26"/>
  <c r="AS86" i="26"/>
  <c r="AS86" i="86" s="1"/>
  <c r="AO86" i="26"/>
  <c r="AG86" i="26"/>
  <c r="Y86" i="26"/>
  <c r="U86" i="26"/>
  <c r="Q86" i="26"/>
  <c r="M86" i="26"/>
  <c r="I86" i="26"/>
  <c r="BI85" i="26"/>
  <c r="BE85" i="26"/>
  <c r="BA85" i="26"/>
  <c r="AW85" i="26"/>
  <c r="AS85" i="26"/>
  <c r="AO85" i="26"/>
  <c r="AG85" i="26"/>
  <c r="Y85" i="26"/>
  <c r="U85" i="26"/>
  <c r="U85" i="86" s="1"/>
  <c r="Q85" i="26"/>
  <c r="M85" i="26"/>
  <c r="I85" i="26"/>
  <c r="BI84" i="26"/>
  <c r="BE84" i="26"/>
  <c r="BA84" i="26"/>
  <c r="AW84" i="26"/>
  <c r="AS84" i="26"/>
  <c r="AO84" i="26"/>
  <c r="AG84" i="26"/>
  <c r="Y84" i="26"/>
  <c r="U84" i="26"/>
  <c r="Q84" i="26"/>
  <c r="M84" i="26"/>
  <c r="I84" i="26"/>
  <c r="BH83" i="26"/>
  <c r="BG83" i="26"/>
  <c r="BF83" i="26"/>
  <c r="BD83" i="26"/>
  <c r="BC83" i="26"/>
  <c r="BB83" i="26"/>
  <c r="AZ83" i="26"/>
  <c r="AY83" i="26"/>
  <c r="AX83" i="26"/>
  <c r="AX83" i="86" s="1"/>
  <c r="AV83" i="26"/>
  <c r="AU83" i="26"/>
  <c r="AT83" i="26"/>
  <c r="AR83" i="26"/>
  <c r="AQ83" i="26"/>
  <c r="AP83" i="26"/>
  <c r="AN83" i="26"/>
  <c r="AM83" i="26"/>
  <c r="AL83" i="26"/>
  <c r="AF83" i="26"/>
  <c r="AE83" i="26"/>
  <c r="AD83" i="26"/>
  <c r="X83" i="26"/>
  <c r="W83" i="26"/>
  <c r="V83" i="26"/>
  <c r="T83" i="26"/>
  <c r="S83" i="26"/>
  <c r="R83" i="26"/>
  <c r="P83" i="26"/>
  <c r="O83" i="26"/>
  <c r="N83" i="26"/>
  <c r="L83" i="26"/>
  <c r="K83" i="26"/>
  <c r="J83" i="26"/>
  <c r="H83" i="26"/>
  <c r="G83" i="26"/>
  <c r="F83" i="26"/>
  <c r="BI81" i="26"/>
  <c r="BI81" i="86" s="1"/>
  <c r="BE81" i="26"/>
  <c r="BA81" i="26"/>
  <c r="AW81" i="26"/>
  <c r="AS81" i="26"/>
  <c r="AS81" i="86" s="1"/>
  <c r="AO81" i="26"/>
  <c r="AG81" i="26"/>
  <c r="Y81" i="26"/>
  <c r="U81" i="26"/>
  <c r="Q81" i="26"/>
  <c r="M81" i="26"/>
  <c r="I81" i="26"/>
  <c r="BI80" i="26"/>
  <c r="BI80" i="86" s="1"/>
  <c r="BE80" i="26"/>
  <c r="BA80" i="26"/>
  <c r="AW80" i="26"/>
  <c r="AS80" i="26"/>
  <c r="AO80" i="26"/>
  <c r="AG80" i="26"/>
  <c r="Y80" i="26"/>
  <c r="U80" i="26"/>
  <c r="Q80" i="26"/>
  <c r="M80" i="26"/>
  <c r="I80" i="26"/>
  <c r="BI79" i="26"/>
  <c r="BE79" i="26"/>
  <c r="BA79" i="26"/>
  <c r="AW79" i="26"/>
  <c r="AS79" i="26"/>
  <c r="AO79" i="26"/>
  <c r="AG79" i="26"/>
  <c r="Y79" i="26"/>
  <c r="U79" i="26"/>
  <c r="Q79" i="26"/>
  <c r="M79" i="26"/>
  <c r="I79" i="26"/>
  <c r="BI78" i="26"/>
  <c r="BI78" i="86" s="1"/>
  <c r="BE78" i="26"/>
  <c r="BA78" i="26"/>
  <c r="AW78" i="26"/>
  <c r="AS78" i="26"/>
  <c r="AS78" i="86" s="1"/>
  <c r="AO78" i="26"/>
  <c r="AG78" i="26"/>
  <c r="Y78" i="26"/>
  <c r="U78" i="26"/>
  <c r="Q78" i="26"/>
  <c r="M78" i="26"/>
  <c r="I78" i="26"/>
  <c r="BI77" i="26"/>
  <c r="BI77" i="86" s="1"/>
  <c r="BE77" i="26"/>
  <c r="BA77" i="26"/>
  <c r="AW77" i="26"/>
  <c r="AS77" i="26"/>
  <c r="AO77" i="26"/>
  <c r="AG77" i="26"/>
  <c r="Y77" i="26"/>
  <c r="U77" i="26"/>
  <c r="Q77" i="26"/>
  <c r="M77" i="26"/>
  <c r="I77" i="26"/>
  <c r="BI76" i="26"/>
  <c r="BI76" i="86" s="1"/>
  <c r="BE76" i="26"/>
  <c r="BA76" i="26"/>
  <c r="AW76" i="26"/>
  <c r="AS76" i="26"/>
  <c r="AS76" i="86" s="1"/>
  <c r="AO76" i="26"/>
  <c r="AG76" i="26"/>
  <c r="Y76" i="26"/>
  <c r="U76" i="26"/>
  <c r="Q76" i="26"/>
  <c r="M76" i="26"/>
  <c r="I76" i="26"/>
  <c r="BI75" i="26"/>
  <c r="BE75" i="26"/>
  <c r="BA75" i="26"/>
  <c r="AW75" i="26"/>
  <c r="AS75" i="26"/>
  <c r="AO75" i="26"/>
  <c r="AG75" i="26"/>
  <c r="Y75" i="26"/>
  <c r="U75" i="26"/>
  <c r="Q75" i="26"/>
  <c r="M75" i="26"/>
  <c r="I75" i="26"/>
  <c r="BI73" i="26"/>
  <c r="BI73" i="86" s="1"/>
  <c r="BE73" i="26"/>
  <c r="BA73" i="26"/>
  <c r="AW73" i="26"/>
  <c r="AS73" i="26"/>
  <c r="AS73" i="86" s="1"/>
  <c r="AO73" i="26"/>
  <c r="AG73" i="26"/>
  <c r="Y73" i="26"/>
  <c r="U73" i="26"/>
  <c r="Q73" i="26"/>
  <c r="M73" i="26"/>
  <c r="I73" i="26"/>
  <c r="BI71" i="26"/>
  <c r="BI71" i="86" s="1"/>
  <c r="BE71" i="26"/>
  <c r="BA71" i="26"/>
  <c r="AW71" i="26"/>
  <c r="AS71" i="26"/>
  <c r="AO71" i="26"/>
  <c r="AG71" i="26"/>
  <c r="Y71" i="26"/>
  <c r="U71" i="26"/>
  <c r="Q71" i="26"/>
  <c r="M71" i="26"/>
  <c r="I71" i="26"/>
  <c r="A71" i="26"/>
  <c r="A83" i="26" s="1"/>
  <c r="BI65" i="26"/>
  <c r="BE65" i="26"/>
  <c r="BA65" i="26"/>
  <c r="AW65" i="26"/>
  <c r="AS65" i="26"/>
  <c r="AO65" i="26"/>
  <c r="AG65" i="26"/>
  <c r="Y65" i="26"/>
  <c r="U65" i="26"/>
  <c r="Q65" i="26"/>
  <c r="M65" i="26"/>
  <c r="I65" i="26"/>
  <c r="BI63" i="26"/>
  <c r="BE63" i="26"/>
  <c r="BA63" i="26"/>
  <c r="AW63" i="26"/>
  <c r="AS63" i="26"/>
  <c r="AO63" i="26"/>
  <c r="AG63" i="26"/>
  <c r="Y63" i="26"/>
  <c r="U63" i="26"/>
  <c r="Q63" i="26"/>
  <c r="M63" i="26"/>
  <c r="I63" i="26"/>
  <c r="BI62" i="26"/>
  <c r="BE62" i="26"/>
  <c r="BA62" i="26"/>
  <c r="AW62" i="26"/>
  <c r="AS62" i="26"/>
  <c r="AO62" i="26"/>
  <c r="AG62" i="26"/>
  <c r="Y62" i="26"/>
  <c r="U62" i="26"/>
  <c r="Q62" i="26"/>
  <c r="M62" i="26"/>
  <c r="I62" i="26"/>
  <c r="BI61" i="26"/>
  <c r="BE61" i="26"/>
  <c r="BA61" i="26"/>
  <c r="AW61" i="26"/>
  <c r="AS61" i="26"/>
  <c r="AO61" i="26"/>
  <c r="AG61" i="26"/>
  <c r="Y61" i="26"/>
  <c r="U61" i="26"/>
  <c r="Q61" i="26"/>
  <c r="M61" i="26"/>
  <c r="I61" i="26"/>
  <c r="BI60" i="26"/>
  <c r="BE60" i="26"/>
  <c r="BA60" i="26"/>
  <c r="AW60" i="26"/>
  <c r="AS60" i="26"/>
  <c r="AO60" i="26"/>
  <c r="AG60" i="26"/>
  <c r="Y60" i="26"/>
  <c r="U60" i="26"/>
  <c r="Q60" i="26"/>
  <c r="M60" i="26"/>
  <c r="I60" i="26"/>
  <c r="BI59" i="26"/>
  <c r="BE59" i="26"/>
  <c r="BA59" i="26"/>
  <c r="AW59" i="26"/>
  <c r="AS59" i="26"/>
  <c r="AO59" i="26"/>
  <c r="AG59" i="26"/>
  <c r="Y59" i="26"/>
  <c r="U59" i="26"/>
  <c r="Q59" i="26"/>
  <c r="M59" i="26"/>
  <c r="I59" i="26"/>
  <c r="BI58" i="26"/>
  <c r="BE58" i="26"/>
  <c r="BA58" i="26"/>
  <c r="AW58" i="26"/>
  <c r="AS58" i="26"/>
  <c r="AO58" i="26"/>
  <c r="AG58" i="26"/>
  <c r="Y58" i="26"/>
  <c r="U58" i="26"/>
  <c r="Q58" i="26"/>
  <c r="M58" i="26"/>
  <c r="I58" i="26"/>
  <c r="BI57" i="26"/>
  <c r="BE57" i="26"/>
  <c r="BA57" i="26"/>
  <c r="AW57" i="26"/>
  <c r="AS57" i="26"/>
  <c r="AO57" i="26"/>
  <c r="AG57" i="26"/>
  <c r="Y57" i="26"/>
  <c r="U57" i="26"/>
  <c r="Q57" i="26"/>
  <c r="M57" i="26"/>
  <c r="I57" i="26"/>
  <c r="BH56" i="26"/>
  <c r="BG56" i="26"/>
  <c r="BF56" i="26"/>
  <c r="BF54" i="26" s="1"/>
  <c r="BD56" i="26"/>
  <c r="BC56" i="26"/>
  <c r="BB56" i="26"/>
  <c r="BB54" i="26" s="1"/>
  <c r="AZ56" i="26"/>
  <c r="AZ54" i="26" s="1"/>
  <c r="AY56" i="26"/>
  <c r="AX56" i="26"/>
  <c r="AX54" i="26" s="1"/>
  <c r="AV56" i="26"/>
  <c r="AV54" i="26" s="1"/>
  <c r="AV54" i="86" s="1"/>
  <c r="AU56" i="26"/>
  <c r="AU56" i="86" s="1"/>
  <c r="AT56" i="26"/>
  <c r="AR56" i="26"/>
  <c r="AQ56" i="26"/>
  <c r="AP56" i="26"/>
  <c r="AP54" i="26" s="1"/>
  <c r="AN56" i="26"/>
  <c r="AN54" i="26" s="1"/>
  <c r="AN54" i="86" s="1"/>
  <c r="AM56" i="26"/>
  <c r="AL56" i="26"/>
  <c r="AL54" i="26" s="1"/>
  <c r="AL54" i="86" s="1"/>
  <c r="AF56" i="26"/>
  <c r="AE56" i="26"/>
  <c r="AD56" i="26"/>
  <c r="X56" i="26"/>
  <c r="X54" i="26" s="1"/>
  <c r="W56" i="26"/>
  <c r="V56" i="26"/>
  <c r="T56" i="26"/>
  <c r="S56" i="26"/>
  <c r="R56" i="26"/>
  <c r="P56" i="26"/>
  <c r="O56" i="26"/>
  <c r="N56" i="26"/>
  <c r="L56" i="26"/>
  <c r="K56" i="26"/>
  <c r="J56" i="26"/>
  <c r="H56" i="26"/>
  <c r="G56" i="26"/>
  <c r="F56" i="26"/>
  <c r="BI55" i="26"/>
  <c r="BE55" i="26"/>
  <c r="BA55" i="26"/>
  <c r="AW55" i="26"/>
  <c r="AS55" i="26"/>
  <c r="AO55" i="26"/>
  <c r="AG55" i="26"/>
  <c r="Y55" i="26"/>
  <c r="U55" i="26"/>
  <c r="Q55" i="26"/>
  <c r="M55" i="26"/>
  <c r="I55" i="26"/>
  <c r="BH54" i="26"/>
  <c r="AR54" i="26"/>
  <c r="T54" i="26"/>
  <c r="BI51" i="26"/>
  <c r="BE51" i="26"/>
  <c r="BA51" i="26"/>
  <c r="AW51" i="26"/>
  <c r="AS51" i="26"/>
  <c r="AO51" i="26"/>
  <c r="AG51" i="26"/>
  <c r="Y51" i="26"/>
  <c r="U51" i="26"/>
  <c r="Q51" i="26"/>
  <c r="M51" i="26"/>
  <c r="I51" i="26"/>
  <c r="BI50" i="26"/>
  <c r="BE50" i="26"/>
  <c r="BA50" i="26"/>
  <c r="AW50" i="26"/>
  <c r="AS50" i="26"/>
  <c r="AO50" i="26"/>
  <c r="AG50" i="26"/>
  <c r="Y50" i="26"/>
  <c r="U50" i="26"/>
  <c r="Q50" i="26"/>
  <c r="M50" i="26"/>
  <c r="I50" i="26"/>
  <c r="BI49" i="26"/>
  <c r="BE49" i="26"/>
  <c r="BA49" i="26"/>
  <c r="AW49" i="26"/>
  <c r="AS49" i="26"/>
  <c r="AO49" i="26"/>
  <c r="AG49" i="26"/>
  <c r="Y49" i="26"/>
  <c r="U49" i="26"/>
  <c r="Q49" i="26"/>
  <c r="M49" i="26"/>
  <c r="I49" i="26"/>
  <c r="BH48" i="26"/>
  <c r="BH52" i="26" s="1"/>
  <c r="BH67" i="26" s="1"/>
  <c r="BH68" i="26" s="1"/>
  <c r="BG48" i="26"/>
  <c r="BG52" i="26" s="1"/>
  <c r="BF48" i="26"/>
  <c r="BD48" i="26"/>
  <c r="BD52" i="26" s="1"/>
  <c r="BC48" i="26"/>
  <c r="BC52" i="26" s="1"/>
  <c r="BB48" i="26"/>
  <c r="AZ48" i="26"/>
  <c r="AZ52" i="26" s="1"/>
  <c r="AY48" i="26"/>
  <c r="AY52" i="26" s="1"/>
  <c r="AX48" i="26"/>
  <c r="AV48" i="26"/>
  <c r="AV52" i="26" s="1"/>
  <c r="AU48" i="26"/>
  <c r="AU52" i="26" s="1"/>
  <c r="AT48" i="26"/>
  <c r="AT48" i="86" s="1"/>
  <c r="AR48" i="26"/>
  <c r="AR52" i="26" s="1"/>
  <c r="AR67" i="26" s="1"/>
  <c r="AR68" i="26" s="1"/>
  <c r="AQ48" i="26"/>
  <c r="AQ52" i="26" s="1"/>
  <c r="AP48" i="26"/>
  <c r="AP48" i="86" s="1"/>
  <c r="AN48" i="26"/>
  <c r="AM48" i="26"/>
  <c r="AM52" i="26" s="1"/>
  <c r="AL48" i="26"/>
  <c r="AF48" i="26"/>
  <c r="AF52" i="26" s="1"/>
  <c r="AE48" i="26"/>
  <c r="AD48" i="26"/>
  <c r="X48" i="26"/>
  <c r="X52" i="26" s="1"/>
  <c r="W48" i="26"/>
  <c r="V48" i="26"/>
  <c r="T48" i="26"/>
  <c r="T52" i="26" s="1"/>
  <c r="S48" i="26"/>
  <c r="S52" i="26" s="1"/>
  <c r="R48" i="26"/>
  <c r="P48" i="26"/>
  <c r="P52" i="26" s="1"/>
  <c r="O48" i="26"/>
  <c r="O52" i="26" s="1"/>
  <c r="N48" i="26"/>
  <c r="L48" i="26"/>
  <c r="K48" i="26"/>
  <c r="K52" i="26" s="1"/>
  <c r="J48" i="26"/>
  <c r="H48" i="26"/>
  <c r="H52" i="26" s="1"/>
  <c r="G48" i="26"/>
  <c r="F48" i="26"/>
  <c r="BI47" i="26"/>
  <c r="BE47" i="26"/>
  <c r="BA47" i="26"/>
  <c r="AW47" i="26"/>
  <c r="AS47" i="26"/>
  <c r="AO47" i="26"/>
  <c r="AG47" i="26"/>
  <c r="Y47" i="26"/>
  <c r="U47" i="26"/>
  <c r="Q47" i="26"/>
  <c r="M47" i="26"/>
  <c r="I47" i="26"/>
  <c r="BI46" i="26"/>
  <c r="BE46" i="26"/>
  <c r="BA46" i="26"/>
  <c r="AW46" i="26"/>
  <c r="AS46" i="26"/>
  <c r="AO46" i="26"/>
  <c r="AG46" i="26"/>
  <c r="AG103" i="26" s="1"/>
  <c r="Y46" i="26"/>
  <c r="U46" i="26"/>
  <c r="Q46" i="26"/>
  <c r="M46" i="26"/>
  <c r="M103" i="26" s="1"/>
  <c r="I46" i="26"/>
  <c r="BI44" i="26"/>
  <c r="BE44" i="26"/>
  <c r="BA44" i="26"/>
  <c r="AW44" i="26"/>
  <c r="AS44" i="26"/>
  <c r="AO44" i="26"/>
  <c r="AG44" i="26"/>
  <c r="Y44" i="26"/>
  <c r="U44" i="26"/>
  <c r="Q44" i="26"/>
  <c r="M44" i="26"/>
  <c r="I44" i="26"/>
  <c r="A42" i="26"/>
  <c r="A56" i="26" s="1"/>
  <c r="BI36" i="26"/>
  <c r="BE36" i="26"/>
  <c r="BA36" i="26"/>
  <c r="AW36" i="26"/>
  <c r="AS36" i="26"/>
  <c r="AO36" i="26"/>
  <c r="AG36" i="26"/>
  <c r="Y36" i="26"/>
  <c r="U36" i="26"/>
  <c r="Q36" i="26"/>
  <c r="M36" i="26"/>
  <c r="I36" i="26"/>
  <c r="BI34" i="26"/>
  <c r="BE34" i="26"/>
  <c r="BA34" i="26"/>
  <c r="AW34" i="26"/>
  <c r="AS34" i="26"/>
  <c r="AO34" i="26"/>
  <c r="AG34" i="26"/>
  <c r="Y34" i="26"/>
  <c r="U34" i="26"/>
  <c r="Q34" i="26"/>
  <c r="M34" i="26"/>
  <c r="I34" i="26"/>
  <c r="BI33" i="26"/>
  <c r="BE33" i="26"/>
  <c r="BA33" i="26"/>
  <c r="AW33" i="26"/>
  <c r="AS33" i="26"/>
  <c r="AO33" i="26"/>
  <c r="AG33" i="26"/>
  <c r="Y33" i="26"/>
  <c r="U33" i="26"/>
  <c r="Q33" i="26"/>
  <c r="M33" i="26"/>
  <c r="I33" i="26"/>
  <c r="BI32" i="26"/>
  <c r="BE32" i="26"/>
  <c r="BA32" i="26"/>
  <c r="AW32" i="26"/>
  <c r="AS32" i="26"/>
  <c r="AO32" i="26"/>
  <c r="AG32" i="26"/>
  <c r="Y32" i="26"/>
  <c r="U32" i="26"/>
  <c r="Q32" i="26"/>
  <c r="M32" i="26"/>
  <c r="I32" i="26"/>
  <c r="BI31" i="26"/>
  <c r="BE31" i="26"/>
  <c r="BA31" i="26"/>
  <c r="AW31" i="26"/>
  <c r="AS31" i="26"/>
  <c r="AO31" i="26"/>
  <c r="AG31" i="26"/>
  <c r="Y31" i="26"/>
  <c r="U31" i="26"/>
  <c r="Q31" i="26"/>
  <c r="M31" i="26"/>
  <c r="I31" i="26"/>
  <c r="BI30" i="26"/>
  <c r="BE30" i="26"/>
  <c r="BA30" i="26"/>
  <c r="AW30" i="26"/>
  <c r="AS30" i="26"/>
  <c r="AO30" i="26"/>
  <c r="AG30" i="26"/>
  <c r="Y30" i="26"/>
  <c r="U30" i="26"/>
  <c r="Q30" i="26"/>
  <c r="M30" i="26"/>
  <c r="I30" i="26"/>
  <c r="BI29" i="26"/>
  <c r="BE29" i="26"/>
  <c r="BA29" i="26"/>
  <c r="AW29" i="26"/>
  <c r="AS29" i="26"/>
  <c r="AO29" i="26"/>
  <c r="AG29" i="26"/>
  <c r="Y29" i="26"/>
  <c r="U29" i="26"/>
  <c r="Q29" i="26"/>
  <c r="M29" i="26"/>
  <c r="I29" i="26"/>
  <c r="BI28" i="26"/>
  <c r="BE28" i="26"/>
  <c r="BA28" i="26"/>
  <c r="AW28" i="26"/>
  <c r="AS28" i="26"/>
  <c r="AO28" i="26"/>
  <c r="AG28" i="26"/>
  <c r="Y28" i="26"/>
  <c r="U28" i="26"/>
  <c r="Q28" i="26"/>
  <c r="M28" i="26"/>
  <c r="I28" i="26"/>
  <c r="BH27" i="26"/>
  <c r="BG27" i="26"/>
  <c r="BF27" i="26"/>
  <c r="BF25" i="26" s="1"/>
  <c r="BD27" i="26"/>
  <c r="BD25" i="26" s="1"/>
  <c r="BC27" i="26"/>
  <c r="BB27" i="26"/>
  <c r="AZ27" i="26"/>
  <c r="AZ25" i="26" s="1"/>
  <c r="AY27" i="26"/>
  <c r="AY27" i="86" s="1"/>
  <c r="AX27" i="26"/>
  <c r="AX25" i="26" s="1"/>
  <c r="AV27" i="26"/>
  <c r="AU27" i="26"/>
  <c r="AT27" i="26"/>
  <c r="AR27" i="26"/>
  <c r="AR25" i="26" s="1"/>
  <c r="AQ27" i="26"/>
  <c r="AQ27" i="86" s="1"/>
  <c r="AP27" i="26"/>
  <c r="AP25" i="26" s="1"/>
  <c r="AN27" i="26"/>
  <c r="AN25" i="26" s="1"/>
  <c r="AN25" i="86" s="1"/>
  <c r="AM27" i="26"/>
  <c r="AL27" i="26"/>
  <c r="AF27" i="26"/>
  <c r="AE27" i="26"/>
  <c r="AD27" i="26"/>
  <c r="X27" i="26"/>
  <c r="W27" i="26"/>
  <c r="V27" i="26"/>
  <c r="T27" i="26"/>
  <c r="S27" i="26"/>
  <c r="R27" i="26"/>
  <c r="P27" i="26"/>
  <c r="O27" i="26"/>
  <c r="N27" i="26"/>
  <c r="L27" i="26"/>
  <c r="K27" i="26"/>
  <c r="J27" i="26"/>
  <c r="H27" i="26"/>
  <c r="G27" i="26"/>
  <c r="F27" i="26"/>
  <c r="BI26" i="26"/>
  <c r="BE26" i="26"/>
  <c r="BA26" i="26"/>
  <c r="AW26" i="26"/>
  <c r="AS26" i="26"/>
  <c r="AO26" i="26"/>
  <c r="AG26" i="26"/>
  <c r="Y26" i="26"/>
  <c r="U26" i="26"/>
  <c r="Q26" i="26"/>
  <c r="M26" i="26"/>
  <c r="I26" i="26"/>
  <c r="BH25" i="26"/>
  <c r="J25" i="26"/>
  <c r="BI22" i="26"/>
  <c r="BE22" i="26"/>
  <c r="BA22" i="26"/>
  <c r="AW22" i="26"/>
  <c r="AS22" i="26"/>
  <c r="AO22" i="26"/>
  <c r="AG22" i="26"/>
  <c r="Y22" i="26"/>
  <c r="U22" i="26"/>
  <c r="Q22" i="26"/>
  <c r="M22" i="26"/>
  <c r="I22" i="26"/>
  <c r="BI21" i="26"/>
  <c r="BE21" i="26"/>
  <c r="BA21" i="26"/>
  <c r="AW21" i="26"/>
  <c r="AS21" i="26"/>
  <c r="AO21" i="26"/>
  <c r="AG21" i="26"/>
  <c r="Y21" i="26"/>
  <c r="U21" i="26"/>
  <c r="Q21" i="26"/>
  <c r="M21" i="26"/>
  <c r="I21" i="26"/>
  <c r="BI20" i="26"/>
  <c r="BE20" i="26"/>
  <c r="BA20" i="26"/>
  <c r="AW20" i="26"/>
  <c r="AS20" i="26"/>
  <c r="AO20" i="26"/>
  <c r="AG20" i="26"/>
  <c r="Y20" i="26"/>
  <c r="U20" i="26"/>
  <c r="Q20" i="26"/>
  <c r="M20" i="26"/>
  <c r="I20" i="26"/>
  <c r="BH19" i="26"/>
  <c r="BH23" i="26" s="1"/>
  <c r="BG19" i="26"/>
  <c r="BG23" i="26" s="1"/>
  <c r="BF19" i="26"/>
  <c r="BF23" i="26" s="1"/>
  <c r="BD19" i="26"/>
  <c r="BD23" i="26" s="1"/>
  <c r="BC19" i="26"/>
  <c r="BC23" i="26" s="1"/>
  <c r="BB19" i="26"/>
  <c r="BB23" i="26" s="1"/>
  <c r="AZ19" i="26"/>
  <c r="AZ23" i="26" s="1"/>
  <c r="AY19" i="26"/>
  <c r="AY23" i="26" s="1"/>
  <c r="BA23" i="26" s="1"/>
  <c r="AX19" i="26"/>
  <c r="AX23" i="26" s="1"/>
  <c r="AV19" i="26"/>
  <c r="AV23" i="26" s="1"/>
  <c r="AV23" i="86" s="1"/>
  <c r="AU19" i="26"/>
  <c r="AU23" i="26" s="1"/>
  <c r="AT19" i="26"/>
  <c r="AT23" i="26" s="1"/>
  <c r="AR19" i="26"/>
  <c r="AR23" i="26" s="1"/>
  <c r="AQ19" i="26"/>
  <c r="AQ23" i="26" s="1"/>
  <c r="AP19" i="26"/>
  <c r="AP23" i="26" s="1"/>
  <c r="AN19" i="26"/>
  <c r="AN23" i="26" s="1"/>
  <c r="AN23" i="86" s="1"/>
  <c r="AM19" i="26"/>
  <c r="AM23" i="26" s="1"/>
  <c r="AL19" i="26"/>
  <c r="AL23" i="26" s="1"/>
  <c r="AF19" i="26"/>
  <c r="AE19" i="26"/>
  <c r="AD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H19" i="26"/>
  <c r="G19" i="26"/>
  <c r="F19" i="26"/>
  <c r="BI18" i="26"/>
  <c r="BE18" i="26"/>
  <c r="BA18" i="26"/>
  <c r="AW18" i="26"/>
  <c r="AS18" i="26"/>
  <c r="AO18" i="26"/>
  <c r="AG18" i="26"/>
  <c r="Y18" i="26"/>
  <c r="U18" i="26"/>
  <c r="Q18" i="26"/>
  <c r="M18" i="26"/>
  <c r="I18" i="26"/>
  <c r="BI17" i="26"/>
  <c r="BE17" i="26"/>
  <c r="BA17" i="26"/>
  <c r="AW17" i="26"/>
  <c r="AS17" i="26"/>
  <c r="AO17" i="26"/>
  <c r="AG17" i="26"/>
  <c r="Y17" i="26"/>
  <c r="U17" i="26"/>
  <c r="Q17" i="26"/>
  <c r="M17" i="26"/>
  <c r="I17" i="26"/>
  <c r="BI15" i="26"/>
  <c r="BE15" i="26"/>
  <c r="BA15" i="26"/>
  <c r="AW15" i="26"/>
  <c r="AS15" i="26"/>
  <c r="AO15" i="26"/>
  <c r="AG15" i="26"/>
  <c r="Y15" i="26"/>
  <c r="U15" i="26"/>
  <c r="Q15" i="26"/>
  <c r="M15" i="26"/>
  <c r="I15" i="26"/>
  <c r="A13" i="26"/>
  <c r="BI94" i="85"/>
  <c r="BE94" i="85"/>
  <c r="BA94" i="85"/>
  <c r="BA94" i="86" s="1"/>
  <c r="AW94" i="85"/>
  <c r="AS94" i="85"/>
  <c r="AO94" i="85"/>
  <c r="AG94" i="85"/>
  <c r="AG94" i="86" s="1"/>
  <c r="AC94" i="85"/>
  <c r="Y94" i="85"/>
  <c r="Y94" i="86" s="1"/>
  <c r="U94" i="85"/>
  <c r="Q94" i="85"/>
  <c r="Q94" i="86" s="1"/>
  <c r="M94" i="85"/>
  <c r="I94" i="85"/>
  <c r="I94" i="86" s="1"/>
  <c r="BI92" i="85"/>
  <c r="BE92" i="85"/>
  <c r="BE92" i="86" s="1"/>
  <c r="BA92" i="85"/>
  <c r="AW92" i="85"/>
  <c r="AW92" i="86" s="1"/>
  <c r="AS92" i="85"/>
  <c r="AO92" i="85"/>
  <c r="AO92" i="86" s="1"/>
  <c r="AG92" i="85"/>
  <c r="AC92" i="85"/>
  <c r="AC92" i="86" s="1"/>
  <c r="Y92" i="85"/>
  <c r="U92" i="85"/>
  <c r="Q92" i="85"/>
  <c r="M92" i="85"/>
  <c r="M92" i="86" s="1"/>
  <c r="I92" i="85"/>
  <c r="BI91" i="85"/>
  <c r="BE91" i="85"/>
  <c r="BA91" i="85"/>
  <c r="BA91" i="86" s="1"/>
  <c r="AW91" i="85"/>
  <c r="AS91" i="85"/>
  <c r="AO91" i="85"/>
  <c r="AO91" i="86" s="1"/>
  <c r="AG91" i="85"/>
  <c r="AG91" i="86" s="1"/>
  <c r="AC91" i="85"/>
  <c r="Y91" i="85"/>
  <c r="U91" i="85"/>
  <c r="Q91" i="85"/>
  <c r="Q91" i="86" s="1"/>
  <c r="M91" i="85"/>
  <c r="I91" i="85"/>
  <c r="BI90" i="85"/>
  <c r="BE90" i="85"/>
  <c r="BE90" i="86" s="1"/>
  <c r="BA90" i="85"/>
  <c r="AW90" i="85"/>
  <c r="AS90" i="85"/>
  <c r="AO90" i="85"/>
  <c r="AO90" i="86" s="1"/>
  <c r="AG90" i="85"/>
  <c r="AC90" i="85"/>
  <c r="AC90" i="86" s="1"/>
  <c r="Y90" i="85"/>
  <c r="U90" i="85"/>
  <c r="Q90" i="85"/>
  <c r="M90" i="85"/>
  <c r="M90" i="86" s="1"/>
  <c r="I90" i="85"/>
  <c r="BI89" i="85"/>
  <c r="BE89" i="85"/>
  <c r="BA89" i="85"/>
  <c r="BA89" i="86" s="1"/>
  <c r="AW89" i="85"/>
  <c r="AS89" i="85"/>
  <c r="AO89" i="85"/>
  <c r="AG89" i="85"/>
  <c r="AG89" i="86" s="1"/>
  <c r="AC89" i="85"/>
  <c r="Y89" i="85"/>
  <c r="Y89" i="86" s="1"/>
  <c r="U89" i="85"/>
  <c r="Q89" i="85"/>
  <c r="Q89" i="86" s="1"/>
  <c r="M89" i="85"/>
  <c r="I89" i="85"/>
  <c r="I89" i="86" s="1"/>
  <c r="BI88" i="85"/>
  <c r="BE88" i="85"/>
  <c r="BE88" i="86" s="1"/>
  <c r="BA88" i="85"/>
  <c r="AW88" i="85"/>
  <c r="AW88" i="86" s="1"/>
  <c r="AS88" i="85"/>
  <c r="AO88" i="85"/>
  <c r="AO88" i="86" s="1"/>
  <c r="AG88" i="85"/>
  <c r="AC88" i="85"/>
  <c r="AC88" i="86" s="1"/>
  <c r="Y88" i="85"/>
  <c r="U88" i="85"/>
  <c r="Q88" i="85"/>
  <c r="M88" i="85"/>
  <c r="M88" i="86" s="1"/>
  <c r="I88" i="85"/>
  <c r="BI87" i="85"/>
  <c r="BE87" i="85"/>
  <c r="BA87" i="85"/>
  <c r="BA87" i="86" s="1"/>
  <c r="AW87" i="85"/>
  <c r="AS87" i="85"/>
  <c r="AO87" i="85"/>
  <c r="AG87" i="85"/>
  <c r="AG87" i="86" s="1"/>
  <c r="AC87" i="85"/>
  <c r="Y87" i="85"/>
  <c r="U87" i="85"/>
  <c r="Q87" i="85"/>
  <c r="Q87" i="86" s="1"/>
  <c r="M87" i="85"/>
  <c r="I87" i="85"/>
  <c r="BI86" i="85"/>
  <c r="BE86" i="85"/>
  <c r="BE86" i="86" s="1"/>
  <c r="BA86" i="85"/>
  <c r="AW86" i="85"/>
  <c r="AS86" i="85"/>
  <c r="AO86" i="85"/>
  <c r="AO86" i="86" s="1"/>
  <c r="AG86" i="85"/>
  <c r="AC86" i="85"/>
  <c r="AC86" i="86" s="1"/>
  <c r="Y86" i="85"/>
  <c r="U86" i="85"/>
  <c r="Q86" i="85"/>
  <c r="M86" i="85"/>
  <c r="I86" i="85"/>
  <c r="BI85" i="85"/>
  <c r="BE85" i="85"/>
  <c r="BA85" i="85"/>
  <c r="BA85" i="86" s="1"/>
  <c r="AW85" i="85"/>
  <c r="AS85" i="85"/>
  <c r="AO85" i="85"/>
  <c r="AG85" i="85"/>
  <c r="AG85" i="86" s="1"/>
  <c r="AC85" i="85"/>
  <c r="Y85" i="85"/>
  <c r="Y85" i="86" s="1"/>
  <c r="U85" i="85"/>
  <c r="Q85" i="85"/>
  <c r="Q85" i="86" s="1"/>
  <c r="M85" i="85"/>
  <c r="I85" i="85"/>
  <c r="I85" i="86" s="1"/>
  <c r="BI84" i="85"/>
  <c r="BE84" i="85"/>
  <c r="BE84" i="86" s="1"/>
  <c r="BA84" i="85"/>
  <c r="AW84" i="85"/>
  <c r="AW84" i="86" s="1"/>
  <c r="AS84" i="85"/>
  <c r="AO84" i="85"/>
  <c r="AO84" i="86" s="1"/>
  <c r="AG84" i="85"/>
  <c r="AC84" i="85"/>
  <c r="AC84" i="86" s="1"/>
  <c r="Y84" i="85"/>
  <c r="U84" i="85"/>
  <c r="Q84" i="85"/>
  <c r="M84" i="85"/>
  <c r="M84" i="86" s="1"/>
  <c r="I84" i="85"/>
  <c r="BH83" i="85"/>
  <c r="BG83" i="85"/>
  <c r="BG83" i="86" s="1"/>
  <c r="BF83" i="85"/>
  <c r="BF83" i="86" s="1"/>
  <c r="BD83" i="85"/>
  <c r="BC83" i="85"/>
  <c r="BB83" i="85"/>
  <c r="AZ83" i="85"/>
  <c r="AZ83" i="86" s="1"/>
  <c r="AY83" i="85"/>
  <c r="AX83" i="85"/>
  <c r="AV83" i="85"/>
  <c r="AU83" i="85"/>
  <c r="AU83" i="86" s="1"/>
  <c r="AT83" i="85"/>
  <c r="AR83" i="85"/>
  <c r="AQ83" i="85"/>
  <c r="AQ83" i="86" s="1"/>
  <c r="AP83" i="85"/>
  <c r="AP83" i="86" s="1"/>
  <c r="AN83" i="85"/>
  <c r="AM83" i="85"/>
  <c r="AL83" i="85"/>
  <c r="AL83" i="86" s="1"/>
  <c r="AF83" i="85"/>
  <c r="AF83" i="86" s="1"/>
  <c r="AE83" i="85"/>
  <c r="AD83" i="85"/>
  <c r="AB83" i="85"/>
  <c r="AA83" i="85"/>
  <c r="AA83" i="86" s="1"/>
  <c r="Z83" i="85"/>
  <c r="X83" i="85"/>
  <c r="X83" i="86" s="1"/>
  <c r="W83" i="85"/>
  <c r="W83" i="86" s="1"/>
  <c r="V83" i="85"/>
  <c r="V83" i="86" s="1"/>
  <c r="T83" i="85"/>
  <c r="S83" i="85"/>
  <c r="S83" i="86" s="1"/>
  <c r="R83" i="85"/>
  <c r="P83" i="85"/>
  <c r="P83" i="86" s="1"/>
  <c r="O83" i="85"/>
  <c r="N83" i="85"/>
  <c r="N83" i="86" s="1"/>
  <c r="L83" i="85"/>
  <c r="K83" i="85"/>
  <c r="K83" i="86" s="1"/>
  <c r="J83" i="85"/>
  <c r="H83" i="85"/>
  <c r="H83" i="86" s="1"/>
  <c r="G83" i="85"/>
  <c r="G83" i="86" s="1"/>
  <c r="F83" i="85"/>
  <c r="F83" i="86" s="1"/>
  <c r="BI81" i="85"/>
  <c r="BE81" i="85"/>
  <c r="BE81" i="86" s="1"/>
  <c r="BA81" i="85"/>
  <c r="AW81" i="85"/>
  <c r="AW81" i="86" s="1"/>
  <c r="AS81" i="85"/>
  <c r="AO81" i="85"/>
  <c r="AO81" i="86" s="1"/>
  <c r="AG81" i="85"/>
  <c r="AC81" i="85"/>
  <c r="AC81" i="86" s="1"/>
  <c r="Y81" i="85"/>
  <c r="U81" i="85"/>
  <c r="Q81" i="85"/>
  <c r="M81" i="85"/>
  <c r="M81" i="86" s="1"/>
  <c r="I81" i="85"/>
  <c r="BI80" i="85"/>
  <c r="BE80" i="85"/>
  <c r="BE80" i="86" s="1"/>
  <c r="BA80" i="85"/>
  <c r="BA80" i="86" s="1"/>
  <c r="AW80" i="85"/>
  <c r="AS80" i="85"/>
  <c r="AO80" i="85"/>
  <c r="AO80" i="86" s="1"/>
  <c r="AG80" i="85"/>
  <c r="AG80" i="86" s="1"/>
  <c r="AC80" i="85"/>
  <c r="AC80" i="86" s="1"/>
  <c r="Y80" i="85"/>
  <c r="U80" i="85"/>
  <c r="Q80" i="85"/>
  <c r="Q80" i="86" s="1"/>
  <c r="M80" i="85"/>
  <c r="M80" i="86" s="1"/>
  <c r="I80" i="85"/>
  <c r="BI79" i="85"/>
  <c r="BE79" i="85"/>
  <c r="BE79" i="86" s="1"/>
  <c r="BA79" i="85"/>
  <c r="AW79" i="85"/>
  <c r="AS79" i="85"/>
  <c r="AO79" i="85"/>
  <c r="AO79" i="86" s="1"/>
  <c r="AG79" i="85"/>
  <c r="AG79" i="86" s="1"/>
  <c r="AC79" i="85"/>
  <c r="AC79" i="86" s="1"/>
  <c r="Y79" i="85"/>
  <c r="Y79" i="86" s="1"/>
  <c r="U79" i="85"/>
  <c r="Q79" i="85"/>
  <c r="M79" i="85"/>
  <c r="M79" i="86" s="1"/>
  <c r="I79" i="85"/>
  <c r="I79" i="86" s="1"/>
  <c r="BI78" i="85"/>
  <c r="BE78" i="85"/>
  <c r="BE78" i="86" s="1"/>
  <c r="BA78" i="85"/>
  <c r="BA78" i="86" s="1"/>
  <c r="AW78" i="85"/>
  <c r="AW78" i="86" s="1"/>
  <c r="AS78" i="85"/>
  <c r="AO78" i="85"/>
  <c r="AO78" i="86" s="1"/>
  <c r="AG78" i="85"/>
  <c r="AG78" i="86" s="1"/>
  <c r="AC78" i="85"/>
  <c r="AC78" i="86" s="1"/>
  <c r="Y78" i="85"/>
  <c r="U78" i="85"/>
  <c r="Q78" i="85"/>
  <c r="M78" i="85"/>
  <c r="M78" i="86" s="1"/>
  <c r="I78" i="85"/>
  <c r="BI77" i="85"/>
  <c r="BE77" i="85"/>
  <c r="BE77" i="86" s="1"/>
  <c r="BA77" i="85"/>
  <c r="BA77" i="86" s="1"/>
  <c r="AW77" i="85"/>
  <c r="AS77" i="85"/>
  <c r="AO77" i="85"/>
  <c r="AO77" i="86" s="1"/>
  <c r="AG77" i="85"/>
  <c r="AG77" i="86" s="1"/>
  <c r="AC77" i="85"/>
  <c r="AC77" i="86" s="1"/>
  <c r="Y77" i="85"/>
  <c r="U77" i="85"/>
  <c r="Q77" i="85"/>
  <c r="Q77" i="86" s="1"/>
  <c r="M77" i="85"/>
  <c r="M77" i="86" s="1"/>
  <c r="I77" i="85"/>
  <c r="BI76" i="85"/>
  <c r="BE76" i="85"/>
  <c r="BE76" i="86" s="1"/>
  <c r="BA76" i="85"/>
  <c r="AW76" i="85"/>
  <c r="AS76" i="85"/>
  <c r="AO76" i="85"/>
  <c r="AO76" i="86" s="1"/>
  <c r="AG76" i="85"/>
  <c r="AC76" i="85"/>
  <c r="AC76" i="86" s="1"/>
  <c r="Y76" i="85"/>
  <c r="U76" i="85"/>
  <c r="Q76" i="85"/>
  <c r="M76" i="85"/>
  <c r="M76" i="86" s="1"/>
  <c r="I76" i="85"/>
  <c r="BI75" i="85"/>
  <c r="BE75" i="85"/>
  <c r="BE75" i="86" s="1"/>
  <c r="BA75" i="85"/>
  <c r="AW75" i="85"/>
  <c r="AS75" i="85"/>
  <c r="AO75" i="85"/>
  <c r="AO75" i="86" s="1"/>
  <c r="AG75" i="85"/>
  <c r="AG75" i="86" s="1"/>
  <c r="AC75" i="85"/>
  <c r="AC75" i="86" s="1"/>
  <c r="Y75" i="85"/>
  <c r="Y75" i="86" s="1"/>
  <c r="U75" i="85"/>
  <c r="Q75" i="85"/>
  <c r="M75" i="85"/>
  <c r="M75" i="86" s="1"/>
  <c r="I75" i="85"/>
  <c r="I75" i="86" s="1"/>
  <c r="BI73" i="85"/>
  <c r="BE73" i="85"/>
  <c r="BE73" i="86" s="1"/>
  <c r="BA73" i="85"/>
  <c r="BA73" i="86" s="1"/>
  <c r="AW73" i="85"/>
  <c r="AW73" i="86" s="1"/>
  <c r="AS73" i="85"/>
  <c r="AO73" i="85"/>
  <c r="AO73" i="86" s="1"/>
  <c r="AG73" i="85"/>
  <c r="AG73" i="86" s="1"/>
  <c r="AC73" i="85"/>
  <c r="AC73" i="86" s="1"/>
  <c r="Y73" i="85"/>
  <c r="U73" i="85"/>
  <c r="Q73" i="85"/>
  <c r="M73" i="85"/>
  <c r="M73" i="86" s="1"/>
  <c r="I73" i="85"/>
  <c r="BI71" i="85"/>
  <c r="BE71" i="85"/>
  <c r="BE71" i="86" s="1"/>
  <c r="BA71" i="85"/>
  <c r="BA71" i="86" s="1"/>
  <c r="AW71" i="85"/>
  <c r="AS71" i="85"/>
  <c r="AO71" i="85"/>
  <c r="AO71" i="86" s="1"/>
  <c r="AG71" i="85"/>
  <c r="AG71" i="86" s="1"/>
  <c r="AC71" i="85"/>
  <c r="AC71" i="86" s="1"/>
  <c r="Y71" i="85"/>
  <c r="U71" i="85"/>
  <c r="Q71" i="85"/>
  <c r="Q71" i="86" s="1"/>
  <c r="M71" i="85"/>
  <c r="M71" i="86" s="1"/>
  <c r="I71" i="85"/>
  <c r="A71" i="85"/>
  <c r="BI65" i="85"/>
  <c r="BI65" i="86" s="1"/>
  <c r="BE65" i="85"/>
  <c r="BA65" i="85"/>
  <c r="AW65" i="85"/>
  <c r="AS65" i="85"/>
  <c r="AS65" i="86" s="1"/>
  <c r="AO65" i="85"/>
  <c r="AG65" i="85"/>
  <c r="AC65" i="85"/>
  <c r="AC65" i="86" s="1"/>
  <c r="Y65" i="85"/>
  <c r="U65" i="85"/>
  <c r="Q65" i="85"/>
  <c r="Q65" i="86" s="1"/>
  <c r="M65" i="85"/>
  <c r="I65" i="85"/>
  <c r="BI63" i="85"/>
  <c r="BI63" i="86" s="1"/>
  <c r="BE63" i="85"/>
  <c r="BA63" i="85"/>
  <c r="AW63" i="85"/>
  <c r="AS63" i="85"/>
  <c r="AS63" i="86" s="1"/>
  <c r="AO63" i="85"/>
  <c r="AG63" i="85"/>
  <c r="AC63" i="85"/>
  <c r="Y63" i="85"/>
  <c r="U63" i="85"/>
  <c r="Q63" i="85"/>
  <c r="M63" i="85"/>
  <c r="I63" i="85"/>
  <c r="BI62" i="85"/>
  <c r="BI62" i="86" s="1"/>
  <c r="BE62" i="85"/>
  <c r="BE62" i="86" s="1"/>
  <c r="BA62" i="85"/>
  <c r="AW62" i="85"/>
  <c r="AS62" i="85"/>
  <c r="AS62" i="86" s="1"/>
  <c r="AO62" i="85"/>
  <c r="AO62" i="86" s="1"/>
  <c r="AG62" i="85"/>
  <c r="AC62" i="85"/>
  <c r="AC62" i="86" s="1"/>
  <c r="Y62" i="85"/>
  <c r="U62" i="85"/>
  <c r="U62" i="86" s="1"/>
  <c r="Q62" i="85"/>
  <c r="Q62" i="86" s="1"/>
  <c r="M62" i="85"/>
  <c r="I62" i="85"/>
  <c r="BI61" i="85"/>
  <c r="BI61" i="86" s="1"/>
  <c r="BE61" i="85"/>
  <c r="BA61" i="85"/>
  <c r="AW61" i="85"/>
  <c r="AS61" i="85"/>
  <c r="AS61" i="86" s="1"/>
  <c r="AO61" i="85"/>
  <c r="AG61" i="85"/>
  <c r="AC61" i="85"/>
  <c r="Y61" i="85"/>
  <c r="U61" i="85"/>
  <c r="Q61" i="85"/>
  <c r="Q61" i="86" s="1"/>
  <c r="M61" i="85"/>
  <c r="I61" i="85"/>
  <c r="BI60" i="85"/>
  <c r="BI60" i="86" s="1"/>
  <c r="BE60" i="85"/>
  <c r="BE60" i="86" s="1"/>
  <c r="BA60" i="85"/>
  <c r="AW60" i="85"/>
  <c r="AS60" i="85"/>
  <c r="AS60" i="86" s="1"/>
  <c r="AO60" i="85"/>
  <c r="AO60" i="86" s="1"/>
  <c r="AG60" i="85"/>
  <c r="AC60" i="85"/>
  <c r="Y60" i="85"/>
  <c r="U60" i="85"/>
  <c r="Q60" i="85"/>
  <c r="Q60" i="86" s="1"/>
  <c r="M60" i="85"/>
  <c r="I60" i="85"/>
  <c r="BI59" i="85"/>
  <c r="BI59" i="86" s="1"/>
  <c r="BE59" i="85"/>
  <c r="BA59" i="85"/>
  <c r="AW59" i="85"/>
  <c r="AS59" i="85"/>
  <c r="AS59" i="86" s="1"/>
  <c r="AO59" i="85"/>
  <c r="AG59" i="85"/>
  <c r="AC59" i="85"/>
  <c r="Y59" i="85"/>
  <c r="U59" i="85"/>
  <c r="Q59" i="85"/>
  <c r="Q59" i="86" s="1"/>
  <c r="M59" i="85"/>
  <c r="I59" i="85"/>
  <c r="BI58" i="85"/>
  <c r="BI58" i="86" s="1"/>
  <c r="BE58" i="85"/>
  <c r="BE58" i="86" s="1"/>
  <c r="BA58" i="85"/>
  <c r="AW58" i="85"/>
  <c r="AS58" i="85"/>
  <c r="AS58" i="86" s="1"/>
  <c r="AO58" i="85"/>
  <c r="AO58" i="86" s="1"/>
  <c r="AG58" i="85"/>
  <c r="AC58" i="85"/>
  <c r="Y58" i="85"/>
  <c r="U58" i="85"/>
  <c r="U58" i="86" s="1"/>
  <c r="Q58" i="85"/>
  <c r="Q58" i="86" s="1"/>
  <c r="M58" i="85"/>
  <c r="I58" i="85"/>
  <c r="BI57" i="85"/>
  <c r="BI57" i="86" s="1"/>
  <c r="BE57" i="85"/>
  <c r="BA57" i="85"/>
  <c r="AW57" i="85"/>
  <c r="AS57" i="85"/>
  <c r="AS57" i="86" s="1"/>
  <c r="AO57" i="85"/>
  <c r="AG57" i="85"/>
  <c r="AC57" i="85"/>
  <c r="Y57" i="85"/>
  <c r="U57" i="85"/>
  <c r="Q57" i="85"/>
  <c r="Q57" i="86" s="1"/>
  <c r="M57" i="85"/>
  <c r="I57" i="85"/>
  <c r="BH56" i="85"/>
  <c r="BG56" i="85"/>
  <c r="BF56" i="85"/>
  <c r="BD56" i="85"/>
  <c r="BD54" i="85" s="1"/>
  <c r="BC56" i="85"/>
  <c r="BB56" i="85"/>
  <c r="AZ56" i="85"/>
  <c r="AZ54" i="85" s="1"/>
  <c r="AY56" i="85"/>
  <c r="AX56" i="85"/>
  <c r="AX54" i="85" s="1"/>
  <c r="AR56" i="86"/>
  <c r="AF56" i="85"/>
  <c r="AE56" i="85"/>
  <c r="AD56" i="85"/>
  <c r="AB56" i="85"/>
  <c r="AA56" i="85"/>
  <c r="Z56" i="85"/>
  <c r="X56" i="85"/>
  <c r="W56" i="85"/>
  <c r="V56" i="85"/>
  <c r="T56" i="85"/>
  <c r="T54" i="85" s="1"/>
  <c r="T54" i="86" s="1"/>
  <c r="S56" i="85"/>
  <c r="R56" i="85"/>
  <c r="P56" i="85"/>
  <c r="O56" i="85"/>
  <c r="N56" i="85"/>
  <c r="L56" i="85"/>
  <c r="K56" i="85"/>
  <c r="J56" i="85"/>
  <c r="J56" i="86" s="1"/>
  <c r="H56" i="85"/>
  <c r="G56" i="85"/>
  <c r="F56" i="85"/>
  <c r="BI55" i="85"/>
  <c r="BI55" i="86" s="1"/>
  <c r="BE55" i="85"/>
  <c r="BA55" i="85"/>
  <c r="AW55" i="85"/>
  <c r="AS55" i="85"/>
  <c r="AS55" i="86" s="1"/>
  <c r="AO55" i="85"/>
  <c r="AG55" i="85"/>
  <c r="AC55" i="85"/>
  <c r="Y55" i="85"/>
  <c r="U55" i="85"/>
  <c r="Q55" i="85"/>
  <c r="Q55" i="86" s="1"/>
  <c r="M55" i="85"/>
  <c r="I55" i="85"/>
  <c r="H54" i="85"/>
  <c r="BI51" i="85"/>
  <c r="BE51" i="85"/>
  <c r="BE51" i="86" s="1"/>
  <c r="BA51" i="85"/>
  <c r="AW51" i="85"/>
  <c r="AS51" i="85"/>
  <c r="AO51" i="85"/>
  <c r="AO51" i="86" s="1"/>
  <c r="AG51" i="85"/>
  <c r="AC51" i="85"/>
  <c r="Y51" i="85"/>
  <c r="U51" i="85"/>
  <c r="Q51" i="85"/>
  <c r="M51" i="85"/>
  <c r="I51" i="85"/>
  <c r="BI50" i="85"/>
  <c r="BE50" i="85"/>
  <c r="BA50" i="85"/>
  <c r="BA50" i="86" s="1"/>
  <c r="AW50" i="85"/>
  <c r="AS50" i="85"/>
  <c r="AO50" i="85"/>
  <c r="AO50" i="86" s="1"/>
  <c r="AG50" i="85"/>
  <c r="AG50" i="86" s="1"/>
  <c r="AC50" i="85"/>
  <c r="Y50" i="85"/>
  <c r="U50" i="85"/>
  <c r="Q50" i="85"/>
  <c r="Q50" i="86" s="1"/>
  <c r="M50" i="85"/>
  <c r="I50" i="85"/>
  <c r="I50" i="86" s="1"/>
  <c r="BI49" i="85"/>
  <c r="BE49" i="85"/>
  <c r="BE49" i="86" s="1"/>
  <c r="BA49" i="85"/>
  <c r="AW49" i="85"/>
  <c r="AS49" i="85"/>
  <c r="AO49" i="85"/>
  <c r="AO49" i="86" s="1"/>
  <c r="AG49" i="85"/>
  <c r="AC49" i="85"/>
  <c r="AC49" i="86" s="1"/>
  <c r="Y49" i="85"/>
  <c r="U49" i="85"/>
  <c r="Q49" i="85"/>
  <c r="M49" i="85"/>
  <c r="I49" i="85"/>
  <c r="I49" i="86" s="1"/>
  <c r="BH48" i="85"/>
  <c r="BG48" i="85"/>
  <c r="BG52" i="85" s="1"/>
  <c r="BF48" i="85"/>
  <c r="BD48" i="85"/>
  <c r="BC48" i="85"/>
  <c r="BB48" i="85"/>
  <c r="AZ48" i="85"/>
  <c r="AY48" i="85"/>
  <c r="AX48" i="85"/>
  <c r="AF48" i="85"/>
  <c r="AE48" i="85"/>
  <c r="AE52" i="85" s="1"/>
  <c r="AD48" i="85"/>
  <c r="AB48" i="85"/>
  <c r="AB52" i="85" s="1"/>
  <c r="AA48" i="85"/>
  <c r="Z48" i="85"/>
  <c r="Z48" i="86" s="1"/>
  <c r="X48" i="85"/>
  <c r="W48" i="85"/>
  <c r="W52" i="85" s="1"/>
  <c r="V48" i="85"/>
  <c r="T48" i="85"/>
  <c r="S48" i="85"/>
  <c r="R48" i="85"/>
  <c r="P48" i="85"/>
  <c r="O48" i="85"/>
  <c r="O52" i="85" s="1"/>
  <c r="N48" i="85"/>
  <c r="N48" i="86" s="1"/>
  <c r="L48" i="85"/>
  <c r="L52" i="85" s="1"/>
  <c r="K48" i="85"/>
  <c r="J48" i="85"/>
  <c r="H48" i="85"/>
  <c r="H52" i="85" s="1"/>
  <c r="H67" i="85" s="1"/>
  <c r="H68" i="85" s="1"/>
  <c r="G48" i="85"/>
  <c r="G52" i="85" s="1"/>
  <c r="F48" i="85"/>
  <c r="BI47" i="85"/>
  <c r="BE47" i="85"/>
  <c r="BE47" i="86" s="1"/>
  <c r="BA47" i="85"/>
  <c r="AW47" i="85"/>
  <c r="AS47" i="85"/>
  <c r="AO47" i="85"/>
  <c r="AO47" i="86" s="1"/>
  <c r="AG47" i="85"/>
  <c r="AC47" i="85"/>
  <c r="Y47" i="85"/>
  <c r="Y47" i="86" s="1"/>
  <c r="U47" i="85"/>
  <c r="Q47" i="85"/>
  <c r="Q47" i="86" s="1"/>
  <c r="M47" i="85"/>
  <c r="I47" i="85"/>
  <c r="BI46" i="85"/>
  <c r="BI103" i="85" s="1"/>
  <c r="BE46" i="85"/>
  <c r="BA46" i="85"/>
  <c r="AW46" i="85"/>
  <c r="AS46" i="85"/>
  <c r="AS103" i="85" s="1"/>
  <c r="AO46" i="85"/>
  <c r="AG46" i="85"/>
  <c r="AC46" i="85"/>
  <c r="Y46" i="85"/>
  <c r="Y103" i="85" s="1"/>
  <c r="U46" i="85"/>
  <c r="Q46" i="85"/>
  <c r="M46" i="85"/>
  <c r="I46" i="85"/>
  <c r="I103" i="85" s="1"/>
  <c r="BI44" i="85"/>
  <c r="BE44" i="85"/>
  <c r="BE44" i="86" s="1"/>
  <c r="BA44" i="85"/>
  <c r="AW44" i="85"/>
  <c r="AW44" i="86" s="1"/>
  <c r="AS44" i="85"/>
  <c r="AO44" i="85"/>
  <c r="AO44" i="86" s="1"/>
  <c r="AG44" i="85"/>
  <c r="AC44" i="85"/>
  <c r="AC44" i="86" s="1"/>
  <c r="Y44" i="85"/>
  <c r="U44" i="85"/>
  <c r="Q44" i="85"/>
  <c r="M44" i="85"/>
  <c r="I44" i="85"/>
  <c r="Q42" i="86"/>
  <c r="M42" i="86"/>
  <c r="A42" i="85"/>
  <c r="A54" i="85" s="1"/>
  <c r="BI36" i="85"/>
  <c r="BI36" i="86" s="1"/>
  <c r="BE36" i="85"/>
  <c r="BA36" i="85"/>
  <c r="AW36" i="85"/>
  <c r="AS36" i="85"/>
  <c r="AS36" i="86" s="1"/>
  <c r="AO36" i="85"/>
  <c r="AG36" i="85"/>
  <c r="AC36" i="85"/>
  <c r="Y36" i="85"/>
  <c r="U36" i="85"/>
  <c r="Q36" i="85"/>
  <c r="M36" i="85"/>
  <c r="M36" i="86" s="1"/>
  <c r="I36" i="85"/>
  <c r="BI34" i="85"/>
  <c r="BI34" i="86" s="1"/>
  <c r="BE34" i="85"/>
  <c r="BA34" i="85"/>
  <c r="BA34" i="86" s="1"/>
  <c r="AW34" i="85"/>
  <c r="AS34" i="85"/>
  <c r="AS34" i="86" s="1"/>
  <c r="AO34" i="85"/>
  <c r="AG34" i="85"/>
  <c r="AC34" i="85"/>
  <c r="AC34" i="86" s="1"/>
  <c r="Y34" i="85"/>
  <c r="U34" i="85"/>
  <c r="U34" i="86" s="1"/>
  <c r="Q34" i="85"/>
  <c r="M34" i="85"/>
  <c r="I34" i="85"/>
  <c r="BI33" i="85"/>
  <c r="BI33" i="86" s="1"/>
  <c r="BE33" i="85"/>
  <c r="BA33" i="85"/>
  <c r="AW33" i="85"/>
  <c r="AS33" i="85"/>
  <c r="AS33" i="86" s="1"/>
  <c r="AO33" i="85"/>
  <c r="AG33" i="85"/>
  <c r="AC33" i="85"/>
  <c r="AC33" i="86" s="1"/>
  <c r="Y33" i="85"/>
  <c r="U33" i="85"/>
  <c r="U33" i="86" s="1"/>
  <c r="Q33" i="85"/>
  <c r="M33" i="85"/>
  <c r="I33" i="85"/>
  <c r="BI32" i="85"/>
  <c r="BI32" i="86" s="1"/>
  <c r="BE32" i="85"/>
  <c r="BA32" i="85"/>
  <c r="AW32" i="85"/>
  <c r="AS32" i="85"/>
  <c r="AS32" i="86" s="1"/>
  <c r="AO32" i="85"/>
  <c r="AG32" i="85"/>
  <c r="AC32" i="85"/>
  <c r="AC32" i="86" s="1"/>
  <c r="Y32" i="85"/>
  <c r="U32" i="85"/>
  <c r="U32" i="86" s="1"/>
  <c r="Q32" i="85"/>
  <c r="M32" i="85"/>
  <c r="I32" i="85"/>
  <c r="BI31" i="85"/>
  <c r="BI31" i="86" s="1"/>
  <c r="BE31" i="85"/>
  <c r="BA31" i="85"/>
  <c r="AW31" i="85"/>
  <c r="AS31" i="85"/>
  <c r="AS31" i="86" s="1"/>
  <c r="AO31" i="85"/>
  <c r="AG31" i="85"/>
  <c r="AC31" i="85"/>
  <c r="AC31" i="86" s="1"/>
  <c r="Y31" i="85"/>
  <c r="U31" i="85"/>
  <c r="U31" i="86" s="1"/>
  <c r="Q31" i="85"/>
  <c r="M31" i="85"/>
  <c r="I31" i="85"/>
  <c r="BI30" i="85"/>
  <c r="BI30" i="86" s="1"/>
  <c r="BE30" i="85"/>
  <c r="BA30" i="85"/>
  <c r="BA30" i="86" s="1"/>
  <c r="AW30" i="85"/>
  <c r="AS30" i="85"/>
  <c r="AS30" i="86" s="1"/>
  <c r="AO30" i="85"/>
  <c r="AG30" i="85"/>
  <c r="AG30" i="86" s="1"/>
  <c r="AC30" i="85"/>
  <c r="AC30" i="86" s="1"/>
  <c r="Y30" i="85"/>
  <c r="U30" i="85"/>
  <c r="U30" i="86" s="1"/>
  <c r="Q30" i="85"/>
  <c r="M30" i="85"/>
  <c r="I30" i="85"/>
  <c r="BI29" i="85"/>
  <c r="BI29" i="86" s="1"/>
  <c r="BE29" i="85"/>
  <c r="BA29" i="85"/>
  <c r="AW29" i="85"/>
  <c r="AS29" i="85"/>
  <c r="AS29" i="86" s="1"/>
  <c r="AO29" i="85"/>
  <c r="AG29" i="85"/>
  <c r="AC29" i="85"/>
  <c r="AC29" i="86" s="1"/>
  <c r="Y29" i="85"/>
  <c r="U29" i="85"/>
  <c r="U29" i="86" s="1"/>
  <c r="Q29" i="85"/>
  <c r="M29" i="85"/>
  <c r="I29" i="85"/>
  <c r="BI28" i="85"/>
  <c r="BE28" i="85"/>
  <c r="BA28" i="85"/>
  <c r="AW28" i="85"/>
  <c r="AS28" i="85"/>
  <c r="AS28" i="86" s="1"/>
  <c r="AO28" i="85"/>
  <c r="AG28" i="85"/>
  <c r="AC28" i="85"/>
  <c r="AC28" i="86" s="1"/>
  <c r="Y28" i="85"/>
  <c r="U28" i="85"/>
  <c r="U28" i="86" s="1"/>
  <c r="Q28" i="85"/>
  <c r="M28" i="85"/>
  <c r="I28" i="85"/>
  <c r="BH27" i="85"/>
  <c r="BG27" i="85"/>
  <c r="BF27" i="85"/>
  <c r="BD27" i="85"/>
  <c r="BC27" i="85"/>
  <c r="BB27" i="85"/>
  <c r="AZ27" i="85"/>
  <c r="AZ25" i="85" s="1"/>
  <c r="AY27" i="85"/>
  <c r="AY25" i="85" s="1"/>
  <c r="AX27" i="85"/>
  <c r="AX25" i="85" s="1"/>
  <c r="AR27" i="86"/>
  <c r="AF27" i="85"/>
  <c r="AE27" i="85"/>
  <c r="AD27" i="85"/>
  <c r="AB27" i="85"/>
  <c r="AB25" i="85" s="1"/>
  <c r="AB25" i="86" s="1"/>
  <c r="AA27" i="85"/>
  <c r="Z27" i="85"/>
  <c r="X27" i="85"/>
  <c r="W27" i="85"/>
  <c r="V27" i="85"/>
  <c r="T27" i="85"/>
  <c r="S27" i="85"/>
  <c r="R27" i="85"/>
  <c r="R25" i="85" s="1"/>
  <c r="P27" i="85"/>
  <c r="O27" i="85"/>
  <c r="N27" i="85"/>
  <c r="L27" i="85"/>
  <c r="K27" i="85"/>
  <c r="J27" i="85"/>
  <c r="H27" i="85"/>
  <c r="G27" i="85"/>
  <c r="F27" i="85"/>
  <c r="BI26" i="85"/>
  <c r="BI26" i="86" s="1"/>
  <c r="BE26" i="85"/>
  <c r="BA26" i="85"/>
  <c r="AW26" i="85"/>
  <c r="AS26" i="85"/>
  <c r="AS26" i="86" s="1"/>
  <c r="AO26" i="85"/>
  <c r="AG26" i="85"/>
  <c r="AC26" i="85"/>
  <c r="AC26" i="86" s="1"/>
  <c r="Y26" i="85"/>
  <c r="U26" i="85"/>
  <c r="U26" i="86" s="1"/>
  <c r="Q26" i="85"/>
  <c r="M26" i="85"/>
  <c r="I26" i="85"/>
  <c r="BH25" i="85"/>
  <c r="BH25" i="86" s="1"/>
  <c r="BB25" i="85"/>
  <c r="Z25" i="85"/>
  <c r="Z25" i="86" s="1"/>
  <c r="L25" i="85"/>
  <c r="BI22" i="85"/>
  <c r="BI22" i="86" s="1"/>
  <c r="BE22" i="85"/>
  <c r="BA22" i="85"/>
  <c r="BA22" i="86" s="1"/>
  <c r="AW22" i="85"/>
  <c r="AS22" i="85"/>
  <c r="AS22" i="86" s="1"/>
  <c r="AO22" i="85"/>
  <c r="AG22" i="85"/>
  <c r="AG22" i="86" s="1"/>
  <c r="AC22" i="85"/>
  <c r="Y22" i="85"/>
  <c r="U22" i="85"/>
  <c r="Q22" i="85"/>
  <c r="M22" i="85"/>
  <c r="I22" i="85"/>
  <c r="BI21" i="85"/>
  <c r="BI21" i="86" s="1"/>
  <c r="BE21" i="85"/>
  <c r="BA21" i="85"/>
  <c r="AW21" i="85"/>
  <c r="AW21" i="86" s="1"/>
  <c r="AS21" i="85"/>
  <c r="AS21" i="86" s="1"/>
  <c r="AO21" i="85"/>
  <c r="AG21" i="85"/>
  <c r="AC21" i="85"/>
  <c r="Y21" i="85"/>
  <c r="U21" i="85"/>
  <c r="Q21" i="85"/>
  <c r="M21" i="85"/>
  <c r="I21" i="85"/>
  <c r="BI20" i="85"/>
  <c r="BE20" i="85"/>
  <c r="BA20" i="85"/>
  <c r="AW20" i="85"/>
  <c r="AS20" i="85"/>
  <c r="AS20" i="86" s="1"/>
  <c r="AO20" i="85"/>
  <c r="AG20" i="85"/>
  <c r="AC20" i="85"/>
  <c r="AC20" i="86" s="1"/>
  <c r="Y20" i="85"/>
  <c r="U20" i="85"/>
  <c r="U20" i="86" s="1"/>
  <c r="Q20" i="85"/>
  <c r="M20" i="85"/>
  <c r="M20" i="86" s="1"/>
  <c r="I20" i="85"/>
  <c r="BH19" i="85"/>
  <c r="BH19" i="86" s="1"/>
  <c r="BG19" i="85"/>
  <c r="BF19" i="85"/>
  <c r="BD19" i="85"/>
  <c r="BC19" i="85"/>
  <c r="BC19" i="86" s="1"/>
  <c r="BB19" i="85"/>
  <c r="BB108" i="85" s="1"/>
  <c r="AZ19" i="85"/>
  <c r="AY19" i="85"/>
  <c r="AY23" i="85" s="1"/>
  <c r="AX19" i="85"/>
  <c r="AX19" i="86" s="1"/>
  <c r="AQ38" i="85"/>
  <c r="AQ39" i="85" s="1"/>
  <c r="AF19" i="85"/>
  <c r="AE19" i="85"/>
  <c r="AD19" i="85"/>
  <c r="AB19" i="85"/>
  <c r="AA19" i="85"/>
  <c r="Z19" i="85"/>
  <c r="Z108" i="85" s="1"/>
  <c r="X19" i="85"/>
  <c r="W19" i="85"/>
  <c r="V19" i="85"/>
  <c r="T19" i="85"/>
  <c r="S19" i="85"/>
  <c r="R19" i="85"/>
  <c r="R108" i="85" s="1"/>
  <c r="P19" i="85"/>
  <c r="O19" i="85"/>
  <c r="N19" i="85"/>
  <c r="N108" i="85" s="1"/>
  <c r="L19" i="85"/>
  <c r="K19" i="85"/>
  <c r="J19" i="85"/>
  <c r="J108" i="85" s="1"/>
  <c r="H19" i="85"/>
  <c r="G19" i="85"/>
  <c r="F19" i="85"/>
  <c r="BI18" i="85"/>
  <c r="BE18" i="85"/>
  <c r="BA18" i="85"/>
  <c r="AW18" i="85"/>
  <c r="AS18" i="85"/>
  <c r="AO18" i="85"/>
  <c r="AG18" i="85"/>
  <c r="AC18" i="85"/>
  <c r="AC18" i="86" s="1"/>
  <c r="Y18" i="85"/>
  <c r="U18" i="85"/>
  <c r="U18" i="86" s="1"/>
  <c r="Q18" i="85"/>
  <c r="M18" i="85"/>
  <c r="M18" i="86" s="1"/>
  <c r="I18" i="85"/>
  <c r="BI17" i="85"/>
  <c r="BE17" i="85"/>
  <c r="BA17" i="85"/>
  <c r="AW17" i="85"/>
  <c r="AS17" i="85"/>
  <c r="AO17" i="85"/>
  <c r="AG17" i="85"/>
  <c r="AC17" i="85"/>
  <c r="Y17" i="85"/>
  <c r="U17" i="85"/>
  <c r="Q17" i="85"/>
  <c r="M17" i="85"/>
  <c r="I17" i="85"/>
  <c r="BI15" i="85"/>
  <c r="BE15" i="85"/>
  <c r="BA15" i="85"/>
  <c r="AW15" i="85"/>
  <c r="AS15" i="85"/>
  <c r="AO15" i="85"/>
  <c r="AG15" i="85"/>
  <c r="AC15" i="85"/>
  <c r="AC15" i="86" s="1"/>
  <c r="Y15" i="85"/>
  <c r="U15" i="85"/>
  <c r="U15" i="86" s="1"/>
  <c r="Q15" i="85"/>
  <c r="M15" i="85"/>
  <c r="M15" i="86" s="1"/>
  <c r="I15" i="85"/>
  <c r="BI13" i="86"/>
  <c r="BA13" i="86"/>
  <c r="AS13" i="86"/>
  <c r="AG13" i="86"/>
  <c r="Y13" i="86"/>
  <c r="I13" i="86"/>
  <c r="A13" i="85"/>
  <c r="A36" i="85" s="1"/>
  <c r="BH94" i="86"/>
  <c r="BG94" i="86"/>
  <c r="BF94" i="86"/>
  <c r="BE94" i="86"/>
  <c r="BD94" i="86"/>
  <c r="BC94" i="86"/>
  <c r="BB94" i="86"/>
  <c r="AZ94" i="86"/>
  <c r="AY94" i="86"/>
  <c r="AX94" i="86"/>
  <c r="AV94" i="86"/>
  <c r="AU94" i="86"/>
  <c r="AT94" i="86"/>
  <c r="AR94" i="86"/>
  <c r="AQ94" i="86"/>
  <c r="AP94" i="86"/>
  <c r="AO94" i="86"/>
  <c r="AN94" i="86"/>
  <c r="AM94" i="86"/>
  <c r="AL94" i="86"/>
  <c r="AF94" i="86"/>
  <c r="AE94" i="86"/>
  <c r="AD94" i="86"/>
  <c r="AC94" i="86"/>
  <c r="AB94" i="86"/>
  <c r="AA94" i="86"/>
  <c r="Z94" i="86"/>
  <c r="X94" i="86"/>
  <c r="W94" i="86"/>
  <c r="V94" i="86"/>
  <c r="T94" i="86"/>
  <c r="S94" i="86"/>
  <c r="R94" i="86"/>
  <c r="P94" i="86"/>
  <c r="O94" i="86"/>
  <c r="N94" i="86"/>
  <c r="M94" i="86"/>
  <c r="L94" i="86"/>
  <c r="K94" i="86"/>
  <c r="J94" i="86"/>
  <c r="H94" i="86"/>
  <c r="G94" i="86"/>
  <c r="F94" i="86"/>
  <c r="BH92" i="86"/>
  <c r="BG92" i="86"/>
  <c r="BF92" i="86"/>
  <c r="BD92" i="86"/>
  <c r="BC92" i="86"/>
  <c r="BB92" i="86"/>
  <c r="BA92" i="86"/>
  <c r="AZ92" i="86"/>
  <c r="AY92" i="86"/>
  <c r="AX92" i="86"/>
  <c r="AV92" i="86"/>
  <c r="AU92" i="86"/>
  <c r="AT92" i="86"/>
  <c r="AR92" i="86"/>
  <c r="AQ92" i="86"/>
  <c r="AP92" i="86"/>
  <c r="AN92" i="86"/>
  <c r="AM92" i="86"/>
  <c r="AL92" i="86"/>
  <c r="AG92" i="86"/>
  <c r="AF92" i="86"/>
  <c r="AE92" i="86"/>
  <c r="AD92" i="86"/>
  <c r="AB92" i="86"/>
  <c r="AA92" i="86"/>
  <c r="Z92" i="86"/>
  <c r="X92" i="86"/>
  <c r="W92" i="86"/>
  <c r="V92" i="86"/>
  <c r="T92" i="86"/>
  <c r="S92" i="86"/>
  <c r="R92" i="86"/>
  <c r="Q92" i="86"/>
  <c r="P92" i="86"/>
  <c r="O92" i="86"/>
  <c r="N92" i="86"/>
  <c r="L92" i="86"/>
  <c r="K92" i="86"/>
  <c r="J92" i="86"/>
  <c r="H92" i="86"/>
  <c r="G92" i="86"/>
  <c r="F92" i="86"/>
  <c r="BH91" i="86"/>
  <c r="BG91" i="86"/>
  <c r="BF91" i="86"/>
  <c r="BE91" i="86"/>
  <c r="BD91" i="86"/>
  <c r="BC91" i="86"/>
  <c r="BB91" i="86"/>
  <c r="AZ91" i="86"/>
  <c r="AY91" i="86"/>
  <c r="AX91" i="86"/>
  <c r="AV91" i="86"/>
  <c r="AU91" i="86"/>
  <c r="AT91" i="86"/>
  <c r="AR91" i="86"/>
  <c r="AQ91" i="86"/>
  <c r="AP91" i="86"/>
  <c r="AN91" i="86"/>
  <c r="AM91" i="86"/>
  <c r="AL91" i="86"/>
  <c r="AF91" i="86"/>
  <c r="AE91" i="86"/>
  <c r="AD91" i="86"/>
  <c r="AC91" i="86"/>
  <c r="AB91" i="86"/>
  <c r="AA91" i="86"/>
  <c r="Z91" i="86"/>
  <c r="X91" i="86"/>
  <c r="W91" i="86"/>
  <c r="V91" i="86"/>
  <c r="T91" i="86"/>
  <c r="S91" i="86"/>
  <c r="R91" i="86"/>
  <c r="P91" i="86"/>
  <c r="O91" i="86"/>
  <c r="N91" i="86"/>
  <c r="M91" i="86"/>
  <c r="L91" i="86"/>
  <c r="K91" i="86"/>
  <c r="J91" i="86"/>
  <c r="H91" i="86"/>
  <c r="G91" i="86"/>
  <c r="F91" i="86"/>
  <c r="BH90" i="86"/>
  <c r="BG90" i="86"/>
  <c r="BF90" i="86"/>
  <c r="BD90" i="86"/>
  <c r="BC90" i="86"/>
  <c r="BB90" i="86"/>
  <c r="BA90" i="86"/>
  <c r="AZ90" i="86"/>
  <c r="AY90" i="86"/>
  <c r="AX90" i="86"/>
  <c r="AV90" i="86"/>
  <c r="AU90" i="86"/>
  <c r="AT90" i="86"/>
  <c r="AR90" i="86"/>
  <c r="AQ90" i="86"/>
  <c r="AP90" i="86"/>
  <c r="AN90" i="86"/>
  <c r="AM90" i="86"/>
  <c r="AL90" i="86"/>
  <c r="AG90" i="86"/>
  <c r="AF90" i="86"/>
  <c r="AE90" i="86"/>
  <c r="AD90" i="86"/>
  <c r="AB90" i="86"/>
  <c r="AA90" i="86"/>
  <c r="Z90" i="86"/>
  <c r="X90" i="86"/>
  <c r="W90" i="86"/>
  <c r="V90" i="86"/>
  <c r="T90" i="86"/>
  <c r="S90" i="86"/>
  <c r="R90" i="86"/>
  <c r="Q90" i="86"/>
  <c r="P90" i="86"/>
  <c r="O90" i="86"/>
  <c r="N90" i="86"/>
  <c r="L90" i="86"/>
  <c r="K90" i="86"/>
  <c r="J90" i="86"/>
  <c r="H90" i="86"/>
  <c r="G90" i="86"/>
  <c r="F90" i="86"/>
  <c r="BH89" i="86"/>
  <c r="BG89" i="86"/>
  <c r="BF89" i="86"/>
  <c r="BE89" i="86"/>
  <c r="BD89" i="86"/>
  <c r="BC89" i="86"/>
  <c r="BB89" i="86"/>
  <c r="AZ89" i="86"/>
  <c r="AY89" i="86"/>
  <c r="AX89" i="86"/>
  <c r="AV89" i="86"/>
  <c r="AU89" i="86"/>
  <c r="AT89" i="86"/>
  <c r="AR89" i="86"/>
  <c r="AQ89" i="86"/>
  <c r="AP89" i="86"/>
  <c r="AO89" i="86"/>
  <c r="AN89" i="86"/>
  <c r="AM89" i="86"/>
  <c r="AL89" i="86"/>
  <c r="AF89" i="86"/>
  <c r="AE89" i="86"/>
  <c r="AD89" i="86"/>
  <c r="AC89" i="86"/>
  <c r="AB89" i="86"/>
  <c r="AA89" i="86"/>
  <c r="Z89" i="86"/>
  <c r="X89" i="86"/>
  <c r="W89" i="86"/>
  <c r="V89" i="86"/>
  <c r="T89" i="86"/>
  <c r="S89" i="86"/>
  <c r="R89" i="86"/>
  <c r="P89" i="86"/>
  <c r="O89" i="86"/>
  <c r="N89" i="86"/>
  <c r="M89" i="86"/>
  <c r="L89" i="86"/>
  <c r="K89" i="86"/>
  <c r="J89" i="86"/>
  <c r="H89" i="86"/>
  <c r="G89" i="86"/>
  <c r="F89" i="86"/>
  <c r="BH88" i="86"/>
  <c r="BG88" i="86"/>
  <c r="BF88" i="86"/>
  <c r="BD88" i="86"/>
  <c r="BC88" i="86"/>
  <c r="BB88" i="86"/>
  <c r="BA88" i="86"/>
  <c r="AZ88" i="86"/>
  <c r="AY88" i="86"/>
  <c r="AX88" i="86"/>
  <c r="AV88" i="86"/>
  <c r="AU88" i="86"/>
  <c r="AT88" i="86"/>
  <c r="AR88" i="86"/>
  <c r="AQ88" i="86"/>
  <c r="AP88" i="86"/>
  <c r="AN88" i="86"/>
  <c r="AM88" i="86"/>
  <c r="AL88" i="86"/>
  <c r="AG88" i="86"/>
  <c r="AF88" i="86"/>
  <c r="AE88" i="86"/>
  <c r="AD88" i="86"/>
  <c r="AB88" i="86"/>
  <c r="AA88" i="86"/>
  <c r="Z88" i="86"/>
  <c r="Y88" i="86"/>
  <c r="X88" i="86"/>
  <c r="W88" i="86"/>
  <c r="V88" i="86"/>
  <c r="T88" i="86"/>
  <c r="S88" i="86"/>
  <c r="R88" i="86"/>
  <c r="Q88" i="86"/>
  <c r="P88" i="86"/>
  <c r="O88" i="86"/>
  <c r="N88" i="86"/>
  <c r="L88" i="86"/>
  <c r="K88" i="86"/>
  <c r="J88" i="86"/>
  <c r="I88" i="86"/>
  <c r="H88" i="86"/>
  <c r="G88" i="86"/>
  <c r="F88" i="86"/>
  <c r="BH87" i="86"/>
  <c r="BG87" i="86"/>
  <c r="BF87" i="86"/>
  <c r="BE87" i="86"/>
  <c r="BD87" i="86"/>
  <c r="BC87" i="86"/>
  <c r="BB87" i="86"/>
  <c r="AZ87" i="86"/>
  <c r="AY87" i="86"/>
  <c r="AX87" i="86"/>
  <c r="AV87" i="86"/>
  <c r="AU87" i="86"/>
  <c r="AT87" i="86"/>
  <c r="AR87" i="86"/>
  <c r="AQ87" i="86"/>
  <c r="AP87" i="86"/>
  <c r="AO87" i="86"/>
  <c r="AN87" i="86"/>
  <c r="AM87" i="86"/>
  <c r="AL87" i="86"/>
  <c r="AF87" i="86"/>
  <c r="AE87" i="86"/>
  <c r="AD87" i="86"/>
  <c r="AC87" i="86"/>
  <c r="AB87" i="86"/>
  <c r="AA87" i="86"/>
  <c r="Z87" i="86"/>
  <c r="X87" i="86"/>
  <c r="W87" i="86"/>
  <c r="V87" i="86"/>
  <c r="T87" i="86"/>
  <c r="S87" i="86"/>
  <c r="R87" i="86"/>
  <c r="P87" i="86"/>
  <c r="O87" i="86"/>
  <c r="N87" i="86"/>
  <c r="M87" i="86"/>
  <c r="L87" i="86"/>
  <c r="K87" i="86"/>
  <c r="J87" i="86"/>
  <c r="H87" i="86"/>
  <c r="G87" i="86"/>
  <c r="F87" i="86"/>
  <c r="BH86" i="86"/>
  <c r="BG86" i="86"/>
  <c r="BF86" i="86"/>
  <c r="BD86" i="86"/>
  <c r="BC86" i="86"/>
  <c r="BB86" i="86"/>
  <c r="BA86" i="86"/>
  <c r="AZ86" i="86"/>
  <c r="AY86" i="86"/>
  <c r="AX86" i="86"/>
  <c r="AV86" i="86"/>
  <c r="AU86" i="86"/>
  <c r="AT86" i="86"/>
  <c r="AR86" i="86"/>
  <c r="AQ86" i="86"/>
  <c r="AP86" i="86"/>
  <c r="AN86" i="86"/>
  <c r="AM86" i="86"/>
  <c r="AL86" i="86"/>
  <c r="AG86" i="86"/>
  <c r="AF86" i="86"/>
  <c r="AE86" i="86"/>
  <c r="AD86" i="86"/>
  <c r="AB86" i="86"/>
  <c r="AA86" i="86"/>
  <c r="Z86" i="86"/>
  <c r="X86" i="86"/>
  <c r="W86" i="86"/>
  <c r="V86" i="86"/>
  <c r="T86" i="86"/>
  <c r="S86" i="86"/>
  <c r="R86" i="86"/>
  <c r="Q86" i="86"/>
  <c r="P86" i="86"/>
  <c r="O86" i="86"/>
  <c r="N86" i="86"/>
  <c r="M86" i="86"/>
  <c r="L86" i="86"/>
  <c r="K86" i="86"/>
  <c r="J86" i="86"/>
  <c r="H86" i="86"/>
  <c r="G86" i="86"/>
  <c r="F86" i="86"/>
  <c r="BH85" i="86"/>
  <c r="BG85" i="86"/>
  <c r="BF85" i="86"/>
  <c r="BE85" i="86"/>
  <c r="BD85" i="86"/>
  <c r="BC85" i="86"/>
  <c r="BB85" i="86"/>
  <c r="AZ85" i="86"/>
  <c r="AY85" i="86"/>
  <c r="AX85" i="86"/>
  <c r="AV85" i="86"/>
  <c r="AU85" i="86"/>
  <c r="AT85" i="86"/>
  <c r="AR85" i="86"/>
  <c r="AQ85" i="86"/>
  <c r="AP85" i="86"/>
  <c r="AO85" i="86"/>
  <c r="AN85" i="86"/>
  <c r="AM85" i="86"/>
  <c r="AL85" i="86"/>
  <c r="AF85" i="86"/>
  <c r="AE85" i="86"/>
  <c r="AD85" i="86"/>
  <c r="AC85" i="86"/>
  <c r="AB85" i="86"/>
  <c r="AA85" i="86"/>
  <c r="Z85" i="86"/>
  <c r="X85" i="86"/>
  <c r="W85" i="86"/>
  <c r="V85" i="86"/>
  <c r="T85" i="86"/>
  <c r="S85" i="86"/>
  <c r="R85" i="86"/>
  <c r="P85" i="86"/>
  <c r="O85" i="86"/>
  <c r="N85" i="86"/>
  <c r="M85" i="86"/>
  <c r="L85" i="86"/>
  <c r="K85" i="86"/>
  <c r="J85" i="86"/>
  <c r="H85" i="86"/>
  <c r="G85" i="86"/>
  <c r="F85" i="86"/>
  <c r="BH84" i="86"/>
  <c r="BG84" i="86"/>
  <c r="BF84" i="86"/>
  <c r="BD84" i="86"/>
  <c r="BC84" i="86"/>
  <c r="BB84" i="86"/>
  <c r="BA84" i="86"/>
  <c r="AZ84" i="86"/>
  <c r="AY84" i="86"/>
  <c r="AX84" i="86"/>
  <c r="AV84" i="86"/>
  <c r="AU84" i="86"/>
  <c r="AT84" i="86"/>
  <c r="AR84" i="86"/>
  <c r="AQ84" i="86"/>
  <c r="AP84" i="86"/>
  <c r="AN84" i="86"/>
  <c r="AM84" i="86"/>
  <c r="AL84" i="86"/>
  <c r="AG84" i="86"/>
  <c r="AF84" i="86"/>
  <c r="AE84" i="86"/>
  <c r="AD84" i="86"/>
  <c r="AB84" i="86"/>
  <c r="AA84" i="86"/>
  <c r="Z84" i="86"/>
  <c r="X84" i="86"/>
  <c r="W84" i="86"/>
  <c r="V84" i="86"/>
  <c r="T84" i="86"/>
  <c r="S84" i="86"/>
  <c r="R84" i="86"/>
  <c r="Q84" i="86"/>
  <c r="P84" i="86"/>
  <c r="O84" i="86"/>
  <c r="N84" i="86"/>
  <c r="L84" i="86"/>
  <c r="K84" i="86"/>
  <c r="J84" i="86"/>
  <c r="H84" i="86"/>
  <c r="G84" i="86"/>
  <c r="F84" i="86"/>
  <c r="BB83" i="86"/>
  <c r="AV83" i="86"/>
  <c r="AB83" i="86"/>
  <c r="Z83" i="86"/>
  <c r="R83" i="86"/>
  <c r="L83" i="86"/>
  <c r="BH81" i="86"/>
  <c r="BG81" i="86"/>
  <c r="BF81" i="86"/>
  <c r="BD81" i="86"/>
  <c r="BC81" i="86"/>
  <c r="BB81" i="86"/>
  <c r="BA81" i="86"/>
  <c r="AZ81" i="86"/>
  <c r="AY81" i="86"/>
  <c r="AX81" i="86"/>
  <c r="AV81" i="86"/>
  <c r="AU81" i="86"/>
  <c r="AT81" i="86"/>
  <c r="AR81" i="86"/>
  <c r="AQ81" i="86"/>
  <c r="AP81" i="86"/>
  <c r="AN81" i="86"/>
  <c r="AM81" i="86"/>
  <c r="AL81" i="86"/>
  <c r="AG81" i="86"/>
  <c r="AF81" i="86"/>
  <c r="AE81" i="86"/>
  <c r="AD81" i="86"/>
  <c r="AB81" i="86"/>
  <c r="AA81" i="86"/>
  <c r="Z81" i="86"/>
  <c r="X81" i="86"/>
  <c r="W81" i="86"/>
  <c r="V81" i="86"/>
  <c r="T81" i="86"/>
  <c r="S81" i="86"/>
  <c r="R81" i="86"/>
  <c r="Q81" i="86"/>
  <c r="P81" i="86"/>
  <c r="O81" i="86"/>
  <c r="N81" i="86"/>
  <c r="L81" i="86"/>
  <c r="K81" i="86"/>
  <c r="J81" i="86"/>
  <c r="I81" i="86"/>
  <c r="H81" i="86"/>
  <c r="G81" i="86"/>
  <c r="F81" i="86"/>
  <c r="BH80" i="86"/>
  <c r="BG80" i="86"/>
  <c r="BF80" i="86"/>
  <c r="BD80" i="86"/>
  <c r="BC80" i="86"/>
  <c r="BB80" i="86"/>
  <c r="AZ80" i="86"/>
  <c r="AY80" i="86"/>
  <c r="AX80" i="86"/>
  <c r="AV80" i="86"/>
  <c r="AU80" i="86"/>
  <c r="AT80" i="86"/>
  <c r="AR80" i="86"/>
  <c r="AQ80" i="86"/>
  <c r="AP80" i="86"/>
  <c r="AN80" i="86"/>
  <c r="AM80" i="86"/>
  <c r="AL80" i="86"/>
  <c r="AF80" i="86"/>
  <c r="AE80" i="86"/>
  <c r="AD80" i="86"/>
  <c r="AB80" i="86"/>
  <c r="AA80" i="86"/>
  <c r="Z80" i="86"/>
  <c r="X80" i="86"/>
  <c r="W80" i="86"/>
  <c r="V80" i="86"/>
  <c r="T80" i="86"/>
  <c r="S80" i="86"/>
  <c r="R80" i="86"/>
  <c r="P80" i="86"/>
  <c r="O80" i="86"/>
  <c r="N80" i="86"/>
  <c r="L80" i="86"/>
  <c r="K80" i="86"/>
  <c r="J80" i="86"/>
  <c r="H80" i="86"/>
  <c r="G80" i="86"/>
  <c r="F80" i="86"/>
  <c r="BH79" i="86"/>
  <c r="BG79" i="86"/>
  <c r="BF79" i="86"/>
  <c r="BD79" i="86"/>
  <c r="BC79" i="86"/>
  <c r="BB79" i="86"/>
  <c r="BA79" i="86"/>
  <c r="AZ79" i="86"/>
  <c r="AY79" i="86"/>
  <c r="AX79" i="86"/>
  <c r="AV79" i="86"/>
  <c r="AU79" i="86"/>
  <c r="AT79" i="86"/>
  <c r="AR79" i="86"/>
  <c r="AQ79" i="86"/>
  <c r="AP79" i="86"/>
  <c r="AN79" i="86"/>
  <c r="AM79" i="86"/>
  <c r="AL79" i="86"/>
  <c r="AF79" i="86"/>
  <c r="AE79" i="86"/>
  <c r="AD79" i="86"/>
  <c r="AB79" i="86"/>
  <c r="AA79" i="86"/>
  <c r="Z79" i="86"/>
  <c r="X79" i="86"/>
  <c r="W79" i="86"/>
  <c r="V79" i="86"/>
  <c r="T79" i="86"/>
  <c r="S79" i="86"/>
  <c r="R79" i="86"/>
  <c r="Q79" i="86"/>
  <c r="P79" i="86"/>
  <c r="O79" i="86"/>
  <c r="N79" i="86"/>
  <c r="L79" i="86"/>
  <c r="K79" i="86"/>
  <c r="J79" i="86"/>
  <c r="H79" i="86"/>
  <c r="G79" i="86"/>
  <c r="F79" i="86"/>
  <c r="BH78" i="86"/>
  <c r="BG78" i="86"/>
  <c r="BF78" i="86"/>
  <c r="BD78" i="86"/>
  <c r="BC78" i="86"/>
  <c r="BB78" i="86"/>
  <c r="AZ78" i="86"/>
  <c r="AY78" i="86"/>
  <c r="AX78" i="86"/>
  <c r="AV78" i="86"/>
  <c r="AU78" i="86"/>
  <c r="AT78" i="86"/>
  <c r="AR78" i="86"/>
  <c r="AQ78" i="86"/>
  <c r="AP78" i="86"/>
  <c r="AN78" i="86"/>
  <c r="AM78" i="86"/>
  <c r="AL78" i="86"/>
  <c r="AF78" i="86"/>
  <c r="AE78" i="86"/>
  <c r="AD78" i="86"/>
  <c r="AB78" i="86"/>
  <c r="AA78" i="86"/>
  <c r="Z78" i="86"/>
  <c r="X78" i="86"/>
  <c r="W78" i="86"/>
  <c r="V78" i="86"/>
  <c r="T78" i="86"/>
  <c r="S78" i="86"/>
  <c r="R78" i="86"/>
  <c r="Q78" i="86"/>
  <c r="P78" i="86"/>
  <c r="O78" i="86"/>
  <c r="N78" i="86"/>
  <c r="L78" i="86"/>
  <c r="K78" i="86"/>
  <c r="J78" i="86"/>
  <c r="H78" i="86"/>
  <c r="G78" i="86"/>
  <c r="F78" i="86"/>
  <c r="BH77" i="86"/>
  <c r="BG77" i="86"/>
  <c r="BF77" i="86"/>
  <c r="BD77" i="86"/>
  <c r="BC77" i="86"/>
  <c r="BB77" i="86"/>
  <c r="AZ77" i="86"/>
  <c r="AY77" i="86"/>
  <c r="AX77" i="86"/>
  <c r="AV77" i="86"/>
  <c r="AU77" i="86"/>
  <c r="AT77" i="86"/>
  <c r="AR77" i="86"/>
  <c r="AQ77" i="86"/>
  <c r="AP77" i="86"/>
  <c r="AN77" i="86"/>
  <c r="AM77" i="86"/>
  <c r="AL77" i="86"/>
  <c r="AF77" i="86"/>
  <c r="AE77" i="86"/>
  <c r="AD77" i="86"/>
  <c r="AB77" i="86"/>
  <c r="AA77" i="86"/>
  <c r="Z77" i="86"/>
  <c r="X77" i="86"/>
  <c r="W77" i="86"/>
  <c r="V77" i="86"/>
  <c r="V77" i="4" s="1"/>
  <c r="T77" i="86"/>
  <c r="S77" i="86"/>
  <c r="R77" i="86"/>
  <c r="P77" i="86"/>
  <c r="O77" i="86"/>
  <c r="N77" i="86"/>
  <c r="L77" i="86"/>
  <c r="K77" i="86"/>
  <c r="J77" i="86"/>
  <c r="H77" i="86"/>
  <c r="G77" i="86"/>
  <c r="F77" i="86"/>
  <c r="BH76" i="86"/>
  <c r="BG76" i="86"/>
  <c r="BF76" i="86"/>
  <c r="BD76" i="86"/>
  <c r="BC76" i="86"/>
  <c r="BB76" i="86"/>
  <c r="BA76" i="86"/>
  <c r="AZ76" i="86"/>
  <c r="AY76" i="86"/>
  <c r="AX76" i="86"/>
  <c r="AV76" i="86"/>
  <c r="AU76" i="86"/>
  <c r="AT76" i="86"/>
  <c r="AR76" i="86"/>
  <c r="AQ76" i="86"/>
  <c r="AP76" i="86"/>
  <c r="AN76" i="86"/>
  <c r="AM76" i="86"/>
  <c r="AL76" i="86"/>
  <c r="AG76" i="86"/>
  <c r="AF76" i="86"/>
  <c r="AE76" i="86"/>
  <c r="AD76" i="86"/>
  <c r="AB76" i="86"/>
  <c r="AA76" i="86"/>
  <c r="Z76" i="86"/>
  <c r="X76" i="86"/>
  <c r="W76" i="86"/>
  <c r="V76" i="86"/>
  <c r="T76" i="86"/>
  <c r="S76" i="86"/>
  <c r="R76" i="86"/>
  <c r="Q76" i="86"/>
  <c r="P76" i="86"/>
  <c r="O76" i="86"/>
  <c r="N76" i="86"/>
  <c r="L76" i="86"/>
  <c r="K76" i="86"/>
  <c r="J76" i="86"/>
  <c r="H76" i="86"/>
  <c r="G76" i="86"/>
  <c r="F76" i="86"/>
  <c r="BH75" i="86"/>
  <c r="BG75" i="86"/>
  <c r="BF75" i="86"/>
  <c r="BD75" i="86"/>
  <c r="BC75" i="86"/>
  <c r="BB75" i="86"/>
  <c r="BA75" i="86"/>
  <c r="AZ75" i="86"/>
  <c r="AY75" i="86"/>
  <c r="AX75" i="86"/>
  <c r="AV75" i="86"/>
  <c r="AU75" i="86"/>
  <c r="AT75" i="86"/>
  <c r="AR75" i="86"/>
  <c r="AQ75" i="86"/>
  <c r="AP75" i="86"/>
  <c r="AN75" i="86"/>
  <c r="AM75" i="86"/>
  <c r="AL75" i="86"/>
  <c r="AF75" i="86"/>
  <c r="AE75" i="86"/>
  <c r="AD75" i="86"/>
  <c r="AD75" i="4" s="1"/>
  <c r="AB75" i="86"/>
  <c r="AA75" i="86"/>
  <c r="Z75" i="86"/>
  <c r="X75" i="86"/>
  <c r="W75" i="86"/>
  <c r="V75" i="86"/>
  <c r="T75" i="86"/>
  <c r="S75" i="86"/>
  <c r="R75" i="86"/>
  <c r="Q75" i="86"/>
  <c r="P75" i="86"/>
  <c r="O75" i="86"/>
  <c r="N75" i="86"/>
  <c r="L75" i="86"/>
  <c r="K75" i="86"/>
  <c r="J75" i="86"/>
  <c r="H75" i="86"/>
  <c r="G75" i="86"/>
  <c r="F75" i="86"/>
  <c r="BH73" i="86"/>
  <c r="BG73" i="86"/>
  <c r="BF73" i="86"/>
  <c r="BD73" i="86"/>
  <c r="BC73" i="86"/>
  <c r="BB73" i="86"/>
  <c r="AZ73" i="86"/>
  <c r="AY73" i="86"/>
  <c r="AX73" i="86"/>
  <c r="AV73" i="86"/>
  <c r="AU73" i="86"/>
  <c r="AT73" i="86"/>
  <c r="AR73" i="86"/>
  <c r="AQ73" i="86"/>
  <c r="AP73" i="86"/>
  <c r="AN73" i="86"/>
  <c r="AM73" i="86"/>
  <c r="AL73" i="86"/>
  <c r="AF73" i="86"/>
  <c r="AE73" i="86"/>
  <c r="AD73" i="86"/>
  <c r="AB73" i="86"/>
  <c r="AA73" i="86"/>
  <c r="Z73" i="86"/>
  <c r="X73" i="86"/>
  <c r="W73" i="86"/>
  <c r="V73" i="86"/>
  <c r="T73" i="86"/>
  <c r="S73" i="86"/>
  <c r="R73" i="86"/>
  <c r="Q73" i="86"/>
  <c r="P73" i="86"/>
  <c r="O73" i="86"/>
  <c r="N73" i="86"/>
  <c r="L73" i="86"/>
  <c r="K73" i="86"/>
  <c r="J73" i="86"/>
  <c r="I73" i="86"/>
  <c r="H73" i="86"/>
  <c r="G73" i="86"/>
  <c r="F73" i="86"/>
  <c r="BH71" i="86"/>
  <c r="BG71" i="86"/>
  <c r="BF71" i="86"/>
  <c r="BD71" i="86"/>
  <c r="BC71" i="86"/>
  <c r="BB71" i="86"/>
  <c r="AZ71" i="86"/>
  <c r="AY71" i="86"/>
  <c r="AX71" i="86"/>
  <c r="AV71" i="86"/>
  <c r="AU71" i="86"/>
  <c r="AT71" i="86"/>
  <c r="AR71" i="86"/>
  <c r="AQ71" i="86"/>
  <c r="AP71" i="86"/>
  <c r="AN71" i="86"/>
  <c r="AM71" i="86"/>
  <c r="AL71" i="86"/>
  <c r="AF71" i="86"/>
  <c r="AE71" i="86"/>
  <c r="AD71" i="86"/>
  <c r="AB71" i="86"/>
  <c r="AA71" i="86"/>
  <c r="Z71" i="86"/>
  <c r="X71" i="86"/>
  <c r="W71" i="86"/>
  <c r="V71" i="86"/>
  <c r="T71" i="86"/>
  <c r="S71" i="86"/>
  <c r="R71" i="86"/>
  <c r="P71" i="86"/>
  <c r="O71" i="86"/>
  <c r="N71" i="86"/>
  <c r="L71" i="86"/>
  <c r="K71" i="86"/>
  <c r="J71" i="86"/>
  <c r="H71" i="86"/>
  <c r="G71" i="86"/>
  <c r="F71" i="86"/>
  <c r="A71" i="86"/>
  <c r="A84" i="86" s="1"/>
  <c r="BH65" i="86"/>
  <c r="BG65" i="86"/>
  <c r="BF65" i="86"/>
  <c r="BE65" i="86"/>
  <c r="BD65" i="86"/>
  <c r="BC65" i="86"/>
  <c r="BB65" i="86"/>
  <c r="AZ65" i="86"/>
  <c r="AY65" i="86"/>
  <c r="AX65" i="86"/>
  <c r="AV65" i="86"/>
  <c r="AU65" i="86"/>
  <c r="AT65" i="86"/>
  <c r="AR65" i="86"/>
  <c r="AQ65" i="86"/>
  <c r="AP65" i="86"/>
  <c r="AO65" i="86"/>
  <c r="AN65" i="86"/>
  <c r="AM65" i="86"/>
  <c r="AL65" i="86"/>
  <c r="AF65" i="86"/>
  <c r="AE65" i="86"/>
  <c r="AD65" i="86"/>
  <c r="AB65" i="86"/>
  <c r="AA65" i="86"/>
  <c r="Z65" i="86"/>
  <c r="X65" i="86"/>
  <c r="W65" i="86"/>
  <c r="V65" i="86"/>
  <c r="U65" i="86"/>
  <c r="T65" i="86"/>
  <c r="S65" i="86"/>
  <c r="R65" i="86"/>
  <c r="P65" i="86"/>
  <c r="O65" i="86"/>
  <c r="N65" i="86"/>
  <c r="L65" i="86"/>
  <c r="K65" i="86"/>
  <c r="J65" i="86"/>
  <c r="H65" i="86"/>
  <c r="G65" i="86"/>
  <c r="F65" i="86"/>
  <c r="BH63" i="86"/>
  <c r="BG63" i="86"/>
  <c r="BF63" i="86"/>
  <c r="BD63" i="86"/>
  <c r="BC63" i="86"/>
  <c r="BB63" i="86"/>
  <c r="AZ63" i="86"/>
  <c r="AY63" i="86"/>
  <c r="AX63" i="86"/>
  <c r="AV63" i="86"/>
  <c r="AU63" i="86"/>
  <c r="AT63" i="86"/>
  <c r="AR63" i="86"/>
  <c r="AQ63" i="86"/>
  <c r="AP63" i="86"/>
  <c r="AN63" i="86"/>
  <c r="AM63" i="86"/>
  <c r="AL63" i="86"/>
  <c r="AF63" i="86"/>
  <c r="AE63" i="86"/>
  <c r="AD63" i="86"/>
  <c r="AB63" i="86"/>
  <c r="AA63" i="86"/>
  <c r="Z63" i="86"/>
  <c r="X63" i="86"/>
  <c r="W63" i="86"/>
  <c r="V63" i="86"/>
  <c r="T63" i="86"/>
  <c r="S63" i="86"/>
  <c r="R63" i="86"/>
  <c r="Q63" i="86"/>
  <c r="P63" i="86"/>
  <c r="O63" i="86"/>
  <c r="N63" i="86"/>
  <c r="L63" i="86"/>
  <c r="K63" i="86"/>
  <c r="J63" i="86"/>
  <c r="H63" i="86"/>
  <c r="G63" i="86"/>
  <c r="F63" i="86"/>
  <c r="BH62" i="86"/>
  <c r="BG62" i="86"/>
  <c r="BF62" i="86"/>
  <c r="BD62" i="86"/>
  <c r="BC62" i="86"/>
  <c r="BB62" i="86"/>
  <c r="AZ62" i="86"/>
  <c r="AY62" i="86"/>
  <c r="AX62" i="86"/>
  <c r="AV62" i="86"/>
  <c r="AU62" i="86"/>
  <c r="AT62" i="86"/>
  <c r="AR62" i="86"/>
  <c r="AQ62" i="86"/>
  <c r="AP62" i="86"/>
  <c r="AN62" i="86"/>
  <c r="AM62" i="86"/>
  <c r="AL62" i="86"/>
  <c r="AF62" i="86"/>
  <c r="AE62" i="86"/>
  <c r="AD62" i="86"/>
  <c r="AB62" i="86"/>
  <c r="AA62" i="86"/>
  <c r="Z62" i="86"/>
  <c r="X62" i="86"/>
  <c r="W62" i="86"/>
  <c r="V62" i="86"/>
  <c r="T62" i="86"/>
  <c r="S62" i="86"/>
  <c r="R62" i="86"/>
  <c r="P62" i="86"/>
  <c r="O62" i="86"/>
  <c r="N62" i="86"/>
  <c r="L62" i="86"/>
  <c r="K62" i="86"/>
  <c r="J62" i="86"/>
  <c r="H62" i="86"/>
  <c r="G62" i="86"/>
  <c r="F62" i="86"/>
  <c r="BH61" i="86"/>
  <c r="BG61" i="86"/>
  <c r="BF61" i="86"/>
  <c r="BD61" i="86"/>
  <c r="BC61" i="86"/>
  <c r="BB61" i="86"/>
  <c r="AZ61" i="86"/>
  <c r="AY61" i="86"/>
  <c r="AX61" i="86"/>
  <c r="AV61" i="86"/>
  <c r="AU61" i="86"/>
  <c r="AT61" i="86"/>
  <c r="AR61" i="86"/>
  <c r="AQ61" i="86"/>
  <c r="AP61" i="86"/>
  <c r="AN61" i="86"/>
  <c r="AM61" i="86"/>
  <c r="AL61" i="86"/>
  <c r="AF61" i="86"/>
  <c r="AE61" i="86"/>
  <c r="AD61" i="86"/>
  <c r="AB61" i="86"/>
  <c r="AA61" i="86"/>
  <c r="Z61" i="86"/>
  <c r="X61" i="86"/>
  <c r="W61" i="86"/>
  <c r="V61" i="86"/>
  <c r="T61" i="86"/>
  <c r="S61" i="86"/>
  <c r="R61" i="86"/>
  <c r="P61" i="86"/>
  <c r="O61" i="86"/>
  <c r="N61" i="86"/>
  <c r="L61" i="86"/>
  <c r="K61" i="86"/>
  <c r="J61" i="86"/>
  <c r="H61" i="86"/>
  <c r="G61" i="86"/>
  <c r="F61" i="86"/>
  <c r="BH60" i="86"/>
  <c r="BG60" i="86"/>
  <c r="BF60" i="86"/>
  <c r="BD60" i="86"/>
  <c r="BC60" i="86"/>
  <c r="BB60" i="86"/>
  <c r="AZ60" i="86"/>
  <c r="AY60" i="86"/>
  <c r="AX60" i="86"/>
  <c r="AV60" i="86"/>
  <c r="AU60" i="86"/>
  <c r="AT60" i="86"/>
  <c r="AR60" i="86"/>
  <c r="AQ60" i="86"/>
  <c r="AP60" i="86"/>
  <c r="AN60" i="86"/>
  <c r="AM60" i="86"/>
  <c r="AL60" i="86"/>
  <c r="AF60" i="86"/>
  <c r="AE60" i="86"/>
  <c r="AD60" i="86"/>
  <c r="AC60" i="86"/>
  <c r="AB60" i="86"/>
  <c r="AA60" i="86"/>
  <c r="Z60" i="86"/>
  <c r="X60" i="86"/>
  <c r="W60" i="86"/>
  <c r="V60" i="86"/>
  <c r="U60" i="86"/>
  <c r="T60" i="86"/>
  <c r="S60" i="86"/>
  <c r="R60" i="86"/>
  <c r="P60" i="86"/>
  <c r="O60" i="86"/>
  <c r="N60" i="86"/>
  <c r="L60" i="86"/>
  <c r="K60" i="86"/>
  <c r="J60" i="86"/>
  <c r="H60" i="86"/>
  <c r="G60" i="86"/>
  <c r="F60" i="86"/>
  <c r="BH59" i="86"/>
  <c r="BG59" i="86"/>
  <c r="BF59" i="86"/>
  <c r="BD59" i="86"/>
  <c r="BC59" i="86"/>
  <c r="BB59" i="86"/>
  <c r="AZ59" i="86"/>
  <c r="AY59" i="86"/>
  <c r="AX59" i="86"/>
  <c r="AV59" i="86"/>
  <c r="AU59" i="86"/>
  <c r="AT59" i="86"/>
  <c r="AR59" i="86"/>
  <c r="AQ59" i="86"/>
  <c r="AP59" i="86"/>
  <c r="AN59" i="86"/>
  <c r="AM59" i="86"/>
  <c r="AL59" i="86"/>
  <c r="AF59" i="86"/>
  <c r="AE59" i="86"/>
  <c r="AD59" i="86"/>
  <c r="AB59" i="86"/>
  <c r="AA59" i="86"/>
  <c r="Z59" i="86"/>
  <c r="X59" i="86"/>
  <c r="W59" i="86"/>
  <c r="V59" i="86"/>
  <c r="T59" i="86"/>
  <c r="S59" i="86"/>
  <c r="R59" i="86"/>
  <c r="P59" i="86"/>
  <c r="O59" i="86"/>
  <c r="N59" i="86"/>
  <c r="L59" i="86"/>
  <c r="K59" i="86"/>
  <c r="J59" i="86"/>
  <c r="H59" i="86"/>
  <c r="G59" i="86"/>
  <c r="F59" i="86"/>
  <c r="BH58" i="86"/>
  <c r="BG58" i="86"/>
  <c r="BF58" i="86"/>
  <c r="BD58" i="86"/>
  <c r="BC58" i="86"/>
  <c r="BB58" i="86"/>
  <c r="AZ58" i="86"/>
  <c r="AY58" i="86"/>
  <c r="AX58" i="86"/>
  <c r="AV58" i="86"/>
  <c r="AU58" i="86"/>
  <c r="AT58" i="86"/>
  <c r="AR58" i="86"/>
  <c r="AQ58" i="86"/>
  <c r="AP58" i="86"/>
  <c r="AN58" i="86"/>
  <c r="AM58" i="86"/>
  <c r="AL58" i="86"/>
  <c r="AF58" i="86"/>
  <c r="AE58" i="86"/>
  <c r="AD58" i="86"/>
  <c r="AC58" i="86"/>
  <c r="AB58" i="86"/>
  <c r="AA58" i="86"/>
  <c r="Z58" i="86"/>
  <c r="X58" i="86"/>
  <c r="W58" i="86"/>
  <c r="V58" i="86"/>
  <c r="T58" i="86"/>
  <c r="S58" i="86"/>
  <c r="R58" i="86"/>
  <c r="P58" i="86"/>
  <c r="O58" i="86"/>
  <c r="N58" i="86"/>
  <c r="L58" i="86"/>
  <c r="K58" i="86"/>
  <c r="J58" i="86"/>
  <c r="H58" i="86"/>
  <c r="G58" i="86"/>
  <c r="F58" i="86"/>
  <c r="BH57" i="86"/>
  <c r="BG57" i="86"/>
  <c r="BF57" i="86"/>
  <c r="BD57" i="86"/>
  <c r="BC57" i="86"/>
  <c r="BB57" i="86"/>
  <c r="AZ57" i="86"/>
  <c r="AY57" i="86"/>
  <c r="AX57" i="86"/>
  <c r="AV57" i="86"/>
  <c r="AU57" i="86"/>
  <c r="AT57" i="86"/>
  <c r="AR57" i="86"/>
  <c r="AQ57" i="86"/>
  <c r="AP57" i="86"/>
  <c r="AN57" i="86"/>
  <c r="AM57" i="86"/>
  <c r="AL57" i="86"/>
  <c r="AF57" i="86"/>
  <c r="AE57" i="86"/>
  <c r="AD57" i="86"/>
  <c r="AB57" i="86"/>
  <c r="AA57" i="86"/>
  <c r="Z57" i="86"/>
  <c r="X57" i="86"/>
  <c r="W57" i="86"/>
  <c r="V57" i="86"/>
  <c r="T57" i="86"/>
  <c r="S57" i="86"/>
  <c r="R57" i="86"/>
  <c r="P57" i="86"/>
  <c r="O57" i="86"/>
  <c r="N57" i="86"/>
  <c r="L57" i="86"/>
  <c r="K57" i="86"/>
  <c r="J57" i="86"/>
  <c r="H57" i="86"/>
  <c r="G57" i="86"/>
  <c r="F57" i="86"/>
  <c r="BG56" i="86"/>
  <c r="BB56" i="86"/>
  <c r="AV56" i="86"/>
  <c r="AQ56" i="86"/>
  <c r="AL56" i="86"/>
  <c r="AB56" i="86"/>
  <c r="T56" i="86"/>
  <c r="BH55" i="86"/>
  <c r="BG55" i="86"/>
  <c r="BF55" i="86"/>
  <c r="BE55" i="86"/>
  <c r="BD55" i="86"/>
  <c r="BC55" i="86"/>
  <c r="BB55" i="86"/>
  <c r="AZ55" i="86"/>
  <c r="AY55" i="86"/>
  <c r="AX55" i="86"/>
  <c r="AV55" i="86"/>
  <c r="AU55" i="86"/>
  <c r="AT55" i="86"/>
  <c r="AR55" i="86"/>
  <c r="AQ55" i="86"/>
  <c r="AP55" i="86"/>
  <c r="AO55" i="86"/>
  <c r="AN55" i="86"/>
  <c r="AM55" i="86"/>
  <c r="AL55" i="86"/>
  <c r="AF55" i="86"/>
  <c r="AE55" i="86"/>
  <c r="AD55" i="86"/>
  <c r="AC55" i="86"/>
  <c r="AB55" i="86"/>
  <c r="AA55" i="86"/>
  <c r="Z55" i="86"/>
  <c r="X55" i="86"/>
  <c r="W55" i="86"/>
  <c r="V55" i="86"/>
  <c r="U55" i="86"/>
  <c r="T55" i="86"/>
  <c r="S55" i="86"/>
  <c r="R55" i="86"/>
  <c r="P55" i="86"/>
  <c r="O55" i="86"/>
  <c r="N55" i="86"/>
  <c r="L55" i="86"/>
  <c r="K55" i="86"/>
  <c r="J55" i="86"/>
  <c r="H55" i="86"/>
  <c r="G55" i="86"/>
  <c r="F55" i="86"/>
  <c r="AR54" i="86"/>
  <c r="AV52" i="86"/>
  <c r="AB52" i="86"/>
  <c r="BH51" i="86"/>
  <c r="BG51" i="86"/>
  <c r="BF51" i="86"/>
  <c r="BD51" i="86"/>
  <c r="BC51" i="86"/>
  <c r="BB51" i="86"/>
  <c r="BA51" i="86"/>
  <c r="AZ51" i="86"/>
  <c r="AY51" i="86"/>
  <c r="AX51" i="86"/>
  <c r="AW51" i="86"/>
  <c r="AV51" i="86"/>
  <c r="AU51" i="86"/>
  <c r="AT51" i="86"/>
  <c r="AR51" i="86"/>
  <c r="AQ51" i="86"/>
  <c r="AP51" i="86"/>
  <c r="AN51" i="86"/>
  <c r="AM51" i="86"/>
  <c r="AL51" i="86"/>
  <c r="AG51" i="86"/>
  <c r="AF51" i="86"/>
  <c r="AE51" i="86"/>
  <c r="AD51" i="86"/>
  <c r="AC51" i="86"/>
  <c r="AB51" i="86"/>
  <c r="AA51" i="86"/>
  <c r="Z51" i="86"/>
  <c r="Y51" i="86"/>
  <c r="X51" i="86"/>
  <c r="W51" i="86"/>
  <c r="V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BH50" i="86"/>
  <c r="BG50" i="86"/>
  <c r="BF50" i="86"/>
  <c r="BE50" i="86"/>
  <c r="BD50" i="86"/>
  <c r="BC50" i="86"/>
  <c r="BB50" i="86"/>
  <c r="AZ50" i="86"/>
  <c r="AY50" i="86"/>
  <c r="AX50" i="86"/>
  <c r="AV50" i="86"/>
  <c r="AU50" i="86"/>
  <c r="AT50" i="86"/>
  <c r="AR50" i="86"/>
  <c r="AQ50" i="86"/>
  <c r="AP50" i="86"/>
  <c r="AN50" i="86"/>
  <c r="AM50" i="86"/>
  <c r="AL50" i="86"/>
  <c r="AF50" i="86"/>
  <c r="AE50" i="86"/>
  <c r="AD50" i="86"/>
  <c r="AC50" i="86"/>
  <c r="AB50" i="86"/>
  <c r="AA50" i="86"/>
  <c r="Z50" i="86"/>
  <c r="X50" i="86"/>
  <c r="W50" i="86"/>
  <c r="V50" i="86"/>
  <c r="T50" i="86"/>
  <c r="S50" i="86"/>
  <c r="R50" i="86"/>
  <c r="P50" i="86"/>
  <c r="O50" i="86"/>
  <c r="N50" i="86"/>
  <c r="L50" i="86"/>
  <c r="K50" i="86"/>
  <c r="J50" i="86"/>
  <c r="H50" i="86"/>
  <c r="G50" i="86"/>
  <c r="F50" i="86"/>
  <c r="BH49" i="86"/>
  <c r="BG49" i="86"/>
  <c r="BF49" i="86"/>
  <c r="BD49" i="86"/>
  <c r="BC49" i="86"/>
  <c r="BB49" i="86"/>
  <c r="AZ49" i="86"/>
  <c r="AY49" i="86"/>
  <c r="AX49" i="86"/>
  <c r="AV49" i="86"/>
  <c r="AU49" i="86"/>
  <c r="AT49" i="86"/>
  <c r="AR49" i="86"/>
  <c r="AQ49" i="86"/>
  <c r="AP49" i="86"/>
  <c r="AN49" i="86"/>
  <c r="AM49" i="86"/>
  <c r="AL49" i="86"/>
  <c r="AF49" i="86"/>
  <c r="AE49" i="86"/>
  <c r="AD49" i="86"/>
  <c r="AB49" i="86"/>
  <c r="AA49" i="86"/>
  <c r="Z49" i="86"/>
  <c r="Y49" i="86"/>
  <c r="X49" i="86"/>
  <c r="W49" i="86"/>
  <c r="V49" i="86"/>
  <c r="T49" i="86"/>
  <c r="S49" i="86"/>
  <c r="R49" i="86"/>
  <c r="Q49" i="86"/>
  <c r="P49" i="86"/>
  <c r="O49" i="86"/>
  <c r="N49" i="86"/>
  <c r="L49" i="86"/>
  <c r="K49" i="86"/>
  <c r="J49" i="86"/>
  <c r="H49" i="86"/>
  <c r="G49" i="86"/>
  <c r="F49" i="86"/>
  <c r="BG48" i="86"/>
  <c r="BB48" i="86"/>
  <c r="AV48" i="86"/>
  <c r="AQ48" i="86"/>
  <c r="AL48" i="86"/>
  <c r="AB48" i="86"/>
  <c r="BH47" i="86"/>
  <c r="BG47" i="86"/>
  <c r="BF47" i="86"/>
  <c r="BD47" i="86"/>
  <c r="BC47" i="86"/>
  <c r="BB47" i="86"/>
  <c r="AZ47" i="86"/>
  <c r="AY47" i="86"/>
  <c r="AX47" i="86"/>
  <c r="AV47" i="86"/>
  <c r="AU47" i="86"/>
  <c r="AT47" i="86"/>
  <c r="AR47" i="86"/>
  <c r="AQ47" i="86"/>
  <c r="AP47" i="86"/>
  <c r="AN47" i="86"/>
  <c r="AM47" i="86"/>
  <c r="AL47" i="86"/>
  <c r="AF47" i="86"/>
  <c r="AE47" i="86"/>
  <c r="AD47" i="86"/>
  <c r="AC47" i="86"/>
  <c r="AB47" i="86"/>
  <c r="AA47" i="86"/>
  <c r="Z47" i="86"/>
  <c r="X47" i="86"/>
  <c r="W47" i="86"/>
  <c r="V47" i="86"/>
  <c r="T47" i="86"/>
  <c r="S47" i="86"/>
  <c r="R47" i="86"/>
  <c r="P47" i="86"/>
  <c r="O47" i="86"/>
  <c r="N47" i="86"/>
  <c r="L47" i="86"/>
  <c r="K47" i="86"/>
  <c r="J47" i="86"/>
  <c r="H47" i="86"/>
  <c r="G47" i="86"/>
  <c r="F47" i="86"/>
  <c r="BH46" i="86"/>
  <c r="BG46" i="86"/>
  <c r="BF46" i="86"/>
  <c r="BF103" i="86" s="1"/>
  <c r="BD46" i="86"/>
  <c r="BD103" i="86" s="1"/>
  <c r="BC46" i="86"/>
  <c r="BB46" i="86"/>
  <c r="AZ46" i="86"/>
  <c r="AY46" i="86"/>
  <c r="AX46" i="86"/>
  <c r="AV46" i="86"/>
  <c r="AU46" i="86"/>
  <c r="AU103" i="86" s="1"/>
  <c r="AT46" i="86"/>
  <c r="AT103" i="86" s="1"/>
  <c r="AR46" i="86"/>
  <c r="AQ46" i="86"/>
  <c r="AP46" i="86"/>
  <c r="AP103" i="86" s="1"/>
  <c r="AN46" i="86"/>
  <c r="AN103" i="86" s="1"/>
  <c r="AM46" i="86"/>
  <c r="AL46" i="86"/>
  <c r="AF46" i="86"/>
  <c r="AE46" i="86"/>
  <c r="AD46" i="86"/>
  <c r="AB46" i="86"/>
  <c r="AA46" i="86"/>
  <c r="Z46" i="86"/>
  <c r="X46" i="86"/>
  <c r="W46" i="86"/>
  <c r="V46" i="86"/>
  <c r="T46" i="86"/>
  <c r="S46" i="86"/>
  <c r="R46" i="86"/>
  <c r="P46" i="86"/>
  <c r="O46" i="86"/>
  <c r="N46" i="86"/>
  <c r="L46" i="86"/>
  <c r="K46" i="86"/>
  <c r="J46" i="86"/>
  <c r="H46" i="86"/>
  <c r="G46" i="86"/>
  <c r="F46" i="86"/>
  <c r="BH44" i="86"/>
  <c r="BG44" i="86"/>
  <c r="BF44" i="86"/>
  <c r="BD44" i="86"/>
  <c r="BC44" i="86"/>
  <c r="BB44" i="86"/>
  <c r="AZ44" i="86"/>
  <c r="AY44" i="86"/>
  <c r="AX44" i="86"/>
  <c r="AV44" i="86"/>
  <c r="AU44" i="86"/>
  <c r="AT44" i="86"/>
  <c r="AR44" i="86"/>
  <c r="AQ44" i="86"/>
  <c r="AP44" i="86"/>
  <c r="AN44" i="86"/>
  <c r="AM44" i="86"/>
  <c r="AL44" i="86"/>
  <c r="AF44" i="86"/>
  <c r="AE44" i="86"/>
  <c r="AD44" i="86"/>
  <c r="AB44" i="86"/>
  <c r="AA44" i="86"/>
  <c r="Z44" i="86"/>
  <c r="X44" i="86"/>
  <c r="W44" i="86"/>
  <c r="V44" i="86"/>
  <c r="T44" i="86"/>
  <c r="S44" i="86"/>
  <c r="R44" i="86"/>
  <c r="Q44" i="86"/>
  <c r="P44" i="86"/>
  <c r="O44" i="86"/>
  <c r="N44" i="86"/>
  <c r="L44" i="86"/>
  <c r="K44" i="86"/>
  <c r="J44" i="86"/>
  <c r="H44" i="86"/>
  <c r="G44" i="86"/>
  <c r="F44" i="86"/>
  <c r="BI42" i="86"/>
  <c r="BH42" i="86"/>
  <c r="BG42" i="86"/>
  <c r="BF42" i="86"/>
  <c r="BE42" i="86"/>
  <c r="BD42" i="86"/>
  <c r="BC42" i="86"/>
  <c r="BB42" i="86"/>
  <c r="AZ42" i="86"/>
  <c r="AY42" i="86"/>
  <c r="AX42" i="86"/>
  <c r="AW42" i="86"/>
  <c r="AV42" i="86"/>
  <c r="AU42" i="86"/>
  <c r="AT42" i="86"/>
  <c r="AS42" i="86"/>
  <c r="AR42" i="86"/>
  <c r="AQ42" i="86"/>
  <c r="AP42" i="86"/>
  <c r="AO42" i="86"/>
  <c r="AN42" i="86"/>
  <c r="AM42" i="86"/>
  <c r="AL42" i="86"/>
  <c r="AF42" i="86"/>
  <c r="AE42" i="86"/>
  <c r="AD42" i="86"/>
  <c r="AC42" i="86"/>
  <c r="AB42" i="86"/>
  <c r="AA42" i="86"/>
  <c r="Z42" i="86"/>
  <c r="Y42" i="86"/>
  <c r="X42" i="86"/>
  <c r="W42" i="86"/>
  <c r="V42" i="86"/>
  <c r="U42" i="86"/>
  <c r="T42" i="86"/>
  <c r="S42" i="86"/>
  <c r="R42" i="86"/>
  <c r="P42" i="86"/>
  <c r="O42" i="86"/>
  <c r="N42" i="86"/>
  <c r="L42" i="86"/>
  <c r="K42" i="86"/>
  <c r="J42" i="86"/>
  <c r="I42" i="86"/>
  <c r="H42" i="86"/>
  <c r="G42" i="86"/>
  <c r="F42" i="86"/>
  <c r="A42" i="86"/>
  <c r="A63" i="86" s="1"/>
  <c r="BH36" i="86"/>
  <c r="BG36" i="86"/>
  <c r="BF36" i="86"/>
  <c r="BE36" i="86"/>
  <c r="BD36" i="86"/>
  <c r="BC36" i="86"/>
  <c r="BB36" i="86"/>
  <c r="AZ36" i="86"/>
  <c r="AY36" i="86"/>
  <c r="AX36" i="86"/>
  <c r="AV36" i="86"/>
  <c r="AU36" i="86"/>
  <c r="AT36" i="86"/>
  <c r="AR36" i="86"/>
  <c r="AQ36" i="86"/>
  <c r="AP36" i="86"/>
  <c r="AN36" i="86"/>
  <c r="AM36" i="86"/>
  <c r="AL36" i="86"/>
  <c r="AF36" i="86"/>
  <c r="AE36" i="86"/>
  <c r="AD36" i="86"/>
  <c r="AC36" i="86"/>
  <c r="AB36" i="86"/>
  <c r="AA36" i="86"/>
  <c r="Z36" i="86"/>
  <c r="X36" i="86"/>
  <c r="W36" i="86"/>
  <c r="V36" i="86"/>
  <c r="U36" i="86"/>
  <c r="T36" i="86"/>
  <c r="S36" i="86"/>
  <c r="R36" i="86"/>
  <c r="P36" i="86"/>
  <c r="O36" i="86"/>
  <c r="N36" i="86"/>
  <c r="L36" i="86"/>
  <c r="K36" i="86"/>
  <c r="J36" i="86"/>
  <c r="H36" i="86"/>
  <c r="G36" i="86"/>
  <c r="F36" i="86"/>
  <c r="BH34" i="86"/>
  <c r="BG34" i="86"/>
  <c r="BF34" i="86"/>
  <c r="BD34" i="86"/>
  <c r="BC34" i="86"/>
  <c r="BB34" i="86"/>
  <c r="AZ34" i="86"/>
  <c r="AY34" i="86"/>
  <c r="AX34" i="86"/>
  <c r="AV34" i="86"/>
  <c r="AU34" i="86"/>
  <c r="AT34" i="86"/>
  <c r="AR34" i="86"/>
  <c r="AQ34" i="86"/>
  <c r="AP34" i="86"/>
  <c r="AN34" i="86"/>
  <c r="AM34" i="86"/>
  <c r="AL34" i="86"/>
  <c r="AG34" i="86"/>
  <c r="AF34" i="86"/>
  <c r="AE34" i="86"/>
  <c r="AD34" i="86"/>
  <c r="AB34" i="86"/>
  <c r="AA34" i="86"/>
  <c r="Z34" i="86"/>
  <c r="X34" i="86"/>
  <c r="W34" i="86"/>
  <c r="V34" i="86"/>
  <c r="T34" i="86"/>
  <c r="S34" i="86"/>
  <c r="R34" i="86"/>
  <c r="P34" i="86"/>
  <c r="O34" i="86"/>
  <c r="N34" i="86"/>
  <c r="L34" i="86"/>
  <c r="K34" i="86"/>
  <c r="J34" i="86"/>
  <c r="H34" i="86"/>
  <c r="G34" i="86"/>
  <c r="F34" i="86"/>
  <c r="BH33" i="86"/>
  <c r="BG33" i="86"/>
  <c r="BF33" i="86"/>
  <c r="BD33" i="86"/>
  <c r="BC33" i="86"/>
  <c r="BB33" i="86"/>
  <c r="AZ33" i="86"/>
  <c r="AY33" i="86"/>
  <c r="AX33" i="86"/>
  <c r="AV33" i="86"/>
  <c r="AU33" i="86"/>
  <c r="AT33" i="86"/>
  <c r="AR33" i="86"/>
  <c r="AQ33" i="86"/>
  <c r="AP33" i="86"/>
  <c r="AN33" i="86"/>
  <c r="AM33" i="86"/>
  <c r="AL33" i="86"/>
  <c r="AF33" i="86"/>
  <c r="AE33" i="86"/>
  <c r="AD33" i="86"/>
  <c r="AB33" i="86"/>
  <c r="AA33" i="86"/>
  <c r="Z33" i="86"/>
  <c r="X33" i="86"/>
  <c r="W33" i="86"/>
  <c r="V33" i="86"/>
  <c r="T33" i="86"/>
  <c r="S33" i="86"/>
  <c r="R33" i="86"/>
  <c r="P33" i="86"/>
  <c r="O33" i="86"/>
  <c r="N33" i="86"/>
  <c r="L33" i="86"/>
  <c r="K33" i="86"/>
  <c r="J33" i="86"/>
  <c r="H33" i="86"/>
  <c r="G33" i="86"/>
  <c r="F33" i="86"/>
  <c r="BH32" i="86"/>
  <c r="BG32" i="86"/>
  <c r="BF32" i="86"/>
  <c r="BD32" i="86"/>
  <c r="BC32" i="86"/>
  <c r="BB32" i="86"/>
  <c r="AZ32" i="86"/>
  <c r="AY32" i="86"/>
  <c r="AX32" i="86"/>
  <c r="AV32" i="86"/>
  <c r="AU32" i="86"/>
  <c r="AT32" i="86"/>
  <c r="AR32" i="86"/>
  <c r="AQ32" i="86"/>
  <c r="AP32" i="86"/>
  <c r="AN32" i="86"/>
  <c r="AM32" i="86"/>
  <c r="AL32" i="86"/>
  <c r="AF32" i="86"/>
  <c r="AE32" i="86"/>
  <c r="AD32" i="86"/>
  <c r="AB32" i="86"/>
  <c r="AA32" i="86"/>
  <c r="Z32" i="86"/>
  <c r="X32" i="86"/>
  <c r="W32" i="86"/>
  <c r="V32" i="86"/>
  <c r="T32" i="86"/>
  <c r="S32" i="86"/>
  <c r="R32" i="86"/>
  <c r="P32" i="86"/>
  <c r="O32" i="86"/>
  <c r="N32" i="86"/>
  <c r="L32" i="86"/>
  <c r="K32" i="86"/>
  <c r="J32" i="86"/>
  <c r="H32" i="86"/>
  <c r="G32" i="86"/>
  <c r="F32" i="86"/>
  <c r="BH31" i="86"/>
  <c r="BG31" i="86"/>
  <c r="BF31" i="86"/>
  <c r="BD31" i="86"/>
  <c r="BC31" i="86"/>
  <c r="BB31" i="86"/>
  <c r="AZ31" i="86"/>
  <c r="AY31" i="86"/>
  <c r="AX31" i="86"/>
  <c r="AV31" i="86"/>
  <c r="AU31" i="86"/>
  <c r="AT31" i="86"/>
  <c r="AR31" i="86"/>
  <c r="AQ31" i="86"/>
  <c r="AP31" i="86"/>
  <c r="AN31" i="86"/>
  <c r="AM31" i="86"/>
  <c r="AL31" i="86"/>
  <c r="AF31" i="86"/>
  <c r="AE31" i="86"/>
  <c r="AD31" i="86"/>
  <c r="AB31" i="86"/>
  <c r="AA31" i="86"/>
  <c r="Z31" i="86"/>
  <c r="X31" i="86"/>
  <c r="W31" i="86"/>
  <c r="V31" i="86"/>
  <c r="T31" i="86"/>
  <c r="S31" i="86"/>
  <c r="R31" i="86"/>
  <c r="P31" i="86"/>
  <c r="O31" i="86"/>
  <c r="N31" i="86"/>
  <c r="M31" i="86"/>
  <c r="L31" i="86"/>
  <c r="K31" i="86"/>
  <c r="J31" i="86"/>
  <c r="H31" i="86"/>
  <c r="G31" i="86"/>
  <c r="F31" i="86"/>
  <c r="BH30" i="86"/>
  <c r="BG30" i="86"/>
  <c r="BF30" i="86"/>
  <c r="BD30" i="86"/>
  <c r="BC30" i="86"/>
  <c r="BB30" i="86"/>
  <c r="AZ30" i="86"/>
  <c r="AY30" i="86"/>
  <c r="AX30" i="86"/>
  <c r="AV30" i="86"/>
  <c r="AU30" i="86"/>
  <c r="AT30" i="86"/>
  <c r="AR30" i="86"/>
  <c r="AQ30" i="86"/>
  <c r="AP30" i="86"/>
  <c r="AN30" i="86"/>
  <c r="AM30" i="86"/>
  <c r="AL30" i="86"/>
  <c r="AF30" i="86"/>
  <c r="AE30" i="86"/>
  <c r="AD30" i="86"/>
  <c r="AB30" i="86"/>
  <c r="AA30" i="86"/>
  <c r="Z30" i="86"/>
  <c r="X30" i="86"/>
  <c r="W30" i="86"/>
  <c r="V30" i="86"/>
  <c r="T30" i="86"/>
  <c r="S30" i="86"/>
  <c r="R30" i="86"/>
  <c r="P30" i="86"/>
  <c r="O30" i="86"/>
  <c r="N30" i="86"/>
  <c r="L30" i="86"/>
  <c r="K30" i="86"/>
  <c r="J30" i="86"/>
  <c r="H30" i="86"/>
  <c r="G30" i="86"/>
  <c r="F30" i="86"/>
  <c r="BH29" i="86"/>
  <c r="BG29" i="86"/>
  <c r="BF29" i="86"/>
  <c r="BD29" i="86"/>
  <c r="BC29" i="86"/>
  <c r="BB29" i="86"/>
  <c r="AZ29" i="86"/>
  <c r="AY29" i="86"/>
  <c r="AX29" i="86"/>
  <c r="AV29" i="86"/>
  <c r="AU29" i="86"/>
  <c r="AT29" i="86"/>
  <c r="AR29" i="86"/>
  <c r="AQ29" i="86"/>
  <c r="AP29" i="86"/>
  <c r="AN29" i="86"/>
  <c r="AM29" i="86"/>
  <c r="AL29" i="86"/>
  <c r="AF29" i="86"/>
  <c r="AE29" i="86"/>
  <c r="AD29" i="86"/>
  <c r="AB29" i="86"/>
  <c r="AA29" i="86"/>
  <c r="Z29" i="86"/>
  <c r="X29" i="86"/>
  <c r="W29" i="86"/>
  <c r="V29" i="86"/>
  <c r="T29" i="86"/>
  <c r="S29" i="86"/>
  <c r="R29" i="86"/>
  <c r="P29" i="86"/>
  <c r="O29" i="86"/>
  <c r="N29" i="86"/>
  <c r="L29" i="86"/>
  <c r="K29" i="86"/>
  <c r="J29" i="86"/>
  <c r="H29" i="86"/>
  <c r="G29" i="86"/>
  <c r="F29" i="86"/>
  <c r="BI28" i="86"/>
  <c r="BH28" i="86"/>
  <c r="BG28" i="86"/>
  <c r="BF28" i="86"/>
  <c r="BD28" i="86"/>
  <c r="BC28" i="86"/>
  <c r="BB28" i="86"/>
  <c r="AZ28" i="86"/>
  <c r="AY28" i="86"/>
  <c r="AX28" i="86"/>
  <c r="AV28" i="86"/>
  <c r="AU28" i="86"/>
  <c r="AT28" i="86"/>
  <c r="AR28" i="86"/>
  <c r="AQ28" i="86"/>
  <c r="AP28" i="86"/>
  <c r="AN28" i="86"/>
  <c r="AM28" i="86"/>
  <c r="AL28" i="86"/>
  <c r="AF28" i="86"/>
  <c r="AE28" i="86"/>
  <c r="AD28" i="86"/>
  <c r="AB28" i="86"/>
  <c r="AA28" i="86"/>
  <c r="Z28" i="86"/>
  <c r="X28" i="86"/>
  <c r="W28" i="86"/>
  <c r="V28" i="86"/>
  <c r="T28" i="86"/>
  <c r="S28" i="86"/>
  <c r="R28" i="86"/>
  <c r="P28" i="86"/>
  <c r="O28" i="86"/>
  <c r="N28" i="86"/>
  <c r="L28" i="86"/>
  <c r="K28" i="86"/>
  <c r="J28" i="86"/>
  <c r="H28" i="86"/>
  <c r="G28" i="86"/>
  <c r="F28" i="86"/>
  <c r="AB27" i="86"/>
  <c r="R27" i="86"/>
  <c r="G27" i="86"/>
  <c r="BH26" i="86"/>
  <c r="BG26" i="86"/>
  <c r="BF26" i="86"/>
  <c r="BD26" i="86"/>
  <c r="BC26" i="86"/>
  <c r="BB26" i="86"/>
  <c r="AZ26" i="86"/>
  <c r="AY26" i="86"/>
  <c r="AX26" i="86"/>
  <c r="AV26" i="86"/>
  <c r="AU26" i="86"/>
  <c r="AT26" i="86"/>
  <c r="AR26" i="86"/>
  <c r="AQ26" i="86"/>
  <c r="AP26" i="86"/>
  <c r="AN26" i="86"/>
  <c r="AM26" i="86"/>
  <c r="AL26" i="86"/>
  <c r="AF26" i="86"/>
  <c r="AE26" i="86"/>
  <c r="AD26" i="86"/>
  <c r="AB26" i="86"/>
  <c r="AA26" i="86"/>
  <c r="Z26" i="86"/>
  <c r="X26" i="86"/>
  <c r="W26" i="86"/>
  <c r="V26" i="86"/>
  <c r="T26" i="86"/>
  <c r="S26" i="86"/>
  <c r="R26" i="86"/>
  <c r="P26" i="86"/>
  <c r="O26" i="86"/>
  <c r="N26" i="86"/>
  <c r="L26" i="86"/>
  <c r="K26" i="86"/>
  <c r="J26" i="86"/>
  <c r="H26" i="86"/>
  <c r="G26" i="86"/>
  <c r="F26" i="86"/>
  <c r="AR23" i="86"/>
  <c r="BH22" i="86"/>
  <c r="BG22" i="86"/>
  <c r="BF22" i="86"/>
  <c r="BD22" i="86"/>
  <c r="BC22" i="86"/>
  <c r="BB22" i="86"/>
  <c r="AZ22" i="86"/>
  <c r="AY22" i="86"/>
  <c r="AX22" i="86"/>
  <c r="AV22" i="86"/>
  <c r="AU22" i="86"/>
  <c r="AT22" i="86"/>
  <c r="AR22" i="86"/>
  <c r="AQ22" i="86"/>
  <c r="AP22" i="86"/>
  <c r="AN22" i="86"/>
  <c r="AM22" i="86"/>
  <c r="AL22" i="86"/>
  <c r="AF22" i="86"/>
  <c r="AE22" i="86"/>
  <c r="AD22" i="86"/>
  <c r="AC22" i="86"/>
  <c r="AB22" i="86"/>
  <c r="AA22" i="86"/>
  <c r="Z22" i="86"/>
  <c r="X22" i="86"/>
  <c r="W22" i="86"/>
  <c r="V22" i="86"/>
  <c r="U22" i="86"/>
  <c r="T22" i="86"/>
  <c r="S22" i="86"/>
  <c r="R22" i="86"/>
  <c r="P22" i="86"/>
  <c r="O22" i="86"/>
  <c r="N22" i="86"/>
  <c r="L22" i="86"/>
  <c r="K22" i="86"/>
  <c r="J22" i="86"/>
  <c r="H22" i="86"/>
  <c r="G22" i="86"/>
  <c r="F22" i="86"/>
  <c r="BH21" i="86"/>
  <c r="BG21" i="86"/>
  <c r="BF21" i="86"/>
  <c r="BD21" i="86"/>
  <c r="BC21" i="86"/>
  <c r="BB21" i="86"/>
  <c r="AZ21" i="86"/>
  <c r="AY21" i="86"/>
  <c r="AX21" i="86"/>
  <c r="AV21" i="86"/>
  <c r="AU21" i="86"/>
  <c r="AT21" i="86"/>
  <c r="AR21" i="86"/>
  <c r="AQ21" i="86"/>
  <c r="AP21" i="86"/>
  <c r="AN21" i="86"/>
  <c r="AM21" i="86"/>
  <c r="AL21" i="86"/>
  <c r="AF21" i="86"/>
  <c r="AE21" i="86"/>
  <c r="AD21" i="86"/>
  <c r="AC21" i="86"/>
  <c r="AB21" i="86"/>
  <c r="AA21" i="86"/>
  <c r="Z21" i="86"/>
  <c r="X21" i="86"/>
  <c r="W21" i="86"/>
  <c r="V21" i="86"/>
  <c r="U21" i="86"/>
  <c r="T21" i="86"/>
  <c r="S21" i="86"/>
  <c r="R21" i="86"/>
  <c r="P21" i="86"/>
  <c r="O21" i="86"/>
  <c r="N21" i="86"/>
  <c r="L21" i="86"/>
  <c r="K21" i="86"/>
  <c r="J21" i="86"/>
  <c r="H21" i="86"/>
  <c r="G21" i="86"/>
  <c r="F21" i="86"/>
  <c r="BI20" i="86"/>
  <c r="BH20" i="86"/>
  <c r="BG20" i="86"/>
  <c r="BF20" i="86"/>
  <c r="BD20" i="86"/>
  <c r="BC20" i="86"/>
  <c r="BB20" i="86"/>
  <c r="AZ20" i="86"/>
  <c r="AY20" i="86"/>
  <c r="AX20" i="86"/>
  <c r="AV20" i="86"/>
  <c r="AU20" i="86"/>
  <c r="AT20" i="86"/>
  <c r="AR20" i="86"/>
  <c r="AQ20" i="86"/>
  <c r="AP20" i="86"/>
  <c r="AN20" i="86"/>
  <c r="AM20" i="86"/>
  <c r="AL20" i="86"/>
  <c r="AF20" i="86"/>
  <c r="AE20" i="86"/>
  <c r="AD20" i="86"/>
  <c r="AB20" i="86"/>
  <c r="AA20" i="86"/>
  <c r="Z20" i="86"/>
  <c r="X20" i="86"/>
  <c r="W20" i="86"/>
  <c r="V20" i="86"/>
  <c r="T20" i="86"/>
  <c r="S20" i="86"/>
  <c r="R20" i="86"/>
  <c r="P20" i="86"/>
  <c r="O20" i="86"/>
  <c r="N20" i="86"/>
  <c r="L20" i="86"/>
  <c r="K20" i="86"/>
  <c r="J20" i="86"/>
  <c r="H20" i="86"/>
  <c r="G20" i="86"/>
  <c r="F20" i="86"/>
  <c r="AU19" i="86"/>
  <c r="AR19" i="86"/>
  <c r="AP19" i="86"/>
  <c r="AM19" i="86"/>
  <c r="BH18" i="86"/>
  <c r="BG18" i="86"/>
  <c r="BF18" i="86"/>
  <c r="BD18" i="86"/>
  <c r="BC18" i="86"/>
  <c r="BB18" i="86"/>
  <c r="AZ18" i="86"/>
  <c r="AY18" i="86"/>
  <c r="AX18" i="86"/>
  <c r="AV18" i="86"/>
  <c r="AU18" i="86"/>
  <c r="AT18" i="86"/>
  <c r="AR18" i="86"/>
  <c r="AQ18" i="86"/>
  <c r="AP18" i="86"/>
  <c r="AN18" i="86"/>
  <c r="AM18" i="86"/>
  <c r="AL18" i="86"/>
  <c r="AF18" i="86"/>
  <c r="AE18" i="86"/>
  <c r="AD18" i="86"/>
  <c r="AB18" i="86"/>
  <c r="AA18" i="86"/>
  <c r="Z18" i="86"/>
  <c r="X18" i="86"/>
  <c r="W18" i="86"/>
  <c r="V18" i="86"/>
  <c r="T18" i="86"/>
  <c r="S18" i="86"/>
  <c r="R18" i="86"/>
  <c r="P18" i="86"/>
  <c r="O18" i="86"/>
  <c r="N18" i="86"/>
  <c r="L18" i="86"/>
  <c r="K18" i="86"/>
  <c r="J18" i="86"/>
  <c r="H18" i="86"/>
  <c r="G18" i="86"/>
  <c r="F18" i="86"/>
  <c r="BH17" i="86"/>
  <c r="BG17" i="86"/>
  <c r="BF17" i="86"/>
  <c r="BD17" i="86"/>
  <c r="BC17" i="86"/>
  <c r="BB17" i="86"/>
  <c r="AZ17" i="86"/>
  <c r="AY17" i="86"/>
  <c r="AX17" i="86"/>
  <c r="AV17" i="86"/>
  <c r="AU17" i="86"/>
  <c r="AT17" i="86"/>
  <c r="AR17" i="86"/>
  <c r="AQ17" i="86"/>
  <c r="AP17" i="86"/>
  <c r="AN17" i="86"/>
  <c r="AM17" i="86"/>
  <c r="AL17" i="86"/>
  <c r="AF17" i="86"/>
  <c r="AE17" i="86"/>
  <c r="AD17" i="86"/>
  <c r="AB17" i="86"/>
  <c r="AA17" i="86"/>
  <c r="Z17" i="86"/>
  <c r="X17" i="86"/>
  <c r="W17" i="86"/>
  <c r="V17" i="86"/>
  <c r="T17" i="86"/>
  <c r="S17" i="86"/>
  <c r="R17" i="86"/>
  <c r="P17" i="86"/>
  <c r="O17" i="86"/>
  <c r="N17" i="86"/>
  <c r="L17" i="86"/>
  <c r="K17" i="86"/>
  <c r="J17" i="86"/>
  <c r="H17" i="86"/>
  <c r="G17" i="86"/>
  <c r="F17" i="86"/>
  <c r="BH15" i="86"/>
  <c r="BG15" i="86"/>
  <c r="BF15" i="86"/>
  <c r="BD15" i="86"/>
  <c r="BC15" i="86"/>
  <c r="BB15" i="86"/>
  <c r="AZ15" i="86"/>
  <c r="AY15" i="86"/>
  <c r="AX15" i="86"/>
  <c r="AV15" i="86"/>
  <c r="AU15" i="86"/>
  <c r="AT15" i="86"/>
  <c r="AR15" i="86"/>
  <c r="AQ15" i="86"/>
  <c r="AP15" i="86"/>
  <c r="AN15" i="86"/>
  <c r="AM15" i="86"/>
  <c r="AL15" i="86"/>
  <c r="AF15" i="86"/>
  <c r="AE15" i="86"/>
  <c r="AD15" i="86"/>
  <c r="AB15" i="86"/>
  <c r="AA15" i="86"/>
  <c r="Z15" i="86"/>
  <c r="X15" i="86"/>
  <c r="W15" i="86"/>
  <c r="V15" i="86"/>
  <c r="T15" i="86"/>
  <c r="S15" i="86"/>
  <c r="R15" i="86"/>
  <c r="P15" i="86"/>
  <c r="O15" i="86"/>
  <c r="N15" i="86"/>
  <c r="L15" i="86"/>
  <c r="K15" i="86"/>
  <c r="J15" i="86"/>
  <c r="H15" i="86"/>
  <c r="G15" i="86"/>
  <c r="F15" i="86"/>
  <c r="BH13" i="86"/>
  <c r="BG13" i="86"/>
  <c r="BF13" i="86"/>
  <c r="BD13" i="86"/>
  <c r="BC13" i="86"/>
  <c r="BB13" i="86"/>
  <c r="AZ13" i="86"/>
  <c r="AY13" i="86"/>
  <c r="AX13" i="86"/>
  <c r="AV13" i="86"/>
  <c r="AU13" i="86"/>
  <c r="AT13" i="86"/>
  <c r="AR13" i="86"/>
  <c r="AQ13" i="86"/>
  <c r="AP13" i="86"/>
  <c r="AN13" i="86"/>
  <c r="AM13" i="86"/>
  <c r="AL13" i="86"/>
  <c r="AF13" i="86"/>
  <c r="AE13" i="86"/>
  <c r="AD13" i="86"/>
  <c r="AB13" i="86"/>
  <c r="AA13" i="86"/>
  <c r="Z13" i="86"/>
  <c r="X13" i="86"/>
  <c r="W13" i="86"/>
  <c r="V13" i="86"/>
  <c r="T13" i="86"/>
  <c r="S13" i="86"/>
  <c r="R13" i="86"/>
  <c r="P13" i="86"/>
  <c r="O13" i="86"/>
  <c r="N13" i="86"/>
  <c r="L13" i="86"/>
  <c r="K13" i="86"/>
  <c r="J13" i="86"/>
  <c r="H13" i="86"/>
  <c r="G13" i="86"/>
  <c r="F13" i="86"/>
  <c r="A13" i="86"/>
  <c r="A34" i="86" s="1"/>
  <c r="A2" i="86"/>
  <c r="BI94" i="71"/>
  <c r="BE94" i="71"/>
  <c r="BA94" i="71"/>
  <c r="AW94" i="71"/>
  <c r="AS94" i="71"/>
  <c r="AO94" i="71"/>
  <c r="AG94" i="71"/>
  <c r="AC94" i="71"/>
  <c r="Y94" i="71"/>
  <c r="U94" i="71"/>
  <c r="Q94" i="71"/>
  <c r="M94" i="71"/>
  <c r="I94" i="71"/>
  <c r="BI92" i="71"/>
  <c r="BE92" i="71"/>
  <c r="BA92" i="71"/>
  <c r="AW92" i="71"/>
  <c r="AS92" i="71"/>
  <c r="AO92" i="71"/>
  <c r="AG92" i="71"/>
  <c r="AC92" i="71"/>
  <c r="Y92" i="71"/>
  <c r="U92" i="71"/>
  <c r="Q92" i="71"/>
  <c r="M92" i="71"/>
  <c r="I92" i="71"/>
  <c r="BI91" i="71"/>
  <c r="BE91" i="71"/>
  <c r="BA91" i="71"/>
  <c r="AW91" i="71"/>
  <c r="AS91" i="71"/>
  <c r="AO91" i="71"/>
  <c r="AG91" i="71"/>
  <c r="AC91" i="71"/>
  <c r="Y91" i="71"/>
  <c r="U91" i="71"/>
  <c r="Q91" i="71"/>
  <c r="M91" i="71"/>
  <c r="I91" i="71"/>
  <c r="BI90" i="71"/>
  <c r="BE90" i="71"/>
  <c r="BA90" i="71"/>
  <c r="AW90" i="71"/>
  <c r="AS90" i="71"/>
  <c r="AO90" i="71"/>
  <c r="AG90" i="71"/>
  <c r="AC90" i="71"/>
  <c r="Y90" i="71"/>
  <c r="U90" i="71"/>
  <c r="Q90" i="71"/>
  <c r="M90" i="71"/>
  <c r="I90" i="71"/>
  <c r="BI89" i="71"/>
  <c r="BE89" i="71"/>
  <c r="BA89" i="71"/>
  <c r="AW89" i="71"/>
  <c r="AS89" i="71"/>
  <c r="AO89" i="71"/>
  <c r="AG89" i="71"/>
  <c r="AC89" i="71"/>
  <c r="Y89" i="71"/>
  <c r="U89" i="71"/>
  <c r="Q89" i="71"/>
  <c r="M89" i="71"/>
  <c r="I89" i="71"/>
  <c r="BI88" i="71"/>
  <c r="BE88" i="71"/>
  <c r="BA88" i="71"/>
  <c r="AW88" i="71"/>
  <c r="AS88" i="71"/>
  <c r="AO88" i="71"/>
  <c r="AG88" i="71"/>
  <c r="AC88" i="71"/>
  <c r="Y88" i="71"/>
  <c r="U88" i="71"/>
  <c r="Q88" i="71"/>
  <c r="M88" i="71"/>
  <c r="I88" i="71"/>
  <c r="BI87" i="71"/>
  <c r="BE87" i="71"/>
  <c r="BA87" i="71"/>
  <c r="AW87" i="71"/>
  <c r="AS87" i="71"/>
  <c r="AO87" i="71"/>
  <c r="AG87" i="71"/>
  <c r="AC87" i="71"/>
  <c r="Y87" i="71"/>
  <c r="U87" i="71"/>
  <c r="Q87" i="71"/>
  <c r="M87" i="71"/>
  <c r="I87" i="71"/>
  <c r="BI86" i="71"/>
  <c r="BE86" i="71"/>
  <c r="BA86" i="71"/>
  <c r="AW86" i="71"/>
  <c r="AS86" i="71"/>
  <c r="AO86" i="71"/>
  <c r="AG86" i="71"/>
  <c r="AC86" i="71"/>
  <c r="Y86" i="71"/>
  <c r="U86" i="71"/>
  <c r="Q86" i="71"/>
  <c r="M86" i="71"/>
  <c r="I86" i="71"/>
  <c r="BI85" i="71"/>
  <c r="BE85" i="71"/>
  <c r="BA85" i="71"/>
  <c r="AW85" i="71"/>
  <c r="AS85" i="71"/>
  <c r="AO85" i="71"/>
  <c r="AG85" i="71"/>
  <c r="AC85" i="71"/>
  <c r="Y85" i="71"/>
  <c r="U85" i="71"/>
  <c r="Q85" i="71"/>
  <c r="M85" i="71"/>
  <c r="I85" i="71"/>
  <c r="BI84" i="71"/>
  <c r="BE84" i="71"/>
  <c r="BA84" i="71"/>
  <c r="AW84" i="71"/>
  <c r="AS84" i="71"/>
  <c r="AO84" i="71"/>
  <c r="AG84" i="71"/>
  <c r="AC84" i="71"/>
  <c r="Y84" i="71"/>
  <c r="U84" i="71"/>
  <c r="Q84" i="71"/>
  <c r="M84" i="71"/>
  <c r="I84" i="71"/>
  <c r="BH83" i="71"/>
  <c r="BG83" i="71"/>
  <c r="BF83" i="71"/>
  <c r="BD83" i="71"/>
  <c r="BC83" i="71"/>
  <c r="BB83" i="71"/>
  <c r="AZ83" i="71"/>
  <c r="AY83" i="71"/>
  <c r="AX83" i="71"/>
  <c r="AV83" i="71"/>
  <c r="AU83" i="71"/>
  <c r="AT83" i="71"/>
  <c r="AR83" i="71"/>
  <c r="AQ83" i="71"/>
  <c r="AP83" i="71"/>
  <c r="AN83" i="71"/>
  <c r="AM83" i="71"/>
  <c r="AL83" i="71"/>
  <c r="AF83" i="71"/>
  <c r="AE83" i="71"/>
  <c r="AD83" i="71"/>
  <c r="AB83" i="71"/>
  <c r="AA83" i="71"/>
  <c r="Z83" i="71"/>
  <c r="X83" i="71"/>
  <c r="W83" i="71"/>
  <c r="V83" i="71"/>
  <c r="T83" i="71"/>
  <c r="S83" i="71"/>
  <c r="R83" i="71"/>
  <c r="P83" i="71"/>
  <c r="O83" i="71"/>
  <c r="N83" i="71"/>
  <c r="L83" i="71"/>
  <c r="K83" i="71"/>
  <c r="J83" i="71"/>
  <c r="H83" i="71"/>
  <c r="G83" i="71"/>
  <c r="F83" i="71"/>
  <c r="BI81" i="71"/>
  <c r="BE81" i="71"/>
  <c r="BA81" i="71"/>
  <c r="AW81" i="71"/>
  <c r="AS81" i="71"/>
  <c r="AO81" i="71"/>
  <c r="AG81" i="71"/>
  <c r="AC81" i="71"/>
  <c r="Y81" i="71"/>
  <c r="U81" i="71"/>
  <c r="Q81" i="71"/>
  <c r="M81" i="71"/>
  <c r="I81" i="71"/>
  <c r="BI80" i="71"/>
  <c r="BE80" i="71"/>
  <c r="BA80" i="71"/>
  <c r="AW80" i="71"/>
  <c r="AS80" i="71"/>
  <c r="AO80" i="71"/>
  <c r="AG80" i="71"/>
  <c r="AC80" i="71"/>
  <c r="Y80" i="71"/>
  <c r="U80" i="71"/>
  <c r="Q80" i="71"/>
  <c r="M80" i="71"/>
  <c r="I80" i="71"/>
  <c r="BI79" i="71"/>
  <c r="BE79" i="71"/>
  <c r="BA79" i="71"/>
  <c r="AW79" i="71"/>
  <c r="AS79" i="71"/>
  <c r="AO79" i="71"/>
  <c r="AG79" i="71"/>
  <c r="AC79" i="71"/>
  <c r="Y79" i="71"/>
  <c r="U79" i="71"/>
  <c r="Q79" i="71"/>
  <c r="M79" i="71"/>
  <c r="I79" i="71"/>
  <c r="BI78" i="71"/>
  <c r="BE78" i="71"/>
  <c r="BA78" i="71"/>
  <c r="AW78" i="71"/>
  <c r="AS78" i="71"/>
  <c r="AO78" i="71"/>
  <c r="AG78" i="71"/>
  <c r="AC78" i="71"/>
  <c r="Y78" i="71"/>
  <c r="U78" i="71"/>
  <c r="Q78" i="71"/>
  <c r="M78" i="71"/>
  <c r="I78" i="71"/>
  <c r="BI77" i="71"/>
  <c r="BE77" i="71"/>
  <c r="BA77" i="71"/>
  <c r="AW77" i="71"/>
  <c r="AS77" i="71"/>
  <c r="AO77" i="71"/>
  <c r="AG77" i="71"/>
  <c r="AC77" i="71"/>
  <c r="Y77" i="71"/>
  <c r="U77" i="71"/>
  <c r="Q77" i="71"/>
  <c r="M77" i="71"/>
  <c r="I77" i="71"/>
  <c r="BI76" i="71"/>
  <c r="BE76" i="71"/>
  <c r="BA76" i="71"/>
  <c r="AW76" i="71"/>
  <c r="AS76" i="71"/>
  <c r="AO76" i="71"/>
  <c r="AG76" i="71"/>
  <c r="AC76" i="71"/>
  <c r="Y76" i="71"/>
  <c r="U76" i="71"/>
  <c r="Q76" i="71"/>
  <c r="M76" i="71"/>
  <c r="I76" i="71"/>
  <c r="BI75" i="71"/>
  <c r="BE75" i="71"/>
  <c r="BA75" i="71"/>
  <c r="AW75" i="71"/>
  <c r="AS75" i="71"/>
  <c r="AO75" i="71"/>
  <c r="AG75" i="71"/>
  <c r="AC75" i="71"/>
  <c r="Y75" i="71"/>
  <c r="U75" i="71"/>
  <c r="Q75" i="71"/>
  <c r="M75" i="71"/>
  <c r="I75" i="71"/>
  <c r="BI73" i="71"/>
  <c r="BE73" i="71"/>
  <c r="BA73" i="71"/>
  <c r="AW73" i="71"/>
  <c r="AS73" i="71"/>
  <c r="AO73" i="71"/>
  <c r="AG73" i="71"/>
  <c r="AC73" i="71"/>
  <c r="Y73" i="71"/>
  <c r="U73" i="71"/>
  <c r="Q73" i="71"/>
  <c r="M73" i="71"/>
  <c r="I73" i="71"/>
  <c r="BI71" i="71"/>
  <c r="BE71" i="71"/>
  <c r="BA71" i="71"/>
  <c r="AW71" i="71"/>
  <c r="AS71" i="71"/>
  <c r="AO71" i="71"/>
  <c r="AG71" i="71"/>
  <c r="AC71" i="71"/>
  <c r="Y71" i="71"/>
  <c r="U71" i="71"/>
  <c r="Q71" i="71"/>
  <c r="M71" i="71"/>
  <c r="I71" i="71"/>
  <c r="A71" i="71"/>
  <c r="A83" i="71" s="1"/>
  <c r="BI65" i="71"/>
  <c r="BE65" i="71"/>
  <c r="BA65" i="71"/>
  <c r="AW65" i="71"/>
  <c r="AS65" i="71"/>
  <c r="AO65" i="71"/>
  <c r="AG65" i="71"/>
  <c r="AC65" i="71"/>
  <c r="Y65" i="71"/>
  <c r="U65" i="71"/>
  <c r="Q65" i="71"/>
  <c r="M65" i="71"/>
  <c r="I65" i="71"/>
  <c r="BI63" i="71"/>
  <c r="BE63" i="71"/>
  <c r="BA63" i="71"/>
  <c r="AW63" i="71"/>
  <c r="AS63" i="71"/>
  <c r="AO63" i="71"/>
  <c r="AG63" i="71"/>
  <c r="AC63" i="71"/>
  <c r="Y63" i="71"/>
  <c r="U63" i="71"/>
  <c r="Q63" i="71"/>
  <c r="M63" i="71"/>
  <c r="I63" i="71"/>
  <c r="BI62" i="71"/>
  <c r="BE62" i="71"/>
  <c r="BA62" i="71"/>
  <c r="AW62" i="71"/>
  <c r="AS62" i="71"/>
  <c r="AO62" i="71"/>
  <c r="AG62" i="71"/>
  <c r="AC62" i="71"/>
  <c r="Y62" i="71"/>
  <c r="U62" i="71"/>
  <c r="Q62" i="71"/>
  <c r="M62" i="71"/>
  <c r="I62" i="71"/>
  <c r="BI61" i="71"/>
  <c r="BE61" i="71"/>
  <c r="BA61" i="71"/>
  <c r="AW61" i="71"/>
  <c r="AS61" i="71"/>
  <c r="AO61" i="71"/>
  <c r="AG61" i="71"/>
  <c r="AC61" i="71"/>
  <c r="Y61" i="71"/>
  <c r="U61" i="71"/>
  <c r="Q61" i="71"/>
  <c r="M61" i="71"/>
  <c r="I61" i="71"/>
  <c r="BI60" i="71"/>
  <c r="BE60" i="71"/>
  <c r="BA60" i="71"/>
  <c r="AW60" i="71"/>
  <c r="AS60" i="71"/>
  <c r="AO60" i="71"/>
  <c r="AG60" i="71"/>
  <c r="AC60" i="71"/>
  <c r="Y60" i="71"/>
  <c r="U60" i="71"/>
  <c r="Q60" i="71"/>
  <c r="M60" i="71"/>
  <c r="I60" i="71"/>
  <c r="BI59" i="71"/>
  <c r="BE59" i="71"/>
  <c r="BA59" i="71"/>
  <c r="AW59" i="71"/>
  <c r="AS59" i="71"/>
  <c r="AO59" i="71"/>
  <c r="AG59" i="71"/>
  <c r="AC59" i="71"/>
  <c r="Y59" i="71"/>
  <c r="U59" i="71"/>
  <c r="Q59" i="71"/>
  <c r="M59" i="71"/>
  <c r="I59" i="71"/>
  <c r="BI58" i="71"/>
  <c r="BE58" i="71"/>
  <c r="BA58" i="71"/>
  <c r="AW58" i="71"/>
  <c r="AS58" i="71"/>
  <c r="AO58" i="71"/>
  <c r="AG58" i="71"/>
  <c r="AC58" i="71"/>
  <c r="Y58" i="71"/>
  <c r="U58" i="71"/>
  <c r="Q58" i="71"/>
  <c r="M58" i="71"/>
  <c r="I58" i="71"/>
  <c r="BI57" i="71"/>
  <c r="BE57" i="71"/>
  <c r="BA57" i="71"/>
  <c r="AW57" i="71"/>
  <c r="AS57" i="71"/>
  <c r="AO57" i="71"/>
  <c r="AG57" i="71"/>
  <c r="AC57" i="71"/>
  <c r="Y57" i="71"/>
  <c r="U57" i="71"/>
  <c r="Q57" i="71"/>
  <c r="M57" i="71"/>
  <c r="I57" i="71"/>
  <c r="BH56" i="71"/>
  <c r="BG56" i="71"/>
  <c r="BG54" i="71" s="1"/>
  <c r="BF56" i="71"/>
  <c r="BF54" i="71" s="1"/>
  <c r="BD56" i="71"/>
  <c r="BD54" i="71" s="1"/>
  <c r="BC56" i="71"/>
  <c r="BC54" i="71" s="1"/>
  <c r="BB56" i="71"/>
  <c r="BB54" i="71" s="1"/>
  <c r="AZ56" i="71"/>
  <c r="AY56" i="71"/>
  <c r="AY54" i="71" s="1"/>
  <c r="AX56" i="71"/>
  <c r="AX54" i="71" s="1"/>
  <c r="AV56" i="71"/>
  <c r="AV54" i="71" s="1"/>
  <c r="AU56" i="71"/>
  <c r="AU54" i="71" s="1"/>
  <c r="AT56" i="71"/>
  <c r="AR56" i="71"/>
  <c r="AQ56" i="71"/>
  <c r="AQ54" i="71" s="1"/>
  <c r="AP56" i="71"/>
  <c r="AP54" i="71" s="1"/>
  <c r="AN56" i="71"/>
  <c r="AN54" i="71" s="1"/>
  <c r="AM56" i="71"/>
  <c r="AM54" i="71" s="1"/>
  <c r="AL56" i="71"/>
  <c r="AL54" i="71" s="1"/>
  <c r="AF56" i="71"/>
  <c r="AF54" i="71" s="1"/>
  <c r="AE56" i="71"/>
  <c r="AD56" i="71"/>
  <c r="AB56" i="71"/>
  <c r="AB54" i="71" s="1"/>
  <c r="AA56" i="71"/>
  <c r="AA54" i="71" s="1"/>
  <c r="Z56" i="71"/>
  <c r="Z54" i="71" s="1"/>
  <c r="X56" i="71"/>
  <c r="W56" i="71"/>
  <c r="V56" i="71"/>
  <c r="T56" i="71"/>
  <c r="S56" i="71"/>
  <c r="R56" i="71"/>
  <c r="P56" i="71"/>
  <c r="P54" i="71" s="1"/>
  <c r="O56" i="71"/>
  <c r="N56" i="71"/>
  <c r="L56" i="71"/>
  <c r="K56" i="71"/>
  <c r="J56" i="71"/>
  <c r="H56" i="71"/>
  <c r="G56" i="71"/>
  <c r="F56" i="71"/>
  <c r="BI55" i="71"/>
  <c r="BE55" i="71"/>
  <c r="BA55" i="71"/>
  <c r="AW55" i="71"/>
  <c r="AS55" i="71"/>
  <c r="AO55" i="71"/>
  <c r="AG55" i="71"/>
  <c r="AC55" i="71"/>
  <c r="Y55" i="71"/>
  <c r="U55" i="71"/>
  <c r="Q55" i="71"/>
  <c r="M55" i="71"/>
  <c r="I55" i="71"/>
  <c r="BH54" i="71"/>
  <c r="AZ54" i="71"/>
  <c r="AT54" i="71"/>
  <c r="AR54" i="71"/>
  <c r="J54" i="71"/>
  <c r="H54" i="71"/>
  <c r="BI51" i="71"/>
  <c r="BE51" i="71"/>
  <c r="BA51" i="71"/>
  <c r="AW51" i="71"/>
  <c r="AS51" i="71"/>
  <c r="AO51" i="71"/>
  <c r="AG51" i="71"/>
  <c r="AC51" i="71"/>
  <c r="Y51" i="71"/>
  <c r="U51" i="71"/>
  <c r="Q51" i="71"/>
  <c r="M51" i="71"/>
  <c r="I51" i="71"/>
  <c r="BI50" i="71"/>
  <c r="BE50" i="71"/>
  <c r="BA50" i="71"/>
  <c r="AW50" i="71"/>
  <c r="AS50" i="71"/>
  <c r="AO50" i="71"/>
  <c r="AG50" i="71"/>
  <c r="AC50" i="71"/>
  <c r="Y50" i="71"/>
  <c r="U50" i="71"/>
  <c r="Q50" i="71"/>
  <c r="M50" i="71"/>
  <c r="I50" i="71"/>
  <c r="BI49" i="71"/>
  <c r="BE49" i="71"/>
  <c r="BA49" i="71"/>
  <c r="AW49" i="71"/>
  <c r="AS49" i="71"/>
  <c r="AO49" i="71"/>
  <c r="AG49" i="71"/>
  <c r="AC49" i="71"/>
  <c r="Y49" i="71"/>
  <c r="U49" i="71"/>
  <c r="Q49" i="71"/>
  <c r="M49" i="71"/>
  <c r="I49" i="71"/>
  <c r="BH48" i="71"/>
  <c r="BH52" i="71" s="1"/>
  <c r="BG48" i="71"/>
  <c r="BG52" i="71" s="1"/>
  <c r="BF48" i="71"/>
  <c r="BF52" i="71" s="1"/>
  <c r="BD48" i="71"/>
  <c r="BD52" i="71" s="1"/>
  <c r="BC48" i="71"/>
  <c r="BC52" i="71" s="1"/>
  <c r="BB48" i="71"/>
  <c r="BB52" i="71" s="1"/>
  <c r="AZ48" i="71"/>
  <c r="AZ52" i="71" s="1"/>
  <c r="AY48" i="71"/>
  <c r="AY52" i="71" s="1"/>
  <c r="AY67" i="71" s="1"/>
  <c r="AY68" i="71" s="1"/>
  <c r="AX48" i="71"/>
  <c r="AX52" i="71" s="1"/>
  <c r="AV48" i="71"/>
  <c r="AV52" i="71" s="1"/>
  <c r="AU48" i="71"/>
  <c r="AU52" i="71" s="1"/>
  <c r="AT48" i="71"/>
  <c r="AT52" i="71" s="1"/>
  <c r="AR48" i="71"/>
  <c r="AR52" i="71" s="1"/>
  <c r="AQ48" i="71"/>
  <c r="AQ52" i="71" s="1"/>
  <c r="AP48" i="71"/>
  <c r="AP52" i="71" s="1"/>
  <c r="AN48" i="71"/>
  <c r="AN52" i="71" s="1"/>
  <c r="AM48" i="71"/>
  <c r="AM52" i="71" s="1"/>
  <c r="AL48" i="71"/>
  <c r="AL52" i="71" s="1"/>
  <c r="AF48" i="71"/>
  <c r="AF52" i="71" s="1"/>
  <c r="AE48" i="71"/>
  <c r="AE52" i="71" s="1"/>
  <c r="AD48" i="71"/>
  <c r="AD52" i="71" s="1"/>
  <c r="AB48" i="71"/>
  <c r="AB52" i="71" s="1"/>
  <c r="AA48" i="71"/>
  <c r="AA52" i="71" s="1"/>
  <c r="Z48" i="71"/>
  <c r="Z52" i="71" s="1"/>
  <c r="X48" i="71"/>
  <c r="X52" i="71" s="1"/>
  <c r="W48" i="71"/>
  <c r="W52" i="71" s="1"/>
  <c r="V48" i="71"/>
  <c r="V52" i="71" s="1"/>
  <c r="T48" i="71"/>
  <c r="T52" i="71" s="1"/>
  <c r="S48" i="71"/>
  <c r="S52" i="71" s="1"/>
  <c r="R48" i="71"/>
  <c r="R52" i="71" s="1"/>
  <c r="P48" i="71"/>
  <c r="P52" i="71" s="1"/>
  <c r="O48" i="71"/>
  <c r="O52" i="71" s="1"/>
  <c r="N48" i="71"/>
  <c r="N52" i="71" s="1"/>
  <c r="L48" i="71"/>
  <c r="L52" i="71" s="1"/>
  <c r="K48" i="71"/>
  <c r="K52" i="71" s="1"/>
  <c r="J48" i="71"/>
  <c r="J52" i="71" s="1"/>
  <c r="H48" i="71"/>
  <c r="H52" i="71" s="1"/>
  <c r="G48" i="71"/>
  <c r="G52" i="71" s="1"/>
  <c r="F48" i="71"/>
  <c r="F52" i="71" s="1"/>
  <c r="BI47" i="71"/>
  <c r="BE47" i="71"/>
  <c r="BA47" i="71"/>
  <c r="AW47" i="71"/>
  <c r="AS47" i="71"/>
  <c r="AO47" i="71"/>
  <c r="AG47" i="71"/>
  <c r="AC47" i="71"/>
  <c r="Y47" i="71"/>
  <c r="U47" i="71"/>
  <c r="Q47" i="71"/>
  <c r="M47" i="71"/>
  <c r="I47" i="71"/>
  <c r="BI46" i="71"/>
  <c r="BE46" i="71"/>
  <c r="BA46" i="71"/>
  <c r="AW46" i="71"/>
  <c r="AS46" i="71"/>
  <c r="AO46" i="71"/>
  <c r="AG46" i="71"/>
  <c r="AC46" i="71"/>
  <c r="Y46" i="71"/>
  <c r="U46" i="71"/>
  <c r="Q46" i="71"/>
  <c r="M46" i="71"/>
  <c r="I46" i="71"/>
  <c r="BI44" i="71"/>
  <c r="BE44" i="71"/>
  <c r="BA44" i="71"/>
  <c r="AW44" i="71"/>
  <c r="AS44" i="71"/>
  <c r="AO44" i="71"/>
  <c r="AG44" i="71"/>
  <c r="AC44" i="71"/>
  <c r="Y44" i="71"/>
  <c r="U44" i="71"/>
  <c r="Q44" i="71"/>
  <c r="M44" i="71"/>
  <c r="I44" i="71"/>
  <c r="A42" i="71"/>
  <c r="A65" i="71" s="1"/>
  <c r="BI36" i="71"/>
  <c r="BE36" i="71"/>
  <c r="BA36" i="71"/>
  <c r="AW36" i="71"/>
  <c r="AS36" i="71"/>
  <c r="AO36" i="71"/>
  <c r="AG36" i="71"/>
  <c r="AC36" i="71"/>
  <c r="Y36" i="71"/>
  <c r="U36" i="71"/>
  <c r="Q36" i="71"/>
  <c r="M36" i="71"/>
  <c r="I36" i="71"/>
  <c r="BI34" i="71"/>
  <c r="BE34" i="71"/>
  <c r="BA34" i="71"/>
  <c r="AW34" i="71"/>
  <c r="AS34" i="71"/>
  <c r="AO34" i="71"/>
  <c r="AG34" i="71"/>
  <c r="AC34" i="71"/>
  <c r="Y34" i="71"/>
  <c r="U34" i="71"/>
  <c r="Q34" i="71"/>
  <c r="M34" i="71"/>
  <c r="I34" i="71"/>
  <c r="BI33" i="71"/>
  <c r="BE33" i="71"/>
  <c r="BA33" i="71"/>
  <c r="AW33" i="71"/>
  <c r="AS33" i="71"/>
  <c r="AO33" i="71"/>
  <c r="AG33" i="71"/>
  <c r="AC33" i="71"/>
  <c r="Y33" i="71"/>
  <c r="U33" i="71"/>
  <c r="Q33" i="71"/>
  <c r="M33" i="71"/>
  <c r="I33" i="71"/>
  <c r="BI32" i="71"/>
  <c r="BE32" i="71"/>
  <c r="BA32" i="71"/>
  <c r="AW32" i="71"/>
  <c r="AS32" i="71"/>
  <c r="AO32" i="71"/>
  <c r="AG32" i="71"/>
  <c r="AC32" i="71"/>
  <c r="Y32" i="71"/>
  <c r="U32" i="71"/>
  <c r="Q32" i="71"/>
  <c r="M32" i="71"/>
  <c r="I32" i="71"/>
  <c r="BI31" i="71"/>
  <c r="BE31" i="71"/>
  <c r="BA31" i="71"/>
  <c r="AW31" i="71"/>
  <c r="AS31" i="71"/>
  <c r="AO31" i="71"/>
  <c r="AG31" i="71"/>
  <c r="AC31" i="71"/>
  <c r="Y31" i="71"/>
  <c r="U31" i="71"/>
  <c r="Q31" i="71"/>
  <c r="M31" i="71"/>
  <c r="I31" i="71"/>
  <c r="BI30" i="71"/>
  <c r="BE30" i="71"/>
  <c r="BA30" i="71"/>
  <c r="AW30" i="71"/>
  <c r="AS30" i="71"/>
  <c r="AO30" i="71"/>
  <c r="AG30" i="71"/>
  <c r="AC30" i="71"/>
  <c r="Y30" i="71"/>
  <c r="U30" i="71"/>
  <c r="Q30" i="71"/>
  <c r="M30" i="71"/>
  <c r="I30" i="71"/>
  <c r="BI29" i="71"/>
  <c r="BE29" i="71"/>
  <c r="BA29" i="71"/>
  <c r="AW29" i="71"/>
  <c r="AS29" i="71"/>
  <c r="AO29" i="71"/>
  <c r="AG29" i="71"/>
  <c r="AC29" i="71"/>
  <c r="Y29" i="71"/>
  <c r="U29" i="71"/>
  <c r="Q29" i="71"/>
  <c r="M29" i="71"/>
  <c r="I29" i="71"/>
  <c r="BI28" i="71"/>
  <c r="BE28" i="71"/>
  <c r="BA28" i="71"/>
  <c r="AW28" i="71"/>
  <c r="AS28" i="71"/>
  <c r="AO28" i="71"/>
  <c r="AG28" i="71"/>
  <c r="AC28" i="71"/>
  <c r="Y28" i="71"/>
  <c r="U28" i="71"/>
  <c r="Q28" i="71"/>
  <c r="M28" i="71"/>
  <c r="I28" i="71"/>
  <c r="BH27" i="71"/>
  <c r="BG27" i="71"/>
  <c r="BG25" i="71" s="1"/>
  <c r="BF27" i="71"/>
  <c r="BF25" i="71" s="1"/>
  <c r="BD27" i="71"/>
  <c r="BD25" i="71" s="1"/>
  <c r="BC27" i="71"/>
  <c r="BC25" i="71" s="1"/>
  <c r="BB27" i="71"/>
  <c r="BB25" i="71" s="1"/>
  <c r="AZ27" i="71"/>
  <c r="AZ25" i="71" s="1"/>
  <c r="AY27" i="71"/>
  <c r="AY25" i="71" s="1"/>
  <c r="AX27" i="71"/>
  <c r="AX25" i="71" s="1"/>
  <c r="AV27" i="71"/>
  <c r="AV25" i="71" s="1"/>
  <c r="AU27" i="71"/>
  <c r="AU25" i="71" s="1"/>
  <c r="AT27" i="71"/>
  <c r="AT25" i="71" s="1"/>
  <c r="AR27" i="71"/>
  <c r="AR25" i="71" s="1"/>
  <c r="AQ27" i="71"/>
  <c r="AQ25" i="71" s="1"/>
  <c r="AP27" i="71"/>
  <c r="AP25" i="71" s="1"/>
  <c r="AN27" i="71"/>
  <c r="AN25" i="71" s="1"/>
  <c r="AM27" i="71"/>
  <c r="AM25" i="71" s="1"/>
  <c r="AL27" i="71"/>
  <c r="AL25" i="71" s="1"/>
  <c r="AF27" i="71"/>
  <c r="AE27" i="71"/>
  <c r="AD27" i="71"/>
  <c r="AB27" i="71"/>
  <c r="AB25" i="71" s="1"/>
  <c r="AA27" i="71"/>
  <c r="AA25" i="71" s="1"/>
  <c r="Z27" i="71"/>
  <c r="Z25" i="71" s="1"/>
  <c r="X27" i="71"/>
  <c r="W27" i="71"/>
  <c r="V27" i="71"/>
  <c r="T27" i="71"/>
  <c r="T25" i="71" s="1"/>
  <c r="S27" i="71"/>
  <c r="R27" i="71"/>
  <c r="P27" i="71"/>
  <c r="O27" i="71"/>
  <c r="N27" i="71"/>
  <c r="L27" i="71"/>
  <c r="K27" i="71"/>
  <c r="J27" i="71"/>
  <c r="J25" i="71" s="1"/>
  <c r="H27" i="71"/>
  <c r="H25" i="71" s="1"/>
  <c r="G27" i="71"/>
  <c r="F27" i="71"/>
  <c r="BI26" i="71"/>
  <c r="BE26" i="71"/>
  <c r="BA26" i="71"/>
  <c r="AW26" i="71"/>
  <c r="AS26" i="71"/>
  <c r="AO26" i="71"/>
  <c r="AG26" i="71"/>
  <c r="AC26" i="71"/>
  <c r="Y26" i="71"/>
  <c r="U26" i="71"/>
  <c r="Q26" i="71"/>
  <c r="M26" i="71"/>
  <c r="I26" i="71"/>
  <c r="BH25" i="71"/>
  <c r="X25" i="71"/>
  <c r="BI22" i="71"/>
  <c r="BE22" i="71"/>
  <c r="BA22" i="71"/>
  <c r="AW22" i="71"/>
  <c r="AS22" i="71"/>
  <c r="AO22" i="71"/>
  <c r="AG22" i="71"/>
  <c r="AC22" i="71"/>
  <c r="Y22" i="71"/>
  <c r="U22" i="71"/>
  <c r="Q22" i="71"/>
  <c r="M22" i="71"/>
  <c r="I22" i="71"/>
  <c r="BI21" i="71"/>
  <c r="BE21" i="71"/>
  <c r="BA21" i="71"/>
  <c r="AW21" i="71"/>
  <c r="AS21" i="71"/>
  <c r="AO21" i="71"/>
  <c r="AG21" i="71"/>
  <c r="AC21" i="71"/>
  <c r="Y21" i="71"/>
  <c r="U21" i="71"/>
  <c r="Q21" i="71"/>
  <c r="M21" i="71"/>
  <c r="I21" i="71"/>
  <c r="BI20" i="71"/>
  <c r="BE20" i="71"/>
  <c r="BA20" i="71"/>
  <c r="AW20" i="71"/>
  <c r="AS20" i="71"/>
  <c r="AO20" i="71"/>
  <c r="AG20" i="71"/>
  <c r="AC20" i="71"/>
  <c r="Y20" i="71"/>
  <c r="U20" i="71"/>
  <c r="Q20" i="71"/>
  <c r="M20" i="71"/>
  <c r="I20" i="71"/>
  <c r="BH19" i="71"/>
  <c r="BH23" i="71" s="1"/>
  <c r="BG19" i="71"/>
  <c r="BG23" i="71" s="1"/>
  <c r="BF19" i="71"/>
  <c r="BD19" i="71"/>
  <c r="BD23" i="71" s="1"/>
  <c r="BC19" i="71"/>
  <c r="BC23" i="71" s="1"/>
  <c r="BB19" i="71"/>
  <c r="AZ19" i="71"/>
  <c r="AZ23" i="71" s="1"/>
  <c r="AY19" i="71"/>
  <c r="AY23" i="71" s="1"/>
  <c r="AX19" i="71"/>
  <c r="AV19" i="71"/>
  <c r="AV23" i="71" s="1"/>
  <c r="AU19" i="71"/>
  <c r="AU23" i="71" s="1"/>
  <c r="AT19" i="71"/>
  <c r="AR19" i="71"/>
  <c r="AR23" i="71" s="1"/>
  <c r="AQ19" i="71"/>
  <c r="AQ23" i="71" s="1"/>
  <c r="AP19" i="71"/>
  <c r="AN19" i="71"/>
  <c r="AN23" i="71" s="1"/>
  <c r="AM19" i="71"/>
  <c r="AM23" i="71" s="1"/>
  <c r="AL19" i="71"/>
  <c r="AF19" i="71"/>
  <c r="AE19" i="71"/>
  <c r="AD19" i="71"/>
  <c r="AD108" i="71" s="1"/>
  <c r="AB19" i="71"/>
  <c r="AB23" i="71" s="1"/>
  <c r="AA19" i="71"/>
  <c r="AA23" i="71" s="1"/>
  <c r="Z19" i="71"/>
  <c r="X19" i="71"/>
  <c r="W19" i="71"/>
  <c r="V19" i="71"/>
  <c r="V108" i="71" s="1"/>
  <c r="T19" i="71"/>
  <c r="S19" i="71"/>
  <c r="R19" i="71"/>
  <c r="R108" i="71" s="1"/>
  <c r="P19" i="71"/>
  <c r="O19" i="71"/>
  <c r="N19" i="71"/>
  <c r="N108" i="71" s="1"/>
  <c r="L19" i="71"/>
  <c r="K19" i="71"/>
  <c r="J19" i="71"/>
  <c r="J108" i="71" s="1"/>
  <c r="H19" i="71"/>
  <c r="G19" i="71"/>
  <c r="F19" i="71"/>
  <c r="F108" i="71" s="1"/>
  <c r="BI18" i="71"/>
  <c r="BE18" i="71"/>
  <c r="BA18" i="71"/>
  <c r="AW18" i="71"/>
  <c r="AS18" i="71"/>
  <c r="AO18" i="71"/>
  <c r="AG18" i="71"/>
  <c r="AC18" i="71"/>
  <c r="Y18" i="71"/>
  <c r="U18" i="71"/>
  <c r="Q18" i="71"/>
  <c r="M18" i="71"/>
  <c r="I18" i="71"/>
  <c r="BI17" i="71"/>
  <c r="BE17" i="71"/>
  <c r="BA17" i="71"/>
  <c r="AW17" i="71"/>
  <c r="AS17" i="71"/>
  <c r="AO17" i="71"/>
  <c r="AG17" i="71"/>
  <c r="AC17" i="71"/>
  <c r="Y17" i="71"/>
  <c r="U17" i="71"/>
  <c r="Q17" i="71"/>
  <c r="M17" i="71"/>
  <c r="I17" i="71"/>
  <c r="BI15" i="71"/>
  <c r="BE15" i="71"/>
  <c r="BA15" i="71"/>
  <c r="AW15" i="71"/>
  <c r="AS15" i="71"/>
  <c r="AO15" i="71"/>
  <c r="AG15" i="71"/>
  <c r="AC15" i="71"/>
  <c r="Y15" i="71"/>
  <c r="U15" i="71"/>
  <c r="Q15" i="71"/>
  <c r="M15" i="71"/>
  <c r="I15" i="71"/>
  <c r="A13" i="71"/>
  <c r="A36" i="71" s="1"/>
  <c r="BI94" i="100"/>
  <c r="BE94" i="100"/>
  <c r="BA94" i="100"/>
  <c r="AW94" i="100"/>
  <c r="AS94" i="100"/>
  <c r="AO94" i="100"/>
  <c r="AG94" i="100"/>
  <c r="AC94" i="100"/>
  <c r="Y94" i="100"/>
  <c r="U94" i="100"/>
  <c r="Q94" i="100"/>
  <c r="M94" i="100"/>
  <c r="I94" i="100"/>
  <c r="BI92" i="100"/>
  <c r="BE92" i="100"/>
  <c r="BA92" i="100"/>
  <c r="AW92" i="100"/>
  <c r="AS92" i="100"/>
  <c r="AO92" i="100"/>
  <c r="AG92" i="100"/>
  <c r="AC92" i="100"/>
  <c r="Y92" i="100"/>
  <c r="U92" i="100"/>
  <c r="Q92" i="100"/>
  <c r="M92" i="100"/>
  <c r="I92" i="100"/>
  <c r="BI91" i="100"/>
  <c r="BE91" i="100"/>
  <c r="BA91" i="100"/>
  <c r="AW91" i="100"/>
  <c r="AS91" i="100"/>
  <c r="AO91" i="100"/>
  <c r="AG91" i="100"/>
  <c r="AC91" i="100"/>
  <c r="Y91" i="100"/>
  <c r="U91" i="100"/>
  <c r="Q91" i="100"/>
  <c r="M91" i="100"/>
  <c r="I91" i="100"/>
  <c r="BI90" i="100"/>
  <c r="BE90" i="100"/>
  <c r="BA90" i="100"/>
  <c r="AW90" i="100"/>
  <c r="AS90" i="100"/>
  <c r="AO90" i="100"/>
  <c r="AG90" i="100"/>
  <c r="AC90" i="100"/>
  <c r="Y90" i="100"/>
  <c r="U90" i="100"/>
  <c r="Q90" i="100"/>
  <c r="M90" i="100"/>
  <c r="I90" i="100"/>
  <c r="BI89" i="100"/>
  <c r="BE89" i="100"/>
  <c r="BA89" i="100"/>
  <c r="AW89" i="100"/>
  <c r="AS89" i="100"/>
  <c r="AO89" i="100"/>
  <c r="AG89" i="100"/>
  <c r="AC89" i="100"/>
  <c r="Y89" i="100"/>
  <c r="U89" i="100"/>
  <c r="Q89" i="100"/>
  <c r="M89" i="100"/>
  <c r="I89" i="100"/>
  <c r="BI88" i="100"/>
  <c r="BE88" i="100"/>
  <c r="BA88" i="100"/>
  <c r="AW88" i="100"/>
  <c r="AS88" i="100"/>
  <c r="AO88" i="100"/>
  <c r="AG88" i="100"/>
  <c r="AC88" i="100"/>
  <c r="Y88" i="100"/>
  <c r="U88" i="100"/>
  <c r="Q88" i="100"/>
  <c r="M88" i="100"/>
  <c r="I88" i="100"/>
  <c r="BI87" i="100"/>
  <c r="BE87" i="100"/>
  <c r="BA87" i="100"/>
  <c r="AW87" i="100"/>
  <c r="AS87" i="100"/>
  <c r="AO87" i="100"/>
  <c r="AG87" i="100"/>
  <c r="AC87" i="100"/>
  <c r="Y87" i="100"/>
  <c r="U87" i="100"/>
  <c r="Q87" i="100"/>
  <c r="M87" i="100"/>
  <c r="I87" i="100"/>
  <c r="BI86" i="100"/>
  <c r="BE86" i="100"/>
  <c r="BA86" i="100"/>
  <c r="AW86" i="100"/>
  <c r="AS86" i="100"/>
  <c r="AO86" i="100"/>
  <c r="AG86" i="100"/>
  <c r="AC86" i="100"/>
  <c r="Y86" i="100"/>
  <c r="U86" i="100"/>
  <c r="Q86" i="100"/>
  <c r="M86" i="100"/>
  <c r="I86" i="100"/>
  <c r="BI85" i="100"/>
  <c r="BE85" i="100"/>
  <c r="BA85" i="100"/>
  <c r="AW85" i="100"/>
  <c r="AS85" i="100"/>
  <c r="AO85" i="100"/>
  <c r="AG85" i="100"/>
  <c r="AC85" i="100"/>
  <c r="Y85" i="100"/>
  <c r="U85" i="100"/>
  <c r="Q85" i="100"/>
  <c r="M85" i="100"/>
  <c r="I85" i="100"/>
  <c r="BI84" i="100"/>
  <c r="BE84" i="100"/>
  <c r="BA84" i="100"/>
  <c r="AW84" i="100"/>
  <c r="AS84" i="100"/>
  <c r="AO84" i="100"/>
  <c r="AG84" i="100"/>
  <c r="AC84" i="100"/>
  <c r="Y84" i="100"/>
  <c r="U84" i="100"/>
  <c r="Q84" i="100"/>
  <c r="M84" i="100"/>
  <c r="I84" i="100"/>
  <c r="BH83" i="100"/>
  <c r="BG83" i="100"/>
  <c r="BF83" i="100"/>
  <c r="BD83" i="100"/>
  <c r="BC83" i="100"/>
  <c r="BB83" i="100"/>
  <c r="AZ83" i="100"/>
  <c r="AY83" i="100"/>
  <c r="AX83" i="100"/>
  <c r="AV83" i="100"/>
  <c r="AU83" i="100"/>
  <c r="AT83" i="100"/>
  <c r="AR83" i="100"/>
  <c r="AQ83" i="100"/>
  <c r="AP83" i="100"/>
  <c r="AN83" i="100"/>
  <c r="AM83" i="100"/>
  <c r="AL83" i="100"/>
  <c r="AF83" i="100"/>
  <c r="AE83" i="100"/>
  <c r="AD83" i="100"/>
  <c r="AB83" i="100"/>
  <c r="AA83" i="100"/>
  <c r="Z83" i="100"/>
  <c r="X83" i="100"/>
  <c r="W83" i="100"/>
  <c r="V83" i="100"/>
  <c r="T83" i="100"/>
  <c r="S83" i="100"/>
  <c r="R83" i="100"/>
  <c r="P83" i="100"/>
  <c r="O83" i="100"/>
  <c r="N83" i="100"/>
  <c r="L83" i="100"/>
  <c r="K83" i="100"/>
  <c r="J83" i="100"/>
  <c r="H83" i="100"/>
  <c r="G83" i="100"/>
  <c r="F83" i="100"/>
  <c r="BI81" i="100"/>
  <c r="BE81" i="100"/>
  <c r="BA81" i="100"/>
  <c r="AW81" i="100"/>
  <c r="AS81" i="100"/>
  <c r="AO81" i="100"/>
  <c r="AO81" i="79" s="1"/>
  <c r="AG81" i="100"/>
  <c r="AC81" i="100"/>
  <c r="Y81" i="100"/>
  <c r="U81" i="100"/>
  <c r="Q81" i="100"/>
  <c r="M81" i="100"/>
  <c r="I81" i="100"/>
  <c r="BI80" i="100"/>
  <c r="BE80" i="100"/>
  <c r="BA80" i="100"/>
  <c r="AW80" i="100"/>
  <c r="AS80" i="100"/>
  <c r="AO80" i="100"/>
  <c r="AG80" i="100"/>
  <c r="AC80" i="100"/>
  <c r="Y80" i="100"/>
  <c r="U80" i="100"/>
  <c r="Q80" i="100"/>
  <c r="M80" i="100"/>
  <c r="I80" i="100"/>
  <c r="BI79" i="100"/>
  <c r="BE79" i="100"/>
  <c r="BA79" i="100"/>
  <c r="AW79" i="100"/>
  <c r="AS79" i="100"/>
  <c r="AO79" i="100"/>
  <c r="AG79" i="100"/>
  <c r="AC79" i="100"/>
  <c r="Y79" i="100"/>
  <c r="U79" i="100"/>
  <c r="Q79" i="100"/>
  <c r="M79" i="100"/>
  <c r="I79" i="100"/>
  <c r="BI78" i="100"/>
  <c r="BE78" i="100"/>
  <c r="BA78" i="100"/>
  <c r="AW78" i="100"/>
  <c r="AS78" i="100"/>
  <c r="AO78" i="100"/>
  <c r="AG78" i="100"/>
  <c r="AC78" i="100"/>
  <c r="Y78" i="100"/>
  <c r="U78" i="100"/>
  <c r="Q78" i="100"/>
  <c r="M78" i="100"/>
  <c r="I78" i="100"/>
  <c r="BI77" i="100"/>
  <c r="BE77" i="100"/>
  <c r="BA77" i="100"/>
  <c r="AW77" i="100"/>
  <c r="AS77" i="100"/>
  <c r="AO77" i="100"/>
  <c r="AO77" i="79" s="1"/>
  <c r="AO77" i="4" s="1"/>
  <c r="AG77" i="100"/>
  <c r="AC77" i="100"/>
  <c r="Y77" i="100"/>
  <c r="U77" i="100"/>
  <c r="Q77" i="100"/>
  <c r="M77" i="100"/>
  <c r="I77" i="100"/>
  <c r="BI76" i="100"/>
  <c r="BI76" i="79" s="1"/>
  <c r="BE76" i="100"/>
  <c r="BA76" i="100"/>
  <c r="AW76" i="100"/>
  <c r="AS76" i="100"/>
  <c r="AO76" i="100"/>
  <c r="AG76" i="100"/>
  <c r="AC76" i="100"/>
  <c r="Y76" i="100"/>
  <c r="U76" i="100"/>
  <c r="Q76" i="100"/>
  <c r="M76" i="100"/>
  <c r="I76" i="100"/>
  <c r="BI75" i="100"/>
  <c r="BE75" i="100"/>
  <c r="BA75" i="100"/>
  <c r="AW75" i="100"/>
  <c r="AS75" i="100"/>
  <c r="AO75" i="100"/>
  <c r="AG75" i="100"/>
  <c r="AC75" i="100"/>
  <c r="Y75" i="100"/>
  <c r="U75" i="100"/>
  <c r="Q75" i="100"/>
  <c r="M75" i="100"/>
  <c r="I75" i="100"/>
  <c r="BI73" i="100"/>
  <c r="BE73" i="100"/>
  <c r="BA73" i="100"/>
  <c r="AW73" i="100"/>
  <c r="AS73" i="100"/>
  <c r="AO73" i="100"/>
  <c r="AG73" i="100"/>
  <c r="AC73" i="100"/>
  <c r="Y73" i="100"/>
  <c r="U73" i="100"/>
  <c r="Q73" i="100"/>
  <c r="M73" i="100"/>
  <c r="I73" i="100"/>
  <c r="BI71" i="100"/>
  <c r="BE71" i="100"/>
  <c r="BE71" i="79" s="1"/>
  <c r="BA71" i="100"/>
  <c r="AW71" i="100"/>
  <c r="AS71" i="100"/>
  <c r="AO71" i="100"/>
  <c r="AG71" i="100"/>
  <c r="AC71" i="100"/>
  <c r="Y71" i="100"/>
  <c r="U71" i="100"/>
  <c r="U71" i="79" s="1"/>
  <c r="Q71" i="100"/>
  <c r="M71" i="100"/>
  <c r="I71" i="100"/>
  <c r="A71" i="100"/>
  <c r="A83" i="100" s="1"/>
  <c r="BI65" i="100"/>
  <c r="BE65" i="100"/>
  <c r="BA65" i="100"/>
  <c r="AW65" i="100"/>
  <c r="AS65" i="100"/>
  <c r="AO65" i="100"/>
  <c r="AG65" i="100"/>
  <c r="AC65" i="100"/>
  <c r="Y65" i="100"/>
  <c r="U65" i="100"/>
  <c r="Q65" i="100"/>
  <c r="M65" i="100"/>
  <c r="I65" i="100"/>
  <c r="BI63" i="100"/>
  <c r="BE63" i="100"/>
  <c r="BA63" i="100"/>
  <c r="AW63" i="100"/>
  <c r="AS63" i="100"/>
  <c r="AO63" i="100"/>
  <c r="AG63" i="100"/>
  <c r="AC63" i="100"/>
  <c r="Y63" i="100"/>
  <c r="U63" i="100"/>
  <c r="Q63" i="100"/>
  <c r="M63" i="100"/>
  <c r="I63" i="100"/>
  <c r="BI62" i="100"/>
  <c r="BE62" i="100"/>
  <c r="BA62" i="100"/>
  <c r="AW62" i="100"/>
  <c r="AS62" i="100"/>
  <c r="AO62" i="100"/>
  <c r="AG62" i="100"/>
  <c r="AC62" i="100"/>
  <c r="Y62" i="100"/>
  <c r="U62" i="100"/>
  <c r="Q62" i="100"/>
  <c r="M62" i="100"/>
  <c r="I62" i="100"/>
  <c r="BI61" i="100"/>
  <c r="BE61" i="100"/>
  <c r="BA61" i="100"/>
  <c r="AW61" i="100"/>
  <c r="AS61" i="100"/>
  <c r="AO61" i="100"/>
  <c r="AG61" i="100"/>
  <c r="AC61" i="100"/>
  <c r="Y61" i="100"/>
  <c r="U61" i="100"/>
  <c r="Q61" i="100"/>
  <c r="M61" i="100"/>
  <c r="I61" i="100"/>
  <c r="BI60" i="100"/>
  <c r="BE60" i="100"/>
  <c r="BA60" i="100"/>
  <c r="AW60" i="100"/>
  <c r="AS60" i="100"/>
  <c r="AO60" i="100"/>
  <c r="AG60" i="100"/>
  <c r="AC60" i="100"/>
  <c r="Y60" i="100"/>
  <c r="U60" i="100"/>
  <c r="Q60" i="100"/>
  <c r="M60" i="100"/>
  <c r="I60" i="100"/>
  <c r="BI59" i="100"/>
  <c r="BE59" i="100"/>
  <c r="BA59" i="100"/>
  <c r="AW59" i="100"/>
  <c r="AS59" i="100"/>
  <c r="AO59" i="100"/>
  <c r="AG59" i="100"/>
  <c r="AC59" i="100"/>
  <c r="Y59" i="100"/>
  <c r="U59" i="100"/>
  <c r="Q59" i="100"/>
  <c r="M59" i="100"/>
  <c r="I59" i="100"/>
  <c r="BI58" i="100"/>
  <c r="BE58" i="100"/>
  <c r="BA58" i="100"/>
  <c r="AW58" i="100"/>
  <c r="AS58" i="100"/>
  <c r="AO58" i="100"/>
  <c r="AG58" i="100"/>
  <c r="AC58" i="100"/>
  <c r="Y58" i="100"/>
  <c r="U58" i="100"/>
  <c r="Q58" i="100"/>
  <c r="M58" i="100"/>
  <c r="I58" i="100"/>
  <c r="BI57" i="100"/>
  <c r="BE57" i="100"/>
  <c r="BA57" i="100"/>
  <c r="AW57" i="100"/>
  <c r="AS57" i="100"/>
  <c r="AO57" i="100"/>
  <c r="AG57" i="100"/>
  <c r="AC57" i="100"/>
  <c r="Y57" i="100"/>
  <c r="U57" i="100"/>
  <c r="Q57" i="100"/>
  <c r="M57" i="100"/>
  <c r="I57" i="100"/>
  <c r="BH56" i="100"/>
  <c r="BG56" i="100"/>
  <c r="BG54" i="100" s="1"/>
  <c r="BF56" i="100"/>
  <c r="BF54" i="100" s="1"/>
  <c r="BD56" i="100"/>
  <c r="BD54" i="100" s="1"/>
  <c r="BC56" i="100"/>
  <c r="BC54" i="100" s="1"/>
  <c r="BB56" i="100"/>
  <c r="BB54" i="100" s="1"/>
  <c r="AZ56" i="100"/>
  <c r="AZ54" i="100" s="1"/>
  <c r="AY56" i="100"/>
  <c r="AY54" i="100" s="1"/>
  <c r="AX56" i="100"/>
  <c r="AX54" i="100" s="1"/>
  <c r="AV56" i="100"/>
  <c r="AV54" i="100" s="1"/>
  <c r="AU56" i="100"/>
  <c r="AU54" i="100" s="1"/>
  <c r="AT56" i="100"/>
  <c r="AT54" i="100" s="1"/>
  <c r="AR56" i="100"/>
  <c r="AR54" i="100" s="1"/>
  <c r="AQ56" i="100"/>
  <c r="AQ54" i="100" s="1"/>
  <c r="AP56" i="100"/>
  <c r="AP54" i="100" s="1"/>
  <c r="AN56" i="100"/>
  <c r="AN54" i="100" s="1"/>
  <c r="AM56" i="100"/>
  <c r="AM54" i="100" s="1"/>
  <c r="AL56" i="100"/>
  <c r="AL54" i="100" s="1"/>
  <c r="AF56" i="100"/>
  <c r="AE56" i="100"/>
  <c r="AD56" i="100"/>
  <c r="AB56" i="100"/>
  <c r="AA56" i="100"/>
  <c r="AA54" i="100" s="1"/>
  <c r="Z56" i="100"/>
  <c r="Z54" i="100" s="1"/>
  <c r="X56" i="100"/>
  <c r="W56" i="100"/>
  <c r="V56" i="100"/>
  <c r="T56" i="100"/>
  <c r="T54" i="100" s="1"/>
  <c r="S56" i="100"/>
  <c r="R56" i="100"/>
  <c r="P56" i="100"/>
  <c r="O56" i="100"/>
  <c r="N56" i="100"/>
  <c r="L56" i="100"/>
  <c r="K56" i="100"/>
  <c r="J56" i="100"/>
  <c r="H56" i="100"/>
  <c r="G56" i="100"/>
  <c r="F56" i="100"/>
  <c r="BI55" i="100"/>
  <c r="BE55" i="100"/>
  <c r="BA55" i="100"/>
  <c r="AW55" i="100"/>
  <c r="AS55" i="100"/>
  <c r="AO55" i="100"/>
  <c r="AG55" i="100"/>
  <c r="AC55" i="100"/>
  <c r="Y55" i="100"/>
  <c r="U55" i="100"/>
  <c r="Q55" i="100"/>
  <c r="M55" i="100"/>
  <c r="I55" i="100"/>
  <c r="BH54" i="100"/>
  <c r="AB54" i="100"/>
  <c r="R54" i="100"/>
  <c r="L54" i="100"/>
  <c r="BI51" i="100"/>
  <c r="BE51" i="100"/>
  <c r="BA51" i="100"/>
  <c r="AW51" i="100"/>
  <c r="AS51" i="100"/>
  <c r="AO51" i="100"/>
  <c r="AG51" i="100"/>
  <c r="AC51" i="100"/>
  <c r="Y51" i="100"/>
  <c r="U51" i="100"/>
  <c r="Q51" i="100"/>
  <c r="M51" i="100"/>
  <c r="I51" i="100"/>
  <c r="BI50" i="100"/>
  <c r="BE50" i="100"/>
  <c r="BA50" i="100"/>
  <c r="AW50" i="100"/>
  <c r="AS50" i="100"/>
  <c r="AO50" i="100"/>
  <c r="AG50" i="100"/>
  <c r="AC50" i="100"/>
  <c r="Y50" i="100"/>
  <c r="U50" i="100"/>
  <c r="Q50" i="100"/>
  <c r="M50" i="100"/>
  <c r="I50" i="100"/>
  <c r="BI49" i="100"/>
  <c r="BE49" i="100"/>
  <c r="BA49" i="100"/>
  <c r="AW49" i="100"/>
  <c r="AS49" i="100"/>
  <c r="AO49" i="100"/>
  <c r="AG49" i="100"/>
  <c r="AC49" i="100"/>
  <c r="Y49" i="100"/>
  <c r="U49" i="100"/>
  <c r="Q49" i="100"/>
  <c r="M49" i="100"/>
  <c r="I49" i="100"/>
  <c r="BH48" i="100"/>
  <c r="BH52" i="100" s="1"/>
  <c r="BG48" i="100"/>
  <c r="BG52" i="100" s="1"/>
  <c r="BF48" i="100"/>
  <c r="BD48" i="100"/>
  <c r="BD52" i="100" s="1"/>
  <c r="BC48" i="100"/>
  <c r="BC52" i="100" s="1"/>
  <c r="BB48" i="100"/>
  <c r="AZ48" i="100"/>
  <c r="AZ52" i="100" s="1"/>
  <c r="AY48" i="100"/>
  <c r="AY52" i="100" s="1"/>
  <c r="AX48" i="100"/>
  <c r="AV48" i="100"/>
  <c r="AV52" i="100" s="1"/>
  <c r="AU48" i="100"/>
  <c r="AU52" i="100" s="1"/>
  <c r="AT48" i="100"/>
  <c r="AR48" i="100"/>
  <c r="AR52" i="100" s="1"/>
  <c r="AQ48" i="100"/>
  <c r="AQ52" i="100" s="1"/>
  <c r="AP48" i="100"/>
  <c r="AN48" i="100"/>
  <c r="AN52" i="100" s="1"/>
  <c r="AM48" i="100"/>
  <c r="AM52" i="100" s="1"/>
  <c r="AL48" i="100"/>
  <c r="AF48" i="100"/>
  <c r="AF52" i="100" s="1"/>
  <c r="AE48" i="100"/>
  <c r="AE52" i="100" s="1"/>
  <c r="AD48" i="100"/>
  <c r="AB48" i="100"/>
  <c r="AB52" i="100" s="1"/>
  <c r="AA48" i="100"/>
  <c r="AA52" i="100" s="1"/>
  <c r="Z48" i="100"/>
  <c r="X48" i="100"/>
  <c r="X52" i="100" s="1"/>
  <c r="W48" i="100"/>
  <c r="W52" i="100" s="1"/>
  <c r="V48" i="100"/>
  <c r="T48" i="100"/>
  <c r="T52" i="100" s="1"/>
  <c r="S48" i="100"/>
  <c r="S52" i="100" s="1"/>
  <c r="R48" i="100"/>
  <c r="P48" i="100"/>
  <c r="P52" i="100" s="1"/>
  <c r="O48" i="100"/>
  <c r="O52" i="100" s="1"/>
  <c r="N48" i="100"/>
  <c r="L48" i="100"/>
  <c r="L52" i="100" s="1"/>
  <c r="K48" i="100"/>
  <c r="K52" i="100" s="1"/>
  <c r="J48" i="100"/>
  <c r="H48" i="100"/>
  <c r="H52" i="100" s="1"/>
  <c r="G48" i="100"/>
  <c r="G52" i="100" s="1"/>
  <c r="F48" i="100"/>
  <c r="BI47" i="100"/>
  <c r="BE47" i="100"/>
  <c r="BA47" i="100"/>
  <c r="AW47" i="100"/>
  <c r="AS47" i="100"/>
  <c r="AO47" i="100"/>
  <c r="AG47" i="100"/>
  <c r="AC47" i="100"/>
  <c r="Y47" i="100"/>
  <c r="U47" i="100"/>
  <c r="Q47" i="100"/>
  <c r="M47" i="100"/>
  <c r="I47" i="100"/>
  <c r="BI46" i="100"/>
  <c r="BE46" i="100"/>
  <c r="BA46" i="100"/>
  <c r="AW46" i="100"/>
  <c r="AS46" i="100"/>
  <c r="AO46" i="100"/>
  <c r="AG46" i="100"/>
  <c r="AC46" i="100"/>
  <c r="Y46" i="100"/>
  <c r="U46" i="100"/>
  <c r="Q46" i="100"/>
  <c r="M46" i="100"/>
  <c r="I46" i="100"/>
  <c r="BI44" i="100"/>
  <c r="BE44" i="100"/>
  <c r="BA44" i="100"/>
  <c r="AW44" i="100"/>
  <c r="AS44" i="100"/>
  <c r="AO44" i="100"/>
  <c r="AG44" i="100"/>
  <c r="AC44" i="100"/>
  <c r="Y44" i="100"/>
  <c r="U44" i="100"/>
  <c r="Q44" i="100"/>
  <c r="M44" i="100"/>
  <c r="I44" i="100"/>
  <c r="A42" i="100"/>
  <c r="A65" i="100" s="1"/>
  <c r="BI36" i="100"/>
  <c r="BE36" i="100"/>
  <c r="BA36" i="100"/>
  <c r="AW36" i="100"/>
  <c r="AS36" i="100"/>
  <c r="AO36" i="100"/>
  <c r="AG36" i="100"/>
  <c r="AC36" i="100"/>
  <c r="Y36" i="100"/>
  <c r="U36" i="100"/>
  <c r="Q36" i="100"/>
  <c r="M36" i="100"/>
  <c r="I36" i="100"/>
  <c r="BI34" i="100"/>
  <c r="BE34" i="100"/>
  <c r="BA34" i="100"/>
  <c r="AW34" i="100"/>
  <c r="AS34" i="100"/>
  <c r="AO34" i="100"/>
  <c r="AG34" i="100"/>
  <c r="AC34" i="100"/>
  <c r="Y34" i="100"/>
  <c r="U34" i="100"/>
  <c r="Q34" i="100"/>
  <c r="M34" i="100"/>
  <c r="I34" i="100"/>
  <c r="BI33" i="100"/>
  <c r="BE33" i="100"/>
  <c r="BA33" i="100"/>
  <c r="AW33" i="100"/>
  <c r="AS33" i="100"/>
  <c r="AO33" i="100"/>
  <c r="AG33" i="100"/>
  <c r="AC33" i="100"/>
  <c r="Y33" i="100"/>
  <c r="U33" i="100"/>
  <c r="Q33" i="100"/>
  <c r="M33" i="100"/>
  <c r="I33" i="100"/>
  <c r="BI32" i="100"/>
  <c r="BE32" i="100"/>
  <c r="BA32" i="100"/>
  <c r="AW32" i="100"/>
  <c r="AS32" i="100"/>
  <c r="AO32" i="100"/>
  <c r="AG32" i="100"/>
  <c r="AC32" i="100"/>
  <c r="Y32" i="100"/>
  <c r="U32" i="100"/>
  <c r="Q32" i="100"/>
  <c r="M32" i="100"/>
  <c r="I32" i="100"/>
  <c r="BI31" i="100"/>
  <c r="BE31" i="100"/>
  <c r="BA31" i="100"/>
  <c r="AW31" i="100"/>
  <c r="AS31" i="100"/>
  <c r="AO31" i="100"/>
  <c r="AG31" i="100"/>
  <c r="AC31" i="100"/>
  <c r="Y31" i="100"/>
  <c r="U31" i="100"/>
  <c r="Q31" i="100"/>
  <c r="M31" i="100"/>
  <c r="I31" i="100"/>
  <c r="BI30" i="100"/>
  <c r="BE30" i="100"/>
  <c r="BA30" i="100"/>
  <c r="AW30" i="100"/>
  <c r="AS30" i="100"/>
  <c r="AO30" i="100"/>
  <c r="AG30" i="100"/>
  <c r="AC30" i="100"/>
  <c r="Y30" i="100"/>
  <c r="U30" i="100"/>
  <c r="Q30" i="100"/>
  <c r="M30" i="100"/>
  <c r="I30" i="100"/>
  <c r="BI29" i="100"/>
  <c r="BE29" i="100"/>
  <c r="BA29" i="100"/>
  <c r="AW29" i="100"/>
  <c r="AS29" i="100"/>
  <c r="AO29" i="100"/>
  <c r="AG29" i="100"/>
  <c r="AC29" i="100"/>
  <c r="Y29" i="100"/>
  <c r="U29" i="100"/>
  <c r="Q29" i="100"/>
  <c r="M29" i="100"/>
  <c r="I29" i="100"/>
  <c r="BI28" i="100"/>
  <c r="BE28" i="100"/>
  <c r="BA28" i="100"/>
  <c r="AW28" i="100"/>
  <c r="AS28" i="100"/>
  <c r="AO28" i="100"/>
  <c r="AG28" i="100"/>
  <c r="AC28" i="100"/>
  <c r="Y28" i="100"/>
  <c r="U28" i="100"/>
  <c r="Q28" i="100"/>
  <c r="M28" i="100"/>
  <c r="I28" i="100"/>
  <c r="BH27" i="100"/>
  <c r="BG27" i="100"/>
  <c r="BG25" i="100" s="1"/>
  <c r="BF27" i="100"/>
  <c r="BF25" i="100" s="1"/>
  <c r="BD27" i="100"/>
  <c r="BD25" i="100" s="1"/>
  <c r="BC27" i="100"/>
  <c r="BC25" i="100" s="1"/>
  <c r="BB27" i="100"/>
  <c r="AZ27" i="100"/>
  <c r="AZ25" i="100" s="1"/>
  <c r="AY27" i="100"/>
  <c r="AY25" i="100" s="1"/>
  <c r="AX27" i="100"/>
  <c r="AX25" i="100" s="1"/>
  <c r="AV27" i="100"/>
  <c r="AV25" i="100" s="1"/>
  <c r="AU27" i="100"/>
  <c r="AU25" i="100" s="1"/>
  <c r="AT27" i="100"/>
  <c r="AT25" i="100" s="1"/>
  <c r="AR27" i="100"/>
  <c r="AQ27" i="100"/>
  <c r="AQ25" i="100" s="1"/>
  <c r="AP27" i="100"/>
  <c r="AP25" i="100" s="1"/>
  <c r="AN27" i="100"/>
  <c r="AN25" i="100" s="1"/>
  <c r="AM27" i="100"/>
  <c r="AM25" i="100" s="1"/>
  <c r="AL27" i="100"/>
  <c r="AF27" i="100"/>
  <c r="AE27" i="100"/>
  <c r="AD27" i="100"/>
  <c r="AD25" i="100" s="1"/>
  <c r="AB27" i="100"/>
  <c r="AB25" i="100" s="1"/>
  <c r="AA27" i="100"/>
  <c r="AA25" i="100" s="1"/>
  <c r="Z27" i="100"/>
  <c r="X27" i="100"/>
  <c r="X25" i="100" s="1"/>
  <c r="W27" i="100"/>
  <c r="V27" i="100"/>
  <c r="T27" i="100"/>
  <c r="S27" i="100"/>
  <c r="R27" i="100"/>
  <c r="P27" i="100"/>
  <c r="O27" i="100"/>
  <c r="N27" i="100"/>
  <c r="N25" i="100" s="1"/>
  <c r="L27" i="100"/>
  <c r="K27" i="100"/>
  <c r="J27" i="100"/>
  <c r="J25" i="100" s="1"/>
  <c r="H27" i="100"/>
  <c r="H25" i="100" s="1"/>
  <c r="G27" i="100"/>
  <c r="F27" i="100"/>
  <c r="BI26" i="100"/>
  <c r="BE26" i="100"/>
  <c r="BA26" i="100"/>
  <c r="AW26" i="100"/>
  <c r="AS26" i="100"/>
  <c r="AO26" i="100"/>
  <c r="AG26" i="100"/>
  <c r="AC26" i="100"/>
  <c r="Y26" i="100"/>
  <c r="U26" i="100"/>
  <c r="Q26" i="100"/>
  <c r="M26" i="100"/>
  <c r="I26" i="100"/>
  <c r="BH25" i="100"/>
  <c r="BB25" i="100"/>
  <c r="AR25" i="100"/>
  <c r="AL25" i="100"/>
  <c r="Z25" i="100"/>
  <c r="R25" i="100"/>
  <c r="BI22" i="100"/>
  <c r="BE22" i="100"/>
  <c r="BA22" i="100"/>
  <c r="AW22" i="100"/>
  <c r="AS22" i="100"/>
  <c r="AO22" i="100"/>
  <c r="AG22" i="100"/>
  <c r="AC22" i="100"/>
  <c r="Y22" i="100"/>
  <c r="U22" i="100"/>
  <c r="Q22" i="100"/>
  <c r="M22" i="100"/>
  <c r="I22" i="100"/>
  <c r="BI21" i="100"/>
  <c r="BE21" i="100"/>
  <c r="BA21" i="100"/>
  <c r="AW21" i="100"/>
  <c r="AS21" i="100"/>
  <c r="AO21" i="100"/>
  <c r="AG21" i="100"/>
  <c r="AC21" i="100"/>
  <c r="Y21" i="100"/>
  <c r="U21" i="100"/>
  <c r="Q21" i="100"/>
  <c r="M21" i="100"/>
  <c r="I21" i="100"/>
  <c r="BI20" i="100"/>
  <c r="BE20" i="100"/>
  <c r="BA20" i="100"/>
  <c r="AW20" i="100"/>
  <c r="AS20" i="100"/>
  <c r="AO20" i="100"/>
  <c r="AG20" i="100"/>
  <c r="AC20" i="100"/>
  <c r="Y20" i="100"/>
  <c r="U20" i="100"/>
  <c r="Q20" i="100"/>
  <c r="M20" i="100"/>
  <c r="I20" i="100"/>
  <c r="BH19" i="100"/>
  <c r="BH23" i="100" s="1"/>
  <c r="BG19" i="100"/>
  <c r="BG23" i="100" s="1"/>
  <c r="BF19" i="100"/>
  <c r="BD19" i="100"/>
  <c r="BD23" i="100" s="1"/>
  <c r="BC19" i="100"/>
  <c r="BC23" i="100" s="1"/>
  <c r="BC38" i="100" s="1"/>
  <c r="BC39" i="100" s="1"/>
  <c r="BB19" i="100"/>
  <c r="AZ19" i="100"/>
  <c r="AZ23" i="100" s="1"/>
  <c r="AY19" i="100"/>
  <c r="AY23" i="100" s="1"/>
  <c r="AX19" i="100"/>
  <c r="AV19" i="100"/>
  <c r="AV23" i="100" s="1"/>
  <c r="AU19" i="100"/>
  <c r="AU23" i="100" s="1"/>
  <c r="AU38" i="100" s="1"/>
  <c r="AU39" i="100" s="1"/>
  <c r="AT19" i="100"/>
  <c r="AR19" i="100"/>
  <c r="AR23" i="100" s="1"/>
  <c r="AQ19" i="100"/>
  <c r="AQ23" i="100" s="1"/>
  <c r="AP19" i="100"/>
  <c r="AN19" i="100"/>
  <c r="AN23" i="100" s="1"/>
  <c r="AM19" i="100"/>
  <c r="AM23" i="100" s="1"/>
  <c r="AM38" i="100" s="1"/>
  <c r="AM39" i="100" s="1"/>
  <c r="AL19" i="100"/>
  <c r="AF19" i="100"/>
  <c r="AE19" i="100"/>
  <c r="AD19" i="100"/>
  <c r="AD108" i="100" s="1"/>
  <c r="AB19" i="100"/>
  <c r="AA19" i="100"/>
  <c r="AA23" i="100" s="1"/>
  <c r="AA38" i="100" s="1"/>
  <c r="AA39" i="100" s="1"/>
  <c r="Z19" i="100"/>
  <c r="X19" i="100"/>
  <c r="W19" i="100"/>
  <c r="V19" i="100"/>
  <c r="V108" i="100" s="1"/>
  <c r="T19" i="100"/>
  <c r="S19" i="100"/>
  <c r="R19" i="100"/>
  <c r="P19" i="100"/>
  <c r="O19" i="100"/>
  <c r="N19" i="100"/>
  <c r="N108" i="100" s="1"/>
  <c r="L19" i="100"/>
  <c r="K19" i="100"/>
  <c r="J19" i="100"/>
  <c r="J108" i="100" s="1"/>
  <c r="H19" i="100"/>
  <c r="G19" i="100"/>
  <c r="F19" i="100"/>
  <c r="F108" i="100" s="1"/>
  <c r="BI18" i="100"/>
  <c r="BE18" i="100"/>
  <c r="BA18" i="100"/>
  <c r="AW18" i="100"/>
  <c r="AS18" i="100"/>
  <c r="AO18" i="100"/>
  <c r="AG18" i="100"/>
  <c r="AC18" i="100"/>
  <c r="Y18" i="100"/>
  <c r="U18" i="100"/>
  <c r="Q18" i="100"/>
  <c r="M18" i="100"/>
  <c r="I18" i="100"/>
  <c r="BI17" i="100"/>
  <c r="BE17" i="100"/>
  <c r="BA17" i="100"/>
  <c r="AW17" i="100"/>
  <c r="AS17" i="100"/>
  <c r="AO17" i="100"/>
  <c r="AG17" i="100"/>
  <c r="AC17" i="100"/>
  <c r="Y17" i="100"/>
  <c r="U17" i="100"/>
  <c r="Q17" i="100"/>
  <c r="M17" i="100"/>
  <c r="I17" i="100"/>
  <c r="BI15" i="100"/>
  <c r="BE15" i="100"/>
  <c r="BA15" i="100"/>
  <c r="AW15" i="100"/>
  <c r="AS15" i="100"/>
  <c r="AO15" i="100"/>
  <c r="AG15" i="100"/>
  <c r="AC15" i="100"/>
  <c r="Y15" i="100"/>
  <c r="U15" i="100"/>
  <c r="Q15" i="100"/>
  <c r="M15" i="100"/>
  <c r="I15" i="100"/>
  <c r="A13" i="100"/>
  <c r="A36" i="100" s="1"/>
  <c r="BI94" i="99"/>
  <c r="BE94" i="99"/>
  <c r="BA94" i="99"/>
  <c r="AW94" i="99"/>
  <c r="AS94" i="99"/>
  <c r="AO94" i="99"/>
  <c r="AG94" i="99"/>
  <c r="AC94" i="99"/>
  <c r="Y94" i="99"/>
  <c r="U94" i="99"/>
  <c r="Q94" i="99"/>
  <c r="M94" i="99"/>
  <c r="I94" i="99"/>
  <c r="BI92" i="99"/>
  <c r="BE92" i="99"/>
  <c r="BA92" i="99"/>
  <c r="AW92" i="99"/>
  <c r="AS92" i="99"/>
  <c r="AO92" i="99"/>
  <c r="AG92" i="99"/>
  <c r="AC92" i="99"/>
  <c r="Y92" i="99"/>
  <c r="U92" i="99"/>
  <c r="Q92" i="99"/>
  <c r="M92" i="99"/>
  <c r="I92" i="99"/>
  <c r="BI91" i="99"/>
  <c r="BE91" i="99"/>
  <c r="BA91" i="99"/>
  <c r="AW91" i="99"/>
  <c r="AS91" i="99"/>
  <c r="AO91" i="99"/>
  <c r="AG91" i="99"/>
  <c r="AC91" i="99"/>
  <c r="Y91" i="99"/>
  <c r="U91" i="99"/>
  <c r="Q91" i="99"/>
  <c r="M91" i="99"/>
  <c r="I91" i="99"/>
  <c r="BI90" i="99"/>
  <c r="BE90" i="99"/>
  <c r="BA90" i="99"/>
  <c r="AW90" i="99"/>
  <c r="AS90" i="99"/>
  <c r="AO90" i="99"/>
  <c r="AG90" i="99"/>
  <c r="AC90" i="99"/>
  <c r="Y90" i="99"/>
  <c r="U90" i="99"/>
  <c r="Q90" i="99"/>
  <c r="M90" i="99"/>
  <c r="I90" i="99"/>
  <c r="BI89" i="99"/>
  <c r="BE89" i="99"/>
  <c r="BA89" i="99"/>
  <c r="AW89" i="99"/>
  <c r="AS89" i="99"/>
  <c r="AO89" i="99"/>
  <c r="AG89" i="99"/>
  <c r="AC89" i="99"/>
  <c r="Y89" i="99"/>
  <c r="U89" i="99"/>
  <c r="Q89" i="99"/>
  <c r="M89" i="99"/>
  <c r="I89" i="99"/>
  <c r="BI88" i="99"/>
  <c r="BE88" i="99"/>
  <c r="BA88" i="99"/>
  <c r="AW88" i="99"/>
  <c r="AS88" i="99"/>
  <c r="AO88" i="99"/>
  <c r="AG88" i="99"/>
  <c r="AC88" i="99"/>
  <c r="Y88" i="99"/>
  <c r="U88" i="99"/>
  <c r="Q88" i="99"/>
  <c r="M88" i="99"/>
  <c r="I88" i="99"/>
  <c r="BI87" i="99"/>
  <c r="BE87" i="99"/>
  <c r="BA87" i="99"/>
  <c r="AW87" i="99"/>
  <c r="AS87" i="99"/>
  <c r="AO87" i="99"/>
  <c r="AG87" i="99"/>
  <c r="AC87" i="99"/>
  <c r="Y87" i="99"/>
  <c r="U87" i="99"/>
  <c r="Q87" i="99"/>
  <c r="M87" i="99"/>
  <c r="I87" i="99"/>
  <c r="BI86" i="99"/>
  <c r="BE86" i="99"/>
  <c r="BA86" i="99"/>
  <c r="AW86" i="99"/>
  <c r="AS86" i="99"/>
  <c r="AO86" i="99"/>
  <c r="AG86" i="99"/>
  <c r="AC86" i="99"/>
  <c r="Y86" i="99"/>
  <c r="U86" i="99"/>
  <c r="Q86" i="99"/>
  <c r="M86" i="99"/>
  <c r="I86" i="99"/>
  <c r="BI85" i="99"/>
  <c r="BE85" i="99"/>
  <c r="BA85" i="99"/>
  <c r="AW85" i="99"/>
  <c r="AS85" i="99"/>
  <c r="AO85" i="99"/>
  <c r="AG85" i="99"/>
  <c r="AC85" i="99"/>
  <c r="Y85" i="99"/>
  <c r="U85" i="99"/>
  <c r="Q85" i="99"/>
  <c r="M85" i="99"/>
  <c r="I85" i="99"/>
  <c r="BI84" i="99"/>
  <c r="BE84" i="99"/>
  <c r="BA84" i="99"/>
  <c r="AW84" i="99"/>
  <c r="AS84" i="99"/>
  <c r="AO84" i="99"/>
  <c r="AG84" i="99"/>
  <c r="AC84" i="99"/>
  <c r="Y84" i="99"/>
  <c r="U84" i="99"/>
  <c r="Q84" i="99"/>
  <c r="M84" i="99"/>
  <c r="I84" i="99"/>
  <c r="BH83" i="99"/>
  <c r="BG83" i="99"/>
  <c r="BF83" i="99"/>
  <c r="BD83" i="99"/>
  <c r="BC83" i="99"/>
  <c r="BB83" i="99"/>
  <c r="AZ83" i="99"/>
  <c r="AY83" i="99"/>
  <c r="AX83" i="99"/>
  <c r="AV83" i="99"/>
  <c r="AU83" i="99"/>
  <c r="AT83" i="99"/>
  <c r="AR83" i="99"/>
  <c r="AQ83" i="99"/>
  <c r="AP83" i="99"/>
  <c r="AN83" i="99"/>
  <c r="AM83" i="99"/>
  <c r="AL83" i="99"/>
  <c r="AF83" i="99"/>
  <c r="AE83" i="99"/>
  <c r="AD83" i="99"/>
  <c r="AB83" i="99"/>
  <c r="AA83" i="99"/>
  <c r="Z83" i="99"/>
  <c r="X83" i="99"/>
  <c r="W83" i="99"/>
  <c r="V83" i="99"/>
  <c r="T83" i="99"/>
  <c r="S83" i="99"/>
  <c r="R83" i="99"/>
  <c r="P83" i="99"/>
  <c r="O83" i="99"/>
  <c r="N83" i="99"/>
  <c r="L83" i="99"/>
  <c r="K83" i="99"/>
  <c r="J83" i="99"/>
  <c r="H83" i="99"/>
  <c r="G83" i="99"/>
  <c r="F83" i="99"/>
  <c r="BI81" i="99"/>
  <c r="BE81" i="99"/>
  <c r="BA81" i="99"/>
  <c r="AW81" i="99"/>
  <c r="AS81" i="99"/>
  <c r="AO81" i="99"/>
  <c r="AG81" i="99"/>
  <c r="AC81" i="99"/>
  <c r="Y81" i="99"/>
  <c r="U81" i="99"/>
  <c r="Q81" i="99"/>
  <c r="M81" i="99"/>
  <c r="I81" i="99"/>
  <c r="BI80" i="99"/>
  <c r="BE80" i="99"/>
  <c r="BA80" i="99"/>
  <c r="AW80" i="99"/>
  <c r="AS80" i="99"/>
  <c r="AO80" i="99"/>
  <c r="AG80" i="99"/>
  <c r="AC80" i="99"/>
  <c r="Y80" i="99"/>
  <c r="U80" i="99"/>
  <c r="Q80" i="99"/>
  <c r="M80" i="99"/>
  <c r="I80" i="99"/>
  <c r="BI79" i="99"/>
  <c r="BE79" i="99"/>
  <c r="BA79" i="99"/>
  <c r="AW79" i="99"/>
  <c r="AS79" i="99"/>
  <c r="AO79" i="99"/>
  <c r="AG79" i="99"/>
  <c r="AC79" i="99"/>
  <c r="Y79" i="99"/>
  <c r="U79" i="99"/>
  <c r="Q79" i="99"/>
  <c r="M79" i="99"/>
  <c r="I79" i="99"/>
  <c r="BI78" i="99"/>
  <c r="BE78" i="99"/>
  <c r="BA78" i="99"/>
  <c r="AW78" i="99"/>
  <c r="AS78" i="99"/>
  <c r="AO78" i="99"/>
  <c r="AG78" i="99"/>
  <c r="AC78" i="99"/>
  <c r="Y78" i="99"/>
  <c r="U78" i="99"/>
  <c r="Q78" i="99"/>
  <c r="M78" i="99"/>
  <c r="I78" i="99"/>
  <c r="BI77" i="99"/>
  <c r="BE77" i="99"/>
  <c r="BA77" i="99"/>
  <c r="AW77" i="99"/>
  <c r="AS77" i="99"/>
  <c r="AO77" i="99"/>
  <c r="AG77" i="99"/>
  <c r="AC77" i="99"/>
  <c r="Y77" i="99"/>
  <c r="U77" i="99"/>
  <c r="Q77" i="99"/>
  <c r="M77" i="99"/>
  <c r="I77" i="99"/>
  <c r="BI76" i="99"/>
  <c r="BE76" i="99"/>
  <c r="BA76" i="99"/>
  <c r="AW76" i="99"/>
  <c r="AS76" i="99"/>
  <c r="AO76" i="99"/>
  <c r="AG76" i="99"/>
  <c r="AC76" i="99"/>
  <c r="Y76" i="99"/>
  <c r="U76" i="99"/>
  <c r="Q76" i="99"/>
  <c r="M76" i="99"/>
  <c r="I76" i="99"/>
  <c r="BI75" i="99"/>
  <c r="BE75" i="99"/>
  <c r="BA75" i="99"/>
  <c r="AW75" i="99"/>
  <c r="AS75" i="99"/>
  <c r="AO75" i="99"/>
  <c r="AG75" i="99"/>
  <c r="AC75" i="99"/>
  <c r="Y75" i="99"/>
  <c r="U75" i="99"/>
  <c r="Q75" i="99"/>
  <c r="M75" i="99"/>
  <c r="I75" i="99"/>
  <c r="BI73" i="99"/>
  <c r="BE73" i="99"/>
  <c r="BA73" i="99"/>
  <c r="AW73" i="99"/>
  <c r="AS73" i="99"/>
  <c r="AO73" i="99"/>
  <c r="AG73" i="99"/>
  <c r="AC73" i="99"/>
  <c r="Y73" i="99"/>
  <c r="U73" i="99"/>
  <c r="Q73" i="99"/>
  <c r="M73" i="99"/>
  <c r="I73" i="99"/>
  <c r="BI71" i="99"/>
  <c r="BE71" i="99"/>
  <c r="BA71" i="99"/>
  <c r="AW71" i="99"/>
  <c r="AS71" i="99"/>
  <c r="AO71" i="99"/>
  <c r="AG71" i="99"/>
  <c r="AC71" i="99"/>
  <c r="Y71" i="99"/>
  <c r="U71" i="99"/>
  <c r="Q71" i="99"/>
  <c r="M71" i="99"/>
  <c r="I71" i="99"/>
  <c r="A71" i="99"/>
  <c r="BI65" i="99"/>
  <c r="BE65" i="99"/>
  <c r="BA65" i="99"/>
  <c r="AW65" i="99"/>
  <c r="AS65" i="99"/>
  <c r="AO65" i="99"/>
  <c r="AG65" i="99"/>
  <c r="AC65" i="99"/>
  <c r="Y65" i="99"/>
  <c r="U65" i="99"/>
  <c r="Q65" i="99"/>
  <c r="M65" i="99"/>
  <c r="I65" i="99"/>
  <c r="BI63" i="99"/>
  <c r="BE63" i="99"/>
  <c r="BA63" i="99"/>
  <c r="AW63" i="99"/>
  <c r="AS63" i="99"/>
  <c r="AO63" i="99"/>
  <c r="AG63" i="99"/>
  <c r="AC63" i="99"/>
  <c r="Y63" i="99"/>
  <c r="U63" i="99"/>
  <c r="Q63" i="99"/>
  <c r="M63" i="99"/>
  <c r="I63" i="99"/>
  <c r="BI62" i="99"/>
  <c r="BE62" i="99"/>
  <c r="BA62" i="99"/>
  <c r="AW62" i="99"/>
  <c r="AS62" i="99"/>
  <c r="AO62" i="99"/>
  <c r="AG62" i="99"/>
  <c r="AC62" i="99"/>
  <c r="Y62" i="99"/>
  <c r="U62" i="99"/>
  <c r="Q62" i="99"/>
  <c r="M62" i="99"/>
  <c r="I62" i="99"/>
  <c r="BI61" i="99"/>
  <c r="BE61" i="99"/>
  <c r="BA61" i="99"/>
  <c r="AW61" i="99"/>
  <c r="AS61" i="99"/>
  <c r="AO61" i="99"/>
  <c r="AG61" i="99"/>
  <c r="AC61" i="99"/>
  <c r="Y61" i="99"/>
  <c r="U61" i="99"/>
  <c r="Q61" i="99"/>
  <c r="M61" i="99"/>
  <c r="I61" i="99"/>
  <c r="BI60" i="99"/>
  <c r="BE60" i="99"/>
  <c r="BA60" i="99"/>
  <c r="AW60" i="99"/>
  <c r="AS60" i="99"/>
  <c r="AO60" i="99"/>
  <c r="AG60" i="99"/>
  <c r="AC60" i="99"/>
  <c r="Y60" i="99"/>
  <c r="U60" i="99"/>
  <c r="Q60" i="99"/>
  <c r="M60" i="99"/>
  <c r="I60" i="99"/>
  <c r="BI59" i="99"/>
  <c r="BE59" i="99"/>
  <c r="BA59" i="99"/>
  <c r="AW59" i="99"/>
  <c r="AS59" i="99"/>
  <c r="AO59" i="99"/>
  <c r="AG59" i="99"/>
  <c r="AC59" i="99"/>
  <c r="Y59" i="99"/>
  <c r="U59" i="99"/>
  <c r="Q59" i="99"/>
  <c r="M59" i="99"/>
  <c r="I59" i="99"/>
  <c r="BI58" i="99"/>
  <c r="BE58" i="99"/>
  <c r="BA58" i="99"/>
  <c r="AW58" i="99"/>
  <c r="AS58" i="99"/>
  <c r="AO58" i="99"/>
  <c r="AG58" i="99"/>
  <c r="AC58" i="99"/>
  <c r="Y58" i="99"/>
  <c r="U58" i="99"/>
  <c r="Q58" i="99"/>
  <c r="M58" i="99"/>
  <c r="I58" i="99"/>
  <c r="BI57" i="99"/>
  <c r="BE57" i="99"/>
  <c r="BA57" i="99"/>
  <c r="AW57" i="99"/>
  <c r="AS57" i="99"/>
  <c r="AO57" i="99"/>
  <c r="AG57" i="99"/>
  <c r="AC57" i="99"/>
  <c r="Y57" i="99"/>
  <c r="U57" i="99"/>
  <c r="Q57" i="99"/>
  <c r="M57" i="99"/>
  <c r="I57" i="99"/>
  <c r="BH56" i="99"/>
  <c r="BG56" i="99"/>
  <c r="BF56" i="99"/>
  <c r="BF54" i="99" s="1"/>
  <c r="BD56" i="99"/>
  <c r="BC56" i="99"/>
  <c r="BC54" i="99" s="1"/>
  <c r="BB56" i="99"/>
  <c r="BB54" i="99" s="1"/>
  <c r="AZ56" i="99"/>
  <c r="AZ54" i="99" s="1"/>
  <c r="AY56" i="99"/>
  <c r="AY54" i="99" s="1"/>
  <c r="AX56" i="99"/>
  <c r="AX54" i="99" s="1"/>
  <c r="AV56" i="99"/>
  <c r="AU56" i="99"/>
  <c r="AU54" i="99" s="1"/>
  <c r="AT56" i="99"/>
  <c r="AT54" i="99" s="1"/>
  <c r="AR56" i="99"/>
  <c r="AR54" i="99" s="1"/>
  <c r="AQ56" i="99"/>
  <c r="AQ54" i="99" s="1"/>
  <c r="AP56" i="99"/>
  <c r="AP54" i="99" s="1"/>
  <c r="AN56" i="99"/>
  <c r="AN54" i="99" s="1"/>
  <c r="AM56" i="99"/>
  <c r="AM54" i="99" s="1"/>
  <c r="AL56" i="99"/>
  <c r="AF56" i="99"/>
  <c r="AE56" i="99"/>
  <c r="AD56" i="99"/>
  <c r="AB56" i="99"/>
  <c r="AB54" i="99" s="1"/>
  <c r="AA56" i="99"/>
  <c r="AA54" i="99" s="1"/>
  <c r="Z56" i="99"/>
  <c r="X56" i="99"/>
  <c r="W56" i="99"/>
  <c r="V56" i="99"/>
  <c r="T56" i="99"/>
  <c r="S56" i="99"/>
  <c r="R56" i="99"/>
  <c r="P56" i="99"/>
  <c r="O56" i="99"/>
  <c r="N56" i="99"/>
  <c r="L56" i="99"/>
  <c r="K56" i="99"/>
  <c r="J56" i="99"/>
  <c r="H56" i="99"/>
  <c r="H54" i="99" s="1"/>
  <c r="G56" i="99"/>
  <c r="F56" i="99"/>
  <c r="BI55" i="99"/>
  <c r="BE55" i="99"/>
  <c r="BA55" i="99"/>
  <c r="AW55" i="99"/>
  <c r="AS55" i="99"/>
  <c r="AO55" i="99"/>
  <c r="AG55" i="99"/>
  <c r="AC55" i="99"/>
  <c r="Y55" i="99"/>
  <c r="U55" i="99"/>
  <c r="Q55" i="99"/>
  <c r="M55" i="99"/>
  <c r="I55" i="99"/>
  <c r="BH54" i="99"/>
  <c r="BD54" i="99"/>
  <c r="Z54" i="99"/>
  <c r="X54" i="99"/>
  <c r="T54" i="99"/>
  <c r="AY52" i="99"/>
  <c r="AY67" i="99" s="1"/>
  <c r="AY68" i="99" s="1"/>
  <c r="BI51" i="99"/>
  <c r="BE51" i="99"/>
  <c r="BA51" i="99"/>
  <c r="AW51" i="99"/>
  <c r="AS51" i="99"/>
  <c r="AO51" i="99"/>
  <c r="AG51" i="99"/>
  <c r="AC51" i="99"/>
  <c r="Y51" i="99"/>
  <c r="U51" i="99"/>
  <c r="Q51" i="99"/>
  <c r="M51" i="99"/>
  <c r="I51" i="99"/>
  <c r="BI50" i="99"/>
  <c r="BE50" i="99"/>
  <c r="BA50" i="99"/>
  <c r="AW50" i="99"/>
  <c r="AS50" i="99"/>
  <c r="AO50" i="99"/>
  <c r="AG50" i="99"/>
  <c r="AC50" i="99"/>
  <c r="Y50" i="99"/>
  <c r="U50" i="99"/>
  <c r="Q50" i="99"/>
  <c r="M50" i="99"/>
  <c r="I50" i="99"/>
  <c r="BI49" i="99"/>
  <c r="BE49" i="99"/>
  <c r="BA49" i="99"/>
  <c r="AW49" i="99"/>
  <c r="AS49" i="99"/>
  <c r="AO49" i="99"/>
  <c r="AG49" i="99"/>
  <c r="AC49" i="99"/>
  <c r="Y49" i="99"/>
  <c r="U49" i="99"/>
  <c r="Q49" i="99"/>
  <c r="M49" i="99"/>
  <c r="I49" i="99"/>
  <c r="BH48" i="99"/>
  <c r="BH52" i="99" s="1"/>
  <c r="BH67" i="99" s="1"/>
  <c r="BH68" i="99" s="1"/>
  <c r="BG48" i="99"/>
  <c r="BG52" i="99" s="1"/>
  <c r="BF48" i="99"/>
  <c r="BF52" i="99" s="1"/>
  <c r="BD48" i="99"/>
  <c r="BD52" i="99" s="1"/>
  <c r="BC48" i="99"/>
  <c r="BC52" i="99" s="1"/>
  <c r="BB48" i="99"/>
  <c r="BB52" i="99" s="1"/>
  <c r="AZ48" i="99"/>
  <c r="AZ52" i="99" s="1"/>
  <c r="AY48" i="99"/>
  <c r="AX48" i="99"/>
  <c r="AX52" i="99" s="1"/>
  <c r="AV48" i="99"/>
  <c r="AV52" i="99" s="1"/>
  <c r="AU48" i="99"/>
  <c r="AU52" i="99" s="1"/>
  <c r="AT48" i="99"/>
  <c r="AT52" i="99" s="1"/>
  <c r="AR48" i="99"/>
  <c r="AR52" i="99" s="1"/>
  <c r="AR67" i="99" s="1"/>
  <c r="AR68" i="99" s="1"/>
  <c r="AQ48" i="99"/>
  <c r="AQ52" i="99" s="1"/>
  <c r="AP48" i="99"/>
  <c r="AP52" i="99" s="1"/>
  <c r="AN48" i="99"/>
  <c r="AN52" i="99" s="1"/>
  <c r="AM48" i="99"/>
  <c r="AM52" i="99" s="1"/>
  <c r="AL48" i="99"/>
  <c r="AL52" i="99" s="1"/>
  <c r="AF48" i="99"/>
  <c r="AF52" i="99" s="1"/>
  <c r="AE48" i="99"/>
  <c r="AE52" i="99" s="1"/>
  <c r="AD48" i="99"/>
  <c r="AD52" i="99" s="1"/>
  <c r="AB48" i="99"/>
  <c r="AB52" i="99" s="1"/>
  <c r="AA48" i="99"/>
  <c r="AA52" i="99" s="1"/>
  <c r="Z48" i="99"/>
  <c r="Z52" i="99" s="1"/>
  <c r="X48" i="99"/>
  <c r="X52" i="99" s="1"/>
  <c r="W48" i="99"/>
  <c r="W52" i="99" s="1"/>
  <c r="V48" i="99"/>
  <c r="V52" i="99" s="1"/>
  <c r="T48" i="99"/>
  <c r="T52" i="99" s="1"/>
  <c r="S48" i="99"/>
  <c r="S52" i="99" s="1"/>
  <c r="R48" i="99"/>
  <c r="R52" i="99" s="1"/>
  <c r="P48" i="99"/>
  <c r="P52" i="99" s="1"/>
  <c r="O48" i="99"/>
  <c r="O52" i="99" s="1"/>
  <c r="N48" i="99"/>
  <c r="N52" i="99" s="1"/>
  <c r="L48" i="99"/>
  <c r="L52" i="99" s="1"/>
  <c r="K48" i="99"/>
  <c r="K52" i="99" s="1"/>
  <c r="J48" i="99"/>
  <c r="J52" i="99" s="1"/>
  <c r="H48" i="99"/>
  <c r="H52" i="99" s="1"/>
  <c r="G48" i="99"/>
  <c r="G52" i="99" s="1"/>
  <c r="F48" i="99"/>
  <c r="F52" i="99" s="1"/>
  <c r="BI47" i="99"/>
  <c r="BE47" i="99"/>
  <c r="BA47" i="99"/>
  <c r="AW47" i="99"/>
  <c r="AS47" i="99"/>
  <c r="AO47" i="99"/>
  <c r="AG47" i="99"/>
  <c r="AC47" i="99"/>
  <c r="Y47" i="99"/>
  <c r="U47" i="99"/>
  <c r="Q47" i="99"/>
  <c r="M47" i="99"/>
  <c r="I47" i="99"/>
  <c r="BI46" i="99"/>
  <c r="BE46" i="99"/>
  <c r="BA46" i="99"/>
  <c r="AW46" i="99"/>
  <c r="AS46" i="99"/>
  <c r="AO46" i="99"/>
  <c r="AG46" i="99"/>
  <c r="AC46" i="99"/>
  <c r="Y46" i="99"/>
  <c r="U46" i="99"/>
  <c r="Q46" i="99"/>
  <c r="M46" i="99"/>
  <c r="I46" i="99"/>
  <c r="BI44" i="99"/>
  <c r="BE44" i="99"/>
  <c r="BA44" i="99"/>
  <c r="AW44" i="99"/>
  <c r="AS44" i="99"/>
  <c r="AO44" i="99"/>
  <c r="AG44" i="99"/>
  <c r="AC44" i="99"/>
  <c r="Y44" i="99"/>
  <c r="U44" i="99"/>
  <c r="Q44" i="99"/>
  <c r="M44" i="99"/>
  <c r="I44" i="99"/>
  <c r="BA42" i="79"/>
  <c r="Q42" i="79"/>
  <c r="Q42" i="4" s="1"/>
  <c r="A42" i="99"/>
  <c r="A65" i="99" s="1"/>
  <c r="BI36" i="99"/>
  <c r="BE36" i="99"/>
  <c r="BA36" i="99"/>
  <c r="AW36" i="99"/>
  <c r="AS36" i="99"/>
  <c r="AO36" i="99"/>
  <c r="AG36" i="99"/>
  <c r="AC36" i="99"/>
  <c r="Y36" i="99"/>
  <c r="U36" i="99"/>
  <c r="Q36" i="99"/>
  <c r="M36" i="99"/>
  <c r="I36" i="99"/>
  <c r="BI34" i="99"/>
  <c r="BE34" i="99"/>
  <c r="BA34" i="99"/>
  <c r="AW34" i="99"/>
  <c r="AS34" i="99"/>
  <c r="AO34" i="99"/>
  <c r="AG34" i="99"/>
  <c r="AC34" i="99"/>
  <c r="Y34" i="99"/>
  <c r="U34" i="99"/>
  <c r="Q34" i="99"/>
  <c r="M34" i="99"/>
  <c r="I34" i="99"/>
  <c r="BI33" i="99"/>
  <c r="BE33" i="99"/>
  <c r="BA33" i="99"/>
  <c r="AW33" i="99"/>
  <c r="AS33" i="99"/>
  <c r="AO33" i="99"/>
  <c r="AG33" i="99"/>
  <c r="AC33" i="99"/>
  <c r="Y33" i="99"/>
  <c r="U33" i="99"/>
  <c r="Q33" i="99"/>
  <c r="M33" i="99"/>
  <c r="I33" i="99"/>
  <c r="BI32" i="99"/>
  <c r="BE32" i="99"/>
  <c r="BA32" i="99"/>
  <c r="AW32" i="99"/>
  <c r="AS32" i="99"/>
  <c r="AO32" i="99"/>
  <c r="AG32" i="99"/>
  <c r="AC32" i="99"/>
  <c r="Y32" i="99"/>
  <c r="U32" i="99"/>
  <c r="Q32" i="99"/>
  <c r="M32" i="99"/>
  <c r="I32" i="99"/>
  <c r="BI31" i="99"/>
  <c r="BE31" i="99"/>
  <c r="BA31" i="99"/>
  <c r="AW31" i="99"/>
  <c r="AS31" i="99"/>
  <c r="AO31" i="99"/>
  <c r="AG31" i="99"/>
  <c r="AC31" i="99"/>
  <c r="Y31" i="99"/>
  <c r="U31" i="99"/>
  <c r="Q31" i="99"/>
  <c r="M31" i="99"/>
  <c r="I31" i="99"/>
  <c r="BI30" i="99"/>
  <c r="BE30" i="99"/>
  <c r="BA30" i="99"/>
  <c r="AW30" i="99"/>
  <c r="AS30" i="99"/>
  <c r="AO30" i="99"/>
  <c r="AG30" i="99"/>
  <c r="AC30" i="99"/>
  <c r="Y30" i="99"/>
  <c r="U30" i="99"/>
  <c r="Q30" i="99"/>
  <c r="M30" i="99"/>
  <c r="I30" i="99"/>
  <c r="BI29" i="99"/>
  <c r="BE29" i="99"/>
  <c r="BA29" i="99"/>
  <c r="AW29" i="99"/>
  <c r="AS29" i="99"/>
  <c r="AO29" i="99"/>
  <c r="AG29" i="99"/>
  <c r="AC29" i="99"/>
  <c r="Y29" i="99"/>
  <c r="U29" i="99"/>
  <c r="Q29" i="99"/>
  <c r="M29" i="99"/>
  <c r="I29" i="99"/>
  <c r="BI28" i="99"/>
  <c r="BE28" i="99"/>
  <c r="BA28" i="99"/>
  <c r="AW28" i="99"/>
  <c r="AS28" i="99"/>
  <c r="AO28" i="99"/>
  <c r="AG28" i="99"/>
  <c r="AC28" i="99"/>
  <c r="Y28" i="99"/>
  <c r="U28" i="99"/>
  <c r="Q28" i="99"/>
  <c r="M28" i="99"/>
  <c r="I28" i="99"/>
  <c r="BH27" i="99"/>
  <c r="BG27" i="99"/>
  <c r="BG25" i="99" s="1"/>
  <c r="BF27" i="99"/>
  <c r="BF25" i="99" s="1"/>
  <c r="BD27" i="99"/>
  <c r="BD25" i="99" s="1"/>
  <c r="BC27" i="99"/>
  <c r="BC25" i="99" s="1"/>
  <c r="BB27" i="99"/>
  <c r="BB25" i="99" s="1"/>
  <c r="AZ27" i="99"/>
  <c r="AZ25" i="99" s="1"/>
  <c r="AY27" i="99"/>
  <c r="AY25" i="99" s="1"/>
  <c r="AX27" i="99"/>
  <c r="AX25" i="99" s="1"/>
  <c r="AV27" i="99"/>
  <c r="AU27" i="99"/>
  <c r="AU25" i="99" s="1"/>
  <c r="AT27" i="99"/>
  <c r="AT25" i="99" s="1"/>
  <c r="AR27" i="99"/>
  <c r="AR25" i="99" s="1"/>
  <c r="AQ27" i="99"/>
  <c r="AQ25" i="99" s="1"/>
  <c r="AP27" i="99"/>
  <c r="AP25" i="99" s="1"/>
  <c r="AN27" i="99"/>
  <c r="AN25" i="99" s="1"/>
  <c r="AM27" i="99"/>
  <c r="AM25" i="99" s="1"/>
  <c r="AL27" i="99"/>
  <c r="AL25" i="99" s="1"/>
  <c r="AF27" i="99"/>
  <c r="AE27" i="99"/>
  <c r="AD27" i="99"/>
  <c r="AB27" i="99"/>
  <c r="AA27" i="99"/>
  <c r="AA25" i="99" s="1"/>
  <c r="Z27" i="99"/>
  <c r="Z25" i="99" s="1"/>
  <c r="X27" i="99"/>
  <c r="W27" i="99"/>
  <c r="V27" i="99"/>
  <c r="T27" i="99"/>
  <c r="T25" i="99" s="1"/>
  <c r="S27" i="99"/>
  <c r="R27" i="99"/>
  <c r="P27" i="99"/>
  <c r="O27" i="99"/>
  <c r="N27" i="99"/>
  <c r="L27" i="99"/>
  <c r="K27" i="99"/>
  <c r="J27" i="99"/>
  <c r="H27" i="99"/>
  <c r="G27" i="99"/>
  <c r="F27" i="99"/>
  <c r="BI26" i="99"/>
  <c r="BE26" i="99"/>
  <c r="BA26" i="99"/>
  <c r="AW26" i="99"/>
  <c r="AS26" i="99"/>
  <c r="AO26" i="99"/>
  <c r="AG26" i="99"/>
  <c r="AC26" i="99"/>
  <c r="Y26" i="99"/>
  <c r="U26" i="99"/>
  <c r="Q26" i="99"/>
  <c r="M26" i="99"/>
  <c r="I26" i="99"/>
  <c r="BH25" i="99"/>
  <c r="AV25" i="99"/>
  <c r="AB25" i="99"/>
  <c r="L25" i="99"/>
  <c r="BI22" i="99"/>
  <c r="BE22" i="99"/>
  <c r="BA22" i="99"/>
  <c r="AW22" i="99"/>
  <c r="AS22" i="99"/>
  <c r="AO22" i="99"/>
  <c r="AG22" i="99"/>
  <c r="AC22" i="99"/>
  <c r="Y22" i="99"/>
  <c r="U22" i="99"/>
  <c r="Q22" i="99"/>
  <c r="M22" i="99"/>
  <c r="I22" i="99"/>
  <c r="BI21" i="99"/>
  <c r="BE21" i="99"/>
  <c r="BA21" i="99"/>
  <c r="AW21" i="99"/>
  <c r="AS21" i="99"/>
  <c r="AO21" i="99"/>
  <c r="AG21" i="99"/>
  <c r="AC21" i="99"/>
  <c r="Y21" i="99"/>
  <c r="U21" i="99"/>
  <c r="Q21" i="99"/>
  <c r="M21" i="99"/>
  <c r="I21" i="99"/>
  <c r="BI20" i="99"/>
  <c r="BE20" i="99"/>
  <c r="BA20" i="99"/>
  <c r="AW20" i="99"/>
  <c r="AS20" i="99"/>
  <c r="AO20" i="99"/>
  <c r="AG20" i="99"/>
  <c r="AC20" i="99"/>
  <c r="Y20" i="99"/>
  <c r="U20" i="99"/>
  <c r="Q20" i="99"/>
  <c r="M20" i="99"/>
  <c r="I20" i="99"/>
  <c r="BH19" i="99"/>
  <c r="BH23" i="99" s="1"/>
  <c r="BG19" i="99"/>
  <c r="BG23" i="99" s="1"/>
  <c r="BG38" i="99" s="1"/>
  <c r="BG39" i="99" s="1"/>
  <c r="BF19" i="99"/>
  <c r="BF23" i="99" s="1"/>
  <c r="BD19" i="99"/>
  <c r="BD23" i="99" s="1"/>
  <c r="BC19" i="99"/>
  <c r="BC23" i="99" s="1"/>
  <c r="BB19" i="99"/>
  <c r="BB23" i="99" s="1"/>
  <c r="AZ19" i="99"/>
  <c r="AZ23" i="99" s="1"/>
  <c r="AY19" i="99"/>
  <c r="AY23" i="99" s="1"/>
  <c r="AX19" i="99"/>
  <c r="AX23" i="99" s="1"/>
  <c r="AV19" i="99"/>
  <c r="AV23" i="99" s="1"/>
  <c r="AU19" i="99"/>
  <c r="AU23" i="99" s="1"/>
  <c r="AT19" i="99"/>
  <c r="AT23" i="99" s="1"/>
  <c r="AR19" i="99"/>
  <c r="AR23" i="99" s="1"/>
  <c r="AQ19" i="99"/>
  <c r="AQ23" i="99" s="1"/>
  <c r="AQ38" i="99" s="1"/>
  <c r="AQ39" i="99" s="1"/>
  <c r="AP19" i="99"/>
  <c r="AP23" i="99" s="1"/>
  <c r="AN19" i="99"/>
  <c r="AN23" i="99" s="1"/>
  <c r="AM19" i="99"/>
  <c r="AM23" i="99" s="1"/>
  <c r="AL19" i="99"/>
  <c r="AL23" i="99" s="1"/>
  <c r="AF19" i="99"/>
  <c r="AE19" i="99"/>
  <c r="AD19" i="99"/>
  <c r="AB19" i="99"/>
  <c r="AB23" i="99" s="1"/>
  <c r="AA19" i="99"/>
  <c r="AA23" i="99" s="1"/>
  <c r="Z19" i="99"/>
  <c r="Z23" i="99" s="1"/>
  <c r="X19" i="99"/>
  <c r="W19" i="99"/>
  <c r="V19" i="99"/>
  <c r="T19" i="99"/>
  <c r="S19" i="99"/>
  <c r="R19" i="99"/>
  <c r="P19" i="99"/>
  <c r="O19" i="99"/>
  <c r="N19" i="99"/>
  <c r="L19" i="99"/>
  <c r="K19" i="99"/>
  <c r="J19" i="99"/>
  <c r="H19" i="99"/>
  <c r="G19" i="99"/>
  <c r="F19" i="99"/>
  <c r="BI18" i="99"/>
  <c r="BE18" i="99"/>
  <c r="BA18" i="99"/>
  <c r="AW18" i="99"/>
  <c r="AS18" i="99"/>
  <c r="AO18" i="99"/>
  <c r="AG18" i="99"/>
  <c r="AC18" i="99"/>
  <c r="Y18" i="99"/>
  <c r="U18" i="99"/>
  <c r="Q18" i="99"/>
  <c r="M18" i="99"/>
  <c r="I18" i="99"/>
  <c r="BI17" i="99"/>
  <c r="BE17" i="99"/>
  <c r="BA17" i="99"/>
  <c r="AW17" i="99"/>
  <c r="AS17" i="99"/>
  <c r="AO17" i="99"/>
  <c r="AG17" i="99"/>
  <c r="AC17" i="99"/>
  <c r="Y17" i="99"/>
  <c r="U17" i="99"/>
  <c r="Q17" i="99"/>
  <c r="M17" i="99"/>
  <c r="I17" i="99"/>
  <c r="BI15" i="99"/>
  <c r="BE15" i="99"/>
  <c r="BA15" i="99"/>
  <c r="AW15" i="99"/>
  <c r="AS15" i="99"/>
  <c r="AO15" i="99"/>
  <c r="AG15" i="99"/>
  <c r="AC15" i="99"/>
  <c r="Y15" i="99"/>
  <c r="U15" i="99"/>
  <c r="Q15" i="99"/>
  <c r="M15" i="99"/>
  <c r="I15" i="99"/>
  <c r="A13" i="99"/>
  <c r="A36" i="99" s="1"/>
  <c r="BI94" i="68"/>
  <c r="BE94" i="68"/>
  <c r="BA94" i="68"/>
  <c r="AW94" i="68"/>
  <c r="AS94" i="68"/>
  <c r="AO94" i="68"/>
  <c r="AG94" i="68"/>
  <c r="AC94" i="68"/>
  <c r="Y94" i="68"/>
  <c r="U94" i="68"/>
  <c r="Q94" i="68"/>
  <c r="M94" i="68"/>
  <c r="I94" i="68"/>
  <c r="BI92" i="68"/>
  <c r="BE92" i="68"/>
  <c r="BA92" i="68"/>
  <c r="AW92" i="68"/>
  <c r="AS92" i="68"/>
  <c r="AO92" i="68"/>
  <c r="AG92" i="68"/>
  <c r="AC92" i="68"/>
  <c r="Y92" i="68"/>
  <c r="U92" i="68"/>
  <c r="Q92" i="68"/>
  <c r="M92" i="68"/>
  <c r="I92" i="68"/>
  <c r="BI91" i="68"/>
  <c r="BE91" i="68"/>
  <c r="BA91" i="68"/>
  <c r="AW91" i="68"/>
  <c r="AS91" i="68"/>
  <c r="AO91" i="68"/>
  <c r="AG91" i="68"/>
  <c r="AC91" i="68"/>
  <c r="Y91" i="68"/>
  <c r="U91" i="68"/>
  <c r="Q91" i="68"/>
  <c r="M91" i="68"/>
  <c r="I91" i="68"/>
  <c r="BI90" i="68"/>
  <c r="BE90" i="68"/>
  <c r="BA90" i="68"/>
  <c r="AW90" i="68"/>
  <c r="AS90" i="68"/>
  <c r="AO90" i="68"/>
  <c r="AG90" i="68"/>
  <c r="AC90" i="68"/>
  <c r="Y90" i="68"/>
  <c r="U90" i="68"/>
  <c r="Q90" i="68"/>
  <c r="M90" i="68"/>
  <c r="I90" i="68"/>
  <c r="BI89" i="68"/>
  <c r="BE89" i="68"/>
  <c r="BA89" i="68"/>
  <c r="AW89" i="68"/>
  <c r="AS89" i="68"/>
  <c r="AO89" i="68"/>
  <c r="AG89" i="68"/>
  <c r="AC89" i="68"/>
  <c r="Y89" i="68"/>
  <c r="U89" i="68"/>
  <c r="Q89" i="68"/>
  <c r="M89" i="68"/>
  <c r="I89" i="68"/>
  <c r="BI88" i="68"/>
  <c r="BE88" i="68"/>
  <c r="BA88" i="68"/>
  <c r="AW88" i="68"/>
  <c r="AS88" i="68"/>
  <c r="AO88" i="68"/>
  <c r="AG88" i="68"/>
  <c r="AC88" i="68"/>
  <c r="Y88" i="68"/>
  <c r="U88" i="68"/>
  <c r="Q88" i="68"/>
  <c r="M88" i="68"/>
  <c r="I88" i="68"/>
  <c r="BI87" i="68"/>
  <c r="BE87" i="68"/>
  <c r="BA87" i="68"/>
  <c r="AW87" i="68"/>
  <c r="AS87" i="68"/>
  <c r="AO87" i="68"/>
  <c r="AG87" i="68"/>
  <c r="AC87" i="68"/>
  <c r="Y87" i="68"/>
  <c r="U87" i="68"/>
  <c r="Q87" i="68"/>
  <c r="M87" i="68"/>
  <c r="I87" i="68"/>
  <c r="BI86" i="68"/>
  <c r="BE86" i="68"/>
  <c r="BA86" i="68"/>
  <c r="AW86" i="68"/>
  <c r="AS86" i="68"/>
  <c r="AO86" i="68"/>
  <c r="AG86" i="68"/>
  <c r="AC86" i="68"/>
  <c r="Y86" i="68"/>
  <c r="U86" i="68"/>
  <c r="Q86" i="68"/>
  <c r="M86" i="68"/>
  <c r="I86" i="68"/>
  <c r="BI85" i="68"/>
  <c r="BE85" i="68"/>
  <c r="BA85" i="68"/>
  <c r="AW85" i="68"/>
  <c r="AS85" i="68"/>
  <c r="AO85" i="68"/>
  <c r="AG85" i="68"/>
  <c r="AC85" i="68"/>
  <c r="Y85" i="68"/>
  <c r="U85" i="68"/>
  <c r="Q85" i="68"/>
  <c r="M85" i="68"/>
  <c r="I85" i="68"/>
  <c r="BI84" i="68"/>
  <c r="BE84" i="68"/>
  <c r="BA84" i="68"/>
  <c r="AW84" i="68"/>
  <c r="AS84" i="68"/>
  <c r="AO84" i="68"/>
  <c r="AG84" i="68"/>
  <c r="AC84" i="68"/>
  <c r="Y84" i="68"/>
  <c r="U84" i="68"/>
  <c r="Q84" i="68"/>
  <c r="M84" i="68"/>
  <c r="I84" i="68"/>
  <c r="BH83" i="68"/>
  <c r="BG83" i="68"/>
  <c r="BF83" i="68"/>
  <c r="BD83" i="68"/>
  <c r="BC83" i="68"/>
  <c r="BB83" i="68"/>
  <c r="AZ83" i="68"/>
  <c r="AY83" i="68"/>
  <c r="AX83" i="68"/>
  <c r="AV83" i="68"/>
  <c r="AU83" i="68"/>
  <c r="AT83" i="68"/>
  <c r="AR83" i="68"/>
  <c r="AQ83" i="68"/>
  <c r="AP83" i="68"/>
  <c r="AN83" i="68"/>
  <c r="AM83" i="68"/>
  <c r="AL83" i="68"/>
  <c r="AF83" i="68"/>
  <c r="AE83" i="68"/>
  <c r="AD83" i="68"/>
  <c r="AB83" i="68"/>
  <c r="AA83" i="68"/>
  <c r="Z83" i="68"/>
  <c r="X83" i="68"/>
  <c r="W83" i="68"/>
  <c r="V83" i="68"/>
  <c r="T83" i="68"/>
  <c r="S83" i="68"/>
  <c r="R83" i="68"/>
  <c r="P83" i="68"/>
  <c r="O83" i="68"/>
  <c r="N83" i="68"/>
  <c r="L83" i="68"/>
  <c r="K83" i="68"/>
  <c r="J83" i="68"/>
  <c r="H83" i="68"/>
  <c r="G83" i="68"/>
  <c r="F83" i="68"/>
  <c r="BI81" i="68"/>
  <c r="BE81" i="68"/>
  <c r="BA81" i="68"/>
  <c r="AW81" i="68"/>
  <c r="AS81" i="68"/>
  <c r="AO81" i="68"/>
  <c r="AG81" i="68"/>
  <c r="AC81" i="68"/>
  <c r="Y81" i="68"/>
  <c r="U81" i="68"/>
  <c r="Q81" i="68"/>
  <c r="M81" i="68"/>
  <c r="I81" i="68"/>
  <c r="BI80" i="68"/>
  <c r="BE80" i="68"/>
  <c r="BA80" i="68"/>
  <c r="AW80" i="68"/>
  <c r="AS80" i="68"/>
  <c r="AO80" i="68"/>
  <c r="AG80" i="68"/>
  <c r="AC80" i="68"/>
  <c r="Y80" i="68"/>
  <c r="U80" i="68"/>
  <c r="Q80" i="68"/>
  <c r="M80" i="68"/>
  <c r="I80" i="68"/>
  <c r="BI79" i="68"/>
  <c r="BE79" i="68"/>
  <c r="BA79" i="68"/>
  <c r="AW79" i="68"/>
  <c r="AS79" i="68"/>
  <c r="AO79" i="68"/>
  <c r="AG79" i="68"/>
  <c r="AC79" i="68"/>
  <c r="Y79" i="68"/>
  <c r="U79" i="68"/>
  <c r="Q79" i="68"/>
  <c r="M79" i="68"/>
  <c r="I79" i="68"/>
  <c r="BI78" i="68"/>
  <c r="BE78" i="68"/>
  <c r="BA78" i="68"/>
  <c r="AW78" i="68"/>
  <c r="AS78" i="68"/>
  <c r="AO78" i="68"/>
  <c r="AG78" i="68"/>
  <c r="AC78" i="68"/>
  <c r="Y78" i="68"/>
  <c r="U78" i="68"/>
  <c r="Q78" i="68"/>
  <c r="M78" i="68"/>
  <c r="I78" i="68"/>
  <c r="BI77" i="68"/>
  <c r="BE77" i="68"/>
  <c r="BA77" i="68"/>
  <c r="AW77" i="68"/>
  <c r="AS77" i="68"/>
  <c r="AO77" i="68"/>
  <c r="AG77" i="68"/>
  <c r="AC77" i="68"/>
  <c r="Y77" i="68"/>
  <c r="U77" i="68"/>
  <c r="Q77" i="68"/>
  <c r="M77" i="68"/>
  <c r="I77" i="68"/>
  <c r="BI76" i="68"/>
  <c r="BE76" i="68"/>
  <c r="BA76" i="68"/>
  <c r="AW76" i="68"/>
  <c r="AS76" i="68"/>
  <c r="AO76" i="68"/>
  <c r="AG76" i="68"/>
  <c r="AC76" i="68"/>
  <c r="Y76" i="68"/>
  <c r="U76" i="68"/>
  <c r="Q76" i="68"/>
  <c r="M76" i="68"/>
  <c r="I76" i="68"/>
  <c r="BI75" i="68"/>
  <c r="BE75" i="68"/>
  <c r="BA75" i="68"/>
  <c r="AW75" i="68"/>
  <c r="AS75" i="68"/>
  <c r="AO75" i="68"/>
  <c r="AG75" i="68"/>
  <c r="AC75" i="68"/>
  <c r="Y75" i="68"/>
  <c r="U75" i="68"/>
  <c r="Q75" i="68"/>
  <c r="M75" i="68"/>
  <c r="I75" i="68"/>
  <c r="BI73" i="68"/>
  <c r="BE73" i="68"/>
  <c r="BA73" i="68"/>
  <c r="AW73" i="68"/>
  <c r="AS73" i="68"/>
  <c r="AO73" i="68"/>
  <c r="AG73" i="68"/>
  <c r="AC73" i="68"/>
  <c r="Y73" i="68"/>
  <c r="U73" i="68"/>
  <c r="Q73" i="68"/>
  <c r="M73" i="68"/>
  <c r="I73" i="68"/>
  <c r="BI71" i="68"/>
  <c r="BE71" i="68"/>
  <c r="BA71" i="68"/>
  <c r="AW71" i="68"/>
  <c r="AS71" i="68"/>
  <c r="AO71" i="68"/>
  <c r="AG71" i="68"/>
  <c r="AC71" i="68"/>
  <c r="Y71" i="68"/>
  <c r="U71" i="68"/>
  <c r="Q71" i="68"/>
  <c r="M71" i="68"/>
  <c r="I71" i="68"/>
  <c r="A71" i="68"/>
  <c r="A83" i="68" s="1"/>
  <c r="BI65" i="68"/>
  <c r="BE65" i="68"/>
  <c r="BA65" i="68"/>
  <c r="AW65" i="68"/>
  <c r="AS65" i="68"/>
  <c r="AO65" i="68"/>
  <c r="AG65" i="68"/>
  <c r="AC65" i="68"/>
  <c r="Y65" i="68"/>
  <c r="U65" i="68"/>
  <c r="Q65" i="68"/>
  <c r="M65" i="68"/>
  <c r="I65" i="68"/>
  <c r="BI63" i="68"/>
  <c r="BE63" i="68"/>
  <c r="BA63" i="68"/>
  <c r="AW63" i="68"/>
  <c r="AS63" i="68"/>
  <c r="AO63" i="68"/>
  <c r="AG63" i="68"/>
  <c r="AC63" i="68"/>
  <c r="Y63" i="68"/>
  <c r="U63" i="68"/>
  <c r="Q63" i="68"/>
  <c r="M63" i="68"/>
  <c r="I63" i="68"/>
  <c r="BI62" i="68"/>
  <c r="BE62" i="68"/>
  <c r="BA62" i="68"/>
  <c r="AW62" i="68"/>
  <c r="AS62" i="68"/>
  <c r="AO62" i="68"/>
  <c r="AG62" i="68"/>
  <c r="AC62" i="68"/>
  <c r="Y62" i="68"/>
  <c r="U62" i="68"/>
  <c r="Q62" i="68"/>
  <c r="M62" i="68"/>
  <c r="I62" i="68"/>
  <c r="BI61" i="68"/>
  <c r="BE61" i="68"/>
  <c r="BA61" i="68"/>
  <c r="AW61" i="68"/>
  <c r="AS61" i="68"/>
  <c r="AO61" i="68"/>
  <c r="AG61" i="68"/>
  <c r="AC61" i="68"/>
  <c r="Y61" i="68"/>
  <c r="U61" i="68"/>
  <c r="Q61" i="68"/>
  <c r="M61" i="68"/>
  <c r="I61" i="68"/>
  <c r="BI60" i="68"/>
  <c r="BE60" i="68"/>
  <c r="BA60" i="68"/>
  <c r="AW60" i="68"/>
  <c r="AS60" i="68"/>
  <c r="AO60" i="68"/>
  <c r="AG60" i="68"/>
  <c r="AC60" i="68"/>
  <c r="Y60" i="68"/>
  <c r="U60" i="68"/>
  <c r="Q60" i="68"/>
  <c r="M60" i="68"/>
  <c r="I60" i="68"/>
  <c r="BI59" i="68"/>
  <c r="BE59" i="68"/>
  <c r="BA59" i="68"/>
  <c r="AW59" i="68"/>
  <c r="AS59" i="68"/>
  <c r="AO59" i="68"/>
  <c r="AG59" i="68"/>
  <c r="AC59" i="68"/>
  <c r="Y59" i="68"/>
  <c r="U59" i="68"/>
  <c r="Q59" i="68"/>
  <c r="M59" i="68"/>
  <c r="I59" i="68"/>
  <c r="BI58" i="68"/>
  <c r="BE58" i="68"/>
  <c r="BA58" i="68"/>
  <c r="AW58" i="68"/>
  <c r="AS58" i="68"/>
  <c r="AO58" i="68"/>
  <c r="AG58" i="68"/>
  <c r="AC58" i="68"/>
  <c r="Y58" i="68"/>
  <c r="U58" i="68"/>
  <c r="Q58" i="68"/>
  <c r="M58" i="68"/>
  <c r="I58" i="68"/>
  <c r="BI57" i="68"/>
  <c r="BE57" i="68"/>
  <c r="BA57" i="68"/>
  <c r="AW57" i="68"/>
  <c r="AS57" i="68"/>
  <c r="AO57" i="68"/>
  <c r="AG57" i="68"/>
  <c r="AC57" i="68"/>
  <c r="Y57" i="68"/>
  <c r="U57" i="68"/>
  <c r="Q57" i="68"/>
  <c r="M57" i="68"/>
  <c r="I57" i="68"/>
  <c r="BH56" i="68"/>
  <c r="BG56" i="68"/>
  <c r="BG54" i="68" s="1"/>
  <c r="BF56" i="68"/>
  <c r="BF54" i="68" s="1"/>
  <c r="BD56" i="68"/>
  <c r="BD54" i="68" s="1"/>
  <c r="BC56" i="68"/>
  <c r="BC54" i="68" s="1"/>
  <c r="BB56" i="68"/>
  <c r="BB54" i="68" s="1"/>
  <c r="AZ56" i="68"/>
  <c r="AZ54" i="68" s="1"/>
  <c r="AY56" i="68"/>
  <c r="AY54" i="68" s="1"/>
  <c r="AX56" i="68"/>
  <c r="AX54" i="68" s="1"/>
  <c r="AV56" i="68"/>
  <c r="AV54" i="68" s="1"/>
  <c r="AU56" i="68"/>
  <c r="AU54" i="68" s="1"/>
  <c r="AT56" i="68"/>
  <c r="AR56" i="68"/>
  <c r="AR54" i="68" s="1"/>
  <c r="AQ56" i="68"/>
  <c r="AQ54" i="68" s="1"/>
  <c r="AP56" i="68"/>
  <c r="AN56" i="68"/>
  <c r="AN54" i="68" s="1"/>
  <c r="AM56" i="68"/>
  <c r="AM54" i="68" s="1"/>
  <c r="AL56" i="68"/>
  <c r="AL54" i="68" s="1"/>
  <c r="AF56" i="68"/>
  <c r="AE56" i="68"/>
  <c r="AD56" i="68"/>
  <c r="AB56" i="68"/>
  <c r="AB54" i="68" s="1"/>
  <c r="AA56" i="68"/>
  <c r="AA54" i="68" s="1"/>
  <c r="Z56" i="68"/>
  <c r="Z54" i="68" s="1"/>
  <c r="X56" i="68"/>
  <c r="X54" i="68" s="1"/>
  <c r="W56" i="68"/>
  <c r="V56" i="68"/>
  <c r="T56" i="68"/>
  <c r="S56" i="68"/>
  <c r="R56" i="68"/>
  <c r="P56" i="68"/>
  <c r="O56" i="68"/>
  <c r="N56" i="68"/>
  <c r="N54" i="68" s="1"/>
  <c r="L56" i="68"/>
  <c r="K56" i="68"/>
  <c r="J56" i="68"/>
  <c r="J54" i="68" s="1"/>
  <c r="H56" i="68"/>
  <c r="H54" i="68" s="1"/>
  <c r="G56" i="68"/>
  <c r="F56" i="68"/>
  <c r="BI55" i="68"/>
  <c r="BE55" i="68"/>
  <c r="BA55" i="68"/>
  <c r="AW55" i="68"/>
  <c r="AS55" i="68"/>
  <c r="AO55" i="68"/>
  <c r="AG55" i="68"/>
  <c r="AC55" i="68"/>
  <c r="Y55" i="68"/>
  <c r="U55" i="68"/>
  <c r="Q55" i="68"/>
  <c r="M55" i="68"/>
  <c r="I55" i="68"/>
  <c r="BH54" i="68"/>
  <c r="AT54" i="68"/>
  <c r="AP54" i="68"/>
  <c r="AD54" i="68"/>
  <c r="BI51" i="68"/>
  <c r="BE51" i="68"/>
  <c r="BA51" i="68"/>
  <c r="AW51" i="68"/>
  <c r="AS51" i="68"/>
  <c r="AO51" i="68"/>
  <c r="AG51" i="68"/>
  <c r="AC51" i="68"/>
  <c r="Y51" i="68"/>
  <c r="U51" i="68"/>
  <c r="Q51" i="68"/>
  <c r="M51" i="68"/>
  <c r="I51" i="68"/>
  <c r="BI50" i="68"/>
  <c r="BE50" i="68"/>
  <c r="BA50" i="68"/>
  <c r="AW50" i="68"/>
  <c r="AS50" i="68"/>
  <c r="AO50" i="68"/>
  <c r="AG50" i="68"/>
  <c r="AC50" i="68"/>
  <c r="Y50" i="68"/>
  <c r="U50" i="68"/>
  <c r="Q50" i="68"/>
  <c r="M50" i="68"/>
  <c r="I50" i="68"/>
  <c r="BI49" i="68"/>
  <c r="BE49" i="68"/>
  <c r="BA49" i="68"/>
  <c r="AW49" i="68"/>
  <c r="AS49" i="68"/>
  <c r="AO49" i="68"/>
  <c r="AG49" i="68"/>
  <c r="AC49" i="68"/>
  <c r="Y49" i="68"/>
  <c r="U49" i="68"/>
  <c r="Q49" i="68"/>
  <c r="M49" i="68"/>
  <c r="I49" i="68"/>
  <c r="BH48" i="68"/>
  <c r="BH52" i="68" s="1"/>
  <c r="BG48" i="68"/>
  <c r="BG52" i="68" s="1"/>
  <c r="BF48" i="68"/>
  <c r="BF52" i="68" s="1"/>
  <c r="BD48" i="68"/>
  <c r="BD52" i="68" s="1"/>
  <c r="BC48" i="68"/>
  <c r="BC52" i="68" s="1"/>
  <c r="BB48" i="68"/>
  <c r="BB52" i="68" s="1"/>
  <c r="AZ48" i="68"/>
  <c r="AZ52" i="68" s="1"/>
  <c r="AY48" i="68"/>
  <c r="AY52" i="68" s="1"/>
  <c r="AX48" i="68"/>
  <c r="AX52" i="68" s="1"/>
  <c r="AV48" i="68"/>
  <c r="AV52" i="68" s="1"/>
  <c r="AU48" i="68"/>
  <c r="AU52" i="68" s="1"/>
  <c r="AT48" i="68"/>
  <c r="AT52" i="68" s="1"/>
  <c r="AR48" i="68"/>
  <c r="AR52" i="68" s="1"/>
  <c r="AQ48" i="68"/>
  <c r="AQ52" i="68" s="1"/>
  <c r="AP48" i="68"/>
  <c r="AP52" i="68" s="1"/>
  <c r="AN48" i="68"/>
  <c r="AN52" i="68" s="1"/>
  <c r="AM48" i="68"/>
  <c r="AM52" i="68" s="1"/>
  <c r="AL48" i="68"/>
  <c r="AL52" i="68" s="1"/>
  <c r="AF48" i="68"/>
  <c r="AF52" i="68" s="1"/>
  <c r="AE48" i="68"/>
  <c r="AE52" i="68" s="1"/>
  <c r="AD48" i="68"/>
  <c r="AD52" i="68" s="1"/>
  <c r="AB48" i="68"/>
  <c r="AB52" i="68" s="1"/>
  <c r="AA48" i="68"/>
  <c r="AA52" i="68" s="1"/>
  <c r="Z48" i="68"/>
  <c r="Z52" i="68" s="1"/>
  <c r="X48" i="68"/>
  <c r="X52" i="68" s="1"/>
  <c r="W48" i="68"/>
  <c r="W52" i="68" s="1"/>
  <c r="V48" i="68"/>
  <c r="V52" i="68" s="1"/>
  <c r="T48" i="68"/>
  <c r="T52" i="68" s="1"/>
  <c r="S48" i="68"/>
  <c r="S52" i="68" s="1"/>
  <c r="R48" i="68"/>
  <c r="R52" i="68" s="1"/>
  <c r="P48" i="68"/>
  <c r="P52" i="68" s="1"/>
  <c r="O48" i="68"/>
  <c r="O52" i="68" s="1"/>
  <c r="N48" i="68"/>
  <c r="N52" i="68" s="1"/>
  <c r="L48" i="68"/>
  <c r="L52" i="68" s="1"/>
  <c r="K48" i="68"/>
  <c r="K52" i="68" s="1"/>
  <c r="J48" i="68"/>
  <c r="J52" i="68" s="1"/>
  <c r="H48" i="68"/>
  <c r="H52" i="68" s="1"/>
  <c r="G48" i="68"/>
  <c r="G52" i="68" s="1"/>
  <c r="F48" i="68"/>
  <c r="F52" i="68" s="1"/>
  <c r="BI47" i="68"/>
  <c r="BE47" i="68"/>
  <c r="BA47" i="68"/>
  <c r="AW47" i="68"/>
  <c r="AS47" i="68"/>
  <c r="AO47" i="68"/>
  <c r="AG47" i="68"/>
  <c r="AC47" i="68"/>
  <c r="Y47" i="68"/>
  <c r="U47" i="68"/>
  <c r="Q47" i="68"/>
  <c r="M47" i="68"/>
  <c r="I47" i="68"/>
  <c r="BI46" i="68"/>
  <c r="BE46" i="68"/>
  <c r="BA46" i="68"/>
  <c r="AW46" i="68"/>
  <c r="AS46" i="68"/>
  <c r="AO46" i="68"/>
  <c r="AG46" i="68"/>
  <c r="AC46" i="68"/>
  <c r="Y46" i="68"/>
  <c r="U46" i="68"/>
  <c r="Q46" i="68"/>
  <c r="M46" i="68"/>
  <c r="I46" i="68"/>
  <c r="BI44" i="68"/>
  <c r="BE44" i="68"/>
  <c r="BA44" i="68"/>
  <c r="AW44" i="68"/>
  <c r="AS44" i="68"/>
  <c r="AO44" i="68"/>
  <c r="AG44" i="68"/>
  <c r="AC44" i="68"/>
  <c r="Y44" i="68"/>
  <c r="U44" i="68"/>
  <c r="Q44" i="68"/>
  <c r="M44" i="68"/>
  <c r="I44" i="68"/>
  <c r="BI42" i="79"/>
  <c r="A42" i="68"/>
  <c r="A65" i="68" s="1"/>
  <c r="BI36" i="68"/>
  <c r="BE36" i="68"/>
  <c r="BA36" i="68"/>
  <c r="AW36" i="68"/>
  <c r="AS36" i="68"/>
  <c r="AO36" i="68"/>
  <c r="AG36" i="68"/>
  <c r="AC36" i="68"/>
  <c r="Y36" i="68"/>
  <c r="U36" i="68"/>
  <c r="Q36" i="68"/>
  <c r="M36" i="68"/>
  <c r="I36" i="68"/>
  <c r="BI34" i="68"/>
  <c r="BE34" i="68"/>
  <c r="BA34" i="68"/>
  <c r="AW34" i="68"/>
  <c r="AS34" i="68"/>
  <c r="AO34" i="68"/>
  <c r="AG34" i="68"/>
  <c r="AC34" i="68"/>
  <c r="Y34" i="68"/>
  <c r="U34" i="68"/>
  <c r="Q34" i="68"/>
  <c r="M34" i="68"/>
  <c r="I34" i="68"/>
  <c r="BI33" i="68"/>
  <c r="BE33" i="68"/>
  <c r="BA33" i="68"/>
  <c r="AW33" i="68"/>
  <c r="AS33" i="68"/>
  <c r="AO33" i="68"/>
  <c r="AG33" i="68"/>
  <c r="AC33" i="68"/>
  <c r="Y33" i="68"/>
  <c r="U33" i="68"/>
  <c r="Q33" i="68"/>
  <c r="M33" i="68"/>
  <c r="I33" i="68"/>
  <c r="BI32" i="68"/>
  <c r="BE32" i="68"/>
  <c r="BA32" i="68"/>
  <c r="AW32" i="68"/>
  <c r="AS32" i="68"/>
  <c r="AO32" i="68"/>
  <c r="AG32" i="68"/>
  <c r="AC32" i="68"/>
  <c r="Y32" i="68"/>
  <c r="U32" i="68"/>
  <c r="Q32" i="68"/>
  <c r="M32" i="68"/>
  <c r="I32" i="68"/>
  <c r="BI31" i="68"/>
  <c r="BE31" i="68"/>
  <c r="BA31" i="68"/>
  <c r="AW31" i="68"/>
  <c r="AS31" i="68"/>
  <c r="AO31" i="68"/>
  <c r="AG31" i="68"/>
  <c r="AC31" i="68"/>
  <c r="Y31" i="68"/>
  <c r="U31" i="68"/>
  <c r="Q31" i="68"/>
  <c r="M31" i="68"/>
  <c r="I31" i="68"/>
  <c r="BI30" i="68"/>
  <c r="BE30" i="68"/>
  <c r="BA30" i="68"/>
  <c r="AW30" i="68"/>
  <c r="AS30" i="68"/>
  <c r="AO30" i="68"/>
  <c r="AG30" i="68"/>
  <c r="AC30" i="68"/>
  <c r="Y30" i="68"/>
  <c r="U30" i="68"/>
  <c r="Q30" i="68"/>
  <c r="M30" i="68"/>
  <c r="I30" i="68"/>
  <c r="BI29" i="68"/>
  <c r="BE29" i="68"/>
  <c r="BA29" i="68"/>
  <c r="AW29" i="68"/>
  <c r="AS29" i="68"/>
  <c r="AO29" i="68"/>
  <c r="AG29" i="68"/>
  <c r="AC29" i="68"/>
  <c r="Y29" i="68"/>
  <c r="U29" i="68"/>
  <c r="Q29" i="68"/>
  <c r="M29" i="68"/>
  <c r="I29" i="68"/>
  <c r="BI28" i="68"/>
  <c r="BE28" i="68"/>
  <c r="BA28" i="68"/>
  <c r="AW28" i="68"/>
  <c r="AS28" i="68"/>
  <c r="AO28" i="68"/>
  <c r="AG28" i="68"/>
  <c r="AC28" i="68"/>
  <c r="Y28" i="68"/>
  <c r="U28" i="68"/>
  <c r="Q28" i="68"/>
  <c r="M28" i="68"/>
  <c r="I28" i="68"/>
  <c r="BH27" i="68"/>
  <c r="BG27" i="68"/>
  <c r="BG25" i="68" s="1"/>
  <c r="BF27" i="68"/>
  <c r="BF25" i="68" s="1"/>
  <c r="BD27" i="68"/>
  <c r="BD25" i="68" s="1"/>
  <c r="BC27" i="68"/>
  <c r="BC25" i="68" s="1"/>
  <c r="BB27" i="68"/>
  <c r="AZ27" i="68"/>
  <c r="AZ25" i="68" s="1"/>
  <c r="AY27" i="68"/>
  <c r="AY25" i="68" s="1"/>
  <c r="AX27" i="68"/>
  <c r="AX25" i="68" s="1"/>
  <c r="AV27" i="68"/>
  <c r="AV25" i="68" s="1"/>
  <c r="AU27" i="68"/>
  <c r="AU25" i="68" s="1"/>
  <c r="AT27" i="68"/>
  <c r="AR27" i="68"/>
  <c r="AR25" i="68" s="1"/>
  <c r="AQ27" i="68"/>
  <c r="AQ25" i="68" s="1"/>
  <c r="AP27" i="68"/>
  <c r="AP25" i="68" s="1"/>
  <c r="AN27" i="68"/>
  <c r="AN25" i="68" s="1"/>
  <c r="AM27" i="68"/>
  <c r="AM25" i="68" s="1"/>
  <c r="AL27" i="68"/>
  <c r="AL25" i="68" s="1"/>
  <c r="AF27" i="68"/>
  <c r="AE27" i="68"/>
  <c r="AD27" i="68"/>
  <c r="AB27" i="68"/>
  <c r="AB25" i="68" s="1"/>
  <c r="AA27" i="68"/>
  <c r="AA25" i="68" s="1"/>
  <c r="Z27" i="68"/>
  <c r="X27" i="68"/>
  <c r="W27" i="68"/>
  <c r="V27" i="68"/>
  <c r="T27" i="68"/>
  <c r="S27" i="68"/>
  <c r="R27" i="68"/>
  <c r="P27" i="68"/>
  <c r="O27" i="68"/>
  <c r="N27" i="68"/>
  <c r="L27" i="68"/>
  <c r="K27" i="68"/>
  <c r="J27" i="68"/>
  <c r="J25" i="68" s="1"/>
  <c r="H27" i="68"/>
  <c r="G27" i="68"/>
  <c r="F27" i="68"/>
  <c r="BI26" i="68"/>
  <c r="BE26" i="68"/>
  <c r="BA26" i="68"/>
  <c r="AW26" i="68"/>
  <c r="AS26" i="68"/>
  <c r="AO26" i="68"/>
  <c r="AG26" i="68"/>
  <c r="AC26" i="68"/>
  <c r="Y26" i="68"/>
  <c r="U26" i="68"/>
  <c r="Q26" i="68"/>
  <c r="M26" i="68"/>
  <c r="I26" i="68"/>
  <c r="BH25" i="68"/>
  <c r="BB25" i="68"/>
  <c r="AT25" i="68"/>
  <c r="Z25" i="68"/>
  <c r="R25" i="68"/>
  <c r="BI22" i="68"/>
  <c r="BE22" i="68"/>
  <c r="BA22" i="68"/>
  <c r="AW22" i="68"/>
  <c r="AS22" i="68"/>
  <c r="AO22" i="68"/>
  <c r="AG22" i="68"/>
  <c r="AC22" i="68"/>
  <c r="Y22" i="68"/>
  <c r="U22" i="68"/>
  <c r="Q22" i="68"/>
  <c r="M22" i="68"/>
  <c r="I22" i="68"/>
  <c r="BI21" i="68"/>
  <c r="BE21" i="68"/>
  <c r="BA21" i="68"/>
  <c r="AW21" i="68"/>
  <c r="AS21" i="68"/>
  <c r="AO21" i="68"/>
  <c r="AG21" i="68"/>
  <c r="AC21" i="68"/>
  <c r="Y21" i="68"/>
  <c r="U21" i="68"/>
  <c r="Q21" i="68"/>
  <c r="M21" i="68"/>
  <c r="I21" i="68"/>
  <c r="BI20" i="68"/>
  <c r="BE20" i="68"/>
  <c r="BA20" i="68"/>
  <c r="AW20" i="68"/>
  <c r="AS20" i="68"/>
  <c r="AO20" i="68"/>
  <c r="AG20" i="68"/>
  <c r="AC20" i="68"/>
  <c r="Y20" i="68"/>
  <c r="U20" i="68"/>
  <c r="Q20" i="68"/>
  <c r="M20" i="68"/>
  <c r="I20" i="68"/>
  <c r="BH19" i="68"/>
  <c r="BH23" i="68" s="1"/>
  <c r="BG19" i="68"/>
  <c r="BG23" i="68" s="1"/>
  <c r="BF19" i="68"/>
  <c r="BF23" i="68" s="1"/>
  <c r="BD19" i="68"/>
  <c r="BD23" i="68" s="1"/>
  <c r="BD38" i="68" s="1"/>
  <c r="BD39" i="68" s="1"/>
  <c r="BC19" i="68"/>
  <c r="BC23" i="68" s="1"/>
  <c r="BB19" i="68"/>
  <c r="BB23" i="68" s="1"/>
  <c r="AZ19" i="68"/>
  <c r="AZ23" i="68" s="1"/>
  <c r="AY19" i="68"/>
  <c r="AY23" i="68" s="1"/>
  <c r="AX19" i="68"/>
  <c r="AX23" i="68" s="1"/>
  <c r="AV19" i="68"/>
  <c r="AV23" i="68" s="1"/>
  <c r="AU19" i="68"/>
  <c r="AU23" i="68" s="1"/>
  <c r="AT19" i="68"/>
  <c r="AT23" i="68" s="1"/>
  <c r="AR19" i="68"/>
  <c r="AR23" i="68" s="1"/>
  <c r="AQ19" i="68"/>
  <c r="AQ23" i="68" s="1"/>
  <c r="AP19" i="68"/>
  <c r="AP23" i="68" s="1"/>
  <c r="AN19" i="68"/>
  <c r="AN23" i="68" s="1"/>
  <c r="AN38" i="68" s="1"/>
  <c r="AN39" i="68" s="1"/>
  <c r="AM19" i="68"/>
  <c r="AM23" i="68" s="1"/>
  <c r="AL19" i="68"/>
  <c r="AL23" i="68" s="1"/>
  <c r="AF19" i="68"/>
  <c r="AE19" i="68"/>
  <c r="AD19" i="68"/>
  <c r="AB19" i="68"/>
  <c r="AB23" i="68" s="1"/>
  <c r="AA19" i="68"/>
  <c r="AA23" i="68" s="1"/>
  <c r="Z19" i="68"/>
  <c r="Z23" i="68" s="1"/>
  <c r="X19" i="68"/>
  <c r="W19" i="68"/>
  <c r="V19" i="68"/>
  <c r="T19" i="68"/>
  <c r="S19" i="68"/>
  <c r="R19" i="68"/>
  <c r="P19" i="68"/>
  <c r="O19" i="68"/>
  <c r="N19" i="68"/>
  <c r="L19" i="68"/>
  <c r="K19" i="68"/>
  <c r="J19" i="68"/>
  <c r="H19" i="68"/>
  <c r="G19" i="68"/>
  <c r="F19" i="68"/>
  <c r="BI18" i="68"/>
  <c r="BE18" i="68"/>
  <c r="BA18" i="68"/>
  <c r="AW18" i="68"/>
  <c r="AS18" i="68"/>
  <c r="AO18" i="68"/>
  <c r="AG18" i="68"/>
  <c r="AC18" i="68"/>
  <c r="Y18" i="68"/>
  <c r="U18" i="68"/>
  <c r="Q18" i="68"/>
  <c r="M18" i="68"/>
  <c r="I18" i="68"/>
  <c r="BI17" i="68"/>
  <c r="BE17" i="68"/>
  <c r="BA17" i="68"/>
  <c r="AW17" i="68"/>
  <c r="AS17" i="68"/>
  <c r="AO17" i="68"/>
  <c r="AG17" i="68"/>
  <c r="AC17" i="68"/>
  <c r="Y17" i="68"/>
  <c r="U17" i="68"/>
  <c r="Q17" i="68"/>
  <c r="M17" i="68"/>
  <c r="I17" i="68"/>
  <c r="BI15" i="68"/>
  <c r="BE15" i="68"/>
  <c r="BA15" i="68"/>
  <c r="AW15" i="68"/>
  <c r="AS15" i="68"/>
  <c r="AO15" i="68"/>
  <c r="AG15" i="68"/>
  <c r="AC15" i="68"/>
  <c r="Y15" i="68"/>
  <c r="U15" i="68"/>
  <c r="Q15" i="68"/>
  <c r="M15" i="68"/>
  <c r="I15" i="68"/>
  <c r="BI13" i="68"/>
  <c r="BE13" i="68"/>
  <c r="BA13" i="68"/>
  <c r="AW13" i="68"/>
  <c r="AS13" i="68"/>
  <c r="AO13" i="68"/>
  <c r="AG13" i="68"/>
  <c r="AC13" i="68"/>
  <c r="Y13" i="68"/>
  <c r="U13" i="68"/>
  <c r="Q13" i="68"/>
  <c r="M13" i="68"/>
  <c r="I13" i="68"/>
  <c r="A13" i="68"/>
  <c r="A36" i="68" s="1"/>
  <c r="BI94" i="98"/>
  <c r="BE94" i="98"/>
  <c r="BA94" i="98"/>
  <c r="AW94" i="98"/>
  <c r="AS94" i="98"/>
  <c r="AO94" i="98"/>
  <c r="AG94" i="98"/>
  <c r="AC94" i="98"/>
  <c r="Y94" i="98"/>
  <c r="U94" i="98"/>
  <c r="Q94" i="98"/>
  <c r="M94" i="98"/>
  <c r="I94" i="98"/>
  <c r="BI92" i="98"/>
  <c r="BE92" i="98"/>
  <c r="BA92" i="98"/>
  <c r="AW92" i="98"/>
  <c r="AS92" i="98"/>
  <c r="AO92" i="98"/>
  <c r="AG92" i="98"/>
  <c r="AC92" i="98"/>
  <c r="Y92" i="98"/>
  <c r="U92" i="98"/>
  <c r="Q92" i="98"/>
  <c r="M92" i="98"/>
  <c r="I92" i="98"/>
  <c r="BI91" i="98"/>
  <c r="BE91" i="98"/>
  <c r="BA91" i="98"/>
  <c r="AW91" i="98"/>
  <c r="AS91" i="98"/>
  <c r="AO91" i="98"/>
  <c r="AG91" i="98"/>
  <c r="AC91" i="98"/>
  <c r="Y91" i="98"/>
  <c r="U91" i="98"/>
  <c r="Q91" i="98"/>
  <c r="M91" i="98"/>
  <c r="I91" i="98"/>
  <c r="BI90" i="98"/>
  <c r="BI90" i="79" s="1"/>
  <c r="BI90" i="4" s="1"/>
  <c r="BE90" i="98"/>
  <c r="BA90" i="98"/>
  <c r="AW90" i="98"/>
  <c r="AS90" i="98"/>
  <c r="AO90" i="98"/>
  <c r="AG90" i="98"/>
  <c r="AC90" i="98"/>
  <c r="Y90" i="98"/>
  <c r="U90" i="98"/>
  <c r="Q90" i="98"/>
  <c r="M90" i="98"/>
  <c r="I90" i="98"/>
  <c r="BI89" i="98"/>
  <c r="BE89" i="98"/>
  <c r="BA89" i="98"/>
  <c r="AW89" i="98"/>
  <c r="AS89" i="98"/>
  <c r="AO89" i="98"/>
  <c r="AG89" i="98"/>
  <c r="AC89" i="98"/>
  <c r="Y89" i="98"/>
  <c r="U89" i="98"/>
  <c r="Q89" i="98"/>
  <c r="M89" i="98"/>
  <c r="I89" i="98"/>
  <c r="BI88" i="98"/>
  <c r="BE88" i="98"/>
  <c r="BA88" i="98"/>
  <c r="AW88" i="98"/>
  <c r="AS88" i="98"/>
  <c r="AO88" i="98"/>
  <c r="AG88" i="98"/>
  <c r="AC88" i="98"/>
  <c r="Y88" i="98"/>
  <c r="U88" i="98"/>
  <c r="Q88" i="98"/>
  <c r="M88" i="98"/>
  <c r="I88" i="98"/>
  <c r="BI87" i="98"/>
  <c r="BE87" i="98"/>
  <c r="BA87" i="98"/>
  <c r="AW87" i="98"/>
  <c r="AS87" i="98"/>
  <c r="AO87" i="98"/>
  <c r="AG87" i="98"/>
  <c r="AC87" i="98"/>
  <c r="Y87" i="98"/>
  <c r="U87" i="98"/>
  <c r="Q87" i="98"/>
  <c r="M87" i="98"/>
  <c r="I87" i="98"/>
  <c r="BI86" i="98"/>
  <c r="BI86" i="79" s="1"/>
  <c r="BE86" i="98"/>
  <c r="BA86" i="98"/>
  <c r="AW86" i="98"/>
  <c r="AS86" i="98"/>
  <c r="AS86" i="79" s="1"/>
  <c r="AO86" i="98"/>
  <c r="AG86" i="98"/>
  <c r="AC86" i="98"/>
  <c r="Y86" i="98"/>
  <c r="U86" i="98"/>
  <c r="Q86" i="98"/>
  <c r="M86" i="98"/>
  <c r="I86" i="98"/>
  <c r="BI85" i="98"/>
  <c r="BE85" i="98"/>
  <c r="BA85" i="98"/>
  <c r="AW85" i="98"/>
  <c r="AS85" i="98"/>
  <c r="AO85" i="98"/>
  <c r="AG85" i="98"/>
  <c r="AC85" i="98"/>
  <c r="AC85" i="79" s="1"/>
  <c r="Y85" i="98"/>
  <c r="U85" i="98"/>
  <c r="Q85" i="98"/>
  <c r="M85" i="98"/>
  <c r="I85" i="98"/>
  <c r="BI84" i="98"/>
  <c r="BE84" i="98"/>
  <c r="BA84" i="98"/>
  <c r="AW84" i="98"/>
  <c r="AS84" i="98"/>
  <c r="AO84" i="98"/>
  <c r="AG84" i="98"/>
  <c r="AC84" i="98"/>
  <c r="Y84" i="98"/>
  <c r="U84" i="98"/>
  <c r="Q84" i="98"/>
  <c r="M84" i="98"/>
  <c r="I84" i="98"/>
  <c r="BH83" i="98"/>
  <c r="BG83" i="98"/>
  <c r="BF83" i="98"/>
  <c r="BD83" i="98"/>
  <c r="BC83" i="98"/>
  <c r="BB83" i="98"/>
  <c r="AZ83" i="98"/>
  <c r="AY83" i="98"/>
  <c r="AX83" i="98"/>
  <c r="AV83" i="98"/>
  <c r="AU83" i="98"/>
  <c r="AT83" i="98"/>
  <c r="AR83" i="98"/>
  <c r="AQ83" i="98"/>
  <c r="AP83" i="98"/>
  <c r="AN83" i="98"/>
  <c r="AM83" i="98"/>
  <c r="AL83" i="98"/>
  <c r="AF83" i="98"/>
  <c r="AE83" i="98"/>
  <c r="AD83" i="98"/>
  <c r="AB83" i="98"/>
  <c r="AA83" i="98"/>
  <c r="Z83" i="98"/>
  <c r="X83" i="98"/>
  <c r="W83" i="98"/>
  <c r="V83" i="98"/>
  <c r="T83" i="98"/>
  <c r="S83" i="98"/>
  <c r="R83" i="98"/>
  <c r="P83" i="98"/>
  <c r="O83" i="98"/>
  <c r="N83" i="98"/>
  <c r="L83" i="98"/>
  <c r="K83" i="98"/>
  <c r="J83" i="98"/>
  <c r="H83" i="98"/>
  <c r="G83" i="98"/>
  <c r="F83" i="98"/>
  <c r="BI81" i="98"/>
  <c r="BE81" i="98"/>
  <c r="BA81" i="98"/>
  <c r="AW81" i="98"/>
  <c r="AS81" i="98"/>
  <c r="AO81" i="98"/>
  <c r="AG81" i="98"/>
  <c r="AC81" i="98"/>
  <c r="Y81" i="98"/>
  <c r="U81" i="98"/>
  <c r="Q81" i="98"/>
  <c r="M81" i="98"/>
  <c r="I81" i="98"/>
  <c r="BI80" i="98"/>
  <c r="BE80" i="98"/>
  <c r="BA80" i="98"/>
  <c r="AW80" i="98"/>
  <c r="AS80" i="98"/>
  <c r="AO80" i="98"/>
  <c r="AO80" i="79" s="1"/>
  <c r="AO80" i="4" s="1"/>
  <c r="AG80" i="98"/>
  <c r="AC80" i="98"/>
  <c r="Y80" i="98"/>
  <c r="U80" i="98"/>
  <c r="Q80" i="98"/>
  <c r="M80" i="98"/>
  <c r="I80" i="98"/>
  <c r="BI79" i="98"/>
  <c r="BE79" i="98"/>
  <c r="BA79" i="98"/>
  <c r="AW79" i="98"/>
  <c r="AS79" i="98"/>
  <c r="AO79" i="98"/>
  <c r="AG79" i="98"/>
  <c r="AC79" i="98"/>
  <c r="Y79" i="98"/>
  <c r="U79" i="98"/>
  <c r="Q79" i="98"/>
  <c r="M79" i="98"/>
  <c r="I79" i="98"/>
  <c r="BI78" i="98"/>
  <c r="BE78" i="98"/>
  <c r="BA78" i="98"/>
  <c r="AW78" i="98"/>
  <c r="AS78" i="98"/>
  <c r="AO78" i="98"/>
  <c r="AG78" i="98"/>
  <c r="AC78" i="98"/>
  <c r="Y78" i="98"/>
  <c r="U78" i="98"/>
  <c r="Q78" i="98"/>
  <c r="M78" i="98"/>
  <c r="I78" i="98"/>
  <c r="BI77" i="98"/>
  <c r="BE77" i="98"/>
  <c r="BA77" i="98"/>
  <c r="AW77" i="98"/>
  <c r="AS77" i="98"/>
  <c r="AO77" i="98"/>
  <c r="AG77" i="98"/>
  <c r="AC77" i="98"/>
  <c r="Y77" i="98"/>
  <c r="U77" i="98"/>
  <c r="Q77" i="98"/>
  <c r="M77" i="98"/>
  <c r="I77" i="98"/>
  <c r="BI76" i="98"/>
  <c r="BE76" i="98"/>
  <c r="BA76" i="98"/>
  <c r="AW76" i="98"/>
  <c r="AS76" i="98"/>
  <c r="AO76" i="98"/>
  <c r="AG76" i="98"/>
  <c r="AC76" i="98"/>
  <c r="Y76" i="98"/>
  <c r="U76" i="98"/>
  <c r="Q76" i="98"/>
  <c r="M76" i="98"/>
  <c r="I76" i="98"/>
  <c r="BI75" i="98"/>
  <c r="BE75" i="98"/>
  <c r="BA75" i="98"/>
  <c r="AW75" i="98"/>
  <c r="AS75" i="98"/>
  <c r="AO75" i="98"/>
  <c r="AG75" i="98"/>
  <c r="AC75" i="98"/>
  <c r="Y75" i="98"/>
  <c r="U75" i="98"/>
  <c r="Q75" i="98"/>
  <c r="M75" i="98"/>
  <c r="I75" i="98"/>
  <c r="BI73" i="98"/>
  <c r="BE73" i="98"/>
  <c r="BA73" i="98"/>
  <c r="AW73" i="98"/>
  <c r="AS73" i="98"/>
  <c r="AO73" i="98"/>
  <c r="AG73" i="98"/>
  <c r="AC73" i="98"/>
  <c r="Y73" i="98"/>
  <c r="U73" i="98"/>
  <c r="Q73" i="98"/>
  <c r="M73" i="98"/>
  <c r="I73" i="98"/>
  <c r="BI71" i="98"/>
  <c r="BE71" i="98"/>
  <c r="BA71" i="98"/>
  <c r="AW71" i="98"/>
  <c r="AS71" i="98"/>
  <c r="AO71" i="98"/>
  <c r="AG71" i="98"/>
  <c r="AC71" i="98"/>
  <c r="Y71" i="98"/>
  <c r="U71" i="98"/>
  <c r="Q71" i="98"/>
  <c r="M71" i="98"/>
  <c r="I71" i="98"/>
  <c r="A71" i="98"/>
  <c r="A83" i="98" s="1"/>
  <c r="BI65" i="98"/>
  <c r="BE65" i="98"/>
  <c r="BA65" i="98"/>
  <c r="AW65" i="98"/>
  <c r="AS65" i="98"/>
  <c r="AO65" i="98"/>
  <c r="AG65" i="98"/>
  <c r="AC65" i="98"/>
  <c r="Y65" i="98"/>
  <c r="U65" i="98"/>
  <c r="Q65" i="98"/>
  <c r="M65" i="98"/>
  <c r="I65" i="98"/>
  <c r="BI63" i="98"/>
  <c r="BE63" i="98"/>
  <c r="BA63" i="98"/>
  <c r="AW63" i="98"/>
  <c r="AS63" i="98"/>
  <c r="AO63" i="98"/>
  <c r="AG63" i="98"/>
  <c r="AC63" i="98"/>
  <c r="Y63" i="98"/>
  <c r="U63" i="98"/>
  <c r="Q63" i="98"/>
  <c r="M63" i="98"/>
  <c r="I63" i="98"/>
  <c r="BI62" i="98"/>
  <c r="BE62" i="98"/>
  <c r="BA62" i="98"/>
  <c r="AW62" i="98"/>
  <c r="AS62" i="98"/>
  <c r="AO62" i="98"/>
  <c r="AG62" i="98"/>
  <c r="AC62" i="98"/>
  <c r="Y62" i="98"/>
  <c r="U62" i="98"/>
  <c r="Q62" i="98"/>
  <c r="M62" i="98"/>
  <c r="I62" i="98"/>
  <c r="BI61" i="98"/>
  <c r="BE61" i="98"/>
  <c r="BA61" i="98"/>
  <c r="AW61" i="98"/>
  <c r="AS61" i="98"/>
  <c r="AO61" i="98"/>
  <c r="AG61" i="98"/>
  <c r="AC61" i="98"/>
  <c r="Y61" i="98"/>
  <c r="U61" i="98"/>
  <c r="Q61" i="98"/>
  <c r="M61" i="98"/>
  <c r="I61" i="98"/>
  <c r="BI60" i="98"/>
  <c r="BE60" i="98"/>
  <c r="BA60" i="98"/>
  <c r="AW60" i="98"/>
  <c r="AS60" i="98"/>
  <c r="AO60" i="98"/>
  <c r="AG60" i="98"/>
  <c r="AC60" i="98"/>
  <c r="Y60" i="98"/>
  <c r="U60" i="98"/>
  <c r="Q60" i="98"/>
  <c r="M60" i="98"/>
  <c r="I60" i="98"/>
  <c r="BI59" i="98"/>
  <c r="BE59" i="98"/>
  <c r="BA59" i="98"/>
  <c r="AW59" i="98"/>
  <c r="AS59" i="98"/>
  <c r="AO59" i="98"/>
  <c r="AG59" i="98"/>
  <c r="AC59" i="98"/>
  <c r="Y59" i="98"/>
  <c r="U59" i="98"/>
  <c r="Q59" i="98"/>
  <c r="M59" i="98"/>
  <c r="I59" i="98"/>
  <c r="BI58" i="98"/>
  <c r="BE58" i="98"/>
  <c r="BA58" i="98"/>
  <c r="AW58" i="98"/>
  <c r="AS58" i="98"/>
  <c r="AO58" i="98"/>
  <c r="AG58" i="98"/>
  <c r="AC58" i="98"/>
  <c r="Y58" i="98"/>
  <c r="U58" i="98"/>
  <c r="Q58" i="98"/>
  <c r="M58" i="98"/>
  <c r="I58" i="98"/>
  <c r="BI57" i="98"/>
  <c r="BE57" i="98"/>
  <c r="BA57" i="98"/>
  <c r="AW57" i="98"/>
  <c r="AS57" i="98"/>
  <c r="AO57" i="98"/>
  <c r="AG57" i="98"/>
  <c r="AC57" i="98"/>
  <c r="Y57" i="98"/>
  <c r="U57" i="98"/>
  <c r="Q57" i="98"/>
  <c r="M57" i="98"/>
  <c r="I57" i="98"/>
  <c r="BH56" i="98"/>
  <c r="BG56" i="98"/>
  <c r="BF56" i="98"/>
  <c r="BD56" i="98"/>
  <c r="BC56" i="98"/>
  <c r="BB56" i="98"/>
  <c r="BB54" i="98" s="1"/>
  <c r="AZ56" i="98"/>
  <c r="AY56" i="98"/>
  <c r="AX56" i="98"/>
  <c r="AV56" i="98"/>
  <c r="AU56" i="98"/>
  <c r="AT56" i="98"/>
  <c r="AR56" i="98"/>
  <c r="AQ56" i="98"/>
  <c r="AP56" i="98"/>
  <c r="AN56" i="98"/>
  <c r="AM56" i="98"/>
  <c r="AL56" i="98"/>
  <c r="AF56" i="98"/>
  <c r="AE56" i="98"/>
  <c r="AD56" i="98"/>
  <c r="AB56" i="98"/>
  <c r="AB54" i="98" s="1"/>
  <c r="AA56" i="98"/>
  <c r="Z56" i="98"/>
  <c r="Z54" i="98" s="1"/>
  <c r="X56" i="98"/>
  <c r="W56" i="98"/>
  <c r="V56" i="98"/>
  <c r="T56" i="98"/>
  <c r="S56" i="98"/>
  <c r="R56" i="98"/>
  <c r="P56" i="98"/>
  <c r="O56" i="98"/>
  <c r="N56" i="98"/>
  <c r="L56" i="98"/>
  <c r="K56" i="98"/>
  <c r="J56" i="98"/>
  <c r="J54" i="98" s="1"/>
  <c r="H56" i="98"/>
  <c r="G56" i="98"/>
  <c r="F56" i="98"/>
  <c r="BI55" i="98"/>
  <c r="BE55" i="98"/>
  <c r="BA55" i="98"/>
  <c r="AW55" i="98"/>
  <c r="AS55" i="98"/>
  <c r="AO55" i="98"/>
  <c r="AG55" i="98"/>
  <c r="AC55" i="98"/>
  <c r="Y55" i="98"/>
  <c r="U55" i="98"/>
  <c r="Q55" i="98"/>
  <c r="M55" i="98"/>
  <c r="I55" i="98"/>
  <c r="BH54" i="98"/>
  <c r="BD54" i="98"/>
  <c r="AT54" i="98"/>
  <c r="AN54" i="98"/>
  <c r="T54" i="98"/>
  <c r="R54" i="98"/>
  <c r="L54" i="98"/>
  <c r="BI51" i="98"/>
  <c r="BE51" i="98"/>
  <c r="BA51" i="98"/>
  <c r="AW51" i="98"/>
  <c r="AS51" i="98"/>
  <c r="AO51" i="98"/>
  <c r="AG51" i="98"/>
  <c r="AC51" i="98"/>
  <c r="Y51" i="98"/>
  <c r="U51" i="98"/>
  <c r="Q51" i="98"/>
  <c r="M51" i="98"/>
  <c r="I51" i="98"/>
  <c r="BI50" i="98"/>
  <c r="BE50" i="98"/>
  <c r="BA50" i="98"/>
  <c r="AW50" i="98"/>
  <c r="AS50" i="98"/>
  <c r="AO50" i="98"/>
  <c r="AG50" i="98"/>
  <c r="AC50" i="98"/>
  <c r="Y50" i="98"/>
  <c r="U50" i="98"/>
  <c r="Q50" i="98"/>
  <c r="M50" i="98"/>
  <c r="I50" i="98"/>
  <c r="BI49" i="98"/>
  <c r="BE49" i="98"/>
  <c r="BA49" i="98"/>
  <c r="AW49" i="98"/>
  <c r="AS49" i="98"/>
  <c r="AO49" i="98"/>
  <c r="AG49" i="98"/>
  <c r="AC49" i="98"/>
  <c r="Y49" i="98"/>
  <c r="U49" i="98"/>
  <c r="Q49" i="98"/>
  <c r="M49" i="98"/>
  <c r="I49" i="98"/>
  <c r="BH48" i="98"/>
  <c r="BH52" i="98" s="1"/>
  <c r="BG48" i="98"/>
  <c r="BF48" i="98"/>
  <c r="BD48" i="98"/>
  <c r="BD52" i="98" s="1"/>
  <c r="BC48" i="98"/>
  <c r="BC52" i="98" s="1"/>
  <c r="BB48" i="98"/>
  <c r="AZ48" i="98"/>
  <c r="AZ52" i="98" s="1"/>
  <c r="AY48" i="98"/>
  <c r="AY52" i="98" s="1"/>
  <c r="AX48" i="98"/>
  <c r="AV48" i="98"/>
  <c r="AU48" i="98"/>
  <c r="AU52" i="98" s="1"/>
  <c r="AT48" i="98"/>
  <c r="AR48" i="98"/>
  <c r="AR52" i="98" s="1"/>
  <c r="AQ48" i="98"/>
  <c r="AP48" i="98"/>
  <c r="AN48" i="98"/>
  <c r="AN52" i="98" s="1"/>
  <c r="AM48" i="98"/>
  <c r="AM52" i="98" s="1"/>
  <c r="AL48" i="98"/>
  <c r="AF48" i="98"/>
  <c r="AF52" i="98" s="1"/>
  <c r="AE48" i="98"/>
  <c r="AE52" i="98" s="1"/>
  <c r="AD48" i="98"/>
  <c r="AB48" i="98"/>
  <c r="AA48" i="98"/>
  <c r="AA52" i="98" s="1"/>
  <c r="Z48" i="98"/>
  <c r="X48" i="98"/>
  <c r="X52" i="98" s="1"/>
  <c r="W48" i="98"/>
  <c r="V48" i="98"/>
  <c r="T48" i="98"/>
  <c r="T52" i="98" s="1"/>
  <c r="S48" i="98"/>
  <c r="S52" i="98" s="1"/>
  <c r="R48" i="98"/>
  <c r="P48" i="98"/>
  <c r="P52" i="98" s="1"/>
  <c r="O48" i="98"/>
  <c r="O52" i="98" s="1"/>
  <c r="N48" i="98"/>
  <c r="L48" i="98"/>
  <c r="K48" i="98"/>
  <c r="K52" i="98" s="1"/>
  <c r="J48" i="98"/>
  <c r="H48" i="98"/>
  <c r="H52" i="98" s="1"/>
  <c r="G48" i="98"/>
  <c r="F48" i="98"/>
  <c r="BI47" i="98"/>
  <c r="BE47" i="98"/>
  <c r="BA47" i="98"/>
  <c r="AW47" i="98"/>
  <c r="AS47" i="98"/>
  <c r="AO47" i="98"/>
  <c r="AG47" i="98"/>
  <c r="AC47" i="98"/>
  <c r="Y47" i="98"/>
  <c r="U47" i="98"/>
  <c r="Q47" i="98"/>
  <c r="M47" i="98"/>
  <c r="I47" i="98"/>
  <c r="BI46" i="98"/>
  <c r="BE46" i="98"/>
  <c r="BA46" i="98"/>
  <c r="AW46" i="98"/>
  <c r="AS46" i="98"/>
  <c r="AO46" i="98"/>
  <c r="AG46" i="98"/>
  <c r="AC46" i="98"/>
  <c r="Y46" i="98"/>
  <c r="U46" i="98"/>
  <c r="Q46" i="98"/>
  <c r="M46" i="98"/>
  <c r="I46" i="98"/>
  <c r="BI44" i="98"/>
  <c r="BE44" i="98"/>
  <c r="BA44" i="98"/>
  <c r="AW44" i="98"/>
  <c r="AS44" i="98"/>
  <c r="AO44" i="98"/>
  <c r="AG44" i="98"/>
  <c r="AC44" i="98"/>
  <c r="Y44" i="98"/>
  <c r="U44" i="98"/>
  <c r="Q44" i="98"/>
  <c r="M44" i="98"/>
  <c r="I44" i="98"/>
  <c r="A42" i="98"/>
  <c r="A65" i="98" s="1"/>
  <c r="BI36" i="98"/>
  <c r="BE36" i="98"/>
  <c r="BA36" i="98"/>
  <c r="AW36" i="98"/>
  <c r="AS36" i="98"/>
  <c r="AO36" i="98"/>
  <c r="AG36" i="98"/>
  <c r="AC36" i="98"/>
  <c r="Y36" i="98"/>
  <c r="U36" i="98"/>
  <c r="Q36" i="98"/>
  <c r="M36" i="98"/>
  <c r="I36" i="98"/>
  <c r="BI34" i="98"/>
  <c r="BE34" i="98"/>
  <c r="BA34" i="98"/>
  <c r="AW34" i="98"/>
  <c r="AS34" i="98"/>
  <c r="AO34" i="98"/>
  <c r="AG34" i="98"/>
  <c r="AC34" i="98"/>
  <c r="Y34" i="98"/>
  <c r="U34" i="98"/>
  <c r="Q34" i="98"/>
  <c r="M34" i="98"/>
  <c r="I34" i="98"/>
  <c r="BI33" i="98"/>
  <c r="BE33" i="98"/>
  <c r="BA33" i="98"/>
  <c r="AW33" i="98"/>
  <c r="AS33" i="98"/>
  <c r="AO33" i="98"/>
  <c r="AG33" i="98"/>
  <c r="AC33" i="98"/>
  <c r="Y33" i="98"/>
  <c r="U33" i="98"/>
  <c r="Q33" i="98"/>
  <c r="M33" i="98"/>
  <c r="I33" i="98"/>
  <c r="BI32" i="98"/>
  <c r="BE32" i="98"/>
  <c r="BA32" i="98"/>
  <c r="AW32" i="98"/>
  <c r="AS32" i="98"/>
  <c r="AO32" i="98"/>
  <c r="AG32" i="98"/>
  <c r="AC32" i="98"/>
  <c r="Y32" i="98"/>
  <c r="U32" i="98"/>
  <c r="Q32" i="98"/>
  <c r="M32" i="98"/>
  <c r="I32" i="98"/>
  <c r="BI31" i="98"/>
  <c r="BE31" i="98"/>
  <c r="BA31" i="98"/>
  <c r="AW31" i="98"/>
  <c r="AS31" i="98"/>
  <c r="AO31" i="98"/>
  <c r="AG31" i="98"/>
  <c r="AC31" i="98"/>
  <c r="Y31" i="98"/>
  <c r="U31" i="98"/>
  <c r="Q31" i="98"/>
  <c r="M31" i="98"/>
  <c r="I31" i="98"/>
  <c r="BI30" i="98"/>
  <c r="BE30" i="98"/>
  <c r="BA30" i="98"/>
  <c r="AW30" i="98"/>
  <c r="AS30" i="98"/>
  <c r="AO30" i="98"/>
  <c r="AG30" i="98"/>
  <c r="AC30" i="98"/>
  <c r="Y30" i="98"/>
  <c r="U30" i="98"/>
  <c r="Q30" i="98"/>
  <c r="M30" i="98"/>
  <c r="I30" i="98"/>
  <c r="BI29" i="98"/>
  <c r="BE29" i="98"/>
  <c r="BA29" i="98"/>
  <c r="AW29" i="98"/>
  <c r="AS29" i="98"/>
  <c r="AO29" i="98"/>
  <c r="AG29" i="98"/>
  <c r="AC29" i="98"/>
  <c r="Y29" i="98"/>
  <c r="U29" i="98"/>
  <c r="Q29" i="98"/>
  <c r="M29" i="98"/>
  <c r="I29" i="98"/>
  <c r="BI28" i="98"/>
  <c r="BE28" i="98"/>
  <c r="BA28" i="98"/>
  <c r="AW28" i="98"/>
  <c r="AS28" i="98"/>
  <c r="AO28" i="98"/>
  <c r="AG28" i="98"/>
  <c r="AC28" i="98"/>
  <c r="Y28" i="98"/>
  <c r="U28" i="98"/>
  <c r="Q28" i="98"/>
  <c r="M28" i="98"/>
  <c r="I28" i="98"/>
  <c r="BH27" i="98"/>
  <c r="BG27" i="98"/>
  <c r="BF27" i="98"/>
  <c r="BD27" i="98"/>
  <c r="BD25" i="98" s="1"/>
  <c r="BC27" i="98"/>
  <c r="BB27" i="98"/>
  <c r="AZ27" i="98"/>
  <c r="AY27" i="98"/>
  <c r="AX27" i="98"/>
  <c r="AV27" i="98"/>
  <c r="AU27" i="98"/>
  <c r="AT27" i="98"/>
  <c r="AT25" i="98" s="1"/>
  <c r="AR27" i="98"/>
  <c r="AQ27" i="98"/>
  <c r="AP27" i="98"/>
  <c r="AN27" i="98"/>
  <c r="AN25" i="98" s="1"/>
  <c r="AM27" i="98"/>
  <c r="AL27" i="98"/>
  <c r="AF27" i="98"/>
  <c r="AE27" i="98"/>
  <c r="AD27" i="98"/>
  <c r="AB27" i="98"/>
  <c r="AA27" i="98"/>
  <c r="Z27" i="98"/>
  <c r="Z25" i="98" s="1"/>
  <c r="X27" i="98"/>
  <c r="W27" i="98"/>
  <c r="V27" i="98"/>
  <c r="T27" i="98"/>
  <c r="T25" i="98" s="1"/>
  <c r="S27" i="98"/>
  <c r="R27" i="98"/>
  <c r="P27" i="98"/>
  <c r="O27" i="98"/>
  <c r="N27" i="98"/>
  <c r="L27" i="98"/>
  <c r="K27" i="98"/>
  <c r="J27" i="98"/>
  <c r="J25" i="98" s="1"/>
  <c r="H27" i="98"/>
  <c r="G27" i="98"/>
  <c r="F27" i="98"/>
  <c r="BI26" i="98"/>
  <c r="BE26" i="98"/>
  <c r="BA26" i="98"/>
  <c r="AW26" i="98"/>
  <c r="AS26" i="98"/>
  <c r="AO26" i="98"/>
  <c r="AG26" i="98"/>
  <c r="AC26" i="98"/>
  <c r="Y26" i="98"/>
  <c r="U26" i="98"/>
  <c r="Q26" i="98"/>
  <c r="M26" i="98"/>
  <c r="I26" i="98"/>
  <c r="BH25" i="98"/>
  <c r="BB25" i="98"/>
  <c r="AL25" i="98"/>
  <c r="L25" i="98"/>
  <c r="BI22" i="98"/>
  <c r="BE22" i="98"/>
  <c r="BA22" i="98"/>
  <c r="AW22" i="98"/>
  <c r="AS22" i="98"/>
  <c r="AO22" i="98"/>
  <c r="AG22" i="98"/>
  <c r="AC22" i="98"/>
  <c r="Y22" i="98"/>
  <c r="U22" i="98"/>
  <c r="Q22" i="98"/>
  <c r="M22" i="98"/>
  <c r="I22" i="98"/>
  <c r="BI21" i="98"/>
  <c r="BE21" i="98"/>
  <c r="BA21" i="98"/>
  <c r="AW21" i="98"/>
  <c r="AS21" i="98"/>
  <c r="AO21" i="98"/>
  <c r="AG21" i="98"/>
  <c r="AC21" i="98"/>
  <c r="Y21" i="98"/>
  <c r="U21" i="98"/>
  <c r="Q21" i="98"/>
  <c r="M21" i="98"/>
  <c r="I21" i="98"/>
  <c r="BI20" i="98"/>
  <c r="BE20" i="98"/>
  <c r="BA20" i="98"/>
  <c r="AW20" i="98"/>
  <c r="AS20" i="98"/>
  <c r="AO20" i="98"/>
  <c r="AG20" i="98"/>
  <c r="AC20" i="98"/>
  <c r="Y20" i="98"/>
  <c r="U20" i="98"/>
  <c r="Q20" i="98"/>
  <c r="M20" i="98"/>
  <c r="I20" i="98"/>
  <c r="BH19" i="98"/>
  <c r="BH19" i="79" s="1"/>
  <c r="BG19" i="98"/>
  <c r="BF19" i="98"/>
  <c r="BF108" i="98" s="1"/>
  <c r="BD19" i="98"/>
  <c r="BC19" i="98"/>
  <c r="BC19" i="79" s="1"/>
  <c r="BB19" i="98"/>
  <c r="BB108" i="98" s="1"/>
  <c r="AZ19" i="98"/>
  <c r="AY19" i="98"/>
  <c r="AX19" i="98"/>
  <c r="AX108" i="98" s="1"/>
  <c r="AV19" i="98"/>
  <c r="AU19" i="98"/>
  <c r="AT19" i="98"/>
  <c r="AT108" i="98" s="1"/>
  <c r="AR19" i="98"/>
  <c r="AQ19" i="98"/>
  <c r="AP19" i="98"/>
  <c r="AP108" i="98" s="1"/>
  <c r="AN19" i="98"/>
  <c r="AM19" i="98"/>
  <c r="AL19" i="98"/>
  <c r="AL108" i="98" s="1"/>
  <c r="AF19" i="98"/>
  <c r="AE19" i="98"/>
  <c r="AD19" i="98"/>
  <c r="AD108" i="98" s="1"/>
  <c r="AB19" i="98"/>
  <c r="AA19" i="98"/>
  <c r="Z19" i="98"/>
  <c r="Z108" i="98" s="1"/>
  <c r="X19" i="98"/>
  <c r="W19" i="98"/>
  <c r="V19" i="98"/>
  <c r="V108" i="98" s="1"/>
  <c r="T19" i="98"/>
  <c r="S19" i="98"/>
  <c r="R19" i="98"/>
  <c r="R108" i="98" s="1"/>
  <c r="P19" i="98"/>
  <c r="O19" i="98"/>
  <c r="N19" i="98"/>
  <c r="L19" i="98"/>
  <c r="K19" i="98"/>
  <c r="J19" i="98"/>
  <c r="J108" i="98" s="1"/>
  <c r="H19" i="98"/>
  <c r="G19" i="98"/>
  <c r="F19" i="98"/>
  <c r="F108" i="98" s="1"/>
  <c r="BI18" i="98"/>
  <c r="BE18" i="98"/>
  <c r="BA18" i="98"/>
  <c r="AW18" i="98"/>
  <c r="AS18" i="98"/>
  <c r="AO18" i="98"/>
  <c r="AG18" i="98"/>
  <c r="AC18" i="98"/>
  <c r="Y18" i="98"/>
  <c r="U18" i="98"/>
  <c r="Q18" i="98"/>
  <c r="M18" i="98"/>
  <c r="I18" i="98"/>
  <c r="BI17" i="98"/>
  <c r="BE17" i="98"/>
  <c r="BA17" i="98"/>
  <c r="AW17" i="98"/>
  <c r="AS17" i="98"/>
  <c r="AO17" i="98"/>
  <c r="AG17" i="98"/>
  <c r="AC17" i="98"/>
  <c r="Y17" i="98"/>
  <c r="U17" i="98"/>
  <c r="Q17" i="98"/>
  <c r="M17" i="98"/>
  <c r="I17" i="98"/>
  <c r="BI15" i="98"/>
  <c r="BE15" i="98"/>
  <c r="BA15" i="98"/>
  <c r="AW15" i="98"/>
  <c r="AS15" i="98"/>
  <c r="AO15" i="98"/>
  <c r="AG15" i="98"/>
  <c r="AC15" i="98"/>
  <c r="Y15" i="98"/>
  <c r="U15" i="98"/>
  <c r="Q15" i="98"/>
  <c r="M15" i="98"/>
  <c r="I15" i="98"/>
  <c r="A13" i="98"/>
  <c r="A36" i="98" s="1"/>
  <c r="BI94" i="24"/>
  <c r="BE94" i="24"/>
  <c r="BE94" i="79" s="1"/>
  <c r="BA94" i="24"/>
  <c r="AW94" i="24"/>
  <c r="AS94" i="24"/>
  <c r="AO94" i="24"/>
  <c r="AG94" i="24"/>
  <c r="AC94" i="24"/>
  <c r="Y94" i="24"/>
  <c r="U94" i="24"/>
  <c r="Q94" i="24"/>
  <c r="M94" i="24"/>
  <c r="I94" i="24"/>
  <c r="BI92" i="24"/>
  <c r="BI92" i="79" s="1"/>
  <c r="BE92" i="24"/>
  <c r="BA92" i="24"/>
  <c r="AW92" i="24"/>
  <c r="AS92" i="24"/>
  <c r="AO92" i="24"/>
  <c r="AG92" i="24"/>
  <c r="AC92" i="24"/>
  <c r="Y92" i="24"/>
  <c r="U92" i="24"/>
  <c r="Q92" i="24"/>
  <c r="M92" i="24"/>
  <c r="I92" i="24"/>
  <c r="BI91" i="24"/>
  <c r="BE91" i="24"/>
  <c r="BA91" i="24"/>
  <c r="AW91" i="24"/>
  <c r="AS91" i="24"/>
  <c r="AO91" i="24"/>
  <c r="AG91" i="24"/>
  <c r="AC91" i="24"/>
  <c r="Y91" i="24"/>
  <c r="U91" i="24"/>
  <c r="Q91" i="24"/>
  <c r="M91" i="24"/>
  <c r="I91" i="24"/>
  <c r="BI90" i="24"/>
  <c r="BE90" i="24"/>
  <c r="BA90" i="24"/>
  <c r="AW90" i="24"/>
  <c r="AS90" i="24"/>
  <c r="AO90" i="24"/>
  <c r="AG90" i="24"/>
  <c r="AC90" i="24"/>
  <c r="Y90" i="24"/>
  <c r="U90" i="24"/>
  <c r="Q90" i="24"/>
  <c r="M90" i="24"/>
  <c r="I90" i="24"/>
  <c r="BI89" i="24"/>
  <c r="BE89" i="24"/>
  <c r="BA89" i="24"/>
  <c r="AW89" i="24"/>
  <c r="AS89" i="24"/>
  <c r="AO89" i="24"/>
  <c r="AG89" i="24"/>
  <c r="AC89" i="24"/>
  <c r="Y89" i="24"/>
  <c r="U89" i="24"/>
  <c r="Q89" i="24"/>
  <c r="M89" i="24"/>
  <c r="I89" i="24"/>
  <c r="BI88" i="24"/>
  <c r="BE88" i="24"/>
  <c r="BA88" i="24"/>
  <c r="AW88" i="24"/>
  <c r="AS88" i="24"/>
  <c r="AO88" i="24"/>
  <c r="AG88" i="24"/>
  <c r="AC88" i="24"/>
  <c r="Y88" i="24"/>
  <c r="U88" i="24"/>
  <c r="Q88" i="24"/>
  <c r="M88" i="24"/>
  <c r="I88" i="24"/>
  <c r="BI87" i="24"/>
  <c r="BE87" i="24"/>
  <c r="BA87" i="24"/>
  <c r="AW87" i="24"/>
  <c r="AS87" i="24"/>
  <c r="AO87" i="24"/>
  <c r="AG87" i="24"/>
  <c r="AC87" i="24"/>
  <c r="Y87" i="24"/>
  <c r="U87" i="24"/>
  <c r="Q87" i="24"/>
  <c r="M87" i="24"/>
  <c r="I87" i="24"/>
  <c r="BI86" i="24"/>
  <c r="BE86" i="24"/>
  <c r="BA86" i="24"/>
  <c r="AW86" i="24"/>
  <c r="AS86" i="24"/>
  <c r="AO86" i="24"/>
  <c r="AG86" i="24"/>
  <c r="AC86" i="24"/>
  <c r="Y86" i="24"/>
  <c r="U86" i="24"/>
  <c r="Q86" i="24"/>
  <c r="M86" i="24"/>
  <c r="I86" i="24"/>
  <c r="BI85" i="24"/>
  <c r="BE85" i="24"/>
  <c r="BA85" i="24"/>
  <c r="AW85" i="24"/>
  <c r="AS85" i="24"/>
  <c r="AO85" i="24"/>
  <c r="AG85" i="24"/>
  <c r="AC85" i="24"/>
  <c r="Y85" i="24"/>
  <c r="U85" i="24"/>
  <c r="Q85" i="24"/>
  <c r="M85" i="24"/>
  <c r="I85" i="24"/>
  <c r="BI84" i="24"/>
  <c r="BE84" i="24"/>
  <c r="BA84" i="24"/>
  <c r="AW84" i="24"/>
  <c r="AS84" i="24"/>
  <c r="AO84" i="24"/>
  <c r="AG84" i="24"/>
  <c r="AC84" i="24"/>
  <c r="Y84" i="24"/>
  <c r="U84" i="24"/>
  <c r="Q84" i="24"/>
  <c r="M84" i="24"/>
  <c r="I84" i="24"/>
  <c r="BH83" i="24"/>
  <c r="BG83" i="24"/>
  <c r="BF83" i="24"/>
  <c r="BD83" i="24"/>
  <c r="BC83" i="24"/>
  <c r="BB83" i="24"/>
  <c r="AZ83" i="24"/>
  <c r="AY83" i="24"/>
  <c r="AX83" i="24"/>
  <c r="AV83" i="24"/>
  <c r="AU83" i="24"/>
  <c r="AT83" i="24"/>
  <c r="AR83" i="24"/>
  <c r="AQ83" i="24"/>
  <c r="AP83" i="24"/>
  <c r="AN83" i="24"/>
  <c r="AM83" i="24"/>
  <c r="AL83" i="24"/>
  <c r="AF83" i="24"/>
  <c r="AE83" i="24"/>
  <c r="AD83" i="24"/>
  <c r="AB83" i="24"/>
  <c r="AA83" i="24"/>
  <c r="Z83" i="24"/>
  <c r="X83" i="24"/>
  <c r="W83" i="24"/>
  <c r="V83" i="24"/>
  <c r="T83" i="24"/>
  <c r="S83" i="24"/>
  <c r="R83" i="24"/>
  <c r="P83" i="24"/>
  <c r="O83" i="24"/>
  <c r="N83" i="24"/>
  <c r="L83" i="24"/>
  <c r="K83" i="24"/>
  <c r="J83" i="24"/>
  <c r="H83" i="24"/>
  <c r="G83" i="24"/>
  <c r="F83" i="24"/>
  <c r="BI81" i="24"/>
  <c r="BE81" i="24"/>
  <c r="BA81" i="24"/>
  <c r="AW81" i="24"/>
  <c r="AS81" i="24"/>
  <c r="AO81" i="24"/>
  <c r="AG81" i="24"/>
  <c r="AC81" i="24"/>
  <c r="Y81" i="24"/>
  <c r="U81" i="24"/>
  <c r="Q81" i="24"/>
  <c r="M81" i="24"/>
  <c r="I81" i="24"/>
  <c r="BI80" i="24"/>
  <c r="BE80" i="24"/>
  <c r="BA80" i="24"/>
  <c r="AW80" i="24"/>
  <c r="AS80" i="24"/>
  <c r="AO80" i="24"/>
  <c r="AG80" i="24"/>
  <c r="AC80" i="24"/>
  <c r="Y80" i="24"/>
  <c r="U80" i="24"/>
  <c r="Q80" i="24"/>
  <c r="M80" i="24"/>
  <c r="I80" i="24"/>
  <c r="BI79" i="24"/>
  <c r="BE79" i="24"/>
  <c r="BA79" i="24"/>
  <c r="AW79" i="24"/>
  <c r="AS79" i="24"/>
  <c r="AO79" i="24"/>
  <c r="AG79" i="24"/>
  <c r="AC79" i="24"/>
  <c r="Y79" i="24"/>
  <c r="U79" i="24"/>
  <c r="Q79" i="24"/>
  <c r="M79" i="24"/>
  <c r="I79" i="24"/>
  <c r="BI78" i="24"/>
  <c r="BE78" i="24"/>
  <c r="BE78" i="79" s="1"/>
  <c r="BA78" i="24"/>
  <c r="AW78" i="24"/>
  <c r="AS78" i="24"/>
  <c r="AO78" i="24"/>
  <c r="AG78" i="24"/>
  <c r="AC78" i="24"/>
  <c r="Y78" i="24"/>
  <c r="U78" i="24"/>
  <c r="Q78" i="24"/>
  <c r="M78" i="24"/>
  <c r="I78" i="24"/>
  <c r="BI77" i="24"/>
  <c r="BE77" i="24"/>
  <c r="BA77" i="24"/>
  <c r="AW77" i="24"/>
  <c r="AS77" i="24"/>
  <c r="AO77" i="24"/>
  <c r="AG77" i="24"/>
  <c r="AC77" i="24"/>
  <c r="Y77" i="24"/>
  <c r="U77" i="24"/>
  <c r="Q77" i="24"/>
  <c r="M77" i="24"/>
  <c r="I77" i="24"/>
  <c r="BI76" i="24"/>
  <c r="BE76" i="24"/>
  <c r="BA76" i="24"/>
  <c r="AW76" i="24"/>
  <c r="AS76" i="24"/>
  <c r="AO76" i="24"/>
  <c r="AG76" i="24"/>
  <c r="AC76" i="24"/>
  <c r="Y76" i="24"/>
  <c r="U76" i="24"/>
  <c r="Q76" i="24"/>
  <c r="M76" i="24"/>
  <c r="I76" i="24"/>
  <c r="BI75" i="24"/>
  <c r="BE75" i="24"/>
  <c r="BA75" i="24"/>
  <c r="AW75" i="24"/>
  <c r="AS75" i="24"/>
  <c r="AO75" i="24"/>
  <c r="AG75" i="24"/>
  <c r="AC75" i="24"/>
  <c r="Y75" i="24"/>
  <c r="U75" i="24"/>
  <c r="Q75" i="24"/>
  <c r="M75" i="24"/>
  <c r="I75" i="24"/>
  <c r="BI73" i="24"/>
  <c r="BE73" i="24"/>
  <c r="BE73" i="79" s="1"/>
  <c r="BA73" i="24"/>
  <c r="AW73" i="24"/>
  <c r="AS73" i="24"/>
  <c r="AO73" i="24"/>
  <c r="AG73" i="24"/>
  <c r="AC73" i="24"/>
  <c r="Y73" i="24"/>
  <c r="U73" i="24"/>
  <c r="Q73" i="24"/>
  <c r="M73" i="24"/>
  <c r="I73" i="24"/>
  <c r="BI71" i="24"/>
  <c r="BI71" i="79" s="1"/>
  <c r="BE71" i="24"/>
  <c r="BA71" i="24"/>
  <c r="AW71" i="24"/>
  <c r="AS71" i="24"/>
  <c r="AO71" i="24"/>
  <c r="AG71" i="24"/>
  <c r="AC71" i="24"/>
  <c r="Y71" i="24"/>
  <c r="U71" i="24"/>
  <c r="Q71" i="24"/>
  <c r="M71" i="24"/>
  <c r="I71" i="24"/>
  <c r="A71" i="24"/>
  <c r="A83" i="24" s="1"/>
  <c r="BI65" i="24"/>
  <c r="BE65" i="24"/>
  <c r="BA65" i="24"/>
  <c r="AW65" i="24"/>
  <c r="AS65" i="24"/>
  <c r="AO65" i="24"/>
  <c r="AG65" i="24"/>
  <c r="AC65" i="24"/>
  <c r="Y65" i="24"/>
  <c r="U65" i="24"/>
  <c r="Q65" i="24"/>
  <c r="M65" i="24"/>
  <c r="I65" i="24"/>
  <c r="BI63" i="24"/>
  <c r="BE63" i="24"/>
  <c r="BA63" i="24"/>
  <c r="AW63" i="24"/>
  <c r="AS63" i="24"/>
  <c r="AO63" i="24"/>
  <c r="AG63" i="24"/>
  <c r="AC63" i="24"/>
  <c r="Y63" i="24"/>
  <c r="U63" i="24"/>
  <c r="Q63" i="24"/>
  <c r="M63" i="24"/>
  <c r="I63" i="24"/>
  <c r="BI62" i="24"/>
  <c r="BI62" i="79" s="1"/>
  <c r="BE62" i="24"/>
  <c r="BA62" i="24"/>
  <c r="AW62" i="24"/>
  <c r="AS62" i="24"/>
  <c r="AO62" i="24"/>
  <c r="AG62" i="24"/>
  <c r="AC62" i="24"/>
  <c r="Y62" i="24"/>
  <c r="U62" i="24"/>
  <c r="Q62" i="24"/>
  <c r="M62" i="24"/>
  <c r="I62" i="24"/>
  <c r="BI61" i="24"/>
  <c r="BE61" i="24"/>
  <c r="BA61" i="24"/>
  <c r="AW61" i="24"/>
  <c r="AS61" i="24"/>
  <c r="AO61" i="24"/>
  <c r="AG61" i="24"/>
  <c r="AC61" i="24"/>
  <c r="Y61" i="24"/>
  <c r="U61" i="24"/>
  <c r="Q61" i="24"/>
  <c r="M61" i="24"/>
  <c r="I61" i="24"/>
  <c r="BI60" i="24"/>
  <c r="BE60" i="24"/>
  <c r="BA60" i="24"/>
  <c r="AW60" i="24"/>
  <c r="AS60" i="24"/>
  <c r="AO60" i="24"/>
  <c r="AG60" i="24"/>
  <c r="AC60" i="24"/>
  <c r="Y60" i="24"/>
  <c r="U60" i="24"/>
  <c r="Q60" i="24"/>
  <c r="M60" i="24"/>
  <c r="I60" i="24"/>
  <c r="BI59" i="24"/>
  <c r="BE59" i="24"/>
  <c r="BA59" i="24"/>
  <c r="AW59" i="24"/>
  <c r="AS59" i="24"/>
  <c r="AO59" i="24"/>
  <c r="AG59" i="24"/>
  <c r="AC59" i="24"/>
  <c r="Y59" i="24"/>
  <c r="U59" i="24"/>
  <c r="Q59" i="24"/>
  <c r="M59" i="24"/>
  <c r="I59" i="24"/>
  <c r="BI58" i="24"/>
  <c r="BE58" i="24"/>
  <c r="BA58" i="24"/>
  <c r="AW58" i="24"/>
  <c r="AS58" i="24"/>
  <c r="AO58" i="24"/>
  <c r="AG58" i="24"/>
  <c r="AC58" i="24"/>
  <c r="Y58" i="24"/>
  <c r="U58" i="24"/>
  <c r="Q58" i="24"/>
  <c r="M58" i="24"/>
  <c r="I58" i="24"/>
  <c r="BI57" i="24"/>
  <c r="BE57" i="24"/>
  <c r="BA57" i="24"/>
  <c r="AW57" i="24"/>
  <c r="AS57" i="24"/>
  <c r="AO57" i="24"/>
  <c r="AG57" i="24"/>
  <c r="AC57" i="24"/>
  <c r="Y57" i="24"/>
  <c r="U57" i="24"/>
  <c r="Q57" i="24"/>
  <c r="M57" i="24"/>
  <c r="I57" i="24"/>
  <c r="BH56" i="24"/>
  <c r="BG56" i="24"/>
  <c r="BF56" i="24"/>
  <c r="BD56" i="24"/>
  <c r="BC56" i="24"/>
  <c r="BB56" i="24"/>
  <c r="AZ56" i="24"/>
  <c r="AY56" i="24"/>
  <c r="AX56" i="24"/>
  <c r="AV56" i="24"/>
  <c r="AV54" i="24" s="1"/>
  <c r="AU56" i="24"/>
  <c r="AT56" i="24"/>
  <c r="AR56" i="24"/>
  <c r="AQ56" i="24"/>
  <c r="AP56" i="24"/>
  <c r="AN56" i="24"/>
  <c r="AM56" i="24"/>
  <c r="AL56" i="24"/>
  <c r="AL54" i="24" s="1"/>
  <c r="AF56" i="24"/>
  <c r="AE56" i="24"/>
  <c r="AD56" i="24"/>
  <c r="AB56" i="24"/>
  <c r="AB56" i="79" s="1"/>
  <c r="AA56" i="24"/>
  <c r="Z56" i="24"/>
  <c r="X56" i="24"/>
  <c r="W56" i="24"/>
  <c r="V56" i="24"/>
  <c r="T56" i="24"/>
  <c r="S56" i="24"/>
  <c r="R56" i="24"/>
  <c r="R54" i="24" s="1"/>
  <c r="P56" i="24"/>
  <c r="O56" i="24"/>
  <c r="N56" i="24"/>
  <c r="L56" i="24"/>
  <c r="K56" i="24"/>
  <c r="J56" i="24"/>
  <c r="H56" i="24"/>
  <c r="G56" i="24"/>
  <c r="G56" i="79" s="1"/>
  <c r="F56" i="24"/>
  <c r="BI55" i="24"/>
  <c r="BE55" i="24"/>
  <c r="BA55" i="24"/>
  <c r="AW55" i="24"/>
  <c r="AS55" i="24"/>
  <c r="AO55" i="24"/>
  <c r="AG55" i="24"/>
  <c r="AC55" i="24"/>
  <c r="Y55" i="24"/>
  <c r="U55" i="24"/>
  <c r="Q55" i="24"/>
  <c r="M55" i="24"/>
  <c r="I55" i="24"/>
  <c r="BH54" i="24"/>
  <c r="BB54" i="24"/>
  <c r="AN54" i="24"/>
  <c r="Z54" i="24"/>
  <c r="BI51" i="24"/>
  <c r="BE51" i="24"/>
  <c r="BA51" i="24"/>
  <c r="AW51" i="24"/>
  <c r="AS51" i="24"/>
  <c r="AO51" i="24"/>
  <c r="AG51" i="24"/>
  <c r="AC51" i="24"/>
  <c r="Y51" i="24"/>
  <c r="U51" i="24"/>
  <c r="Q51" i="24"/>
  <c r="M51" i="24"/>
  <c r="I51" i="24"/>
  <c r="BI50" i="24"/>
  <c r="BE50" i="24"/>
  <c r="BE50" i="79" s="1"/>
  <c r="BA50" i="24"/>
  <c r="AW50" i="24"/>
  <c r="AS50" i="24"/>
  <c r="AO50" i="24"/>
  <c r="AO50" i="79" s="1"/>
  <c r="AG50" i="24"/>
  <c r="AC50" i="24"/>
  <c r="Y50" i="24"/>
  <c r="U50" i="24"/>
  <c r="U50" i="79" s="1"/>
  <c r="Q50" i="24"/>
  <c r="M50" i="24"/>
  <c r="I50" i="24"/>
  <c r="BI49" i="24"/>
  <c r="BI49" i="79" s="1"/>
  <c r="BE49" i="24"/>
  <c r="BA49" i="24"/>
  <c r="AW49" i="24"/>
  <c r="AS49" i="24"/>
  <c r="AS49" i="79" s="1"/>
  <c r="AO49" i="24"/>
  <c r="AG49" i="24"/>
  <c r="AC49" i="24"/>
  <c r="Y49" i="24"/>
  <c r="Y49" i="79" s="1"/>
  <c r="U49" i="24"/>
  <c r="Q49" i="24"/>
  <c r="M49" i="24"/>
  <c r="I49" i="24"/>
  <c r="I49" i="79" s="1"/>
  <c r="BH48" i="24"/>
  <c r="BH52" i="24" s="1"/>
  <c r="BG48" i="24"/>
  <c r="BG52" i="24" s="1"/>
  <c r="BF48" i="24"/>
  <c r="BD48" i="24"/>
  <c r="BD52" i="24" s="1"/>
  <c r="BC48" i="24"/>
  <c r="BC52" i="24" s="1"/>
  <c r="BB48" i="24"/>
  <c r="AZ48" i="24"/>
  <c r="AZ52" i="24" s="1"/>
  <c r="AY48" i="24"/>
  <c r="AY52" i="24" s="1"/>
  <c r="AX48" i="24"/>
  <c r="AV48" i="24"/>
  <c r="AV52" i="24" s="1"/>
  <c r="AU48" i="24"/>
  <c r="AU52" i="24" s="1"/>
  <c r="AT48" i="24"/>
  <c r="AR48" i="24"/>
  <c r="AR52" i="24" s="1"/>
  <c r="AQ48" i="24"/>
  <c r="AQ52" i="24" s="1"/>
  <c r="AP48" i="24"/>
  <c r="AN48" i="24"/>
  <c r="AN52" i="24" s="1"/>
  <c r="AM48" i="24"/>
  <c r="AM52" i="24" s="1"/>
  <c r="AL48" i="24"/>
  <c r="AF48" i="24"/>
  <c r="AF52" i="24" s="1"/>
  <c r="AE48" i="24"/>
  <c r="AE52" i="24" s="1"/>
  <c r="AD48" i="24"/>
  <c r="AB48" i="24"/>
  <c r="AB52" i="24" s="1"/>
  <c r="AA48" i="24"/>
  <c r="AA52" i="24" s="1"/>
  <c r="Z48" i="24"/>
  <c r="X48" i="24"/>
  <c r="X52" i="24" s="1"/>
  <c r="W48" i="24"/>
  <c r="W52" i="24" s="1"/>
  <c r="V48" i="24"/>
  <c r="T48" i="24"/>
  <c r="T52" i="24" s="1"/>
  <c r="S48" i="24"/>
  <c r="S52" i="24" s="1"/>
  <c r="R48" i="24"/>
  <c r="P48" i="24"/>
  <c r="P52" i="24" s="1"/>
  <c r="O48" i="24"/>
  <c r="O52" i="24" s="1"/>
  <c r="N48" i="24"/>
  <c r="L48" i="24"/>
  <c r="L52" i="24" s="1"/>
  <c r="K48" i="24"/>
  <c r="K52" i="24" s="1"/>
  <c r="J48" i="24"/>
  <c r="J48" i="79" s="1"/>
  <c r="H48" i="24"/>
  <c r="H52" i="24" s="1"/>
  <c r="G48" i="24"/>
  <c r="G52" i="24" s="1"/>
  <c r="F48" i="24"/>
  <c r="BI47" i="24"/>
  <c r="BE47" i="24"/>
  <c r="BA47" i="24"/>
  <c r="AW47" i="24"/>
  <c r="AS47" i="24"/>
  <c r="AO47" i="24"/>
  <c r="AG47" i="24"/>
  <c r="AC47" i="24"/>
  <c r="Y47" i="24"/>
  <c r="Y47" i="79" s="1"/>
  <c r="U47" i="24"/>
  <c r="Q47" i="24"/>
  <c r="M47" i="24"/>
  <c r="I47" i="24"/>
  <c r="BI46" i="24"/>
  <c r="BI103" i="24" s="1"/>
  <c r="BE46" i="24"/>
  <c r="BA46" i="24"/>
  <c r="AW46" i="24"/>
  <c r="AW103" i="24" s="1"/>
  <c r="AS46" i="24"/>
  <c r="AS103" i="24" s="1"/>
  <c r="AO46" i="24"/>
  <c r="AG46" i="24"/>
  <c r="AC46" i="24"/>
  <c r="AC103" i="24" s="1"/>
  <c r="Y46" i="24"/>
  <c r="Y103" i="24" s="1"/>
  <c r="U46" i="24"/>
  <c r="Q46" i="24"/>
  <c r="M46" i="24"/>
  <c r="M103" i="24" s="1"/>
  <c r="I46" i="24"/>
  <c r="I103" i="24" s="1"/>
  <c r="BI44" i="24"/>
  <c r="BE44" i="24"/>
  <c r="BA44" i="24"/>
  <c r="AW44" i="24"/>
  <c r="AS44" i="24"/>
  <c r="AO44" i="24"/>
  <c r="AG44" i="24"/>
  <c r="AG44" i="79" s="1"/>
  <c r="AC44" i="24"/>
  <c r="Y44" i="24"/>
  <c r="U44" i="24"/>
  <c r="Q44" i="24"/>
  <c r="M44" i="24"/>
  <c r="I44" i="24"/>
  <c r="A42" i="24"/>
  <c r="BI36" i="24"/>
  <c r="BE36" i="24"/>
  <c r="BA36" i="24"/>
  <c r="AW36" i="24"/>
  <c r="AS36" i="24"/>
  <c r="AO36" i="24"/>
  <c r="AG36" i="24"/>
  <c r="AC36" i="24"/>
  <c r="Y36" i="24"/>
  <c r="U36" i="24"/>
  <c r="Q36" i="24"/>
  <c r="M36" i="24"/>
  <c r="I36" i="24"/>
  <c r="BI34" i="24"/>
  <c r="BE34" i="24"/>
  <c r="BA34" i="24"/>
  <c r="AW34" i="24"/>
  <c r="AS34" i="24"/>
  <c r="AO34" i="24"/>
  <c r="AG34" i="24"/>
  <c r="AC34" i="24"/>
  <c r="Y34" i="24"/>
  <c r="U34" i="24"/>
  <c r="Q34" i="24"/>
  <c r="M34" i="24"/>
  <c r="I34" i="24"/>
  <c r="BI33" i="24"/>
  <c r="BE33" i="24"/>
  <c r="BA33" i="24"/>
  <c r="AW33" i="24"/>
  <c r="AS33" i="24"/>
  <c r="AO33" i="24"/>
  <c r="AG33" i="24"/>
  <c r="AC33" i="24"/>
  <c r="Y33" i="24"/>
  <c r="U33" i="24"/>
  <c r="Q33" i="24"/>
  <c r="M33" i="24"/>
  <c r="I33" i="24"/>
  <c r="BI32" i="24"/>
  <c r="BE32" i="24"/>
  <c r="BA32" i="24"/>
  <c r="AW32" i="24"/>
  <c r="AS32" i="24"/>
  <c r="AO32" i="24"/>
  <c r="AG32" i="24"/>
  <c r="AC32" i="24"/>
  <c r="Y32" i="24"/>
  <c r="U32" i="24"/>
  <c r="Q32" i="24"/>
  <c r="M32" i="24"/>
  <c r="I32" i="24"/>
  <c r="BI31" i="24"/>
  <c r="BE31" i="24"/>
  <c r="BA31" i="24"/>
  <c r="AW31" i="24"/>
  <c r="AS31" i="24"/>
  <c r="AO31" i="24"/>
  <c r="AG31" i="24"/>
  <c r="AC31" i="24"/>
  <c r="Y31" i="24"/>
  <c r="U31" i="24"/>
  <c r="Q31" i="24"/>
  <c r="M31" i="24"/>
  <c r="I31" i="24"/>
  <c r="BI30" i="24"/>
  <c r="BE30" i="24"/>
  <c r="BA30" i="24"/>
  <c r="AW30" i="24"/>
  <c r="AS30" i="24"/>
  <c r="AO30" i="24"/>
  <c r="AG30" i="24"/>
  <c r="AC30" i="24"/>
  <c r="Y30" i="24"/>
  <c r="U30" i="24"/>
  <c r="Q30" i="24"/>
  <c r="M30" i="24"/>
  <c r="I30" i="24"/>
  <c r="BI29" i="24"/>
  <c r="BE29" i="24"/>
  <c r="BA29" i="24"/>
  <c r="AW29" i="24"/>
  <c r="AS29" i="24"/>
  <c r="AO29" i="24"/>
  <c r="AG29" i="24"/>
  <c r="AC29" i="24"/>
  <c r="Y29" i="24"/>
  <c r="U29" i="24"/>
  <c r="Q29" i="24"/>
  <c r="M29" i="24"/>
  <c r="I29" i="24"/>
  <c r="BI28" i="24"/>
  <c r="BE28" i="24"/>
  <c r="BA28" i="24"/>
  <c r="AW28" i="24"/>
  <c r="AS28" i="24"/>
  <c r="AO28" i="24"/>
  <c r="AG28" i="24"/>
  <c r="AC28" i="24"/>
  <c r="Y28" i="24"/>
  <c r="U28" i="24"/>
  <c r="Q28" i="24"/>
  <c r="M28" i="24"/>
  <c r="I28" i="24"/>
  <c r="BH27" i="24"/>
  <c r="BG27" i="24"/>
  <c r="BF27" i="24"/>
  <c r="BD27" i="24"/>
  <c r="BC27" i="24"/>
  <c r="BB27" i="24"/>
  <c r="AZ27" i="24"/>
  <c r="AY27" i="24"/>
  <c r="AX27" i="24"/>
  <c r="AV27" i="24"/>
  <c r="AU27" i="24"/>
  <c r="AT27" i="24"/>
  <c r="AT25" i="24" s="1"/>
  <c r="AR27" i="24"/>
  <c r="AQ27" i="24"/>
  <c r="AP27" i="24"/>
  <c r="AN27" i="24"/>
  <c r="AM27" i="24"/>
  <c r="AL27" i="24"/>
  <c r="AF27" i="24"/>
  <c r="AE27" i="24"/>
  <c r="AD27" i="24"/>
  <c r="AB27" i="24"/>
  <c r="AB25" i="24" s="1"/>
  <c r="AA27" i="24"/>
  <c r="Z27" i="24"/>
  <c r="X27" i="24"/>
  <c r="X25" i="24" s="1"/>
  <c r="W27" i="24"/>
  <c r="V27" i="24"/>
  <c r="T27" i="24"/>
  <c r="S27" i="24"/>
  <c r="R27" i="24"/>
  <c r="P27" i="24"/>
  <c r="O27" i="24"/>
  <c r="N27" i="24"/>
  <c r="L27" i="24"/>
  <c r="L25" i="24" s="1"/>
  <c r="K27" i="24"/>
  <c r="J27" i="24"/>
  <c r="H27" i="24"/>
  <c r="G27" i="24"/>
  <c r="F27" i="24"/>
  <c r="BI26" i="24"/>
  <c r="BE26" i="24"/>
  <c r="BA26" i="24"/>
  <c r="AW26" i="24"/>
  <c r="AS26" i="24"/>
  <c r="AO26" i="24"/>
  <c r="AG26" i="24"/>
  <c r="AC26" i="24"/>
  <c r="Y26" i="24"/>
  <c r="U26" i="24"/>
  <c r="Q26" i="24"/>
  <c r="M26" i="24"/>
  <c r="I26" i="24"/>
  <c r="BH25" i="24"/>
  <c r="BD25" i="24"/>
  <c r="BI22" i="24"/>
  <c r="BE22" i="24"/>
  <c r="BA22" i="24"/>
  <c r="AW22" i="24"/>
  <c r="AS22" i="24"/>
  <c r="AO22" i="24"/>
  <c r="AG22" i="24"/>
  <c r="AC22" i="24"/>
  <c r="Y22" i="24"/>
  <c r="U22" i="24"/>
  <c r="Q22" i="24"/>
  <c r="M22" i="24"/>
  <c r="I22" i="24"/>
  <c r="BI21" i="24"/>
  <c r="BE21" i="24"/>
  <c r="BA21" i="24"/>
  <c r="AW21" i="24"/>
  <c r="AS21" i="24"/>
  <c r="AO21" i="24"/>
  <c r="AG21" i="24"/>
  <c r="AC21" i="24"/>
  <c r="Y21" i="24"/>
  <c r="U21" i="24"/>
  <c r="Q21" i="24"/>
  <c r="M21" i="24"/>
  <c r="I21" i="24"/>
  <c r="BI20" i="24"/>
  <c r="BE20" i="24"/>
  <c r="BA20" i="24"/>
  <c r="AW20" i="24"/>
  <c r="AS20" i="24"/>
  <c r="AO20" i="24"/>
  <c r="AG20" i="24"/>
  <c r="AC20" i="24"/>
  <c r="Y20" i="24"/>
  <c r="U20" i="24"/>
  <c r="Q20" i="24"/>
  <c r="M20" i="24"/>
  <c r="I20" i="24"/>
  <c r="BH19" i="24"/>
  <c r="BG19" i="24"/>
  <c r="BF19" i="24"/>
  <c r="BF108" i="24" s="1"/>
  <c r="BD19" i="24"/>
  <c r="BC19" i="24"/>
  <c r="BB19" i="24"/>
  <c r="BB108" i="24" s="1"/>
  <c r="AZ19" i="24"/>
  <c r="AY19" i="24"/>
  <c r="AX19" i="24"/>
  <c r="AX108" i="24" s="1"/>
  <c r="AV19" i="24"/>
  <c r="AU19" i="24"/>
  <c r="AT19" i="24"/>
  <c r="AT108" i="24" s="1"/>
  <c r="AR19" i="24"/>
  <c r="AQ19" i="24"/>
  <c r="AP19" i="24"/>
  <c r="AP108" i="24" s="1"/>
  <c r="AN19" i="24"/>
  <c r="AM19" i="24"/>
  <c r="AL19" i="24"/>
  <c r="AL108" i="24" s="1"/>
  <c r="AF19" i="24"/>
  <c r="AE19" i="24"/>
  <c r="AD19" i="24"/>
  <c r="AD108" i="24" s="1"/>
  <c r="AB19" i="24"/>
  <c r="AA19" i="24"/>
  <c r="Z19" i="24"/>
  <c r="Z108" i="24" s="1"/>
  <c r="X19" i="24"/>
  <c r="W19" i="24"/>
  <c r="V19" i="24"/>
  <c r="V108" i="24" s="1"/>
  <c r="T19" i="24"/>
  <c r="S19" i="24"/>
  <c r="R19" i="24"/>
  <c r="R108" i="24" s="1"/>
  <c r="P19" i="24"/>
  <c r="P19" i="79" s="1"/>
  <c r="O19" i="24"/>
  <c r="N19" i="24"/>
  <c r="N108" i="24" s="1"/>
  <c r="L19" i="24"/>
  <c r="K19" i="24"/>
  <c r="J19" i="24"/>
  <c r="J108" i="24" s="1"/>
  <c r="H19" i="24"/>
  <c r="G19" i="24"/>
  <c r="F19" i="24"/>
  <c r="F108" i="24" s="1"/>
  <c r="BI18" i="24"/>
  <c r="BE18" i="24"/>
  <c r="BA18" i="24"/>
  <c r="AW18" i="24"/>
  <c r="AW18" i="79" s="1"/>
  <c r="AS18" i="24"/>
  <c r="AO18" i="24"/>
  <c r="AG18" i="24"/>
  <c r="AC18" i="24"/>
  <c r="AC18" i="79" s="1"/>
  <c r="Y18" i="24"/>
  <c r="U18" i="24"/>
  <c r="Q18" i="24"/>
  <c r="M18" i="24"/>
  <c r="I18" i="24"/>
  <c r="BI17" i="24"/>
  <c r="BE17" i="24"/>
  <c r="BA17" i="24"/>
  <c r="BA17" i="79" s="1"/>
  <c r="AW17" i="24"/>
  <c r="AS17" i="24"/>
  <c r="AO17" i="24"/>
  <c r="AG17" i="24"/>
  <c r="AC17" i="24"/>
  <c r="Y17" i="24"/>
  <c r="U17" i="24"/>
  <c r="Q17" i="24"/>
  <c r="M17" i="24"/>
  <c r="I17" i="24"/>
  <c r="BI15" i="24"/>
  <c r="BE15" i="24"/>
  <c r="BE15" i="79" s="1"/>
  <c r="BA15" i="24"/>
  <c r="AW15" i="24"/>
  <c r="AS15" i="24"/>
  <c r="AO15" i="24"/>
  <c r="AO15" i="79" s="1"/>
  <c r="AG15" i="24"/>
  <c r="AC15" i="24"/>
  <c r="Y15" i="24"/>
  <c r="U15" i="24"/>
  <c r="U15" i="79" s="1"/>
  <c r="Q15" i="24"/>
  <c r="M15" i="24"/>
  <c r="I15" i="24"/>
  <c r="BI13" i="24"/>
  <c r="BI13" i="79" s="1"/>
  <c r="BE13" i="24"/>
  <c r="BA13" i="24"/>
  <c r="AW13" i="24"/>
  <c r="AS13" i="24"/>
  <c r="AS13" i="79" s="1"/>
  <c r="AO13" i="24"/>
  <c r="AG13" i="24"/>
  <c r="AC13" i="24"/>
  <c r="Y13" i="24"/>
  <c r="Y13" i="79" s="1"/>
  <c r="U13" i="24"/>
  <c r="Q13" i="24"/>
  <c r="M13" i="24"/>
  <c r="I13" i="24"/>
  <c r="A13" i="24"/>
  <c r="A36" i="24" s="1"/>
  <c r="BA94" i="97"/>
  <c r="AW94" i="97"/>
  <c r="AS94" i="97"/>
  <c r="AO94" i="97"/>
  <c r="AG94" i="97"/>
  <c r="AC94" i="97"/>
  <c r="Y94" i="97"/>
  <c r="U94" i="97"/>
  <c r="Q94" i="97"/>
  <c r="M94" i="97"/>
  <c r="I94" i="97"/>
  <c r="BA92" i="97"/>
  <c r="AW92" i="97"/>
  <c r="AS92" i="97"/>
  <c r="AO92" i="97"/>
  <c r="AG92" i="97"/>
  <c r="AC92" i="97"/>
  <c r="Y92" i="97"/>
  <c r="U92" i="97"/>
  <c r="Q92" i="97"/>
  <c r="M92" i="97"/>
  <c r="I92" i="97"/>
  <c r="BA91" i="97"/>
  <c r="AW91" i="97"/>
  <c r="AS91" i="97"/>
  <c r="AO91" i="97"/>
  <c r="AG91" i="97"/>
  <c r="AC91" i="97"/>
  <c r="Y91" i="97"/>
  <c r="U91" i="97"/>
  <c r="Q91" i="97"/>
  <c r="M91" i="97"/>
  <c r="I91" i="97"/>
  <c r="BA90" i="97"/>
  <c r="AW90" i="97"/>
  <c r="AS90" i="97"/>
  <c r="AO90" i="97"/>
  <c r="AG90" i="97"/>
  <c r="AC90" i="97"/>
  <c r="Y90" i="97"/>
  <c r="U90" i="97"/>
  <c r="Q90" i="97"/>
  <c r="M90" i="97"/>
  <c r="I90" i="97"/>
  <c r="BA89" i="97"/>
  <c r="AW89" i="97"/>
  <c r="AS89" i="97"/>
  <c r="AO89" i="97"/>
  <c r="AG89" i="97"/>
  <c r="AC89" i="97"/>
  <c r="Y89" i="97"/>
  <c r="U89" i="97"/>
  <c r="Q89" i="97"/>
  <c r="M89" i="97"/>
  <c r="I89" i="97"/>
  <c r="BA88" i="97"/>
  <c r="AW88" i="97"/>
  <c r="AS88" i="97"/>
  <c r="AO88" i="97"/>
  <c r="AG88" i="97"/>
  <c r="AC88" i="97"/>
  <c r="Y88" i="97"/>
  <c r="U88" i="97"/>
  <c r="Q88" i="97"/>
  <c r="M88" i="97"/>
  <c r="I88" i="97"/>
  <c r="BA87" i="97"/>
  <c r="AW87" i="97"/>
  <c r="AS87" i="97"/>
  <c r="AO87" i="97"/>
  <c r="AG87" i="97"/>
  <c r="AC87" i="97"/>
  <c r="Y87" i="97"/>
  <c r="U87" i="97"/>
  <c r="Q87" i="97"/>
  <c r="M87" i="97"/>
  <c r="I87" i="97"/>
  <c r="BA86" i="97"/>
  <c r="AW86" i="97"/>
  <c r="AS86" i="97"/>
  <c r="AO86" i="97"/>
  <c r="AG86" i="97"/>
  <c r="AC86" i="97"/>
  <c r="Y86" i="97"/>
  <c r="U86" i="97"/>
  <c r="Q86" i="97"/>
  <c r="M86" i="97"/>
  <c r="I86" i="97"/>
  <c r="BA85" i="97"/>
  <c r="AW85" i="97"/>
  <c r="AS85" i="97"/>
  <c r="AO85" i="97"/>
  <c r="AG85" i="97"/>
  <c r="AC85" i="97"/>
  <c r="Y85" i="97"/>
  <c r="U85" i="97"/>
  <c r="Q85" i="97"/>
  <c r="M85" i="97"/>
  <c r="I85" i="97"/>
  <c r="BA84" i="97"/>
  <c r="AW84" i="97"/>
  <c r="AS84" i="97"/>
  <c r="AO84" i="97"/>
  <c r="AG84" i="97"/>
  <c r="AC84" i="97"/>
  <c r="Y84" i="97"/>
  <c r="U84" i="97"/>
  <c r="Q84" i="97"/>
  <c r="M84" i="97"/>
  <c r="I84" i="97"/>
  <c r="AZ83" i="97"/>
  <c r="AY83" i="97"/>
  <c r="AX83" i="97"/>
  <c r="AV83" i="97"/>
  <c r="AU83" i="97"/>
  <c r="AT83" i="97"/>
  <c r="AR83" i="97"/>
  <c r="AQ83" i="97"/>
  <c r="AP83" i="97"/>
  <c r="AN83" i="97"/>
  <c r="AM83" i="97"/>
  <c r="AL83" i="97"/>
  <c r="AF83" i="97"/>
  <c r="AE83" i="97"/>
  <c r="AD83" i="97"/>
  <c r="AB83" i="97"/>
  <c r="AA83" i="97"/>
  <c r="Z83" i="97"/>
  <c r="X83" i="97"/>
  <c r="W83" i="97"/>
  <c r="V83" i="97"/>
  <c r="T83" i="97"/>
  <c r="S83" i="97"/>
  <c r="R83" i="97"/>
  <c r="P83" i="97"/>
  <c r="O83" i="97"/>
  <c r="N83" i="97"/>
  <c r="L83" i="97"/>
  <c r="K83" i="97"/>
  <c r="J83" i="97"/>
  <c r="H83" i="97"/>
  <c r="G83" i="97"/>
  <c r="F83" i="97"/>
  <c r="BA81" i="97"/>
  <c r="AW81" i="97"/>
  <c r="AS81" i="97"/>
  <c r="AO81" i="97"/>
  <c r="AG81" i="97"/>
  <c r="AC81" i="97"/>
  <c r="Y81" i="97"/>
  <c r="U81" i="97"/>
  <c r="Q81" i="97"/>
  <c r="M81" i="97"/>
  <c r="I81" i="97"/>
  <c r="BA80" i="97"/>
  <c r="AW80" i="97"/>
  <c r="AS80" i="97"/>
  <c r="AO80" i="97"/>
  <c r="AG80" i="97"/>
  <c r="AC80" i="97"/>
  <c r="Y80" i="97"/>
  <c r="U80" i="97"/>
  <c r="Q80" i="97"/>
  <c r="M80" i="97"/>
  <c r="I80" i="97"/>
  <c r="BA79" i="97"/>
  <c r="AW79" i="97"/>
  <c r="AS79" i="97"/>
  <c r="AO79" i="97"/>
  <c r="AG79" i="97"/>
  <c r="AC79" i="97"/>
  <c r="Y79" i="97"/>
  <c r="U79" i="97"/>
  <c r="Q79" i="97"/>
  <c r="M79" i="97"/>
  <c r="I79" i="97"/>
  <c r="BA78" i="97"/>
  <c r="AW78" i="97"/>
  <c r="AS78" i="97"/>
  <c r="AO78" i="97"/>
  <c r="AG78" i="97"/>
  <c r="AC78" i="97"/>
  <c r="Y78" i="97"/>
  <c r="U78" i="97"/>
  <c r="Q78" i="97"/>
  <c r="M78" i="97"/>
  <c r="I78" i="97"/>
  <c r="BA77" i="97"/>
  <c r="AW77" i="97"/>
  <c r="AS77" i="97"/>
  <c r="AO77" i="97"/>
  <c r="AG77" i="97"/>
  <c r="AC77" i="97"/>
  <c r="Y77" i="97"/>
  <c r="U77" i="97"/>
  <c r="Q77" i="97"/>
  <c r="M77" i="97"/>
  <c r="I77" i="97"/>
  <c r="BA76" i="97"/>
  <c r="AW76" i="97"/>
  <c r="AS76" i="97"/>
  <c r="AO76" i="97"/>
  <c r="AG76" i="97"/>
  <c r="AC76" i="97"/>
  <c r="Y76" i="97"/>
  <c r="U76" i="97"/>
  <c r="Q76" i="97"/>
  <c r="M76" i="97"/>
  <c r="I76" i="97"/>
  <c r="BA75" i="97"/>
  <c r="AW75" i="97"/>
  <c r="AS75" i="97"/>
  <c r="AO75" i="97"/>
  <c r="AG75" i="97"/>
  <c r="AC75" i="97"/>
  <c r="Y75" i="97"/>
  <c r="U75" i="97"/>
  <c r="Q75" i="97"/>
  <c r="M75" i="97"/>
  <c r="I75" i="97"/>
  <c r="BA73" i="97"/>
  <c r="AW73" i="97"/>
  <c r="AS73" i="97"/>
  <c r="AO73" i="97"/>
  <c r="AG73" i="97"/>
  <c r="AC73" i="97"/>
  <c r="Y73" i="97"/>
  <c r="U73" i="97"/>
  <c r="Q73" i="97"/>
  <c r="M73" i="97"/>
  <c r="I73" i="97"/>
  <c r="BA71" i="97"/>
  <c r="AW71" i="97"/>
  <c r="AS71" i="97"/>
  <c r="AO71" i="97"/>
  <c r="AG71" i="97"/>
  <c r="AC71" i="97"/>
  <c r="Y71" i="97"/>
  <c r="U71" i="97"/>
  <c r="Q71" i="97"/>
  <c r="M71" i="97"/>
  <c r="I71" i="97"/>
  <c r="A71" i="97"/>
  <c r="A83" i="97" s="1"/>
  <c r="BA65" i="97"/>
  <c r="AW65" i="97"/>
  <c r="AS65" i="97"/>
  <c r="AO65" i="97"/>
  <c r="AG65" i="97"/>
  <c r="AC65" i="97"/>
  <c r="Y65" i="97"/>
  <c r="U65" i="97"/>
  <c r="Q65" i="97"/>
  <c r="M65" i="97"/>
  <c r="I65" i="97"/>
  <c r="BA63" i="97"/>
  <c r="AW63" i="97"/>
  <c r="AS63" i="97"/>
  <c r="AO63" i="97"/>
  <c r="AG63" i="97"/>
  <c r="AC63" i="97"/>
  <c r="Y63" i="97"/>
  <c r="U63" i="97"/>
  <c r="Q63" i="97"/>
  <c r="M63" i="97"/>
  <c r="I63" i="97"/>
  <c r="BA62" i="97"/>
  <c r="AW62" i="97"/>
  <c r="AS62" i="97"/>
  <c r="AO62" i="97"/>
  <c r="AG62" i="97"/>
  <c r="AC62" i="97"/>
  <c r="Y62" i="97"/>
  <c r="U62" i="97"/>
  <c r="Q62" i="97"/>
  <c r="M62" i="97"/>
  <c r="I62" i="97"/>
  <c r="BA61" i="97"/>
  <c r="AW61" i="97"/>
  <c r="AS61" i="97"/>
  <c r="AO61" i="97"/>
  <c r="AG61" i="97"/>
  <c r="AC61" i="97"/>
  <c r="Y61" i="97"/>
  <c r="U61" i="97"/>
  <c r="Q61" i="97"/>
  <c r="M61" i="97"/>
  <c r="I61" i="97"/>
  <c r="BA60" i="97"/>
  <c r="AW60" i="97"/>
  <c r="AS60" i="97"/>
  <c r="AO60" i="97"/>
  <c r="AG60" i="97"/>
  <c r="AC60" i="97"/>
  <c r="Y60" i="97"/>
  <c r="U60" i="97"/>
  <c r="Q60" i="97"/>
  <c r="M60" i="97"/>
  <c r="I60" i="97"/>
  <c r="BA59" i="97"/>
  <c r="AW59" i="97"/>
  <c r="AS59" i="97"/>
  <c r="AO59" i="97"/>
  <c r="AG59" i="97"/>
  <c r="AC59" i="97"/>
  <c r="Y59" i="97"/>
  <c r="U59" i="97"/>
  <c r="Q59" i="97"/>
  <c r="M59" i="97"/>
  <c r="I59" i="97"/>
  <c r="BA58" i="97"/>
  <c r="AW58" i="97"/>
  <c r="AS58" i="97"/>
  <c r="AO58" i="97"/>
  <c r="AG58" i="97"/>
  <c r="AC58" i="97"/>
  <c r="Y58" i="97"/>
  <c r="U58" i="97"/>
  <c r="Q58" i="97"/>
  <c r="M58" i="97"/>
  <c r="I58" i="97"/>
  <c r="BA57" i="97"/>
  <c r="AW57" i="97"/>
  <c r="AS57" i="97"/>
  <c r="AO57" i="97"/>
  <c r="AG57" i="97"/>
  <c r="AC57" i="97"/>
  <c r="Y57" i="97"/>
  <c r="U57" i="97"/>
  <c r="Q57" i="97"/>
  <c r="M57" i="97"/>
  <c r="I57" i="97"/>
  <c r="AZ56" i="97"/>
  <c r="AY56" i="97"/>
  <c r="AY54" i="97" s="1"/>
  <c r="AX56" i="97"/>
  <c r="AV56" i="97"/>
  <c r="AV54" i="97" s="1"/>
  <c r="AU56" i="97"/>
  <c r="AU54" i="97" s="1"/>
  <c r="AT56" i="97"/>
  <c r="AR56" i="97"/>
  <c r="AQ56" i="97"/>
  <c r="AQ54" i="97" s="1"/>
  <c r="AP56" i="97"/>
  <c r="AP54" i="97" s="1"/>
  <c r="AN56" i="97"/>
  <c r="AN54" i="97" s="1"/>
  <c r="AM56" i="97"/>
  <c r="AL56" i="97"/>
  <c r="AL54" i="97" s="1"/>
  <c r="AF56" i="97"/>
  <c r="AE56" i="97"/>
  <c r="AD56" i="97"/>
  <c r="AB56" i="97"/>
  <c r="AA56" i="97"/>
  <c r="Z56" i="97"/>
  <c r="X56" i="97"/>
  <c r="W56" i="97"/>
  <c r="V56" i="97"/>
  <c r="T56" i="97"/>
  <c r="S56" i="97"/>
  <c r="R56" i="97"/>
  <c r="P56" i="97"/>
  <c r="O56" i="97"/>
  <c r="N56" i="97"/>
  <c r="L56" i="97"/>
  <c r="K56" i="97"/>
  <c r="J56" i="97"/>
  <c r="H56" i="97"/>
  <c r="G56" i="97"/>
  <c r="F56" i="97"/>
  <c r="BA55" i="97"/>
  <c r="AW55" i="97"/>
  <c r="AS55" i="97"/>
  <c r="AO55" i="97"/>
  <c r="AG55" i="97"/>
  <c r="AC55" i="97"/>
  <c r="Y55" i="97"/>
  <c r="U55" i="97"/>
  <c r="Q55" i="97"/>
  <c r="M55" i="97"/>
  <c r="I55" i="97"/>
  <c r="AZ54" i="97"/>
  <c r="AT54" i="97"/>
  <c r="P54" i="97"/>
  <c r="BA51" i="97"/>
  <c r="AW51" i="97"/>
  <c r="AS51" i="97"/>
  <c r="AO51" i="97"/>
  <c r="AG51" i="97"/>
  <c r="AC51" i="97"/>
  <c r="Y51" i="97"/>
  <c r="U51" i="97"/>
  <c r="Q51" i="97"/>
  <c r="M51" i="97"/>
  <c r="I51" i="97"/>
  <c r="BA50" i="97"/>
  <c r="AW50" i="97"/>
  <c r="AS50" i="97"/>
  <c r="AO50" i="97"/>
  <c r="AG50" i="97"/>
  <c r="AC50" i="97"/>
  <c r="Y50" i="97"/>
  <c r="U50" i="97"/>
  <c r="Q50" i="97"/>
  <c r="M50" i="97"/>
  <c r="I50" i="97"/>
  <c r="BA49" i="97"/>
  <c r="AW49" i="97"/>
  <c r="AS49" i="97"/>
  <c r="AO49" i="97"/>
  <c r="AG49" i="97"/>
  <c r="AC49" i="97"/>
  <c r="Y49" i="97"/>
  <c r="U49" i="97"/>
  <c r="Q49" i="97"/>
  <c r="M49" i="97"/>
  <c r="I49" i="97"/>
  <c r="AZ48" i="97"/>
  <c r="AZ52" i="97" s="1"/>
  <c r="AY48" i="97"/>
  <c r="AY52" i="97" s="1"/>
  <c r="AX48" i="97"/>
  <c r="AV48" i="97"/>
  <c r="AV52" i="97" s="1"/>
  <c r="AU48" i="97"/>
  <c r="AU52" i="97" s="1"/>
  <c r="AT48" i="97"/>
  <c r="AR48" i="97"/>
  <c r="AR52" i="97" s="1"/>
  <c r="AQ48" i="97"/>
  <c r="AQ52" i="97" s="1"/>
  <c r="AP48" i="97"/>
  <c r="AN48" i="97"/>
  <c r="AN52" i="97" s="1"/>
  <c r="AM48" i="97"/>
  <c r="AM52" i="97" s="1"/>
  <c r="AL48" i="97"/>
  <c r="AF48" i="97"/>
  <c r="AF52" i="97" s="1"/>
  <c r="AE48" i="97"/>
  <c r="AE52" i="97" s="1"/>
  <c r="AD48" i="97"/>
  <c r="AB48" i="97"/>
  <c r="AB52" i="97" s="1"/>
  <c r="AA48" i="97"/>
  <c r="AA52" i="97" s="1"/>
  <c r="Z48" i="97"/>
  <c r="X48" i="97"/>
  <c r="X52" i="97" s="1"/>
  <c r="W48" i="97"/>
  <c r="W52" i="97" s="1"/>
  <c r="V48" i="97"/>
  <c r="T48" i="97"/>
  <c r="T52" i="97" s="1"/>
  <c r="S48" i="97"/>
  <c r="S52" i="97" s="1"/>
  <c r="R48" i="97"/>
  <c r="P48" i="97"/>
  <c r="P52" i="97" s="1"/>
  <c r="O48" i="97"/>
  <c r="O52" i="97" s="1"/>
  <c r="N48" i="97"/>
  <c r="L48" i="97"/>
  <c r="L52" i="97" s="1"/>
  <c r="K48" i="97"/>
  <c r="K52" i="97" s="1"/>
  <c r="J48" i="97"/>
  <c r="H48" i="97"/>
  <c r="H52" i="97" s="1"/>
  <c r="G48" i="97"/>
  <c r="G52" i="97" s="1"/>
  <c r="F48" i="97"/>
  <c r="BA47" i="97"/>
  <c r="AW47" i="97"/>
  <c r="AS47" i="97"/>
  <c r="AO47" i="97"/>
  <c r="AG47" i="97"/>
  <c r="AC47" i="97"/>
  <c r="Y47" i="97"/>
  <c r="U47" i="97"/>
  <c r="Q47" i="97"/>
  <c r="M47" i="97"/>
  <c r="I47" i="97"/>
  <c r="BA46" i="97"/>
  <c r="AW46" i="97"/>
  <c r="AS46" i="97"/>
  <c r="AO46" i="97"/>
  <c r="AG46" i="97"/>
  <c r="AC46" i="97"/>
  <c r="Y46" i="97"/>
  <c r="Y103" i="97" s="1"/>
  <c r="U46" i="97"/>
  <c r="Q46" i="97"/>
  <c r="M46" i="97"/>
  <c r="I46" i="97"/>
  <c r="I103" i="97" s="1"/>
  <c r="BA44" i="97"/>
  <c r="AW44" i="97"/>
  <c r="AS44" i="97"/>
  <c r="AO44" i="97"/>
  <c r="AG44" i="97"/>
  <c r="AC44" i="97"/>
  <c r="Y44" i="97"/>
  <c r="U44" i="97"/>
  <c r="Q44" i="97"/>
  <c r="M44" i="97"/>
  <c r="I44" i="97"/>
  <c r="AS42" i="79"/>
  <c r="Y42" i="79"/>
  <c r="I42" i="79"/>
  <c r="A42" i="97"/>
  <c r="A65" i="97" s="1"/>
  <c r="BA36" i="97"/>
  <c r="AW36" i="97"/>
  <c r="AS36" i="97"/>
  <c r="AO36" i="97"/>
  <c r="AG36" i="97"/>
  <c r="AC36" i="97"/>
  <c r="Y36" i="97"/>
  <c r="U36" i="97"/>
  <c r="Q36" i="97"/>
  <c r="M36" i="97"/>
  <c r="I36" i="97"/>
  <c r="BA34" i="97"/>
  <c r="AW34" i="97"/>
  <c r="AS34" i="97"/>
  <c r="AO34" i="97"/>
  <c r="AG34" i="97"/>
  <c r="AC34" i="97"/>
  <c r="Y34" i="97"/>
  <c r="U34" i="97"/>
  <c r="Q34" i="97"/>
  <c r="M34" i="97"/>
  <c r="I34" i="97"/>
  <c r="BA33" i="97"/>
  <c r="AW33" i="97"/>
  <c r="AS33" i="97"/>
  <c r="AO33" i="97"/>
  <c r="AG33" i="97"/>
  <c r="AC33" i="97"/>
  <c r="Y33" i="97"/>
  <c r="U33" i="97"/>
  <c r="Q33" i="97"/>
  <c r="M33" i="97"/>
  <c r="I33" i="97"/>
  <c r="BA32" i="97"/>
  <c r="AW32" i="97"/>
  <c r="AS32" i="97"/>
  <c r="AO32" i="97"/>
  <c r="AG32" i="97"/>
  <c r="AC32" i="97"/>
  <c r="Y32" i="97"/>
  <c r="U32" i="97"/>
  <c r="Q32" i="97"/>
  <c r="M32" i="97"/>
  <c r="I32" i="97"/>
  <c r="BA31" i="97"/>
  <c r="AW31" i="97"/>
  <c r="AS31" i="97"/>
  <c r="AO31" i="97"/>
  <c r="AG31" i="97"/>
  <c r="AC31" i="97"/>
  <c r="Y31" i="97"/>
  <c r="U31" i="97"/>
  <c r="Q31" i="97"/>
  <c r="M31" i="97"/>
  <c r="I31" i="97"/>
  <c r="BA30" i="97"/>
  <c r="AW30" i="97"/>
  <c r="AS30" i="97"/>
  <c r="AO30" i="97"/>
  <c r="AG30" i="97"/>
  <c r="AC30" i="97"/>
  <c r="Y30" i="97"/>
  <c r="U30" i="97"/>
  <c r="Q30" i="97"/>
  <c r="M30" i="97"/>
  <c r="I30" i="97"/>
  <c r="BA29" i="97"/>
  <c r="AW29" i="97"/>
  <c r="AS29" i="97"/>
  <c r="AO29" i="97"/>
  <c r="AG29" i="97"/>
  <c r="AC29" i="97"/>
  <c r="Y29" i="97"/>
  <c r="U29" i="97"/>
  <c r="Q29" i="97"/>
  <c r="M29" i="97"/>
  <c r="I29" i="97"/>
  <c r="BA28" i="97"/>
  <c r="AW28" i="97"/>
  <c r="AS28" i="97"/>
  <c r="AO28" i="97"/>
  <c r="AG28" i="97"/>
  <c r="AC28" i="97"/>
  <c r="Y28" i="97"/>
  <c r="U28" i="97"/>
  <c r="Q28" i="97"/>
  <c r="M28" i="97"/>
  <c r="I28" i="97"/>
  <c r="AZ27" i="97"/>
  <c r="AZ25" i="97" s="1"/>
  <c r="AY27" i="97"/>
  <c r="AY25" i="97" s="1"/>
  <c r="AX27" i="97"/>
  <c r="AV27" i="97"/>
  <c r="AV25" i="97" s="1"/>
  <c r="AU27" i="97"/>
  <c r="AU25" i="97" s="1"/>
  <c r="AT27" i="97"/>
  <c r="AR27" i="97"/>
  <c r="AQ27" i="97"/>
  <c r="AQ25" i="97" s="1"/>
  <c r="AP27" i="97"/>
  <c r="AP25" i="97" s="1"/>
  <c r="AN27" i="97"/>
  <c r="AN25" i="97" s="1"/>
  <c r="AM27" i="97"/>
  <c r="AL27" i="97"/>
  <c r="AL25" i="97" s="1"/>
  <c r="AF27" i="97"/>
  <c r="AE27" i="97"/>
  <c r="AD27" i="97"/>
  <c r="AB27" i="97"/>
  <c r="AA27" i="97"/>
  <c r="Z27" i="97"/>
  <c r="Z25" i="97" s="1"/>
  <c r="X27" i="97"/>
  <c r="W27" i="97"/>
  <c r="V27" i="97"/>
  <c r="T27" i="97"/>
  <c r="S27" i="97"/>
  <c r="R27" i="97"/>
  <c r="P27" i="97"/>
  <c r="O27" i="97"/>
  <c r="N27" i="97"/>
  <c r="L27" i="97"/>
  <c r="K27" i="97"/>
  <c r="J27" i="97"/>
  <c r="J25" i="97" s="1"/>
  <c r="H27" i="97"/>
  <c r="G27" i="97"/>
  <c r="F27" i="97"/>
  <c r="BA26" i="97"/>
  <c r="AW26" i="97"/>
  <c r="AS26" i="97"/>
  <c r="AO26" i="97"/>
  <c r="AG26" i="97"/>
  <c r="AC26" i="97"/>
  <c r="Y26" i="97"/>
  <c r="U26" i="97"/>
  <c r="Q26" i="97"/>
  <c r="M26" i="97"/>
  <c r="I26" i="97"/>
  <c r="AT25" i="97"/>
  <c r="R25" i="97"/>
  <c r="BA22" i="97"/>
  <c r="AW22" i="97"/>
  <c r="AS22" i="97"/>
  <c r="AO22" i="97"/>
  <c r="AG22" i="97"/>
  <c r="AC22" i="97"/>
  <c r="Y22" i="97"/>
  <c r="U22" i="97"/>
  <c r="Q22" i="97"/>
  <c r="M22" i="97"/>
  <c r="I22" i="97"/>
  <c r="BA21" i="97"/>
  <c r="AW21" i="97"/>
  <c r="AS21" i="97"/>
  <c r="AO21" i="97"/>
  <c r="AG21" i="97"/>
  <c r="AC21" i="97"/>
  <c r="Y21" i="97"/>
  <c r="U21" i="97"/>
  <c r="Q21" i="97"/>
  <c r="M21" i="97"/>
  <c r="I21" i="97"/>
  <c r="BA20" i="97"/>
  <c r="AW20" i="97"/>
  <c r="AS20" i="97"/>
  <c r="AO20" i="97"/>
  <c r="AG20" i="97"/>
  <c r="AC20" i="97"/>
  <c r="Y20" i="97"/>
  <c r="U20" i="97"/>
  <c r="Q20" i="97"/>
  <c r="M20" i="97"/>
  <c r="I20" i="97"/>
  <c r="AZ19" i="97"/>
  <c r="AZ23" i="97" s="1"/>
  <c r="AY19" i="97"/>
  <c r="AY23" i="97" s="1"/>
  <c r="AY38" i="97" s="1"/>
  <c r="AY39" i="97" s="1"/>
  <c r="AX19" i="97"/>
  <c r="AV19" i="97"/>
  <c r="AV23" i="97" s="1"/>
  <c r="AU19" i="97"/>
  <c r="AU23" i="97" s="1"/>
  <c r="AT19" i="97"/>
  <c r="AR19" i="97"/>
  <c r="AR23" i="97" s="1"/>
  <c r="AQ19" i="97"/>
  <c r="AQ23" i="97" s="1"/>
  <c r="AP19" i="97"/>
  <c r="AN19" i="97"/>
  <c r="AN23" i="97" s="1"/>
  <c r="AN38" i="97" s="1"/>
  <c r="AN39" i="97" s="1"/>
  <c r="AM19" i="97"/>
  <c r="AM23" i="97" s="1"/>
  <c r="AL19" i="97"/>
  <c r="AF19" i="97"/>
  <c r="AE19" i="97"/>
  <c r="AD19" i="97"/>
  <c r="AD108" i="97" s="1"/>
  <c r="AB19" i="97"/>
  <c r="AA19" i="97"/>
  <c r="Z19" i="97"/>
  <c r="Z108" i="97" s="1"/>
  <c r="X19" i="97"/>
  <c r="W19" i="97"/>
  <c r="V19" i="97"/>
  <c r="V108" i="97" s="1"/>
  <c r="T19" i="97"/>
  <c r="S19" i="97"/>
  <c r="R19" i="97"/>
  <c r="R108" i="97" s="1"/>
  <c r="P19" i="97"/>
  <c r="O19" i="97"/>
  <c r="N19" i="97"/>
  <c r="N108" i="97" s="1"/>
  <c r="L19" i="97"/>
  <c r="K19" i="97"/>
  <c r="J19" i="97"/>
  <c r="J108" i="97" s="1"/>
  <c r="H19" i="97"/>
  <c r="G19" i="97"/>
  <c r="F19" i="97"/>
  <c r="F108" i="97" s="1"/>
  <c r="BA18" i="97"/>
  <c r="AW18" i="97"/>
  <c r="AS18" i="97"/>
  <c r="AO18" i="97"/>
  <c r="AG18" i="97"/>
  <c r="AC18" i="97"/>
  <c r="Y18" i="97"/>
  <c r="U18" i="97"/>
  <c r="Q18" i="97"/>
  <c r="M18" i="97"/>
  <c r="I18" i="97"/>
  <c r="BA17" i="97"/>
  <c r="AW17" i="97"/>
  <c r="AS17" i="97"/>
  <c r="AO17" i="97"/>
  <c r="AG17" i="97"/>
  <c r="AC17" i="97"/>
  <c r="Y17" i="97"/>
  <c r="U17" i="97"/>
  <c r="Q17" i="97"/>
  <c r="M17" i="97"/>
  <c r="I17" i="97"/>
  <c r="BA15" i="97"/>
  <c r="AW15" i="97"/>
  <c r="AS15" i="97"/>
  <c r="AO15" i="97"/>
  <c r="AG15" i="97"/>
  <c r="AC15" i="97"/>
  <c r="Y15" i="97"/>
  <c r="U15" i="97"/>
  <c r="Q15" i="97"/>
  <c r="M15" i="97"/>
  <c r="I15" i="97"/>
  <c r="A13" i="97"/>
  <c r="A36" i="97" s="1"/>
  <c r="BA94" i="22"/>
  <c r="AW94" i="22"/>
  <c r="AS94" i="22"/>
  <c r="AS94" i="79" s="1"/>
  <c r="AO94" i="22"/>
  <c r="AG94" i="22"/>
  <c r="AC94" i="22"/>
  <c r="Y94" i="22"/>
  <c r="Y94" i="79" s="1"/>
  <c r="U94" i="22"/>
  <c r="Q94" i="22"/>
  <c r="M94" i="22"/>
  <c r="I94" i="22"/>
  <c r="I94" i="79" s="1"/>
  <c r="BA92" i="22"/>
  <c r="AW92" i="22"/>
  <c r="AS92" i="22"/>
  <c r="AO92" i="22"/>
  <c r="AG92" i="22"/>
  <c r="AC92" i="22"/>
  <c r="Y92" i="22"/>
  <c r="U92" i="22"/>
  <c r="Q92" i="22"/>
  <c r="M92" i="22"/>
  <c r="I92" i="22"/>
  <c r="BA91" i="22"/>
  <c r="AW91" i="22"/>
  <c r="AS91" i="22"/>
  <c r="AO91" i="22"/>
  <c r="AG91" i="22"/>
  <c r="AC91" i="22"/>
  <c r="Y91" i="22"/>
  <c r="U91" i="22"/>
  <c r="Q91" i="22"/>
  <c r="M91" i="22"/>
  <c r="I91" i="22"/>
  <c r="BA90" i="22"/>
  <c r="AW90" i="22"/>
  <c r="AS90" i="22"/>
  <c r="AS90" i="79" s="1"/>
  <c r="AO90" i="22"/>
  <c r="AG90" i="22"/>
  <c r="AC90" i="22"/>
  <c r="Y90" i="22"/>
  <c r="U90" i="22"/>
  <c r="Q90" i="22"/>
  <c r="M90" i="22"/>
  <c r="I90" i="22"/>
  <c r="BA89" i="22"/>
  <c r="AW89" i="22"/>
  <c r="AS89" i="22"/>
  <c r="AO89" i="22"/>
  <c r="AG89" i="22"/>
  <c r="AC89" i="22"/>
  <c r="Y89" i="22"/>
  <c r="U89" i="22"/>
  <c r="Q89" i="22"/>
  <c r="M89" i="22"/>
  <c r="I89" i="22"/>
  <c r="BA88" i="22"/>
  <c r="AW88" i="22"/>
  <c r="AS88" i="22"/>
  <c r="AO88" i="22"/>
  <c r="AG88" i="22"/>
  <c r="AC88" i="22"/>
  <c r="Y88" i="22"/>
  <c r="U88" i="22"/>
  <c r="Q88" i="22"/>
  <c r="M88" i="22"/>
  <c r="I88" i="22"/>
  <c r="BA87" i="22"/>
  <c r="AW87" i="22"/>
  <c r="AS87" i="22"/>
  <c r="AO87" i="22"/>
  <c r="AG87" i="22"/>
  <c r="AC87" i="22"/>
  <c r="Y87" i="22"/>
  <c r="U87" i="22"/>
  <c r="Q87" i="22"/>
  <c r="M87" i="22"/>
  <c r="I87" i="22"/>
  <c r="BA86" i="22"/>
  <c r="AW86" i="22"/>
  <c r="AS86" i="22"/>
  <c r="AO86" i="22"/>
  <c r="AG86" i="22"/>
  <c r="AC86" i="22"/>
  <c r="Y86" i="22"/>
  <c r="U86" i="22"/>
  <c r="Q86" i="22"/>
  <c r="M86" i="22"/>
  <c r="I86" i="22"/>
  <c r="I86" i="79" s="1"/>
  <c r="BA85" i="22"/>
  <c r="AW85" i="22"/>
  <c r="AS85" i="22"/>
  <c r="AS85" i="79" s="1"/>
  <c r="AO85" i="22"/>
  <c r="AG85" i="22"/>
  <c r="AC85" i="22"/>
  <c r="Y85" i="22"/>
  <c r="U85" i="22"/>
  <c r="Q85" i="22"/>
  <c r="M85" i="22"/>
  <c r="I85" i="22"/>
  <c r="I85" i="79" s="1"/>
  <c r="BA84" i="22"/>
  <c r="AW84" i="22"/>
  <c r="AS84" i="22"/>
  <c r="AO84" i="22"/>
  <c r="AG84" i="22"/>
  <c r="AC84" i="22"/>
  <c r="Y84" i="22"/>
  <c r="U84" i="22"/>
  <c r="Q84" i="22"/>
  <c r="M84" i="22"/>
  <c r="I84" i="22"/>
  <c r="AZ83" i="22"/>
  <c r="AY83" i="22"/>
  <c r="AX83" i="22"/>
  <c r="AV83" i="22"/>
  <c r="AU83" i="22"/>
  <c r="AT83" i="22"/>
  <c r="AR83" i="22"/>
  <c r="AQ83" i="22"/>
  <c r="AP83" i="22"/>
  <c r="AN83" i="22"/>
  <c r="AM83" i="22"/>
  <c r="AL83" i="22"/>
  <c r="AF83" i="22"/>
  <c r="AE83" i="22"/>
  <c r="AD83" i="22"/>
  <c r="AB83" i="22"/>
  <c r="AA83" i="22"/>
  <c r="Z83" i="22"/>
  <c r="X83" i="22"/>
  <c r="W83" i="22"/>
  <c r="V83" i="22"/>
  <c r="T83" i="22"/>
  <c r="S83" i="22"/>
  <c r="R83" i="22"/>
  <c r="P83" i="22"/>
  <c r="O83" i="22"/>
  <c r="N83" i="22"/>
  <c r="L83" i="22"/>
  <c r="K83" i="22"/>
  <c r="J83" i="22"/>
  <c r="H83" i="22"/>
  <c r="G83" i="22"/>
  <c r="F83" i="22"/>
  <c r="BA81" i="22"/>
  <c r="AW81" i="22"/>
  <c r="AS81" i="22"/>
  <c r="AO81" i="22"/>
  <c r="AG81" i="22"/>
  <c r="AC81" i="22"/>
  <c r="Y81" i="22"/>
  <c r="U81" i="22"/>
  <c r="Q81" i="22"/>
  <c r="M81" i="22"/>
  <c r="I81" i="22"/>
  <c r="BA80" i="22"/>
  <c r="BA80" i="79" s="1"/>
  <c r="AW80" i="22"/>
  <c r="AS80" i="22"/>
  <c r="AO80" i="22"/>
  <c r="AG80" i="22"/>
  <c r="AC80" i="22"/>
  <c r="Y80" i="22"/>
  <c r="U80" i="22"/>
  <c r="Q80" i="22"/>
  <c r="Q80" i="79" s="1"/>
  <c r="Q80" i="4" s="1"/>
  <c r="M80" i="22"/>
  <c r="I80" i="22"/>
  <c r="BA79" i="22"/>
  <c r="AW79" i="22"/>
  <c r="AS79" i="22"/>
  <c r="AO79" i="22"/>
  <c r="AG79" i="22"/>
  <c r="AC79" i="22"/>
  <c r="Y79" i="22"/>
  <c r="U79" i="22"/>
  <c r="Q79" i="22"/>
  <c r="M79" i="22"/>
  <c r="I79" i="22"/>
  <c r="BA78" i="22"/>
  <c r="AW78" i="22"/>
  <c r="AS78" i="22"/>
  <c r="AO78" i="22"/>
  <c r="AG78" i="22"/>
  <c r="AC78" i="22"/>
  <c r="Y78" i="22"/>
  <c r="U78" i="22"/>
  <c r="Q78" i="22"/>
  <c r="M78" i="22"/>
  <c r="I78" i="22"/>
  <c r="BA77" i="22"/>
  <c r="AW77" i="22"/>
  <c r="AS77" i="22"/>
  <c r="AO77" i="22"/>
  <c r="AG77" i="22"/>
  <c r="AC77" i="22"/>
  <c r="Y77" i="22"/>
  <c r="U77" i="22"/>
  <c r="Q77" i="22"/>
  <c r="M77" i="22"/>
  <c r="I77" i="22"/>
  <c r="BA76" i="22"/>
  <c r="AW76" i="22"/>
  <c r="AW76" i="79" s="1"/>
  <c r="AS76" i="22"/>
  <c r="AO76" i="22"/>
  <c r="AG76" i="22"/>
  <c r="AC76" i="22"/>
  <c r="Y76" i="22"/>
  <c r="U76" i="22"/>
  <c r="Q76" i="22"/>
  <c r="M76" i="22"/>
  <c r="M76" i="79" s="1"/>
  <c r="I76" i="22"/>
  <c r="BA75" i="22"/>
  <c r="AW75" i="22"/>
  <c r="AS75" i="22"/>
  <c r="AO75" i="22"/>
  <c r="AG75" i="22"/>
  <c r="AC75" i="22"/>
  <c r="Y75" i="22"/>
  <c r="U75" i="22"/>
  <c r="Q75" i="22"/>
  <c r="M75" i="22"/>
  <c r="I75" i="22"/>
  <c r="BA73" i="22"/>
  <c r="AW73" i="22"/>
  <c r="AS73" i="22"/>
  <c r="AO73" i="22"/>
  <c r="AO73" i="79" s="1"/>
  <c r="AO73" i="4" s="1"/>
  <c r="AG73" i="22"/>
  <c r="AC73" i="22"/>
  <c r="Y73" i="22"/>
  <c r="U73" i="22"/>
  <c r="Q73" i="22"/>
  <c r="M73" i="22"/>
  <c r="I73" i="22"/>
  <c r="BA71" i="22"/>
  <c r="AW71" i="22"/>
  <c r="AS71" i="22"/>
  <c r="AO71" i="22"/>
  <c r="AG71" i="22"/>
  <c r="AC71" i="22"/>
  <c r="Y71" i="22"/>
  <c r="U71" i="22"/>
  <c r="Q71" i="22"/>
  <c r="M71" i="22"/>
  <c r="I71" i="22"/>
  <c r="A71" i="22"/>
  <c r="BA65" i="22"/>
  <c r="AW65" i="22"/>
  <c r="AS65" i="22"/>
  <c r="AO65" i="22"/>
  <c r="AG65" i="22"/>
  <c r="AC65" i="22"/>
  <c r="Y65" i="22"/>
  <c r="U65" i="22"/>
  <c r="Q65" i="22"/>
  <c r="M65" i="22"/>
  <c r="I65" i="22"/>
  <c r="BA63" i="22"/>
  <c r="AW63" i="22"/>
  <c r="AS63" i="22"/>
  <c r="AO63" i="22"/>
  <c r="AG63" i="22"/>
  <c r="AC63" i="22"/>
  <c r="Y63" i="22"/>
  <c r="U63" i="22"/>
  <c r="Q63" i="22"/>
  <c r="M63" i="22"/>
  <c r="I63" i="22"/>
  <c r="BA62" i="22"/>
  <c r="AW62" i="22"/>
  <c r="AS62" i="22"/>
  <c r="AO62" i="22"/>
  <c r="AG62" i="22"/>
  <c r="AC62" i="22"/>
  <c r="Y62" i="22"/>
  <c r="U62" i="22"/>
  <c r="Q62" i="22"/>
  <c r="M62" i="22"/>
  <c r="I62" i="22"/>
  <c r="BA61" i="22"/>
  <c r="AW61" i="22"/>
  <c r="AS61" i="22"/>
  <c r="AO61" i="22"/>
  <c r="AG61" i="22"/>
  <c r="AC61" i="22"/>
  <c r="Y61" i="22"/>
  <c r="U61" i="22"/>
  <c r="Q61" i="22"/>
  <c r="M61" i="22"/>
  <c r="I61" i="22"/>
  <c r="BA60" i="22"/>
  <c r="AW60" i="22"/>
  <c r="AS60" i="22"/>
  <c r="AO60" i="22"/>
  <c r="AG60" i="22"/>
  <c r="AG60" i="79" s="1"/>
  <c r="AC60" i="22"/>
  <c r="Y60" i="22"/>
  <c r="U60" i="22"/>
  <c r="Q60" i="22"/>
  <c r="M60" i="22"/>
  <c r="I60" i="22"/>
  <c r="BA59" i="22"/>
  <c r="AW59" i="22"/>
  <c r="AS59" i="22"/>
  <c r="AO59" i="22"/>
  <c r="AG59" i="22"/>
  <c r="AC59" i="22"/>
  <c r="Y59" i="22"/>
  <c r="U59" i="22"/>
  <c r="Q59" i="22"/>
  <c r="M59" i="22"/>
  <c r="I59" i="22"/>
  <c r="BA58" i="22"/>
  <c r="AW58" i="22"/>
  <c r="AS58" i="22"/>
  <c r="AS58" i="79" s="1"/>
  <c r="AO58" i="22"/>
  <c r="AG58" i="22"/>
  <c r="AC58" i="22"/>
  <c r="Y58" i="22"/>
  <c r="Y58" i="79" s="1"/>
  <c r="U58" i="22"/>
  <c r="Q58" i="22"/>
  <c r="M58" i="22"/>
  <c r="I58" i="22"/>
  <c r="I58" i="79" s="1"/>
  <c r="BA57" i="22"/>
  <c r="AW57" i="22"/>
  <c r="AS57" i="22"/>
  <c r="AO57" i="22"/>
  <c r="AG57" i="22"/>
  <c r="AC57" i="22"/>
  <c r="Y57" i="22"/>
  <c r="U57" i="22"/>
  <c r="Q57" i="22"/>
  <c r="M57" i="22"/>
  <c r="I57" i="22"/>
  <c r="AZ56" i="22"/>
  <c r="AZ56" i="79" s="1"/>
  <c r="AY56" i="22"/>
  <c r="AY54" i="22" s="1"/>
  <c r="AX56" i="22"/>
  <c r="AX54" i="22" s="1"/>
  <c r="AV56" i="22"/>
  <c r="AV54" i="22" s="1"/>
  <c r="AU56" i="22"/>
  <c r="AT56" i="22"/>
  <c r="AT54" i="22" s="1"/>
  <c r="AR56" i="22"/>
  <c r="AQ56" i="22"/>
  <c r="AQ54" i="22" s="1"/>
  <c r="AP56" i="22"/>
  <c r="AN56" i="22"/>
  <c r="AN54" i="22" s="1"/>
  <c r="AM56" i="22"/>
  <c r="AM54" i="22" s="1"/>
  <c r="AL56" i="22"/>
  <c r="AL54" i="22" s="1"/>
  <c r="AF56" i="22"/>
  <c r="AE56" i="22"/>
  <c r="AE56" i="79" s="1"/>
  <c r="AD56" i="22"/>
  <c r="AB56" i="22"/>
  <c r="AA56" i="22"/>
  <c r="Z56" i="22"/>
  <c r="Z54" i="22" s="1"/>
  <c r="X56" i="22"/>
  <c r="W56" i="22"/>
  <c r="V56" i="22"/>
  <c r="T56" i="22"/>
  <c r="T56" i="79" s="1"/>
  <c r="S56" i="22"/>
  <c r="R56" i="22"/>
  <c r="P56" i="22"/>
  <c r="P54" i="22" s="1"/>
  <c r="O56" i="22"/>
  <c r="N56" i="22"/>
  <c r="L56" i="22"/>
  <c r="K56" i="22"/>
  <c r="J56" i="22"/>
  <c r="J56" i="79" s="1"/>
  <c r="H56" i="22"/>
  <c r="G56" i="22"/>
  <c r="F56" i="22"/>
  <c r="BA55" i="22"/>
  <c r="AW55" i="22"/>
  <c r="AS55" i="22"/>
  <c r="AO55" i="22"/>
  <c r="AG55" i="22"/>
  <c r="AC55" i="22"/>
  <c r="Y55" i="22"/>
  <c r="U55" i="22"/>
  <c r="Q55" i="22"/>
  <c r="M55" i="22"/>
  <c r="I55" i="22"/>
  <c r="AZ54" i="22"/>
  <c r="AR54" i="22"/>
  <c r="BA51" i="22"/>
  <c r="AW51" i="22"/>
  <c r="AS51" i="22"/>
  <c r="AO51" i="22"/>
  <c r="AG51" i="22"/>
  <c r="AC51" i="22"/>
  <c r="Y51" i="22"/>
  <c r="U51" i="22"/>
  <c r="Q51" i="22"/>
  <c r="M51" i="22"/>
  <c r="I51" i="22"/>
  <c r="BA50" i="22"/>
  <c r="AW50" i="22"/>
  <c r="AS50" i="22"/>
  <c r="AS50" i="79" s="1"/>
  <c r="AO50" i="22"/>
  <c r="AG50" i="22"/>
  <c r="AC50" i="22"/>
  <c r="Y50" i="22"/>
  <c r="Y50" i="79" s="1"/>
  <c r="U50" i="22"/>
  <c r="Q50" i="22"/>
  <c r="M50" i="22"/>
  <c r="I50" i="22"/>
  <c r="I50" i="79" s="1"/>
  <c r="BA49" i="22"/>
  <c r="AW49" i="22"/>
  <c r="AS49" i="22"/>
  <c r="AO49" i="22"/>
  <c r="AG49" i="22"/>
  <c r="AC49" i="22"/>
  <c r="Y49" i="22"/>
  <c r="U49" i="22"/>
  <c r="Q49" i="22"/>
  <c r="M49" i="22"/>
  <c r="I49" i="22"/>
  <c r="AZ48" i="22"/>
  <c r="AZ52" i="22" s="1"/>
  <c r="AY48" i="22"/>
  <c r="AY52" i="22" s="1"/>
  <c r="AX48" i="22"/>
  <c r="AX52" i="22" s="1"/>
  <c r="AV48" i="22"/>
  <c r="AV52" i="22" s="1"/>
  <c r="AU48" i="22"/>
  <c r="AU52" i="22" s="1"/>
  <c r="AT48" i="22"/>
  <c r="AT52" i="22" s="1"/>
  <c r="AR48" i="22"/>
  <c r="AR52" i="22" s="1"/>
  <c r="AQ48" i="22"/>
  <c r="AQ52" i="22" s="1"/>
  <c r="AP48" i="22"/>
  <c r="AP52" i="22" s="1"/>
  <c r="AN48" i="22"/>
  <c r="AN52" i="22" s="1"/>
  <c r="AM48" i="22"/>
  <c r="AM52" i="22" s="1"/>
  <c r="AL48" i="22"/>
  <c r="AL52" i="22" s="1"/>
  <c r="AF48" i="22"/>
  <c r="AF52" i="22" s="1"/>
  <c r="AE48" i="22"/>
  <c r="AE52" i="22" s="1"/>
  <c r="AD48" i="22"/>
  <c r="AD52" i="22" s="1"/>
  <c r="AB48" i="22"/>
  <c r="AB52" i="22" s="1"/>
  <c r="AA48" i="22"/>
  <c r="AA52" i="22" s="1"/>
  <c r="Z48" i="22"/>
  <c r="Z52" i="22" s="1"/>
  <c r="X48" i="22"/>
  <c r="X52" i="22" s="1"/>
  <c r="W48" i="22"/>
  <c r="W52" i="22" s="1"/>
  <c r="V48" i="22"/>
  <c r="V52" i="22" s="1"/>
  <c r="T48" i="22"/>
  <c r="T52" i="22" s="1"/>
  <c r="S48" i="22"/>
  <c r="S52" i="22" s="1"/>
  <c r="R48" i="22"/>
  <c r="R52" i="22" s="1"/>
  <c r="P48" i="22"/>
  <c r="P52" i="22" s="1"/>
  <c r="O48" i="22"/>
  <c r="O52" i="22" s="1"/>
  <c r="N48" i="22"/>
  <c r="N52" i="22" s="1"/>
  <c r="L48" i="22"/>
  <c r="L52" i="22" s="1"/>
  <c r="K48" i="22"/>
  <c r="K52" i="22" s="1"/>
  <c r="J48" i="22"/>
  <c r="J52" i="22" s="1"/>
  <c r="H48" i="22"/>
  <c r="H52" i="22" s="1"/>
  <c r="G48" i="22"/>
  <c r="G52" i="22" s="1"/>
  <c r="F48" i="22"/>
  <c r="F52" i="22" s="1"/>
  <c r="BA47" i="22"/>
  <c r="AW47" i="22"/>
  <c r="AS47" i="22"/>
  <c r="AO47" i="22"/>
  <c r="AG47" i="22"/>
  <c r="AC47" i="22"/>
  <c r="Y47" i="22"/>
  <c r="U47" i="22"/>
  <c r="Q47" i="22"/>
  <c r="M47" i="22"/>
  <c r="I47" i="22"/>
  <c r="BA46" i="22"/>
  <c r="AW46" i="22"/>
  <c r="AS46" i="22"/>
  <c r="AO46" i="22"/>
  <c r="AG46" i="22"/>
  <c r="AC46" i="22"/>
  <c r="Y46" i="22"/>
  <c r="U46" i="22"/>
  <c r="Q46" i="22"/>
  <c r="M46" i="22"/>
  <c r="I46" i="22"/>
  <c r="BA44" i="22"/>
  <c r="AW44" i="22"/>
  <c r="AS44" i="22"/>
  <c r="AO44" i="22"/>
  <c r="AG44" i="22"/>
  <c r="AC44" i="22"/>
  <c r="Y44" i="22"/>
  <c r="U44" i="22"/>
  <c r="Q44" i="22"/>
  <c r="M44" i="22"/>
  <c r="I44" i="22"/>
  <c r="M42" i="79"/>
  <c r="A42" i="22"/>
  <c r="BA36" i="22"/>
  <c r="AW36" i="22"/>
  <c r="AS36" i="22"/>
  <c r="AO36" i="22"/>
  <c r="AG36" i="22"/>
  <c r="AC36" i="22"/>
  <c r="Y36" i="22"/>
  <c r="U36" i="22"/>
  <c r="Q36" i="22"/>
  <c r="M36" i="22"/>
  <c r="I36" i="22"/>
  <c r="BA34" i="22"/>
  <c r="AW34" i="22"/>
  <c r="AS34" i="22"/>
  <c r="AO34" i="22"/>
  <c r="AG34" i="22"/>
  <c r="AC34" i="22"/>
  <c r="Y34" i="22"/>
  <c r="U34" i="22"/>
  <c r="Q34" i="22"/>
  <c r="M34" i="22"/>
  <c r="I34" i="22"/>
  <c r="BA33" i="22"/>
  <c r="AW33" i="22"/>
  <c r="AS33" i="22"/>
  <c r="AO33" i="22"/>
  <c r="AG33" i="22"/>
  <c r="AC33" i="22"/>
  <c r="Y33" i="22"/>
  <c r="U33" i="22"/>
  <c r="Q33" i="22"/>
  <c r="M33" i="22"/>
  <c r="I33" i="22"/>
  <c r="BA32" i="22"/>
  <c r="AW32" i="22"/>
  <c r="AS32" i="22"/>
  <c r="AO32" i="22"/>
  <c r="AG32" i="22"/>
  <c r="AC32" i="22"/>
  <c r="Y32" i="22"/>
  <c r="U32" i="22"/>
  <c r="Q32" i="22"/>
  <c r="M32" i="22"/>
  <c r="I32" i="22"/>
  <c r="BA31" i="22"/>
  <c r="AW31" i="22"/>
  <c r="AS31" i="22"/>
  <c r="AO31" i="22"/>
  <c r="AG31" i="22"/>
  <c r="AC31" i="22"/>
  <c r="Y31" i="22"/>
  <c r="U31" i="22"/>
  <c r="Q31" i="22"/>
  <c r="M31" i="22"/>
  <c r="I31" i="22"/>
  <c r="BA30" i="22"/>
  <c r="AW30" i="22"/>
  <c r="AS30" i="22"/>
  <c r="AO30" i="22"/>
  <c r="AG30" i="22"/>
  <c r="AC30" i="22"/>
  <c r="Y30" i="22"/>
  <c r="U30" i="22"/>
  <c r="Q30" i="22"/>
  <c r="M30" i="22"/>
  <c r="I30" i="22"/>
  <c r="BA29" i="22"/>
  <c r="AW29" i="22"/>
  <c r="AS29" i="22"/>
  <c r="AO29" i="22"/>
  <c r="AG29" i="22"/>
  <c r="AC29" i="22"/>
  <c r="Y29" i="22"/>
  <c r="U29" i="22"/>
  <c r="Q29" i="22"/>
  <c r="M29" i="22"/>
  <c r="I29" i="22"/>
  <c r="BA28" i="22"/>
  <c r="AW28" i="22"/>
  <c r="AS28" i="22"/>
  <c r="AO28" i="22"/>
  <c r="AG28" i="22"/>
  <c r="AC28" i="22"/>
  <c r="Y28" i="22"/>
  <c r="U28" i="22"/>
  <c r="Q28" i="22"/>
  <c r="M28" i="22"/>
  <c r="I28" i="22"/>
  <c r="AZ27" i="22"/>
  <c r="AZ25" i="22" s="1"/>
  <c r="AY27" i="22"/>
  <c r="AY25" i="22" s="1"/>
  <c r="AX27" i="22"/>
  <c r="AV27" i="22"/>
  <c r="AV25" i="22" s="1"/>
  <c r="AU27" i="22"/>
  <c r="AT27" i="22"/>
  <c r="AR27" i="22"/>
  <c r="AR25" i="22" s="1"/>
  <c r="AQ27" i="22"/>
  <c r="AQ25" i="22" s="1"/>
  <c r="AP27" i="22"/>
  <c r="AP27" i="79" s="1"/>
  <c r="AN27" i="22"/>
  <c r="AN25" i="22" s="1"/>
  <c r="AM27" i="22"/>
  <c r="AM25" i="22" s="1"/>
  <c r="AL27" i="22"/>
  <c r="AF27" i="22"/>
  <c r="AE27" i="22"/>
  <c r="AD27" i="22"/>
  <c r="AB27" i="22"/>
  <c r="AA27" i="22"/>
  <c r="Z27" i="22"/>
  <c r="X27" i="22"/>
  <c r="W27" i="22"/>
  <c r="V27" i="22"/>
  <c r="T27" i="22"/>
  <c r="S27" i="22"/>
  <c r="R27" i="22"/>
  <c r="P27" i="22"/>
  <c r="O27" i="22"/>
  <c r="N27" i="22"/>
  <c r="L27" i="22"/>
  <c r="K27" i="22"/>
  <c r="J27" i="22"/>
  <c r="H27" i="22"/>
  <c r="G27" i="22"/>
  <c r="F27" i="22"/>
  <c r="BA26" i="22"/>
  <c r="AW26" i="22"/>
  <c r="AS26" i="22"/>
  <c r="AO26" i="22"/>
  <c r="AG26" i="22"/>
  <c r="AC26" i="22"/>
  <c r="Y26" i="22"/>
  <c r="U26" i="22"/>
  <c r="Q26" i="22"/>
  <c r="M26" i="22"/>
  <c r="I26" i="22"/>
  <c r="AE25" i="22"/>
  <c r="BA22" i="22"/>
  <c r="AW22" i="22"/>
  <c r="AS22" i="22"/>
  <c r="AO22" i="22"/>
  <c r="AG22" i="22"/>
  <c r="AC22" i="22"/>
  <c r="Y22" i="22"/>
  <c r="U22" i="22"/>
  <c r="Q22" i="22"/>
  <c r="M22" i="22"/>
  <c r="I22" i="22"/>
  <c r="BA21" i="22"/>
  <c r="AW21" i="22"/>
  <c r="AS21" i="22"/>
  <c r="AO21" i="22"/>
  <c r="AG21" i="22"/>
  <c r="AC21" i="22"/>
  <c r="Y21" i="22"/>
  <c r="U21" i="22"/>
  <c r="Q21" i="22"/>
  <c r="M21" i="22"/>
  <c r="I21" i="22"/>
  <c r="BA20" i="22"/>
  <c r="AW20" i="22"/>
  <c r="AS20" i="22"/>
  <c r="AO20" i="22"/>
  <c r="AG20" i="22"/>
  <c r="AC20" i="22"/>
  <c r="Y20" i="22"/>
  <c r="U20" i="22"/>
  <c r="Q20" i="22"/>
  <c r="M20" i="22"/>
  <c r="I20" i="22"/>
  <c r="AZ19" i="22"/>
  <c r="AY19" i="22"/>
  <c r="AY23" i="22" s="1"/>
  <c r="AX19" i="22"/>
  <c r="AV19" i="22"/>
  <c r="AV23" i="22" s="1"/>
  <c r="AU19" i="22"/>
  <c r="AT19" i="22"/>
  <c r="AT23" i="22" s="1"/>
  <c r="AR19" i="22"/>
  <c r="AQ19" i="22"/>
  <c r="AQ23" i="22" s="1"/>
  <c r="AP19" i="22"/>
  <c r="AN19" i="22"/>
  <c r="AN23" i="22" s="1"/>
  <c r="AM19" i="22"/>
  <c r="AL19" i="22"/>
  <c r="AL23" i="22" s="1"/>
  <c r="AF19" i="22"/>
  <c r="AE19" i="22"/>
  <c r="AB19" i="22"/>
  <c r="AA19" i="22"/>
  <c r="Z19" i="22"/>
  <c r="X19" i="22"/>
  <c r="W19" i="22"/>
  <c r="V19" i="22"/>
  <c r="V108" i="22" s="1"/>
  <c r="T19" i="22"/>
  <c r="S19" i="22"/>
  <c r="R19" i="22"/>
  <c r="P19" i="22"/>
  <c r="O19" i="22"/>
  <c r="N19" i="22"/>
  <c r="L19" i="22"/>
  <c r="K19" i="22"/>
  <c r="J19" i="22"/>
  <c r="H19" i="22"/>
  <c r="G19" i="22"/>
  <c r="F19" i="22"/>
  <c r="F108" i="22" s="1"/>
  <c r="BA18" i="22"/>
  <c r="AW18" i="22"/>
  <c r="AS18" i="22"/>
  <c r="AO18" i="22"/>
  <c r="AG18" i="22"/>
  <c r="AC18" i="22"/>
  <c r="Y18" i="22"/>
  <c r="U18" i="22"/>
  <c r="Q18" i="22"/>
  <c r="M18" i="22"/>
  <c r="I18" i="22"/>
  <c r="BA17" i="22"/>
  <c r="AW17" i="22"/>
  <c r="AS17" i="22"/>
  <c r="AO17" i="22"/>
  <c r="AG17" i="22"/>
  <c r="AC17" i="22"/>
  <c r="Y17" i="22"/>
  <c r="U17" i="22"/>
  <c r="Q17" i="22"/>
  <c r="M17" i="22"/>
  <c r="I17" i="22"/>
  <c r="BA15" i="22"/>
  <c r="AW15" i="22"/>
  <c r="AS15" i="22"/>
  <c r="AO15" i="22"/>
  <c r="AG15" i="22"/>
  <c r="AC15" i="22"/>
  <c r="Y15" i="22"/>
  <c r="U15" i="22"/>
  <c r="Q15" i="22"/>
  <c r="M15" i="22"/>
  <c r="I15" i="22"/>
  <c r="BA13" i="22"/>
  <c r="AW13" i="22"/>
  <c r="AW13" i="79" s="1"/>
  <c r="AS13" i="22"/>
  <c r="AO13" i="22"/>
  <c r="AG13" i="22"/>
  <c r="AG13" i="79" s="1"/>
  <c r="AC13" i="22"/>
  <c r="AC13" i="79" s="1"/>
  <c r="Y13" i="22"/>
  <c r="U13" i="22"/>
  <c r="Q13" i="22"/>
  <c r="M13" i="22"/>
  <c r="M13" i="79" s="1"/>
  <c r="I13" i="22"/>
  <c r="A13" i="22"/>
  <c r="A27" i="22" s="1"/>
  <c r="BI94" i="79"/>
  <c r="BH94" i="79"/>
  <c r="BG94" i="79"/>
  <c r="BF94" i="79"/>
  <c r="BD94" i="79"/>
  <c r="BC94" i="79"/>
  <c r="BB94" i="79"/>
  <c r="AZ94" i="79"/>
  <c r="AY94" i="79"/>
  <c r="AX94" i="79"/>
  <c r="AX94" i="4" s="1"/>
  <c r="AV94" i="79"/>
  <c r="AU94" i="79"/>
  <c r="AT94" i="79"/>
  <c r="AT94" i="4" s="1"/>
  <c r="AR94" i="79"/>
  <c r="AQ94" i="79"/>
  <c r="AP94" i="79"/>
  <c r="AN94" i="79"/>
  <c r="AM94" i="79"/>
  <c r="AL94" i="79"/>
  <c r="AF94" i="79"/>
  <c r="AE94" i="79"/>
  <c r="AD94" i="79"/>
  <c r="AB94" i="79"/>
  <c r="AA94" i="79"/>
  <c r="Z94" i="79"/>
  <c r="X94" i="79"/>
  <c r="W94" i="79"/>
  <c r="V94" i="79"/>
  <c r="T94" i="79"/>
  <c r="S94" i="79"/>
  <c r="R94" i="79"/>
  <c r="R94" i="4" s="1"/>
  <c r="P94" i="79"/>
  <c r="O94" i="79"/>
  <c r="O94" i="4" s="1"/>
  <c r="N94" i="79"/>
  <c r="N94" i="4" s="1"/>
  <c r="L94" i="79"/>
  <c r="K94" i="79"/>
  <c r="J94" i="79"/>
  <c r="J94" i="4" s="1"/>
  <c r="H94" i="79"/>
  <c r="G94" i="79"/>
  <c r="F94" i="79"/>
  <c r="BH92" i="79"/>
  <c r="BG92" i="79"/>
  <c r="BF92" i="79"/>
  <c r="BD92" i="79"/>
  <c r="BD92" i="4" s="1"/>
  <c r="BC92" i="79"/>
  <c r="BB92" i="79"/>
  <c r="AZ92" i="79"/>
  <c r="AZ92" i="4" s="1"/>
  <c r="AY92" i="79"/>
  <c r="AX92" i="79"/>
  <c r="AV92" i="79"/>
  <c r="AU92" i="79"/>
  <c r="AU92" i="4" s="1"/>
  <c r="AT92" i="79"/>
  <c r="AR92" i="79"/>
  <c r="AQ92" i="79"/>
  <c r="AP92" i="79"/>
  <c r="AN92" i="79"/>
  <c r="AM92" i="79"/>
  <c r="AL92" i="79"/>
  <c r="AF92" i="79"/>
  <c r="AE92" i="79"/>
  <c r="AD92" i="79"/>
  <c r="AB92" i="79"/>
  <c r="AA92" i="79"/>
  <c r="Z92" i="79"/>
  <c r="X92" i="79"/>
  <c r="W92" i="79"/>
  <c r="V92" i="79"/>
  <c r="T92" i="79"/>
  <c r="T92" i="4" s="1"/>
  <c r="S92" i="79"/>
  <c r="R92" i="79"/>
  <c r="P92" i="79"/>
  <c r="P92" i="4" s="1"/>
  <c r="O92" i="79"/>
  <c r="N92" i="79"/>
  <c r="L92" i="79"/>
  <c r="K92" i="79"/>
  <c r="K92" i="4" s="1"/>
  <c r="J92" i="79"/>
  <c r="H92" i="79"/>
  <c r="G92" i="79"/>
  <c r="F92" i="79"/>
  <c r="F92" i="4" s="1"/>
  <c r="BH91" i="79"/>
  <c r="BG91" i="79"/>
  <c r="BF91" i="79"/>
  <c r="BD91" i="79"/>
  <c r="BC91" i="79"/>
  <c r="BB91" i="79"/>
  <c r="AZ91" i="79"/>
  <c r="AY91" i="79"/>
  <c r="AX91" i="79"/>
  <c r="AV91" i="79"/>
  <c r="AU91" i="79"/>
  <c r="AU91" i="4" s="1"/>
  <c r="AT91" i="79"/>
  <c r="AR91" i="79"/>
  <c r="AQ91" i="79"/>
  <c r="AP91" i="79"/>
  <c r="AP91" i="4" s="1"/>
  <c r="AN91" i="79"/>
  <c r="AM91" i="79"/>
  <c r="AL91" i="79"/>
  <c r="AF91" i="79"/>
  <c r="AF91" i="4" s="1"/>
  <c r="AE91" i="79"/>
  <c r="AD91" i="79"/>
  <c r="AB91" i="79"/>
  <c r="AA91" i="79"/>
  <c r="Z91" i="79"/>
  <c r="Z91" i="4" s="1"/>
  <c r="X91" i="79"/>
  <c r="W91" i="79"/>
  <c r="V91" i="79"/>
  <c r="T91" i="79"/>
  <c r="S91" i="79"/>
  <c r="R91" i="79"/>
  <c r="P91" i="79"/>
  <c r="O91" i="79"/>
  <c r="N91" i="79"/>
  <c r="L91" i="79"/>
  <c r="K91" i="79"/>
  <c r="J91" i="79"/>
  <c r="H91" i="79"/>
  <c r="G91" i="79"/>
  <c r="F91" i="79"/>
  <c r="F91" i="4" s="1"/>
  <c r="BH90" i="79"/>
  <c r="BG90" i="79"/>
  <c r="BF90" i="79"/>
  <c r="BD90" i="79"/>
  <c r="BD90" i="4" s="1"/>
  <c r="BC90" i="79"/>
  <c r="BB90" i="79"/>
  <c r="AZ90" i="79"/>
  <c r="AZ90" i="4" s="1"/>
  <c r="AY90" i="79"/>
  <c r="AX90" i="79"/>
  <c r="AV90" i="79"/>
  <c r="AU90" i="79"/>
  <c r="AU90" i="4" s="1"/>
  <c r="AT90" i="79"/>
  <c r="AR90" i="79"/>
  <c r="AQ90" i="79"/>
  <c r="AQ90" i="4" s="1"/>
  <c r="AP90" i="79"/>
  <c r="AP90" i="4" s="1"/>
  <c r="AN90" i="79"/>
  <c r="AM90" i="79"/>
  <c r="AL90" i="79"/>
  <c r="AL90" i="4" s="1"/>
  <c r="AF90" i="79"/>
  <c r="AE90" i="79"/>
  <c r="AD90" i="79"/>
  <c r="AD90" i="4" s="1"/>
  <c r="AB90" i="79"/>
  <c r="AA90" i="79"/>
  <c r="Z90" i="79"/>
  <c r="X90" i="79"/>
  <c r="W90" i="79"/>
  <c r="V90" i="79"/>
  <c r="T90" i="79"/>
  <c r="S90" i="79"/>
  <c r="R90" i="79"/>
  <c r="P90" i="79"/>
  <c r="O90" i="79"/>
  <c r="N90" i="79"/>
  <c r="L90" i="79"/>
  <c r="L90" i="4" s="1"/>
  <c r="K90" i="79"/>
  <c r="J90" i="79"/>
  <c r="H90" i="79"/>
  <c r="G90" i="79"/>
  <c r="F90" i="79"/>
  <c r="BH89" i="79"/>
  <c r="BG89" i="79"/>
  <c r="BF89" i="79"/>
  <c r="BD89" i="79"/>
  <c r="BC89" i="79"/>
  <c r="BB89" i="79"/>
  <c r="BB89" i="4" s="1"/>
  <c r="AZ89" i="79"/>
  <c r="AZ89" i="4" s="1"/>
  <c r="AY89" i="79"/>
  <c r="AX89" i="79"/>
  <c r="AV89" i="79"/>
  <c r="AV89" i="4" s="1"/>
  <c r="AU89" i="79"/>
  <c r="AU89" i="4" s="1"/>
  <c r="AT89" i="79"/>
  <c r="AR89" i="79"/>
  <c r="AQ89" i="79"/>
  <c r="AQ89" i="4" s="1"/>
  <c r="AP89" i="79"/>
  <c r="AP89" i="4" s="1"/>
  <c r="AN89" i="79"/>
  <c r="AM89" i="79"/>
  <c r="AL89" i="79"/>
  <c r="AF89" i="79"/>
  <c r="AE89" i="79"/>
  <c r="AD89" i="79"/>
  <c r="AB89" i="79"/>
  <c r="AA89" i="79"/>
  <c r="Z89" i="79"/>
  <c r="X89" i="79"/>
  <c r="W89" i="79"/>
  <c r="V89" i="79"/>
  <c r="T89" i="79"/>
  <c r="S89" i="79"/>
  <c r="R89" i="79"/>
  <c r="P89" i="79"/>
  <c r="P89" i="4" s="1"/>
  <c r="O89" i="79"/>
  <c r="N89" i="79"/>
  <c r="L89" i="79"/>
  <c r="L89" i="4" s="1"/>
  <c r="K89" i="79"/>
  <c r="K89" i="4" s="1"/>
  <c r="J89" i="79"/>
  <c r="H89" i="79"/>
  <c r="G89" i="79"/>
  <c r="G89" i="4" s="1"/>
  <c r="F89" i="79"/>
  <c r="F89" i="4" s="1"/>
  <c r="BH88" i="79"/>
  <c r="BG88" i="79"/>
  <c r="BF88" i="79"/>
  <c r="BF88" i="4" s="1"/>
  <c r="BD88" i="79"/>
  <c r="BC88" i="79"/>
  <c r="BB88" i="79"/>
  <c r="AZ88" i="79"/>
  <c r="AY88" i="79"/>
  <c r="AX88" i="79"/>
  <c r="AV88" i="79"/>
  <c r="AU88" i="79"/>
  <c r="AT88" i="79"/>
  <c r="AR88" i="79"/>
  <c r="AQ88" i="79"/>
  <c r="AP88" i="79"/>
  <c r="AP88" i="4" s="1"/>
  <c r="AN88" i="79"/>
  <c r="AM88" i="79"/>
  <c r="AL88" i="79"/>
  <c r="AF88" i="79"/>
  <c r="AE88" i="79"/>
  <c r="AD88" i="79"/>
  <c r="AB88" i="79"/>
  <c r="AA88" i="79"/>
  <c r="AA88" i="4" s="1"/>
  <c r="Z88" i="79"/>
  <c r="X88" i="79"/>
  <c r="W88" i="79"/>
  <c r="V88" i="79"/>
  <c r="T88" i="79"/>
  <c r="S88" i="79"/>
  <c r="R88" i="79"/>
  <c r="R88" i="4" s="1"/>
  <c r="P88" i="79"/>
  <c r="P88" i="4" s="1"/>
  <c r="O88" i="79"/>
  <c r="O88" i="4" s="1"/>
  <c r="N88" i="79"/>
  <c r="L88" i="79"/>
  <c r="K88" i="79"/>
  <c r="K88" i="4" s="1"/>
  <c r="J88" i="79"/>
  <c r="J88" i="4" s="1"/>
  <c r="H88" i="79"/>
  <c r="G88" i="79"/>
  <c r="F88" i="79"/>
  <c r="F88" i="4" s="1"/>
  <c r="BH87" i="79"/>
  <c r="BG87" i="79"/>
  <c r="BF87" i="79"/>
  <c r="BE87" i="79"/>
  <c r="BE87" i="4" s="1"/>
  <c r="BD87" i="79"/>
  <c r="BC87" i="79"/>
  <c r="BB87" i="79"/>
  <c r="AZ87" i="79"/>
  <c r="AZ87" i="4" s="1"/>
  <c r="AY87" i="79"/>
  <c r="AX87" i="79"/>
  <c r="AV87" i="79"/>
  <c r="AU87" i="79"/>
  <c r="AU87" i="4" s="1"/>
  <c r="AT87" i="79"/>
  <c r="AR87" i="79"/>
  <c r="AQ87" i="79"/>
  <c r="AP87" i="79"/>
  <c r="AP87" i="4" s="1"/>
  <c r="AN87" i="79"/>
  <c r="AM87" i="79"/>
  <c r="AL87" i="79"/>
  <c r="AF87" i="79"/>
  <c r="AF87" i="4" s="1"/>
  <c r="AE87" i="79"/>
  <c r="AD87" i="79"/>
  <c r="AB87" i="79"/>
  <c r="AA87" i="79"/>
  <c r="Z87" i="79"/>
  <c r="X87" i="79"/>
  <c r="W87" i="79"/>
  <c r="W87" i="4" s="1"/>
  <c r="V87" i="79"/>
  <c r="T87" i="79"/>
  <c r="T87" i="4" s="1"/>
  <c r="S87" i="79"/>
  <c r="R87" i="79"/>
  <c r="P87" i="79"/>
  <c r="P87" i="4" s="1"/>
  <c r="O87" i="79"/>
  <c r="O87" i="4" s="1"/>
  <c r="N87" i="79"/>
  <c r="L87" i="79"/>
  <c r="K87" i="79"/>
  <c r="J87" i="79"/>
  <c r="H87" i="79"/>
  <c r="G87" i="79"/>
  <c r="F87" i="79"/>
  <c r="F87" i="4" s="1"/>
  <c r="BH86" i="79"/>
  <c r="BG86" i="79"/>
  <c r="BF86" i="79"/>
  <c r="BF86" i="4" s="1"/>
  <c r="BD86" i="79"/>
  <c r="BC86" i="79"/>
  <c r="BB86" i="79"/>
  <c r="AZ86" i="79"/>
  <c r="AY86" i="79"/>
  <c r="AX86" i="79"/>
  <c r="AV86" i="79"/>
  <c r="AU86" i="79"/>
  <c r="AT86" i="79"/>
  <c r="AR86" i="79"/>
  <c r="AQ86" i="79"/>
  <c r="AP86" i="79"/>
  <c r="AN86" i="79"/>
  <c r="AM86" i="79"/>
  <c r="AL86" i="79"/>
  <c r="AF86" i="79"/>
  <c r="AE86" i="79"/>
  <c r="AD86" i="79"/>
  <c r="AB86" i="79"/>
  <c r="AB86" i="4" s="1"/>
  <c r="AA86" i="79"/>
  <c r="Z86" i="79"/>
  <c r="X86" i="79"/>
  <c r="W86" i="79"/>
  <c r="V86" i="79"/>
  <c r="T86" i="79"/>
  <c r="S86" i="79"/>
  <c r="R86" i="79"/>
  <c r="R86" i="4" s="1"/>
  <c r="P86" i="79"/>
  <c r="O86" i="79"/>
  <c r="N86" i="79"/>
  <c r="N86" i="4" s="1"/>
  <c r="L86" i="79"/>
  <c r="K86" i="79"/>
  <c r="J86" i="79"/>
  <c r="H86" i="79"/>
  <c r="H86" i="4" s="1"/>
  <c r="G86" i="79"/>
  <c r="F86" i="79"/>
  <c r="BI85" i="79"/>
  <c r="BH85" i="79"/>
  <c r="BG85" i="79"/>
  <c r="BF85" i="79"/>
  <c r="BD85" i="79"/>
  <c r="BD85" i="4" s="1"/>
  <c r="BC85" i="79"/>
  <c r="BC85" i="4" s="1"/>
  <c r="BB85" i="79"/>
  <c r="AZ85" i="79"/>
  <c r="AY85" i="79"/>
  <c r="AX85" i="79"/>
  <c r="AV85" i="79"/>
  <c r="AU85" i="79"/>
  <c r="AT85" i="79"/>
  <c r="AR85" i="79"/>
  <c r="AR85" i="4" s="1"/>
  <c r="AQ85" i="79"/>
  <c r="AP85" i="79"/>
  <c r="AN85" i="79"/>
  <c r="AM85" i="79"/>
  <c r="AL85" i="79"/>
  <c r="AF85" i="79"/>
  <c r="AE85" i="79"/>
  <c r="AD85" i="79"/>
  <c r="AB85" i="79"/>
  <c r="AA85" i="79"/>
  <c r="Z85" i="79"/>
  <c r="Y85" i="79"/>
  <c r="X85" i="79"/>
  <c r="W85" i="79"/>
  <c r="V85" i="79"/>
  <c r="V85" i="4" s="1"/>
  <c r="T85" i="79"/>
  <c r="S85" i="79"/>
  <c r="R85" i="79"/>
  <c r="R85" i="4" s="1"/>
  <c r="P85" i="79"/>
  <c r="O85" i="79"/>
  <c r="O85" i="4" s="1"/>
  <c r="N85" i="79"/>
  <c r="N85" i="4" s="1"/>
  <c r="L85" i="79"/>
  <c r="K85" i="79"/>
  <c r="J85" i="79"/>
  <c r="J85" i="4" s="1"/>
  <c r="H85" i="79"/>
  <c r="G85" i="79"/>
  <c r="F85" i="79"/>
  <c r="BH84" i="79"/>
  <c r="BG84" i="79"/>
  <c r="BF84" i="79"/>
  <c r="BD84" i="79"/>
  <c r="BD84" i="4" s="1"/>
  <c r="BC84" i="79"/>
  <c r="BB84" i="79"/>
  <c r="AZ84" i="79"/>
  <c r="AY84" i="79"/>
  <c r="AX84" i="79"/>
  <c r="AV84" i="79"/>
  <c r="AU84" i="79"/>
  <c r="AT84" i="79"/>
  <c r="AR84" i="79"/>
  <c r="AQ84" i="79"/>
  <c r="AP84" i="79"/>
  <c r="AN84" i="79"/>
  <c r="AM84" i="79"/>
  <c r="AL84" i="79"/>
  <c r="AF84" i="79"/>
  <c r="AE84" i="79"/>
  <c r="AE84" i="4" s="1"/>
  <c r="AD84" i="79"/>
  <c r="AD84" i="4" s="1"/>
  <c r="AB84" i="79"/>
  <c r="AA84" i="79"/>
  <c r="Z84" i="79"/>
  <c r="Z84" i="4" s="1"/>
  <c r="X84" i="79"/>
  <c r="X84" i="4" s="1"/>
  <c r="W84" i="79"/>
  <c r="V84" i="79"/>
  <c r="T84" i="79"/>
  <c r="T84" i="4" s="1"/>
  <c r="S84" i="79"/>
  <c r="R84" i="79"/>
  <c r="P84" i="79"/>
  <c r="O84" i="79"/>
  <c r="N84" i="79"/>
  <c r="L84" i="79"/>
  <c r="K84" i="79"/>
  <c r="J84" i="79"/>
  <c r="H84" i="79"/>
  <c r="G84" i="79"/>
  <c r="F84" i="79"/>
  <c r="BG83" i="79"/>
  <c r="BG83" i="4" s="1"/>
  <c r="BH81" i="79"/>
  <c r="BG81" i="79"/>
  <c r="BF81" i="79"/>
  <c r="BD81" i="79"/>
  <c r="BD81" i="4" s="1"/>
  <c r="BC81" i="79"/>
  <c r="BB81" i="79"/>
  <c r="AZ81" i="79"/>
  <c r="AY81" i="79"/>
  <c r="AX81" i="79"/>
  <c r="AV81" i="79"/>
  <c r="AU81" i="79"/>
  <c r="AT81" i="79"/>
  <c r="AR81" i="79"/>
  <c r="AQ81" i="79"/>
  <c r="AP81" i="79"/>
  <c r="AN81" i="79"/>
  <c r="AM81" i="79"/>
  <c r="AL81" i="79"/>
  <c r="AF81" i="79"/>
  <c r="AE81" i="79"/>
  <c r="AD81" i="79"/>
  <c r="AB81" i="79"/>
  <c r="AA81" i="79"/>
  <c r="Z81" i="79"/>
  <c r="X81" i="79"/>
  <c r="W81" i="79"/>
  <c r="W81" i="4" s="1"/>
  <c r="V81" i="79"/>
  <c r="T81" i="79"/>
  <c r="S81" i="79"/>
  <c r="R81" i="79"/>
  <c r="P81" i="79"/>
  <c r="P81" i="4" s="1"/>
  <c r="O81" i="79"/>
  <c r="O81" i="4" s="1"/>
  <c r="N81" i="79"/>
  <c r="L81" i="79"/>
  <c r="K81" i="79"/>
  <c r="K81" i="4" s="1"/>
  <c r="J81" i="79"/>
  <c r="J81" i="4" s="1"/>
  <c r="H81" i="79"/>
  <c r="G81" i="79"/>
  <c r="F81" i="79"/>
  <c r="F81" i="4" s="1"/>
  <c r="BI80" i="79"/>
  <c r="BH80" i="79"/>
  <c r="BG80" i="79"/>
  <c r="BF80" i="79"/>
  <c r="BE80" i="79"/>
  <c r="BE80" i="4" s="1"/>
  <c r="BD80" i="79"/>
  <c r="BC80" i="79"/>
  <c r="BB80" i="79"/>
  <c r="BB80" i="4" s="1"/>
  <c r="AZ80" i="79"/>
  <c r="AY80" i="79"/>
  <c r="AX80" i="79"/>
  <c r="AV80" i="79"/>
  <c r="AV80" i="4" s="1"/>
  <c r="AU80" i="79"/>
  <c r="AT80" i="79"/>
  <c r="AR80" i="79"/>
  <c r="AQ80" i="79"/>
  <c r="AP80" i="79"/>
  <c r="AN80" i="79"/>
  <c r="AM80" i="79"/>
  <c r="AL80" i="79"/>
  <c r="AG80" i="79"/>
  <c r="AF80" i="79"/>
  <c r="AF80" i="4" s="1"/>
  <c r="AE80" i="79"/>
  <c r="AD80" i="79"/>
  <c r="AB80" i="79"/>
  <c r="AB80" i="4" s="1"/>
  <c r="AA80" i="79"/>
  <c r="Z80" i="79"/>
  <c r="X80" i="79"/>
  <c r="W80" i="79"/>
  <c r="V80" i="79"/>
  <c r="T80" i="79"/>
  <c r="S80" i="79"/>
  <c r="R80" i="79"/>
  <c r="P80" i="79"/>
  <c r="P80" i="4" s="1"/>
  <c r="O80" i="79"/>
  <c r="N80" i="79"/>
  <c r="L80" i="79"/>
  <c r="K80" i="79"/>
  <c r="K80" i="4" s="1"/>
  <c r="J80" i="79"/>
  <c r="H80" i="79"/>
  <c r="G80" i="79"/>
  <c r="G80" i="4" s="1"/>
  <c r="F80" i="79"/>
  <c r="F80" i="4" s="1"/>
  <c r="BH79" i="79"/>
  <c r="BG79" i="79"/>
  <c r="BF79" i="79"/>
  <c r="BF79" i="4" s="1"/>
  <c r="BD79" i="79"/>
  <c r="BD79" i="4" s="1"/>
  <c r="BC79" i="79"/>
  <c r="BB79" i="79"/>
  <c r="AZ79" i="79"/>
  <c r="AZ79" i="4" s="1"/>
  <c r="AY79" i="79"/>
  <c r="AX79" i="79"/>
  <c r="AV79" i="79"/>
  <c r="AU79" i="79"/>
  <c r="AU79" i="4" s="1"/>
  <c r="AT79" i="79"/>
  <c r="AR79" i="79"/>
  <c r="AQ79" i="79"/>
  <c r="AP79" i="79"/>
  <c r="AP79" i="4" s="1"/>
  <c r="AN79" i="79"/>
  <c r="AM79" i="79"/>
  <c r="AL79" i="79"/>
  <c r="AF79" i="79"/>
  <c r="AF79" i="4" s="1"/>
  <c r="AE79" i="79"/>
  <c r="AD79" i="79"/>
  <c r="AB79" i="79"/>
  <c r="AA79" i="79"/>
  <c r="AA79" i="4" s="1"/>
  <c r="Z79" i="79"/>
  <c r="X79" i="79"/>
  <c r="W79" i="79"/>
  <c r="V79" i="79"/>
  <c r="V79" i="4" s="1"/>
  <c r="T79" i="79"/>
  <c r="S79" i="79"/>
  <c r="R79" i="79"/>
  <c r="P79" i="79"/>
  <c r="O79" i="79"/>
  <c r="N79" i="79"/>
  <c r="L79" i="79"/>
  <c r="K79" i="79"/>
  <c r="J79" i="79"/>
  <c r="H79" i="79"/>
  <c r="G79" i="79"/>
  <c r="F79" i="79"/>
  <c r="BH78" i="79"/>
  <c r="BG78" i="79"/>
  <c r="BF78" i="79"/>
  <c r="BD78" i="79"/>
  <c r="BC78" i="79"/>
  <c r="BB78" i="79"/>
  <c r="AZ78" i="79"/>
  <c r="AY78" i="79"/>
  <c r="AX78" i="79"/>
  <c r="AV78" i="79"/>
  <c r="AU78" i="79"/>
  <c r="AT78" i="79"/>
  <c r="AT78" i="4" s="1"/>
  <c r="AR78" i="79"/>
  <c r="AQ78" i="79"/>
  <c r="AP78" i="79"/>
  <c r="AP78" i="4" s="1"/>
  <c r="AN78" i="79"/>
  <c r="AN78" i="4" s="1"/>
  <c r="AM78" i="79"/>
  <c r="AL78" i="79"/>
  <c r="AF78" i="79"/>
  <c r="AF78" i="4" s="1"/>
  <c r="AE78" i="79"/>
  <c r="AD78" i="79"/>
  <c r="AB78" i="79"/>
  <c r="AA78" i="79"/>
  <c r="Z78" i="79"/>
  <c r="X78" i="79"/>
  <c r="W78" i="79"/>
  <c r="V78" i="79"/>
  <c r="V78" i="4" s="1"/>
  <c r="T78" i="79"/>
  <c r="S78" i="79"/>
  <c r="R78" i="79"/>
  <c r="R78" i="4" s="1"/>
  <c r="P78" i="79"/>
  <c r="O78" i="79"/>
  <c r="N78" i="79"/>
  <c r="L78" i="79"/>
  <c r="K78" i="79"/>
  <c r="J78" i="79"/>
  <c r="H78" i="79"/>
  <c r="G78" i="79"/>
  <c r="F78" i="79"/>
  <c r="F78" i="4" s="1"/>
  <c r="BH77" i="79"/>
  <c r="BG77" i="79"/>
  <c r="BF77" i="79"/>
  <c r="BE77" i="79"/>
  <c r="BD77" i="79"/>
  <c r="BC77" i="79"/>
  <c r="BC77" i="4" s="1"/>
  <c r="BB77" i="79"/>
  <c r="AZ77" i="79"/>
  <c r="AY77" i="79"/>
  <c r="AX77" i="79"/>
  <c r="AV77" i="79"/>
  <c r="AV77" i="4" s="1"/>
  <c r="AU77" i="79"/>
  <c r="AT77" i="79"/>
  <c r="AR77" i="79"/>
  <c r="AQ77" i="79"/>
  <c r="AQ77" i="4" s="1"/>
  <c r="AP77" i="79"/>
  <c r="AN77" i="79"/>
  <c r="AN77" i="4" s="1"/>
  <c r="AM77" i="79"/>
  <c r="AM77" i="4" s="1"/>
  <c r="AL77" i="79"/>
  <c r="AL77" i="4" s="1"/>
  <c r="AF77" i="79"/>
  <c r="AE77" i="79"/>
  <c r="AD77" i="79"/>
  <c r="AD77" i="4" s="1"/>
  <c r="AB77" i="79"/>
  <c r="AB77" i="4" s="1"/>
  <c r="AA77" i="79"/>
  <c r="Z77" i="79"/>
  <c r="X77" i="79"/>
  <c r="X77" i="4" s="1"/>
  <c r="W77" i="79"/>
  <c r="W77" i="4" s="1"/>
  <c r="V77" i="79"/>
  <c r="T77" i="79"/>
  <c r="S77" i="79"/>
  <c r="R77" i="79"/>
  <c r="P77" i="79"/>
  <c r="O77" i="79"/>
  <c r="N77" i="79"/>
  <c r="L77" i="79"/>
  <c r="K77" i="79"/>
  <c r="J77" i="79"/>
  <c r="H77" i="79"/>
  <c r="G77" i="79"/>
  <c r="F77" i="79"/>
  <c r="BH76" i="79"/>
  <c r="BH76" i="4" s="1"/>
  <c r="BG76" i="79"/>
  <c r="BG76" i="4" s="1"/>
  <c r="BF76" i="79"/>
  <c r="BD76" i="79"/>
  <c r="BC76" i="79"/>
  <c r="BC76" i="4" s="1"/>
  <c r="BB76" i="79"/>
  <c r="BB76" i="4" s="1"/>
  <c r="AZ76" i="79"/>
  <c r="AY76" i="79"/>
  <c r="AX76" i="79"/>
  <c r="AX76" i="4" s="1"/>
  <c r="AV76" i="79"/>
  <c r="AU76" i="79"/>
  <c r="AU76" i="4" s="1"/>
  <c r="AT76" i="79"/>
  <c r="AT76" i="4" s="1"/>
  <c r="AR76" i="79"/>
  <c r="AQ76" i="79"/>
  <c r="AP76" i="79"/>
  <c r="AN76" i="79"/>
  <c r="AN76" i="4" s="1"/>
  <c r="AM76" i="79"/>
  <c r="AL76" i="79"/>
  <c r="AF76" i="79"/>
  <c r="AE76" i="79"/>
  <c r="AD76" i="79"/>
  <c r="AB76" i="79"/>
  <c r="AA76" i="79"/>
  <c r="Z76" i="79"/>
  <c r="X76" i="79"/>
  <c r="W76" i="79"/>
  <c r="V76" i="79"/>
  <c r="T76" i="79"/>
  <c r="S76" i="79"/>
  <c r="R76" i="79"/>
  <c r="P76" i="79"/>
  <c r="O76" i="79"/>
  <c r="N76" i="79"/>
  <c r="L76" i="79"/>
  <c r="K76" i="79"/>
  <c r="J76" i="79"/>
  <c r="H76" i="79"/>
  <c r="G76" i="79"/>
  <c r="F76" i="79"/>
  <c r="BH75" i="79"/>
  <c r="BG75" i="79"/>
  <c r="BF75" i="79"/>
  <c r="BD75" i="79"/>
  <c r="BC75" i="79"/>
  <c r="BB75" i="79"/>
  <c r="AZ75" i="79"/>
  <c r="AY75" i="79"/>
  <c r="AX75" i="79"/>
  <c r="AV75" i="79"/>
  <c r="AU75" i="79"/>
  <c r="AT75" i="79"/>
  <c r="AR75" i="79"/>
  <c r="AQ75" i="79"/>
  <c r="AP75" i="79"/>
  <c r="AN75" i="79"/>
  <c r="AM75" i="79"/>
  <c r="AL75" i="79"/>
  <c r="AF75" i="79"/>
  <c r="AE75" i="79"/>
  <c r="AD75" i="79"/>
  <c r="AB75" i="79"/>
  <c r="AA75" i="79"/>
  <c r="Z75" i="79"/>
  <c r="X75" i="79"/>
  <c r="W75" i="79"/>
  <c r="V75" i="79"/>
  <c r="T75" i="79"/>
  <c r="S75" i="79"/>
  <c r="R75" i="79"/>
  <c r="P75" i="79"/>
  <c r="O75" i="79"/>
  <c r="N75" i="79"/>
  <c r="L75" i="79"/>
  <c r="K75" i="79"/>
  <c r="J75" i="79"/>
  <c r="J75" i="4" s="1"/>
  <c r="H75" i="79"/>
  <c r="G75" i="79"/>
  <c r="F75" i="79"/>
  <c r="BH73" i="79"/>
  <c r="BH73" i="4" s="1"/>
  <c r="BG73" i="79"/>
  <c r="BF73" i="79"/>
  <c r="BD73" i="79"/>
  <c r="BC73" i="79"/>
  <c r="BB73" i="79"/>
  <c r="AZ73" i="79"/>
  <c r="AY73" i="79"/>
  <c r="AY73" i="4" s="1"/>
  <c r="AX73" i="79"/>
  <c r="AV73" i="79"/>
  <c r="AU73" i="79"/>
  <c r="AU73" i="4" s="1"/>
  <c r="AT73" i="79"/>
  <c r="AR73" i="79"/>
  <c r="AQ73" i="79"/>
  <c r="AP73" i="79"/>
  <c r="AP73" i="4" s="1"/>
  <c r="AN73" i="79"/>
  <c r="AM73" i="79"/>
  <c r="AL73" i="79"/>
  <c r="AL73" i="4" s="1"/>
  <c r="AF73" i="79"/>
  <c r="AE73" i="79"/>
  <c r="AD73" i="79"/>
  <c r="AB73" i="79"/>
  <c r="AB73" i="4" s="1"/>
  <c r="AA73" i="79"/>
  <c r="Z73" i="79"/>
  <c r="X73" i="79"/>
  <c r="W73" i="79"/>
  <c r="W73" i="4" s="1"/>
  <c r="V73" i="79"/>
  <c r="U73" i="79"/>
  <c r="T73" i="79"/>
  <c r="S73" i="79"/>
  <c r="S73" i="4" s="1"/>
  <c r="R73" i="79"/>
  <c r="R73" i="4" s="1"/>
  <c r="P73" i="79"/>
  <c r="O73" i="79"/>
  <c r="N73" i="79"/>
  <c r="L73" i="79"/>
  <c r="K73" i="79"/>
  <c r="J73" i="79"/>
  <c r="H73" i="79"/>
  <c r="G73" i="79"/>
  <c r="F73" i="79"/>
  <c r="BH71" i="79"/>
  <c r="BG71" i="79"/>
  <c r="BF71" i="79"/>
  <c r="BD71" i="79"/>
  <c r="BD71" i="4" s="1"/>
  <c r="BC71" i="79"/>
  <c r="BB71" i="79"/>
  <c r="AZ71" i="79"/>
  <c r="AY71" i="79"/>
  <c r="AX71" i="79"/>
  <c r="AV71" i="79"/>
  <c r="AU71" i="79"/>
  <c r="AT71" i="79"/>
  <c r="AR71" i="79"/>
  <c r="AQ71" i="79"/>
  <c r="AQ71" i="4" s="1"/>
  <c r="AP71" i="79"/>
  <c r="AP71" i="4" s="1"/>
  <c r="AO71" i="79"/>
  <c r="AO71" i="4" s="1"/>
  <c r="AN71" i="79"/>
  <c r="AM71" i="79"/>
  <c r="AL71" i="79"/>
  <c r="AF71" i="79"/>
  <c r="AF71" i="4" s="1"/>
  <c r="AE71" i="79"/>
  <c r="AD71" i="79"/>
  <c r="AB71" i="79"/>
  <c r="AA71" i="79"/>
  <c r="Z71" i="79"/>
  <c r="X71" i="79"/>
  <c r="W71" i="79"/>
  <c r="V71" i="79"/>
  <c r="T71" i="79"/>
  <c r="S71" i="79"/>
  <c r="R71" i="79"/>
  <c r="P71" i="79"/>
  <c r="O71" i="79"/>
  <c r="N71" i="79"/>
  <c r="L71" i="79"/>
  <c r="K71" i="79"/>
  <c r="K71" i="4" s="1"/>
  <c r="J71" i="79"/>
  <c r="J71" i="4" s="1"/>
  <c r="H71" i="79"/>
  <c r="G71" i="79"/>
  <c r="F71" i="79"/>
  <c r="F71" i="4" s="1"/>
  <c r="A71" i="79"/>
  <c r="A92" i="79" s="1"/>
  <c r="BH65" i="79"/>
  <c r="BG65" i="79"/>
  <c r="BF65" i="79"/>
  <c r="BF65" i="4" s="1"/>
  <c r="BD65" i="79"/>
  <c r="BC65" i="79"/>
  <c r="BB65" i="79"/>
  <c r="AZ65" i="79"/>
  <c r="AZ65" i="4" s="1"/>
  <c r="AY65" i="79"/>
  <c r="AX65" i="79"/>
  <c r="AW65" i="79"/>
  <c r="AV65" i="79"/>
  <c r="AV65" i="4" s="1"/>
  <c r="AU65" i="79"/>
  <c r="AT65" i="79"/>
  <c r="AR65" i="79"/>
  <c r="AQ65" i="79"/>
  <c r="AQ65" i="4" s="1"/>
  <c r="AP65" i="79"/>
  <c r="AN65" i="79"/>
  <c r="AM65" i="79"/>
  <c r="AL65" i="79"/>
  <c r="AF65" i="79"/>
  <c r="AE65" i="79"/>
  <c r="AD65" i="79"/>
  <c r="AB65" i="79"/>
  <c r="AA65" i="79"/>
  <c r="Z65" i="79"/>
  <c r="X65" i="79"/>
  <c r="W65" i="79"/>
  <c r="V65" i="79"/>
  <c r="T65" i="79"/>
  <c r="S65" i="79"/>
  <c r="S65" i="4" s="1"/>
  <c r="R65" i="79"/>
  <c r="P65" i="79"/>
  <c r="O65" i="79"/>
  <c r="N65" i="79"/>
  <c r="L65" i="79"/>
  <c r="K65" i="79"/>
  <c r="J65" i="79"/>
  <c r="J65" i="4" s="1"/>
  <c r="H65" i="79"/>
  <c r="G65" i="79"/>
  <c r="F65" i="79"/>
  <c r="BH63" i="79"/>
  <c r="BH63" i="4" s="1"/>
  <c r="BG63" i="79"/>
  <c r="BF63" i="79"/>
  <c r="BD63" i="79"/>
  <c r="BC63" i="79"/>
  <c r="BC63" i="4" s="1"/>
  <c r="BB63" i="79"/>
  <c r="AZ63" i="79"/>
  <c r="AZ63" i="4" s="1"/>
  <c r="AY63" i="79"/>
  <c r="AX63" i="79"/>
  <c r="AX63" i="4" s="1"/>
  <c r="AV63" i="79"/>
  <c r="AU63" i="79"/>
  <c r="AT63" i="79"/>
  <c r="AR63" i="79"/>
  <c r="AR63" i="4" s="1"/>
  <c r="AQ63" i="79"/>
  <c r="AP63" i="79"/>
  <c r="AN63" i="79"/>
  <c r="AM63" i="79"/>
  <c r="AM63" i="4" s="1"/>
  <c r="AL63" i="79"/>
  <c r="AF63" i="79"/>
  <c r="AE63" i="79"/>
  <c r="AD63" i="79"/>
  <c r="AD63" i="4" s="1"/>
  <c r="AB63" i="79"/>
  <c r="AA63" i="79"/>
  <c r="Z63" i="79"/>
  <c r="X63" i="79"/>
  <c r="X63" i="4" s="1"/>
  <c r="W63" i="79"/>
  <c r="V63" i="79"/>
  <c r="T63" i="79"/>
  <c r="S63" i="79"/>
  <c r="S63" i="4" s="1"/>
  <c r="R63" i="79"/>
  <c r="P63" i="79"/>
  <c r="P63" i="4" s="1"/>
  <c r="O63" i="79"/>
  <c r="N63" i="79"/>
  <c r="L63" i="79"/>
  <c r="K63" i="79"/>
  <c r="J63" i="79"/>
  <c r="H63" i="79"/>
  <c r="G63" i="79"/>
  <c r="F63" i="79"/>
  <c r="BH62" i="79"/>
  <c r="BG62" i="79"/>
  <c r="BF62" i="79"/>
  <c r="BD62" i="79"/>
  <c r="BC62" i="79"/>
  <c r="BB62" i="79"/>
  <c r="AZ62" i="79"/>
  <c r="AY62" i="79"/>
  <c r="AX62" i="79"/>
  <c r="AV62" i="79"/>
  <c r="AU62" i="79"/>
  <c r="AT62" i="79"/>
  <c r="AR62" i="79"/>
  <c r="AQ62" i="79"/>
  <c r="AP62" i="79"/>
  <c r="AN62" i="79"/>
  <c r="AN62" i="4" s="1"/>
  <c r="AM62" i="79"/>
  <c r="AL62" i="79"/>
  <c r="AL62" i="4" s="1"/>
  <c r="AF62" i="79"/>
  <c r="AE62" i="79"/>
  <c r="AE62" i="4" s="1"/>
  <c r="AD62" i="79"/>
  <c r="AB62" i="79"/>
  <c r="AA62" i="79"/>
  <c r="Z62" i="79"/>
  <c r="X62" i="79"/>
  <c r="W62" i="79"/>
  <c r="W62" i="4" s="1"/>
  <c r="V62" i="79"/>
  <c r="T62" i="79"/>
  <c r="S62" i="79"/>
  <c r="R62" i="79"/>
  <c r="R62" i="4" s="1"/>
  <c r="P62" i="79"/>
  <c r="O62" i="79"/>
  <c r="N62" i="79"/>
  <c r="L62" i="79"/>
  <c r="L62" i="4" s="1"/>
  <c r="K62" i="79"/>
  <c r="J62" i="79"/>
  <c r="H62" i="79"/>
  <c r="G62" i="79"/>
  <c r="G62" i="4" s="1"/>
  <c r="F62" i="79"/>
  <c r="BH61" i="79"/>
  <c r="BG61" i="79"/>
  <c r="BF61" i="79"/>
  <c r="BF61" i="4" s="1"/>
  <c r="BD61" i="79"/>
  <c r="BC61" i="79"/>
  <c r="BB61" i="79"/>
  <c r="BB61" i="4" s="1"/>
  <c r="AZ61" i="79"/>
  <c r="AZ61" i="4" s="1"/>
  <c r="AY61" i="79"/>
  <c r="AX61" i="79"/>
  <c r="AX61" i="4" s="1"/>
  <c r="AV61" i="79"/>
  <c r="AU61" i="79"/>
  <c r="AT61" i="79"/>
  <c r="AT61" i="4" s="1"/>
  <c r="AR61" i="79"/>
  <c r="AQ61" i="79"/>
  <c r="AP61" i="79"/>
  <c r="AN61" i="79"/>
  <c r="AN61" i="4" s="1"/>
  <c r="AM61" i="79"/>
  <c r="AL61" i="79"/>
  <c r="AF61" i="79"/>
  <c r="AF61" i="4" s="1"/>
  <c r="AE61" i="79"/>
  <c r="AD61" i="79"/>
  <c r="AB61" i="79"/>
  <c r="AA61" i="79"/>
  <c r="Z61" i="79"/>
  <c r="X61" i="79"/>
  <c r="W61" i="79"/>
  <c r="V61" i="79"/>
  <c r="T61" i="79"/>
  <c r="T61" i="4" s="1"/>
  <c r="S61" i="79"/>
  <c r="R61" i="79"/>
  <c r="P61" i="79"/>
  <c r="O61" i="79"/>
  <c r="O61" i="4" s="1"/>
  <c r="N61" i="79"/>
  <c r="L61" i="79"/>
  <c r="K61" i="79"/>
  <c r="J61" i="79"/>
  <c r="H61" i="79"/>
  <c r="G61" i="79"/>
  <c r="F61" i="79"/>
  <c r="BH60" i="79"/>
  <c r="BG60" i="79"/>
  <c r="BF60" i="79"/>
  <c r="BD60" i="79"/>
  <c r="BC60" i="79"/>
  <c r="BB60" i="79"/>
  <c r="AZ60" i="79"/>
  <c r="AZ60" i="4" s="1"/>
  <c r="AY60" i="79"/>
  <c r="AX60" i="79"/>
  <c r="AX60" i="4" s="1"/>
  <c r="AV60" i="79"/>
  <c r="AU60" i="79"/>
  <c r="AU60" i="4" s="1"/>
  <c r="AT60" i="79"/>
  <c r="AR60" i="79"/>
  <c r="AR60" i="4" s="1"/>
  <c r="AQ60" i="79"/>
  <c r="AP60" i="79"/>
  <c r="AP60" i="4" s="1"/>
  <c r="AN60" i="79"/>
  <c r="AM60" i="79"/>
  <c r="AL60" i="79"/>
  <c r="AF60" i="79"/>
  <c r="AE60" i="79"/>
  <c r="AD60" i="79"/>
  <c r="AB60" i="79"/>
  <c r="AA60" i="79"/>
  <c r="Z60" i="79"/>
  <c r="X60" i="79"/>
  <c r="W60" i="79"/>
  <c r="W60" i="4" s="1"/>
  <c r="V60" i="79"/>
  <c r="T60" i="79"/>
  <c r="S60" i="79"/>
  <c r="R60" i="79"/>
  <c r="R60" i="4" s="1"/>
  <c r="P60" i="79"/>
  <c r="O60" i="79"/>
  <c r="N60" i="79"/>
  <c r="L60" i="79"/>
  <c r="L60" i="4" s="1"/>
  <c r="K60" i="79"/>
  <c r="J60" i="79"/>
  <c r="H60" i="79"/>
  <c r="G60" i="79"/>
  <c r="G60" i="4" s="1"/>
  <c r="F60" i="79"/>
  <c r="BH59" i="79"/>
  <c r="BG59" i="79"/>
  <c r="BF59" i="79"/>
  <c r="BF59" i="4" s="1"/>
  <c r="BD59" i="79"/>
  <c r="BC59" i="79"/>
  <c r="BB59" i="79"/>
  <c r="BB59" i="4" s="1"/>
  <c r="AZ59" i="79"/>
  <c r="AZ59" i="4" s="1"/>
  <c r="AY59" i="79"/>
  <c r="AX59" i="79"/>
  <c r="AV59" i="79"/>
  <c r="AV59" i="4" s="1"/>
  <c r="AU59" i="79"/>
  <c r="AU59" i="4" s="1"/>
  <c r="AT59" i="79"/>
  <c r="AR59" i="79"/>
  <c r="AQ59" i="79"/>
  <c r="AQ59" i="4" s="1"/>
  <c r="AP59" i="79"/>
  <c r="AP59" i="4" s="1"/>
  <c r="AN59" i="79"/>
  <c r="AM59" i="79"/>
  <c r="AL59" i="79"/>
  <c r="AL59" i="4" s="1"/>
  <c r="AF59" i="79"/>
  <c r="AE59" i="79"/>
  <c r="AD59" i="79"/>
  <c r="AB59" i="79"/>
  <c r="AA59" i="79"/>
  <c r="Z59" i="79"/>
  <c r="X59" i="79"/>
  <c r="W59" i="79"/>
  <c r="V59" i="79"/>
  <c r="T59" i="79"/>
  <c r="S59" i="79"/>
  <c r="R59" i="79"/>
  <c r="R59" i="4" s="1"/>
  <c r="P59" i="79"/>
  <c r="O59" i="79"/>
  <c r="N59" i="79"/>
  <c r="L59" i="79"/>
  <c r="K59" i="79"/>
  <c r="J59" i="79"/>
  <c r="H59" i="79"/>
  <c r="G59" i="79"/>
  <c r="F59" i="79"/>
  <c r="BH58" i="79"/>
  <c r="BG58" i="79"/>
  <c r="BF58" i="79"/>
  <c r="BD58" i="79"/>
  <c r="BC58" i="79"/>
  <c r="BB58" i="79"/>
  <c r="AZ58" i="79"/>
  <c r="AY58" i="79"/>
  <c r="AX58" i="79"/>
  <c r="AV58" i="79"/>
  <c r="AV58" i="4" s="1"/>
  <c r="AU58" i="79"/>
  <c r="AT58" i="79"/>
  <c r="AR58" i="79"/>
  <c r="AQ58" i="79"/>
  <c r="AP58" i="79"/>
  <c r="AN58" i="79"/>
  <c r="AM58" i="79"/>
  <c r="AL58" i="79"/>
  <c r="AF58" i="79"/>
  <c r="AE58" i="79"/>
  <c r="AD58" i="79"/>
  <c r="AD58" i="4" s="1"/>
  <c r="AB58" i="79"/>
  <c r="AA58" i="79"/>
  <c r="Z58" i="79"/>
  <c r="Z58" i="4" s="1"/>
  <c r="X58" i="79"/>
  <c r="W58" i="79"/>
  <c r="V58" i="79"/>
  <c r="T58" i="79"/>
  <c r="S58" i="79"/>
  <c r="S58" i="4" s="1"/>
  <c r="R58" i="79"/>
  <c r="P58" i="79"/>
  <c r="O58" i="79"/>
  <c r="N58" i="79"/>
  <c r="L58" i="79"/>
  <c r="K58" i="79"/>
  <c r="J58" i="79"/>
  <c r="H58" i="79"/>
  <c r="G58" i="79"/>
  <c r="F58" i="79"/>
  <c r="BH57" i="79"/>
  <c r="BG57" i="79"/>
  <c r="BF57" i="79"/>
  <c r="BD57" i="79"/>
  <c r="BC57" i="79"/>
  <c r="BB57" i="79"/>
  <c r="AZ57" i="79"/>
  <c r="AY57" i="79"/>
  <c r="AX57" i="79"/>
  <c r="AV57" i="79"/>
  <c r="AU57" i="79"/>
  <c r="AT57" i="79"/>
  <c r="AT57" i="4" s="1"/>
  <c r="AR57" i="79"/>
  <c r="AQ57" i="79"/>
  <c r="AP57" i="79"/>
  <c r="AP57" i="4" s="1"/>
  <c r="AN57" i="79"/>
  <c r="AN57" i="4" s="1"/>
  <c r="AM57" i="79"/>
  <c r="AL57" i="79"/>
  <c r="AF57" i="79"/>
  <c r="AE57" i="79"/>
  <c r="AE57" i="4" s="1"/>
  <c r="AD57" i="79"/>
  <c r="AD57" i="4" s="1"/>
  <c r="AB57" i="79"/>
  <c r="AB57" i="4" s="1"/>
  <c r="AA57" i="79"/>
  <c r="Z57" i="79"/>
  <c r="X57" i="79"/>
  <c r="W57" i="79"/>
  <c r="V57" i="79"/>
  <c r="T57" i="79"/>
  <c r="T57" i="4" s="1"/>
  <c r="S57" i="79"/>
  <c r="R57" i="79"/>
  <c r="R57" i="4" s="1"/>
  <c r="P57" i="79"/>
  <c r="P57" i="4" s="1"/>
  <c r="O57" i="79"/>
  <c r="O57" i="4" s="1"/>
  <c r="N57" i="79"/>
  <c r="L57" i="79"/>
  <c r="L57" i="4" s="1"/>
  <c r="K57" i="79"/>
  <c r="J57" i="79"/>
  <c r="J57" i="4" s="1"/>
  <c r="H57" i="79"/>
  <c r="G57" i="79"/>
  <c r="F57" i="79"/>
  <c r="BB56" i="79"/>
  <c r="AY56" i="79"/>
  <c r="V56" i="79"/>
  <c r="O56" i="79"/>
  <c r="K56" i="79"/>
  <c r="BH55" i="79"/>
  <c r="BG55" i="79"/>
  <c r="BF55" i="79"/>
  <c r="BD55" i="79"/>
  <c r="BC55" i="79"/>
  <c r="BB55" i="79"/>
  <c r="AZ55" i="79"/>
  <c r="AZ55" i="4" s="1"/>
  <c r="AY55" i="79"/>
  <c r="AX55" i="79"/>
  <c r="AV55" i="79"/>
  <c r="AU55" i="79"/>
  <c r="AT55" i="79"/>
  <c r="AT55" i="4" s="1"/>
  <c r="AR55" i="79"/>
  <c r="AQ55" i="79"/>
  <c r="AP55" i="79"/>
  <c r="AN55" i="79"/>
  <c r="AM55" i="79"/>
  <c r="AL55" i="79"/>
  <c r="AF55" i="79"/>
  <c r="AF55" i="4" s="1"/>
  <c r="AE55" i="79"/>
  <c r="AD55" i="79"/>
  <c r="AB55" i="79"/>
  <c r="AA55" i="79"/>
  <c r="Z55" i="79"/>
  <c r="X55" i="79"/>
  <c r="W55" i="79"/>
  <c r="V55" i="79"/>
  <c r="T55" i="79"/>
  <c r="S55" i="79"/>
  <c r="R55" i="79"/>
  <c r="P55" i="79"/>
  <c r="P55" i="4" s="1"/>
  <c r="O55" i="79"/>
  <c r="N55" i="79"/>
  <c r="N55" i="4" s="1"/>
  <c r="L55" i="79"/>
  <c r="K55" i="79"/>
  <c r="J55" i="79"/>
  <c r="J55" i="4" s="1"/>
  <c r="H55" i="79"/>
  <c r="G55" i="79"/>
  <c r="F55" i="79"/>
  <c r="BI51" i="79"/>
  <c r="BH51" i="79"/>
  <c r="BG51" i="79"/>
  <c r="BG51" i="4" s="1"/>
  <c r="BF51" i="79"/>
  <c r="BD51" i="79"/>
  <c r="BC51" i="79"/>
  <c r="BB51" i="79"/>
  <c r="AZ51" i="79"/>
  <c r="AY51" i="79"/>
  <c r="AX51" i="79"/>
  <c r="AV51" i="79"/>
  <c r="AU51" i="79"/>
  <c r="AU51" i="4" s="1"/>
  <c r="AT51" i="79"/>
  <c r="AR51" i="79"/>
  <c r="AQ51" i="79"/>
  <c r="AP51" i="79"/>
  <c r="AN51" i="79"/>
  <c r="AM51" i="79"/>
  <c r="AL51" i="79"/>
  <c r="AF51" i="79"/>
  <c r="AF51" i="4" s="1"/>
  <c r="AE51" i="79"/>
  <c r="AD51" i="79"/>
  <c r="AB51" i="79"/>
  <c r="AA51" i="79"/>
  <c r="Z51" i="79"/>
  <c r="X51" i="79"/>
  <c r="W51" i="79"/>
  <c r="W51" i="4" s="1"/>
  <c r="V51" i="79"/>
  <c r="T51" i="79"/>
  <c r="S51" i="79"/>
  <c r="R51" i="79"/>
  <c r="P51" i="79"/>
  <c r="P51" i="4" s="1"/>
  <c r="O51" i="79"/>
  <c r="N51" i="79"/>
  <c r="L51" i="79"/>
  <c r="L51" i="4" s="1"/>
  <c r="K51" i="79"/>
  <c r="J51" i="79"/>
  <c r="H51" i="79"/>
  <c r="G51" i="79"/>
  <c r="G51" i="4" s="1"/>
  <c r="F51" i="79"/>
  <c r="BH50" i="79"/>
  <c r="BG50" i="79"/>
  <c r="BG50" i="4" s="1"/>
  <c r="BF50" i="79"/>
  <c r="BD50" i="79"/>
  <c r="BC50" i="79"/>
  <c r="BC50" i="4" s="1"/>
  <c r="BB50" i="79"/>
  <c r="AZ50" i="79"/>
  <c r="AY50" i="79"/>
  <c r="AY50" i="4" s="1"/>
  <c r="AX50" i="79"/>
  <c r="AW50" i="79"/>
  <c r="AV50" i="79"/>
  <c r="AU50" i="79"/>
  <c r="AT50" i="79"/>
  <c r="AR50" i="79"/>
  <c r="AQ50" i="79"/>
  <c r="AP50" i="79"/>
  <c r="AN50" i="79"/>
  <c r="AM50" i="79"/>
  <c r="AL50" i="79"/>
  <c r="AF50" i="79"/>
  <c r="AE50" i="79"/>
  <c r="AD50" i="79"/>
  <c r="AC50" i="79"/>
  <c r="AB50" i="79"/>
  <c r="AA50" i="79"/>
  <c r="Z50" i="79"/>
  <c r="X50" i="79"/>
  <c r="W50" i="79"/>
  <c r="V50" i="79"/>
  <c r="T50" i="79"/>
  <c r="S50" i="79"/>
  <c r="R50" i="79"/>
  <c r="P50" i="79"/>
  <c r="O50" i="79"/>
  <c r="N50" i="79"/>
  <c r="M50" i="79"/>
  <c r="L50" i="79"/>
  <c r="K50" i="79"/>
  <c r="K50" i="4" s="1"/>
  <c r="J50" i="79"/>
  <c r="H50" i="79"/>
  <c r="G50" i="79"/>
  <c r="G50" i="4" s="1"/>
  <c r="F50" i="79"/>
  <c r="BH49" i="79"/>
  <c r="BG49" i="79"/>
  <c r="BG49" i="4" s="1"/>
  <c r="BF49" i="79"/>
  <c r="BF49" i="4" s="1"/>
  <c r="BD49" i="79"/>
  <c r="BC49" i="79"/>
  <c r="BB49" i="79"/>
  <c r="BA49" i="79"/>
  <c r="AZ49" i="79"/>
  <c r="AY49" i="79"/>
  <c r="AX49" i="79"/>
  <c r="AX49" i="4" s="1"/>
  <c r="AV49" i="79"/>
  <c r="AU49" i="79"/>
  <c r="AT49" i="79"/>
  <c r="AR49" i="79"/>
  <c r="AQ49" i="79"/>
  <c r="AP49" i="79"/>
  <c r="AN49" i="79"/>
  <c r="AM49" i="79"/>
  <c r="AL49" i="79"/>
  <c r="AG49" i="79"/>
  <c r="AF49" i="79"/>
  <c r="AE49" i="79"/>
  <c r="AE49" i="4" s="1"/>
  <c r="AD49" i="79"/>
  <c r="AD49" i="4" s="1"/>
  <c r="AB49" i="79"/>
  <c r="AA49" i="79"/>
  <c r="AA49" i="4" s="1"/>
  <c r="Z49" i="79"/>
  <c r="Z49" i="4" s="1"/>
  <c r="X49" i="79"/>
  <c r="W49" i="79"/>
  <c r="W49" i="4" s="1"/>
  <c r="V49" i="79"/>
  <c r="V49" i="4" s="1"/>
  <c r="T49" i="79"/>
  <c r="S49" i="79"/>
  <c r="R49" i="79"/>
  <c r="Q49" i="79"/>
  <c r="P49" i="79"/>
  <c r="O49" i="79"/>
  <c r="N49" i="79"/>
  <c r="N49" i="4" s="1"/>
  <c r="L49" i="79"/>
  <c r="K49" i="79"/>
  <c r="J49" i="79"/>
  <c r="H49" i="79"/>
  <c r="G49" i="79"/>
  <c r="F49" i="79"/>
  <c r="AX48" i="79"/>
  <c r="AT48" i="79"/>
  <c r="AT48" i="4" s="1"/>
  <c r="AP48" i="79"/>
  <c r="Z48" i="79"/>
  <c r="BI47" i="79"/>
  <c r="BH47" i="79"/>
  <c r="BG47" i="79"/>
  <c r="BF47" i="79"/>
  <c r="BD47" i="79"/>
  <c r="BC47" i="79"/>
  <c r="BB47" i="79"/>
  <c r="AZ47" i="79"/>
  <c r="AY47" i="79"/>
  <c r="AX47" i="79"/>
  <c r="AV47" i="79"/>
  <c r="AV47" i="4" s="1"/>
  <c r="AU47" i="79"/>
  <c r="AT47" i="79"/>
  <c r="AT47" i="4" s="1"/>
  <c r="AR47" i="79"/>
  <c r="AQ47" i="79"/>
  <c r="AP47" i="79"/>
  <c r="AP47" i="4" s="1"/>
  <c r="AN47" i="79"/>
  <c r="AM47" i="79"/>
  <c r="AL47" i="79"/>
  <c r="AL47" i="4" s="1"/>
  <c r="AF47" i="79"/>
  <c r="AE47" i="79"/>
  <c r="AD47" i="79"/>
  <c r="AB47" i="79"/>
  <c r="AA47" i="79"/>
  <c r="Z47" i="79"/>
  <c r="Z47" i="4" s="1"/>
  <c r="X47" i="79"/>
  <c r="W47" i="79"/>
  <c r="V47" i="79"/>
  <c r="V47" i="4" s="1"/>
  <c r="T47" i="79"/>
  <c r="S47" i="79"/>
  <c r="R47" i="79"/>
  <c r="R47" i="4" s="1"/>
  <c r="P47" i="79"/>
  <c r="P47" i="4" s="1"/>
  <c r="O47" i="79"/>
  <c r="N47" i="79"/>
  <c r="L47" i="79"/>
  <c r="L47" i="4" s="1"/>
  <c r="K47" i="79"/>
  <c r="J47" i="79"/>
  <c r="H47" i="79"/>
  <c r="G47" i="79"/>
  <c r="F47" i="79"/>
  <c r="BH46" i="79"/>
  <c r="BG46" i="79"/>
  <c r="BF46" i="79"/>
  <c r="BD46" i="79"/>
  <c r="BC46" i="79"/>
  <c r="BB46" i="79"/>
  <c r="AZ46" i="79"/>
  <c r="AY46" i="79"/>
  <c r="AX46" i="79"/>
  <c r="AV46" i="79"/>
  <c r="AU46" i="79"/>
  <c r="AT46" i="79"/>
  <c r="AR46" i="79"/>
  <c r="AQ46" i="79"/>
  <c r="AP46" i="79"/>
  <c r="AN46" i="79"/>
  <c r="AM46" i="79"/>
  <c r="AL46" i="79"/>
  <c r="AF46" i="79"/>
  <c r="AE46" i="79"/>
  <c r="AD46" i="79"/>
  <c r="AB46" i="79"/>
  <c r="AA46" i="79"/>
  <c r="Z46" i="79"/>
  <c r="X46" i="79"/>
  <c r="W46" i="79"/>
  <c r="V46" i="79"/>
  <c r="U46" i="79"/>
  <c r="T46" i="79"/>
  <c r="S46" i="79"/>
  <c r="S46" i="4" s="1"/>
  <c r="R46" i="79"/>
  <c r="P46" i="79"/>
  <c r="O46" i="79"/>
  <c r="N46" i="79"/>
  <c r="L46" i="79"/>
  <c r="K46" i="79"/>
  <c r="J46" i="79"/>
  <c r="H46" i="79"/>
  <c r="G46" i="79"/>
  <c r="F46" i="79"/>
  <c r="BH44" i="79"/>
  <c r="BG44" i="79"/>
  <c r="BF44" i="79"/>
  <c r="BD44" i="79"/>
  <c r="BC44" i="79"/>
  <c r="BB44" i="79"/>
  <c r="AZ44" i="79"/>
  <c r="AY44" i="79"/>
  <c r="AX44" i="79"/>
  <c r="AV44" i="79"/>
  <c r="AU44" i="79"/>
  <c r="AT44" i="79"/>
  <c r="AT44" i="4" s="1"/>
  <c r="AS44" i="79"/>
  <c r="AR44" i="79"/>
  <c r="AQ44" i="79"/>
  <c r="AP44" i="79"/>
  <c r="AP44" i="4" s="1"/>
  <c r="AN44" i="79"/>
  <c r="AM44" i="79"/>
  <c r="AL44" i="79"/>
  <c r="AF44" i="79"/>
  <c r="AE44" i="79"/>
  <c r="AD44" i="79"/>
  <c r="AB44" i="79"/>
  <c r="AA44" i="79"/>
  <c r="Z44" i="79"/>
  <c r="X44" i="79"/>
  <c r="W44" i="79"/>
  <c r="W44" i="4" s="1"/>
  <c r="V44" i="79"/>
  <c r="T44" i="79"/>
  <c r="S44" i="79"/>
  <c r="R44" i="79"/>
  <c r="R44" i="4" s="1"/>
  <c r="P44" i="79"/>
  <c r="O44" i="79"/>
  <c r="N44" i="79"/>
  <c r="N44" i="4" s="1"/>
  <c r="L44" i="79"/>
  <c r="K44" i="79"/>
  <c r="J44" i="79"/>
  <c r="H44" i="79"/>
  <c r="H44" i="4" s="1"/>
  <c r="G44" i="79"/>
  <c r="F44" i="79"/>
  <c r="BH42" i="79"/>
  <c r="BG42" i="79"/>
  <c r="BF42" i="79"/>
  <c r="BF42" i="4" s="1"/>
  <c r="BE42" i="79"/>
  <c r="BD42" i="79"/>
  <c r="BC42" i="79"/>
  <c r="BB42" i="79"/>
  <c r="BB42" i="4" s="1"/>
  <c r="AZ42" i="79"/>
  <c r="AY42" i="79"/>
  <c r="AX42" i="79"/>
  <c r="AX42" i="4" s="1"/>
  <c r="AW42" i="79"/>
  <c r="AW42" i="4" s="1"/>
  <c r="W30" i="103" s="1"/>
  <c r="AV42" i="79"/>
  <c r="AU42" i="79"/>
  <c r="AT42" i="79"/>
  <c r="AT42" i="4" s="1"/>
  <c r="AR42" i="79"/>
  <c r="AQ42" i="79"/>
  <c r="AP42" i="79"/>
  <c r="AO42" i="79"/>
  <c r="AN42" i="79"/>
  <c r="AM42" i="79"/>
  <c r="AL42" i="79"/>
  <c r="AG42" i="79"/>
  <c r="AF42" i="79"/>
  <c r="AE42" i="79"/>
  <c r="AD42" i="79"/>
  <c r="AC42" i="79"/>
  <c r="AC42" i="4" s="1"/>
  <c r="AB42" i="79"/>
  <c r="AA42" i="79"/>
  <c r="Z42" i="79"/>
  <c r="X42" i="79"/>
  <c r="W42" i="79"/>
  <c r="V42" i="79"/>
  <c r="U42" i="79"/>
  <c r="T42" i="79"/>
  <c r="S42" i="79"/>
  <c r="R42" i="79"/>
  <c r="P42" i="79"/>
  <c r="O42" i="79"/>
  <c r="N42" i="79"/>
  <c r="L42" i="79"/>
  <c r="K42" i="79"/>
  <c r="J42" i="79"/>
  <c r="H42" i="79"/>
  <c r="G42" i="79"/>
  <c r="F42" i="79"/>
  <c r="A42" i="79"/>
  <c r="BH36" i="79"/>
  <c r="BG36" i="79"/>
  <c r="BF36" i="79"/>
  <c r="BD36" i="79"/>
  <c r="BC36" i="79"/>
  <c r="BB36" i="79"/>
  <c r="AZ36" i="79"/>
  <c r="AY36" i="79"/>
  <c r="AX36" i="79"/>
  <c r="AV36" i="79"/>
  <c r="AU36" i="79"/>
  <c r="AT36" i="79"/>
  <c r="AR36" i="79"/>
  <c r="AQ36" i="79"/>
  <c r="AP36" i="79"/>
  <c r="AN36" i="79"/>
  <c r="AM36" i="79"/>
  <c r="AL36" i="79"/>
  <c r="AF36" i="79"/>
  <c r="AE36" i="79"/>
  <c r="AD36" i="79"/>
  <c r="AD36" i="4" s="1"/>
  <c r="AB36" i="79"/>
  <c r="AA36" i="79"/>
  <c r="Z36" i="79"/>
  <c r="Z36" i="4" s="1"/>
  <c r="X36" i="79"/>
  <c r="W36" i="79"/>
  <c r="V36" i="79"/>
  <c r="T36" i="79"/>
  <c r="S36" i="79"/>
  <c r="R36" i="79"/>
  <c r="P36" i="79"/>
  <c r="O36" i="79"/>
  <c r="N36" i="79"/>
  <c r="L36" i="79"/>
  <c r="K36" i="79"/>
  <c r="J36" i="79"/>
  <c r="H36" i="79"/>
  <c r="G36" i="79"/>
  <c r="F36" i="79"/>
  <c r="BH34" i="79"/>
  <c r="BG34" i="79"/>
  <c r="BF34" i="79"/>
  <c r="BD34" i="79"/>
  <c r="BC34" i="79"/>
  <c r="BB34" i="79"/>
  <c r="AZ34" i="79"/>
  <c r="AY34" i="79"/>
  <c r="AX34" i="79"/>
  <c r="AV34" i="79"/>
  <c r="AU34" i="79"/>
  <c r="AT34" i="79"/>
  <c r="AR34" i="79"/>
  <c r="AQ34" i="79"/>
  <c r="AP34" i="79"/>
  <c r="AN34" i="79"/>
  <c r="AM34" i="79"/>
  <c r="AL34" i="79"/>
  <c r="AF34" i="79"/>
  <c r="AF34" i="4" s="1"/>
  <c r="AE34" i="79"/>
  <c r="AD34" i="79"/>
  <c r="AB34" i="79"/>
  <c r="AA34" i="79"/>
  <c r="Z34" i="79"/>
  <c r="X34" i="79"/>
  <c r="W34" i="79"/>
  <c r="V34" i="79"/>
  <c r="V34" i="4" s="1"/>
  <c r="T34" i="79"/>
  <c r="S34" i="79"/>
  <c r="R34" i="79"/>
  <c r="P34" i="79"/>
  <c r="O34" i="79"/>
  <c r="N34" i="79"/>
  <c r="L34" i="79"/>
  <c r="K34" i="79"/>
  <c r="J34" i="79"/>
  <c r="H34" i="79"/>
  <c r="G34" i="79"/>
  <c r="F34" i="79"/>
  <c r="BH33" i="79"/>
  <c r="BG33" i="79"/>
  <c r="BF33" i="79"/>
  <c r="BE33" i="79"/>
  <c r="BD33" i="79"/>
  <c r="BC33" i="79"/>
  <c r="BB33" i="79"/>
  <c r="AZ33" i="79"/>
  <c r="AY33" i="79"/>
  <c r="AX33" i="79"/>
  <c r="AX33" i="4" s="1"/>
  <c r="AV33" i="79"/>
  <c r="AU33" i="79"/>
  <c r="AT33" i="79"/>
  <c r="AR33" i="79"/>
  <c r="AQ33" i="79"/>
  <c r="AP33" i="79"/>
  <c r="AN33" i="79"/>
  <c r="AM33" i="79"/>
  <c r="AL33" i="79"/>
  <c r="AF33" i="79"/>
  <c r="AE33" i="79"/>
  <c r="AD33" i="79"/>
  <c r="AB33" i="79"/>
  <c r="AB33" i="4" s="1"/>
  <c r="AA33" i="79"/>
  <c r="Z33" i="79"/>
  <c r="X33" i="79"/>
  <c r="X33" i="4" s="1"/>
  <c r="W33" i="79"/>
  <c r="V33" i="79"/>
  <c r="T33" i="79"/>
  <c r="S33" i="79"/>
  <c r="R33" i="79"/>
  <c r="P33" i="79"/>
  <c r="O33" i="79"/>
  <c r="N33" i="79"/>
  <c r="L33" i="79"/>
  <c r="K33" i="79"/>
  <c r="J33" i="79"/>
  <c r="H33" i="79"/>
  <c r="G33" i="79"/>
  <c r="F33" i="79"/>
  <c r="BH32" i="79"/>
  <c r="BG32" i="79"/>
  <c r="BF32" i="79"/>
  <c r="BD32" i="79"/>
  <c r="BC32" i="79"/>
  <c r="BB32" i="79"/>
  <c r="AZ32" i="79"/>
  <c r="AZ32" i="4" s="1"/>
  <c r="AY32" i="79"/>
  <c r="AX32" i="79"/>
  <c r="AV32" i="79"/>
  <c r="AU32" i="79"/>
  <c r="AT32" i="79"/>
  <c r="AR32" i="79"/>
  <c r="AQ32" i="79"/>
  <c r="AQ32" i="4" s="1"/>
  <c r="AP32" i="79"/>
  <c r="AN32" i="79"/>
  <c r="AM32" i="79"/>
  <c r="AL32" i="79"/>
  <c r="AF32" i="79"/>
  <c r="AE32" i="79"/>
  <c r="AD32" i="79"/>
  <c r="AB32" i="79"/>
  <c r="AA32" i="79"/>
  <c r="Z32" i="79"/>
  <c r="X32" i="79"/>
  <c r="W32" i="79"/>
  <c r="V32" i="79"/>
  <c r="T32" i="79"/>
  <c r="S32" i="79"/>
  <c r="S32" i="4" s="1"/>
  <c r="R32" i="79"/>
  <c r="P32" i="79"/>
  <c r="O32" i="79"/>
  <c r="N32" i="79"/>
  <c r="N32" i="4" s="1"/>
  <c r="L32" i="79"/>
  <c r="K32" i="79"/>
  <c r="J32" i="79"/>
  <c r="H32" i="79"/>
  <c r="G32" i="79"/>
  <c r="G32" i="4" s="1"/>
  <c r="F32" i="79"/>
  <c r="BH31" i="79"/>
  <c r="BH31" i="4" s="1"/>
  <c r="BG31" i="79"/>
  <c r="BF31" i="79"/>
  <c r="BD31" i="79"/>
  <c r="BC31" i="79"/>
  <c r="BC31" i="4" s="1"/>
  <c r="BB31" i="79"/>
  <c r="AZ31" i="79"/>
  <c r="AY31" i="79"/>
  <c r="AX31" i="79"/>
  <c r="AX31" i="4" s="1"/>
  <c r="AV31" i="79"/>
  <c r="AU31" i="79"/>
  <c r="AT31" i="79"/>
  <c r="AT31" i="4" s="1"/>
  <c r="AR31" i="79"/>
  <c r="AQ31" i="79"/>
  <c r="AP31" i="79"/>
  <c r="AN31" i="79"/>
  <c r="AN31" i="4" s="1"/>
  <c r="AM31" i="79"/>
  <c r="AL31" i="79"/>
  <c r="AF31" i="79"/>
  <c r="AE31" i="79"/>
  <c r="AD31" i="79"/>
  <c r="AB31" i="79"/>
  <c r="AA31" i="79"/>
  <c r="Z31" i="79"/>
  <c r="X31" i="79"/>
  <c r="X31" i="4" s="1"/>
  <c r="W31" i="79"/>
  <c r="V31" i="79"/>
  <c r="T31" i="79"/>
  <c r="S31" i="79"/>
  <c r="R31" i="79"/>
  <c r="P31" i="79"/>
  <c r="O31" i="79"/>
  <c r="N31" i="79"/>
  <c r="L31" i="79"/>
  <c r="K31" i="79"/>
  <c r="J31" i="79"/>
  <c r="H31" i="79"/>
  <c r="G31" i="79"/>
  <c r="F31" i="79"/>
  <c r="BH30" i="79"/>
  <c r="BG30" i="79"/>
  <c r="BF30" i="79"/>
  <c r="BD30" i="79"/>
  <c r="BC30" i="79"/>
  <c r="BB30" i="79"/>
  <c r="AZ30" i="79"/>
  <c r="AY30" i="79"/>
  <c r="AX30" i="79"/>
  <c r="AV30" i="79"/>
  <c r="AU30" i="79"/>
  <c r="AT30" i="79"/>
  <c r="AR30" i="79"/>
  <c r="AQ30" i="79"/>
  <c r="AP30" i="79"/>
  <c r="AN30" i="79"/>
  <c r="AM30" i="79"/>
  <c r="AL30" i="79"/>
  <c r="AF30" i="79"/>
  <c r="AE30" i="79"/>
  <c r="AD30" i="79"/>
  <c r="AB30" i="79"/>
  <c r="AA30" i="79"/>
  <c r="Z30" i="79"/>
  <c r="X30" i="79"/>
  <c r="W30" i="79"/>
  <c r="V30" i="79"/>
  <c r="T30" i="79"/>
  <c r="S30" i="79"/>
  <c r="R30" i="79"/>
  <c r="P30" i="79"/>
  <c r="O30" i="79"/>
  <c r="N30" i="79"/>
  <c r="L30" i="79"/>
  <c r="K30" i="79"/>
  <c r="K30" i="4" s="1"/>
  <c r="J30" i="79"/>
  <c r="H30" i="79"/>
  <c r="G30" i="79"/>
  <c r="G30" i="4" s="1"/>
  <c r="F30" i="79"/>
  <c r="F30" i="4" s="1"/>
  <c r="BH29" i="79"/>
  <c r="BG29" i="79"/>
  <c r="BF29" i="79"/>
  <c r="BD29" i="79"/>
  <c r="BC29" i="79"/>
  <c r="BC29" i="4" s="1"/>
  <c r="BB29" i="79"/>
  <c r="AZ29" i="79"/>
  <c r="AZ29" i="4" s="1"/>
  <c r="AY29" i="79"/>
  <c r="AX29" i="79"/>
  <c r="AX29" i="4" s="1"/>
  <c r="AV29" i="79"/>
  <c r="AU29" i="79"/>
  <c r="AU29" i="4" s="1"/>
  <c r="AT29" i="79"/>
  <c r="AR29" i="79"/>
  <c r="AQ29" i="79"/>
  <c r="AP29" i="79"/>
  <c r="AN29" i="79"/>
  <c r="AM29" i="79"/>
  <c r="AL29" i="79"/>
  <c r="AF29" i="79"/>
  <c r="AF29" i="4" s="1"/>
  <c r="AE29" i="79"/>
  <c r="AD29" i="79"/>
  <c r="AB29" i="79"/>
  <c r="AA29" i="79"/>
  <c r="AA29" i="4" s="1"/>
  <c r="Z29" i="79"/>
  <c r="X29" i="79"/>
  <c r="W29" i="79"/>
  <c r="V29" i="79"/>
  <c r="V29" i="4" s="1"/>
  <c r="T29" i="79"/>
  <c r="S29" i="79"/>
  <c r="R29" i="79"/>
  <c r="R29" i="4" s="1"/>
  <c r="P29" i="79"/>
  <c r="O29" i="79"/>
  <c r="N29" i="79"/>
  <c r="L29" i="79"/>
  <c r="K29" i="79"/>
  <c r="J29" i="79"/>
  <c r="H29" i="79"/>
  <c r="G29" i="79"/>
  <c r="F29" i="79"/>
  <c r="BH28" i="79"/>
  <c r="BG28" i="79"/>
  <c r="BF28" i="79"/>
  <c r="BD28" i="79"/>
  <c r="BC28" i="79"/>
  <c r="BB28" i="79"/>
  <c r="AZ28" i="79"/>
  <c r="AZ28" i="4" s="1"/>
  <c r="AY28" i="79"/>
  <c r="AX28" i="79"/>
  <c r="AV28" i="79"/>
  <c r="AU28" i="79"/>
  <c r="AU28" i="4" s="1"/>
  <c r="AT28" i="79"/>
  <c r="AR28" i="79"/>
  <c r="AQ28" i="79"/>
  <c r="AQ28" i="4" s="1"/>
  <c r="AP28" i="79"/>
  <c r="AN28" i="79"/>
  <c r="AM28" i="79"/>
  <c r="AL28" i="79"/>
  <c r="AL28" i="4" s="1"/>
  <c r="AF28" i="79"/>
  <c r="AE28" i="79"/>
  <c r="AD28" i="79"/>
  <c r="AD28" i="4" s="1"/>
  <c r="AB28" i="79"/>
  <c r="AB28" i="4" s="1"/>
  <c r="AA28" i="79"/>
  <c r="Z28" i="79"/>
  <c r="X28" i="79"/>
  <c r="W28" i="79"/>
  <c r="V28" i="79"/>
  <c r="T28" i="79"/>
  <c r="S28" i="79"/>
  <c r="R28" i="79"/>
  <c r="P28" i="79"/>
  <c r="O28" i="79"/>
  <c r="N28" i="79"/>
  <c r="L28" i="79"/>
  <c r="K28" i="79"/>
  <c r="J28" i="79"/>
  <c r="I28" i="79"/>
  <c r="H28" i="79"/>
  <c r="G28" i="79"/>
  <c r="F28" i="79"/>
  <c r="BF27" i="79"/>
  <c r="AV27" i="79"/>
  <c r="AL27" i="79"/>
  <c r="AE27" i="79"/>
  <c r="W27" i="79"/>
  <c r="L27" i="79"/>
  <c r="BH26" i="79"/>
  <c r="BG26" i="79"/>
  <c r="BF26" i="79"/>
  <c r="BD26" i="79"/>
  <c r="BC26" i="79"/>
  <c r="BB26" i="79"/>
  <c r="AZ26" i="79"/>
  <c r="AY26" i="79"/>
  <c r="AX26" i="79"/>
  <c r="AV26" i="79"/>
  <c r="AU26" i="79"/>
  <c r="AT26" i="79"/>
  <c r="AR26" i="79"/>
  <c r="AQ26" i="79"/>
  <c r="AP26" i="79"/>
  <c r="AN26" i="79"/>
  <c r="AM26" i="79"/>
  <c r="AL26" i="79"/>
  <c r="AL26" i="4" s="1"/>
  <c r="AF26" i="79"/>
  <c r="AE26" i="79"/>
  <c r="AD26" i="79"/>
  <c r="AD26" i="4" s="1"/>
  <c r="AB26" i="79"/>
  <c r="AA26" i="79"/>
  <c r="AA26" i="4" s="1"/>
  <c r="Z26" i="79"/>
  <c r="X26" i="79"/>
  <c r="W26" i="79"/>
  <c r="V26" i="79"/>
  <c r="T26" i="79"/>
  <c r="S26" i="79"/>
  <c r="R26" i="79"/>
  <c r="P26" i="79"/>
  <c r="O26" i="79"/>
  <c r="N26" i="79"/>
  <c r="L26" i="79"/>
  <c r="K26" i="79"/>
  <c r="J26" i="79"/>
  <c r="H26" i="79"/>
  <c r="G26" i="79"/>
  <c r="F26" i="79"/>
  <c r="BH22" i="79"/>
  <c r="BG22" i="79"/>
  <c r="BF22" i="79"/>
  <c r="BD22" i="79"/>
  <c r="BC22" i="79"/>
  <c r="BB22" i="79"/>
  <c r="AZ22" i="79"/>
  <c r="AY22" i="79"/>
  <c r="AX22" i="79"/>
  <c r="AX22" i="4" s="1"/>
  <c r="AV22" i="79"/>
  <c r="AU22" i="79"/>
  <c r="AT22" i="79"/>
  <c r="AR22" i="79"/>
  <c r="AQ22" i="79"/>
  <c r="AP22" i="79"/>
  <c r="AN22" i="79"/>
  <c r="AM22" i="79"/>
  <c r="AL22" i="79"/>
  <c r="AL22" i="4" s="1"/>
  <c r="AF22" i="79"/>
  <c r="AE22" i="79"/>
  <c r="AD22" i="79"/>
  <c r="AB22" i="79"/>
  <c r="AA22" i="79"/>
  <c r="Z22" i="79"/>
  <c r="X22" i="79"/>
  <c r="W22" i="79"/>
  <c r="V22" i="79"/>
  <c r="T22" i="79"/>
  <c r="S22" i="79"/>
  <c r="R22" i="79"/>
  <c r="P22" i="79"/>
  <c r="O22" i="79"/>
  <c r="N22" i="79"/>
  <c r="L22" i="79"/>
  <c r="K22" i="79"/>
  <c r="J22" i="79"/>
  <c r="H22" i="79"/>
  <c r="G22" i="79"/>
  <c r="F22" i="79"/>
  <c r="BH21" i="79"/>
  <c r="BG21" i="79"/>
  <c r="BF21" i="79"/>
  <c r="BD21" i="79"/>
  <c r="BC21" i="79"/>
  <c r="BB21" i="79"/>
  <c r="BB21" i="4" s="1"/>
  <c r="AZ21" i="79"/>
  <c r="AY21" i="79"/>
  <c r="AX21" i="79"/>
  <c r="AV21" i="79"/>
  <c r="AU21" i="79"/>
  <c r="AT21" i="79"/>
  <c r="AR21" i="79"/>
  <c r="AQ21" i="79"/>
  <c r="AP21" i="79"/>
  <c r="AN21" i="79"/>
  <c r="AM21" i="79"/>
  <c r="AL21" i="79"/>
  <c r="AL21" i="4" s="1"/>
  <c r="AF21" i="79"/>
  <c r="AE21" i="79"/>
  <c r="AD21" i="79"/>
  <c r="AD21" i="4" s="1"/>
  <c r="AB21" i="79"/>
  <c r="AA21" i="79"/>
  <c r="Z21" i="79"/>
  <c r="X21" i="79"/>
  <c r="W21" i="79"/>
  <c r="V21" i="79"/>
  <c r="T21" i="79"/>
  <c r="S21" i="79"/>
  <c r="R21" i="79"/>
  <c r="P21" i="79"/>
  <c r="O21" i="79"/>
  <c r="N21" i="79"/>
  <c r="L21" i="79"/>
  <c r="K21" i="79"/>
  <c r="J21" i="79"/>
  <c r="H21" i="79"/>
  <c r="G21" i="79"/>
  <c r="F21" i="79"/>
  <c r="BH20" i="79"/>
  <c r="BG20" i="79"/>
  <c r="BF20" i="79"/>
  <c r="BD20" i="79"/>
  <c r="BC20" i="79"/>
  <c r="BB20" i="79"/>
  <c r="AZ20" i="79"/>
  <c r="AY20" i="79"/>
  <c r="AX20" i="79"/>
  <c r="AV20" i="79"/>
  <c r="AU20" i="79"/>
  <c r="AT20" i="79"/>
  <c r="AR20" i="79"/>
  <c r="AQ20" i="79"/>
  <c r="AP20" i="79"/>
  <c r="AP20" i="4" s="1"/>
  <c r="AN20" i="79"/>
  <c r="AM20" i="79"/>
  <c r="AL20" i="79"/>
  <c r="AF20" i="79"/>
  <c r="AE20" i="79"/>
  <c r="AD20" i="79"/>
  <c r="AB20" i="79"/>
  <c r="AA20" i="79"/>
  <c r="Z20" i="79"/>
  <c r="X20" i="79"/>
  <c r="W20" i="79"/>
  <c r="V20" i="79"/>
  <c r="T20" i="79"/>
  <c r="S20" i="79"/>
  <c r="R20" i="79"/>
  <c r="P20" i="79"/>
  <c r="O20" i="79"/>
  <c r="N20" i="79"/>
  <c r="L20" i="79"/>
  <c r="K20" i="79"/>
  <c r="J20" i="79"/>
  <c r="H20" i="79"/>
  <c r="G20" i="79"/>
  <c r="F20" i="79"/>
  <c r="BG19" i="79"/>
  <c r="BF19" i="79"/>
  <c r="AY19" i="79"/>
  <c r="O19" i="79"/>
  <c r="BH18" i="79"/>
  <c r="BG18" i="79"/>
  <c r="BF18" i="79"/>
  <c r="BD18" i="79"/>
  <c r="BC18" i="79"/>
  <c r="BB18" i="79"/>
  <c r="BB18" i="4" s="1"/>
  <c r="AZ18" i="79"/>
  <c r="AY18" i="79"/>
  <c r="AX18" i="79"/>
  <c r="AX18" i="4" s="1"/>
  <c r="AV18" i="79"/>
  <c r="AU18" i="79"/>
  <c r="AT18" i="79"/>
  <c r="AR18" i="79"/>
  <c r="AQ18" i="79"/>
  <c r="AP18" i="79"/>
  <c r="AN18" i="79"/>
  <c r="AN18" i="4" s="1"/>
  <c r="AM18" i="79"/>
  <c r="AL18" i="79"/>
  <c r="AF18" i="79"/>
  <c r="AE18" i="79"/>
  <c r="AD18" i="79"/>
  <c r="AD18" i="4" s="1"/>
  <c r="AB18" i="79"/>
  <c r="AA18" i="79"/>
  <c r="Z18" i="79"/>
  <c r="Z18" i="4" s="1"/>
  <c r="X18" i="79"/>
  <c r="W18" i="79"/>
  <c r="V18" i="79"/>
  <c r="T18" i="79"/>
  <c r="T18" i="4" s="1"/>
  <c r="S18" i="79"/>
  <c r="R18" i="79"/>
  <c r="R18" i="4" s="1"/>
  <c r="P18" i="79"/>
  <c r="O18" i="79"/>
  <c r="N18" i="79"/>
  <c r="L18" i="79"/>
  <c r="K18" i="79"/>
  <c r="J18" i="79"/>
  <c r="J18" i="4" s="1"/>
  <c r="H18" i="79"/>
  <c r="G18" i="79"/>
  <c r="F18" i="79"/>
  <c r="BH17" i="79"/>
  <c r="BH17" i="4" s="1"/>
  <c r="BG17" i="79"/>
  <c r="BF17" i="79"/>
  <c r="BF17" i="4" s="1"/>
  <c r="BD17" i="79"/>
  <c r="BC17" i="79"/>
  <c r="BB17" i="79"/>
  <c r="AZ17" i="79"/>
  <c r="AY17" i="79"/>
  <c r="AX17" i="79"/>
  <c r="AV17" i="79"/>
  <c r="AU17" i="79"/>
  <c r="AT17" i="79"/>
  <c r="AR17" i="79"/>
  <c r="AQ17" i="79"/>
  <c r="AP17" i="79"/>
  <c r="AN17" i="79"/>
  <c r="AM17" i="79"/>
  <c r="AL17" i="79"/>
  <c r="AG17" i="79"/>
  <c r="AF17" i="79"/>
  <c r="AE17" i="79"/>
  <c r="AD17" i="79"/>
  <c r="AB17" i="79"/>
  <c r="AA17" i="79"/>
  <c r="Z17" i="79"/>
  <c r="X17" i="79"/>
  <c r="W17" i="79"/>
  <c r="V17" i="79"/>
  <c r="V17" i="4" s="1"/>
  <c r="T17" i="79"/>
  <c r="S17" i="79"/>
  <c r="R17" i="79"/>
  <c r="R17" i="4" s="1"/>
  <c r="P17" i="79"/>
  <c r="O17" i="79"/>
  <c r="N17" i="79"/>
  <c r="N17" i="4" s="1"/>
  <c r="L17" i="79"/>
  <c r="K17" i="79"/>
  <c r="J17" i="79"/>
  <c r="J17" i="4" s="1"/>
  <c r="H17" i="79"/>
  <c r="H17" i="4" s="1"/>
  <c r="G17" i="79"/>
  <c r="F17" i="79"/>
  <c r="BH15" i="79"/>
  <c r="BG15" i="79"/>
  <c r="BF15" i="79"/>
  <c r="BD15" i="79"/>
  <c r="BC15" i="79"/>
  <c r="BB15" i="79"/>
  <c r="AZ15" i="79"/>
  <c r="AY15" i="79"/>
  <c r="AX15" i="79"/>
  <c r="AV15" i="79"/>
  <c r="AV15" i="4" s="1"/>
  <c r="AU15" i="79"/>
  <c r="AT15" i="79"/>
  <c r="AT15" i="4" s="1"/>
  <c r="AR15" i="79"/>
  <c r="AQ15" i="79"/>
  <c r="AP15" i="79"/>
  <c r="AN15" i="79"/>
  <c r="AM15" i="79"/>
  <c r="AL15" i="79"/>
  <c r="AF15" i="79"/>
  <c r="AE15" i="79"/>
  <c r="AD15" i="79"/>
  <c r="AB15" i="79"/>
  <c r="AB15" i="4" s="1"/>
  <c r="AA15" i="79"/>
  <c r="Z15" i="79"/>
  <c r="X15" i="79"/>
  <c r="W15" i="79"/>
  <c r="V15" i="79"/>
  <c r="T15" i="79"/>
  <c r="S15" i="79"/>
  <c r="R15" i="79"/>
  <c r="P15" i="79"/>
  <c r="O15" i="79"/>
  <c r="N15" i="79"/>
  <c r="L15" i="79"/>
  <c r="L15" i="4" s="1"/>
  <c r="K15" i="79"/>
  <c r="J15" i="79"/>
  <c r="J15" i="4" s="1"/>
  <c r="H15" i="79"/>
  <c r="G15" i="79"/>
  <c r="F15" i="79"/>
  <c r="BH13" i="79"/>
  <c r="BG13" i="79"/>
  <c r="BF13" i="79"/>
  <c r="BD13" i="79"/>
  <c r="BC13" i="79"/>
  <c r="BB13" i="79"/>
  <c r="BA13" i="79"/>
  <c r="AZ13" i="79"/>
  <c r="AY13" i="79"/>
  <c r="AX13" i="79"/>
  <c r="AX13" i="4" s="1"/>
  <c r="AV13" i="79"/>
  <c r="AV13" i="4" s="1"/>
  <c r="AU13" i="79"/>
  <c r="AT13" i="79"/>
  <c r="AT13" i="4" s="1"/>
  <c r="AR13" i="79"/>
  <c r="AQ13" i="79"/>
  <c r="AP13" i="79"/>
  <c r="AN13" i="79"/>
  <c r="AM13" i="79"/>
  <c r="AL13" i="79"/>
  <c r="AF13" i="79"/>
  <c r="AE13" i="79"/>
  <c r="AD13" i="79"/>
  <c r="AD13" i="4" s="1"/>
  <c r="AB13" i="79"/>
  <c r="AA13" i="79"/>
  <c r="Z13" i="79"/>
  <c r="X13" i="79"/>
  <c r="W13" i="79"/>
  <c r="V13" i="79"/>
  <c r="V13" i="4" s="1"/>
  <c r="T13" i="79"/>
  <c r="S13" i="79"/>
  <c r="R13" i="79"/>
  <c r="P13" i="79"/>
  <c r="P13" i="4" s="1"/>
  <c r="O13" i="79"/>
  <c r="N13" i="79"/>
  <c r="N13" i="4" s="1"/>
  <c r="L13" i="79"/>
  <c r="K13" i="79"/>
  <c r="J13" i="79"/>
  <c r="H13" i="79"/>
  <c r="G13" i="79"/>
  <c r="F13" i="79"/>
  <c r="A13" i="79"/>
  <c r="A21" i="79" s="1"/>
  <c r="A2" i="79"/>
  <c r="V94" i="4"/>
  <c r="AL89" i="4"/>
  <c r="AT88" i="4"/>
  <c r="K87" i="4"/>
  <c r="W85" i="4"/>
  <c r="BH84" i="4"/>
  <c r="N84" i="4"/>
  <c r="BF80" i="4"/>
  <c r="P79" i="4"/>
  <c r="AA78" i="4"/>
  <c r="AE77" i="4"/>
  <c r="AX75" i="4"/>
  <c r="F75" i="4"/>
  <c r="AT73" i="4"/>
  <c r="V73" i="4"/>
  <c r="O71" i="4"/>
  <c r="A71" i="4"/>
  <c r="A94" i="4" s="1"/>
  <c r="AP61" i="4"/>
  <c r="AY60" i="4"/>
  <c r="AR59" i="4"/>
  <c r="W58" i="4"/>
  <c r="A42" i="4"/>
  <c r="K28" i="4"/>
  <c r="A13" i="4"/>
  <c r="A36" i="4" s="1"/>
  <c r="G43" i="19"/>
  <c r="F43" i="19"/>
  <c r="G42" i="19"/>
  <c r="F42" i="19"/>
  <c r="Q41" i="19"/>
  <c r="Q47" i="19" s="1"/>
  <c r="G41" i="19"/>
  <c r="F41" i="19"/>
  <c r="Q40" i="19"/>
  <c r="G40" i="19"/>
  <c r="F40" i="19"/>
  <c r="G35" i="19"/>
  <c r="F35" i="19"/>
  <c r="F55" i="19" s="1"/>
  <c r="A32" i="19"/>
  <c r="A33" i="19" s="1"/>
  <c r="A34" i="19" s="1"/>
  <c r="A35" i="19" s="1"/>
  <c r="A36" i="19" s="1"/>
  <c r="G28" i="19"/>
  <c r="G54" i="19" s="1"/>
  <c r="F28" i="19"/>
  <c r="A25" i="19"/>
  <c r="A26" i="19" s="1"/>
  <c r="A27" i="19" s="1"/>
  <c r="A28" i="19" s="1"/>
  <c r="A29" i="19" s="1"/>
  <c r="Q21" i="19"/>
  <c r="Q53" i="19" s="1"/>
  <c r="G21" i="19"/>
  <c r="G53" i="19" s="1"/>
  <c r="F21" i="19"/>
  <c r="F53" i="19" s="1"/>
  <c r="A18" i="19"/>
  <c r="A19" i="19" s="1"/>
  <c r="A20" i="19" s="1"/>
  <c r="A21" i="19" s="1"/>
  <c r="A22" i="19" s="1"/>
  <c r="A11" i="19"/>
  <c r="A12" i="19" s="1"/>
  <c r="A13" i="19" s="1"/>
  <c r="A14" i="19" s="1"/>
  <c r="A15" i="19" s="1"/>
  <c r="O43" i="83"/>
  <c r="J43" i="83"/>
  <c r="H43" i="83"/>
  <c r="G43" i="83"/>
  <c r="F43" i="83"/>
  <c r="O42" i="83"/>
  <c r="J42" i="83"/>
  <c r="H42" i="83"/>
  <c r="G42" i="83"/>
  <c r="F42" i="83"/>
  <c r="Q41" i="83"/>
  <c r="Q47" i="83" s="1"/>
  <c r="O41" i="83"/>
  <c r="J41" i="83"/>
  <c r="H41" i="83"/>
  <c r="G41" i="83"/>
  <c r="F41" i="83"/>
  <c r="Q40" i="83"/>
  <c r="O40" i="83"/>
  <c r="J40" i="83"/>
  <c r="H40" i="83"/>
  <c r="G40" i="83"/>
  <c r="F40" i="83"/>
  <c r="O35" i="83"/>
  <c r="O35" i="84" s="1"/>
  <c r="J35" i="83"/>
  <c r="J55" i="83" s="1"/>
  <c r="H35" i="83"/>
  <c r="G35" i="83"/>
  <c r="F35" i="83"/>
  <c r="F35" i="84" s="1"/>
  <c r="A32" i="83"/>
  <c r="A33" i="83" s="1"/>
  <c r="A34" i="83" s="1"/>
  <c r="A35" i="83" s="1"/>
  <c r="A36" i="83" s="1"/>
  <c r="O28" i="83"/>
  <c r="O28" i="84" s="1"/>
  <c r="J28" i="83"/>
  <c r="H28" i="83"/>
  <c r="H28" i="84" s="1"/>
  <c r="G28" i="83"/>
  <c r="F28" i="83"/>
  <c r="A25" i="83"/>
  <c r="A26" i="83" s="1"/>
  <c r="A27" i="83" s="1"/>
  <c r="A28" i="83" s="1"/>
  <c r="A29" i="83" s="1"/>
  <c r="Q21" i="83"/>
  <c r="Q53" i="83" s="1"/>
  <c r="O21" i="83"/>
  <c r="O21" i="84" s="1"/>
  <c r="J21" i="83"/>
  <c r="H21" i="83"/>
  <c r="H53" i="83" s="1"/>
  <c r="G21" i="83"/>
  <c r="G53" i="83" s="1"/>
  <c r="F21" i="83"/>
  <c r="A18" i="83"/>
  <c r="A19" i="83" s="1"/>
  <c r="A20" i="83" s="1"/>
  <c r="A21" i="83" s="1"/>
  <c r="A22" i="83" s="1"/>
  <c r="A11" i="83"/>
  <c r="A12" i="83" s="1"/>
  <c r="A13" i="83" s="1"/>
  <c r="A14" i="83" s="1"/>
  <c r="A15" i="83" s="1"/>
  <c r="Q40" i="84"/>
  <c r="O40" i="84"/>
  <c r="J40" i="84"/>
  <c r="H40" i="84"/>
  <c r="G40" i="84"/>
  <c r="F40" i="84"/>
  <c r="K36" i="84"/>
  <c r="J36" i="84"/>
  <c r="H36" i="84"/>
  <c r="G36" i="84"/>
  <c r="F36" i="84"/>
  <c r="K35" i="84"/>
  <c r="G35" i="84"/>
  <c r="K34" i="84"/>
  <c r="J34" i="84"/>
  <c r="H34" i="84"/>
  <c r="G34" i="84"/>
  <c r="F34" i="84"/>
  <c r="K33" i="84"/>
  <c r="J33" i="84"/>
  <c r="H33" i="84"/>
  <c r="G33" i="84"/>
  <c r="F33" i="84"/>
  <c r="K32" i="84"/>
  <c r="J32" i="84"/>
  <c r="H32" i="84"/>
  <c r="G32" i="84"/>
  <c r="F32" i="84"/>
  <c r="A32" i="84"/>
  <c r="A33" i="84" s="1"/>
  <c r="A34" i="84" s="1"/>
  <c r="A35" i="84" s="1"/>
  <c r="A36" i="84" s="1"/>
  <c r="K29" i="84"/>
  <c r="J29" i="84"/>
  <c r="H29" i="84"/>
  <c r="G29" i="84"/>
  <c r="F29" i="84"/>
  <c r="K28" i="84"/>
  <c r="J28" i="84"/>
  <c r="F28" i="84"/>
  <c r="K27" i="84"/>
  <c r="J27" i="84"/>
  <c r="H27" i="84"/>
  <c r="G27" i="84"/>
  <c r="F27" i="84"/>
  <c r="K26" i="84"/>
  <c r="J26" i="84"/>
  <c r="H26" i="84"/>
  <c r="G26" i="84"/>
  <c r="F26" i="84"/>
  <c r="O42" i="84"/>
  <c r="K25" i="84"/>
  <c r="J25" i="84"/>
  <c r="H25" i="84"/>
  <c r="G25" i="84"/>
  <c r="F25" i="84"/>
  <c r="A25" i="84"/>
  <c r="A26" i="84" s="1"/>
  <c r="A27" i="84" s="1"/>
  <c r="A28" i="84" s="1"/>
  <c r="A29" i="84" s="1"/>
  <c r="Q22" i="84"/>
  <c r="K22" i="84"/>
  <c r="J22" i="84"/>
  <c r="H22" i="84"/>
  <c r="G22" i="84"/>
  <c r="F22" i="84"/>
  <c r="K21" i="84"/>
  <c r="J21" i="84"/>
  <c r="Q20" i="84"/>
  <c r="K20" i="84"/>
  <c r="J20" i="84"/>
  <c r="H20" i="84"/>
  <c r="G20" i="84"/>
  <c r="F20" i="84"/>
  <c r="Q19" i="84"/>
  <c r="K19" i="84"/>
  <c r="J19" i="84"/>
  <c r="H19" i="84"/>
  <c r="G19" i="84"/>
  <c r="F19" i="84"/>
  <c r="Q18" i="84"/>
  <c r="K18" i="84"/>
  <c r="J18" i="84"/>
  <c r="H18" i="84"/>
  <c r="G18" i="84"/>
  <c r="F18" i="84"/>
  <c r="A18" i="84"/>
  <c r="A19" i="84" s="1"/>
  <c r="A20" i="84" s="1"/>
  <c r="A21" i="84" s="1"/>
  <c r="A22" i="84" s="1"/>
  <c r="A11" i="84"/>
  <c r="A12" i="84" s="1"/>
  <c r="A13" i="84" s="1"/>
  <c r="A14" i="84" s="1"/>
  <c r="A15" i="84" s="1"/>
  <c r="A2" i="84"/>
  <c r="G43" i="67"/>
  <c r="F43" i="67"/>
  <c r="G42" i="67"/>
  <c r="F42" i="67"/>
  <c r="Q41" i="67"/>
  <c r="G41" i="67"/>
  <c r="F41" i="67"/>
  <c r="Q40" i="67"/>
  <c r="Q46" i="67" s="1"/>
  <c r="G40" i="67"/>
  <c r="G46" i="67" s="1"/>
  <c r="F40" i="67"/>
  <c r="F46" i="67" s="1"/>
  <c r="G35" i="67"/>
  <c r="F35" i="67"/>
  <c r="A32" i="67"/>
  <c r="A33" i="67" s="1"/>
  <c r="A34" i="67" s="1"/>
  <c r="A35" i="67" s="1"/>
  <c r="A36" i="67" s="1"/>
  <c r="G28" i="67"/>
  <c r="F28" i="67"/>
  <c r="A25" i="67"/>
  <c r="A26" i="67" s="1"/>
  <c r="A27" i="67" s="1"/>
  <c r="A28" i="67" s="1"/>
  <c r="A29" i="67" s="1"/>
  <c r="Q21" i="67"/>
  <c r="G21" i="67"/>
  <c r="F21" i="67"/>
  <c r="F53" i="67" s="1"/>
  <c r="A18" i="67"/>
  <c r="A19" i="67" s="1"/>
  <c r="A20" i="67" s="1"/>
  <c r="A21" i="67" s="1"/>
  <c r="A22" i="67" s="1"/>
  <c r="Q14" i="67"/>
  <c r="Q52" i="67" s="1"/>
  <c r="G14" i="67"/>
  <c r="G52" i="67" s="1"/>
  <c r="F14" i="67"/>
  <c r="F52" i="67" s="1"/>
  <c r="A11" i="67"/>
  <c r="A12" i="67" s="1"/>
  <c r="A13" i="67" s="1"/>
  <c r="A14" i="67" s="1"/>
  <c r="A15" i="67" s="1"/>
  <c r="G43" i="96"/>
  <c r="F43" i="96"/>
  <c r="G42" i="96"/>
  <c r="F42" i="96"/>
  <c r="Q41" i="96"/>
  <c r="G41" i="96"/>
  <c r="F41" i="96"/>
  <c r="Q40" i="96"/>
  <c r="Q46" i="96" s="1"/>
  <c r="G40" i="96"/>
  <c r="G46" i="96" s="1"/>
  <c r="F40" i="96"/>
  <c r="F46" i="96" s="1"/>
  <c r="G35" i="96"/>
  <c r="F35" i="96"/>
  <c r="A32" i="96"/>
  <c r="A33" i="96" s="1"/>
  <c r="A34" i="96" s="1"/>
  <c r="A35" i="96" s="1"/>
  <c r="A36" i="96" s="1"/>
  <c r="G28" i="96"/>
  <c r="F28" i="96"/>
  <c r="F54" i="96" s="1"/>
  <c r="A25" i="96"/>
  <c r="A26" i="96" s="1"/>
  <c r="A27" i="96" s="1"/>
  <c r="A28" i="96" s="1"/>
  <c r="A29" i="96" s="1"/>
  <c r="Q21" i="96"/>
  <c r="G21" i="96"/>
  <c r="G53" i="96" s="1"/>
  <c r="F21" i="96"/>
  <c r="A18" i="96"/>
  <c r="A19" i="96" s="1"/>
  <c r="A20" i="96" s="1"/>
  <c r="A21" i="96" s="1"/>
  <c r="A22" i="96" s="1"/>
  <c r="Q14" i="96"/>
  <c r="G14" i="96"/>
  <c r="F14" i="96"/>
  <c r="A11" i="96"/>
  <c r="A12" i="96" s="1"/>
  <c r="A13" i="96" s="1"/>
  <c r="A14" i="96" s="1"/>
  <c r="A15" i="96" s="1"/>
  <c r="G43" i="95"/>
  <c r="F43" i="95"/>
  <c r="G42" i="95"/>
  <c r="F42" i="95"/>
  <c r="Q41" i="95"/>
  <c r="G41" i="95"/>
  <c r="F41" i="95"/>
  <c r="Q40" i="95"/>
  <c r="Q46" i="95" s="1"/>
  <c r="G40" i="95"/>
  <c r="G46" i="95" s="1"/>
  <c r="F40" i="95"/>
  <c r="F46" i="95" s="1"/>
  <c r="G35" i="95"/>
  <c r="F35" i="95"/>
  <c r="A32" i="95"/>
  <c r="A33" i="95" s="1"/>
  <c r="A34" i="95" s="1"/>
  <c r="A35" i="95" s="1"/>
  <c r="A36" i="95" s="1"/>
  <c r="G28" i="95"/>
  <c r="G54" i="95" s="1"/>
  <c r="F28" i="95"/>
  <c r="A25" i="95"/>
  <c r="A26" i="95" s="1"/>
  <c r="A27" i="95" s="1"/>
  <c r="A28" i="95" s="1"/>
  <c r="A29" i="95" s="1"/>
  <c r="Q21" i="95"/>
  <c r="G21" i="95"/>
  <c r="F21" i="95"/>
  <c r="A18" i="95"/>
  <c r="A19" i="95" s="1"/>
  <c r="A20" i="95" s="1"/>
  <c r="A21" i="95" s="1"/>
  <c r="A22" i="95" s="1"/>
  <c r="Q14" i="95"/>
  <c r="G14" i="95"/>
  <c r="G52" i="95" s="1"/>
  <c r="F14" i="95"/>
  <c r="A12" i="95"/>
  <c r="A13" i="95" s="1"/>
  <c r="A14" i="95" s="1"/>
  <c r="A15" i="95" s="1"/>
  <c r="A11" i="95"/>
  <c r="G43" i="64"/>
  <c r="F43" i="64"/>
  <c r="G42" i="64"/>
  <c r="F42" i="64"/>
  <c r="Q41" i="64"/>
  <c r="G41" i="64"/>
  <c r="G47" i="64" s="1"/>
  <c r="F41" i="64"/>
  <c r="Q40" i="64"/>
  <c r="Q46" i="64" s="1"/>
  <c r="G40" i="64"/>
  <c r="G46" i="64" s="1"/>
  <c r="F40" i="64"/>
  <c r="F46" i="64" s="1"/>
  <c r="G35" i="64"/>
  <c r="F35" i="64"/>
  <c r="A32" i="64"/>
  <c r="A33" i="64" s="1"/>
  <c r="A34" i="64" s="1"/>
  <c r="A35" i="64" s="1"/>
  <c r="A36" i="64" s="1"/>
  <c r="G28" i="64"/>
  <c r="F28" i="64"/>
  <c r="A25" i="64"/>
  <c r="A26" i="64" s="1"/>
  <c r="A27" i="64" s="1"/>
  <c r="A28" i="64" s="1"/>
  <c r="A29" i="64" s="1"/>
  <c r="Q21" i="64"/>
  <c r="G21" i="64"/>
  <c r="F21" i="64"/>
  <c r="F53" i="64" s="1"/>
  <c r="A18" i="64"/>
  <c r="A19" i="64" s="1"/>
  <c r="A20" i="64" s="1"/>
  <c r="A21" i="64" s="1"/>
  <c r="A22" i="64" s="1"/>
  <c r="Q14" i="64"/>
  <c r="G14" i="64"/>
  <c r="F14" i="64"/>
  <c r="A11" i="64"/>
  <c r="A12" i="64" s="1"/>
  <c r="A13" i="64" s="1"/>
  <c r="A14" i="64" s="1"/>
  <c r="A15" i="64" s="1"/>
  <c r="O43" i="94"/>
  <c r="N43" i="94"/>
  <c r="K43" i="94"/>
  <c r="K49" i="94" s="1"/>
  <c r="J43" i="94"/>
  <c r="H43" i="94"/>
  <c r="G43" i="94"/>
  <c r="F43" i="94"/>
  <c r="O42" i="94"/>
  <c r="N42" i="94"/>
  <c r="K42" i="94"/>
  <c r="J42" i="94"/>
  <c r="H42" i="94"/>
  <c r="G42" i="94"/>
  <c r="F42" i="94"/>
  <c r="Q41" i="94"/>
  <c r="O41" i="94"/>
  <c r="N41" i="94"/>
  <c r="N47" i="94" s="1"/>
  <c r="K41" i="94"/>
  <c r="J41" i="94"/>
  <c r="H41" i="94"/>
  <c r="G41" i="94"/>
  <c r="G47" i="94" s="1"/>
  <c r="F41" i="94"/>
  <c r="Q40" i="94"/>
  <c r="Q46" i="94" s="1"/>
  <c r="O40" i="94"/>
  <c r="O46" i="94" s="1"/>
  <c r="N40" i="94"/>
  <c r="N46" i="94" s="1"/>
  <c r="K40" i="94"/>
  <c r="K46" i="94" s="1"/>
  <c r="J40" i="94"/>
  <c r="J46" i="94" s="1"/>
  <c r="H40" i="94"/>
  <c r="H46" i="94" s="1"/>
  <c r="G40" i="94"/>
  <c r="G46" i="94" s="1"/>
  <c r="F40" i="94"/>
  <c r="F46" i="94" s="1"/>
  <c r="O35" i="94"/>
  <c r="N35" i="94"/>
  <c r="K35" i="94"/>
  <c r="K55" i="94" s="1"/>
  <c r="J35" i="94"/>
  <c r="H35" i="94"/>
  <c r="G35" i="94"/>
  <c r="F35" i="94"/>
  <c r="F55" i="94" s="1"/>
  <c r="A32" i="94"/>
  <c r="A33" i="94" s="1"/>
  <c r="A34" i="94" s="1"/>
  <c r="A35" i="94" s="1"/>
  <c r="A36" i="94" s="1"/>
  <c r="O28" i="94"/>
  <c r="N28" i="94"/>
  <c r="K28" i="94"/>
  <c r="J28" i="94"/>
  <c r="J54" i="94" s="1"/>
  <c r="H28" i="94"/>
  <c r="G28" i="94"/>
  <c r="F28" i="94"/>
  <c r="A25" i="94"/>
  <c r="A26" i="94" s="1"/>
  <c r="A27" i="94" s="1"/>
  <c r="A28" i="94" s="1"/>
  <c r="A29" i="94" s="1"/>
  <c r="Q21" i="94"/>
  <c r="Q53" i="94" s="1"/>
  <c r="O21" i="94"/>
  <c r="O53" i="94" s="1"/>
  <c r="N21" i="94"/>
  <c r="N53" i="94" s="1"/>
  <c r="K21" i="94"/>
  <c r="K53" i="94" s="1"/>
  <c r="J21" i="94"/>
  <c r="J53" i="94" s="1"/>
  <c r="H21" i="94"/>
  <c r="H53" i="94" s="1"/>
  <c r="G21" i="94"/>
  <c r="G53" i="94" s="1"/>
  <c r="F21" i="94"/>
  <c r="F53" i="94" s="1"/>
  <c r="A18" i="94"/>
  <c r="A19" i="94" s="1"/>
  <c r="A20" i="94" s="1"/>
  <c r="A21" i="94" s="1"/>
  <c r="A22" i="94" s="1"/>
  <c r="Q14" i="94"/>
  <c r="Q52" i="94" s="1"/>
  <c r="O14" i="94"/>
  <c r="N14" i="94"/>
  <c r="K14" i="94"/>
  <c r="J14" i="94"/>
  <c r="J52" i="94" s="1"/>
  <c r="H14" i="94"/>
  <c r="G14" i="94"/>
  <c r="F14" i="94"/>
  <c r="A11" i="94"/>
  <c r="A12" i="94" s="1"/>
  <c r="A13" i="94" s="1"/>
  <c r="A14" i="94" s="1"/>
  <c r="A15" i="94" s="1"/>
  <c r="O43" i="21"/>
  <c r="N43" i="21"/>
  <c r="K43" i="21"/>
  <c r="J43" i="21"/>
  <c r="H43" i="21"/>
  <c r="G43" i="21"/>
  <c r="F43" i="21"/>
  <c r="O42" i="21"/>
  <c r="N42" i="21"/>
  <c r="K42" i="21"/>
  <c r="J42" i="21"/>
  <c r="H42" i="21"/>
  <c r="G42" i="21"/>
  <c r="F42" i="21"/>
  <c r="Q41" i="21"/>
  <c r="O41" i="21"/>
  <c r="N41" i="21"/>
  <c r="K41" i="21"/>
  <c r="J41" i="21"/>
  <c r="H41" i="21"/>
  <c r="G41" i="21"/>
  <c r="F41" i="21"/>
  <c r="Q40" i="21"/>
  <c r="Q46" i="21" s="1"/>
  <c r="O40" i="21"/>
  <c r="O46" i="21" s="1"/>
  <c r="N40" i="21"/>
  <c r="N46" i="21" s="1"/>
  <c r="K40" i="21"/>
  <c r="K46" i="21" s="1"/>
  <c r="J40" i="21"/>
  <c r="J46" i="21" s="1"/>
  <c r="H40" i="21"/>
  <c r="H46" i="21" s="1"/>
  <c r="G40" i="21"/>
  <c r="G46" i="21" s="1"/>
  <c r="F40" i="21"/>
  <c r="F46" i="21" s="1"/>
  <c r="O35" i="21"/>
  <c r="N35" i="21"/>
  <c r="K35" i="21"/>
  <c r="J35" i="21"/>
  <c r="H35" i="21"/>
  <c r="H55" i="21" s="1"/>
  <c r="G35" i="21"/>
  <c r="F35" i="21"/>
  <c r="A32" i="21"/>
  <c r="A33" i="21" s="1"/>
  <c r="A34" i="21" s="1"/>
  <c r="A35" i="21" s="1"/>
  <c r="A36" i="21" s="1"/>
  <c r="O28" i="21"/>
  <c r="N28" i="21"/>
  <c r="K28" i="21"/>
  <c r="J28" i="21"/>
  <c r="H28" i="21"/>
  <c r="H54" i="21" s="1"/>
  <c r="G28" i="21"/>
  <c r="F28" i="21"/>
  <c r="A25" i="21"/>
  <c r="A26" i="21" s="1"/>
  <c r="A27" i="21" s="1"/>
  <c r="A28" i="21" s="1"/>
  <c r="A29" i="21" s="1"/>
  <c r="Q21" i="21"/>
  <c r="Q53" i="21" s="1"/>
  <c r="O21" i="21"/>
  <c r="N21" i="21"/>
  <c r="K21" i="21"/>
  <c r="K53" i="21" s="1"/>
  <c r="J21" i="21"/>
  <c r="J53" i="21" s="1"/>
  <c r="H21" i="21"/>
  <c r="H53" i="21" s="1"/>
  <c r="G21" i="21"/>
  <c r="G53" i="21" s="1"/>
  <c r="F21" i="21"/>
  <c r="F53" i="21" s="1"/>
  <c r="A19" i="21"/>
  <c r="A20" i="21" s="1"/>
  <c r="A21" i="21" s="1"/>
  <c r="A22" i="21" s="1"/>
  <c r="A18" i="21"/>
  <c r="Q14" i="21"/>
  <c r="O14" i="21"/>
  <c r="N14" i="21"/>
  <c r="K14" i="21"/>
  <c r="J14" i="21"/>
  <c r="H14" i="21"/>
  <c r="H52" i="21" s="1"/>
  <c r="G14" i="21"/>
  <c r="G52" i="21" s="1"/>
  <c r="F14" i="21"/>
  <c r="A11" i="21"/>
  <c r="A12" i="21" s="1"/>
  <c r="A13" i="21" s="1"/>
  <c r="A14" i="21" s="1"/>
  <c r="A15" i="21" s="1"/>
  <c r="J43" i="93"/>
  <c r="H43" i="93"/>
  <c r="H49" i="93" s="1"/>
  <c r="G43" i="93"/>
  <c r="F43" i="93"/>
  <c r="J42" i="93"/>
  <c r="H42" i="93"/>
  <c r="G42" i="93"/>
  <c r="F42" i="93"/>
  <c r="Q41" i="93"/>
  <c r="Q47" i="93" s="1"/>
  <c r="J41" i="93"/>
  <c r="H41" i="93"/>
  <c r="H47" i="93" s="1"/>
  <c r="G41" i="93"/>
  <c r="F41" i="93"/>
  <c r="F47" i="93" s="1"/>
  <c r="Q40" i="93"/>
  <c r="Q46" i="93" s="1"/>
  <c r="J40" i="93"/>
  <c r="J46" i="93" s="1"/>
  <c r="H40" i="93"/>
  <c r="H46" i="93" s="1"/>
  <c r="G40" i="93"/>
  <c r="G46" i="93" s="1"/>
  <c r="F40" i="93"/>
  <c r="F46" i="93" s="1"/>
  <c r="J35" i="93"/>
  <c r="J55" i="93" s="1"/>
  <c r="H35" i="93"/>
  <c r="G35" i="93"/>
  <c r="F35" i="93"/>
  <c r="F35" i="78" s="1"/>
  <c r="A32" i="93"/>
  <c r="A33" i="93" s="1"/>
  <c r="A34" i="93" s="1"/>
  <c r="A35" i="93" s="1"/>
  <c r="A36" i="93" s="1"/>
  <c r="J28" i="93"/>
  <c r="J54" i="93" s="1"/>
  <c r="H28" i="93"/>
  <c r="G28" i="93"/>
  <c r="F28" i="93"/>
  <c r="A25" i="93"/>
  <c r="A26" i="93" s="1"/>
  <c r="A27" i="93" s="1"/>
  <c r="A28" i="93" s="1"/>
  <c r="A29" i="93" s="1"/>
  <c r="Q21" i="93"/>
  <c r="Q53" i="93" s="1"/>
  <c r="J21" i="93"/>
  <c r="J53" i="93" s="1"/>
  <c r="H21" i="93"/>
  <c r="H53" i="93" s="1"/>
  <c r="G21" i="93"/>
  <c r="F21" i="93"/>
  <c r="F53" i="93" s="1"/>
  <c r="A18" i="93"/>
  <c r="A19" i="93" s="1"/>
  <c r="A20" i="93" s="1"/>
  <c r="A21" i="93" s="1"/>
  <c r="A22" i="93" s="1"/>
  <c r="Q14" i="93"/>
  <c r="J14" i="93"/>
  <c r="H14" i="93"/>
  <c r="G14" i="93"/>
  <c r="G52" i="93" s="1"/>
  <c r="F14" i="93"/>
  <c r="A11" i="93"/>
  <c r="A12" i="93" s="1"/>
  <c r="A13" i="93" s="1"/>
  <c r="A14" i="93" s="1"/>
  <c r="A15" i="93" s="1"/>
  <c r="J43" i="16"/>
  <c r="H43" i="16"/>
  <c r="G43" i="16"/>
  <c r="F43" i="16"/>
  <c r="F55" i="16" s="1"/>
  <c r="J42" i="16"/>
  <c r="H42" i="16"/>
  <c r="G42" i="16"/>
  <c r="F42" i="16"/>
  <c r="Q41" i="16"/>
  <c r="J41" i="16"/>
  <c r="H41" i="16"/>
  <c r="G41" i="16"/>
  <c r="F41" i="16"/>
  <c r="Q40" i="16"/>
  <c r="Q46" i="16" s="1"/>
  <c r="J40" i="16"/>
  <c r="H40" i="16"/>
  <c r="G40" i="16"/>
  <c r="F40" i="16"/>
  <c r="J35" i="16"/>
  <c r="H35" i="16"/>
  <c r="H35" i="78" s="1"/>
  <c r="G35" i="16"/>
  <c r="A32" i="16"/>
  <c r="A33" i="16" s="1"/>
  <c r="A34" i="16" s="1"/>
  <c r="A35" i="16" s="1"/>
  <c r="A36" i="16" s="1"/>
  <c r="J28" i="16"/>
  <c r="J54" i="16" s="1"/>
  <c r="H28" i="16"/>
  <c r="G28" i="16"/>
  <c r="F28" i="16"/>
  <c r="A25" i="16"/>
  <c r="A26" i="16" s="1"/>
  <c r="A27" i="16" s="1"/>
  <c r="A28" i="16" s="1"/>
  <c r="A29" i="16" s="1"/>
  <c r="Q21" i="16"/>
  <c r="J21" i="16"/>
  <c r="J21" i="78" s="1"/>
  <c r="H21" i="16"/>
  <c r="H53" i="16" s="1"/>
  <c r="G21" i="16"/>
  <c r="G53" i="16" s="1"/>
  <c r="F21" i="16"/>
  <c r="A18" i="16"/>
  <c r="A19" i="16" s="1"/>
  <c r="A20" i="16" s="1"/>
  <c r="A21" i="16" s="1"/>
  <c r="A22" i="16" s="1"/>
  <c r="Q14" i="16"/>
  <c r="J14" i="16"/>
  <c r="H14" i="16"/>
  <c r="G14" i="16"/>
  <c r="G14" i="78" s="1"/>
  <c r="G14" i="3" s="1"/>
  <c r="F14" i="16"/>
  <c r="A11" i="16"/>
  <c r="A12" i="16" s="1"/>
  <c r="A13" i="16" s="1"/>
  <c r="A14" i="16" s="1"/>
  <c r="A15" i="16" s="1"/>
  <c r="K36" i="78"/>
  <c r="J36" i="78"/>
  <c r="H36" i="78"/>
  <c r="G36" i="78"/>
  <c r="F36" i="78"/>
  <c r="K34" i="78"/>
  <c r="J34" i="78"/>
  <c r="H34" i="78"/>
  <c r="G34" i="78"/>
  <c r="F34" i="78"/>
  <c r="K33" i="78"/>
  <c r="J33" i="78"/>
  <c r="H33" i="78"/>
  <c r="G33" i="78"/>
  <c r="F33" i="78"/>
  <c r="K32" i="78"/>
  <c r="J32" i="78"/>
  <c r="H32" i="78"/>
  <c r="G32" i="78"/>
  <c r="F32" i="78"/>
  <c r="A32" i="78"/>
  <c r="A33" i="78" s="1"/>
  <c r="A34" i="78" s="1"/>
  <c r="A35" i="78" s="1"/>
  <c r="A36" i="78" s="1"/>
  <c r="K29" i="78"/>
  <c r="J29" i="78"/>
  <c r="H29" i="78"/>
  <c r="G29" i="78"/>
  <c r="F29" i="78"/>
  <c r="K27" i="78"/>
  <c r="J27" i="78"/>
  <c r="H27" i="78"/>
  <c r="G27" i="78"/>
  <c r="F27" i="78"/>
  <c r="K26" i="78"/>
  <c r="J26" i="78"/>
  <c r="H26" i="78"/>
  <c r="G26" i="78"/>
  <c r="F26" i="78"/>
  <c r="K25" i="78"/>
  <c r="J25" i="78"/>
  <c r="H25" i="78"/>
  <c r="G25" i="78"/>
  <c r="F25" i="78"/>
  <c r="A25" i="78"/>
  <c r="A26" i="78" s="1"/>
  <c r="A27" i="78" s="1"/>
  <c r="A28" i="78" s="1"/>
  <c r="A29" i="78" s="1"/>
  <c r="Q22" i="78"/>
  <c r="O22" i="3"/>
  <c r="K22" i="78"/>
  <c r="J22" i="78"/>
  <c r="H22" i="78"/>
  <c r="G22" i="78"/>
  <c r="F22" i="78"/>
  <c r="Q20" i="78"/>
  <c r="K20" i="78"/>
  <c r="J20" i="78"/>
  <c r="H20" i="78"/>
  <c r="G20" i="78"/>
  <c r="F20" i="78"/>
  <c r="Q19" i="78"/>
  <c r="K19" i="78"/>
  <c r="J19" i="78"/>
  <c r="H19" i="78"/>
  <c r="G19" i="78"/>
  <c r="F19" i="78"/>
  <c r="Q18" i="78"/>
  <c r="K18" i="78"/>
  <c r="J18" i="78"/>
  <c r="H18" i="78"/>
  <c r="G18" i="78"/>
  <c r="F18" i="78"/>
  <c r="A18" i="78"/>
  <c r="A19" i="78" s="1"/>
  <c r="A20" i="78" s="1"/>
  <c r="A21" i="78" s="1"/>
  <c r="A22" i="78" s="1"/>
  <c r="Q15" i="78"/>
  <c r="Q15" i="3" s="1"/>
  <c r="O15" i="3"/>
  <c r="N15" i="3"/>
  <c r="K15" i="78"/>
  <c r="K15" i="3" s="1"/>
  <c r="U13" i="103" s="1"/>
  <c r="J15" i="78"/>
  <c r="J15" i="3" s="1"/>
  <c r="H15" i="78"/>
  <c r="H15" i="3" s="1"/>
  <c r="G15" i="78"/>
  <c r="G15" i="3" s="1"/>
  <c r="F15" i="78"/>
  <c r="F15" i="3" s="1"/>
  <c r="K14" i="78"/>
  <c r="K14" i="3" s="1"/>
  <c r="Q13" i="78"/>
  <c r="Q13" i="3" s="1"/>
  <c r="O13" i="3"/>
  <c r="N13" i="3"/>
  <c r="K13" i="78"/>
  <c r="K13" i="3" s="1"/>
  <c r="J13" i="78"/>
  <c r="J13" i="3" s="1"/>
  <c r="H13" i="78"/>
  <c r="H13" i="3" s="1"/>
  <c r="G13" i="78"/>
  <c r="G13" i="3" s="1"/>
  <c r="F13" i="78"/>
  <c r="F13" i="3" s="1"/>
  <c r="Q12" i="78"/>
  <c r="Q12" i="3" s="1"/>
  <c r="O12" i="3"/>
  <c r="N12" i="3"/>
  <c r="K12" i="78"/>
  <c r="K12" i="3" s="1"/>
  <c r="J12" i="78"/>
  <c r="J12" i="3" s="1"/>
  <c r="H12" i="78"/>
  <c r="H12" i="3" s="1"/>
  <c r="G12" i="78"/>
  <c r="G12" i="3" s="1"/>
  <c r="F12" i="78"/>
  <c r="F12" i="3" s="1"/>
  <c r="Q11" i="78"/>
  <c r="Q11" i="3" s="1"/>
  <c r="O11" i="3"/>
  <c r="N11" i="3"/>
  <c r="K11" i="78"/>
  <c r="K11" i="3" s="1"/>
  <c r="J11" i="78"/>
  <c r="J11" i="3" s="1"/>
  <c r="H11" i="78"/>
  <c r="H11" i="3" s="1"/>
  <c r="G11" i="78"/>
  <c r="G11" i="3" s="1"/>
  <c r="F11" i="78"/>
  <c r="F11" i="3" s="1"/>
  <c r="A11" i="78"/>
  <c r="A12" i="78" s="1"/>
  <c r="A13" i="78" s="1"/>
  <c r="A14" i="78" s="1"/>
  <c r="A15" i="78" s="1"/>
  <c r="A2" i="78"/>
  <c r="A32" i="3"/>
  <c r="A33" i="3" s="1"/>
  <c r="A34" i="3" s="1"/>
  <c r="A35" i="3" s="1"/>
  <c r="A36" i="3" s="1"/>
  <c r="A25" i="3"/>
  <c r="A26" i="3" s="1"/>
  <c r="A27" i="3" s="1"/>
  <c r="A28" i="3" s="1"/>
  <c r="A29" i="3" s="1"/>
  <c r="A18" i="3"/>
  <c r="A19" i="3" s="1"/>
  <c r="A20" i="3" s="1"/>
  <c r="A21" i="3" s="1"/>
  <c r="A22" i="3" s="1"/>
  <c r="A11" i="3"/>
  <c r="A12" i="3" s="1"/>
  <c r="A13" i="3" s="1"/>
  <c r="A14" i="3" s="1"/>
  <c r="A15" i="3" s="1"/>
  <c r="J159" i="55"/>
  <c r="I159" i="55"/>
  <c r="H159" i="55"/>
  <c r="H162" i="91"/>
  <c r="L162" i="91"/>
  <c r="J162" i="77"/>
  <c r="I162" i="77"/>
  <c r="J159" i="77"/>
  <c r="L162" i="76"/>
  <c r="G162" i="76"/>
  <c r="L159" i="76"/>
  <c r="S162" i="50"/>
  <c r="Q159" i="50"/>
  <c r="N162" i="50"/>
  <c r="G159" i="50"/>
  <c r="S159" i="50"/>
  <c r="P162" i="50"/>
  <c r="N159" i="50"/>
  <c r="L162" i="48"/>
  <c r="K162" i="48"/>
  <c r="J159" i="48"/>
  <c r="AO112" i="81"/>
  <c r="AA112" i="30"/>
  <c r="K159" i="92"/>
  <c r="K162" i="92"/>
  <c r="AA112" i="90"/>
  <c r="P162" i="92"/>
  <c r="BI102" i="22"/>
  <c r="AW102" i="85"/>
  <c r="G159" i="55"/>
  <c r="I162" i="91"/>
  <c r="L159" i="77"/>
  <c r="J159" i="76"/>
  <c r="J162" i="50"/>
  <c r="P159" i="50"/>
  <c r="G162" i="50"/>
  <c r="L159" i="48"/>
  <c r="AO112" i="89"/>
  <c r="AA112" i="89"/>
  <c r="K112" i="56"/>
  <c r="L159" i="55"/>
  <c r="L159" i="91"/>
  <c r="H159" i="77"/>
  <c r="F159" i="76"/>
  <c r="R162" i="50"/>
  <c r="H162" i="50"/>
  <c r="I159" i="48"/>
  <c r="O162" i="92"/>
  <c r="AS102" i="85"/>
  <c r="AO112" i="90"/>
  <c r="I162" i="55"/>
  <c r="F159" i="55"/>
  <c r="J162" i="55"/>
  <c r="R162" i="91"/>
  <c r="S159" i="91"/>
  <c r="R159" i="91"/>
  <c r="F162" i="77"/>
  <c r="G159" i="77"/>
  <c r="F159" i="77"/>
  <c r="H162" i="76"/>
  <c r="I159" i="76"/>
  <c r="H159" i="76"/>
  <c r="O162" i="50"/>
  <c r="L159" i="50"/>
  <c r="I162" i="50"/>
  <c r="Q162" i="50"/>
  <c r="O159" i="50"/>
  <c r="K162" i="50"/>
  <c r="I159" i="50"/>
  <c r="H162" i="48"/>
  <c r="G162" i="48"/>
  <c r="F159" i="48"/>
  <c r="M112" i="90"/>
  <c r="R66" i="43"/>
  <c r="M112" i="30"/>
  <c r="BE102" i="97"/>
  <c r="AA112" i="56"/>
  <c r="M112" i="89"/>
  <c r="M63" i="43"/>
  <c r="AO112" i="56"/>
  <c r="L162" i="55"/>
  <c r="F162" i="55"/>
  <c r="I159" i="91"/>
  <c r="L162" i="77"/>
  <c r="G162" i="77"/>
  <c r="J162" i="76"/>
  <c r="I162" i="76"/>
  <c r="H159" i="50"/>
  <c r="L162" i="50"/>
  <c r="I162" i="48"/>
  <c r="S66" i="43"/>
  <c r="S63" i="43"/>
  <c r="R63" i="43"/>
  <c r="G162" i="55"/>
  <c r="F159" i="91"/>
  <c r="H162" i="77"/>
  <c r="F162" i="76"/>
  <c r="F162" i="50"/>
  <c r="F159" i="50"/>
  <c r="H159" i="48"/>
  <c r="M66" i="45"/>
  <c r="M66" i="43"/>
  <c r="M63" i="45"/>
  <c r="J159" i="91"/>
  <c r="J159" i="50"/>
  <c r="K159" i="48"/>
  <c r="O159" i="92"/>
  <c r="M112" i="81"/>
  <c r="BI102" i="97"/>
  <c r="H162" i="55"/>
  <c r="F162" i="91"/>
  <c r="I159" i="77"/>
  <c r="G159" i="76"/>
  <c r="K159" i="50"/>
  <c r="R159" i="50"/>
  <c r="G159" i="48"/>
  <c r="AO112" i="30"/>
  <c r="AA112" i="81"/>
  <c r="I150" i="92" l="1"/>
  <c r="H78" i="92"/>
  <c r="L78" i="92"/>
  <c r="H82" i="92"/>
  <c r="I97" i="92"/>
  <c r="H88" i="92"/>
  <c r="H141" i="92"/>
  <c r="L141" i="92"/>
  <c r="F142" i="92"/>
  <c r="J142" i="92"/>
  <c r="I143" i="92"/>
  <c r="H144" i="92"/>
  <c r="L144" i="92"/>
  <c r="G145" i="92"/>
  <c r="K145" i="92"/>
  <c r="F146" i="92"/>
  <c r="J146" i="92"/>
  <c r="I147" i="92"/>
  <c r="H51" i="92"/>
  <c r="H71" i="92"/>
  <c r="H125" i="92" s="1"/>
  <c r="J78" i="92"/>
  <c r="J82" i="92"/>
  <c r="G97" i="92"/>
  <c r="J106" i="92"/>
  <c r="J134" i="92"/>
  <c r="N122" i="92"/>
  <c r="N150" i="92"/>
  <c r="N125" i="92"/>
  <c r="N153" i="92"/>
  <c r="R125" i="92"/>
  <c r="R153" i="92"/>
  <c r="F104" i="92"/>
  <c r="F132" i="92"/>
  <c r="J132" i="92"/>
  <c r="O132" i="92"/>
  <c r="S132" i="92"/>
  <c r="H133" i="92"/>
  <c r="L133" i="92"/>
  <c r="G134" i="92"/>
  <c r="K134" i="92"/>
  <c r="P134" i="92"/>
  <c r="F107" i="92"/>
  <c r="F135" i="92"/>
  <c r="J135" i="92"/>
  <c r="O135" i="92"/>
  <c r="S135" i="92"/>
  <c r="I136" i="92"/>
  <c r="N136" i="92"/>
  <c r="R136" i="92"/>
  <c r="H137" i="92"/>
  <c r="L137" i="92"/>
  <c r="G138" i="92"/>
  <c r="K138" i="92"/>
  <c r="P138" i="92"/>
  <c r="I141" i="92"/>
  <c r="N141" i="92"/>
  <c r="R141" i="92"/>
  <c r="G142" i="92"/>
  <c r="K142" i="92"/>
  <c r="P142" i="92"/>
  <c r="F143" i="92"/>
  <c r="J143" i="92"/>
  <c r="O143" i="92"/>
  <c r="S143" i="92"/>
  <c r="I144" i="92"/>
  <c r="N144" i="92"/>
  <c r="R144" i="92"/>
  <c r="H145" i="92"/>
  <c r="L145" i="92"/>
  <c r="G146" i="92"/>
  <c r="K146" i="92"/>
  <c r="P146" i="92"/>
  <c r="F147" i="92"/>
  <c r="J147" i="92"/>
  <c r="O147" i="92"/>
  <c r="S147" i="92"/>
  <c r="F150" i="92"/>
  <c r="J150" i="92"/>
  <c r="O150" i="92"/>
  <c r="S150" i="92"/>
  <c r="H151" i="92"/>
  <c r="L151" i="92"/>
  <c r="G152" i="92"/>
  <c r="K152" i="92"/>
  <c r="P152" i="92"/>
  <c r="F153" i="92"/>
  <c r="J153" i="92"/>
  <c r="O153" i="92"/>
  <c r="S153" i="92"/>
  <c r="I154" i="92"/>
  <c r="N154" i="92"/>
  <c r="R154" i="92"/>
  <c r="H155" i="92"/>
  <c r="L155" i="92"/>
  <c r="G156" i="92"/>
  <c r="K156" i="92"/>
  <c r="P156" i="92"/>
  <c r="F51" i="47"/>
  <c r="R97" i="92"/>
  <c r="G104" i="92"/>
  <c r="G132" i="92"/>
  <c r="K132" i="92"/>
  <c r="P132" i="92"/>
  <c r="I133" i="92"/>
  <c r="N133" i="92"/>
  <c r="R133" i="92"/>
  <c r="H134" i="92"/>
  <c r="L134" i="92"/>
  <c r="G107" i="92"/>
  <c r="G135" i="92"/>
  <c r="K135" i="92"/>
  <c r="P135" i="92"/>
  <c r="F136" i="92"/>
  <c r="J136" i="92"/>
  <c r="O136" i="92"/>
  <c r="S136" i="92"/>
  <c r="I137" i="92"/>
  <c r="N137" i="92"/>
  <c r="R137" i="92"/>
  <c r="H138" i="92"/>
  <c r="L138" i="92"/>
  <c r="F141" i="92"/>
  <c r="J141" i="92"/>
  <c r="O141" i="92"/>
  <c r="S141" i="92"/>
  <c r="H142" i="92"/>
  <c r="L142" i="92"/>
  <c r="G143" i="92"/>
  <c r="K143" i="92"/>
  <c r="P143" i="92"/>
  <c r="F116" i="92"/>
  <c r="F144" i="92"/>
  <c r="J144" i="92"/>
  <c r="O144" i="92"/>
  <c r="S144" i="92"/>
  <c r="I145" i="92"/>
  <c r="N145" i="92"/>
  <c r="R145" i="92"/>
  <c r="H146" i="92"/>
  <c r="L146" i="92"/>
  <c r="G147" i="92"/>
  <c r="K147" i="92"/>
  <c r="P147" i="92"/>
  <c r="G150" i="92"/>
  <c r="K150" i="92"/>
  <c r="P122" i="92"/>
  <c r="P150" i="92"/>
  <c r="I151" i="92"/>
  <c r="N151" i="92"/>
  <c r="R151" i="92"/>
  <c r="H152" i="92"/>
  <c r="L152" i="92"/>
  <c r="G153" i="92"/>
  <c r="K153" i="92"/>
  <c r="P153" i="92"/>
  <c r="F154" i="92"/>
  <c r="J154" i="92"/>
  <c r="O154" i="92"/>
  <c r="S154" i="92"/>
  <c r="I155" i="92"/>
  <c r="N155" i="92"/>
  <c r="R155" i="92"/>
  <c r="H156" i="92"/>
  <c r="L156" i="92"/>
  <c r="R61" i="92"/>
  <c r="R85" i="92"/>
  <c r="H132" i="92"/>
  <c r="L132" i="92"/>
  <c r="F133" i="92"/>
  <c r="J133" i="92"/>
  <c r="O133" i="92"/>
  <c r="S133" i="92"/>
  <c r="I134" i="92"/>
  <c r="N134" i="92"/>
  <c r="R134" i="92"/>
  <c r="H135" i="92"/>
  <c r="L135" i="92"/>
  <c r="G136" i="92"/>
  <c r="K136" i="92"/>
  <c r="P136" i="92"/>
  <c r="F137" i="92"/>
  <c r="J137" i="92"/>
  <c r="O137" i="92"/>
  <c r="S137" i="92"/>
  <c r="I138" i="92"/>
  <c r="N138" i="92"/>
  <c r="R138" i="92"/>
  <c r="G141" i="92"/>
  <c r="K141" i="92"/>
  <c r="P141" i="92"/>
  <c r="I142" i="92"/>
  <c r="N142" i="92"/>
  <c r="R142" i="92"/>
  <c r="H143" i="92"/>
  <c r="L143" i="92"/>
  <c r="G116" i="92"/>
  <c r="G144" i="92"/>
  <c r="K144" i="92"/>
  <c r="P144" i="92"/>
  <c r="F145" i="92"/>
  <c r="J145" i="92"/>
  <c r="O145" i="92"/>
  <c r="S145" i="92"/>
  <c r="I146" i="92"/>
  <c r="N146" i="92"/>
  <c r="R146" i="92"/>
  <c r="H147" i="92"/>
  <c r="L147" i="92"/>
  <c r="H150" i="92"/>
  <c r="L150" i="92"/>
  <c r="F151" i="92"/>
  <c r="J151" i="92"/>
  <c r="O151" i="92"/>
  <c r="S151" i="92"/>
  <c r="I152" i="92"/>
  <c r="N152" i="92"/>
  <c r="R152" i="92"/>
  <c r="H153" i="92"/>
  <c r="L153" i="92"/>
  <c r="G154" i="92"/>
  <c r="K154" i="92"/>
  <c r="P154" i="92"/>
  <c r="F155" i="92"/>
  <c r="J155" i="92"/>
  <c r="O155" i="92"/>
  <c r="S155" i="92"/>
  <c r="I156" i="92"/>
  <c r="N156" i="92"/>
  <c r="R156" i="92"/>
  <c r="G85" i="82"/>
  <c r="I85" i="82"/>
  <c r="I88" i="82"/>
  <c r="K85" i="82"/>
  <c r="P85" i="82"/>
  <c r="G132" i="82"/>
  <c r="K132" i="82"/>
  <c r="P132" i="82"/>
  <c r="N133" i="82"/>
  <c r="Q134" i="82"/>
  <c r="P135" i="82"/>
  <c r="O136" i="82"/>
  <c r="N137" i="82"/>
  <c r="Q138" i="82"/>
  <c r="N113" i="82"/>
  <c r="N141" i="82"/>
  <c r="P142" i="82"/>
  <c r="O143" i="82"/>
  <c r="N116" i="82"/>
  <c r="N144" i="82"/>
  <c r="Q145" i="82"/>
  <c r="P146" i="82"/>
  <c r="O147" i="82"/>
  <c r="Q150" i="82"/>
  <c r="O151" i="82"/>
  <c r="N152" i="82"/>
  <c r="Q153" i="82"/>
  <c r="P154" i="82"/>
  <c r="O155" i="82"/>
  <c r="N156" i="82"/>
  <c r="R40" i="82"/>
  <c r="R96" i="82" s="1"/>
  <c r="Q71" i="82"/>
  <c r="Q88" i="82"/>
  <c r="Q132" i="82"/>
  <c r="O133" i="82"/>
  <c r="N134" i="82"/>
  <c r="Q135" i="82"/>
  <c r="P136" i="82"/>
  <c r="O137" i="82"/>
  <c r="N138" i="82"/>
  <c r="O141" i="82"/>
  <c r="Q142" i="82"/>
  <c r="P143" i="82"/>
  <c r="O116" i="82"/>
  <c r="O144" i="82"/>
  <c r="N145" i="82"/>
  <c r="Q146" i="82"/>
  <c r="P147" i="82"/>
  <c r="N150" i="82"/>
  <c r="P151" i="82"/>
  <c r="O152" i="82"/>
  <c r="N153" i="82"/>
  <c r="Q154" i="82"/>
  <c r="P155" i="82"/>
  <c r="O156" i="82"/>
  <c r="P51" i="82"/>
  <c r="N71" i="82"/>
  <c r="R71" i="82"/>
  <c r="N132" i="82"/>
  <c r="P45" i="47"/>
  <c r="P133" i="82"/>
  <c r="O46" i="47"/>
  <c r="O134" i="82"/>
  <c r="N135" i="82"/>
  <c r="Q48" i="47"/>
  <c r="Q136" i="82"/>
  <c r="P49" i="47"/>
  <c r="P137" i="82"/>
  <c r="O138" i="82"/>
  <c r="G141" i="82"/>
  <c r="K141" i="82"/>
  <c r="P141" i="82"/>
  <c r="I142" i="82"/>
  <c r="N142" i="82"/>
  <c r="R142" i="82"/>
  <c r="H143" i="82"/>
  <c r="L143" i="82"/>
  <c r="Q143" i="82"/>
  <c r="G144" i="82"/>
  <c r="K144" i="82"/>
  <c r="P144" i="82"/>
  <c r="F145" i="82"/>
  <c r="J145" i="82"/>
  <c r="O145" i="82"/>
  <c r="S145" i="82"/>
  <c r="I146" i="82"/>
  <c r="N146" i="82"/>
  <c r="R146" i="82"/>
  <c r="H147" i="82"/>
  <c r="L147" i="82"/>
  <c r="Q147" i="82"/>
  <c r="F150" i="82"/>
  <c r="J150" i="82"/>
  <c r="O150" i="82"/>
  <c r="S150" i="82"/>
  <c r="Q151" i="82"/>
  <c r="P152" i="82"/>
  <c r="O125" i="82"/>
  <c r="O153" i="82"/>
  <c r="N154" i="82"/>
  <c r="Q155" i="82"/>
  <c r="P156" i="82"/>
  <c r="J88" i="82"/>
  <c r="O44" i="47"/>
  <c r="O132" i="82"/>
  <c r="Q133" i="82"/>
  <c r="P134" i="82"/>
  <c r="O135" i="82"/>
  <c r="N48" i="47"/>
  <c r="N136" i="82"/>
  <c r="Q137" i="82"/>
  <c r="P50" i="47"/>
  <c r="P138" i="82"/>
  <c r="Q141" i="82"/>
  <c r="O142" i="82"/>
  <c r="N143" i="82"/>
  <c r="Q144" i="82"/>
  <c r="P145" i="82"/>
  <c r="O146" i="82"/>
  <c r="N147" i="82"/>
  <c r="P150" i="82"/>
  <c r="N151" i="82"/>
  <c r="Q152" i="82"/>
  <c r="P125" i="82"/>
  <c r="P153" i="82"/>
  <c r="O154" i="82"/>
  <c r="N155" i="82"/>
  <c r="Q156" i="82"/>
  <c r="I132" i="82"/>
  <c r="R132" i="82"/>
  <c r="G45" i="47"/>
  <c r="G133" i="82"/>
  <c r="K133" i="82"/>
  <c r="F46" i="47"/>
  <c r="F134" i="82"/>
  <c r="J46" i="47"/>
  <c r="J106" i="47" s="1"/>
  <c r="J134" i="82"/>
  <c r="S46" i="47"/>
  <c r="S134" i="82"/>
  <c r="I135" i="82"/>
  <c r="R135" i="82"/>
  <c r="H48" i="47"/>
  <c r="H136" i="82"/>
  <c r="L48" i="47"/>
  <c r="L136" i="82"/>
  <c r="G49" i="47"/>
  <c r="G137" i="82"/>
  <c r="K137" i="82"/>
  <c r="F50" i="47"/>
  <c r="F138" i="82"/>
  <c r="J50" i="47"/>
  <c r="J110" i="47" s="1"/>
  <c r="J138" i="82"/>
  <c r="S50" i="47"/>
  <c r="S138" i="82"/>
  <c r="I141" i="82"/>
  <c r="R141" i="82"/>
  <c r="G142" i="82"/>
  <c r="K142" i="82"/>
  <c r="F143" i="82"/>
  <c r="J143" i="82"/>
  <c r="S143" i="82"/>
  <c r="I144" i="82"/>
  <c r="R144" i="82"/>
  <c r="H145" i="82"/>
  <c r="L145" i="82"/>
  <c r="G146" i="82"/>
  <c r="K146" i="82"/>
  <c r="F147" i="82"/>
  <c r="J147" i="82"/>
  <c r="S147" i="82"/>
  <c r="H150" i="82"/>
  <c r="L150" i="82"/>
  <c r="F151" i="82"/>
  <c r="J151" i="82"/>
  <c r="S151" i="82"/>
  <c r="I152" i="82"/>
  <c r="R152" i="82"/>
  <c r="H153" i="82"/>
  <c r="L153" i="82"/>
  <c r="G154" i="82"/>
  <c r="K154" i="82"/>
  <c r="F155" i="82"/>
  <c r="J155" i="82"/>
  <c r="S155" i="82"/>
  <c r="I156" i="82"/>
  <c r="R156" i="82"/>
  <c r="H71" i="82"/>
  <c r="H126" i="82" s="1"/>
  <c r="L71" i="82"/>
  <c r="L128" i="82" s="1"/>
  <c r="F44" i="47"/>
  <c r="F132" i="82"/>
  <c r="J44" i="47"/>
  <c r="J104" i="47" s="1"/>
  <c r="J132" i="82"/>
  <c r="S44" i="47"/>
  <c r="S132" i="82"/>
  <c r="H133" i="82"/>
  <c r="L133" i="82"/>
  <c r="G134" i="82"/>
  <c r="K134" i="82"/>
  <c r="F135" i="82"/>
  <c r="J135" i="82"/>
  <c r="S135" i="82"/>
  <c r="I136" i="82"/>
  <c r="R48" i="47"/>
  <c r="R136" i="82"/>
  <c r="H137" i="82"/>
  <c r="L137" i="82"/>
  <c r="G50" i="47"/>
  <c r="G138" i="82"/>
  <c r="K50" i="47"/>
  <c r="K138" i="82"/>
  <c r="F141" i="82"/>
  <c r="J141" i="82"/>
  <c r="S141" i="82"/>
  <c r="H142" i="82"/>
  <c r="L142" i="82"/>
  <c r="G143" i="82"/>
  <c r="K143" i="82"/>
  <c r="F116" i="82"/>
  <c r="F144" i="82"/>
  <c r="J144" i="82"/>
  <c r="S144" i="82"/>
  <c r="I145" i="82"/>
  <c r="R58" i="47"/>
  <c r="R145" i="82"/>
  <c r="H146" i="82"/>
  <c r="L146" i="82"/>
  <c r="G147" i="82"/>
  <c r="K147" i="82"/>
  <c r="I150" i="82"/>
  <c r="R150" i="82"/>
  <c r="G151" i="82"/>
  <c r="K151" i="82"/>
  <c r="F152" i="82"/>
  <c r="J152" i="82"/>
  <c r="S152" i="82"/>
  <c r="I153" i="82"/>
  <c r="R153" i="82"/>
  <c r="H154" i="82"/>
  <c r="L154" i="82"/>
  <c r="G155" i="82"/>
  <c r="K155" i="82"/>
  <c r="F156" i="82"/>
  <c r="J156" i="82"/>
  <c r="S156" i="82"/>
  <c r="G51" i="82"/>
  <c r="K51" i="82"/>
  <c r="I71" i="82"/>
  <c r="I126" i="82" s="1"/>
  <c r="I133" i="82"/>
  <c r="R133" i="82"/>
  <c r="H134" i="82"/>
  <c r="L134" i="82"/>
  <c r="G135" i="82"/>
  <c r="K135" i="82"/>
  <c r="F136" i="82"/>
  <c r="J136" i="82"/>
  <c r="S136" i="82"/>
  <c r="I137" i="82"/>
  <c r="R137" i="82"/>
  <c r="H138" i="82"/>
  <c r="L138" i="82"/>
  <c r="H151" i="82"/>
  <c r="L151" i="82"/>
  <c r="G152" i="82"/>
  <c r="K152" i="82"/>
  <c r="F125" i="82"/>
  <c r="F153" i="82"/>
  <c r="J153" i="82"/>
  <c r="S153" i="82"/>
  <c r="I154" i="82"/>
  <c r="R154" i="82"/>
  <c r="H155" i="82"/>
  <c r="L155" i="82"/>
  <c r="G156" i="82"/>
  <c r="K156" i="82"/>
  <c r="H132" i="82"/>
  <c r="L132" i="82"/>
  <c r="F133" i="82"/>
  <c r="J133" i="82"/>
  <c r="S133" i="82"/>
  <c r="I134" i="82"/>
  <c r="R134" i="82"/>
  <c r="H135" i="82"/>
  <c r="L135" i="82"/>
  <c r="G136" i="82"/>
  <c r="K136" i="82"/>
  <c r="F137" i="82"/>
  <c r="J137" i="82"/>
  <c r="S137" i="82"/>
  <c r="I138" i="82"/>
  <c r="R138" i="82"/>
  <c r="H141" i="82"/>
  <c r="L141" i="82"/>
  <c r="F142" i="82"/>
  <c r="J142" i="82"/>
  <c r="S142" i="82"/>
  <c r="I143" i="82"/>
  <c r="R143" i="82"/>
  <c r="H144" i="82"/>
  <c r="L144" i="82"/>
  <c r="G145" i="82"/>
  <c r="K145" i="82"/>
  <c r="F146" i="82"/>
  <c r="J146" i="82"/>
  <c r="S146" i="82"/>
  <c r="I147" i="82"/>
  <c r="R147" i="82"/>
  <c r="G150" i="82"/>
  <c r="K150" i="82"/>
  <c r="I151" i="82"/>
  <c r="R151" i="82"/>
  <c r="H152" i="82"/>
  <c r="L152" i="82"/>
  <c r="G153" i="82"/>
  <c r="K153" i="82"/>
  <c r="F154" i="82"/>
  <c r="J154" i="82"/>
  <c r="S154" i="82"/>
  <c r="I155" i="82"/>
  <c r="R155" i="82"/>
  <c r="H156" i="82"/>
  <c r="L156" i="82"/>
  <c r="G113" i="56"/>
  <c r="I92" i="89"/>
  <c r="I92" i="90" s="1"/>
  <c r="AJ53" i="90"/>
  <c r="V28" i="90"/>
  <c r="V28" i="89"/>
  <c r="AI28" i="90"/>
  <c r="AI28" i="89"/>
  <c r="G60" i="90"/>
  <c r="G60" i="89"/>
  <c r="X60" i="90"/>
  <c r="X60" i="89"/>
  <c r="AG60" i="90"/>
  <c r="AG60" i="89"/>
  <c r="AD94" i="90"/>
  <c r="AD92" i="89"/>
  <c r="AD92" i="90" s="1"/>
  <c r="AH94" i="90"/>
  <c r="AH92" i="89"/>
  <c r="AH92" i="90" s="1"/>
  <c r="AL94" i="90"/>
  <c r="AL92" i="89"/>
  <c r="AL92" i="90" s="1"/>
  <c r="AR94" i="90"/>
  <c r="AR92" i="89"/>
  <c r="AR92" i="90" s="1"/>
  <c r="I16" i="90"/>
  <c r="S16" i="90"/>
  <c r="W16" i="90"/>
  <c r="F113" i="89"/>
  <c r="J113" i="89"/>
  <c r="S113" i="89"/>
  <c r="W113" i="89"/>
  <c r="AF113" i="89"/>
  <c r="AJ113" i="89"/>
  <c r="L92" i="90"/>
  <c r="L92" i="89"/>
  <c r="U92" i="89"/>
  <c r="U92" i="90" s="1"/>
  <c r="U92" i="30" s="1"/>
  <c r="R48" i="90"/>
  <c r="V48" i="90"/>
  <c r="Z48" i="90"/>
  <c r="AI48" i="90"/>
  <c r="R92" i="90"/>
  <c r="R92" i="89"/>
  <c r="V92" i="89"/>
  <c r="V92" i="90" s="1"/>
  <c r="AB94" i="90"/>
  <c r="AB92" i="89"/>
  <c r="AB92" i="90" s="1"/>
  <c r="AF94" i="90"/>
  <c r="AF92" i="89"/>
  <c r="AF92" i="90" s="1"/>
  <c r="AJ94" i="90"/>
  <c r="AJ92" i="89"/>
  <c r="AJ92" i="90" s="1"/>
  <c r="AP94" i="90"/>
  <c r="AP92" i="89"/>
  <c r="AT94" i="90"/>
  <c r="AT92" i="89"/>
  <c r="AT92" i="90" s="1"/>
  <c r="H113" i="74"/>
  <c r="L113" i="74"/>
  <c r="AH113" i="74"/>
  <c r="AL113" i="74"/>
  <c r="P16" i="81"/>
  <c r="AC16" i="81"/>
  <c r="AG16" i="81"/>
  <c r="AT16" i="81"/>
  <c r="N53" i="81"/>
  <c r="R53" i="81"/>
  <c r="AE53" i="81"/>
  <c r="AR53" i="81"/>
  <c r="G113" i="29"/>
  <c r="K113" i="29"/>
  <c r="P113" i="29"/>
  <c r="T113" i="29"/>
  <c r="X113" i="29"/>
  <c r="AC113" i="29"/>
  <c r="AG113" i="29"/>
  <c r="AK113" i="29"/>
  <c r="AP113" i="29"/>
  <c r="O48" i="81"/>
  <c r="S48" i="81"/>
  <c r="AB48" i="81"/>
  <c r="AF48" i="81"/>
  <c r="AS48" i="81"/>
  <c r="V117" i="28"/>
  <c r="Z117" i="28"/>
  <c r="U92" i="81"/>
  <c r="U92" i="28"/>
  <c r="Y92" i="28"/>
  <c r="Y92" i="81" s="1"/>
  <c r="Y92" i="30" s="1"/>
  <c r="I48" i="81"/>
  <c r="V48" i="81"/>
  <c r="Z48" i="81"/>
  <c r="AI48" i="81"/>
  <c r="AM48" i="81"/>
  <c r="I62" i="81"/>
  <c r="V62" i="81"/>
  <c r="Z62" i="81"/>
  <c r="AI62" i="81"/>
  <c r="K16" i="81"/>
  <c r="K16" i="30" s="1"/>
  <c r="T16" i="81"/>
  <c r="AK16" i="81"/>
  <c r="W94" i="81"/>
  <c r="I53" i="81"/>
  <c r="V53" i="81"/>
  <c r="Z53" i="81"/>
  <c r="AI53" i="81"/>
  <c r="I117" i="28"/>
  <c r="AI117" i="28"/>
  <c r="AM117" i="28"/>
  <c r="AH60" i="81"/>
  <c r="AH60" i="28"/>
  <c r="AL60" i="28"/>
  <c r="H92" i="81"/>
  <c r="H92" i="28"/>
  <c r="L92" i="28"/>
  <c r="L92" i="81" s="1"/>
  <c r="F16" i="81"/>
  <c r="J16" i="81"/>
  <c r="W16" i="81"/>
  <c r="AJ16" i="81"/>
  <c r="AN16" i="81"/>
  <c r="F30" i="81"/>
  <c r="W30" i="81"/>
  <c r="AJ30" i="81"/>
  <c r="AN30" i="81"/>
  <c r="J48" i="81"/>
  <c r="AJ48" i="81"/>
  <c r="J39" i="88"/>
  <c r="O39" i="88"/>
  <c r="P42" i="88"/>
  <c r="F45" i="88"/>
  <c r="F54" i="88"/>
  <c r="J54" i="88"/>
  <c r="O54" i="88"/>
  <c r="S54" i="88"/>
  <c r="H55" i="88"/>
  <c r="L55" i="88"/>
  <c r="G56" i="88"/>
  <c r="K56" i="88"/>
  <c r="P47" i="88"/>
  <c r="P56" i="88"/>
  <c r="F48" i="88"/>
  <c r="F57" i="88"/>
  <c r="J57" i="88"/>
  <c r="O57" i="88"/>
  <c r="S57" i="88"/>
  <c r="I58" i="88"/>
  <c r="N58" i="88"/>
  <c r="R58" i="88"/>
  <c r="H59" i="88"/>
  <c r="L59" i="88"/>
  <c r="G60" i="88"/>
  <c r="K60" i="88"/>
  <c r="P51" i="88"/>
  <c r="P60" i="88"/>
  <c r="G54" i="88"/>
  <c r="K54" i="88"/>
  <c r="P45" i="88"/>
  <c r="P54" i="88"/>
  <c r="I55" i="88"/>
  <c r="N55" i="88"/>
  <c r="R55" i="88"/>
  <c r="H47" i="88"/>
  <c r="H56" i="88"/>
  <c r="L47" i="88"/>
  <c r="L56" i="88"/>
  <c r="G57" i="88"/>
  <c r="K57" i="88"/>
  <c r="P48" i="88"/>
  <c r="P57" i="88"/>
  <c r="F49" i="88"/>
  <c r="F58" i="88"/>
  <c r="J58" i="88"/>
  <c r="O58" i="88"/>
  <c r="S58" i="88"/>
  <c r="I59" i="88"/>
  <c r="N59" i="88"/>
  <c r="R59" i="88"/>
  <c r="H60" i="88"/>
  <c r="L60" i="88"/>
  <c r="H45" i="88"/>
  <c r="H54" i="88"/>
  <c r="L54" i="88"/>
  <c r="F46" i="88"/>
  <c r="F55" i="88"/>
  <c r="J55" i="88"/>
  <c r="O55" i="88"/>
  <c r="S55" i="88"/>
  <c r="I56" i="88"/>
  <c r="N56" i="88"/>
  <c r="R56" i="88"/>
  <c r="H48" i="88"/>
  <c r="H57" i="88"/>
  <c r="L57" i="88"/>
  <c r="G58" i="88"/>
  <c r="K58" i="88"/>
  <c r="P58" i="88"/>
  <c r="F59" i="88"/>
  <c r="J59" i="88"/>
  <c r="O59" i="88"/>
  <c r="S59" i="88"/>
  <c r="I60" i="88"/>
  <c r="N60" i="88"/>
  <c r="R60" i="88"/>
  <c r="I54" i="88"/>
  <c r="N54" i="88"/>
  <c r="R54" i="88"/>
  <c r="G55" i="88"/>
  <c r="K55" i="88"/>
  <c r="P46" i="88"/>
  <c r="P55" i="88"/>
  <c r="F47" i="88"/>
  <c r="F56" i="88"/>
  <c r="J47" i="88"/>
  <c r="J56" i="88"/>
  <c r="O47" i="88"/>
  <c r="O56" i="88"/>
  <c r="S47" i="88"/>
  <c r="S56" i="88"/>
  <c r="I57" i="88"/>
  <c r="N48" i="88"/>
  <c r="N57" i="88"/>
  <c r="R48" i="88"/>
  <c r="R57" i="88"/>
  <c r="H58" i="88"/>
  <c r="L58" i="88"/>
  <c r="G59" i="88"/>
  <c r="K59" i="88"/>
  <c r="P59" i="88"/>
  <c r="F60" i="88"/>
  <c r="J60" i="88"/>
  <c r="O60" i="88"/>
  <c r="S60" i="88"/>
  <c r="Q54" i="80"/>
  <c r="P25" i="46"/>
  <c r="P55" i="80"/>
  <c r="O26" i="46"/>
  <c r="O56" i="80"/>
  <c r="N57" i="80"/>
  <c r="Q28" i="46"/>
  <c r="Q58" i="46" s="1"/>
  <c r="Q58" i="80"/>
  <c r="P59" i="80"/>
  <c r="O30" i="46"/>
  <c r="O60" i="80"/>
  <c r="N54" i="80"/>
  <c r="Q55" i="80"/>
  <c r="P56" i="80"/>
  <c r="O57" i="80"/>
  <c r="N58" i="80"/>
  <c r="Q59" i="80"/>
  <c r="P60" i="80"/>
  <c r="O54" i="80"/>
  <c r="N55" i="80"/>
  <c r="Q26" i="46"/>
  <c r="Q56" i="80"/>
  <c r="P57" i="80"/>
  <c r="O28" i="46"/>
  <c r="O58" i="80"/>
  <c r="N59" i="80"/>
  <c r="Q30" i="46"/>
  <c r="Q60" i="46" s="1"/>
  <c r="Q60" i="80"/>
  <c r="P54" i="80"/>
  <c r="O55" i="80"/>
  <c r="N56" i="80"/>
  <c r="H57" i="80"/>
  <c r="L57" i="80"/>
  <c r="Q57" i="80"/>
  <c r="P58" i="80"/>
  <c r="O59" i="80"/>
  <c r="N60" i="80"/>
  <c r="H54" i="80"/>
  <c r="L54" i="80"/>
  <c r="G55" i="80"/>
  <c r="K25" i="46"/>
  <c r="K55" i="80"/>
  <c r="F26" i="46"/>
  <c r="F56" i="80"/>
  <c r="J26" i="46"/>
  <c r="J56" i="80"/>
  <c r="S26" i="46"/>
  <c r="S56" i="80"/>
  <c r="I57" i="80"/>
  <c r="R57" i="80"/>
  <c r="H28" i="46"/>
  <c r="H58" i="46" s="1"/>
  <c r="H58" i="80"/>
  <c r="L28" i="46"/>
  <c r="L58" i="46" s="1"/>
  <c r="L58" i="80"/>
  <c r="G59" i="80"/>
  <c r="K59" i="80"/>
  <c r="F30" i="46"/>
  <c r="F60" i="80"/>
  <c r="J30" i="46"/>
  <c r="J60" i="80"/>
  <c r="S30" i="46"/>
  <c r="S60" i="80"/>
  <c r="I54" i="80"/>
  <c r="R54" i="80"/>
  <c r="H55" i="80"/>
  <c r="L55" i="80"/>
  <c r="G56" i="80"/>
  <c r="K56" i="80"/>
  <c r="F57" i="80"/>
  <c r="J57" i="80"/>
  <c r="S57" i="80"/>
  <c r="I58" i="80"/>
  <c r="R58" i="80"/>
  <c r="H59" i="80"/>
  <c r="L59" i="80"/>
  <c r="G60" i="80"/>
  <c r="K60" i="80"/>
  <c r="F54" i="80"/>
  <c r="J24" i="46"/>
  <c r="J54" i="46" s="1"/>
  <c r="J54" i="80"/>
  <c r="S24" i="46"/>
  <c r="S54" i="80"/>
  <c r="I55" i="80"/>
  <c r="R55" i="80"/>
  <c r="H26" i="46"/>
  <c r="H56" i="46" s="1"/>
  <c r="H56" i="80"/>
  <c r="L26" i="46"/>
  <c r="L56" i="46" s="1"/>
  <c r="L56" i="80"/>
  <c r="G57" i="80"/>
  <c r="K57" i="80"/>
  <c r="F28" i="46"/>
  <c r="F58" i="46" s="1"/>
  <c r="F58" i="80"/>
  <c r="J28" i="46"/>
  <c r="J58" i="46" s="1"/>
  <c r="J58" i="80"/>
  <c r="S28" i="46"/>
  <c r="S58" i="46" s="1"/>
  <c r="S58" i="80"/>
  <c r="I29" i="46"/>
  <c r="I59" i="46" s="1"/>
  <c r="I59" i="80"/>
  <c r="R29" i="46"/>
  <c r="R59" i="46" s="1"/>
  <c r="R59" i="80"/>
  <c r="H30" i="46"/>
  <c r="H60" i="46" s="1"/>
  <c r="H60" i="80"/>
  <c r="L30" i="46"/>
  <c r="L60" i="46" s="1"/>
  <c r="L60" i="80"/>
  <c r="G54" i="80"/>
  <c r="K54" i="80"/>
  <c r="F55" i="80"/>
  <c r="J55" i="80"/>
  <c r="S55" i="80"/>
  <c r="I56" i="80"/>
  <c r="R56" i="80"/>
  <c r="G58" i="80"/>
  <c r="K58" i="80"/>
  <c r="F59" i="80"/>
  <c r="J59" i="80"/>
  <c r="S59" i="80"/>
  <c r="I60" i="80"/>
  <c r="R60" i="80"/>
  <c r="H31" i="80"/>
  <c r="H31" i="46" s="1"/>
  <c r="J103" i="86"/>
  <c r="O103" i="86"/>
  <c r="T103" i="86"/>
  <c r="Z103" i="86"/>
  <c r="AE103" i="86"/>
  <c r="Q28" i="86"/>
  <c r="U103" i="26"/>
  <c r="F103" i="86"/>
  <c r="K103" i="86"/>
  <c r="P103" i="86"/>
  <c r="V103" i="86"/>
  <c r="AA103" i="86"/>
  <c r="AF103" i="86"/>
  <c r="I22" i="86"/>
  <c r="Y22" i="86"/>
  <c r="I103" i="26"/>
  <c r="Y103" i="26"/>
  <c r="Q103" i="26"/>
  <c r="G103" i="86"/>
  <c r="L103" i="86"/>
  <c r="R103" i="86"/>
  <c r="W103" i="86"/>
  <c r="AB103" i="86"/>
  <c r="AL103" i="86"/>
  <c r="AQ103" i="86"/>
  <c r="AV103" i="86"/>
  <c r="BB103" i="86"/>
  <c r="BG103" i="86"/>
  <c r="Q103" i="85"/>
  <c r="AG103" i="85"/>
  <c r="Y32" i="86"/>
  <c r="AS44" i="86"/>
  <c r="BI49" i="86"/>
  <c r="AS51" i="86"/>
  <c r="BI51" i="86"/>
  <c r="AW55" i="86"/>
  <c r="J83" i="86"/>
  <c r="T83" i="86"/>
  <c r="AD83" i="86"/>
  <c r="U84" i="86"/>
  <c r="AS84" i="86"/>
  <c r="BI84" i="86"/>
  <c r="U91" i="86"/>
  <c r="U92" i="86"/>
  <c r="AS92" i="86"/>
  <c r="BI92" i="86"/>
  <c r="H103" i="86"/>
  <c r="N103" i="86"/>
  <c r="S103" i="86"/>
  <c r="X103" i="86"/>
  <c r="AD103" i="86"/>
  <c r="AM103" i="86"/>
  <c r="AR103" i="86"/>
  <c r="BC103" i="86"/>
  <c r="BH103" i="86"/>
  <c r="U103" i="85"/>
  <c r="AO46" i="86"/>
  <c r="AO103" i="85"/>
  <c r="BE46" i="86"/>
  <c r="BE103" i="85"/>
  <c r="I20" i="86"/>
  <c r="Y20" i="86"/>
  <c r="AW22" i="86"/>
  <c r="M103" i="85"/>
  <c r="AC46" i="86"/>
  <c r="AC103" i="85"/>
  <c r="AW103" i="85"/>
  <c r="M103" i="71"/>
  <c r="Q103" i="71"/>
  <c r="AG103" i="71"/>
  <c r="U103" i="71"/>
  <c r="I103" i="71"/>
  <c r="Y103" i="71"/>
  <c r="Q103" i="100"/>
  <c r="AG103" i="100"/>
  <c r="U103" i="100"/>
  <c r="I103" i="100"/>
  <c r="Y103" i="100"/>
  <c r="M103" i="100"/>
  <c r="U103" i="99"/>
  <c r="I103" i="99"/>
  <c r="Y103" i="99"/>
  <c r="M103" i="99"/>
  <c r="Q103" i="99"/>
  <c r="AG103" i="99"/>
  <c r="I103" i="68"/>
  <c r="Y103" i="68"/>
  <c r="M103" i="68"/>
  <c r="Q103" i="68"/>
  <c r="AG103" i="68"/>
  <c r="U103" i="68"/>
  <c r="AY103" i="79"/>
  <c r="U103" i="98"/>
  <c r="AO103" i="98"/>
  <c r="BE103" i="98"/>
  <c r="I103" i="98"/>
  <c r="Y103" i="98"/>
  <c r="AS103" i="98"/>
  <c r="BI103" i="98"/>
  <c r="M103" i="98"/>
  <c r="AC103" i="98"/>
  <c r="AW103" i="98"/>
  <c r="AX103" i="79"/>
  <c r="Q103" i="98"/>
  <c r="AG103" i="98"/>
  <c r="BA103" i="98"/>
  <c r="AU103" i="79"/>
  <c r="AC46" i="79"/>
  <c r="AL103" i="79"/>
  <c r="AQ46" i="4"/>
  <c r="AQ103" i="79"/>
  <c r="AV103" i="79"/>
  <c r="AZ103" i="79"/>
  <c r="AE48" i="79"/>
  <c r="U49" i="79"/>
  <c r="AO49" i="79"/>
  <c r="M51" i="79"/>
  <c r="AC51" i="79"/>
  <c r="AW51" i="79"/>
  <c r="Q103" i="24"/>
  <c r="AG103" i="24"/>
  <c r="BA103" i="24"/>
  <c r="AB54" i="24"/>
  <c r="AQ83" i="79"/>
  <c r="BE91" i="79"/>
  <c r="BE91" i="4" s="1"/>
  <c r="AO13" i="79"/>
  <c r="BE13" i="79"/>
  <c r="AN92" i="4"/>
  <c r="AP103" i="79"/>
  <c r="AM103" i="79"/>
  <c r="AR103" i="79"/>
  <c r="AW46" i="79"/>
  <c r="O48" i="79"/>
  <c r="AN48" i="79"/>
  <c r="AY48" i="79"/>
  <c r="Q44" i="79"/>
  <c r="BA44" i="79"/>
  <c r="I47" i="79"/>
  <c r="AS47" i="79"/>
  <c r="Q17" i="79"/>
  <c r="K19" i="79"/>
  <c r="AA19" i="79"/>
  <c r="AF19" i="79"/>
  <c r="U103" i="24"/>
  <c r="AO103" i="24"/>
  <c r="BE103" i="24"/>
  <c r="BI28" i="79"/>
  <c r="BA30" i="79"/>
  <c r="BA34" i="79"/>
  <c r="AW36" i="79"/>
  <c r="BI50" i="79"/>
  <c r="M46" i="79"/>
  <c r="AN103" i="79"/>
  <c r="AT103" i="79"/>
  <c r="T48" i="79"/>
  <c r="BD48" i="79"/>
  <c r="AS21" i="79"/>
  <c r="AS21" i="4" s="1"/>
  <c r="BC83" i="79"/>
  <c r="BB19" i="79"/>
  <c r="AW21" i="79"/>
  <c r="F19" i="79"/>
  <c r="F108" i="79" s="1"/>
  <c r="V19" i="79"/>
  <c r="X48" i="79"/>
  <c r="I21" i="79"/>
  <c r="Y21" i="79"/>
  <c r="M103" i="97"/>
  <c r="AC103" i="97"/>
  <c r="Q103" i="97"/>
  <c r="AG103" i="97"/>
  <c r="AA27" i="79"/>
  <c r="AC30" i="79"/>
  <c r="U103" i="97"/>
  <c r="J103" i="79"/>
  <c r="N103" i="79"/>
  <c r="S103" i="79"/>
  <c r="W103" i="79"/>
  <c r="AB103" i="79"/>
  <c r="AF103" i="79"/>
  <c r="BD103" i="79"/>
  <c r="I103" i="22"/>
  <c r="Y103" i="22"/>
  <c r="G83" i="79"/>
  <c r="G83" i="4" s="1"/>
  <c r="F103" i="79"/>
  <c r="K103" i="79"/>
  <c r="O103" i="79"/>
  <c r="T103" i="79"/>
  <c r="X103" i="79"/>
  <c r="BF103" i="79"/>
  <c r="M103" i="22"/>
  <c r="AC103" i="22"/>
  <c r="Y32" i="79"/>
  <c r="AC36" i="79"/>
  <c r="AC36" i="4" s="1"/>
  <c r="G103" i="79"/>
  <c r="L103" i="79"/>
  <c r="P103" i="79"/>
  <c r="Z103" i="79"/>
  <c r="AD103" i="79"/>
  <c r="BB103" i="79"/>
  <c r="BG103" i="79"/>
  <c r="Q103" i="22"/>
  <c r="AG103" i="22"/>
  <c r="M65" i="79"/>
  <c r="AC65" i="79"/>
  <c r="AC65" i="4" s="1"/>
  <c r="AG20" i="79"/>
  <c r="H103" i="79"/>
  <c r="R103" i="79"/>
  <c r="V103" i="79"/>
  <c r="AA103" i="79"/>
  <c r="AE103" i="79"/>
  <c r="BC103" i="79"/>
  <c r="BH103" i="79"/>
  <c r="U103" i="22"/>
  <c r="F21" i="84"/>
  <c r="Q21" i="84"/>
  <c r="G54" i="83"/>
  <c r="G55" i="94"/>
  <c r="G58" i="93"/>
  <c r="F52" i="16"/>
  <c r="Q52" i="16"/>
  <c r="F54" i="16"/>
  <c r="G60" i="16"/>
  <c r="G59" i="16"/>
  <c r="G61" i="16"/>
  <c r="G62" i="16"/>
  <c r="F52" i="93"/>
  <c r="Q52" i="93"/>
  <c r="F54" i="93"/>
  <c r="G60" i="93"/>
  <c r="G59" i="93"/>
  <c r="G61" i="93"/>
  <c r="G62" i="93"/>
  <c r="O52" i="21"/>
  <c r="O14" i="78"/>
  <c r="O14" i="3" s="1"/>
  <c r="F59" i="21"/>
  <c r="F60" i="21"/>
  <c r="K60" i="21"/>
  <c r="K59" i="21"/>
  <c r="G61" i="21"/>
  <c r="G62" i="21"/>
  <c r="N61" i="21"/>
  <c r="N62" i="21"/>
  <c r="F52" i="94"/>
  <c r="K52" i="94"/>
  <c r="J60" i="94"/>
  <c r="J59" i="94"/>
  <c r="F61" i="94"/>
  <c r="F62" i="94"/>
  <c r="K61" i="94"/>
  <c r="K62" i="94"/>
  <c r="F59" i="64"/>
  <c r="F60" i="64"/>
  <c r="G61" i="95"/>
  <c r="G62" i="95"/>
  <c r="F61" i="96"/>
  <c r="F62" i="96"/>
  <c r="G54" i="67"/>
  <c r="F61" i="67"/>
  <c r="F62" i="67"/>
  <c r="J59" i="83"/>
  <c r="J60" i="83"/>
  <c r="H61" i="83"/>
  <c r="H62" i="83"/>
  <c r="F59" i="19"/>
  <c r="F60" i="19"/>
  <c r="H60" i="16"/>
  <c r="H59" i="16"/>
  <c r="H61" i="16"/>
  <c r="H62" i="16"/>
  <c r="H59" i="93"/>
  <c r="H60" i="93"/>
  <c r="H61" i="93"/>
  <c r="H62" i="93"/>
  <c r="N53" i="21"/>
  <c r="N21" i="78"/>
  <c r="G60" i="21"/>
  <c r="G59" i="21"/>
  <c r="N59" i="21"/>
  <c r="N60" i="21"/>
  <c r="H61" i="21"/>
  <c r="H62" i="21"/>
  <c r="O61" i="21"/>
  <c r="O62" i="21"/>
  <c r="F59" i="94"/>
  <c r="F60" i="94"/>
  <c r="K60" i="94"/>
  <c r="K59" i="94"/>
  <c r="G61" i="94"/>
  <c r="G62" i="94"/>
  <c r="N61" i="94"/>
  <c r="N62" i="94"/>
  <c r="G60" i="64"/>
  <c r="G59" i="64"/>
  <c r="F59" i="95"/>
  <c r="F60" i="95"/>
  <c r="G61" i="96"/>
  <c r="G62" i="96"/>
  <c r="G61" i="67"/>
  <c r="G62" i="67"/>
  <c r="J54" i="83"/>
  <c r="F59" i="83"/>
  <c r="F60" i="83"/>
  <c r="O59" i="83"/>
  <c r="O60" i="83"/>
  <c r="J61" i="83"/>
  <c r="J62" i="83"/>
  <c r="G60" i="19"/>
  <c r="G59" i="19"/>
  <c r="J59" i="16"/>
  <c r="J60" i="16"/>
  <c r="J61" i="16"/>
  <c r="J62" i="16"/>
  <c r="J60" i="93"/>
  <c r="J59" i="93"/>
  <c r="J61" i="93"/>
  <c r="J62" i="93"/>
  <c r="O53" i="21"/>
  <c r="O21" i="78"/>
  <c r="G54" i="21"/>
  <c r="N54" i="21"/>
  <c r="N28" i="78"/>
  <c r="N35" i="78"/>
  <c r="H60" i="21"/>
  <c r="H59" i="21"/>
  <c r="O60" i="21"/>
  <c r="O59" i="21"/>
  <c r="J61" i="21"/>
  <c r="J62" i="21"/>
  <c r="O49" i="21"/>
  <c r="F54" i="94"/>
  <c r="K54" i="94"/>
  <c r="G60" i="94"/>
  <c r="G59" i="94"/>
  <c r="N60" i="94"/>
  <c r="N59" i="94"/>
  <c r="H61" i="94"/>
  <c r="H62" i="94"/>
  <c r="O49" i="94"/>
  <c r="O61" i="94"/>
  <c r="O62" i="94"/>
  <c r="F61" i="64"/>
  <c r="F62" i="64"/>
  <c r="F52" i="95"/>
  <c r="F54" i="95"/>
  <c r="G60" i="95"/>
  <c r="G59" i="95"/>
  <c r="F59" i="96"/>
  <c r="F60" i="96"/>
  <c r="F59" i="67"/>
  <c r="F60" i="67"/>
  <c r="O59" i="84"/>
  <c r="G28" i="84"/>
  <c r="H55" i="83"/>
  <c r="G60" i="83"/>
  <c r="G59" i="83"/>
  <c r="F62" i="83"/>
  <c r="F61" i="83"/>
  <c r="O61" i="83"/>
  <c r="O62" i="83"/>
  <c r="F61" i="19"/>
  <c r="F62" i="19"/>
  <c r="F59" i="16"/>
  <c r="F60" i="16"/>
  <c r="F61" i="16"/>
  <c r="F62" i="16"/>
  <c r="F59" i="93"/>
  <c r="F60" i="93"/>
  <c r="F49" i="93"/>
  <c r="F62" i="93"/>
  <c r="F61" i="93"/>
  <c r="N52" i="21"/>
  <c r="N14" i="78"/>
  <c r="N14" i="3" s="1"/>
  <c r="O54" i="21"/>
  <c r="O28" i="78"/>
  <c r="O55" i="21"/>
  <c r="O35" i="78"/>
  <c r="J59" i="21"/>
  <c r="J60" i="21"/>
  <c r="F61" i="21"/>
  <c r="F62" i="21"/>
  <c r="K49" i="21"/>
  <c r="K61" i="21"/>
  <c r="K62" i="21"/>
  <c r="H59" i="94"/>
  <c r="H60" i="94"/>
  <c r="O60" i="94"/>
  <c r="O59" i="94"/>
  <c r="J61" i="94"/>
  <c r="J62" i="94"/>
  <c r="G61" i="64"/>
  <c r="G62" i="64"/>
  <c r="F62" i="95"/>
  <c r="F61" i="95"/>
  <c r="G60" i="96"/>
  <c r="G59" i="96"/>
  <c r="G60" i="67"/>
  <c r="G59" i="67"/>
  <c r="H60" i="83"/>
  <c r="H59" i="83"/>
  <c r="G61" i="83"/>
  <c r="G62" i="83"/>
  <c r="G61" i="19"/>
  <c r="G62" i="19"/>
  <c r="A14" i="80"/>
  <c r="Q20" i="46"/>
  <c r="F48" i="80"/>
  <c r="O48" i="80"/>
  <c r="G31" i="80"/>
  <c r="G31" i="46" s="1"/>
  <c r="K31" i="80"/>
  <c r="K31" i="46" s="1"/>
  <c r="P31" i="80"/>
  <c r="P46" i="80" s="1"/>
  <c r="H36" i="88"/>
  <c r="L36" i="88"/>
  <c r="G37" i="88"/>
  <c r="K37" i="88"/>
  <c r="G41" i="88"/>
  <c r="K41" i="88"/>
  <c r="J45" i="88"/>
  <c r="O45" i="88"/>
  <c r="S45" i="88"/>
  <c r="J48" i="88"/>
  <c r="O48" i="88"/>
  <c r="S48" i="88"/>
  <c r="S37" i="88"/>
  <c r="L20" i="46"/>
  <c r="A29" i="73"/>
  <c r="S39" i="88"/>
  <c r="G48" i="88"/>
  <c r="K48" i="88"/>
  <c r="J49" i="88"/>
  <c r="O49" i="88"/>
  <c r="S49" i="88"/>
  <c r="I31" i="88"/>
  <c r="N36" i="80"/>
  <c r="A18" i="80"/>
  <c r="H20" i="46"/>
  <c r="H38" i="46" s="1"/>
  <c r="S20" i="46"/>
  <c r="J46" i="80"/>
  <c r="J50" i="80"/>
  <c r="G39" i="88"/>
  <c r="K39" i="88"/>
  <c r="J46" i="88"/>
  <c r="O46" i="88"/>
  <c r="S46" i="88"/>
  <c r="F41" i="88"/>
  <c r="J41" i="88"/>
  <c r="O41" i="88"/>
  <c r="S41" i="88"/>
  <c r="F38" i="88"/>
  <c r="J38" i="88"/>
  <c r="O38" i="88"/>
  <c r="S38" i="88"/>
  <c r="S54" i="46"/>
  <c r="Q56" i="46"/>
  <c r="O58" i="46"/>
  <c r="F36" i="88"/>
  <c r="J36" i="88"/>
  <c r="O36" i="88"/>
  <c r="S36" i="88"/>
  <c r="L45" i="88"/>
  <c r="L48" i="88"/>
  <c r="P49" i="88"/>
  <c r="F50" i="88"/>
  <c r="J50" i="88"/>
  <c r="O50" i="88"/>
  <c r="S50" i="88"/>
  <c r="F85" i="81"/>
  <c r="W85" i="81"/>
  <c r="AB85" i="81"/>
  <c r="AJ85" i="81"/>
  <c r="AB85" i="90"/>
  <c r="AJ85" i="90"/>
  <c r="AJ85" i="30" s="1"/>
  <c r="AL85" i="30"/>
  <c r="AE58" i="89"/>
  <c r="AF53" i="90"/>
  <c r="G53" i="81"/>
  <c r="K53" i="81"/>
  <c r="T53" i="81"/>
  <c r="X53" i="81"/>
  <c r="AK53" i="81"/>
  <c r="AP53" i="81"/>
  <c r="AH53" i="90"/>
  <c r="AL53" i="90"/>
  <c r="AU53" i="90"/>
  <c r="F53" i="81"/>
  <c r="J53" i="81"/>
  <c r="O53" i="81"/>
  <c r="W53" i="81"/>
  <c r="AB53" i="81"/>
  <c r="AJ53" i="81"/>
  <c r="AN53" i="81"/>
  <c r="AS53" i="81"/>
  <c r="S21" i="90"/>
  <c r="W21" i="90"/>
  <c r="W21" i="30" s="1"/>
  <c r="AG21" i="90"/>
  <c r="AK21" i="90"/>
  <c r="K21" i="81"/>
  <c r="T21" i="81"/>
  <c r="T21" i="30" s="1"/>
  <c r="X21" i="81"/>
  <c r="AK21" i="81"/>
  <c r="AP21" i="81"/>
  <c r="H21" i="81"/>
  <c r="H117" i="81" s="1"/>
  <c r="U21" i="81"/>
  <c r="Y21" i="81"/>
  <c r="AL21" i="81"/>
  <c r="AU21" i="81"/>
  <c r="AU21" i="30" s="1"/>
  <c r="I21" i="81"/>
  <c r="R21" i="81"/>
  <c r="R21" i="30" s="1"/>
  <c r="T81" i="30"/>
  <c r="AH82" i="30"/>
  <c r="I83" i="30"/>
  <c r="W84" i="30"/>
  <c r="AN84" i="30"/>
  <c r="AF85" i="90"/>
  <c r="G21" i="81"/>
  <c r="P21" i="81"/>
  <c r="P21" i="30" s="1"/>
  <c r="AC21" i="81"/>
  <c r="AT21" i="81"/>
  <c r="AT21" i="30" s="1"/>
  <c r="AT85" i="81"/>
  <c r="AC53" i="81"/>
  <c r="AC53" i="30" s="1"/>
  <c r="AT53" i="81"/>
  <c r="O85" i="81"/>
  <c r="L21" i="81"/>
  <c r="AD21" i="81"/>
  <c r="AD117" i="81" s="1"/>
  <c r="AQ21" i="81"/>
  <c r="T27" i="79"/>
  <c r="BF48" i="79"/>
  <c r="G78" i="4"/>
  <c r="L78" i="4"/>
  <c r="AA85" i="4"/>
  <c r="AE85" i="4"/>
  <c r="M59" i="79"/>
  <c r="I75" i="79"/>
  <c r="Y75" i="79"/>
  <c r="Q78" i="79"/>
  <c r="Q78" i="4" s="1"/>
  <c r="AG78" i="79"/>
  <c r="AG78" i="4" s="1"/>
  <c r="BA78" i="79"/>
  <c r="BA78" i="4" s="1"/>
  <c r="I80" i="79"/>
  <c r="Y80" i="79"/>
  <c r="AS80" i="79"/>
  <c r="AY67" i="100"/>
  <c r="AY68" i="100" s="1"/>
  <c r="AT25" i="26"/>
  <c r="AT25" i="86" s="1"/>
  <c r="AT27" i="86"/>
  <c r="AN19" i="79"/>
  <c r="AT27" i="79"/>
  <c r="P48" i="79"/>
  <c r="AN56" i="79"/>
  <c r="BD56" i="79"/>
  <c r="AF90" i="4"/>
  <c r="J91" i="4"/>
  <c r="U13" i="79"/>
  <c r="I15" i="79"/>
  <c r="Y15" i="79"/>
  <c r="AS15" i="79"/>
  <c r="J19" i="79"/>
  <c r="T19" i="79"/>
  <c r="T108" i="79" s="1"/>
  <c r="I55" i="79"/>
  <c r="Y55" i="79"/>
  <c r="AS55" i="79"/>
  <c r="AS55" i="4" s="1"/>
  <c r="V34" i="103" s="1"/>
  <c r="I57" i="79"/>
  <c r="Y57" i="79"/>
  <c r="AS57" i="79"/>
  <c r="Q63" i="79"/>
  <c r="AG63" i="79"/>
  <c r="BA63" i="79"/>
  <c r="BA63" i="4" s="1"/>
  <c r="M75" i="79"/>
  <c r="AC75" i="79"/>
  <c r="AW75" i="79"/>
  <c r="U22" i="79"/>
  <c r="U22" i="4" s="1"/>
  <c r="AO22" i="79"/>
  <c r="AO59" i="79"/>
  <c r="AW61" i="79"/>
  <c r="M15" i="79"/>
  <c r="M15" i="4" s="1"/>
  <c r="AC15" i="79"/>
  <c r="AC15" i="4" s="1"/>
  <c r="AW15" i="79"/>
  <c r="H19" i="79"/>
  <c r="H108" i="79" s="1"/>
  <c r="S19" i="79"/>
  <c r="S108" i="79" s="1"/>
  <c r="X19" i="79"/>
  <c r="AY54" i="85"/>
  <c r="AY56" i="86"/>
  <c r="BD19" i="79"/>
  <c r="Z19" i="79"/>
  <c r="AT19" i="79"/>
  <c r="J27" i="79"/>
  <c r="AZ49" i="4"/>
  <c r="Z56" i="79"/>
  <c r="AT56" i="79"/>
  <c r="S75" i="4"/>
  <c r="X75" i="4"/>
  <c r="AM75" i="4"/>
  <c r="AR75" i="4"/>
  <c r="F77" i="4"/>
  <c r="K77" i="4"/>
  <c r="Q22" i="79"/>
  <c r="AG22" i="79"/>
  <c r="BA22" i="79"/>
  <c r="AT67" i="22"/>
  <c r="AT68" i="22" s="1"/>
  <c r="U77" i="79"/>
  <c r="M79" i="79"/>
  <c r="AC79" i="79"/>
  <c r="AW79" i="79"/>
  <c r="Q20" i="79"/>
  <c r="BA20" i="79"/>
  <c r="AN27" i="86"/>
  <c r="O48" i="86"/>
  <c r="O48" i="4" s="1"/>
  <c r="AW26" i="86"/>
  <c r="AW28" i="86"/>
  <c r="I29" i="86"/>
  <c r="Y29" i="86"/>
  <c r="AW32" i="86"/>
  <c r="I33" i="86"/>
  <c r="Y33" i="86"/>
  <c r="AS47" i="86"/>
  <c r="BI47" i="86"/>
  <c r="J48" i="86"/>
  <c r="T52" i="85"/>
  <c r="T52" i="86" s="1"/>
  <c r="T48" i="86"/>
  <c r="AS50" i="86"/>
  <c r="BI50" i="86"/>
  <c r="U51" i="86"/>
  <c r="M60" i="79"/>
  <c r="AC60" i="79"/>
  <c r="AW60" i="79"/>
  <c r="Q73" i="79"/>
  <c r="AG73" i="79"/>
  <c r="AG73" i="4" s="1"/>
  <c r="BA73" i="79"/>
  <c r="I76" i="79"/>
  <c r="Y76" i="79"/>
  <c r="AS76" i="79"/>
  <c r="AS76" i="4" s="1"/>
  <c r="Y86" i="79"/>
  <c r="I90" i="79"/>
  <c r="AS28" i="79"/>
  <c r="BE29" i="79"/>
  <c r="AG30" i="79"/>
  <c r="I32" i="79"/>
  <c r="AS32" i="79"/>
  <c r="Q34" i="79"/>
  <c r="M36" i="79"/>
  <c r="BE51" i="79"/>
  <c r="R48" i="79"/>
  <c r="AL48" i="79"/>
  <c r="BB48" i="79"/>
  <c r="BH27" i="79"/>
  <c r="BI36" i="79"/>
  <c r="BI36" i="4" s="1"/>
  <c r="X67" i="68"/>
  <c r="X68" i="68" s="1"/>
  <c r="AM67" i="68"/>
  <c r="AM68" i="68" s="1"/>
  <c r="AR67" i="68"/>
  <c r="AR68" i="68" s="1"/>
  <c r="BC67" i="68"/>
  <c r="BC68" i="68" s="1"/>
  <c r="BH67" i="68"/>
  <c r="BH68" i="68" s="1"/>
  <c r="BE49" i="79"/>
  <c r="U106" i="99"/>
  <c r="Q106" i="100"/>
  <c r="AG106" i="100"/>
  <c r="AQ67" i="100"/>
  <c r="AQ68" i="100" s="1"/>
  <c r="BG67" i="100"/>
  <c r="BG68" i="100" s="1"/>
  <c r="AM38" i="71"/>
  <c r="AM39" i="71" s="1"/>
  <c r="AR38" i="71"/>
  <c r="AR39" i="71" s="1"/>
  <c r="BC38" i="71"/>
  <c r="BC39" i="71" s="1"/>
  <c r="AQ67" i="71"/>
  <c r="AQ68" i="71" s="1"/>
  <c r="BG67" i="71"/>
  <c r="BG68" i="71" s="1"/>
  <c r="BD78" i="4"/>
  <c r="AW15" i="86"/>
  <c r="AS106" i="85"/>
  <c r="AW29" i="86"/>
  <c r="I30" i="86"/>
  <c r="Y30" i="86"/>
  <c r="AW33" i="86"/>
  <c r="I34" i="86"/>
  <c r="Y34" i="86"/>
  <c r="U44" i="86"/>
  <c r="M26" i="86"/>
  <c r="Y44" i="86"/>
  <c r="AW46" i="86"/>
  <c r="I47" i="86"/>
  <c r="AW49" i="86"/>
  <c r="Y50" i="86"/>
  <c r="AW50" i="86"/>
  <c r="S83" i="79"/>
  <c r="S83" i="4" s="1"/>
  <c r="AM83" i="79"/>
  <c r="Q85" i="79"/>
  <c r="Q85" i="4" s="1"/>
  <c r="AG85" i="79"/>
  <c r="BA85" i="79"/>
  <c r="Q94" i="79"/>
  <c r="Q94" i="4" s="1"/>
  <c r="AG94" i="79"/>
  <c r="AG94" i="4" s="1"/>
  <c r="BA94" i="79"/>
  <c r="BA94" i="4" s="1"/>
  <c r="AQ38" i="97"/>
  <c r="AQ39" i="97" s="1"/>
  <c r="AV38" i="97"/>
  <c r="AV39" i="97" s="1"/>
  <c r="M21" i="79"/>
  <c r="AC21" i="79"/>
  <c r="AC21" i="4" s="1"/>
  <c r="BI21" i="79"/>
  <c r="BE22" i="79"/>
  <c r="BH54" i="79"/>
  <c r="AB38" i="68"/>
  <c r="AB39" i="68" s="1"/>
  <c r="AV38" i="68"/>
  <c r="AV39" i="68" s="1"/>
  <c r="AP86" i="4"/>
  <c r="AW30" i="86"/>
  <c r="I31" i="86"/>
  <c r="Y31" i="86"/>
  <c r="AW34" i="86"/>
  <c r="I36" i="86"/>
  <c r="Y36" i="86"/>
  <c r="BI44" i="86"/>
  <c r="U46" i="86"/>
  <c r="AX48" i="86"/>
  <c r="U49" i="86"/>
  <c r="Y46" i="79"/>
  <c r="N48" i="79"/>
  <c r="AD48" i="79"/>
  <c r="M49" i="79"/>
  <c r="AC49" i="79"/>
  <c r="AW49" i="79"/>
  <c r="Q50" i="79"/>
  <c r="AG50" i="79"/>
  <c r="BA50" i="79"/>
  <c r="U80" i="79"/>
  <c r="W83" i="79"/>
  <c r="W83" i="4" s="1"/>
  <c r="M85" i="79"/>
  <c r="M85" i="4" s="1"/>
  <c r="AW85" i="79"/>
  <c r="M94" i="79"/>
  <c r="M94" i="4" s="1"/>
  <c r="AC94" i="79"/>
  <c r="AW94" i="79"/>
  <c r="BI15" i="79"/>
  <c r="AO36" i="79"/>
  <c r="BE36" i="79"/>
  <c r="BE36" i="4" s="1"/>
  <c r="BI55" i="79"/>
  <c r="BI55" i="4" s="1"/>
  <c r="G73" i="4"/>
  <c r="AW18" i="86"/>
  <c r="AW20" i="86"/>
  <c r="I21" i="86"/>
  <c r="Y21" i="86"/>
  <c r="I26" i="86"/>
  <c r="Y26" i="86"/>
  <c r="I28" i="86"/>
  <c r="Y28" i="86"/>
  <c r="AW31" i="86"/>
  <c r="I32" i="86"/>
  <c r="AW36" i="86"/>
  <c r="U47" i="86"/>
  <c r="AD48" i="86"/>
  <c r="AS49" i="86"/>
  <c r="U50" i="86"/>
  <c r="AU25" i="22"/>
  <c r="AU27" i="79"/>
  <c r="V54" i="22"/>
  <c r="V99" i="22" s="1"/>
  <c r="AF56" i="79"/>
  <c r="AU54" i="22"/>
  <c r="AU56" i="79"/>
  <c r="F25" i="97"/>
  <c r="F98" i="97" s="1"/>
  <c r="P25" i="97"/>
  <c r="P98" i="97" s="1"/>
  <c r="AF25" i="97"/>
  <c r="AF98" i="97" s="1"/>
  <c r="P54" i="24"/>
  <c r="H25" i="68"/>
  <c r="H98" i="68" s="1"/>
  <c r="AD98" i="68"/>
  <c r="AD25" i="68"/>
  <c r="P25" i="71"/>
  <c r="P98" i="71" s="1"/>
  <c r="AD108" i="85"/>
  <c r="AD19" i="86"/>
  <c r="AD108" i="86" s="1"/>
  <c r="AQ19" i="79"/>
  <c r="P27" i="79"/>
  <c r="K48" i="79"/>
  <c r="S48" i="79"/>
  <c r="AF48" i="79"/>
  <c r="AR48" i="79"/>
  <c r="Q15" i="79"/>
  <c r="Q106" i="79" s="1"/>
  <c r="AG15" i="79"/>
  <c r="AG106" i="79" s="1"/>
  <c r="BA15" i="79"/>
  <c r="U17" i="79"/>
  <c r="U103" i="79" s="1"/>
  <c r="AO17" i="79"/>
  <c r="AM23" i="22"/>
  <c r="AM19" i="79"/>
  <c r="AR23" i="22"/>
  <c r="AR19" i="79"/>
  <c r="AX23" i="22"/>
  <c r="AX19" i="79"/>
  <c r="AX19" i="4" s="1"/>
  <c r="AD54" i="97"/>
  <c r="J25" i="24"/>
  <c r="J98" i="24" s="1"/>
  <c r="O27" i="79"/>
  <c r="T25" i="24"/>
  <c r="T98" i="24" s="1"/>
  <c r="Z27" i="79"/>
  <c r="Z25" i="24"/>
  <c r="Z98" i="24" s="1"/>
  <c r="AN98" i="24"/>
  <c r="AN25" i="24"/>
  <c r="AN27" i="79"/>
  <c r="AT98" i="24"/>
  <c r="AY27" i="79"/>
  <c r="BD98" i="24"/>
  <c r="BD27" i="79"/>
  <c r="F54" i="68"/>
  <c r="P54" i="68"/>
  <c r="P99" i="68" s="1"/>
  <c r="V54" i="68"/>
  <c r="V99" i="68" s="1"/>
  <c r="AF54" i="68"/>
  <c r="AF99" i="68" s="1"/>
  <c r="K27" i="79"/>
  <c r="V27" i="79"/>
  <c r="AF27" i="79"/>
  <c r="F56" i="79"/>
  <c r="P99" i="22"/>
  <c r="AP54" i="22"/>
  <c r="AP56" i="79"/>
  <c r="V25" i="97"/>
  <c r="V98" i="97" s="1"/>
  <c r="AF54" i="24"/>
  <c r="AZ54" i="24"/>
  <c r="AZ99" i="24" s="1"/>
  <c r="N108" i="98"/>
  <c r="N19" i="79"/>
  <c r="N108" i="79" s="1"/>
  <c r="N25" i="68"/>
  <c r="F48" i="79"/>
  <c r="AA48" i="79"/>
  <c r="AM48" i="79"/>
  <c r="AZ48" i="79"/>
  <c r="BH48" i="79"/>
  <c r="P56" i="79"/>
  <c r="AA56" i="79"/>
  <c r="BF56" i="79"/>
  <c r="M26" i="79"/>
  <c r="AC26" i="79"/>
  <c r="AC26" i="4" s="1"/>
  <c r="AW26" i="79"/>
  <c r="F54" i="22"/>
  <c r="F99" i="22" s="1"/>
  <c r="AF54" i="22"/>
  <c r="H54" i="22"/>
  <c r="H99" i="22" s="1"/>
  <c r="N54" i="22"/>
  <c r="X54" i="22"/>
  <c r="X99" i="22" s="1"/>
  <c r="AD54" i="22"/>
  <c r="AD99" i="22" s="1"/>
  <c r="AW57" i="79"/>
  <c r="I71" i="79"/>
  <c r="Y71" i="79"/>
  <c r="AS71" i="79"/>
  <c r="Q75" i="79"/>
  <c r="AE19" i="79"/>
  <c r="AE108" i="79" s="1"/>
  <c r="S27" i="79"/>
  <c r="X27" i="79"/>
  <c r="I36" i="79"/>
  <c r="Y36" i="79"/>
  <c r="AS36" i="79"/>
  <c r="M44" i="79"/>
  <c r="AC44" i="79"/>
  <c r="AC44" i="4" s="1"/>
  <c r="AW44" i="79"/>
  <c r="Q46" i="79"/>
  <c r="Q103" i="79" s="1"/>
  <c r="AG46" i="79"/>
  <c r="AG103" i="79" s="1"/>
  <c r="BA46" i="79"/>
  <c r="BA103" i="79" s="1"/>
  <c r="U47" i="79"/>
  <c r="AO47" i="79"/>
  <c r="P67" i="97"/>
  <c r="P68" i="97" s="1"/>
  <c r="AU67" i="97"/>
  <c r="AU68" i="97" s="1"/>
  <c r="AZ67" i="97"/>
  <c r="AZ68" i="97" s="1"/>
  <c r="H54" i="24"/>
  <c r="H99" i="24" s="1"/>
  <c r="X54" i="24"/>
  <c r="G52" i="98"/>
  <c r="G52" i="79" s="1"/>
  <c r="G48" i="79"/>
  <c r="L52" i="98"/>
  <c r="L48" i="79"/>
  <c r="W52" i="98"/>
  <c r="W48" i="79"/>
  <c r="AB52" i="98"/>
  <c r="AB48" i="79"/>
  <c r="AQ52" i="98"/>
  <c r="AQ52" i="79" s="1"/>
  <c r="AQ48" i="79"/>
  <c r="AV52" i="98"/>
  <c r="AV48" i="79"/>
  <c r="BG52" i="98"/>
  <c r="BG52" i="79" s="1"/>
  <c r="BG48" i="79"/>
  <c r="AD19" i="79"/>
  <c r="F27" i="79"/>
  <c r="AZ27" i="79"/>
  <c r="AV19" i="79"/>
  <c r="AV108" i="79" s="1"/>
  <c r="BC27" i="79"/>
  <c r="H48" i="79"/>
  <c r="V48" i="79"/>
  <c r="AU48" i="79"/>
  <c r="BC48" i="79"/>
  <c r="AP23" i="22"/>
  <c r="AP19" i="79"/>
  <c r="AP19" i="4" s="1"/>
  <c r="AU23" i="22"/>
  <c r="AU19" i="79"/>
  <c r="AZ23" i="22"/>
  <c r="AZ19" i="79"/>
  <c r="AZ108" i="79" s="1"/>
  <c r="U20" i="79"/>
  <c r="U20" i="4" s="1"/>
  <c r="AO20" i="79"/>
  <c r="K54" i="22"/>
  <c r="K99" i="22" s="1"/>
  <c r="F54" i="97"/>
  <c r="F99" i="97" s="1"/>
  <c r="P99" i="97"/>
  <c r="V54" i="97"/>
  <c r="V99" i="97" s="1"/>
  <c r="AF54" i="97"/>
  <c r="AF99" i="97" s="1"/>
  <c r="U78" i="79"/>
  <c r="U94" i="79"/>
  <c r="AO94" i="79"/>
  <c r="G27" i="79"/>
  <c r="G27" i="4" s="1"/>
  <c r="L98" i="24"/>
  <c r="R25" i="24"/>
  <c r="R98" i="24" s="1"/>
  <c r="R27" i="79"/>
  <c r="R27" i="4" s="1"/>
  <c r="AB98" i="24"/>
  <c r="AB27" i="79"/>
  <c r="AL25" i="24"/>
  <c r="AQ27" i="79"/>
  <c r="AV25" i="24"/>
  <c r="BB25" i="24"/>
  <c r="BB98" i="24" s="1"/>
  <c r="BB27" i="79"/>
  <c r="BG27" i="79"/>
  <c r="X25" i="68"/>
  <c r="X98" i="68" s="1"/>
  <c r="M80" i="79"/>
  <c r="AC80" i="79"/>
  <c r="AW80" i="79"/>
  <c r="BI81" i="79"/>
  <c r="BI81" i="4" s="1"/>
  <c r="O83" i="79"/>
  <c r="AE83" i="79"/>
  <c r="AY83" i="79"/>
  <c r="BD83" i="79"/>
  <c r="BI84" i="79"/>
  <c r="U85" i="79"/>
  <c r="AO85" i="79"/>
  <c r="BE85" i="79"/>
  <c r="BE85" i="4" s="1"/>
  <c r="BI88" i="79"/>
  <c r="U89" i="79"/>
  <c r="AO89" i="79"/>
  <c r="BE89" i="79"/>
  <c r="BE89" i="4" s="1"/>
  <c r="M91" i="79"/>
  <c r="M91" i="4" s="1"/>
  <c r="AC91" i="79"/>
  <c r="AC91" i="4" s="1"/>
  <c r="AW91" i="79"/>
  <c r="R98" i="100"/>
  <c r="AF25" i="71"/>
  <c r="AN84" i="4"/>
  <c r="AE56" i="86"/>
  <c r="AE56" i="4" s="1"/>
  <c r="AT54" i="26"/>
  <c r="AT54" i="86" s="1"/>
  <c r="AT56" i="86"/>
  <c r="BD54" i="26"/>
  <c r="BD54" i="86" s="1"/>
  <c r="BD56" i="86"/>
  <c r="G25" i="22"/>
  <c r="G98" i="22" s="1"/>
  <c r="W25" i="22"/>
  <c r="AO46" i="79"/>
  <c r="AO103" i="79" s="1"/>
  <c r="J54" i="22"/>
  <c r="O54" i="22"/>
  <c r="O99" i="22" s="1"/>
  <c r="Z99" i="22"/>
  <c r="I77" i="79"/>
  <c r="Y77" i="79"/>
  <c r="AS77" i="79"/>
  <c r="L83" i="79"/>
  <c r="AB83" i="79"/>
  <c r="AB83" i="4" s="1"/>
  <c r="AV83" i="79"/>
  <c r="AV83" i="4" s="1"/>
  <c r="U87" i="79"/>
  <c r="U87" i="4" s="1"/>
  <c r="AO87" i="79"/>
  <c r="M89" i="79"/>
  <c r="M89" i="4" s="1"/>
  <c r="AC89" i="79"/>
  <c r="AC89" i="4" s="1"/>
  <c r="AW89" i="79"/>
  <c r="U91" i="79"/>
  <c r="AO91" i="79"/>
  <c r="Q26" i="79"/>
  <c r="AG26" i="79"/>
  <c r="BA26" i="79"/>
  <c r="J98" i="97"/>
  <c r="Z98" i="97"/>
  <c r="AC31" i="79"/>
  <c r="AC31" i="4" s="1"/>
  <c r="Q51" i="79"/>
  <c r="AG51" i="79"/>
  <c r="AG51" i="4" s="1"/>
  <c r="BA51" i="79"/>
  <c r="Q55" i="79"/>
  <c r="Q55" i="4" s="1"/>
  <c r="AG55" i="79"/>
  <c r="BA55" i="79"/>
  <c r="J54" i="97"/>
  <c r="J99" i="97" s="1"/>
  <c r="Z54" i="97"/>
  <c r="Z54" i="79" s="1"/>
  <c r="Z99" i="79" s="1"/>
  <c r="I87" i="79"/>
  <c r="Y87" i="79"/>
  <c r="AS87" i="79"/>
  <c r="Q89" i="79"/>
  <c r="AG89" i="79"/>
  <c r="BA89" i="79"/>
  <c r="I91" i="79"/>
  <c r="Y91" i="79"/>
  <c r="AS91" i="79"/>
  <c r="I106" i="24"/>
  <c r="Y106" i="24"/>
  <c r="AS106" i="24"/>
  <c r="BI106" i="24"/>
  <c r="I44" i="79"/>
  <c r="Y44" i="79"/>
  <c r="BI44" i="79"/>
  <c r="BI44" i="4" s="1"/>
  <c r="BE46" i="79"/>
  <c r="Q47" i="79"/>
  <c r="Q47" i="4" s="1"/>
  <c r="AG47" i="79"/>
  <c r="BA47" i="79"/>
  <c r="H54" i="98"/>
  <c r="X99" i="98"/>
  <c r="X54" i="98"/>
  <c r="AR54" i="98"/>
  <c r="AR99" i="98" s="1"/>
  <c r="BH99" i="98"/>
  <c r="J54" i="100"/>
  <c r="J99" i="100" s="1"/>
  <c r="T99" i="100"/>
  <c r="BD25" i="79"/>
  <c r="L54" i="71"/>
  <c r="R54" i="71"/>
  <c r="R99" i="71" s="1"/>
  <c r="W46" i="4"/>
  <c r="AN56" i="86"/>
  <c r="L98" i="26"/>
  <c r="L25" i="26"/>
  <c r="L27" i="86"/>
  <c r="R25" i="26"/>
  <c r="W27" i="86"/>
  <c r="AE52" i="26"/>
  <c r="AE52" i="86" s="1"/>
  <c r="AE48" i="86"/>
  <c r="AE48" i="4" s="1"/>
  <c r="AN52" i="26"/>
  <c r="AN52" i="86" s="1"/>
  <c r="AN48" i="86"/>
  <c r="BI28" i="4"/>
  <c r="AD20" i="4"/>
  <c r="AF31" i="4"/>
  <c r="J44" i="4"/>
  <c r="H80" i="4"/>
  <c r="BC80" i="4"/>
  <c r="O86" i="4"/>
  <c r="F23" i="22"/>
  <c r="O25" i="22"/>
  <c r="AE98" i="22"/>
  <c r="G54" i="22"/>
  <c r="G99" i="22"/>
  <c r="L54" i="22"/>
  <c r="L99" i="22"/>
  <c r="R54" i="22"/>
  <c r="R99" i="22"/>
  <c r="Q81" i="79"/>
  <c r="AG81" i="79"/>
  <c r="BA81" i="79"/>
  <c r="Q84" i="79"/>
  <c r="AG84" i="79"/>
  <c r="AG84" i="4" s="1"/>
  <c r="BA84" i="79"/>
  <c r="BA84" i="4" s="1"/>
  <c r="Q88" i="79"/>
  <c r="AG88" i="79"/>
  <c r="BA88" i="79"/>
  <c r="Y90" i="79"/>
  <c r="Q92" i="79"/>
  <c r="AG92" i="79"/>
  <c r="BA92" i="79"/>
  <c r="BA92" i="4" s="1"/>
  <c r="R98" i="97"/>
  <c r="Q106" i="24"/>
  <c r="AG106" i="24"/>
  <c r="BA106" i="24"/>
  <c r="M18" i="79"/>
  <c r="M20" i="79"/>
  <c r="M20" i="4" s="1"/>
  <c r="AC20" i="79"/>
  <c r="AW20" i="79"/>
  <c r="AW20" i="4" s="1"/>
  <c r="BH25" i="79"/>
  <c r="BH98" i="79" s="1"/>
  <c r="U26" i="79"/>
  <c r="U26" i="4" s="1"/>
  <c r="AO26" i="79"/>
  <c r="BE26" i="79"/>
  <c r="H25" i="24"/>
  <c r="H98" i="24" s="1"/>
  <c r="X98" i="24"/>
  <c r="AR25" i="24"/>
  <c r="AR98" i="24" s="1"/>
  <c r="BH98" i="24"/>
  <c r="AC34" i="79"/>
  <c r="J54" i="24"/>
  <c r="J99" i="24" s="1"/>
  <c r="T54" i="24"/>
  <c r="T99" i="24" s="1"/>
  <c r="Z99" i="24"/>
  <c r="AN99" i="24"/>
  <c r="AT54" i="24"/>
  <c r="AC54" i="68"/>
  <c r="I26" i="79"/>
  <c r="Y26" i="79"/>
  <c r="Y26" i="4" s="1"/>
  <c r="AS26" i="79"/>
  <c r="BI26" i="79"/>
  <c r="BI26" i="4" s="1"/>
  <c r="J25" i="99"/>
  <c r="T98" i="99"/>
  <c r="Y28" i="79"/>
  <c r="Q30" i="79"/>
  <c r="BI32" i="79"/>
  <c r="AG34" i="79"/>
  <c r="AG34" i="4" s="1"/>
  <c r="I46" i="79"/>
  <c r="AS46" i="79"/>
  <c r="BI46" i="79"/>
  <c r="BE47" i="79"/>
  <c r="BE47" i="4" s="1"/>
  <c r="H67" i="99"/>
  <c r="H68" i="99" s="1"/>
  <c r="AP63" i="4"/>
  <c r="J77" i="4"/>
  <c r="J25" i="85"/>
  <c r="J25" i="86" s="1"/>
  <c r="J27" i="86"/>
  <c r="O27" i="86"/>
  <c r="T25" i="85"/>
  <c r="T98" i="85" s="1"/>
  <c r="T27" i="86"/>
  <c r="Z98" i="85"/>
  <c r="Z27" i="86"/>
  <c r="AE27" i="86"/>
  <c r="BD25" i="85"/>
  <c r="BD98" i="85"/>
  <c r="BD27" i="86"/>
  <c r="AY52" i="85"/>
  <c r="AY48" i="86"/>
  <c r="BD52" i="85"/>
  <c r="BD52" i="86" s="1"/>
  <c r="BD48" i="86"/>
  <c r="BD48" i="4" s="1"/>
  <c r="L54" i="24"/>
  <c r="L99" i="24" s="1"/>
  <c r="R99" i="24"/>
  <c r="AB99" i="24"/>
  <c r="AL99" i="24"/>
  <c r="AV99" i="24"/>
  <c r="BB99" i="24"/>
  <c r="L98" i="98"/>
  <c r="R25" i="98"/>
  <c r="R98" i="98" s="1"/>
  <c r="AB25" i="98"/>
  <c r="AB98" i="98" s="1"/>
  <c r="AL98" i="98"/>
  <c r="AV25" i="98"/>
  <c r="AV98" i="98" s="1"/>
  <c r="BB98" i="98"/>
  <c r="BH67" i="98"/>
  <c r="BH68" i="98" s="1"/>
  <c r="J99" i="98"/>
  <c r="T99" i="98"/>
  <c r="Z99" i="98"/>
  <c r="AN99" i="98"/>
  <c r="AT99" i="98"/>
  <c r="BD99" i="98"/>
  <c r="U81" i="79"/>
  <c r="BE81" i="79"/>
  <c r="BE81" i="4" s="1"/>
  <c r="BI87" i="79"/>
  <c r="BI91" i="79"/>
  <c r="I13" i="79"/>
  <c r="I13" i="4" s="1"/>
  <c r="Q106" i="68"/>
  <c r="AG106" i="68"/>
  <c r="J98" i="68"/>
  <c r="R54" i="99"/>
  <c r="R99" i="99" s="1"/>
  <c r="W56" i="79"/>
  <c r="BE65" i="79"/>
  <c r="BE65" i="4" s="1"/>
  <c r="M71" i="79"/>
  <c r="AC71" i="79"/>
  <c r="AC71" i="4" s="1"/>
  <c r="AW71" i="79"/>
  <c r="BI73" i="79"/>
  <c r="BE75" i="79"/>
  <c r="M77" i="79"/>
  <c r="M77" i="4" s="1"/>
  <c r="AC77" i="79"/>
  <c r="AW77" i="79"/>
  <c r="BI78" i="79"/>
  <c r="BE79" i="79"/>
  <c r="BE79" i="4" s="1"/>
  <c r="H98" i="100"/>
  <c r="N98" i="100"/>
  <c r="X98" i="100"/>
  <c r="AD98" i="100"/>
  <c r="BD52" i="79"/>
  <c r="P54" i="100"/>
  <c r="P99" i="100" s="1"/>
  <c r="AF54" i="100"/>
  <c r="BH38" i="71"/>
  <c r="BH39" i="71" s="1"/>
  <c r="L25" i="71"/>
  <c r="L98" i="71" s="1"/>
  <c r="R25" i="71"/>
  <c r="R98" i="71" s="1"/>
  <c r="U36" i="79"/>
  <c r="U36" i="4" s="1"/>
  <c r="H99" i="71"/>
  <c r="X54" i="71"/>
  <c r="X99" i="71" s="1"/>
  <c r="L25" i="86"/>
  <c r="AZ25" i="86"/>
  <c r="M28" i="86"/>
  <c r="AG31" i="86"/>
  <c r="BA31" i="86"/>
  <c r="L54" i="85"/>
  <c r="L99" i="85" s="1"/>
  <c r="R54" i="85"/>
  <c r="R99" i="85"/>
  <c r="AB54" i="85"/>
  <c r="AB54" i="86" s="1"/>
  <c r="BB54" i="85"/>
  <c r="BB99" i="85" s="1"/>
  <c r="BG99" i="85"/>
  <c r="BG54" i="85"/>
  <c r="AW58" i="86"/>
  <c r="I59" i="86"/>
  <c r="Y59" i="86"/>
  <c r="AW62" i="86"/>
  <c r="I63" i="86"/>
  <c r="Y63" i="86"/>
  <c r="U75" i="86"/>
  <c r="U79" i="86"/>
  <c r="AR54" i="24"/>
  <c r="AR99" i="24"/>
  <c r="BH99" i="24"/>
  <c r="H25" i="98"/>
  <c r="H98" i="98" s="1"/>
  <c r="X25" i="98"/>
  <c r="X98" i="98" s="1"/>
  <c r="AR25" i="98"/>
  <c r="AR98" i="98" s="1"/>
  <c r="BH98" i="98"/>
  <c r="Q65" i="79"/>
  <c r="AG65" i="79"/>
  <c r="BA65" i="79"/>
  <c r="AC76" i="79"/>
  <c r="AC76" i="4" s="1"/>
  <c r="BI77" i="79"/>
  <c r="AO78" i="79"/>
  <c r="F25" i="68"/>
  <c r="F98" i="68" s="1"/>
  <c r="P25" i="68"/>
  <c r="P98" i="68" s="1"/>
  <c r="V25" i="68"/>
  <c r="V98" i="68" s="1"/>
  <c r="AF25" i="68"/>
  <c r="AF98" i="68" s="1"/>
  <c r="BI29" i="79"/>
  <c r="BI29" i="4" s="1"/>
  <c r="BE30" i="79"/>
  <c r="BI33" i="79"/>
  <c r="BI33" i="4" s="1"/>
  <c r="BE34" i="79"/>
  <c r="Q36" i="79"/>
  <c r="AG36" i="79"/>
  <c r="BA36" i="79"/>
  <c r="U44" i="79"/>
  <c r="AO44" i="79"/>
  <c r="AO44" i="4" s="1"/>
  <c r="BE44" i="79"/>
  <c r="M47" i="79"/>
  <c r="AC47" i="79"/>
  <c r="AW47" i="79"/>
  <c r="AW47" i="4" s="1"/>
  <c r="P67" i="68"/>
  <c r="P68" i="68" s="1"/>
  <c r="AA67" i="68"/>
  <c r="AA68" i="68" s="1"/>
  <c r="AU67" i="68"/>
  <c r="AU68" i="68" s="1"/>
  <c r="AZ67" i="68"/>
  <c r="AZ68" i="68" s="1"/>
  <c r="H99" i="68"/>
  <c r="N99" i="68"/>
  <c r="X99" i="68"/>
  <c r="AD99" i="68"/>
  <c r="L98" i="99"/>
  <c r="R25" i="99"/>
  <c r="H99" i="99"/>
  <c r="X99" i="99"/>
  <c r="J98" i="100"/>
  <c r="L99" i="100"/>
  <c r="R99" i="100"/>
  <c r="K83" i="79"/>
  <c r="K83" i="4" s="1"/>
  <c r="AA83" i="79"/>
  <c r="AA83" i="4" s="1"/>
  <c r="AU83" i="79"/>
  <c r="AU83" i="4" s="1"/>
  <c r="I20" i="79"/>
  <c r="Y20" i="79"/>
  <c r="Y20" i="4" s="1"/>
  <c r="AS20" i="79"/>
  <c r="BI20" i="79"/>
  <c r="U21" i="79"/>
  <c r="AO21" i="79"/>
  <c r="BE21" i="79"/>
  <c r="M22" i="79"/>
  <c r="AC22" i="79"/>
  <c r="AW22" i="79"/>
  <c r="AW22" i="4" s="1"/>
  <c r="H98" i="71"/>
  <c r="X98" i="71"/>
  <c r="J99" i="71"/>
  <c r="T54" i="71"/>
  <c r="T99" i="71"/>
  <c r="AG26" i="86"/>
  <c r="BA26" i="86"/>
  <c r="L98" i="85"/>
  <c r="R98" i="85"/>
  <c r="AB98" i="85"/>
  <c r="BB98" i="85"/>
  <c r="AG28" i="86"/>
  <c r="BA28" i="86"/>
  <c r="M29" i="86"/>
  <c r="AG32" i="86"/>
  <c r="BA32" i="86"/>
  <c r="M33" i="86"/>
  <c r="AW47" i="86"/>
  <c r="F48" i="86"/>
  <c r="V48" i="86"/>
  <c r="BB54" i="86"/>
  <c r="BB99" i="86" s="1"/>
  <c r="BD54" i="24"/>
  <c r="BD99" i="24" s="1"/>
  <c r="BI57" i="79"/>
  <c r="BE58" i="79"/>
  <c r="BE58" i="4" s="1"/>
  <c r="BI61" i="79"/>
  <c r="BE62" i="79"/>
  <c r="BE62" i="4" s="1"/>
  <c r="J98" i="98"/>
  <c r="T98" i="98"/>
  <c r="Z98" i="98"/>
  <c r="AN98" i="98"/>
  <c r="AT98" i="98"/>
  <c r="BD98" i="98"/>
  <c r="L99" i="98"/>
  <c r="R99" i="98"/>
  <c r="AB99" i="98"/>
  <c r="AL54" i="98"/>
  <c r="AL99" i="98" s="1"/>
  <c r="AV54" i="98"/>
  <c r="AV99" i="98" s="1"/>
  <c r="BB99" i="98"/>
  <c r="I106" i="68"/>
  <c r="Y106" i="68"/>
  <c r="AM38" i="68"/>
  <c r="AM39" i="68" s="1"/>
  <c r="BC38" i="68"/>
  <c r="BC39" i="68" s="1"/>
  <c r="BH38" i="68"/>
  <c r="BH39" i="68" s="1"/>
  <c r="BE20" i="79"/>
  <c r="Q21" i="79"/>
  <c r="AG21" i="79"/>
  <c r="BA21" i="79"/>
  <c r="I22" i="79"/>
  <c r="I22" i="4" s="1"/>
  <c r="Y22" i="79"/>
  <c r="Y22" i="4" s="1"/>
  <c r="AS22" i="79"/>
  <c r="AS22" i="4" s="1"/>
  <c r="BI22" i="79"/>
  <c r="AO25" i="68"/>
  <c r="BE25" i="68"/>
  <c r="R98" i="68"/>
  <c r="J99" i="68"/>
  <c r="X25" i="99"/>
  <c r="X98" i="99" s="1"/>
  <c r="I51" i="79"/>
  <c r="Y51" i="79"/>
  <c r="Y51" i="4" s="1"/>
  <c r="AS51" i="79"/>
  <c r="AS51" i="4" s="1"/>
  <c r="J54" i="99"/>
  <c r="J99" i="99"/>
  <c r="T99" i="99"/>
  <c r="AL19" i="79"/>
  <c r="F25" i="100"/>
  <c r="F98" i="100"/>
  <c r="P25" i="100"/>
  <c r="P98" i="100" s="1"/>
  <c r="V25" i="100"/>
  <c r="V98" i="100" s="1"/>
  <c r="AF25" i="100"/>
  <c r="AF98" i="100" s="1"/>
  <c r="U55" i="79"/>
  <c r="U55" i="4" s="1"/>
  <c r="AO55" i="79"/>
  <c r="BE55" i="79"/>
  <c r="BE55" i="4" s="1"/>
  <c r="H54" i="100"/>
  <c r="H99" i="100"/>
  <c r="X54" i="100"/>
  <c r="X99" i="100" s="1"/>
  <c r="U57" i="79"/>
  <c r="BE57" i="79"/>
  <c r="AG58" i="79"/>
  <c r="AW59" i="79"/>
  <c r="Y60" i="79"/>
  <c r="BI60" i="79"/>
  <c r="BI60" i="4" s="1"/>
  <c r="Q71" i="79"/>
  <c r="Q71" i="4" s="1"/>
  <c r="AG71" i="79"/>
  <c r="AG71" i="4" s="1"/>
  <c r="BA71" i="79"/>
  <c r="BA71" i="4" s="1"/>
  <c r="AA38" i="71"/>
  <c r="AA39" i="71" s="1"/>
  <c r="AU38" i="71"/>
  <c r="AU39" i="71" s="1"/>
  <c r="J98" i="71"/>
  <c r="T98" i="71"/>
  <c r="M55" i="79"/>
  <c r="AC55" i="79"/>
  <c r="AC55" i="4" s="1"/>
  <c r="AW55" i="79"/>
  <c r="P99" i="71"/>
  <c r="AF99" i="71"/>
  <c r="M57" i="79"/>
  <c r="AC57" i="79"/>
  <c r="BI58" i="79"/>
  <c r="U59" i="79"/>
  <c r="BE59" i="79"/>
  <c r="Q60" i="79"/>
  <c r="BA60" i="79"/>
  <c r="M61" i="79"/>
  <c r="AC61" i="79"/>
  <c r="I62" i="79"/>
  <c r="Y62" i="79"/>
  <c r="AS62" i="79"/>
  <c r="AS62" i="4" s="1"/>
  <c r="V36" i="103" s="1"/>
  <c r="U63" i="79"/>
  <c r="AO63" i="79"/>
  <c r="BE63" i="79"/>
  <c r="H25" i="85"/>
  <c r="X25" i="85"/>
  <c r="BH98" i="85"/>
  <c r="AG29" i="86"/>
  <c r="BA29" i="86"/>
  <c r="M30" i="86"/>
  <c r="I55" i="86"/>
  <c r="I55" i="4" s="1"/>
  <c r="Y55" i="86"/>
  <c r="Y55" i="4" s="1"/>
  <c r="J54" i="85"/>
  <c r="J99" i="85" s="1"/>
  <c r="O56" i="86"/>
  <c r="T99" i="85"/>
  <c r="BD99" i="85"/>
  <c r="I57" i="86"/>
  <c r="Y57" i="86"/>
  <c r="AW60" i="86"/>
  <c r="I61" i="86"/>
  <c r="Y61" i="86"/>
  <c r="AW65" i="86"/>
  <c r="AW65" i="4" s="1"/>
  <c r="W38" i="103" s="1"/>
  <c r="U71" i="86"/>
  <c r="U71" i="4" s="1"/>
  <c r="U77" i="86"/>
  <c r="AS80" i="86"/>
  <c r="AS80" i="4" s="1"/>
  <c r="U81" i="86"/>
  <c r="AM83" i="86"/>
  <c r="AM83" i="4" s="1"/>
  <c r="AR83" i="86"/>
  <c r="BC83" i="86"/>
  <c r="BC83" i="4" s="1"/>
  <c r="BH83" i="86"/>
  <c r="AS87" i="86"/>
  <c r="BI87" i="86"/>
  <c r="AS91" i="86"/>
  <c r="BI91" i="86"/>
  <c r="BI91" i="4" s="1"/>
  <c r="M32" i="86"/>
  <c r="AG36" i="86"/>
  <c r="BA36" i="86"/>
  <c r="BF54" i="85"/>
  <c r="BF99" i="85" s="1"/>
  <c r="I58" i="86"/>
  <c r="I58" i="4" s="1"/>
  <c r="Y58" i="86"/>
  <c r="Y58" i="4" s="1"/>
  <c r="I62" i="86"/>
  <c r="Y62" i="86"/>
  <c r="AS71" i="86"/>
  <c r="U73" i="86"/>
  <c r="AS77" i="86"/>
  <c r="U78" i="86"/>
  <c r="O83" i="86"/>
  <c r="O83" i="4" s="1"/>
  <c r="AG20" i="86"/>
  <c r="BA20" i="86"/>
  <c r="M21" i="86"/>
  <c r="AG21" i="86"/>
  <c r="BA21" i="86"/>
  <c r="M22" i="86"/>
  <c r="H25" i="26"/>
  <c r="H98" i="26" s="1"/>
  <c r="X25" i="26"/>
  <c r="X98" i="26" s="1"/>
  <c r="BG27" i="86"/>
  <c r="BG27" i="4" s="1"/>
  <c r="AO29" i="86"/>
  <c r="BE29" i="86"/>
  <c r="Q30" i="86"/>
  <c r="AO33" i="86"/>
  <c r="BE33" i="86"/>
  <c r="Q34" i="86"/>
  <c r="AG44" i="86"/>
  <c r="BA44" i="86"/>
  <c r="M46" i="86"/>
  <c r="M47" i="86"/>
  <c r="R48" i="86"/>
  <c r="M49" i="86"/>
  <c r="AG49" i="86"/>
  <c r="BA49" i="86"/>
  <c r="M50" i="86"/>
  <c r="M55" i="86"/>
  <c r="M55" i="4" s="1"/>
  <c r="G56" i="86"/>
  <c r="W56" i="86"/>
  <c r="M60" i="86"/>
  <c r="M60" i="4" s="1"/>
  <c r="AG63" i="86"/>
  <c r="BA63" i="86"/>
  <c r="M65" i="86"/>
  <c r="Y71" i="86"/>
  <c r="Y73" i="86"/>
  <c r="I76" i="86"/>
  <c r="Y76" i="86"/>
  <c r="Y77" i="86"/>
  <c r="I78" i="86"/>
  <c r="Y78" i="86"/>
  <c r="Y80" i="86"/>
  <c r="Y81" i="86"/>
  <c r="AT83" i="86"/>
  <c r="BD83" i="86"/>
  <c r="I84" i="86"/>
  <c r="Y84" i="86"/>
  <c r="AW85" i="86"/>
  <c r="I86" i="86"/>
  <c r="Y86" i="86"/>
  <c r="AW86" i="86"/>
  <c r="AW87" i="86"/>
  <c r="AW89" i="86"/>
  <c r="I90" i="86"/>
  <c r="Y90" i="86"/>
  <c r="AW90" i="86"/>
  <c r="I92" i="86"/>
  <c r="Y92" i="86"/>
  <c r="AW94" i="86"/>
  <c r="AW94" i="4" s="1"/>
  <c r="AS85" i="86"/>
  <c r="AS85" i="4" s="1"/>
  <c r="BI85" i="86"/>
  <c r="U86" i="86"/>
  <c r="AS89" i="86"/>
  <c r="BI89" i="86"/>
  <c r="U90" i="86"/>
  <c r="AS94" i="86"/>
  <c r="BI94" i="86"/>
  <c r="J98" i="26"/>
  <c r="X67" i="26"/>
  <c r="X68" i="26" s="1"/>
  <c r="H54" i="26"/>
  <c r="H99" i="26" s="1"/>
  <c r="X99" i="26"/>
  <c r="AG33" i="86"/>
  <c r="BA33" i="86"/>
  <c r="M34" i="86"/>
  <c r="I44" i="86"/>
  <c r="H99" i="85"/>
  <c r="X54" i="85"/>
  <c r="X54" i="86" s="1"/>
  <c r="BC54" i="85"/>
  <c r="BC99" i="85" s="1"/>
  <c r="BH54" i="85"/>
  <c r="BH54" i="86" s="1"/>
  <c r="I60" i="86"/>
  <c r="Y60" i="86"/>
  <c r="I65" i="86"/>
  <c r="Y65" i="86"/>
  <c r="AS75" i="86"/>
  <c r="BI75" i="86"/>
  <c r="U76" i="86"/>
  <c r="AS79" i="86"/>
  <c r="BI79" i="86"/>
  <c r="U80" i="86"/>
  <c r="U80" i="4" s="1"/>
  <c r="AS90" i="86"/>
  <c r="T25" i="26"/>
  <c r="T98" i="26" s="1"/>
  <c r="J54" i="26"/>
  <c r="J99" i="26" s="1"/>
  <c r="T99" i="26"/>
  <c r="BF55" i="4"/>
  <c r="N61" i="4"/>
  <c r="T75" i="4"/>
  <c r="O77" i="4"/>
  <c r="X80" i="4"/>
  <c r="AF81" i="4"/>
  <c r="H90" i="4"/>
  <c r="AP94" i="4"/>
  <c r="AD55" i="4"/>
  <c r="AU62" i="4"/>
  <c r="F63" i="4"/>
  <c r="U89" i="4"/>
  <c r="I20" i="47"/>
  <c r="N20" i="47"/>
  <c r="U82" i="103" s="1"/>
  <c r="R20" i="47"/>
  <c r="H25" i="47"/>
  <c r="L25" i="47"/>
  <c r="Q25" i="47"/>
  <c r="F27" i="47"/>
  <c r="J27" i="47"/>
  <c r="O27" i="47"/>
  <c r="S27" i="47"/>
  <c r="H29" i="47"/>
  <c r="L29" i="47"/>
  <c r="Q29" i="47"/>
  <c r="G30" i="47"/>
  <c r="K30" i="47"/>
  <c r="P30" i="47"/>
  <c r="I33" i="47"/>
  <c r="N33" i="47"/>
  <c r="R33" i="47"/>
  <c r="I35" i="47"/>
  <c r="N35" i="47"/>
  <c r="R35" i="47"/>
  <c r="G37" i="47"/>
  <c r="K37" i="47"/>
  <c r="P37" i="47"/>
  <c r="I39" i="47"/>
  <c r="N39" i="47"/>
  <c r="R39" i="47"/>
  <c r="H40" i="47"/>
  <c r="S71" i="47"/>
  <c r="N77" i="92"/>
  <c r="F106" i="92"/>
  <c r="O124" i="92"/>
  <c r="A2" i="3"/>
  <c r="F42" i="84"/>
  <c r="K42" i="84"/>
  <c r="A2" i="47"/>
  <c r="Q40" i="47"/>
  <c r="K104" i="92"/>
  <c r="K107" i="92"/>
  <c r="F108" i="92"/>
  <c r="J116" i="92"/>
  <c r="G125" i="92"/>
  <c r="O126" i="92"/>
  <c r="L13" i="4"/>
  <c r="AL13" i="4"/>
  <c r="AN17" i="4"/>
  <c r="AT17" i="4"/>
  <c r="AP22" i="4"/>
  <c r="V26" i="4"/>
  <c r="H31" i="4"/>
  <c r="L34" i="4"/>
  <c r="AU34" i="4"/>
  <c r="F36" i="4"/>
  <c r="T36" i="4"/>
  <c r="AQ36" i="4"/>
  <c r="AV36" i="4"/>
  <c r="AZ36" i="4"/>
  <c r="N42" i="4"/>
  <c r="S42" i="4"/>
  <c r="AB44" i="4"/>
  <c r="AY46" i="4"/>
  <c r="F47" i="4"/>
  <c r="BG58" i="4"/>
  <c r="W71" i="4"/>
  <c r="BH75" i="4"/>
  <c r="S76" i="4"/>
  <c r="O79" i="4"/>
  <c r="BA80" i="4"/>
  <c r="V61" i="4"/>
  <c r="AO78" i="4"/>
  <c r="F14" i="47"/>
  <c r="J14" i="47"/>
  <c r="O14" i="47"/>
  <c r="V76" i="103" s="1"/>
  <c r="S14" i="47"/>
  <c r="I15" i="47"/>
  <c r="N15" i="47"/>
  <c r="U77" i="103" s="1"/>
  <c r="R15" i="47"/>
  <c r="G17" i="47"/>
  <c r="K17" i="47"/>
  <c r="P17" i="47"/>
  <c r="W79" i="103" s="1"/>
  <c r="F18" i="47"/>
  <c r="J18" i="47"/>
  <c r="O18" i="47"/>
  <c r="V80" i="103" s="1"/>
  <c r="S18" i="47"/>
  <c r="I19" i="47"/>
  <c r="N19" i="47"/>
  <c r="U81" i="103" s="1"/>
  <c r="R19" i="47"/>
  <c r="L40" i="47"/>
  <c r="J61" i="47"/>
  <c r="G71" i="47"/>
  <c r="O123" i="92"/>
  <c r="O127" i="92"/>
  <c r="AZ13" i="4"/>
  <c r="X17" i="4"/>
  <c r="AD17" i="4"/>
  <c r="AL17" i="4"/>
  <c r="BH19" i="4"/>
  <c r="J20" i="4"/>
  <c r="AL20" i="4"/>
  <c r="H42" i="84"/>
  <c r="F13" i="4"/>
  <c r="AF13" i="4"/>
  <c r="F15" i="4"/>
  <c r="R15" i="4"/>
  <c r="V15" i="4"/>
  <c r="V106" i="4" s="1"/>
  <c r="AL15" i="4"/>
  <c r="AP15" i="4"/>
  <c r="BF15" i="4"/>
  <c r="BB17" i="4"/>
  <c r="N18" i="4"/>
  <c r="F20" i="4"/>
  <c r="R21" i="4"/>
  <c r="G28" i="4"/>
  <c r="P28" i="4"/>
  <c r="AD30" i="4"/>
  <c r="AQ30" i="4"/>
  <c r="AY32" i="4"/>
  <c r="BD32" i="4"/>
  <c r="F34" i="4"/>
  <c r="K34" i="4"/>
  <c r="Z34" i="4"/>
  <c r="AE34" i="4"/>
  <c r="AN34" i="4"/>
  <c r="AT34" i="4"/>
  <c r="AY34" i="4"/>
  <c r="H77" i="4"/>
  <c r="S77" i="4"/>
  <c r="AY78" i="4"/>
  <c r="W80" i="4"/>
  <c r="T81" i="4"/>
  <c r="Z81" i="4"/>
  <c r="AM84" i="4"/>
  <c r="AR84" i="4"/>
  <c r="AY85" i="4"/>
  <c r="AY88" i="4"/>
  <c r="AG13" i="4"/>
  <c r="AC34" i="4"/>
  <c r="AN98" i="86"/>
  <c r="AQ20" i="4"/>
  <c r="V21" i="4"/>
  <c r="AT21" i="4"/>
  <c r="AX21" i="4"/>
  <c r="BC26" i="4"/>
  <c r="BD98" i="79"/>
  <c r="F28" i="4"/>
  <c r="J28" i="4"/>
  <c r="O28" i="4"/>
  <c r="T28" i="4"/>
  <c r="BC28" i="4"/>
  <c r="BH28" i="4"/>
  <c r="H29" i="4"/>
  <c r="N29" i="4"/>
  <c r="S29" i="4"/>
  <c r="S30" i="4"/>
  <c r="X30" i="4"/>
  <c r="AC30" i="4"/>
  <c r="AP30" i="4"/>
  <c r="AZ30" i="4"/>
  <c r="BD30" i="4"/>
  <c r="V31" i="4"/>
  <c r="J33" i="4"/>
  <c r="AE33" i="4"/>
  <c r="AT33" i="4"/>
  <c r="AY33" i="4"/>
  <c r="BD33" i="4"/>
  <c r="BH33" i="4"/>
  <c r="J34" i="4"/>
  <c r="O34" i="4"/>
  <c r="AR34" i="4"/>
  <c r="AX34" i="4"/>
  <c r="BB34" i="4"/>
  <c r="BG34" i="4"/>
  <c r="H36" i="4"/>
  <c r="R36" i="4"/>
  <c r="AT36" i="4"/>
  <c r="BC36" i="4"/>
  <c r="BG36" i="4"/>
  <c r="K42" i="4"/>
  <c r="Z44" i="4"/>
  <c r="AM46" i="4"/>
  <c r="BG46" i="4"/>
  <c r="N47" i="4"/>
  <c r="X47" i="4"/>
  <c r="AB47" i="4"/>
  <c r="BG48" i="4"/>
  <c r="AB49" i="4"/>
  <c r="AF49" i="4"/>
  <c r="AN49" i="4"/>
  <c r="BH49" i="4"/>
  <c r="H51" i="4"/>
  <c r="S51" i="4"/>
  <c r="BC51" i="4"/>
  <c r="AY57" i="4"/>
  <c r="BD57" i="4"/>
  <c r="K58" i="4"/>
  <c r="P58" i="4"/>
  <c r="F59" i="4"/>
  <c r="K59" i="4"/>
  <c r="AE60" i="4"/>
  <c r="BD62" i="4"/>
  <c r="J63" i="4"/>
  <c r="T63" i="4"/>
  <c r="Z63" i="4"/>
  <c r="AT63" i="4"/>
  <c r="BD63" i="4"/>
  <c r="O65" i="4"/>
  <c r="P71" i="4"/>
  <c r="AZ71" i="4"/>
  <c r="BC34" i="4"/>
  <c r="BH34" i="4"/>
  <c r="J36" i="4"/>
  <c r="S36" i="4"/>
  <c r="AP36" i="4"/>
  <c r="BD36" i="4"/>
  <c r="BH36" i="4"/>
  <c r="G42" i="4"/>
  <c r="V44" i="4"/>
  <c r="AA44" i="4"/>
  <c r="AF44" i="4"/>
  <c r="AN44" i="4"/>
  <c r="AS44" i="4"/>
  <c r="AX44" i="4"/>
  <c r="BH44" i="4"/>
  <c r="BC46" i="4"/>
  <c r="AX47" i="4"/>
  <c r="BH47" i="4"/>
  <c r="AX48" i="4"/>
  <c r="Y50" i="4"/>
  <c r="AG50" i="4"/>
  <c r="AN51" i="4"/>
  <c r="BD51" i="4"/>
  <c r="X55" i="4"/>
  <c r="BH55" i="4"/>
  <c r="AQ58" i="4"/>
  <c r="AZ58" i="4"/>
  <c r="BF58" i="4"/>
  <c r="P59" i="4"/>
  <c r="V59" i="4"/>
  <c r="AA59" i="4"/>
  <c r="AF59" i="4"/>
  <c r="V60" i="4"/>
  <c r="AN60" i="4"/>
  <c r="F61" i="4"/>
  <c r="K61" i="4"/>
  <c r="AA62" i="4"/>
  <c r="P65" i="4"/>
  <c r="V71" i="4"/>
  <c r="AE71" i="4"/>
  <c r="AN71" i="4"/>
  <c r="BF71" i="4"/>
  <c r="F73" i="4"/>
  <c r="BC73" i="4"/>
  <c r="H75" i="4"/>
  <c r="N75" i="4"/>
  <c r="R75" i="4"/>
  <c r="W75" i="4"/>
  <c r="AL75" i="4"/>
  <c r="AQ75" i="4"/>
  <c r="AV75" i="4"/>
  <c r="BB75" i="4"/>
  <c r="H76" i="4"/>
  <c r="R76" i="4"/>
  <c r="W76" i="4"/>
  <c r="AB76" i="4"/>
  <c r="G77" i="4"/>
  <c r="L77" i="4"/>
  <c r="R77" i="4"/>
  <c r="BH77" i="4"/>
  <c r="BC78" i="4"/>
  <c r="H79" i="4"/>
  <c r="N79" i="4"/>
  <c r="R80" i="4"/>
  <c r="V80" i="4"/>
  <c r="AQ80" i="4"/>
  <c r="AU80" i="4"/>
  <c r="AZ80" i="4"/>
  <c r="S81" i="4"/>
  <c r="X81" i="4"/>
  <c r="AM81" i="4"/>
  <c r="AQ81" i="4"/>
  <c r="AV81" i="4"/>
  <c r="G84" i="4"/>
  <c r="L84" i="4"/>
  <c r="AQ84" i="4"/>
  <c r="AV84" i="4"/>
  <c r="H85" i="4"/>
  <c r="AT85" i="4"/>
  <c r="AX85" i="4"/>
  <c r="I27" i="47"/>
  <c r="I34" i="47"/>
  <c r="BF75" i="4"/>
  <c r="G76" i="4"/>
  <c r="L76" i="4"/>
  <c r="V76" i="4"/>
  <c r="AF76" i="4"/>
  <c r="AP76" i="4"/>
  <c r="BB78" i="4"/>
  <c r="G79" i="4"/>
  <c r="L79" i="4"/>
  <c r="AP80" i="4"/>
  <c r="AL81" i="4"/>
  <c r="AU81" i="4"/>
  <c r="AZ81" i="4"/>
  <c r="F84" i="4"/>
  <c r="K84" i="4"/>
  <c r="P84" i="4"/>
  <c r="AU84" i="4"/>
  <c r="AZ84" i="4"/>
  <c r="AN85" i="4"/>
  <c r="Y86" i="4"/>
  <c r="AM86" i="4"/>
  <c r="AR86" i="4"/>
  <c r="AV86" i="4"/>
  <c r="AL87" i="4"/>
  <c r="G88" i="4"/>
  <c r="W88" i="4"/>
  <c r="BB88" i="4"/>
  <c r="X89" i="4"/>
  <c r="S90" i="4"/>
  <c r="X90" i="4"/>
  <c r="W91" i="4"/>
  <c r="AB91" i="4"/>
  <c r="G92" i="4"/>
  <c r="AQ92" i="4"/>
  <c r="AA94" i="4"/>
  <c r="AE94" i="4"/>
  <c r="BC94" i="4"/>
  <c r="BG94" i="4"/>
  <c r="AG22" i="4"/>
  <c r="BA22" i="4"/>
  <c r="Q89" i="4"/>
  <c r="AG89" i="4"/>
  <c r="BA89" i="4"/>
  <c r="AS91" i="4"/>
  <c r="BI73" i="4"/>
  <c r="BI84" i="4"/>
  <c r="AO85" i="4"/>
  <c r="AB98" i="86"/>
  <c r="BF44" i="4"/>
  <c r="T99" i="86"/>
  <c r="N59" i="4"/>
  <c r="V63" i="4"/>
  <c r="AF63" i="4"/>
  <c r="AB71" i="4"/>
  <c r="BA73" i="4"/>
  <c r="K75" i="4"/>
  <c r="P75" i="4"/>
  <c r="O76" i="4"/>
  <c r="T77" i="4"/>
  <c r="AX80" i="4"/>
  <c r="L83" i="4"/>
  <c r="F85" i="4"/>
  <c r="AT86" i="4"/>
  <c r="BC86" i="4"/>
  <c r="AA87" i="4"/>
  <c r="BC87" i="4"/>
  <c r="AZ88" i="4"/>
  <c r="U91" i="4"/>
  <c r="BF92" i="4"/>
  <c r="AL94" i="4"/>
  <c r="I75" i="4"/>
  <c r="Y75" i="4"/>
  <c r="G97" i="30"/>
  <c r="AH98" i="30"/>
  <c r="BG85" i="4"/>
  <c r="V86" i="4"/>
  <c r="AE86" i="4"/>
  <c r="X87" i="4"/>
  <c r="AM87" i="4"/>
  <c r="S88" i="4"/>
  <c r="AX88" i="4"/>
  <c r="BC88" i="4"/>
  <c r="O89" i="4"/>
  <c r="T89" i="4"/>
  <c r="F90" i="4"/>
  <c r="O90" i="4"/>
  <c r="N91" i="4"/>
  <c r="S91" i="4"/>
  <c r="X92" i="4"/>
  <c r="AD92" i="4"/>
  <c r="BH92" i="4"/>
  <c r="H94" i="4"/>
  <c r="AN94" i="4"/>
  <c r="AR94" i="4"/>
  <c r="I36" i="4"/>
  <c r="Y36" i="4"/>
  <c r="AS36" i="4"/>
  <c r="V27" i="103" s="1"/>
  <c r="BI87" i="4"/>
  <c r="S53" i="30"/>
  <c r="AB53" i="30"/>
  <c r="AS53" i="30"/>
  <c r="J17" i="47"/>
  <c r="R51" i="47"/>
  <c r="H55" i="47"/>
  <c r="Q55" i="47"/>
  <c r="Q142" i="47" s="1"/>
  <c r="G56" i="47"/>
  <c r="P56" i="47"/>
  <c r="O57" i="47"/>
  <c r="I58" i="47"/>
  <c r="H59" i="47"/>
  <c r="L59" i="47"/>
  <c r="Q59" i="47"/>
  <c r="G60" i="47"/>
  <c r="F61" i="47"/>
  <c r="O56" i="4"/>
  <c r="AR58" i="4"/>
  <c r="H59" i="4"/>
  <c r="AQ62" i="4"/>
  <c r="AV62" i="4"/>
  <c r="BC75" i="4"/>
  <c r="J76" i="4"/>
  <c r="X76" i="4"/>
  <c r="AD76" i="4"/>
  <c r="J79" i="4"/>
  <c r="AN81" i="4"/>
  <c r="I85" i="4"/>
  <c r="AU85" i="4"/>
  <c r="J57" i="47"/>
  <c r="AN99" i="86"/>
  <c r="F113" i="92"/>
  <c r="F54" i="47"/>
  <c r="J113" i="92"/>
  <c r="J54" i="47"/>
  <c r="S113" i="92"/>
  <c r="S54" i="47"/>
  <c r="S116" i="92"/>
  <c r="S57" i="47"/>
  <c r="J27" i="3"/>
  <c r="G42" i="84"/>
  <c r="AE87" i="4"/>
  <c r="I94" i="4"/>
  <c r="Y94" i="4"/>
  <c r="AS94" i="4"/>
  <c r="BI94" i="4"/>
  <c r="BI42" i="4"/>
  <c r="AT99" i="86"/>
  <c r="G77" i="82"/>
  <c r="K14" i="47"/>
  <c r="P14" i="47"/>
  <c r="W76" i="103" s="1"/>
  <c r="F15" i="47"/>
  <c r="J15" i="47"/>
  <c r="S19" i="47"/>
  <c r="N104" i="82"/>
  <c r="N107" i="82"/>
  <c r="I113" i="82"/>
  <c r="R113" i="82"/>
  <c r="I116" i="82"/>
  <c r="R116" i="82"/>
  <c r="K61" i="47"/>
  <c r="H15" i="4"/>
  <c r="H106" i="4" s="1"/>
  <c r="X15" i="4"/>
  <c r="BH15" i="4"/>
  <c r="BH106" i="4" s="1"/>
  <c r="BD17" i="4"/>
  <c r="F18" i="4"/>
  <c r="V18" i="4"/>
  <c r="AY31" i="4"/>
  <c r="BD31" i="4"/>
  <c r="O32" i="4"/>
  <c r="T32" i="4"/>
  <c r="AD32" i="4"/>
  <c r="R34" i="4"/>
  <c r="W34" i="4"/>
  <c r="AB34" i="4"/>
  <c r="X44" i="4"/>
  <c r="AZ47" i="4"/>
  <c r="AG80" i="4"/>
  <c r="BI85" i="4"/>
  <c r="AL99" i="86"/>
  <c r="AV99" i="86"/>
  <c r="AR99" i="86"/>
  <c r="O54" i="47"/>
  <c r="L55" i="47"/>
  <c r="J42" i="84"/>
  <c r="N15" i="4"/>
  <c r="N106" i="4" s="1"/>
  <c r="AD15" i="4"/>
  <c r="AX15" i="4"/>
  <c r="T17" i="4"/>
  <c r="Z17" i="4"/>
  <c r="BF18" i="4"/>
  <c r="AP21" i="4"/>
  <c r="AT22" i="4"/>
  <c r="Z26" i="4"/>
  <c r="L27" i="4"/>
  <c r="AT28" i="4"/>
  <c r="AY28" i="4"/>
  <c r="BD28" i="4"/>
  <c r="J29" i="4"/>
  <c r="J30" i="4"/>
  <c r="T30" i="4"/>
  <c r="R31" i="4"/>
  <c r="W31" i="4"/>
  <c r="AB31" i="4"/>
  <c r="AF33" i="4"/>
  <c r="AP33" i="4"/>
  <c r="AU33" i="4"/>
  <c r="AZ33" i="4"/>
  <c r="X36" i="4"/>
  <c r="AL36" i="4"/>
  <c r="BE42" i="4"/>
  <c r="J47" i="4"/>
  <c r="N48" i="4"/>
  <c r="I50" i="4"/>
  <c r="BI50" i="4"/>
  <c r="Y85" i="4"/>
  <c r="I42" i="4"/>
  <c r="AW44" i="4"/>
  <c r="Q51" i="4"/>
  <c r="BA51" i="4"/>
  <c r="BI77" i="4"/>
  <c r="J98" i="86"/>
  <c r="AB99" i="86"/>
  <c r="H37" i="80"/>
  <c r="L37" i="80"/>
  <c r="R48" i="80"/>
  <c r="AS16" i="30"/>
  <c r="AJ94" i="30"/>
  <c r="I13" i="47"/>
  <c r="S61" i="47"/>
  <c r="I65" i="47"/>
  <c r="R65" i="47"/>
  <c r="H66" i="47"/>
  <c r="L66" i="47"/>
  <c r="Q66" i="47"/>
  <c r="Q152" i="47" s="1"/>
  <c r="F68" i="47"/>
  <c r="J68" i="47"/>
  <c r="O68" i="47"/>
  <c r="S68" i="47"/>
  <c r="I69" i="47"/>
  <c r="N69" i="47"/>
  <c r="R69" i="47"/>
  <c r="H70" i="47"/>
  <c r="L70" i="47"/>
  <c r="Q70" i="47"/>
  <c r="L60" i="47"/>
  <c r="BF13" i="4"/>
  <c r="BB13" i="4"/>
  <c r="AP13" i="4"/>
  <c r="R13" i="4"/>
  <c r="AB13" i="4"/>
  <c r="AD42" i="4"/>
  <c r="AU42" i="4"/>
  <c r="R42" i="4"/>
  <c r="V42" i="4"/>
  <c r="AQ42" i="4"/>
  <c r="Z13" i="4"/>
  <c r="J13" i="4"/>
  <c r="BA13" i="4"/>
  <c r="T52" i="79"/>
  <c r="T52" i="4" s="1"/>
  <c r="AN52" i="79"/>
  <c r="AN52" i="4" s="1"/>
  <c r="AB52" i="79"/>
  <c r="AB52" i="4" s="1"/>
  <c r="AV52" i="79"/>
  <c r="AV52" i="4" s="1"/>
  <c r="Q13" i="79"/>
  <c r="AP17" i="4"/>
  <c r="R26" i="4"/>
  <c r="S28" i="4"/>
  <c r="X28" i="4"/>
  <c r="AT30" i="4"/>
  <c r="BC30" i="4"/>
  <c r="BH30" i="4"/>
  <c r="J31" i="4"/>
  <c r="N33" i="4"/>
  <c r="H34" i="4"/>
  <c r="N34" i="4"/>
  <c r="AV34" i="4"/>
  <c r="BA34" i="4"/>
  <c r="BF34" i="4"/>
  <c r="G36" i="4"/>
  <c r="L36" i="4"/>
  <c r="P36" i="4"/>
  <c r="AR36" i="4"/>
  <c r="BB36" i="4"/>
  <c r="BF36" i="4"/>
  <c r="J42" i="4"/>
  <c r="AO42" i="4"/>
  <c r="U30" i="103" s="1"/>
  <c r="O50" i="4"/>
  <c r="R51" i="4"/>
  <c r="AL51" i="4"/>
  <c r="BB51" i="4"/>
  <c r="V55" i="4"/>
  <c r="AY56" i="4"/>
  <c r="AE58" i="4"/>
  <c r="AN58" i="4"/>
  <c r="AS58" i="4"/>
  <c r="BC58" i="4"/>
  <c r="X59" i="4"/>
  <c r="X60" i="4"/>
  <c r="BG60" i="4"/>
  <c r="AD61" i="4"/>
  <c r="AM61" i="4"/>
  <c r="AD62" i="4"/>
  <c r="AM62" i="4"/>
  <c r="BE73" i="4"/>
  <c r="BE78" i="4"/>
  <c r="V81" i="4"/>
  <c r="AO81" i="4"/>
  <c r="AU88" i="4"/>
  <c r="F94" i="4"/>
  <c r="AS42" i="4"/>
  <c r="V30" i="103" s="1"/>
  <c r="U44" i="4"/>
  <c r="BE44" i="4"/>
  <c r="BI58" i="4"/>
  <c r="Q60" i="4"/>
  <c r="AL63" i="4"/>
  <c r="T76" i="4"/>
  <c r="AP77" i="4"/>
  <c r="AU77" i="4"/>
  <c r="AZ77" i="4"/>
  <c r="P78" i="4"/>
  <c r="AE79" i="4"/>
  <c r="S84" i="4"/>
  <c r="Z85" i="4"/>
  <c r="AM85" i="4"/>
  <c r="AO89" i="4"/>
  <c r="AT90" i="4"/>
  <c r="AD16" i="30"/>
  <c r="O85" i="30"/>
  <c r="BF31" i="4"/>
  <c r="AE32" i="4"/>
  <c r="BC32" i="4"/>
  <c r="S34" i="4"/>
  <c r="X34" i="4"/>
  <c r="F42" i="4"/>
  <c r="BB47" i="4"/>
  <c r="H49" i="4"/>
  <c r="L49" i="4"/>
  <c r="AR49" i="4"/>
  <c r="AV49" i="4"/>
  <c r="N51" i="4"/>
  <c r="AD51" i="4"/>
  <c r="AX51" i="4"/>
  <c r="R55" i="4"/>
  <c r="BB55" i="4"/>
  <c r="F57" i="4"/>
  <c r="K57" i="4"/>
  <c r="AF57" i="4"/>
  <c r="AU57" i="4"/>
  <c r="V58" i="4"/>
  <c r="AX59" i="4"/>
  <c r="BH59" i="4"/>
  <c r="O60" i="4"/>
  <c r="J62" i="4"/>
  <c r="T62" i="4"/>
  <c r="BI62" i="4"/>
  <c r="AR65" i="4"/>
  <c r="BG65" i="4"/>
  <c r="G71" i="4"/>
  <c r="T73" i="4"/>
  <c r="AM73" i="4"/>
  <c r="AV73" i="4"/>
  <c r="BF73" i="4"/>
  <c r="BD76" i="4"/>
  <c r="Z77" i="4"/>
  <c r="S78" i="4"/>
  <c r="AL78" i="4"/>
  <c r="AQ78" i="4"/>
  <c r="BB79" i="4"/>
  <c r="BG79" i="4"/>
  <c r="AD80" i="4"/>
  <c r="L81" i="4"/>
  <c r="V84" i="4"/>
  <c r="AF84" i="4"/>
  <c r="BF84" i="4"/>
  <c r="K85" i="4"/>
  <c r="X85" i="4"/>
  <c r="BA85" i="4"/>
  <c r="F86" i="4"/>
  <c r="R87" i="4"/>
  <c r="L88" i="4"/>
  <c r="AL88" i="4"/>
  <c r="AQ88" i="4"/>
  <c r="H89" i="4"/>
  <c r="AR89" i="4"/>
  <c r="AX89" i="4"/>
  <c r="BC89" i="4"/>
  <c r="BB90" i="4"/>
  <c r="BG90" i="4"/>
  <c r="G91" i="4"/>
  <c r="BB92" i="4"/>
  <c r="K94" i="4"/>
  <c r="AU94" i="4"/>
  <c r="M26" i="4"/>
  <c r="AW26" i="4"/>
  <c r="W23" i="103" s="1"/>
  <c r="BI22" i="4"/>
  <c r="I26" i="4"/>
  <c r="I20" i="4"/>
  <c r="BI20" i="4"/>
  <c r="U21" i="4"/>
  <c r="AC22" i="4"/>
  <c r="K40" i="80"/>
  <c r="F46" i="80"/>
  <c r="O46" i="80"/>
  <c r="F17" i="4"/>
  <c r="AL18" i="4"/>
  <c r="AE29" i="4"/>
  <c r="AN29" i="4"/>
  <c r="AT29" i="4"/>
  <c r="AY29" i="4"/>
  <c r="AL31" i="4"/>
  <c r="AQ31" i="4"/>
  <c r="F44" i="4"/>
  <c r="AD47" i="4"/>
  <c r="AS50" i="4"/>
  <c r="AR55" i="4"/>
  <c r="AZ57" i="4"/>
  <c r="BF57" i="4"/>
  <c r="G58" i="4"/>
  <c r="BF63" i="4"/>
  <c r="G65" i="4"/>
  <c r="L65" i="4"/>
  <c r="V65" i="4"/>
  <c r="AE65" i="4"/>
  <c r="AN65" i="4"/>
  <c r="AX65" i="4"/>
  <c r="BC65" i="4"/>
  <c r="L71" i="4"/>
  <c r="R71" i="4"/>
  <c r="AV71" i="4"/>
  <c r="BB71" i="4"/>
  <c r="K73" i="4"/>
  <c r="U73" i="4"/>
  <c r="AE73" i="4"/>
  <c r="M76" i="4"/>
  <c r="AL76" i="4"/>
  <c r="AQ76" i="4"/>
  <c r="AZ76" i="4"/>
  <c r="AT77" i="4"/>
  <c r="AY77" i="4"/>
  <c r="BD77" i="4"/>
  <c r="J78" i="4"/>
  <c r="O78" i="4"/>
  <c r="X78" i="4"/>
  <c r="AD78" i="4"/>
  <c r="S79" i="4"/>
  <c r="X79" i="4"/>
  <c r="AD79" i="4"/>
  <c r="AM79" i="4"/>
  <c r="AR79" i="4"/>
  <c r="AX79" i="4"/>
  <c r="N80" i="4"/>
  <c r="AM80" i="4"/>
  <c r="BB81" i="4"/>
  <c r="BG81" i="4"/>
  <c r="BB84" i="4"/>
  <c r="T85" i="4"/>
  <c r="AG85" i="4"/>
  <c r="AP85" i="4"/>
  <c r="K86" i="4"/>
  <c r="BH86" i="4"/>
  <c r="H87" i="4"/>
  <c r="AR87" i="4"/>
  <c r="BG87" i="4"/>
  <c r="H88" i="4"/>
  <c r="AD88" i="4"/>
  <c r="BH88" i="4"/>
  <c r="AX90" i="4"/>
  <c r="AD91" i="4"/>
  <c r="AM91" i="4"/>
  <c r="AR91" i="4"/>
  <c r="AX91" i="4"/>
  <c r="BC91" i="4"/>
  <c r="BG91" i="4"/>
  <c r="H92" i="4"/>
  <c r="N92" i="4"/>
  <c r="AX92" i="4"/>
  <c r="T94" i="4"/>
  <c r="X94" i="4"/>
  <c r="AZ94" i="4"/>
  <c r="BD52" i="4"/>
  <c r="AS77" i="4"/>
  <c r="Q37" i="80"/>
  <c r="AR53" i="30"/>
  <c r="AD60" i="81"/>
  <c r="AG28" i="81"/>
  <c r="AG108" i="81" s="1"/>
  <c r="AC28" i="81"/>
  <c r="AC108" i="81" s="1"/>
  <c r="AT28" i="81"/>
  <c r="L54" i="30"/>
  <c r="U54" i="30"/>
  <c r="AL54" i="30"/>
  <c r="AQ54" i="30"/>
  <c r="N55" i="30"/>
  <c r="AE55" i="30"/>
  <c r="AI55" i="30"/>
  <c r="S57" i="30"/>
  <c r="W57" i="30"/>
  <c r="AJ57" i="30"/>
  <c r="AS104" i="30"/>
  <c r="AH61" i="30"/>
  <c r="L16" i="30"/>
  <c r="G17" i="30"/>
  <c r="K17" i="30"/>
  <c r="T17" i="30"/>
  <c r="X17" i="30"/>
  <c r="AC17" i="30"/>
  <c r="AG17" i="30"/>
  <c r="AK17" i="30"/>
  <c r="AP17" i="30"/>
  <c r="AT17" i="30"/>
  <c r="H18" i="30"/>
  <c r="L18" i="30"/>
  <c r="Q18" i="30"/>
  <c r="U18" i="30"/>
  <c r="Y18" i="30"/>
  <c r="AD18" i="30"/>
  <c r="AH18" i="30"/>
  <c r="AL18" i="30"/>
  <c r="AQ18" i="30"/>
  <c r="AU18" i="30"/>
  <c r="I19" i="30"/>
  <c r="N19" i="30"/>
  <c r="R19" i="30"/>
  <c r="V19" i="30"/>
  <c r="Z19" i="30"/>
  <c r="AE19" i="30"/>
  <c r="AI19" i="30"/>
  <c r="AM19" i="30"/>
  <c r="AR19" i="30"/>
  <c r="F20" i="30"/>
  <c r="J20" i="30"/>
  <c r="O20" i="30"/>
  <c r="S20" i="30"/>
  <c r="W20" i="30"/>
  <c r="AB20" i="30"/>
  <c r="AC95" i="30"/>
  <c r="F79" i="92"/>
  <c r="AQ16" i="30"/>
  <c r="Y16" i="30"/>
  <c r="AP16" i="30"/>
  <c r="K31" i="30"/>
  <c r="AQ32" i="30"/>
  <c r="AN34" i="30"/>
  <c r="AI40" i="30"/>
  <c r="AK48" i="30"/>
  <c r="AP22" i="30"/>
  <c r="AQ23" i="30"/>
  <c r="N53" i="30"/>
  <c r="F63" i="30"/>
  <c r="J63" i="30"/>
  <c r="O63" i="30"/>
  <c r="S63" i="30"/>
  <c r="W63" i="30"/>
  <c r="AB63" i="30"/>
  <c r="AF63" i="30"/>
  <c r="AJ63" i="30"/>
  <c r="AN63" i="30"/>
  <c r="AS63" i="30"/>
  <c r="G64" i="30"/>
  <c r="K64" i="30"/>
  <c r="P64" i="30"/>
  <c r="T64" i="30"/>
  <c r="X64" i="30"/>
  <c r="AC64" i="30"/>
  <c r="AG64" i="30"/>
  <c r="AK64" i="30"/>
  <c r="AP64" i="30"/>
  <c r="AT64" i="30"/>
  <c r="H65" i="30"/>
  <c r="L65" i="30"/>
  <c r="Q65" i="30"/>
  <c r="U65" i="30"/>
  <c r="Y65" i="30"/>
  <c r="AD65" i="30"/>
  <c r="AH65" i="30"/>
  <c r="AL65" i="30"/>
  <c r="AQ65" i="30"/>
  <c r="AU65" i="30"/>
  <c r="I66" i="30"/>
  <c r="N66" i="30"/>
  <c r="R66" i="30"/>
  <c r="V66" i="30"/>
  <c r="Z66" i="30"/>
  <c r="AE66" i="30"/>
  <c r="AI66" i="30"/>
  <c r="AM66" i="30"/>
  <c r="AR66" i="30"/>
  <c r="F67" i="30"/>
  <c r="J67" i="30"/>
  <c r="O67" i="30"/>
  <c r="S67" i="30"/>
  <c r="W67" i="30"/>
  <c r="AB67" i="30"/>
  <c r="AF67" i="30"/>
  <c r="AJ67" i="30"/>
  <c r="AN67" i="30"/>
  <c r="AS67" i="30"/>
  <c r="G68" i="30"/>
  <c r="K68" i="30"/>
  <c r="P68" i="30"/>
  <c r="T68" i="30"/>
  <c r="X68" i="30"/>
  <c r="AC68" i="30"/>
  <c r="AG68" i="30"/>
  <c r="AK68" i="30"/>
  <c r="AP68" i="30"/>
  <c r="AT68" i="30"/>
  <c r="H72" i="30"/>
  <c r="L72" i="30"/>
  <c r="Q72" i="30"/>
  <c r="U72" i="30"/>
  <c r="Y72" i="30"/>
  <c r="AD72" i="30"/>
  <c r="AH72" i="30"/>
  <c r="AL72" i="30"/>
  <c r="AQ72" i="30"/>
  <c r="AU72" i="30"/>
  <c r="H78" i="30"/>
  <c r="L78" i="30"/>
  <c r="Q78" i="30"/>
  <c r="U78" i="30"/>
  <c r="Y78" i="30"/>
  <c r="AD78" i="30"/>
  <c r="AH78" i="30"/>
  <c r="AL78" i="30"/>
  <c r="AQ78" i="30"/>
  <c r="AU78" i="30"/>
  <c r="AN85" i="30"/>
  <c r="Q21" i="30"/>
  <c r="AM21" i="30"/>
  <c r="AT48" i="30"/>
  <c r="G54" i="30"/>
  <c r="K54" i="30"/>
  <c r="P54" i="30"/>
  <c r="T54" i="30"/>
  <c r="X54" i="30"/>
  <c r="AC54" i="30"/>
  <c r="AG54" i="30"/>
  <c r="AK54" i="30"/>
  <c r="AP54" i="30"/>
  <c r="AT54" i="30"/>
  <c r="H55" i="30"/>
  <c r="L55" i="30"/>
  <c r="Q55" i="30"/>
  <c r="U55" i="30"/>
  <c r="Y55" i="30"/>
  <c r="AD55" i="30"/>
  <c r="AH55" i="30"/>
  <c r="AL55" i="30"/>
  <c r="AQ55" i="30"/>
  <c r="AU55" i="30"/>
  <c r="I57" i="30"/>
  <c r="N57" i="30"/>
  <c r="R57" i="30"/>
  <c r="V57" i="30"/>
  <c r="Z57" i="30"/>
  <c r="AE57" i="30"/>
  <c r="AI57" i="30"/>
  <c r="AM57" i="30"/>
  <c r="AR57" i="30"/>
  <c r="G86" i="30"/>
  <c r="K86" i="30"/>
  <c r="P86" i="30"/>
  <c r="T86" i="30"/>
  <c r="X86" i="30"/>
  <c r="AC86" i="30"/>
  <c r="AG86" i="30"/>
  <c r="AK86" i="30"/>
  <c r="AP86" i="30"/>
  <c r="AT86" i="30"/>
  <c r="H87" i="30"/>
  <c r="L87" i="30"/>
  <c r="Q87" i="30"/>
  <c r="U87" i="30"/>
  <c r="Y87" i="30"/>
  <c r="AD87" i="30"/>
  <c r="AH87" i="30"/>
  <c r="AL87" i="30"/>
  <c r="AQ87" i="30"/>
  <c r="AU87" i="30"/>
  <c r="I89" i="30"/>
  <c r="N89" i="30"/>
  <c r="R89" i="30"/>
  <c r="V89" i="30"/>
  <c r="Z89" i="30"/>
  <c r="AE89" i="30"/>
  <c r="AI89" i="30"/>
  <c r="AM89" i="30"/>
  <c r="AR89" i="30"/>
  <c r="J93" i="30"/>
  <c r="AF93" i="30"/>
  <c r="K95" i="30"/>
  <c r="N97" i="30"/>
  <c r="S16" i="30"/>
  <c r="W16" i="30"/>
  <c r="AJ16" i="30"/>
  <c r="K21" i="30"/>
  <c r="AC21" i="30"/>
  <c r="AG21" i="30"/>
  <c r="AK21" i="30"/>
  <c r="AJ53" i="30"/>
  <c r="U42" i="4"/>
  <c r="BB73" i="4"/>
  <c r="G75" i="4"/>
  <c r="AY80" i="4"/>
  <c r="G85" i="4"/>
  <c r="AM94" i="4"/>
  <c r="I90" i="4"/>
  <c r="AS28" i="4"/>
  <c r="AC20" i="4"/>
  <c r="BA21" i="4"/>
  <c r="O51" i="4"/>
  <c r="AE51" i="4"/>
  <c r="AY51" i="4"/>
  <c r="H55" i="4"/>
  <c r="AX55" i="4"/>
  <c r="AL57" i="4"/>
  <c r="AV57" i="4"/>
  <c r="AT59" i="4"/>
  <c r="AY61" i="4"/>
  <c r="BD61" i="4"/>
  <c r="AT65" i="4"/>
  <c r="H71" i="4"/>
  <c r="AN73" i="4"/>
  <c r="AX73" i="4"/>
  <c r="BG73" i="4"/>
  <c r="AV76" i="4"/>
  <c r="BF76" i="4"/>
  <c r="AF77" i="4"/>
  <c r="T78" i="4"/>
  <c r="AM78" i="4"/>
  <c r="AR78" i="4"/>
  <c r="BC79" i="4"/>
  <c r="BH79" i="4"/>
  <c r="AE80" i="4"/>
  <c r="BD80" i="4"/>
  <c r="N81" i="4"/>
  <c r="W84" i="4"/>
  <c r="AB84" i="4"/>
  <c r="BB85" i="4"/>
  <c r="G86" i="4"/>
  <c r="P86" i="4"/>
  <c r="Z86" i="4"/>
  <c r="S87" i="4"/>
  <c r="N88" i="4"/>
  <c r="AM88" i="4"/>
  <c r="J89" i="4"/>
  <c r="AT89" i="4"/>
  <c r="AY89" i="4"/>
  <c r="BD89" i="4"/>
  <c r="J90" i="4"/>
  <c r="AN90" i="4"/>
  <c r="BH90" i="4"/>
  <c r="H91" i="4"/>
  <c r="S92" i="4"/>
  <c r="BC92" i="4"/>
  <c r="L94" i="4"/>
  <c r="P94" i="4"/>
  <c r="AV94" i="4"/>
  <c r="I18" i="79"/>
  <c r="Y18" i="79"/>
  <c r="AS18" i="79"/>
  <c r="U29" i="79"/>
  <c r="U29" i="4" s="1"/>
  <c r="AO29" i="79"/>
  <c r="AO29" i="4" s="1"/>
  <c r="M31" i="79"/>
  <c r="AW31" i="79"/>
  <c r="AW31" i="4" s="1"/>
  <c r="U33" i="79"/>
  <c r="U33" i="4" s="1"/>
  <c r="AO33" i="79"/>
  <c r="AO33" i="4" s="1"/>
  <c r="U25" i="103" s="1"/>
  <c r="AU58" i="4"/>
  <c r="BB15" i="4"/>
  <c r="AR17" i="4"/>
  <c r="AX17" i="4"/>
  <c r="BD18" i="4"/>
  <c r="AW21" i="4"/>
  <c r="W29" i="4"/>
  <c r="AB29" i="4"/>
  <c r="AL29" i="4"/>
  <c r="N31" i="4"/>
  <c r="S31" i="4"/>
  <c r="L44" i="4"/>
  <c r="AG44" i="4"/>
  <c r="O46" i="4"/>
  <c r="AN47" i="4"/>
  <c r="K51" i="4"/>
  <c r="AA51" i="4"/>
  <c r="BB57" i="4"/>
  <c r="AV63" i="4"/>
  <c r="BB63" i="4"/>
  <c r="L31" i="4"/>
  <c r="R61" i="4"/>
  <c r="AG81" i="4"/>
  <c r="M17" i="79"/>
  <c r="M103" i="79" s="1"/>
  <c r="AC17" i="79"/>
  <c r="AC103" i="79" s="1"/>
  <c r="AW17" i="79"/>
  <c r="Q18" i="79"/>
  <c r="AG18" i="79"/>
  <c r="BA18" i="79"/>
  <c r="M28" i="79"/>
  <c r="M28" i="4" s="1"/>
  <c r="AC28" i="79"/>
  <c r="AC28" i="4" s="1"/>
  <c r="AW28" i="79"/>
  <c r="Q29" i="79"/>
  <c r="AG29" i="79"/>
  <c r="AG29" i="4" s="1"/>
  <c r="BA29" i="79"/>
  <c r="BA29" i="4" s="1"/>
  <c r="U30" i="79"/>
  <c r="U30" i="4" s="1"/>
  <c r="AO30" i="79"/>
  <c r="I31" i="79"/>
  <c r="I31" i="4" s="1"/>
  <c r="Y31" i="79"/>
  <c r="Y31" i="4" s="1"/>
  <c r="AS31" i="79"/>
  <c r="AS31" i="4" s="1"/>
  <c r="M32" i="79"/>
  <c r="M32" i="4" s="1"/>
  <c r="AC32" i="79"/>
  <c r="AC32" i="4" s="1"/>
  <c r="AW32" i="79"/>
  <c r="AW32" i="4" s="1"/>
  <c r="Q33" i="79"/>
  <c r="AG33" i="79"/>
  <c r="AG33" i="4" s="1"/>
  <c r="BA33" i="79"/>
  <c r="U34" i="79"/>
  <c r="U34" i="4" s="1"/>
  <c r="AO34" i="79"/>
  <c r="Y42" i="4"/>
  <c r="BI18" i="79"/>
  <c r="I44" i="4"/>
  <c r="BE17" i="79"/>
  <c r="I29" i="79"/>
  <c r="I29" i="4" s="1"/>
  <c r="Y29" i="79"/>
  <c r="Y29" i="4" s="1"/>
  <c r="AS29" i="79"/>
  <c r="AS29" i="4" s="1"/>
  <c r="Q31" i="79"/>
  <c r="AG31" i="79"/>
  <c r="AG31" i="4" s="1"/>
  <c r="BA31" i="79"/>
  <c r="BA31" i="4" s="1"/>
  <c r="I33" i="79"/>
  <c r="Y33" i="79"/>
  <c r="AS33" i="79"/>
  <c r="AS33" i="4" s="1"/>
  <c r="V25" i="103" s="1"/>
  <c r="U28" i="79"/>
  <c r="U28" i="4" s="1"/>
  <c r="AO28" i="79"/>
  <c r="BE28" i="79"/>
  <c r="M30" i="79"/>
  <c r="M30" i="4" s="1"/>
  <c r="AW30" i="79"/>
  <c r="AW30" i="4" s="1"/>
  <c r="BI31" i="79"/>
  <c r="BI31" i="4" s="1"/>
  <c r="U32" i="79"/>
  <c r="U32" i="4" s="1"/>
  <c r="AO32" i="79"/>
  <c r="BE32" i="79"/>
  <c r="M34" i="79"/>
  <c r="M34" i="4" s="1"/>
  <c r="AW34" i="79"/>
  <c r="I17" i="79"/>
  <c r="Y17" i="79"/>
  <c r="AS17" i="79"/>
  <c r="AS106" i="79" s="1"/>
  <c r="BI17" i="79"/>
  <c r="U18" i="79"/>
  <c r="U18" i="4" s="1"/>
  <c r="AO18" i="79"/>
  <c r="BE18" i="79"/>
  <c r="AL106" i="86"/>
  <c r="AQ106" i="86"/>
  <c r="AV106" i="86"/>
  <c r="AD44" i="4"/>
  <c r="M42" i="4"/>
  <c r="AG28" i="79"/>
  <c r="AG28" i="4" s="1"/>
  <c r="AC29" i="79"/>
  <c r="Y30" i="79"/>
  <c r="Y30" i="4" s="1"/>
  <c r="U31" i="79"/>
  <c r="U31" i="4" s="1"/>
  <c r="Q32" i="79"/>
  <c r="M33" i="79"/>
  <c r="I34" i="79"/>
  <c r="I34" i="4" s="1"/>
  <c r="BI34" i="79"/>
  <c r="BI34" i="4" s="1"/>
  <c r="Q26" i="86"/>
  <c r="Q26" i="4" s="1"/>
  <c r="BE31" i="86"/>
  <c r="Q32" i="86"/>
  <c r="BA47" i="86"/>
  <c r="BA47" i="4" s="1"/>
  <c r="AG55" i="86"/>
  <c r="AG55" i="4" s="1"/>
  <c r="BA55" i="86"/>
  <c r="M58" i="86"/>
  <c r="M62" i="86"/>
  <c r="U62" i="79"/>
  <c r="U62" i="4" s="1"/>
  <c r="AO62" i="79"/>
  <c r="AO26" i="86"/>
  <c r="BE26" i="86"/>
  <c r="AO28" i="86"/>
  <c r="AO28" i="4" s="1"/>
  <c r="BE28" i="86"/>
  <c r="BE28" i="4" s="1"/>
  <c r="Q29" i="86"/>
  <c r="AO32" i="86"/>
  <c r="BE32" i="86"/>
  <c r="Q33" i="86"/>
  <c r="AG42" i="86"/>
  <c r="AG42" i="4" s="1"/>
  <c r="BA42" i="86"/>
  <c r="BA42" i="4" s="1"/>
  <c r="M44" i="86"/>
  <c r="M44" i="4" s="1"/>
  <c r="AG58" i="86"/>
  <c r="BA58" i="86"/>
  <c r="AG62" i="86"/>
  <c r="BA62" i="86"/>
  <c r="Q20" i="86"/>
  <c r="Q20" i="4" s="1"/>
  <c r="BE20" i="86"/>
  <c r="Q21" i="86"/>
  <c r="AO21" i="86"/>
  <c r="BE21" i="86"/>
  <c r="AO22" i="86"/>
  <c r="BE22" i="86"/>
  <c r="AG20" i="4"/>
  <c r="BA20" i="4"/>
  <c r="BI21" i="4"/>
  <c r="BE22" i="4"/>
  <c r="BA26" i="4"/>
  <c r="BA28" i="79"/>
  <c r="BA28" i="4" s="1"/>
  <c r="AW29" i="79"/>
  <c r="AW29" i="4" s="1"/>
  <c r="AS30" i="79"/>
  <c r="AS30" i="4" s="1"/>
  <c r="AO31" i="79"/>
  <c r="AG32" i="79"/>
  <c r="AG32" i="4" s="1"/>
  <c r="AC33" i="79"/>
  <c r="Y34" i="79"/>
  <c r="Y34" i="4" s="1"/>
  <c r="AS34" i="79"/>
  <c r="AS34" i="4" s="1"/>
  <c r="V26" i="103" s="1"/>
  <c r="AG47" i="86"/>
  <c r="AG47" i="4" s="1"/>
  <c r="AE46" i="4"/>
  <c r="K76" i="4"/>
  <c r="BB94" i="4"/>
  <c r="U51" i="79"/>
  <c r="U51" i="4" s="1"/>
  <c r="AO51" i="79"/>
  <c r="AO51" i="4" s="1"/>
  <c r="Q59" i="79"/>
  <c r="Q59" i="4" s="1"/>
  <c r="AG59" i="79"/>
  <c r="BA59" i="79"/>
  <c r="I61" i="79"/>
  <c r="I61" i="4" s="1"/>
  <c r="Y61" i="79"/>
  <c r="AS61" i="79"/>
  <c r="BI59" i="79"/>
  <c r="BI59" i="4" s="1"/>
  <c r="BE60" i="79"/>
  <c r="BE60" i="4" s="1"/>
  <c r="BI63" i="79"/>
  <c r="BI63" i="4" s="1"/>
  <c r="BE21" i="4"/>
  <c r="Q28" i="79"/>
  <c r="Q28" i="4" s="1"/>
  <c r="M29" i="79"/>
  <c r="M29" i="4" s="1"/>
  <c r="I30" i="79"/>
  <c r="I30" i="4" s="1"/>
  <c r="BI30" i="79"/>
  <c r="BI30" i="4" s="1"/>
  <c r="BE31" i="79"/>
  <c r="BA32" i="79"/>
  <c r="BA32" i="4" s="1"/>
  <c r="AW33" i="79"/>
  <c r="AW33" i="4" s="1"/>
  <c r="W25" i="103" s="1"/>
  <c r="BG20" i="4"/>
  <c r="Y13" i="4"/>
  <c r="AS13" i="4"/>
  <c r="V19" i="103" s="1"/>
  <c r="BI13" i="4"/>
  <c r="U15" i="4"/>
  <c r="M18" i="4"/>
  <c r="I28" i="4"/>
  <c r="W30" i="4"/>
  <c r="AB36" i="4"/>
  <c r="G46" i="4"/>
  <c r="T49" i="4"/>
  <c r="U58" i="79"/>
  <c r="U58" i="4" s="1"/>
  <c r="AO58" i="79"/>
  <c r="R106" i="4"/>
  <c r="AN86" i="4"/>
  <c r="AX86" i="4"/>
  <c r="H43" i="84"/>
  <c r="O43" i="84"/>
  <c r="T48" i="4"/>
  <c r="R49" i="4"/>
  <c r="BB49" i="4"/>
  <c r="AQ51" i="4"/>
  <c r="AW55" i="4"/>
  <c r="W34" i="103" s="1"/>
  <c r="V57" i="4"/>
  <c r="BB58" i="4"/>
  <c r="G59" i="4"/>
  <c r="L59" i="4"/>
  <c r="BG59" i="4"/>
  <c r="H60" i="4"/>
  <c r="BH60" i="4"/>
  <c r="J61" i="4"/>
  <c r="K62" i="4"/>
  <c r="P62" i="4"/>
  <c r="K65" i="4"/>
  <c r="AM65" i="4"/>
  <c r="BB65" i="4"/>
  <c r="AU71" i="4"/>
  <c r="BE71" i="4"/>
  <c r="J73" i="4"/>
  <c r="O73" i="4"/>
  <c r="X73" i="4"/>
  <c r="AY76" i="4"/>
  <c r="U77" i="4"/>
  <c r="AR77" i="4"/>
  <c r="AX77" i="4"/>
  <c r="H78" i="4"/>
  <c r="W78" i="4"/>
  <c r="R79" i="4"/>
  <c r="W79" i="4"/>
  <c r="AL79" i="4"/>
  <c r="AQ79" i="4"/>
  <c r="AV79" i="4"/>
  <c r="L80" i="4"/>
  <c r="AL80" i="4"/>
  <c r="BG80" i="4"/>
  <c r="G81" i="4"/>
  <c r="BF81" i="4"/>
  <c r="S85" i="4"/>
  <c r="AB85" i="4"/>
  <c r="AF85" i="4"/>
  <c r="J86" i="4"/>
  <c r="BB86" i="4"/>
  <c r="BG86" i="4"/>
  <c r="G87" i="4"/>
  <c r="L87" i="4"/>
  <c r="AQ87" i="4"/>
  <c r="AV87" i="4"/>
  <c r="BB87" i="4"/>
  <c r="BF87" i="4"/>
  <c r="BG88" i="4"/>
  <c r="AD89" i="4"/>
  <c r="AM89" i="4"/>
  <c r="AV90" i="4"/>
  <c r="AL91" i="4"/>
  <c r="BB91" i="4"/>
  <c r="BF91" i="4"/>
  <c r="L92" i="4"/>
  <c r="AV92" i="4"/>
  <c r="S94" i="4"/>
  <c r="W94" i="4"/>
  <c r="AY94" i="4"/>
  <c r="AD87" i="4"/>
  <c r="X88" i="4"/>
  <c r="T90" i="4"/>
  <c r="X91" i="4"/>
  <c r="AM92" i="4"/>
  <c r="AR92" i="4"/>
  <c r="AB94" i="4"/>
  <c r="AF94" i="4"/>
  <c r="BD94" i="4"/>
  <c r="BH94" i="4"/>
  <c r="BA81" i="4"/>
  <c r="AD29" i="4"/>
  <c r="G34" i="4"/>
  <c r="BC42" i="4"/>
  <c r="P49" i="4"/>
  <c r="W50" i="4"/>
  <c r="F55" i="4"/>
  <c r="AL55" i="4"/>
  <c r="AP55" i="4"/>
  <c r="J59" i="4"/>
  <c r="AM60" i="4"/>
  <c r="AQ60" i="4"/>
  <c r="L61" i="4"/>
  <c r="AB61" i="4"/>
  <c r="N71" i="4"/>
  <c r="S71" i="4"/>
  <c r="X71" i="4"/>
  <c r="AX71" i="4"/>
  <c r="Q73" i="4"/>
  <c r="AA73" i="4"/>
  <c r="Z76" i="4"/>
  <c r="BF77" i="4"/>
  <c r="K78" i="4"/>
  <c r="F79" i="4"/>
  <c r="T79" i="4"/>
  <c r="AN79" i="4"/>
  <c r="AT79" i="4"/>
  <c r="AY79" i="4"/>
  <c r="J80" i="4"/>
  <c r="AN80" i="4"/>
  <c r="O84" i="4"/>
  <c r="AD85" i="4"/>
  <c r="AQ85" i="4"/>
  <c r="AY87" i="4"/>
  <c r="BD87" i="4"/>
  <c r="V88" i="4"/>
  <c r="AE88" i="4"/>
  <c r="AB89" i="4"/>
  <c r="AF89" i="4"/>
  <c r="R90" i="4"/>
  <c r="W90" i="4"/>
  <c r="V91" i="4"/>
  <c r="AE91" i="4"/>
  <c r="AT91" i="4"/>
  <c r="AY91" i="4"/>
  <c r="J92" i="4"/>
  <c r="O92" i="4"/>
  <c r="Z94" i="4"/>
  <c r="AD94" i="4"/>
  <c r="BF94" i="4"/>
  <c r="M71" i="4"/>
  <c r="M65" i="4"/>
  <c r="I76" i="4"/>
  <c r="Y76" i="4"/>
  <c r="AW89" i="4"/>
  <c r="G14" i="30"/>
  <c r="K14" i="30"/>
  <c r="P14" i="30"/>
  <c r="T14" i="30"/>
  <c r="X14" i="30"/>
  <c r="AC14" i="30"/>
  <c r="AG14" i="30"/>
  <c r="AK14" i="30"/>
  <c r="AP14" i="30"/>
  <c r="AT14" i="30"/>
  <c r="AA57" i="4"/>
  <c r="L58" i="4"/>
  <c r="R58" i="4"/>
  <c r="W59" i="4"/>
  <c r="AB59" i="4"/>
  <c r="AE61" i="4"/>
  <c r="AZ62" i="4"/>
  <c r="K63" i="4"/>
  <c r="AE63" i="4"/>
  <c r="BD73" i="4"/>
  <c r="N77" i="4"/>
  <c r="BE77" i="4"/>
  <c r="AE81" i="4"/>
  <c r="AR81" i="4"/>
  <c r="BH85" i="4"/>
  <c r="W86" i="4"/>
  <c r="AF86" i="4"/>
  <c r="BF89" i="4"/>
  <c r="P90" i="4"/>
  <c r="T91" i="4"/>
  <c r="BI92" i="4"/>
  <c r="AO94" i="4"/>
  <c r="F22" i="30"/>
  <c r="J22" i="30"/>
  <c r="O22" i="30"/>
  <c r="S22" i="30"/>
  <c r="W22" i="30"/>
  <c r="AB22" i="30"/>
  <c r="AF22" i="30"/>
  <c r="AJ22" i="30"/>
  <c r="AN22" i="30"/>
  <c r="AS22" i="30"/>
  <c r="G23" i="30"/>
  <c r="K23" i="30"/>
  <c r="P23" i="30"/>
  <c r="T23" i="30"/>
  <c r="X23" i="30"/>
  <c r="AC23" i="30"/>
  <c r="AG23" i="30"/>
  <c r="AK23" i="30"/>
  <c r="AP23" i="30"/>
  <c r="AT23" i="30"/>
  <c r="H25" i="30"/>
  <c r="L25" i="30"/>
  <c r="Q25" i="30"/>
  <c r="U25" i="30"/>
  <c r="Y25" i="30"/>
  <c r="AD25" i="30"/>
  <c r="AH25" i="30"/>
  <c r="AL25" i="30"/>
  <c r="AQ25" i="30"/>
  <c r="AU25" i="30"/>
  <c r="F29" i="30"/>
  <c r="J29" i="30"/>
  <c r="O29" i="30"/>
  <c r="S29" i="30"/>
  <c r="W29" i="30"/>
  <c r="AB29" i="30"/>
  <c r="AF29" i="30"/>
  <c r="AJ29" i="30"/>
  <c r="AN29" i="30"/>
  <c r="AS29" i="30"/>
  <c r="H49" i="30"/>
  <c r="L49" i="30"/>
  <c r="Q49" i="30"/>
  <c r="U49" i="30"/>
  <c r="Y49" i="30"/>
  <c r="X16" i="30"/>
  <c r="I17" i="30"/>
  <c r="N17" i="30"/>
  <c r="R17" i="30"/>
  <c r="V17" i="30"/>
  <c r="Z17" i="30"/>
  <c r="AE17" i="30"/>
  <c r="AI17" i="30"/>
  <c r="AM17" i="30"/>
  <c r="AR17" i="30"/>
  <c r="F18" i="30"/>
  <c r="J18" i="30"/>
  <c r="O18" i="30"/>
  <c r="S18" i="30"/>
  <c r="W18" i="30"/>
  <c r="AB18" i="30"/>
  <c r="AF18" i="30"/>
  <c r="AJ18" i="30"/>
  <c r="AN18" i="30"/>
  <c r="AS18" i="30"/>
  <c r="G19" i="30"/>
  <c r="K19" i="30"/>
  <c r="P19" i="30"/>
  <c r="T19" i="30"/>
  <c r="X19" i="30"/>
  <c r="AC19" i="30"/>
  <c r="AG19" i="30"/>
  <c r="AK19" i="30"/>
  <c r="AP19" i="30"/>
  <c r="AT19" i="30"/>
  <c r="H20" i="30"/>
  <c r="L20" i="30"/>
  <c r="Q20" i="30"/>
  <c r="U20" i="30"/>
  <c r="Y20" i="30"/>
  <c r="AD20" i="30"/>
  <c r="AH20" i="30"/>
  <c r="AL20" i="30"/>
  <c r="AQ20" i="30"/>
  <c r="AU20" i="30"/>
  <c r="AR21" i="30"/>
  <c r="O31" i="30"/>
  <c r="W31" i="30"/>
  <c r="AJ31" i="30"/>
  <c r="AN31" i="30"/>
  <c r="G32" i="30"/>
  <c r="K32" i="30"/>
  <c r="P32" i="30"/>
  <c r="X32" i="30"/>
  <c r="AP32" i="30"/>
  <c r="H33" i="30"/>
  <c r="U33" i="30"/>
  <c r="Y33" i="30"/>
  <c r="AH33" i="30"/>
  <c r="AL33" i="30"/>
  <c r="AQ33" i="30"/>
  <c r="I34" i="30"/>
  <c r="N34" i="30"/>
  <c r="Z34" i="30"/>
  <c r="AI34" i="30"/>
  <c r="F35" i="30"/>
  <c r="O35" i="30"/>
  <c r="AF35" i="30"/>
  <c r="H81" i="30"/>
  <c r="U81" i="30"/>
  <c r="AL81" i="30"/>
  <c r="AQ81" i="30"/>
  <c r="N82" i="30"/>
  <c r="AE82" i="30"/>
  <c r="AI82" i="30"/>
  <c r="F83" i="30"/>
  <c r="W83" i="30"/>
  <c r="AB83" i="30"/>
  <c r="AN83" i="30"/>
  <c r="P84" i="30"/>
  <c r="T84" i="30"/>
  <c r="AG84" i="30"/>
  <c r="I62" i="30"/>
  <c r="W85" i="30"/>
  <c r="R104" i="92"/>
  <c r="N107" i="92"/>
  <c r="AM53" i="30"/>
  <c r="F54" i="30"/>
  <c r="J54" i="30"/>
  <c r="O54" i="30"/>
  <c r="S54" i="30"/>
  <c r="W54" i="30"/>
  <c r="AB54" i="30"/>
  <c r="AF54" i="30"/>
  <c r="AJ54" i="30"/>
  <c r="AN54" i="30"/>
  <c r="AS54" i="30"/>
  <c r="G55" i="30"/>
  <c r="K55" i="30"/>
  <c r="P55" i="30"/>
  <c r="T55" i="30"/>
  <c r="X55" i="30"/>
  <c r="AC55" i="30"/>
  <c r="AG55" i="30"/>
  <c r="AK55" i="30"/>
  <c r="AP55" i="30"/>
  <c r="AT55" i="30"/>
  <c r="H57" i="30"/>
  <c r="L57" i="30"/>
  <c r="Q57" i="30"/>
  <c r="U57" i="30"/>
  <c r="Y57" i="30"/>
  <c r="AD57" i="30"/>
  <c r="AH57" i="30"/>
  <c r="AL57" i="30"/>
  <c r="AQ57" i="30"/>
  <c r="AU57" i="30"/>
  <c r="N80" i="30"/>
  <c r="F86" i="30"/>
  <c r="J86" i="30"/>
  <c r="O86" i="30"/>
  <c r="S86" i="30"/>
  <c r="W86" i="30"/>
  <c r="AB86" i="30"/>
  <c r="AF86" i="30"/>
  <c r="AJ86" i="30"/>
  <c r="AN86" i="30"/>
  <c r="AS86" i="30"/>
  <c r="G87" i="30"/>
  <c r="K87" i="30"/>
  <c r="P87" i="30"/>
  <c r="T87" i="30"/>
  <c r="X87" i="30"/>
  <c r="AC87" i="30"/>
  <c r="AG87" i="30"/>
  <c r="AK87" i="30"/>
  <c r="AP87" i="30"/>
  <c r="AT87" i="30"/>
  <c r="H89" i="30"/>
  <c r="L89" i="30"/>
  <c r="Q89" i="30"/>
  <c r="U89" i="30"/>
  <c r="Y89" i="30"/>
  <c r="AD89" i="30"/>
  <c r="AH89" i="30"/>
  <c r="AL89" i="30"/>
  <c r="AQ89" i="30"/>
  <c r="AU89" i="30"/>
  <c r="Y104" i="30"/>
  <c r="AD49" i="30"/>
  <c r="AH49" i="30"/>
  <c r="AL49" i="30"/>
  <c r="AQ49" i="30"/>
  <c r="AU49" i="30"/>
  <c r="I50" i="30"/>
  <c r="N50" i="30"/>
  <c r="R50" i="30"/>
  <c r="V50" i="30"/>
  <c r="Z50" i="30"/>
  <c r="AE50" i="30"/>
  <c r="AI50" i="30"/>
  <c r="AM50" i="30"/>
  <c r="AR50" i="30"/>
  <c r="F51" i="30"/>
  <c r="J51" i="30"/>
  <c r="O51" i="30"/>
  <c r="S51" i="30"/>
  <c r="W51" i="30"/>
  <c r="AB51" i="30"/>
  <c r="AF51" i="30"/>
  <c r="AJ51" i="30"/>
  <c r="AN51" i="30"/>
  <c r="AS51" i="30"/>
  <c r="G52" i="30"/>
  <c r="K52" i="30"/>
  <c r="P52" i="30"/>
  <c r="T52" i="30"/>
  <c r="X52" i="30"/>
  <c r="AC52" i="30"/>
  <c r="AG52" i="30"/>
  <c r="AK52" i="30"/>
  <c r="AP52" i="30"/>
  <c r="AT52" i="30"/>
  <c r="AR48" i="30"/>
  <c r="J53" i="30"/>
  <c r="L50" i="30"/>
  <c r="G81" i="30"/>
  <c r="K81" i="30"/>
  <c r="P81" i="30"/>
  <c r="X81" i="30"/>
  <c r="AC81" i="30"/>
  <c r="AG81" i="30"/>
  <c r="AK81" i="30"/>
  <c r="AP81" i="30"/>
  <c r="AT81" i="30"/>
  <c r="H82" i="30"/>
  <c r="L82" i="30"/>
  <c r="Q82" i="30"/>
  <c r="U82" i="30"/>
  <c r="AD82" i="30"/>
  <c r="AL82" i="30"/>
  <c r="AQ82" i="30"/>
  <c r="AU82" i="30"/>
  <c r="N83" i="30"/>
  <c r="R83" i="30"/>
  <c r="V83" i="30"/>
  <c r="Z83" i="30"/>
  <c r="AE83" i="30"/>
  <c r="AI83" i="30"/>
  <c r="AR83" i="30"/>
  <c r="F84" i="30"/>
  <c r="J84" i="30"/>
  <c r="O84" i="30"/>
  <c r="S84" i="30"/>
  <c r="AB84" i="30"/>
  <c r="AF84" i="30"/>
  <c r="AJ84" i="30"/>
  <c r="AS84" i="30"/>
  <c r="R95" i="30"/>
  <c r="Z95" i="30"/>
  <c r="AM95" i="30"/>
  <c r="O96" i="30"/>
  <c r="AF96" i="30"/>
  <c r="X97" i="30"/>
  <c r="Q98" i="30"/>
  <c r="I99" i="30"/>
  <c r="W100" i="30"/>
  <c r="J97" i="82"/>
  <c r="H79" i="82"/>
  <c r="H16" i="47"/>
  <c r="L79" i="82"/>
  <c r="L16" i="47"/>
  <c r="G122" i="82"/>
  <c r="G64" i="47"/>
  <c r="P122" i="82"/>
  <c r="P64" i="47"/>
  <c r="G125" i="82"/>
  <c r="G67" i="47"/>
  <c r="O26" i="4"/>
  <c r="Q16" i="47"/>
  <c r="R40" i="80"/>
  <c r="S48" i="80"/>
  <c r="G16" i="30"/>
  <c r="N16" i="30"/>
  <c r="H17" i="30"/>
  <c r="L17" i="30"/>
  <c r="Q17" i="30"/>
  <c r="U17" i="30"/>
  <c r="AD17" i="30"/>
  <c r="AH17" i="30"/>
  <c r="AL17" i="30"/>
  <c r="AQ17" i="30"/>
  <c r="AU17" i="30"/>
  <c r="I18" i="30"/>
  <c r="N18" i="30"/>
  <c r="R18" i="30"/>
  <c r="V18" i="30"/>
  <c r="Z18" i="30"/>
  <c r="AE18" i="30"/>
  <c r="AI18" i="30"/>
  <c r="AR18" i="30"/>
  <c r="F19" i="30"/>
  <c r="J19" i="30"/>
  <c r="O19" i="30"/>
  <c r="S19" i="30"/>
  <c r="W19" i="30"/>
  <c r="AB19" i="30"/>
  <c r="AF19" i="30"/>
  <c r="AJ19" i="30"/>
  <c r="AN19" i="30"/>
  <c r="AS19" i="30"/>
  <c r="G20" i="30"/>
  <c r="K20" i="30"/>
  <c r="P20" i="30"/>
  <c r="T20" i="30"/>
  <c r="X20" i="30"/>
  <c r="AC20" i="30"/>
  <c r="AG20" i="30"/>
  <c r="AK20" i="30"/>
  <c r="AP20" i="30"/>
  <c r="AT20" i="30"/>
  <c r="F14" i="30"/>
  <c r="J14" i="30"/>
  <c r="O14" i="30"/>
  <c r="S14" i="30"/>
  <c r="W14" i="30"/>
  <c r="AB14" i="30"/>
  <c r="AF14" i="30"/>
  <c r="AJ14" i="30"/>
  <c r="AN14" i="30"/>
  <c r="AS14" i="30"/>
  <c r="N21" i="30"/>
  <c r="K48" i="30"/>
  <c r="K113" i="30" s="1"/>
  <c r="I54" i="30"/>
  <c r="N54" i="30"/>
  <c r="R54" i="30"/>
  <c r="V54" i="30"/>
  <c r="Z54" i="30"/>
  <c r="AE54" i="30"/>
  <c r="AI54" i="30"/>
  <c r="AM54" i="30"/>
  <c r="AR54" i="30"/>
  <c r="F55" i="30"/>
  <c r="J55" i="30"/>
  <c r="O55" i="30"/>
  <c r="S55" i="30"/>
  <c r="W55" i="30"/>
  <c r="AB55" i="30"/>
  <c r="AF55" i="30"/>
  <c r="AJ55" i="30"/>
  <c r="AN55" i="30"/>
  <c r="AS55" i="30"/>
  <c r="G57" i="30"/>
  <c r="K57" i="30"/>
  <c r="P57" i="30"/>
  <c r="T57" i="30"/>
  <c r="X57" i="30"/>
  <c r="AC57" i="30"/>
  <c r="AG57" i="30"/>
  <c r="AK57" i="30"/>
  <c r="AP57" i="30"/>
  <c r="AT57" i="30"/>
  <c r="AU85" i="30"/>
  <c r="I86" i="30"/>
  <c r="N86" i="30"/>
  <c r="R86" i="30"/>
  <c r="V86" i="30"/>
  <c r="Z86" i="30"/>
  <c r="AE86" i="30"/>
  <c r="AI86" i="30"/>
  <c r="AM86" i="30"/>
  <c r="AR86" i="30"/>
  <c r="F87" i="30"/>
  <c r="J87" i="30"/>
  <c r="O87" i="30"/>
  <c r="S87" i="30"/>
  <c r="W87" i="30"/>
  <c r="AB87" i="30"/>
  <c r="AF87" i="30"/>
  <c r="AJ87" i="30"/>
  <c r="AN87" i="30"/>
  <c r="AS87" i="30"/>
  <c r="G89" i="30"/>
  <c r="K89" i="30"/>
  <c r="P89" i="30"/>
  <c r="T89" i="30"/>
  <c r="X89" i="30"/>
  <c r="AC89" i="30"/>
  <c r="AG89" i="30"/>
  <c r="AK89" i="30"/>
  <c r="AP89" i="30"/>
  <c r="AT89" i="30"/>
  <c r="H93" i="30"/>
  <c r="L93" i="30"/>
  <c r="Q93" i="30"/>
  <c r="U93" i="30"/>
  <c r="Y93" i="30"/>
  <c r="AD93" i="30"/>
  <c r="AH93" i="30"/>
  <c r="AL93" i="30"/>
  <c r="AQ93" i="30"/>
  <c r="AU93" i="30"/>
  <c r="AC18" i="4"/>
  <c r="AW18" i="4"/>
  <c r="N28" i="4"/>
  <c r="AF28" i="4"/>
  <c r="AX28" i="4"/>
  <c r="L29" i="4"/>
  <c r="BG30" i="4"/>
  <c r="W32" i="4"/>
  <c r="AA32" i="4"/>
  <c r="AF32" i="4"/>
  <c r="AX32" i="4"/>
  <c r="BG32" i="4"/>
  <c r="G33" i="4"/>
  <c r="L33" i="4"/>
  <c r="AW46" i="4"/>
  <c r="N63" i="4"/>
  <c r="AM71" i="4"/>
  <c r="P77" i="4"/>
  <c r="AT80" i="4"/>
  <c r="AP81" i="4"/>
  <c r="G94" i="4"/>
  <c r="R36" i="80"/>
  <c r="G40" i="80"/>
  <c r="S46" i="80"/>
  <c r="H48" i="80"/>
  <c r="L48" i="80"/>
  <c r="Q48" i="80"/>
  <c r="F50" i="80"/>
  <c r="O50" i="80"/>
  <c r="S50" i="80"/>
  <c r="I22" i="30"/>
  <c r="N22" i="30"/>
  <c r="R22" i="30"/>
  <c r="V22" i="30"/>
  <c r="Z22" i="30"/>
  <c r="AE22" i="30"/>
  <c r="AI22" i="30"/>
  <c r="AR22" i="30"/>
  <c r="F23" i="30"/>
  <c r="J23" i="30"/>
  <c r="O23" i="30"/>
  <c r="S23" i="30"/>
  <c r="W23" i="30"/>
  <c r="AB23" i="30"/>
  <c r="AF23" i="30"/>
  <c r="AJ23" i="30"/>
  <c r="AN23" i="30"/>
  <c r="AS23" i="30"/>
  <c r="G25" i="30"/>
  <c r="K25" i="30"/>
  <c r="P25" i="30"/>
  <c r="T25" i="30"/>
  <c r="X25" i="30"/>
  <c r="AC25" i="30"/>
  <c r="AG25" i="30"/>
  <c r="AK25" i="30"/>
  <c r="AP25" i="30"/>
  <c r="AT25" i="30"/>
  <c r="AC48" i="30"/>
  <c r="T49" i="30"/>
  <c r="S52" i="30"/>
  <c r="L80" i="82"/>
  <c r="I104" i="82"/>
  <c r="I107" i="82"/>
  <c r="H64" i="47"/>
  <c r="L64" i="47"/>
  <c r="Q64" i="47"/>
  <c r="P68" i="47"/>
  <c r="P154" i="47" s="1"/>
  <c r="I70" i="47"/>
  <c r="I156" i="47" s="1"/>
  <c r="N70" i="47"/>
  <c r="N156" i="47" s="1"/>
  <c r="R70" i="47"/>
  <c r="G61" i="47"/>
  <c r="G119" i="47" s="1"/>
  <c r="Q71" i="47"/>
  <c r="Q128" i="47" s="1"/>
  <c r="R14" i="47"/>
  <c r="G16" i="47"/>
  <c r="H20" i="47"/>
  <c r="Q20" i="47"/>
  <c r="F23" i="47"/>
  <c r="S23" i="47"/>
  <c r="H24" i="47"/>
  <c r="Q24" i="47"/>
  <c r="G25" i="47"/>
  <c r="N27" i="47"/>
  <c r="H28" i="47"/>
  <c r="L28" i="47"/>
  <c r="Q28" i="47"/>
  <c r="F30" i="47"/>
  <c r="J30" i="47"/>
  <c r="J89" i="47" s="1"/>
  <c r="H33" i="47"/>
  <c r="H94" i="47" s="1"/>
  <c r="L33" i="47"/>
  <c r="R34" i="47"/>
  <c r="L35" i="47"/>
  <c r="Q35" i="47"/>
  <c r="Q96" i="47" s="1"/>
  <c r="J37" i="47"/>
  <c r="S37" i="47"/>
  <c r="I38" i="47"/>
  <c r="R38" i="47"/>
  <c r="H39" i="47"/>
  <c r="L39" i="47"/>
  <c r="G40" i="47"/>
  <c r="G98" i="47" s="1"/>
  <c r="P40" i="47"/>
  <c r="I104" i="92"/>
  <c r="O106" i="92"/>
  <c r="S106" i="92"/>
  <c r="I107" i="92"/>
  <c r="R107" i="92"/>
  <c r="I125" i="92"/>
  <c r="O128" i="92"/>
  <c r="I95" i="30"/>
  <c r="N95" i="30"/>
  <c r="V95" i="30"/>
  <c r="AE95" i="30"/>
  <c r="AI95" i="30"/>
  <c r="F96" i="30"/>
  <c r="J96" i="30"/>
  <c r="S96" i="30"/>
  <c r="W96" i="30"/>
  <c r="AJ96" i="30"/>
  <c r="AN96" i="30"/>
  <c r="AS96" i="30"/>
  <c r="K97" i="30"/>
  <c r="P97" i="30"/>
  <c r="T97" i="30"/>
  <c r="AG97" i="30"/>
  <c r="AK97" i="30"/>
  <c r="AT97" i="30"/>
  <c r="H98" i="30"/>
  <c r="L98" i="30"/>
  <c r="U98" i="30"/>
  <c r="AL98" i="30"/>
  <c r="AU98" i="30"/>
  <c r="N99" i="30"/>
  <c r="R99" i="30"/>
  <c r="V99" i="30"/>
  <c r="Z99" i="30"/>
  <c r="AE99" i="30"/>
  <c r="AI99" i="30"/>
  <c r="AR99" i="30"/>
  <c r="F100" i="30"/>
  <c r="J100" i="30"/>
  <c r="O100" i="30"/>
  <c r="S100" i="30"/>
  <c r="AB100" i="30"/>
  <c r="AF100" i="30"/>
  <c r="AJ100" i="30"/>
  <c r="AN100" i="30"/>
  <c r="AS100" i="30"/>
  <c r="G104" i="30"/>
  <c r="K104" i="30"/>
  <c r="P104" i="30"/>
  <c r="T104" i="30"/>
  <c r="X104" i="30"/>
  <c r="AC104" i="30"/>
  <c r="AG104" i="30"/>
  <c r="AK104" i="30"/>
  <c r="AP104" i="30"/>
  <c r="AT104" i="30"/>
  <c r="K53" i="30"/>
  <c r="V80" i="30"/>
  <c r="U21" i="30"/>
  <c r="AC108" i="90"/>
  <c r="G15" i="47"/>
  <c r="K15" i="47"/>
  <c r="P15" i="47"/>
  <c r="W77" i="103" s="1"/>
  <c r="I17" i="47"/>
  <c r="I80" i="47" s="1"/>
  <c r="N17" i="47"/>
  <c r="R17" i="47"/>
  <c r="R80" i="47" s="1"/>
  <c r="H18" i="47"/>
  <c r="L18" i="47"/>
  <c r="Q18" i="47"/>
  <c r="G19" i="47"/>
  <c r="K19" i="47"/>
  <c r="P19" i="47"/>
  <c r="W81" i="103" s="1"/>
  <c r="F20" i="47"/>
  <c r="O104" i="47"/>
  <c r="J116" i="82"/>
  <c r="S116" i="82"/>
  <c r="O104" i="92"/>
  <c r="S104" i="92"/>
  <c r="O107" i="92"/>
  <c r="S107" i="92"/>
  <c r="G62" i="30"/>
  <c r="X62" i="30"/>
  <c r="N68" i="30"/>
  <c r="Z68" i="30"/>
  <c r="AE68" i="30"/>
  <c r="F72" i="30"/>
  <c r="S72" i="30"/>
  <c r="W72" i="30"/>
  <c r="AN72" i="30"/>
  <c r="J78" i="30"/>
  <c r="O78" i="30"/>
  <c r="AF78" i="30"/>
  <c r="AS78" i="30"/>
  <c r="AD85" i="30"/>
  <c r="R36" i="30"/>
  <c r="H54" i="30"/>
  <c r="Y54" i="30"/>
  <c r="R55" i="30"/>
  <c r="F57" i="30"/>
  <c r="AN57" i="30"/>
  <c r="S97" i="82"/>
  <c r="S51" i="47"/>
  <c r="S106" i="47" s="1"/>
  <c r="H56" i="47"/>
  <c r="H143" i="47" s="1"/>
  <c r="L56" i="47"/>
  <c r="L143" i="47" s="1"/>
  <c r="Q56" i="47"/>
  <c r="Q143" i="47" s="1"/>
  <c r="F58" i="47"/>
  <c r="F145" i="47" s="1"/>
  <c r="J58" i="47"/>
  <c r="O58" i="47"/>
  <c r="O145" i="47" s="1"/>
  <c r="S58" i="47"/>
  <c r="H60" i="47"/>
  <c r="H147" i="47" s="1"/>
  <c r="Q60" i="47"/>
  <c r="Q147" i="47" s="1"/>
  <c r="P77" i="92"/>
  <c r="P81" i="92"/>
  <c r="N87" i="92"/>
  <c r="N91" i="92"/>
  <c r="O94" i="92"/>
  <c r="O96" i="92"/>
  <c r="O100" i="92"/>
  <c r="O108" i="92"/>
  <c r="S108" i="92"/>
  <c r="O113" i="92"/>
  <c r="O116" i="92"/>
  <c r="K125" i="92"/>
  <c r="N28" i="3"/>
  <c r="H29" i="3"/>
  <c r="O29" i="3"/>
  <c r="H32" i="3"/>
  <c r="O32" i="3"/>
  <c r="K34" i="3"/>
  <c r="N19" i="3"/>
  <c r="G20" i="3"/>
  <c r="N20" i="3"/>
  <c r="W36" i="4"/>
  <c r="AF36" i="4"/>
  <c r="BB44" i="4"/>
  <c r="BG44" i="4"/>
  <c r="AQ48" i="4"/>
  <c r="BB48" i="4"/>
  <c r="BD49" i="4"/>
  <c r="G56" i="4"/>
  <c r="N57" i="4"/>
  <c r="S57" i="4"/>
  <c r="T58" i="4"/>
  <c r="AQ61" i="4"/>
  <c r="AV61" i="4"/>
  <c r="BC62" i="4"/>
  <c r="H63" i="4"/>
  <c r="AD71" i="4"/>
  <c r="L75" i="4"/>
  <c r="Q75" i="4"/>
  <c r="V75" i="4"/>
  <c r="AA75" i="4"/>
  <c r="AF75" i="4"/>
  <c r="AP75" i="4"/>
  <c r="AU75" i="4"/>
  <c r="AZ75" i="4"/>
  <c r="P76" i="4"/>
  <c r="AV78" i="4"/>
  <c r="BF78" i="4"/>
  <c r="Y80" i="4"/>
  <c r="R81" i="4"/>
  <c r="AW85" i="4"/>
  <c r="BF85" i="4"/>
  <c r="T86" i="4"/>
  <c r="AD86" i="4"/>
  <c r="N89" i="4"/>
  <c r="S89" i="4"/>
  <c r="BH89" i="4"/>
  <c r="N90" i="4"/>
  <c r="R91" i="4"/>
  <c r="W92" i="4"/>
  <c r="AB92" i="4"/>
  <c r="BG92" i="4"/>
  <c r="AQ94" i="4"/>
  <c r="O13" i="4"/>
  <c r="AE13" i="4"/>
  <c r="AY13" i="4"/>
  <c r="K15" i="4"/>
  <c r="AA15" i="4"/>
  <c r="AU15" i="4"/>
  <c r="S18" i="4"/>
  <c r="AM18" i="4"/>
  <c r="BC18" i="4"/>
  <c r="N20" i="4"/>
  <c r="R20" i="4"/>
  <c r="V20" i="4"/>
  <c r="AT20" i="4"/>
  <c r="AX20" i="4"/>
  <c r="BB20" i="4"/>
  <c r="BF20" i="4"/>
  <c r="F21" i="4"/>
  <c r="J21" i="4"/>
  <c r="N21" i="4"/>
  <c r="BF21" i="4"/>
  <c r="F22" i="4"/>
  <c r="J22" i="4"/>
  <c r="N22" i="4"/>
  <c r="R22" i="4"/>
  <c r="V22" i="4"/>
  <c r="Z22" i="4"/>
  <c r="AD22" i="4"/>
  <c r="BB22" i="4"/>
  <c r="BF22" i="4"/>
  <c r="F26" i="4"/>
  <c r="J26" i="4"/>
  <c r="N26" i="4"/>
  <c r="AP26" i="4"/>
  <c r="AT26" i="4"/>
  <c r="AX26" i="4"/>
  <c r="BB26" i="4"/>
  <c r="BF26" i="4"/>
  <c r="AM28" i="4"/>
  <c r="O29" i="4"/>
  <c r="AV29" i="4"/>
  <c r="BB29" i="4"/>
  <c r="BF29" i="4"/>
  <c r="L30" i="4"/>
  <c r="P30" i="4"/>
  <c r="Z30" i="4"/>
  <c r="AV30" i="4"/>
  <c r="F31" i="4"/>
  <c r="K31" i="4"/>
  <c r="O31" i="4"/>
  <c r="T31" i="4"/>
  <c r="AM31" i="4"/>
  <c r="AR31" i="4"/>
  <c r="BB31" i="4"/>
  <c r="BG31" i="4"/>
  <c r="P32" i="4"/>
  <c r="O33" i="4"/>
  <c r="T33" i="4"/>
  <c r="AD33" i="4"/>
  <c r="AM33" i="4"/>
  <c r="AQ33" i="4"/>
  <c r="AQ34" i="4"/>
  <c r="A2" i="4"/>
  <c r="H13" i="4"/>
  <c r="T13" i="4"/>
  <c r="X13" i="4"/>
  <c r="AR13" i="4"/>
  <c r="BD13" i="4"/>
  <c r="BH13" i="4"/>
  <c r="P15" i="4"/>
  <c r="T15" i="4"/>
  <c r="AF15" i="4"/>
  <c r="AZ15" i="4"/>
  <c r="BD15" i="4"/>
  <c r="BD106" i="4" s="1"/>
  <c r="L17" i="4"/>
  <c r="L106" i="4" s="1"/>
  <c r="P17" i="4"/>
  <c r="AB17" i="4"/>
  <c r="AB106" i="4" s="1"/>
  <c r="AF17" i="4"/>
  <c r="AV17" i="4"/>
  <c r="AZ17" i="4"/>
  <c r="H18" i="4"/>
  <c r="L18" i="4"/>
  <c r="X18" i="4"/>
  <c r="AB18" i="4"/>
  <c r="AR18" i="4"/>
  <c r="AV18" i="4"/>
  <c r="BH18" i="4"/>
  <c r="W20" i="4"/>
  <c r="R28" i="4"/>
  <c r="AE28" i="4"/>
  <c r="AN28" i="4"/>
  <c r="BB28" i="4"/>
  <c r="K29" i="4"/>
  <c r="P29" i="4"/>
  <c r="Z29" i="4"/>
  <c r="BG29" i="4"/>
  <c r="H30" i="4"/>
  <c r="V30" i="4"/>
  <c r="AA30" i="4"/>
  <c r="AE30" i="4"/>
  <c r="AM30" i="4"/>
  <c r="AR30" i="4"/>
  <c r="BF30" i="4"/>
  <c r="G31" i="4"/>
  <c r="H32" i="4"/>
  <c r="L32" i="4"/>
  <c r="R32" i="4"/>
  <c r="V32" i="4"/>
  <c r="Z32" i="4"/>
  <c r="AN32" i="4"/>
  <c r="AR32" i="4"/>
  <c r="AV32" i="4"/>
  <c r="BB32" i="4"/>
  <c r="BF32" i="4"/>
  <c r="F33" i="4"/>
  <c r="K33" i="4"/>
  <c r="P33" i="4"/>
  <c r="Z33" i="4"/>
  <c r="V36" i="4"/>
  <c r="AA36" i="4"/>
  <c r="AE36" i="4"/>
  <c r="X49" i="4"/>
  <c r="AL42" i="4"/>
  <c r="AP42" i="4"/>
  <c r="Y44" i="4"/>
  <c r="M46" i="4"/>
  <c r="J48" i="4"/>
  <c r="AY48" i="4"/>
  <c r="F49" i="4"/>
  <c r="J49" i="4"/>
  <c r="AL49" i="4"/>
  <c r="AP49" i="4"/>
  <c r="AT49" i="4"/>
  <c r="I51" i="4"/>
  <c r="AZ51" i="4"/>
  <c r="AX57" i="4"/>
  <c r="BC57" i="4"/>
  <c r="BG57" i="4"/>
  <c r="H58" i="4"/>
  <c r="BD58" i="4"/>
  <c r="F60" i="4"/>
  <c r="K60" i="4"/>
  <c r="P60" i="4"/>
  <c r="AD60" i="4"/>
  <c r="AV60" i="4"/>
  <c r="BF60" i="4"/>
  <c r="G61" i="4"/>
  <c r="P61" i="4"/>
  <c r="S62" i="4"/>
  <c r="BG63" i="4"/>
  <c r="H65" i="4"/>
  <c r="R65" i="4"/>
  <c r="W65" i="4"/>
  <c r="AB65" i="4"/>
  <c r="AF65" i="4"/>
  <c r="AY65" i="4"/>
  <c r="BC71" i="4"/>
  <c r="L73" i="4"/>
  <c r="AF73" i="4"/>
  <c r="AE78" i="4"/>
  <c r="O80" i="4"/>
  <c r="BI80" i="4"/>
  <c r="AX81" i="4"/>
  <c r="BC81" i="4"/>
  <c r="BH81" i="4"/>
  <c r="H84" i="4"/>
  <c r="AX84" i="4"/>
  <c r="L86" i="4"/>
  <c r="AY86" i="4"/>
  <c r="BD86" i="4"/>
  <c r="BI86" i="4"/>
  <c r="V89" i="4"/>
  <c r="V90" i="4"/>
  <c r="AN91" i="4"/>
  <c r="BD91" i="4"/>
  <c r="BH91" i="4"/>
  <c r="AY92" i="4"/>
  <c r="U94" i="4"/>
  <c r="BE94" i="4"/>
  <c r="BI76" i="4"/>
  <c r="BG77" i="4"/>
  <c r="AW34" i="4"/>
  <c r="W26" i="103" s="1"/>
  <c r="I40" i="80"/>
  <c r="N40" i="80"/>
  <c r="J48" i="80"/>
  <c r="I14" i="30"/>
  <c r="R14" i="30"/>
  <c r="V14" i="30"/>
  <c r="Z14" i="30"/>
  <c r="AE14" i="30"/>
  <c r="AI14" i="30"/>
  <c r="AM14" i="30"/>
  <c r="AR14" i="30"/>
  <c r="Z21" i="30"/>
  <c r="AH21" i="30"/>
  <c r="AN36" i="4"/>
  <c r="AR44" i="4"/>
  <c r="AV44" i="4"/>
  <c r="AF47" i="4"/>
  <c r="BF47" i="4"/>
  <c r="G49" i="4"/>
  <c r="K49" i="4"/>
  <c r="O49" i="4"/>
  <c r="S49" i="4"/>
  <c r="AQ49" i="4"/>
  <c r="AU49" i="4"/>
  <c r="AY49" i="4"/>
  <c r="BC49" i="4"/>
  <c r="S50" i="4"/>
  <c r="AA50" i="4"/>
  <c r="AE50" i="4"/>
  <c r="AQ50" i="4"/>
  <c r="AU50" i="4"/>
  <c r="T51" i="4"/>
  <c r="AR51" i="4"/>
  <c r="AV51" i="4"/>
  <c r="W57" i="4"/>
  <c r="AL58" i="4"/>
  <c r="AD59" i="4"/>
  <c r="Z60" i="4"/>
  <c r="BB60" i="4"/>
  <c r="AU61" i="4"/>
  <c r="BB62" i="4"/>
  <c r="BG62" i="4"/>
  <c r="G63" i="4"/>
  <c r="L63" i="4"/>
  <c r="R63" i="4"/>
  <c r="AA63" i="4"/>
  <c r="N65" i="4"/>
  <c r="AL71" i="4"/>
  <c r="Z75" i="4"/>
  <c r="AE75" i="4"/>
  <c r="AN75" i="4"/>
  <c r="AT75" i="4"/>
  <c r="AY75" i="4"/>
  <c r="BD75" i="4"/>
  <c r="F76" i="4"/>
  <c r="AE76" i="4"/>
  <c r="AU78" i="4"/>
  <c r="AZ78" i="4"/>
  <c r="K79" i="4"/>
  <c r="AA81" i="4"/>
  <c r="AT81" i="4"/>
  <c r="AY81" i="4"/>
  <c r="J84" i="4"/>
  <c r="AY84" i="4"/>
  <c r="AZ85" i="4"/>
  <c r="S86" i="4"/>
  <c r="X86" i="4"/>
  <c r="AL86" i="4"/>
  <c r="AQ86" i="4"/>
  <c r="AU86" i="4"/>
  <c r="AZ86" i="4"/>
  <c r="V87" i="4"/>
  <c r="R89" i="4"/>
  <c r="W89" i="4"/>
  <c r="BG89" i="4"/>
  <c r="AA91" i="4"/>
  <c r="V92" i="4"/>
  <c r="AA92" i="4"/>
  <c r="AF92" i="4"/>
  <c r="BI78" i="4"/>
  <c r="M80" i="4"/>
  <c r="U85" i="4"/>
  <c r="BI88" i="4"/>
  <c r="AN106" i="86"/>
  <c r="AT106" i="86"/>
  <c r="S37" i="80"/>
  <c r="I36" i="80"/>
  <c r="P40" i="80"/>
  <c r="H22" i="30"/>
  <c r="L22" i="30"/>
  <c r="Q22" i="30"/>
  <c r="U22" i="30"/>
  <c r="Y22" i="30"/>
  <c r="AD22" i="30"/>
  <c r="AH22" i="30"/>
  <c r="AL22" i="30"/>
  <c r="AQ22" i="30"/>
  <c r="AU22" i="30"/>
  <c r="I23" i="30"/>
  <c r="R23" i="30"/>
  <c r="V23" i="30"/>
  <c r="Z23" i="30"/>
  <c r="AE23" i="30"/>
  <c r="AI23" i="30"/>
  <c r="AM23" i="30"/>
  <c r="AR23" i="30"/>
  <c r="F25" i="30"/>
  <c r="J25" i="30"/>
  <c r="S25" i="30"/>
  <c r="W25" i="30"/>
  <c r="AB25" i="30"/>
  <c r="AF25" i="30"/>
  <c r="AJ25" i="30"/>
  <c r="AN25" i="30"/>
  <c r="AS25" i="30"/>
  <c r="Y48" i="30"/>
  <c r="I47" i="47"/>
  <c r="Q80" i="82"/>
  <c r="Q17" i="47"/>
  <c r="R104" i="82"/>
  <c r="R44" i="47"/>
  <c r="R107" i="82"/>
  <c r="R47" i="47"/>
  <c r="L82" i="92"/>
  <c r="L19" i="47"/>
  <c r="F88" i="92"/>
  <c r="F26" i="47"/>
  <c r="S88" i="92"/>
  <c r="S26" i="47"/>
  <c r="P91" i="92"/>
  <c r="P29" i="47"/>
  <c r="AF20" i="30"/>
  <c r="AJ20" i="30"/>
  <c r="AN20" i="30"/>
  <c r="AS20" i="30"/>
  <c r="H31" i="30"/>
  <c r="L31" i="30"/>
  <c r="Q31" i="30"/>
  <c r="U31" i="30"/>
  <c r="Y31" i="30"/>
  <c r="AD31" i="30"/>
  <c r="AH31" i="30"/>
  <c r="AL31" i="30"/>
  <c r="AQ31" i="30"/>
  <c r="AU31" i="30"/>
  <c r="I32" i="30"/>
  <c r="N32" i="30"/>
  <c r="R32" i="30"/>
  <c r="V32" i="30"/>
  <c r="Z32" i="30"/>
  <c r="AE32" i="30"/>
  <c r="AI32" i="30"/>
  <c r="AM32" i="30"/>
  <c r="AR32" i="30"/>
  <c r="F33" i="30"/>
  <c r="J33" i="30"/>
  <c r="O33" i="30"/>
  <c r="S33" i="30"/>
  <c r="W33" i="30"/>
  <c r="AB33" i="30"/>
  <c r="AF33" i="30"/>
  <c r="AJ33" i="30"/>
  <c r="AN33" i="30"/>
  <c r="AS33" i="30"/>
  <c r="G34" i="30"/>
  <c r="K34" i="30"/>
  <c r="P34" i="30"/>
  <c r="T34" i="30"/>
  <c r="X34" i="30"/>
  <c r="AC34" i="30"/>
  <c r="AG34" i="30"/>
  <c r="AK34" i="30"/>
  <c r="AP34" i="30"/>
  <c r="AT34" i="30"/>
  <c r="H35" i="30"/>
  <c r="L35" i="30"/>
  <c r="Q35" i="30"/>
  <c r="U35" i="30"/>
  <c r="Y35" i="30"/>
  <c r="AD35" i="30"/>
  <c r="AH35" i="30"/>
  <c r="AL35" i="30"/>
  <c r="AQ35" i="30"/>
  <c r="AU35" i="30"/>
  <c r="I36" i="30"/>
  <c r="N36" i="30"/>
  <c r="V36" i="30"/>
  <c r="Z36" i="30"/>
  <c r="AE36" i="30"/>
  <c r="AI36" i="30"/>
  <c r="AM36" i="30"/>
  <c r="AR36" i="30"/>
  <c r="F40" i="30"/>
  <c r="J40" i="30"/>
  <c r="O40" i="30"/>
  <c r="S40" i="30"/>
  <c r="W40" i="30"/>
  <c r="AB40" i="30"/>
  <c r="AF40" i="30"/>
  <c r="AJ40" i="30"/>
  <c r="AN40" i="30"/>
  <c r="AS40" i="30"/>
  <c r="F46" i="30"/>
  <c r="J46" i="30"/>
  <c r="O46" i="30"/>
  <c r="S46" i="30"/>
  <c r="W46" i="30"/>
  <c r="AB46" i="30"/>
  <c r="AF46" i="30"/>
  <c r="AJ46" i="30"/>
  <c r="AN46" i="30"/>
  <c r="AS46" i="30"/>
  <c r="H19" i="47"/>
  <c r="G36" i="47"/>
  <c r="Q54" i="30"/>
  <c r="AD54" i="30"/>
  <c r="AH54" i="30"/>
  <c r="AU54" i="30"/>
  <c r="I55" i="30"/>
  <c r="V55" i="30"/>
  <c r="Z55" i="30"/>
  <c r="AM55" i="30"/>
  <c r="AR55" i="30"/>
  <c r="J57" i="30"/>
  <c r="O57" i="30"/>
  <c r="AB57" i="30"/>
  <c r="AF57" i="30"/>
  <c r="AS57" i="30"/>
  <c r="H86" i="30"/>
  <c r="L86" i="30"/>
  <c r="Q86" i="30"/>
  <c r="U86" i="30"/>
  <c r="Y86" i="30"/>
  <c r="AD86" i="30"/>
  <c r="AH86" i="30"/>
  <c r="AL86" i="30"/>
  <c r="AQ86" i="30"/>
  <c r="AU86" i="30"/>
  <c r="I87" i="30"/>
  <c r="N87" i="30"/>
  <c r="R87" i="30"/>
  <c r="V87" i="30"/>
  <c r="Z87" i="30"/>
  <c r="AE87" i="30"/>
  <c r="AI87" i="30"/>
  <c r="AM87" i="30"/>
  <c r="AR87" i="30"/>
  <c r="F89" i="30"/>
  <c r="J89" i="30"/>
  <c r="O89" i="30"/>
  <c r="S89" i="30"/>
  <c r="W89" i="30"/>
  <c r="AB89" i="30"/>
  <c r="AF89" i="30"/>
  <c r="AJ89" i="30"/>
  <c r="AN89" i="30"/>
  <c r="AS89" i="30"/>
  <c r="H95" i="30"/>
  <c r="L95" i="30"/>
  <c r="Q95" i="30"/>
  <c r="U95" i="30"/>
  <c r="Y95" i="30"/>
  <c r="AD95" i="30"/>
  <c r="AH95" i="30"/>
  <c r="AL95" i="30"/>
  <c r="AQ95" i="30"/>
  <c r="I14" i="47"/>
  <c r="L15" i="47"/>
  <c r="S17" i="47"/>
  <c r="R18" i="47"/>
  <c r="R81" i="47" s="1"/>
  <c r="Q19" i="47"/>
  <c r="H61" i="30"/>
  <c r="L61" i="30"/>
  <c r="Q61" i="30"/>
  <c r="U61" i="30"/>
  <c r="Y61" i="30"/>
  <c r="AD61" i="30"/>
  <c r="AL61" i="30"/>
  <c r="AQ61" i="30"/>
  <c r="AU61" i="30"/>
  <c r="Y80" i="30"/>
  <c r="AP53" i="30"/>
  <c r="AM80" i="30"/>
  <c r="F85" i="30"/>
  <c r="P16" i="30"/>
  <c r="T16" i="30"/>
  <c r="AC16" i="30"/>
  <c r="AG16" i="30"/>
  <c r="AK16" i="30"/>
  <c r="AT16" i="30"/>
  <c r="L21" i="30"/>
  <c r="AL21" i="30"/>
  <c r="AQ21" i="30"/>
  <c r="L20" i="47"/>
  <c r="J23" i="47"/>
  <c r="L24" i="47"/>
  <c r="R27" i="47"/>
  <c r="G29" i="47"/>
  <c r="G91" i="47" s="1"/>
  <c r="S30" i="47"/>
  <c r="Q33" i="47"/>
  <c r="Q94" i="47" s="1"/>
  <c r="H35" i="47"/>
  <c r="K97" i="82"/>
  <c r="P97" i="82"/>
  <c r="F37" i="47"/>
  <c r="N38" i="47"/>
  <c r="Q39" i="47"/>
  <c r="Q100" i="47" s="1"/>
  <c r="H107" i="82"/>
  <c r="L107" i="82"/>
  <c r="Q107" i="82"/>
  <c r="K122" i="82"/>
  <c r="K125" i="82"/>
  <c r="P113" i="92"/>
  <c r="K116" i="92"/>
  <c r="P116" i="92"/>
  <c r="F81" i="30"/>
  <c r="J81" i="30"/>
  <c r="O81" i="30"/>
  <c r="S81" i="30"/>
  <c r="W81" i="30"/>
  <c r="AB81" i="30"/>
  <c r="AF81" i="30"/>
  <c r="AJ81" i="30"/>
  <c r="AN81" i="30"/>
  <c r="AS81" i="30"/>
  <c r="G82" i="30"/>
  <c r="K82" i="30"/>
  <c r="P82" i="30"/>
  <c r="T82" i="30"/>
  <c r="X82" i="30"/>
  <c r="AC82" i="30"/>
  <c r="AG82" i="30"/>
  <c r="AK82" i="30"/>
  <c r="AP82" i="30"/>
  <c r="AT82" i="30"/>
  <c r="H83" i="30"/>
  <c r="L83" i="30"/>
  <c r="Q83" i="30"/>
  <c r="U83" i="30"/>
  <c r="Y83" i="30"/>
  <c r="AD83" i="30"/>
  <c r="AH83" i="30"/>
  <c r="AL83" i="30"/>
  <c r="AQ83" i="30"/>
  <c r="AU83" i="30"/>
  <c r="I84" i="30"/>
  <c r="N84" i="30"/>
  <c r="R84" i="30"/>
  <c r="V84" i="30"/>
  <c r="Z84" i="30"/>
  <c r="AE84" i="30"/>
  <c r="AI84" i="30"/>
  <c r="AM84" i="30"/>
  <c r="AR84" i="30"/>
  <c r="F16" i="30"/>
  <c r="J16" i="30"/>
  <c r="AB16" i="30"/>
  <c r="AF16" i="30"/>
  <c r="AN16" i="30"/>
  <c r="G21" i="30"/>
  <c r="G117" i="30" s="1"/>
  <c r="X21" i="30"/>
  <c r="AP21" i="30"/>
  <c r="I48" i="30"/>
  <c r="P16" i="47"/>
  <c r="W78" i="103" s="1"/>
  <c r="G13" i="47"/>
  <c r="P13" i="47"/>
  <c r="S104" i="47"/>
  <c r="J104" i="92"/>
  <c r="J107" i="92"/>
  <c r="AU95" i="30"/>
  <c r="I96" i="30"/>
  <c r="N96" i="30"/>
  <c r="R96" i="30"/>
  <c r="V96" i="30"/>
  <c r="Z96" i="30"/>
  <c r="AE96" i="30"/>
  <c r="AI96" i="30"/>
  <c r="AM96" i="30"/>
  <c r="AR96" i="30"/>
  <c r="F97" i="30"/>
  <c r="J97" i="30"/>
  <c r="O97" i="30"/>
  <c r="S97" i="30"/>
  <c r="W97" i="30"/>
  <c r="AB97" i="30"/>
  <c r="AF97" i="30"/>
  <c r="AJ97" i="30"/>
  <c r="AN97" i="30"/>
  <c r="AS97" i="30"/>
  <c r="G98" i="30"/>
  <c r="K98" i="30"/>
  <c r="P98" i="30"/>
  <c r="T98" i="30"/>
  <c r="X98" i="30"/>
  <c r="AC98" i="30"/>
  <c r="AG98" i="30"/>
  <c r="AK98" i="30"/>
  <c r="AP98" i="30"/>
  <c r="AT98" i="30"/>
  <c r="H99" i="30"/>
  <c r="L99" i="30"/>
  <c r="Q99" i="30"/>
  <c r="U99" i="30"/>
  <c r="Y99" i="30"/>
  <c r="AD99" i="30"/>
  <c r="AH99" i="30"/>
  <c r="AL99" i="30"/>
  <c r="AQ99" i="30"/>
  <c r="AU99" i="30"/>
  <c r="I100" i="30"/>
  <c r="N100" i="30"/>
  <c r="R100" i="30"/>
  <c r="V100" i="30"/>
  <c r="Z100" i="30"/>
  <c r="AE100" i="30"/>
  <c r="AI100" i="30"/>
  <c r="AM100" i="30"/>
  <c r="AR100" i="30"/>
  <c r="F104" i="30"/>
  <c r="J104" i="30"/>
  <c r="O104" i="30"/>
  <c r="S104" i="30"/>
  <c r="W104" i="30"/>
  <c r="AB104" i="30"/>
  <c r="AF104" i="30"/>
  <c r="AJ104" i="30"/>
  <c r="AN104" i="30"/>
  <c r="N14" i="47"/>
  <c r="H15" i="47"/>
  <c r="Q15" i="47"/>
  <c r="F17" i="47"/>
  <c r="I18" i="47"/>
  <c r="O97" i="82"/>
  <c r="J125" i="82"/>
  <c r="S125" i="82"/>
  <c r="P104" i="92"/>
  <c r="P107" i="92"/>
  <c r="J108" i="92"/>
  <c r="P115" i="92"/>
  <c r="H33" i="3"/>
  <c r="O33" i="3"/>
  <c r="J34" i="3"/>
  <c r="F35" i="3"/>
  <c r="F21" i="78"/>
  <c r="F21" i="3" s="1"/>
  <c r="F28" i="78"/>
  <c r="F28" i="3" s="1"/>
  <c r="K35" i="78"/>
  <c r="K35" i="3" s="1"/>
  <c r="G54" i="16"/>
  <c r="G54" i="93"/>
  <c r="J54" i="21"/>
  <c r="G54" i="94"/>
  <c r="N54" i="94"/>
  <c r="F54" i="64"/>
  <c r="Q21" i="78"/>
  <c r="Q21" i="3" s="1"/>
  <c r="H28" i="78"/>
  <c r="H28" i="3" s="1"/>
  <c r="K29" i="3"/>
  <c r="U15" i="103" s="1"/>
  <c r="F32" i="3"/>
  <c r="K32" i="3"/>
  <c r="N33" i="3"/>
  <c r="O34" i="3"/>
  <c r="H52" i="16"/>
  <c r="H54" i="16"/>
  <c r="G55" i="16"/>
  <c r="Q58" i="16"/>
  <c r="H54" i="93"/>
  <c r="G55" i="93"/>
  <c r="J52" i="21"/>
  <c r="Q52" i="21"/>
  <c r="F54" i="21"/>
  <c r="K54" i="21"/>
  <c r="F55" i="21"/>
  <c r="K55" i="21"/>
  <c r="G52" i="94"/>
  <c r="N52" i="94"/>
  <c r="H54" i="94"/>
  <c r="O54" i="94"/>
  <c r="H55" i="94"/>
  <c r="O55" i="94"/>
  <c r="G55" i="64"/>
  <c r="F52" i="96"/>
  <c r="G54" i="96"/>
  <c r="G55" i="96"/>
  <c r="F54" i="67"/>
  <c r="J19" i="3"/>
  <c r="Q19" i="3"/>
  <c r="J43" i="84"/>
  <c r="J35" i="84"/>
  <c r="H54" i="83"/>
  <c r="Q14" i="78"/>
  <c r="Q14" i="3" s="1"/>
  <c r="O18" i="3"/>
  <c r="O41" i="3" s="1"/>
  <c r="H19" i="3"/>
  <c r="O19" i="3"/>
  <c r="O20" i="3"/>
  <c r="K21" i="78"/>
  <c r="K21" i="3" s="1"/>
  <c r="K28" i="78"/>
  <c r="J52" i="16"/>
  <c r="H55" i="16"/>
  <c r="J52" i="93"/>
  <c r="H55" i="93"/>
  <c r="F52" i="21"/>
  <c r="K52" i="21"/>
  <c r="G55" i="21"/>
  <c r="H52" i="94"/>
  <c r="O52" i="94"/>
  <c r="F52" i="64"/>
  <c r="Q52" i="95"/>
  <c r="G52" i="96"/>
  <c r="F53" i="96"/>
  <c r="G55" i="67"/>
  <c r="H21" i="84"/>
  <c r="F54" i="83"/>
  <c r="O54" i="83"/>
  <c r="F19" i="3"/>
  <c r="K19" i="3"/>
  <c r="F20" i="3"/>
  <c r="K20" i="3"/>
  <c r="F33" i="3"/>
  <c r="K33" i="3"/>
  <c r="N34" i="3"/>
  <c r="K48" i="84"/>
  <c r="K41" i="84"/>
  <c r="K47" i="84" s="1"/>
  <c r="F43" i="84"/>
  <c r="K43" i="84"/>
  <c r="J20" i="3"/>
  <c r="Q20" i="3"/>
  <c r="K54" i="84"/>
  <c r="L71" i="47"/>
  <c r="L122" i="47" s="1"/>
  <c r="K25" i="47"/>
  <c r="K87" i="47" s="1"/>
  <c r="K29" i="47"/>
  <c r="K91" i="47" s="1"/>
  <c r="K40" i="47"/>
  <c r="K45" i="47"/>
  <c r="K133" i="47" s="1"/>
  <c r="K49" i="47"/>
  <c r="K56" i="47"/>
  <c r="K60" i="47"/>
  <c r="K64" i="47"/>
  <c r="L124" i="92"/>
  <c r="H128" i="92"/>
  <c r="L128" i="92"/>
  <c r="K71" i="47"/>
  <c r="O89" i="92"/>
  <c r="P98" i="92"/>
  <c r="N114" i="92"/>
  <c r="O117" i="92"/>
  <c r="L122" i="92"/>
  <c r="L125" i="92"/>
  <c r="P126" i="92"/>
  <c r="P81" i="82"/>
  <c r="H109" i="82"/>
  <c r="N114" i="82"/>
  <c r="K116" i="82"/>
  <c r="R118" i="82"/>
  <c r="I76" i="92"/>
  <c r="N76" i="92"/>
  <c r="N79" i="92"/>
  <c r="O86" i="92"/>
  <c r="P89" i="92"/>
  <c r="O90" i="92"/>
  <c r="P95" i="92"/>
  <c r="H98" i="92"/>
  <c r="L98" i="92"/>
  <c r="P99" i="92"/>
  <c r="N105" i="92"/>
  <c r="N109" i="92"/>
  <c r="H113" i="92"/>
  <c r="L113" i="92"/>
  <c r="O114" i="92"/>
  <c r="N115" i="92"/>
  <c r="H116" i="92"/>
  <c r="L116" i="92"/>
  <c r="P117" i="92"/>
  <c r="O118" i="92"/>
  <c r="N119" i="92"/>
  <c r="P123" i="92"/>
  <c r="L126" i="92"/>
  <c r="P127" i="92"/>
  <c r="K16" i="47"/>
  <c r="J26" i="47"/>
  <c r="I44" i="47"/>
  <c r="N47" i="47"/>
  <c r="F57" i="47"/>
  <c r="N80" i="92"/>
  <c r="G86" i="92"/>
  <c r="F125" i="92"/>
  <c r="O30" i="81"/>
  <c r="AF30" i="81"/>
  <c r="X92" i="81"/>
  <c r="N74" i="74"/>
  <c r="N75" i="74" s="1"/>
  <c r="N62" i="81"/>
  <c r="R62" i="81"/>
  <c r="AE74" i="74"/>
  <c r="AE75" i="74" s="1"/>
  <c r="AE62" i="81"/>
  <c r="AM74" i="74"/>
  <c r="AM75" i="74" s="1"/>
  <c r="AM62" i="81"/>
  <c r="AM62" i="30" s="1"/>
  <c r="AR74" i="74"/>
  <c r="AR75" i="74" s="1"/>
  <c r="AR62" i="81"/>
  <c r="AR62" i="30" s="1"/>
  <c r="G94" i="81"/>
  <c r="K94" i="81"/>
  <c r="K94" i="30" s="1"/>
  <c r="P92" i="81"/>
  <c r="P94" i="81"/>
  <c r="T94" i="81"/>
  <c r="X94" i="81"/>
  <c r="AC94" i="81"/>
  <c r="AG92" i="81"/>
  <c r="AG94" i="81"/>
  <c r="AT94" i="81"/>
  <c r="AT94" i="30" s="1"/>
  <c r="AG28" i="90"/>
  <c r="AG30" i="90"/>
  <c r="AG30" i="30" s="1"/>
  <c r="AK42" i="56"/>
  <c r="AK43" i="56" s="1"/>
  <c r="AK30" i="90"/>
  <c r="AK30" i="30" s="1"/>
  <c r="AP94" i="81"/>
  <c r="AP94" i="30" s="1"/>
  <c r="J85" i="81"/>
  <c r="J85" i="30" s="1"/>
  <c r="AF85" i="81"/>
  <c r="AF85" i="30" s="1"/>
  <c r="AS85" i="81"/>
  <c r="AS85" i="30" s="1"/>
  <c r="S30" i="81"/>
  <c r="F62" i="81"/>
  <c r="J62" i="81"/>
  <c r="O60" i="81"/>
  <c r="O62" i="81"/>
  <c r="S60" i="81"/>
  <c r="S62" i="81"/>
  <c r="W62" i="81"/>
  <c r="AB60" i="81"/>
  <c r="AB62" i="81"/>
  <c r="AF62" i="81"/>
  <c r="AJ60" i="81"/>
  <c r="AJ62" i="81"/>
  <c r="I94" i="81"/>
  <c r="I94" i="30" s="1"/>
  <c r="N92" i="81"/>
  <c r="N92" i="30" s="1"/>
  <c r="N94" i="81"/>
  <c r="R94" i="81"/>
  <c r="R94" i="30" s="1"/>
  <c r="V92" i="81"/>
  <c r="V94" i="81"/>
  <c r="V94" i="30" s="1"/>
  <c r="Z94" i="81"/>
  <c r="Z94" i="30" s="1"/>
  <c r="AI92" i="81"/>
  <c r="AI92" i="30" s="1"/>
  <c r="AI94" i="81"/>
  <c r="AI94" i="30" s="1"/>
  <c r="AM94" i="81"/>
  <c r="AM94" i="30" s="1"/>
  <c r="AR94" i="81"/>
  <c r="AR94" i="30" s="1"/>
  <c r="I30" i="81"/>
  <c r="I30" i="30" s="1"/>
  <c r="N42" i="29"/>
  <c r="N43" i="29" s="1"/>
  <c r="N30" i="81"/>
  <c r="N30" i="30" s="1"/>
  <c r="R30" i="81"/>
  <c r="R30" i="30" s="1"/>
  <c r="V108" i="29"/>
  <c r="V30" i="81"/>
  <c r="V30" i="30" s="1"/>
  <c r="Z30" i="81"/>
  <c r="Z30" i="30" s="1"/>
  <c r="AE42" i="29"/>
  <c r="AE43" i="29" s="1"/>
  <c r="AE30" i="81"/>
  <c r="AE30" i="30" s="1"/>
  <c r="AI30" i="81"/>
  <c r="AI30" i="30" s="1"/>
  <c r="AM28" i="81"/>
  <c r="AM30" i="81"/>
  <c r="AM30" i="30" s="1"/>
  <c r="AR30" i="81"/>
  <c r="AR30" i="30" s="1"/>
  <c r="R48" i="30"/>
  <c r="Z48" i="30"/>
  <c r="AI48" i="30"/>
  <c r="H16" i="30"/>
  <c r="Q16" i="30"/>
  <c r="U16" i="30"/>
  <c r="AH16" i="30"/>
  <c r="AL16" i="30"/>
  <c r="AU16" i="30"/>
  <c r="I21" i="30"/>
  <c r="V21" i="30"/>
  <c r="AE21" i="30"/>
  <c r="AI21" i="30"/>
  <c r="K30" i="30"/>
  <c r="T30" i="30"/>
  <c r="AC30" i="30"/>
  <c r="L53" i="30"/>
  <c r="AD53" i="30"/>
  <c r="AL53" i="30"/>
  <c r="AU53" i="30"/>
  <c r="AF94" i="81"/>
  <c r="AF94" i="30" s="1"/>
  <c r="AK94" i="81"/>
  <c r="F95" i="30"/>
  <c r="P96" i="30"/>
  <c r="H97" i="30"/>
  <c r="AQ97" i="30"/>
  <c r="AI98" i="30"/>
  <c r="G100" i="30"/>
  <c r="X100" i="30"/>
  <c r="AP100" i="30"/>
  <c r="AU104" i="30"/>
  <c r="O58" i="28"/>
  <c r="AB58" i="28"/>
  <c r="AS58" i="28"/>
  <c r="H85" i="81"/>
  <c r="H85" i="30" s="1"/>
  <c r="Q85" i="81"/>
  <c r="Q85" i="30" s="1"/>
  <c r="Y85" i="81"/>
  <c r="Y85" i="30" s="1"/>
  <c r="AH85" i="81"/>
  <c r="AH85" i="30" s="1"/>
  <c r="AQ85" i="81"/>
  <c r="AQ85" i="30" s="1"/>
  <c r="G80" i="90"/>
  <c r="F80" i="81"/>
  <c r="J80" i="81"/>
  <c r="O80" i="81"/>
  <c r="S80" i="81"/>
  <c r="W80" i="81"/>
  <c r="AB80" i="81"/>
  <c r="AF80" i="81"/>
  <c r="AJ80" i="81"/>
  <c r="AN80" i="81"/>
  <c r="AS80" i="81"/>
  <c r="T62" i="90"/>
  <c r="T62" i="30" s="1"/>
  <c r="AK62" i="90"/>
  <c r="AK62" i="30" s="1"/>
  <c r="AT62" i="90"/>
  <c r="AT62" i="30" s="1"/>
  <c r="AT60" i="90"/>
  <c r="Z90" i="89"/>
  <c r="Z90" i="90" s="1"/>
  <c r="Z80" i="90"/>
  <c r="Z80" i="30" s="1"/>
  <c r="AE90" i="89"/>
  <c r="AE80" i="90"/>
  <c r="AE80" i="30" s="1"/>
  <c r="AI90" i="89"/>
  <c r="AI90" i="90" s="1"/>
  <c r="AI80" i="90"/>
  <c r="AI80" i="30" s="1"/>
  <c r="N60" i="90"/>
  <c r="N62" i="90"/>
  <c r="R60" i="90"/>
  <c r="R62" i="90"/>
  <c r="V62" i="90"/>
  <c r="V62" i="30" s="1"/>
  <c r="Z62" i="90"/>
  <c r="Z62" i="30" s="1"/>
  <c r="AE60" i="90"/>
  <c r="AE62" i="90"/>
  <c r="AI60" i="90"/>
  <c r="AI62" i="90"/>
  <c r="AI62" i="30" s="1"/>
  <c r="AG62" i="30"/>
  <c r="AD92" i="81"/>
  <c r="AD92" i="30" s="1"/>
  <c r="AD94" i="81"/>
  <c r="AD94" i="30" s="1"/>
  <c r="AH92" i="81"/>
  <c r="AH92" i="30" s="1"/>
  <c r="AH94" i="81"/>
  <c r="AH94" i="30" s="1"/>
  <c r="AL92" i="81"/>
  <c r="AL92" i="30" s="1"/>
  <c r="AL94" i="81"/>
  <c r="AL94" i="30" s="1"/>
  <c r="AQ92" i="81"/>
  <c r="AQ94" i="81"/>
  <c r="F117" i="29"/>
  <c r="J117" i="29"/>
  <c r="O117" i="29"/>
  <c r="S117" i="29"/>
  <c r="W117" i="29"/>
  <c r="AB117" i="29"/>
  <c r="AF117" i="29"/>
  <c r="AJ117" i="29"/>
  <c r="AN117" i="29"/>
  <c r="AS117" i="29"/>
  <c r="AT92" i="81"/>
  <c r="AT92" i="30" s="1"/>
  <c r="AP28" i="81"/>
  <c r="AP108" i="81" s="1"/>
  <c r="I113" i="28"/>
  <c r="V113" i="28"/>
  <c r="Z113" i="28"/>
  <c r="AI113" i="28"/>
  <c r="AM113" i="28"/>
  <c r="G80" i="81"/>
  <c r="P80" i="81"/>
  <c r="P80" i="30" s="1"/>
  <c r="X80" i="81"/>
  <c r="X80" i="30" s="1"/>
  <c r="AG80" i="81"/>
  <c r="AG80" i="30" s="1"/>
  <c r="AP80" i="81"/>
  <c r="AP80" i="30" s="1"/>
  <c r="I85" i="81"/>
  <c r="N85" i="81"/>
  <c r="R85" i="81"/>
  <c r="V85" i="81"/>
  <c r="Z85" i="81"/>
  <c r="Z85" i="30" s="1"/>
  <c r="AE85" i="81"/>
  <c r="AE85" i="30" s="1"/>
  <c r="AI85" i="81"/>
  <c r="AI85" i="30" s="1"/>
  <c r="AM85" i="81"/>
  <c r="AM85" i="30" s="1"/>
  <c r="AR85" i="81"/>
  <c r="G92" i="81"/>
  <c r="T92" i="81"/>
  <c r="AK92" i="81"/>
  <c r="AP92" i="81"/>
  <c r="F113" i="29"/>
  <c r="J113" i="29"/>
  <c r="O113" i="29"/>
  <c r="S113" i="29"/>
  <c r="W113" i="29"/>
  <c r="AB113" i="29"/>
  <c r="AF113" i="29"/>
  <c r="AJ113" i="29"/>
  <c r="AN113" i="29"/>
  <c r="AS113" i="29"/>
  <c r="AF60" i="81"/>
  <c r="AE26" i="89"/>
  <c r="AT113" i="29"/>
  <c r="F117" i="74"/>
  <c r="J117" i="74"/>
  <c r="W117" i="74"/>
  <c r="AJ117" i="74"/>
  <c r="AN117" i="74"/>
  <c r="L113" i="56"/>
  <c r="Q48" i="90"/>
  <c r="Q48" i="30" s="1"/>
  <c r="S160" i="48"/>
  <c r="R163" i="48"/>
  <c r="R160" i="48"/>
  <c r="M160" i="48"/>
  <c r="N160" i="91"/>
  <c r="M160" i="91"/>
  <c r="N163" i="91"/>
  <c r="K163" i="55"/>
  <c r="M163" i="91"/>
  <c r="H113" i="28"/>
  <c r="L113" i="28"/>
  <c r="U113" i="28"/>
  <c r="Y113" i="28"/>
  <c r="AH113" i="28"/>
  <c r="AL113" i="28"/>
  <c r="G85" i="81"/>
  <c r="K85" i="81"/>
  <c r="K85" i="30" s="1"/>
  <c r="P85" i="81"/>
  <c r="T85" i="81"/>
  <c r="X85" i="81"/>
  <c r="AC85" i="81"/>
  <c r="AC85" i="30" s="1"/>
  <c r="AG85" i="81"/>
  <c r="AG85" i="30" s="1"/>
  <c r="AK85" i="81"/>
  <c r="AK85" i="30" s="1"/>
  <c r="AP85" i="81"/>
  <c r="J92" i="81"/>
  <c r="O92" i="81"/>
  <c r="S92" i="81"/>
  <c r="AJ92" i="81"/>
  <c r="AJ92" i="30" s="1"/>
  <c r="AS92" i="81"/>
  <c r="H117" i="29"/>
  <c r="L117" i="29"/>
  <c r="Q117" i="29"/>
  <c r="U117" i="29"/>
  <c r="Y117" i="29"/>
  <c r="AD117" i="29"/>
  <c r="AH117" i="29"/>
  <c r="AL117" i="29"/>
  <c r="AQ117" i="29"/>
  <c r="AU117" i="29"/>
  <c r="H113" i="29"/>
  <c r="L113" i="29"/>
  <c r="Q113" i="29"/>
  <c r="U113" i="29"/>
  <c r="Y113" i="29"/>
  <c r="AD113" i="29"/>
  <c r="AH113" i="29"/>
  <c r="AL113" i="29"/>
  <c r="AQ113" i="29"/>
  <c r="AU113" i="29"/>
  <c r="G113" i="74"/>
  <c r="T113" i="74"/>
  <c r="X113" i="74"/>
  <c r="AK113" i="74"/>
  <c r="H113" i="75"/>
  <c r="L113" i="75"/>
  <c r="U113" i="75"/>
  <c r="AH113" i="75"/>
  <c r="AL113" i="75"/>
  <c r="H60" i="81"/>
  <c r="L60" i="81"/>
  <c r="K92" i="81"/>
  <c r="K92" i="30" s="1"/>
  <c r="I113" i="29"/>
  <c r="N113" i="29"/>
  <c r="R113" i="29"/>
  <c r="V113" i="29"/>
  <c r="Z113" i="29"/>
  <c r="AE113" i="29"/>
  <c r="AI113" i="29"/>
  <c r="AM113" i="29"/>
  <c r="AR113" i="29"/>
  <c r="U58" i="74"/>
  <c r="U113" i="74"/>
  <c r="F58" i="28"/>
  <c r="F113" i="28"/>
  <c r="J113" i="28"/>
  <c r="W58" i="28"/>
  <c r="W113" i="28"/>
  <c r="AJ58" i="28"/>
  <c r="AJ113" i="28"/>
  <c r="AN58" i="28"/>
  <c r="AN113" i="28"/>
  <c r="I113" i="74"/>
  <c r="V113" i="74"/>
  <c r="Z113" i="74"/>
  <c r="AI113" i="74"/>
  <c r="F113" i="75"/>
  <c r="J113" i="75"/>
  <c r="W113" i="75"/>
  <c r="AJ113" i="75"/>
  <c r="AN113" i="75"/>
  <c r="A2" i="30"/>
  <c r="L14" i="30"/>
  <c r="U14" i="30"/>
  <c r="AD14" i="30"/>
  <c r="AL14" i="30"/>
  <c r="Z16" i="30"/>
  <c r="AE16" i="30"/>
  <c r="AM16" i="30"/>
  <c r="AR16" i="30"/>
  <c r="F17" i="30"/>
  <c r="O17" i="30"/>
  <c r="S17" i="30"/>
  <c r="AB17" i="30"/>
  <c r="AS17" i="30"/>
  <c r="K18" i="30"/>
  <c r="T18" i="30"/>
  <c r="AT18" i="30"/>
  <c r="L19" i="30"/>
  <c r="AD19" i="30"/>
  <c r="AL19" i="30"/>
  <c r="AU19" i="30"/>
  <c r="V20" i="30"/>
  <c r="AE20" i="30"/>
  <c r="AM20" i="30"/>
  <c r="O21" i="30"/>
  <c r="AF21" i="30"/>
  <c r="P22" i="30"/>
  <c r="X22" i="30"/>
  <c r="H23" i="30"/>
  <c r="U23" i="30"/>
  <c r="Y23" i="30"/>
  <c r="AD23" i="30"/>
  <c r="AL23" i="30"/>
  <c r="AU23" i="30"/>
  <c r="N25" i="30"/>
  <c r="AM25" i="30"/>
  <c r="I29" i="30"/>
  <c r="N29" i="30"/>
  <c r="R29" i="30"/>
  <c r="V29" i="30"/>
  <c r="Z29" i="30"/>
  <c r="AE29" i="30"/>
  <c r="AI29" i="30"/>
  <c r="AM29" i="30"/>
  <c r="AR29" i="30"/>
  <c r="G31" i="30"/>
  <c r="P31" i="30"/>
  <c r="T31" i="30"/>
  <c r="X31" i="30"/>
  <c r="AC31" i="30"/>
  <c r="AG31" i="30"/>
  <c r="AK31" i="30"/>
  <c r="AP31" i="30"/>
  <c r="AT31" i="30"/>
  <c r="H32" i="30"/>
  <c r="L32" i="30"/>
  <c r="Q32" i="30"/>
  <c r="U32" i="30"/>
  <c r="Y32" i="30"/>
  <c r="AD32" i="30"/>
  <c r="AH32" i="30"/>
  <c r="AL32" i="30"/>
  <c r="AU32" i="30"/>
  <c r="I33" i="30"/>
  <c r="N33" i="30"/>
  <c r="R33" i="30"/>
  <c r="V33" i="30"/>
  <c r="Z33" i="30"/>
  <c r="AE33" i="30"/>
  <c r="AI33" i="30"/>
  <c r="AM33" i="30"/>
  <c r="AR33" i="30"/>
  <c r="F34" i="30"/>
  <c r="J34" i="30"/>
  <c r="O34" i="30"/>
  <c r="G117" i="28"/>
  <c r="K117" i="28"/>
  <c r="T117" i="28"/>
  <c r="X117" i="28"/>
  <c r="AK117" i="28"/>
  <c r="G113" i="28"/>
  <c r="K113" i="28"/>
  <c r="T113" i="28"/>
  <c r="X113" i="28"/>
  <c r="AK113" i="28"/>
  <c r="F60" i="81"/>
  <c r="AN62" i="81"/>
  <c r="K26" i="74"/>
  <c r="P26" i="74"/>
  <c r="AC26" i="74"/>
  <c r="AG26" i="74"/>
  <c r="AP26" i="74"/>
  <c r="AT26" i="74"/>
  <c r="F58" i="74"/>
  <c r="F113" i="74"/>
  <c r="J113" i="74"/>
  <c r="O58" i="74"/>
  <c r="S58" i="74"/>
  <c r="W58" i="74"/>
  <c r="W113" i="74"/>
  <c r="AB58" i="74"/>
  <c r="AJ113" i="74"/>
  <c r="AN113" i="74"/>
  <c r="G113" i="75"/>
  <c r="T113" i="75"/>
  <c r="X113" i="75"/>
  <c r="AK113" i="75"/>
  <c r="I113" i="75"/>
  <c r="V113" i="75"/>
  <c r="Z113" i="75"/>
  <c r="AI113" i="75"/>
  <c r="Y82" i="30"/>
  <c r="AM83" i="30"/>
  <c r="S108" i="89"/>
  <c r="X93" i="30"/>
  <c r="AK93" i="30"/>
  <c r="G95" i="30"/>
  <c r="P95" i="30"/>
  <c r="T95" i="30"/>
  <c r="X95" i="30"/>
  <c r="AG95" i="30"/>
  <c r="AK95" i="30"/>
  <c r="AP95" i="30"/>
  <c r="AT95" i="30"/>
  <c r="H96" i="30"/>
  <c r="L96" i="30"/>
  <c r="Q96" i="30"/>
  <c r="S34" i="30"/>
  <c r="W34" i="30"/>
  <c r="AB34" i="30"/>
  <c r="AF34" i="30"/>
  <c r="AJ34" i="30"/>
  <c r="AS34" i="30"/>
  <c r="P35" i="30"/>
  <c r="T35" i="30"/>
  <c r="X35" i="30"/>
  <c r="AC35" i="30"/>
  <c r="AG35" i="30"/>
  <c r="AK35" i="30"/>
  <c r="AP35" i="30"/>
  <c r="AT35" i="30"/>
  <c r="H36" i="30"/>
  <c r="L36" i="30"/>
  <c r="Q36" i="30"/>
  <c r="U36" i="30"/>
  <c r="Y36" i="30"/>
  <c r="AD36" i="30"/>
  <c r="AH36" i="30"/>
  <c r="AL36" i="30"/>
  <c r="AQ36" i="30"/>
  <c r="AU36" i="30"/>
  <c r="I40" i="30"/>
  <c r="N40" i="30"/>
  <c r="R40" i="30"/>
  <c r="V40" i="30"/>
  <c r="Z40" i="30"/>
  <c r="AE40" i="30"/>
  <c r="AM40" i="30"/>
  <c r="AR40" i="30"/>
  <c r="I46" i="30"/>
  <c r="N46" i="30"/>
  <c r="R46" i="30"/>
  <c r="V46" i="30"/>
  <c r="Z46" i="30"/>
  <c r="AE46" i="30"/>
  <c r="AI46" i="30"/>
  <c r="AM46" i="30"/>
  <c r="AR46" i="30"/>
  <c r="G49" i="30"/>
  <c r="K49" i="30"/>
  <c r="P49" i="30"/>
  <c r="X49" i="30"/>
  <c r="AC49" i="30"/>
  <c r="AG49" i="30"/>
  <c r="AK49" i="30"/>
  <c r="AP49" i="30"/>
  <c r="AT49" i="30"/>
  <c r="H50" i="30"/>
  <c r="Q50" i="30"/>
  <c r="U50" i="30"/>
  <c r="Y50" i="30"/>
  <c r="AD50" i="30"/>
  <c r="AH50" i="30"/>
  <c r="AL50" i="30"/>
  <c r="AQ50" i="30"/>
  <c r="AU50" i="30"/>
  <c r="I51" i="30"/>
  <c r="N51" i="30"/>
  <c r="R51" i="30"/>
  <c r="V51" i="30"/>
  <c r="Z51" i="30"/>
  <c r="AE51" i="30"/>
  <c r="AI51" i="30"/>
  <c r="AM51" i="30"/>
  <c r="AR51" i="30"/>
  <c r="F52" i="30"/>
  <c r="J52" i="30"/>
  <c r="O52" i="30"/>
  <c r="W52" i="30"/>
  <c r="AB52" i="30"/>
  <c r="AF52" i="30"/>
  <c r="AJ52" i="30"/>
  <c r="AN52" i="30"/>
  <c r="AS52" i="30"/>
  <c r="AI63" i="30"/>
  <c r="K80" i="30"/>
  <c r="T80" i="30"/>
  <c r="AK80" i="30"/>
  <c r="R109" i="89"/>
  <c r="R108" i="89"/>
  <c r="AS26" i="89"/>
  <c r="I113" i="89"/>
  <c r="R113" i="89"/>
  <c r="V113" i="89"/>
  <c r="AI58" i="89"/>
  <c r="AI113" i="89"/>
  <c r="AN58" i="89"/>
  <c r="AN113" i="89"/>
  <c r="L117" i="56"/>
  <c r="U117" i="56"/>
  <c r="AN117" i="56"/>
  <c r="H30" i="90"/>
  <c r="H30" i="30" s="1"/>
  <c r="Q28" i="90"/>
  <c r="AS28" i="90"/>
  <c r="F48" i="90"/>
  <c r="F48" i="30" s="1"/>
  <c r="F113" i="56"/>
  <c r="J113" i="56"/>
  <c r="T113" i="56"/>
  <c r="X113" i="56"/>
  <c r="AK113" i="56"/>
  <c r="AU48" i="90"/>
  <c r="AU48" i="30" s="1"/>
  <c r="I53" i="90"/>
  <c r="I53" i="30" s="1"/>
  <c r="R53" i="90"/>
  <c r="R53" i="30" s="1"/>
  <c r="V53" i="90"/>
  <c r="V53" i="30" s="1"/>
  <c r="F62" i="90"/>
  <c r="AU60" i="90"/>
  <c r="H80" i="90"/>
  <c r="H80" i="30" s="1"/>
  <c r="AN80" i="90"/>
  <c r="AS80" i="90"/>
  <c r="G85" i="90"/>
  <c r="H117" i="56"/>
  <c r="AJ117" i="56"/>
  <c r="U48" i="90"/>
  <c r="U48" i="30" s="1"/>
  <c r="U113" i="56"/>
  <c r="AH48" i="90"/>
  <c r="AH48" i="30" s="1"/>
  <c r="AH113" i="30" s="1"/>
  <c r="AH113" i="56"/>
  <c r="AL48" i="90"/>
  <c r="AL48" i="30" s="1"/>
  <c r="AL113" i="56"/>
  <c r="AG53" i="90"/>
  <c r="AG53" i="30" s="1"/>
  <c r="AK53" i="90"/>
  <c r="AK53" i="30" s="1"/>
  <c r="AT53" i="90"/>
  <c r="AT53" i="30" s="1"/>
  <c r="W60" i="90"/>
  <c r="L60" i="90"/>
  <c r="Q60" i="90"/>
  <c r="Q60" i="30" s="1"/>
  <c r="U60" i="90"/>
  <c r="O80" i="90"/>
  <c r="S80" i="90"/>
  <c r="W80" i="90"/>
  <c r="AB80" i="90"/>
  <c r="AF80" i="90"/>
  <c r="AJ80" i="90"/>
  <c r="Q26" i="89"/>
  <c r="G113" i="89"/>
  <c r="L113" i="89"/>
  <c r="T113" i="89"/>
  <c r="X113" i="89"/>
  <c r="AG58" i="89"/>
  <c r="AG113" i="89"/>
  <c r="AK58" i="89"/>
  <c r="AK113" i="89"/>
  <c r="AT113" i="89"/>
  <c r="W117" i="56"/>
  <c r="S28" i="90"/>
  <c r="W28" i="90"/>
  <c r="AU28" i="90"/>
  <c r="H113" i="56"/>
  <c r="V113" i="56"/>
  <c r="Z113" i="56"/>
  <c r="AI113" i="56"/>
  <c r="AN48" i="90"/>
  <c r="AN48" i="30" s="1"/>
  <c r="AN113" i="56"/>
  <c r="AS48" i="90"/>
  <c r="AS48" i="30" s="1"/>
  <c r="AS113" i="30" s="1"/>
  <c r="G53" i="90"/>
  <c r="G53" i="30" s="1"/>
  <c r="T53" i="90"/>
  <c r="T53" i="30" s="1"/>
  <c r="X53" i="90"/>
  <c r="X53" i="30" s="1"/>
  <c r="AF60" i="90"/>
  <c r="AN62" i="90"/>
  <c r="AS60" i="90"/>
  <c r="F80" i="90"/>
  <c r="J80" i="90"/>
  <c r="AQ80" i="90"/>
  <c r="AQ80" i="30" s="1"/>
  <c r="AU80" i="90"/>
  <c r="AU80" i="30" s="1"/>
  <c r="I85" i="90"/>
  <c r="N85" i="90"/>
  <c r="AG94" i="90"/>
  <c r="AK94" i="90"/>
  <c r="U96" i="30"/>
  <c r="Y96" i="30"/>
  <c r="AD96" i="30"/>
  <c r="AH96" i="30"/>
  <c r="AL96" i="30"/>
  <c r="AQ96" i="30"/>
  <c r="AU96" i="30"/>
  <c r="I97" i="30"/>
  <c r="R97" i="30"/>
  <c r="V97" i="30"/>
  <c r="Z97" i="30"/>
  <c r="AE97" i="30"/>
  <c r="AI97" i="30"/>
  <c r="AM97" i="30"/>
  <c r="AR97" i="30"/>
  <c r="F98" i="30"/>
  <c r="J98" i="30"/>
  <c r="O98" i="30"/>
  <c r="S98" i="30"/>
  <c r="W98" i="30"/>
  <c r="AB98" i="30"/>
  <c r="AF98" i="30"/>
  <c r="AJ98" i="30"/>
  <c r="AN98" i="30"/>
  <c r="AS98" i="30"/>
  <c r="G99" i="30"/>
  <c r="K99" i="30"/>
  <c r="P99" i="30"/>
  <c r="AC99" i="30"/>
  <c r="AG99" i="30"/>
  <c r="AK99" i="30"/>
  <c r="AP99" i="30"/>
  <c r="AT99" i="30"/>
  <c r="H100" i="30"/>
  <c r="L100" i="30"/>
  <c r="Q100" i="30"/>
  <c r="U100" i="30"/>
  <c r="Y100" i="30"/>
  <c r="AD100" i="30"/>
  <c r="AH100" i="30"/>
  <c r="AL100" i="30"/>
  <c r="AQ100" i="30"/>
  <c r="AU100" i="30"/>
  <c r="H113" i="89"/>
  <c r="U113" i="89"/>
  <c r="Z113" i="89"/>
  <c r="AH113" i="89"/>
  <c r="AL113" i="89"/>
  <c r="AU58" i="89"/>
  <c r="AU113" i="89"/>
  <c r="S109" i="89"/>
  <c r="F117" i="56"/>
  <c r="J117" i="56"/>
  <c r="AH117" i="56"/>
  <c r="AL117" i="56"/>
  <c r="I113" i="56"/>
  <c r="S48" i="90"/>
  <c r="S48" i="30" s="1"/>
  <c r="S113" i="30" s="1"/>
  <c r="W48" i="90"/>
  <c r="W113" i="90" s="1"/>
  <c r="W113" i="56"/>
  <c r="AF48" i="90"/>
  <c r="AF48" i="30" s="1"/>
  <c r="AJ48" i="90"/>
  <c r="AJ48" i="30" s="1"/>
  <c r="AJ113" i="56"/>
  <c r="Z53" i="90"/>
  <c r="Z53" i="30" s="1"/>
  <c r="AE53" i="90"/>
  <c r="AE53" i="30" s="1"/>
  <c r="AI53" i="90"/>
  <c r="AI53" i="30" s="1"/>
  <c r="S60" i="90"/>
  <c r="W62" i="90"/>
  <c r="AF62" i="90"/>
  <c r="L80" i="90"/>
  <c r="L80" i="30" s="1"/>
  <c r="Q80" i="90"/>
  <c r="Q80" i="30" s="1"/>
  <c r="U80" i="90"/>
  <c r="U80" i="30" s="1"/>
  <c r="AD80" i="90"/>
  <c r="AD80" i="30" s="1"/>
  <c r="AH80" i="90"/>
  <c r="AH80" i="30" s="1"/>
  <c r="AL80" i="90"/>
  <c r="AL80" i="30" s="1"/>
  <c r="AK92" i="90"/>
  <c r="G94" i="90"/>
  <c r="I31" i="46"/>
  <c r="I50" i="46" s="1"/>
  <c r="F37" i="80"/>
  <c r="J37" i="80"/>
  <c r="O37" i="80"/>
  <c r="G48" i="80"/>
  <c r="K48" i="80"/>
  <c r="A29" i="43"/>
  <c r="A31" i="45"/>
  <c r="A29" i="72"/>
  <c r="A28" i="73"/>
  <c r="H38" i="88"/>
  <c r="L38" i="88"/>
  <c r="O40" i="88"/>
  <c r="A31" i="43"/>
  <c r="A31" i="72"/>
  <c r="N48" i="80"/>
  <c r="A31" i="73"/>
  <c r="O42" i="88"/>
  <c r="H46" i="88"/>
  <c r="L46" i="88"/>
  <c r="A27" i="88"/>
  <c r="I48" i="88"/>
  <c r="H49" i="88"/>
  <c r="L49" i="88"/>
  <c r="G50" i="88"/>
  <c r="K50" i="88"/>
  <c r="P50" i="88"/>
  <c r="O51" i="88"/>
  <c r="A28" i="43"/>
  <c r="A28" i="72"/>
  <c r="H37" i="88"/>
  <c r="L37" i="88"/>
  <c r="H41" i="88"/>
  <c r="L41" i="88"/>
  <c r="H50" i="88"/>
  <c r="L50" i="88"/>
  <c r="L54" i="99"/>
  <c r="L56" i="79"/>
  <c r="AL54" i="99"/>
  <c r="AL56" i="79"/>
  <c r="AV54" i="99"/>
  <c r="AV56" i="79"/>
  <c r="BG54" i="99"/>
  <c r="BG56" i="79"/>
  <c r="G23" i="100"/>
  <c r="G108" i="100"/>
  <c r="G19" i="79"/>
  <c r="G108" i="79" s="1"/>
  <c r="L23" i="100"/>
  <c r="L108" i="100"/>
  <c r="L19" i="79"/>
  <c r="R108" i="100"/>
  <c r="R19" i="79"/>
  <c r="R108" i="79" s="1"/>
  <c r="W23" i="100"/>
  <c r="W108" i="100"/>
  <c r="W19" i="79"/>
  <c r="W108" i="79" s="1"/>
  <c r="AB23" i="100"/>
  <c r="AB19" i="79"/>
  <c r="AB108" i="79" s="1"/>
  <c r="H23" i="26"/>
  <c r="H108" i="26"/>
  <c r="H19" i="86"/>
  <c r="H19" i="4" s="1"/>
  <c r="N23" i="26"/>
  <c r="N108" i="26"/>
  <c r="N19" i="86"/>
  <c r="S23" i="26"/>
  <c r="S108" i="26"/>
  <c r="S19" i="86"/>
  <c r="X23" i="26"/>
  <c r="X108" i="26"/>
  <c r="X19" i="86"/>
  <c r="X19" i="4" s="1"/>
  <c r="A65" i="79"/>
  <c r="A44" i="79"/>
  <c r="R56" i="79"/>
  <c r="N73" i="4"/>
  <c r="BB77" i="4"/>
  <c r="X25" i="97"/>
  <c r="X98" i="97" s="1"/>
  <c r="H23" i="22"/>
  <c r="H108" i="22"/>
  <c r="N23" i="22"/>
  <c r="N108" i="22"/>
  <c r="S23" i="22"/>
  <c r="S108" i="22"/>
  <c r="X23" i="22"/>
  <c r="X108" i="22"/>
  <c r="AD23" i="22"/>
  <c r="AD108" i="22"/>
  <c r="H25" i="97"/>
  <c r="H98" i="97" s="1"/>
  <c r="H27" i="79"/>
  <c r="N25" i="97"/>
  <c r="N98" i="97" s="1"/>
  <c r="N27" i="79"/>
  <c r="AD25" i="97"/>
  <c r="AD98" i="97" s="1"/>
  <c r="AD27" i="79"/>
  <c r="AM25" i="97"/>
  <c r="AM27" i="79"/>
  <c r="AR25" i="97"/>
  <c r="AR27" i="79"/>
  <c r="AX25" i="97"/>
  <c r="AX27" i="79"/>
  <c r="AW54" i="97"/>
  <c r="BD54" i="79"/>
  <c r="AF67" i="68"/>
  <c r="AF68" i="68" s="1"/>
  <c r="H23" i="71"/>
  <c r="H38" i="71" s="1"/>
  <c r="H39" i="71" s="1"/>
  <c r="H108" i="71"/>
  <c r="S23" i="71"/>
  <c r="S108" i="71"/>
  <c r="X23" i="71"/>
  <c r="X38" i="71" s="1"/>
  <c r="X39" i="71" s="1"/>
  <c r="X108" i="71"/>
  <c r="AQ56" i="79"/>
  <c r="Y88" i="79"/>
  <c r="Y88" i="4" s="1"/>
  <c r="AY71" i="4"/>
  <c r="AN25" i="79"/>
  <c r="AN98" i="79" s="1"/>
  <c r="AO57" i="79"/>
  <c r="U60" i="79"/>
  <c r="U60" i="4" s="1"/>
  <c r="AO60" i="79"/>
  <c r="AO60" i="4" s="1"/>
  <c r="U61" i="79"/>
  <c r="AO61" i="79"/>
  <c r="U65" i="79"/>
  <c r="U65" i="4" s="1"/>
  <c r="AO65" i="79"/>
  <c r="AO65" i="4" s="1"/>
  <c r="U38" i="103" s="1"/>
  <c r="I73" i="79"/>
  <c r="I73" i="4" s="1"/>
  <c r="Y73" i="79"/>
  <c r="Y73" i="4" s="1"/>
  <c r="AS73" i="79"/>
  <c r="AS73" i="4" s="1"/>
  <c r="M87" i="79"/>
  <c r="M87" i="4" s="1"/>
  <c r="AC87" i="79"/>
  <c r="AC87" i="4" s="1"/>
  <c r="AW87" i="79"/>
  <c r="AW87" i="4" s="1"/>
  <c r="BH25" i="4"/>
  <c r="L56" i="86"/>
  <c r="L54" i="26"/>
  <c r="L54" i="86" s="1"/>
  <c r="R54" i="26"/>
  <c r="R99" i="26" s="1"/>
  <c r="R56" i="86"/>
  <c r="U46" i="4"/>
  <c r="BI71" i="4"/>
  <c r="Z67" i="22"/>
  <c r="Z68" i="22" s="1"/>
  <c r="I84" i="79"/>
  <c r="I84" i="4" s="1"/>
  <c r="Y84" i="79"/>
  <c r="AS84" i="79"/>
  <c r="AS84" i="4" s="1"/>
  <c r="Q86" i="79"/>
  <c r="Q86" i="4" s="1"/>
  <c r="AG86" i="79"/>
  <c r="AG86" i="4" s="1"/>
  <c r="BA86" i="79"/>
  <c r="BA86" i="4" s="1"/>
  <c r="I88" i="79"/>
  <c r="I88" i="4" s="1"/>
  <c r="AS88" i="79"/>
  <c r="AS88" i="4" s="1"/>
  <c r="Q90" i="79"/>
  <c r="Q90" i="4" s="1"/>
  <c r="AG90" i="79"/>
  <c r="AG90" i="4" s="1"/>
  <c r="BA90" i="79"/>
  <c r="BA90" i="4" s="1"/>
  <c r="I92" i="79"/>
  <c r="I92" i="4" s="1"/>
  <c r="Y92" i="79"/>
  <c r="Y92" i="4" s="1"/>
  <c r="AS92" i="79"/>
  <c r="AS92" i="4" s="1"/>
  <c r="G23" i="97"/>
  <c r="G108" i="97"/>
  <c r="L23" i="97"/>
  <c r="L108" i="97"/>
  <c r="W23" i="97"/>
  <c r="W108" i="97"/>
  <c r="AB23" i="97"/>
  <c r="AB108" i="97"/>
  <c r="H56" i="79"/>
  <c r="H54" i="97"/>
  <c r="N54" i="97"/>
  <c r="N56" i="79"/>
  <c r="S56" i="79"/>
  <c r="X56" i="79"/>
  <c r="X54" i="97"/>
  <c r="AD56" i="79"/>
  <c r="AM54" i="97"/>
  <c r="AM56" i="79"/>
  <c r="AR54" i="97"/>
  <c r="AR56" i="79"/>
  <c r="AX56" i="79"/>
  <c r="AX54" i="97"/>
  <c r="Q58" i="79"/>
  <c r="Q58" i="4" s="1"/>
  <c r="BA58" i="79"/>
  <c r="I60" i="79"/>
  <c r="I60" i="4" s="1"/>
  <c r="AS60" i="79"/>
  <c r="AS60" i="4" s="1"/>
  <c r="Q62" i="79"/>
  <c r="Q62" i="4" s="1"/>
  <c r="AG62" i="79"/>
  <c r="BA62" i="79"/>
  <c r="BA62" i="4" s="1"/>
  <c r="I65" i="79"/>
  <c r="I65" i="4" s="1"/>
  <c r="Y65" i="79"/>
  <c r="Y65" i="4" s="1"/>
  <c r="AS65" i="79"/>
  <c r="AS65" i="4" s="1"/>
  <c r="V38" i="103" s="1"/>
  <c r="M73" i="79"/>
  <c r="M73" i="4" s="1"/>
  <c r="AC73" i="79"/>
  <c r="AC73" i="4" s="1"/>
  <c r="AW73" i="79"/>
  <c r="AW73" i="4" s="1"/>
  <c r="H23" i="24"/>
  <c r="H108" i="24"/>
  <c r="S23" i="24"/>
  <c r="S108" i="24"/>
  <c r="X23" i="24"/>
  <c r="X108" i="24"/>
  <c r="AM23" i="24"/>
  <c r="AM108" i="24"/>
  <c r="AR23" i="24"/>
  <c r="AR108" i="24"/>
  <c r="BC23" i="24"/>
  <c r="BC108" i="24"/>
  <c r="BH23" i="24"/>
  <c r="BH108" i="24"/>
  <c r="BC56" i="79"/>
  <c r="BH56" i="79"/>
  <c r="AC59" i="79"/>
  <c r="BE61" i="79"/>
  <c r="M63" i="79"/>
  <c r="AC63" i="79"/>
  <c r="AW63" i="79"/>
  <c r="BI65" i="79"/>
  <c r="BI65" i="4" s="1"/>
  <c r="Q77" i="79"/>
  <c r="Q77" i="4" s="1"/>
  <c r="AG77" i="79"/>
  <c r="AG77" i="4" s="1"/>
  <c r="BA77" i="79"/>
  <c r="BA77" i="4" s="1"/>
  <c r="Q87" i="79"/>
  <c r="Q87" i="4" s="1"/>
  <c r="AG87" i="79"/>
  <c r="AG87" i="4" s="1"/>
  <c r="BA87" i="79"/>
  <c r="BA87" i="4" s="1"/>
  <c r="I89" i="79"/>
  <c r="I89" i="4" s="1"/>
  <c r="Y89" i="79"/>
  <c r="Y89" i="4" s="1"/>
  <c r="AS89" i="79"/>
  <c r="BI89" i="79"/>
  <c r="BI89" i="4" s="1"/>
  <c r="Q91" i="79"/>
  <c r="Q91" i="4" s="1"/>
  <c r="AG91" i="79"/>
  <c r="AG91" i="4" s="1"/>
  <c r="BA91" i="79"/>
  <c r="BA91" i="4" s="1"/>
  <c r="H23" i="98"/>
  <c r="H38" i="98" s="1"/>
  <c r="H39" i="98" s="1"/>
  <c r="H108" i="98"/>
  <c r="S23" i="98"/>
  <c r="S108" i="98"/>
  <c r="X23" i="98"/>
  <c r="X38" i="98" s="1"/>
  <c r="X39" i="98" s="1"/>
  <c r="X108" i="98"/>
  <c r="AM23" i="98"/>
  <c r="AM108" i="98"/>
  <c r="AR23" i="98"/>
  <c r="AR38" i="98" s="1"/>
  <c r="AR39" i="98" s="1"/>
  <c r="AR108" i="98"/>
  <c r="BC23" i="98"/>
  <c r="BC108" i="98"/>
  <c r="BH23" i="98"/>
  <c r="BH38" i="98" s="1"/>
  <c r="BH39" i="98" s="1"/>
  <c r="BH108" i="98"/>
  <c r="F23" i="68"/>
  <c r="F38" i="68" s="1"/>
  <c r="F39" i="68" s="1"/>
  <c r="F108" i="68"/>
  <c r="K23" i="68"/>
  <c r="K108" i="68"/>
  <c r="P23" i="68"/>
  <c r="P38" i="68" s="1"/>
  <c r="P39" i="68" s="1"/>
  <c r="P108" i="68"/>
  <c r="V23" i="68"/>
  <c r="V38" i="68" s="1"/>
  <c r="V39" i="68" s="1"/>
  <c r="V108" i="68"/>
  <c r="AA38" i="68"/>
  <c r="AA39" i="68" s="1"/>
  <c r="AF23" i="68"/>
  <c r="AF38" i="68" s="1"/>
  <c r="AF39" i="68" s="1"/>
  <c r="AF108" i="68"/>
  <c r="AU38" i="68"/>
  <c r="AU39" i="68" s="1"/>
  <c r="AZ38" i="68"/>
  <c r="AZ39" i="68" s="1"/>
  <c r="M106" i="22"/>
  <c r="AC106" i="22"/>
  <c r="J23" i="22"/>
  <c r="J108" i="22"/>
  <c r="O23" i="22"/>
  <c r="O108" i="22"/>
  <c r="T23" i="22"/>
  <c r="T108" i="22"/>
  <c r="Z23" i="22"/>
  <c r="Z108" i="22"/>
  <c r="AE23" i="22"/>
  <c r="AE108" i="22"/>
  <c r="AW23" i="22"/>
  <c r="V23" i="22"/>
  <c r="I59" i="79"/>
  <c r="I59" i="4" s="1"/>
  <c r="Y59" i="79"/>
  <c r="Y59" i="4" s="1"/>
  <c r="AS59" i="79"/>
  <c r="AS59" i="4" s="1"/>
  <c r="I63" i="79"/>
  <c r="I63" i="4" s="1"/>
  <c r="Y63" i="79"/>
  <c r="Y63" i="4" s="1"/>
  <c r="AS63" i="79"/>
  <c r="AS63" i="4" s="1"/>
  <c r="V37" i="103" s="1"/>
  <c r="M83" i="22"/>
  <c r="T83" i="79"/>
  <c r="T83" i="4" s="1"/>
  <c r="AC83" i="22"/>
  <c r="AN83" i="79"/>
  <c r="AW83" i="22"/>
  <c r="I106" i="97"/>
  <c r="Y106" i="97"/>
  <c r="H23" i="97"/>
  <c r="H38" i="97" s="1"/>
  <c r="H39" i="97" s="1"/>
  <c r="H108" i="97"/>
  <c r="S23" i="97"/>
  <c r="S108" i="97"/>
  <c r="X23" i="97"/>
  <c r="X108" i="97"/>
  <c r="AM38" i="97"/>
  <c r="AM39" i="97" s="1"/>
  <c r="AR38" i="97"/>
  <c r="AR39" i="97" s="1"/>
  <c r="M83" i="97"/>
  <c r="AC83" i="97"/>
  <c r="AW83" i="97"/>
  <c r="O23" i="24"/>
  <c r="O108" i="24"/>
  <c r="T23" i="24"/>
  <c r="T38" i="24" s="1"/>
  <c r="T39" i="24" s="1"/>
  <c r="T108" i="24"/>
  <c r="AE23" i="24"/>
  <c r="AE108" i="24"/>
  <c r="AN23" i="24"/>
  <c r="AN108" i="24"/>
  <c r="AY23" i="24"/>
  <c r="AY108" i="24"/>
  <c r="BD23" i="24"/>
  <c r="BD108" i="24"/>
  <c r="U83" i="24"/>
  <c r="AO83" i="24"/>
  <c r="BE83" i="24"/>
  <c r="M106" i="98"/>
  <c r="AC106" i="98"/>
  <c r="AW106" i="98"/>
  <c r="O23" i="98"/>
  <c r="O108" i="98"/>
  <c r="T23" i="98"/>
  <c r="T38" i="98" s="1"/>
  <c r="T39" i="98" s="1"/>
  <c r="T108" i="98"/>
  <c r="AE23" i="98"/>
  <c r="AE108" i="98"/>
  <c r="AN23" i="98"/>
  <c r="AN38" i="98" s="1"/>
  <c r="AN39" i="98" s="1"/>
  <c r="AN108" i="98"/>
  <c r="AY23" i="98"/>
  <c r="AY108" i="98"/>
  <c r="BD23" i="98"/>
  <c r="BD38" i="98" s="1"/>
  <c r="BD39" i="98" s="1"/>
  <c r="BD108" i="98"/>
  <c r="G23" i="68"/>
  <c r="G108" i="68"/>
  <c r="L23" i="68"/>
  <c r="L108" i="68"/>
  <c r="R23" i="68"/>
  <c r="R108" i="68"/>
  <c r="W23" i="68"/>
  <c r="W108" i="68"/>
  <c r="AW25" i="68"/>
  <c r="AS54" i="68"/>
  <c r="F23" i="99"/>
  <c r="F108" i="99"/>
  <c r="K23" i="99"/>
  <c r="K108" i="99"/>
  <c r="P23" i="99"/>
  <c r="P108" i="99"/>
  <c r="V23" i="99"/>
  <c r="V108" i="99"/>
  <c r="AF23" i="99"/>
  <c r="AF108" i="99"/>
  <c r="AQ67" i="99"/>
  <c r="AQ68" i="99" s="1"/>
  <c r="BG67" i="99"/>
  <c r="BG68" i="99" s="1"/>
  <c r="I106" i="100"/>
  <c r="Y106" i="100"/>
  <c r="H23" i="100"/>
  <c r="H38" i="100" s="1"/>
  <c r="H39" i="100" s="1"/>
  <c r="H108" i="100"/>
  <c r="S23" i="100"/>
  <c r="S108" i="100"/>
  <c r="X23" i="100"/>
  <c r="X38" i="100" s="1"/>
  <c r="X39" i="100" s="1"/>
  <c r="X108" i="100"/>
  <c r="BD25" i="86"/>
  <c r="Z56" i="86"/>
  <c r="Z54" i="85"/>
  <c r="Z54" i="86" s="1"/>
  <c r="BG84" i="4"/>
  <c r="BH87" i="4"/>
  <c r="BF90" i="4"/>
  <c r="K23" i="22"/>
  <c r="K108" i="22"/>
  <c r="P23" i="22"/>
  <c r="P108" i="22"/>
  <c r="AA23" i="22"/>
  <c r="AA108" i="22"/>
  <c r="AF23" i="22"/>
  <c r="AF108" i="22"/>
  <c r="AN54" i="79"/>
  <c r="AN99" i="79" s="1"/>
  <c r="M58" i="79"/>
  <c r="M58" i="4" s="1"/>
  <c r="AC58" i="79"/>
  <c r="AC58" i="4" s="1"/>
  <c r="AW58" i="79"/>
  <c r="M62" i="79"/>
  <c r="M62" i="4" s="1"/>
  <c r="AC62" i="79"/>
  <c r="AC62" i="4" s="1"/>
  <c r="AW62" i="79"/>
  <c r="Q76" i="79"/>
  <c r="Q76" i="4" s="1"/>
  <c r="AG76" i="79"/>
  <c r="AG76" i="4" s="1"/>
  <c r="BA76" i="79"/>
  <c r="BA76" i="4" s="1"/>
  <c r="U79" i="79"/>
  <c r="AO79" i="79"/>
  <c r="AO79" i="4" s="1"/>
  <c r="I81" i="79"/>
  <c r="I81" i="4" s="1"/>
  <c r="Y81" i="79"/>
  <c r="AS81" i="79"/>
  <c r="AS81" i="4" s="1"/>
  <c r="O23" i="97"/>
  <c r="O108" i="97"/>
  <c r="T23" i="97"/>
  <c r="T108" i="97"/>
  <c r="AE23" i="97"/>
  <c r="AE108" i="97"/>
  <c r="AS25" i="97"/>
  <c r="AM67" i="97"/>
  <c r="AM68" i="97" s="1"/>
  <c r="K23" i="24"/>
  <c r="K108" i="24"/>
  <c r="P23" i="24"/>
  <c r="P108" i="24"/>
  <c r="AA23" i="24"/>
  <c r="AA108" i="24"/>
  <c r="AF23" i="24"/>
  <c r="AF108" i="24"/>
  <c r="AU23" i="24"/>
  <c r="AU108" i="24"/>
  <c r="AZ23" i="24"/>
  <c r="AZ108" i="24"/>
  <c r="K23" i="98"/>
  <c r="K108" i="98"/>
  <c r="P23" i="98"/>
  <c r="P108" i="98"/>
  <c r="AA23" i="98"/>
  <c r="AA108" i="98"/>
  <c r="AF23" i="98"/>
  <c r="AF108" i="98"/>
  <c r="AU23" i="98"/>
  <c r="AU108" i="98"/>
  <c r="AZ23" i="98"/>
  <c r="AZ108" i="98"/>
  <c r="X67" i="98"/>
  <c r="X68" i="98" s="1"/>
  <c r="AR67" i="98"/>
  <c r="AR68" i="98" s="1"/>
  <c r="H23" i="68"/>
  <c r="H38" i="68" s="1"/>
  <c r="H39" i="68" s="1"/>
  <c r="H108" i="68"/>
  <c r="N23" i="68"/>
  <c r="N108" i="68"/>
  <c r="S23" i="68"/>
  <c r="S108" i="68"/>
  <c r="X23" i="68"/>
  <c r="X38" i="68" s="1"/>
  <c r="X39" i="68" s="1"/>
  <c r="X108" i="68"/>
  <c r="AD23" i="68"/>
  <c r="AD38" i="68" s="1"/>
  <c r="AD39" i="68" s="1"/>
  <c r="AD108" i="68"/>
  <c r="AR38" i="68"/>
  <c r="AR39" i="68" s="1"/>
  <c r="BA25" i="68"/>
  <c r="H67" i="68"/>
  <c r="H68" i="68" s="1"/>
  <c r="G23" i="99"/>
  <c r="G108" i="99"/>
  <c r="L23" i="99"/>
  <c r="L38" i="99" s="1"/>
  <c r="L39" i="99" s="1"/>
  <c r="L108" i="99"/>
  <c r="R23" i="99"/>
  <c r="R108" i="99"/>
  <c r="W108" i="99"/>
  <c r="W23" i="99"/>
  <c r="X67" i="99"/>
  <c r="X68" i="99" s="1"/>
  <c r="K23" i="71"/>
  <c r="K108" i="71"/>
  <c r="P23" i="71"/>
  <c r="P108" i="71"/>
  <c r="AF23" i="71"/>
  <c r="AF108" i="71"/>
  <c r="AZ54" i="86"/>
  <c r="N60" i="4"/>
  <c r="AF60" i="4"/>
  <c r="Z61" i="4"/>
  <c r="Z71" i="4"/>
  <c r="AT71" i="4"/>
  <c r="Z80" i="4"/>
  <c r="BC84" i="4"/>
  <c r="L85" i="4"/>
  <c r="P85" i="4"/>
  <c r="AV85" i="4"/>
  <c r="K91" i="4"/>
  <c r="O91" i="4"/>
  <c r="AQ91" i="4"/>
  <c r="AE92" i="4"/>
  <c r="U106" i="22"/>
  <c r="G23" i="22"/>
  <c r="G108" i="22"/>
  <c r="L23" i="22"/>
  <c r="L108" i="22"/>
  <c r="R23" i="22"/>
  <c r="U23" i="22" s="1"/>
  <c r="R108" i="22"/>
  <c r="W23" i="22"/>
  <c r="W108" i="22"/>
  <c r="AB23" i="22"/>
  <c r="AB108" i="22"/>
  <c r="AD67" i="22"/>
  <c r="AD68" i="22" s="1"/>
  <c r="AX67" i="22"/>
  <c r="AX68" i="22" s="1"/>
  <c r="Q57" i="79"/>
  <c r="Q57" i="4" s="1"/>
  <c r="AG57" i="79"/>
  <c r="BA57" i="79"/>
  <c r="Q61" i="79"/>
  <c r="Q61" i="4" s="1"/>
  <c r="AG61" i="79"/>
  <c r="BA61" i="79"/>
  <c r="U75" i="79"/>
  <c r="U75" i="4" s="1"/>
  <c r="AO75" i="79"/>
  <c r="AO75" i="4" s="1"/>
  <c r="I78" i="79"/>
  <c r="I78" i="4" s="1"/>
  <c r="Y78" i="79"/>
  <c r="Y78" i="4" s="1"/>
  <c r="AS78" i="79"/>
  <c r="AS78" i="4" s="1"/>
  <c r="U83" i="22"/>
  <c r="AO83" i="22"/>
  <c r="Q106" i="97"/>
  <c r="AG106" i="97"/>
  <c r="K23" i="97"/>
  <c r="K108" i="97"/>
  <c r="P23" i="97"/>
  <c r="P38" i="97" s="1"/>
  <c r="P39" i="97" s="1"/>
  <c r="P108" i="97"/>
  <c r="AA23" i="97"/>
  <c r="AA108" i="97"/>
  <c r="AF23" i="97"/>
  <c r="AF38" i="97" s="1"/>
  <c r="AF39" i="97" s="1"/>
  <c r="AF108" i="97"/>
  <c r="AU38" i="97"/>
  <c r="AU39" i="97" s="1"/>
  <c r="AO25" i="97"/>
  <c r="U83" i="97"/>
  <c r="AO83" i="97"/>
  <c r="G23" i="24"/>
  <c r="G108" i="24"/>
  <c r="L23" i="24"/>
  <c r="L108" i="24"/>
  <c r="W23" i="24"/>
  <c r="W108" i="24"/>
  <c r="AB23" i="24"/>
  <c r="AB38" i="24" s="1"/>
  <c r="AB39" i="24" s="1"/>
  <c r="AB108" i="24"/>
  <c r="AQ23" i="24"/>
  <c r="AQ108" i="24"/>
  <c r="AV23" i="24"/>
  <c r="AV108" i="24"/>
  <c r="BG23" i="24"/>
  <c r="BG108" i="24"/>
  <c r="M83" i="24"/>
  <c r="AC83" i="24"/>
  <c r="AW83" i="24"/>
  <c r="U106" i="98"/>
  <c r="AO106" i="98"/>
  <c r="BE106" i="98"/>
  <c r="G23" i="98"/>
  <c r="G108" i="98"/>
  <c r="L23" i="98"/>
  <c r="L38" i="98" s="1"/>
  <c r="L39" i="98" s="1"/>
  <c r="L108" i="98"/>
  <c r="W23" i="98"/>
  <c r="W108" i="98"/>
  <c r="AB23" i="98"/>
  <c r="AB38" i="98" s="1"/>
  <c r="AB39" i="98" s="1"/>
  <c r="AB108" i="98"/>
  <c r="AQ23" i="98"/>
  <c r="AQ108" i="98"/>
  <c r="AV23" i="98"/>
  <c r="AV38" i="98" s="1"/>
  <c r="AV39" i="98" s="1"/>
  <c r="AV108" i="98"/>
  <c r="BG23" i="98"/>
  <c r="BG108" i="98"/>
  <c r="J23" i="68"/>
  <c r="J38" i="68" s="1"/>
  <c r="J39" i="68" s="1"/>
  <c r="J108" i="68"/>
  <c r="O23" i="68"/>
  <c r="O108" i="68"/>
  <c r="T23" i="68"/>
  <c r="T108" i="68"/>
  <c r="AE23" i="68"/>
  <c r="AE108" i="68"/>
  <c r="AC25" i="68"/>
  <c r="AW54" i="68"/>
  <c r="H23" i="99"/>
  <c r="H108" i="99"/>
  <c r="N23" i="99"/>
  <c r="N108" i="99"/>
  <c r="S23" i="99"/>
  <c r="S108" i="99"/>
  <c r="X23" i="99"/>
  <c r="X38" i="99" s="1"/>
  <c r="X39" i="99" s="1"/>
  <c r="X108" i="99"/>
  <c r="AD23" i="99"/>
  <c r="AD108" i="99"/>
  <c r="K23" i="100"/>
  <c r="K108" i="100"/>
  <c r="P23" i="100"/>
  <c r="P108" i="100"/>
  <c r="AF23" i="100"/>
  <c r="AF38" i="100" s="1"/>
  <c r="AF39" i="100" s="1"/>
  <c r="AF108" i="100"/>
  <c r="AO15" i="86"/>
  <c r="AO15" i="4" s="1"/>
  <c r="BE15" i="86"/>
  <c r="BE15" i="4" s="1"/>
  <c r="F108" i="85"/>
  <c r="F19" i="86"/>
  <c r="K23" i="85"/>
  <c r="K108" i="85"/>
  <c r="K19" i="86"/>
  <c r="P23" i="85"/>
  <c r="P108" i="85"/>
  <c r="P19" i="86"/>
  <c r="P19" i="4" s="1"/>
  <c r="V108" i="85"/>
  <c r="V19" i="86"/>
  <c r="V19" i="4" s="1"/>
  <c r="AA23" i="85"/>
  <c r="AA23" i="86" s="1"/>
  <c r="AA108" i="85"/>
  <c r="AA19" i="86"/>
  <c r="AA19" i="4" s="1"/>
  <c r="AF23" i="85"/>
  <c r="AF108" i="85"/>
  <c r="AF19" i="86"/>
  <c r="AF19" i="4" s="1"/>
  <c r="AZ23" i="85"/>
  <c r="AZ23" i="86" s="1"/>
  <c r="AZ19" i="86"/>
  <c r="AZ19" i="4" s="1"/>
  <c r="BF108" i="85"/>
  <c r="BF19" i="86"/>
  <c r="BF19" i="4" s="1"/>
  <c r="Q22" i="86"/>
  <c r="Q22" i="4" s="1"/>
  <c r="R54" i="86"/>
  <c r="AL25" i="26"/>
  <c r="AL25" i="86" s="1"/>
  <c r="AL27" i="86"/>
  <c r="AV25" i="26"/>
  <c r="AV27" i="86"/>
  <c r="BB25" i="26"/>
  <c r="BB25" i="86" s="1"/>
  <c r="BB27" i="86"/>
  <c r="G52" i="26"/>
  <c r="G52" i="86" s="1"/>
  <c r="G48" i="86"/>
  <c r="L52" i="26"/>
  <c r="L52" i="86" s="1"/>
  <c r="L48" i="86"/>
  <c r="L48" i="4" s="1"/>
  <c r="W52" i="26"/>
  <c r="W52" i="86" s="1"/>
  <c r="W48" i="86"/>
  <c r="AQ38" i="100"/>
  <c r="AQ39" i="100" s="1"/>
  <c r="BG38" i="100"/>
  <c r="BG39" i="100" s="1"/>
  <c r="AA67" i="100"/>
  <c r="AA68" i="100" s="1"/>
  <c r="AU67" i="100"/>
  <c r="AU68" i="100" s="1"/>
  <c r="U106" i="71"/>
  <c r="G23" i="71"/>
  <c r="G108" i="71"/>
  <c r="L23" i="71"/>
  <c r="L108" i="71"/>
  <c r="W23" i="71"/>
  <c r="W108" i="71"/>
  <c r="AQ38" i="71"/>
  <c r="AQ39" i="71" s="1"/>
  <c r="BG38" i="71"/>
  <c r="BG39" i="71" s="1"/>
  <c r="AA46" i="4"/>
  <c r="Z57" i="4"/>
  <c r="AA71" i="4"/>
  <c r="AB75" i="4"/>
  <c r="Z79" i="4"/>
  <c r="AA80" i="4"/>
  <c r="AB81" i="4"/>
  <c r="Z88" i="4"/>
  <c r="U106" i="85"/>
  <c r="AO106" i="85"/>
  <c r="BE106" i="85"/>
  <c r="G23" i="85"/>
  <c r="G108" i="85"/>
  <c r="L23" i="85"/>
  <c r="L108" i="85"/>
  <c r="W23" i="85"/>
  <c r="W108" i="85"/>
  <c r="AB23" i="85"/>
  <c r="AB23" i="86" s="1"/>
  <c r="AB108" i="85"/>
  <c r="BG23" i="85"/>
  <c r="BG23" i="86" s="1"/>
  <c r="BG108" i="85"/>
  <c r="AG59" i="86"/>
  <c r="AG59" i="4" s="1"/>
  <c r="BA59" i="86"/>
  <c r="AW75" i="86"/>
  <c r="AW75" i="4" s="1"/>
  <c r="AW79" i="86"/>
  <c r="AW79" i="4" s="1"/>
  <c r="U106" i="26"/>
  <c r="J23" i="26"/>
  <c r="J108" i="26"/>
  <c r="O23" i="26"/>
  <c r="O108" i="26"/>
  <c r="T23" i="26"/>
  <c r="T108" i="26"/>
  <c r="AD23" i="26"/>
  <c r="AD108" i="26"/>
  <c r="H67" i="26"/>
  <c r="Q13" i="86"/>
  <c r="AO18" i="86"/>
  <c r="BE18" i="86"/>
  <c r="H23" i="85"/>
  <c r="H23" i="86" s="1"/>
  <c r="H108" i="85"/>
  <c r="S23" i="85"/>
  <c r="S108" i="85"/>
  <c r="X23" i="85"/>
  <c r="X23" i="86" s="1"/>
  <c r="X108" i="85"/>
  <c r="BC23" i="85"/>
  <c r="BC23" i="86" s="1"/>
  <c r="BC108" i="85"/>
  <c r="BH23" i="85"/>
  <c r="BH23" i="86" s="1"/>
  <c r="BH108" i="85"/>
  <c r="AO20" i="86"/>
  <c r="AO20" i="4" s="1"/>
  <c r="AO30" i="86"/>
  <c r="AO30" i="4" s="1"/>
  <c r="BE30" i="86"/>
  <c r="BE30" i="4" s="1"/>
  <c r="Q31" i="86"/>
  <c r="Q31" i="4" s="1"/>
  <c r="AO34" i="86"/>
  <c r="AO34" i="4" s="1"/>
  <c r="U26" i="103" s="1"/>
  <c r="BE34" i="86"/>
  <c r="BE34" i="4" s="1"/>
  <c r="Q36" i="86"/>
  <c r="BF48" i="86"/>
  <c r="BF48" i="4" s="1"/>
  <c r="AZ56" i="86"/>
  <c r="AZ56" i="4" s="1"/>
  <c r="AG60" i="86"/>
  <c r="AG60" i="4" s="1"/>
  <c r="BA60" i="86"/>
  <c r="AG65" i="86"/>
  <c r="BA65" i="86"/>
  <c r="BA65" i="4" s="1"/>
  <c r="I71" i="86"/>
  <c r="I71" i="4" s="1"/>
  <c r="AW76" i="86"/>
  <c r="AW76" i="4" s="1"/>
  <c r="I77" i="86"/>
  <c r="I77" i="4" s="1"/>
  <c r="I80" i="86"/>
  <c r="I80" i="4" s="1"/>
  <c r="I87" i="86"/>
  <c r="I87" i="4" s="1"/>
  <c r="Y87" i="86"/>
  <c r="Y87" i="4" s="1"/>
  <c r="I91" i="86"/>
  <c r="Y91" i="86"/>
  <c r="F23" i="26"/>
  <c r="F108" i="26"/>
  <c r="K23" i="26"/>
  <c r="K108" i="26"/>
  <c r="P23" i="26"/>
  <c r="P108" i="26"/>
  <c r="V23" i="26"/>
  <c r="V108" i="26"/>
  <c r="AE23" i="26"/>
  <c r="AE108" i="26"/>
  <c r="AT38" i="26"/>
  <c r="AT39" i="26" s="1"/>
  <c r="M106" i="99"/>
  <c r="J23" i="99"/>
  <c r="J108" i="99"/>
  <c r="O23" i="99"/>
  <c r="O108" i="99"/>
  <c r="T23" i="99"/>
  <c r="T38" i="99" s="1"/>
  <c r="T39" i="99" s="1"/>
  <c r="T108" i="99"/>
  <c r="AE23" i="99"/>
  <c r="AE108" i="99"/>
  <c r="AY38" i="99"/>
  <c r="AY39" i="99" s="1"/>
  <c r="O23" i="100"/>
  <c r="O108" i="100"/>
  <c r="T23" i="100"/>
  <c r="T108" i="100"/>
  <c r="AE23" i="100"/>
  <c r="AE108" i="100"/>
  <c r="AY38" i="100"/>
  <c r="AY39" i="100" s="1"/>
  <c r="AM67" i="100"/>
  <c r="AM68" i="100" s="1"/>
  <c r="BC67" i="100"/>
  <c r="BC68" i="100" s="1"/>
  <c r="M106" i="71"/>
  <c r="O23" i="71"/>
  <c r="O108" i="71"/>
  <c r="T23" i="71"/>
  <c r="T108" i="71"/>
  <c r="AE23" i="71"/>
  <c r="AE108" i="71"/>
  <c r="AY38" i="71"/>
  <c r="AY39" i="71" s="1"/>
  <c r="H67" i="71"/>
  <c r="H68" i="71" s="1"/>
  <c r="X67" i="71"/>
  <c r="X68" i="71" s="1"/>
  <c r="AR67" i="71"/>
  <c r="AR68" i="71" s="1"/>
  <c r="BH67" i="71"/>
  <c r="BH68" i="71" s="1"/>
  <c r="Z55" i="4"/>
  <c r="AA58" i="4"/>
  <c r="Z73" i="4"/>
  <c r="AA77" i="4"/>
  <c r="AB78" i="4"/>
  <c r="AB87" i="4"/>
  <c r="AB90" i="4"/>
  <c r="M106" i="85"/>
  <c r="AC106" i="85"/>
  <c r="AW106" i="85"/>
  <c r="O23" i="85"/>
  <c r="O108" i="85"/>
  <c r="T23" i="85"/>
  <c r="T108" i="85"/>
  <c r="AE23" i="85"/>
  <c r="AE23" i="86" s="1"/>
  <c r="AE108" i="85"/>
  <c r="AY38" i="85"/>
  <c r="AY39" i="85" s="1"/>
  <c r="BD23" i="85"/>
  <c r="BD23" i="86" s="1"/>
  <c r="BD108" i="85"/>
  <c r="AO31" i="86"/>
  <c r="AO36" i="86"/>
  <c r="AO36" i="4" s="1"/>
  <c r="U27" i="103" s="1"/>
  <c r="AO107" i="85"/>
  <c r="AG57" i="86"/>
  <c r="BA57" i="86"/>
  <c r="AG61" i="86"/>
  <c r="BA61" i="86"/>
  <c r="AW71" i="86"/>
  <c r="AW71" i="4" s="1"/>
  <c r="AW77" i="86"/>
  <c r="AW77" i="4" s="1"/>
  <c r="AC80" i="4"/>
  <c r="AW80" i="86"/>
  <c r="AW80" i="4" s="1"/>
  <c r="AE83" i="86"/>
  <c r="AN83" i="86"/>
  <c r="AY83" i="86"/>
  <c r="AY83" i="4" s="1"/>
  <c r="AW91" i="86"/>
  <c r="AW91" i="4" s="1"/>
  <c r="M106" i="26"/>
  <c r="G23" i="26"/>
  <c r="G108" i="26"/>
  <c r="L23" i="26"/>
  <c r="L38" i="26" s="1"/>
  <c r="L39" i="26" s="1"/>
  <c r="L108" i="26"/>
  <c r="R23" i="26"/>
  <c r="R108" i="26"/>
  <c r="W23" i="26"/>
  <c r="W108" i="26"/>
  <c r="AF23" i="26"/>
  <c r="AF108" i="26"/>
  <c r="G63" i="93"/>
  <c r="G47" i="93"/>
  <c r="Q58" i="93"/>
  <c r="F58" i="21"/>
  <c r="K58" i="21"/>
  <c r="K63" i="21"/>
  <c r="H63" i="94"/>
  <c r="O63" i="94"/>
  <c r="G58" i="95"/>
  <c r="G63" i="95"/>
  <c r="Q52" i="96"/>
  <c r="F58" i="96"/>
  <c r="Q58" i="67"/>
  <c r="H46" i="83"/>
  <c r="H52" i="83"/>
  <c r="F47" i="83"/>
  <c r="F58" i="83"/>
  <c r="O58" i="83"/>
  <c r="O47" i="83"/>
  <c r="H63" i="83"/>
  <c r="H48" i="83"/>
  <c r="G49" i="83"/>
  <c r="F54" i="19"/>
  <c r="G52" i="19"/>
  <c r="G46" i="19"/>
  <c r="G47" i="19"/>
  <c r="G58" i="19"/>
  <c r="G63" i="19"/>
  <c r="G48" i="19"/>
  <c r="G52" i="16"/>
  <c r="J53" i="16"/>
  <c r="J55" i="16"/>
  <c r="G63" i="16"/>
  <c r="F49" i="16"/>
  <c r="H52" i="93"/>
  <c r="F55" i="93"/>
  <c r="J58" i="93"/>
  <c r="H63" i="93"/>
  <c r="J47" i="93"/>
  <c r="G58" i="21"/>
  <c r="N58" i="21"/>
  <c r="G63" i="21"/>
  <c r="N63" i="21"/>
  <c r="J58" i="94"/>
  <c r="Q58" i="94"/>
  <c r="J63" i="94"/>
  <c r="Q58" i="64"/>
  <c r="F53" i="95"/>
  <c r="G55" i="95"/>
  <c r="Q53" i="96"/>
  <c r="F55" i="96"/>
  <c r="G58" i="96"/>
  <c r="G63" i="96"/>
  <c r="F58" i="67"/>
  <c r="H35" i="84"/>
  <c r="H35" i="3" s="1"/>
  <c r="J53" i="83"/>
  <c r="F55" i="83"/>
  <c r="O55" i="83"/>
  <c r="J52" i="83"/>
  <c r="J46" i="83"/>
  <c r="G47" i="83"/>
  <c r="G58" i="83"/>
  <c r="J63" i="83"/>
  <c r="J48" i="83"/>
  <c r="H49" i="83"/>
  <c r="G55" i="19"/>
  <c r="F53" i="16"/>
  <c r="Q53" i="16"/>
  <c r="H63" i="16"/>
  <c r="G53" i="93"/>
  <c r="J63" i="93"/>
  <c r="J49" i="93"/>
  <c r="H58" i="21"/>
  <c r="O58" i="21"/>
  <c r="H63" i="21"/>
  <c r="O63" i="21"/>
  <c r="K63" i="94"/>
  <c r="G58" i="94"/>
  <c r="F58" i="64"/>
  <c r="Q58" i="95"/>
  <c r="G58" i="67"/>
  <c r="G63" i="67"/>
  <c r="G21" i="84"/>
  <c r="F53" i="83"/>
  <c r="O53" i="83"/>
  <c r="G55" i="83"/>
  <c r="F46" i="83"/>
  <c r="F52" i="83"/>
  <c r="O46" i="83"/>
  <c r="O52" i="83"/>
  <c r="H58" i="83"/>
  <c r="H47" i="83"/>
  <c r="F63" i="83"/>
  <c r="F48" i="83"/>
  <c r="O63" i="83"/>
  <c r="O48" i="83"/>
  <c r="J49" i="83"/>
  <c r="Q52" i="19"/>
  <c r="Q46" i="19"/>
  <c r="F49" i="19"/>
  <c r="J63" i="16"/>
  <c r="J58" i="21"/>
  <c r="Q58" i="21"/>
  <c r="J63" i="21"/>
  <c r="G63" i="94"/>
  <c r="N63" i="94"/>
  <c r="N58" i="94"/>
  <c r="G63" i="64"/>
  <c r="F58" i="95"/>
  <c r="Q58" i="96"/>
  <c r="G52" i="83"/>
  <c r="G46" i="83"/>
  <c r="Q52" i="83"/>
  <c r="Q46" i="83"/>
  <c r="J47" i="83"/>
  <c r="J58" i="83"/>
  <c r="G63" i="83"/>
  <c r="G48" i="83"/>
  <c r="F49" i="83"/>
  <c r="O49" i="83"/>
  <c r="F46" i="19"/>
  <c r="F52" i="19"/>
  <c r="F47" i="19"/>
  <c r="F58" i="19"/>
  <c r="F48" i="19"/>
  <c r="F63" i="19"/>
  <c r="G49" i="19"/>
  <c r="K36" i="47"/>
  <c r="K67" i="47"/>
  <c r="K153" i="47" s="1"/>
  <c r="K13" i="47"/>
  <c r="AM99" i="30"/>
  <c r="AM18" i="30"/>
  <c r="AM22" i="30"/>
  <c r="Y98" i="30"/>
  <c r="Y17" i="30"/>
  <c r="Y21" i="30"/>
  <c r="K114" i="56"/>
  <c r="Z15" i="4"/>
  <c r="AB30" i="4"/>
  <c r="Z59" i="4"/>
  <c r="AA61" i="4"/>
  <c r="Z78" i="4"/>
  <c r="AA84" i="4"/>
  <c r="Z87" i="4"/>
  <c r="Z90" i="4"/>
  <c r="AC33" i="4"/>
  <c r="AB48" i="4"/>
  <c r="Z62" i="4"/>
  <c r="Z20" i="4"/>
  <c r="Z21" i="4"/>
  <c r="AA33" i="4"/>
  <c r="AA34" i="4"/>
  <c r="Z42" i="4"/>
  <c r="AC46" i="4"/>
  <c r="AA60" i="4"/>
  <c r="AB62" i="4"/>
  <c r="AA65" i="4"/>
  <c r="AC77" i="4"/>
  <c r="AB79" i="4"/>
  <c r="AA86" i="4"/>
  <c r="AB88" i="4"/>
  <c r="Z89" i="4"/>
  <c r="Z92" i="4"/>
  <c r="AA102" i="26"/>
  <c r="AB107" i="26"/>
  <c r="H37" i="47"/>
  <c r="J20" i="47"/>
  <c r="J78" i="47" s="1"/>
  <c r="O20" i="47"/>
  <c r="V82" i="103" s="1"/>
  <c r="S20" i="47"/>
  <c r="S82" i="47" s="1"/>
  <c r="H23" i="47"/>
  <c r="L23" i="47"/>
  <c r="Q23" i="47"/>
  <c r="F24" i="47"/>
  <c r="J24" i="47"/>
  <c r="O24" i="47"/>
  <c r="S24" i="47"/>
  <c r="I25" i="47"/>
  <c r="N25" i="47"/>
  <c r="R25" i="47"/>
  <c r="G27" i="47"/>
  <c r="K27" i="47"/>
  <c r="K89" i="47" s="1"/>
  <c r="P27" i="47"/>
  <c r="F28" i="47"/>
  <c r="J28" i="47"/>
  <c r="O28" i="47"/>
  <c r="S28" i="47"/>
  <c r="I29" i="47"/>
  <c r="N29" i="47"/>
  <c r="R29" i="47"/>
  <c r="H30" i="47"/>
  <c r="L30" i="47"/>
  <c r="Q30" i="47"/>
  <c r="F33" i="47"/>
  <c r="J33" i="47"/>
  <c r="O33" i="47"/>
  <c r="S33" i="47"/>
  <c r="G34" i="47"/>
  <c r="K34" i="47"/>
  <c r="P34" i="47"/>
  <c r="F35" i="47"/>
  <c r="J35" i="47"/>
  <c r="O35" i="47"/>
  <c r="S35" i="47"/>
  <c r="L37" i="47"/>
  <c r="Q37" i="47"/>
  <c r="Q98" i="47" s="1"/>
  <c r="G38" i="47"/>
  <c r="K38" i="47"/>
  <c r="P38" i="47"/>
  <c r="F39" i="47"/>
  <c r="J39" i="47"/>
  <c r="O39" i="47"/>
  <c r="S39" i="47"/>
  <c r="I40" i="47"/>
  <c r="N40" i="47"/>
  <c r="R40" i="47"/>
  <c r="R94" i="47" s="1"/>
  <c r="I45" i="47"/>
  <c r="I133" i="47" s="1"/>
  <c r="N45" i="47"/>
  <c r="R45" i="47"/>
  <c r="H46" i="47"/>
  <c r="L46" i="47"/>
  <c r="Q46" i="47"/>
  <c r="Q134" i="47" s="1"/>
  <c r="F48" i="47"/>
  <c r="J48" i="47"/>
  <c r="O48" i="47"/>
  <c r="S48" i="47"/>
  <c r="I49" i="47"/>
  <c r="N49" i="47"/>
  <c r="R49" i="47"/>
  <c r="H50" i="47"/>
  <c r="L50" i="47"/>
  <c r="L138" i="47" s="1"/>
  <c r="Q50" i="47"/>
  <c r="Q138" i="47" s="1"/>
  <c r="G51" i="47"/>
  <c r="K51" i="47"/>
  <c r="P51" i="47"/>
  <c r="H54" i="47"/>
  <c r="L54" i="47"/>
  <c r="Q54" i="47"/>
  <c r="Q141" i="47" s="1"/>
  <c r="F55" i="47"/>
  <c r="J55" i="47"/>
  <c r="O55" i="47"/>
  <c r="S55" i="47"/>
  <c r="I56" i="47"/>
  <c r="N56" i="47"/>
  <c r="R56" i="47"/>
  <c r="G58" i="47"/>
  <c r="G145" i="47" s="1"/>
  <c r="K58" i="47"/>
  <c r="P58" i="47"/>
  <c r="F59" i="47"/>
  <c r="J59" i="47"/>
  <c r="O59" i="47"/>
  <c r="O146" i="47" s="1"/>
  <c r="S59" i="47"/>
  <c r="I60" i="47"/>
  <c r="N60" i="47"/>
  <c r="N147" i="47" s="1"/>
  <c r="R60" i="47"/>
  <c r="R147" i="47" s="1"/>
  <c r="H61" i="47"/>
  <c r="L61" i="47"/>
  <c r="Q61" i="47"/>
  <c r="G65" i="47"/>
  <c r="K65" i="47"/>
  <c r="P65" i="47"/>
  <c r="F66" i="47"/>
  <c r="F152" i="47" s="1"/>
  <c r="J66" i="47"/>
  <c r="O66" i="47"/>
  <c r="S66" i="47"/>
  <c r="H68" i="47"/>
  <c r="L68" i="47"/>
  <c r="L154" i="47" s="1"/>
  <c r="Q68" i="47"/>
  <c r="Q154" i="47" s="1"/>
  <c r="L17" i="47"/>
  <c r="K57" i="47"/>
  <c r="O77" i="92"/>
  <c r="P80" i="92"/>
  <c r="O81" i="92"/>
  <c r="N86" i="92"/>
  <c r="N90" i="92"/>
  <c r="N94" i="92"/>
  <c r="O95" i="92"/>
  <c r="N96" i="92"/>
  <c r="O99" i="92"/>
  <c r="N100" i="92"/>
  <c r="P106" i="92"/>
  <c r="N108" i="92"/>
  <c r="P110" i="92"/>
  <c r="N118" i="92"/>
  <c r="N124" i="92"/>
  <c r="N128" i="92"/>
  <c r="G69" i="47"/>
  <c r="G155" i="47" s="1"/>
  <c r="K69" i="47"/>
  <c r="K155" i="47" s="1"/>
  <c r="P69" i="47"/>
  <c r="P155" i="47" s="1"/>
  <c r="F70" i="47"/>
  <c r="F156" i="47" s="1"/>
  <c r="J70" i="47"/>
  <c r="J156" i="47" s="1"/>
  <c r="O70" i="47"/>
  <c r="O156" i="47" s="1"/>
  <c r="S70" i="47"/>
  <c r="S156" i="47" s="1"/>
  <c r="N71" i="47"/>
  <c r="N127" i="47" s="1"/>
  <c r="R71" i="47"/>
  <c r="R127" i="47" s="1"/>
  <c r="O76" i="92"/>
  <c r="O79" i="92"/>
  <c r="P24" i="47"/>
  <c r="P86" i="92"/>
  <c r="F25" i="47"/>
  <c r="J25" i="47"/>
  <c r="O25" i="47"/>
  <c r="O87" i="92"/>
  <c r="S25" i="47"/>
  <c r="I26" i="47"/>
  <c r="N26" i="47"/>
  <c r="N88" i="92"/>
  <c r="H27" i="47"/>
  <c r="L27" i="47"/>
  <c r="Q27" i="47"/>
  <c r="G28" i="47"/>
  <c r="G90" i="47" s="1"/>
  <c r="K28" i="47"/>
  <c r="P28" i="47"/>
  <c r="P90" i="92"/>
  <c r="F29" i="47"/>
  <c r="J29" i="47"/>
  <c r="O29" i="47"/>
  <c r="O91" i="92"/>
  <c r="S29" i="47"/>
  <c r="N30" i="47"/>
  <c r="R30" i="47"/>
  <c r="G33" i="47"/>
  <c r="K33" i="47"/>
  <c r="P33" i="47"/>
  <c r="P94" i="92"/>
  <c r="Q34" i="47"/>
  <c r="Q95" i="47" s="1"/>
  <c r="G35" i="47"/>
  <c r="K35" i="47"/>
  <c r="P35" i="47"/>
  <c r="P96" i="92"/>
  <c r="O36" i="47"/>
  <c r="O97" i="92"/>
  <c r="I37" i="47"/>
  <c r="N37" i="47"/>
  <c r="N98" i="92"/>
  <c r="R37" i="47"/>
  <c r="Q38" i="47"/>
  <c r="Q99" i="47" s="1"/>
  <c r="G39" i="47"/>
  <c r="K39" i="47"/>
  <c r="P39" i="47"/>
  <c r="P100" i="92"/>
  <c r="F40" i="47"/>
  <c r="J40" i="47"/>
  <c r="J98" i="47" s="1"/>
  <c r="O40" i="47"/>
  <c r="S40" i="47"/>
  <c r="Q44" i="47"/>
  <c r="O45" i="47"/>
  <c r="O105" i="92"/>
  <c r="I46" i="47"/>
  <c r="N46" i="47"/>
  <c r="N134" i="47" s="1"/>
  <c r="N106" i="92"/>
  <c r="R46" i="47"/>
  <c r="R134" i="47" s="1"/>
  <c r="Q47" i="47"/>
  <c r="Q135" i="47" s="1"/>
  <c r="G48" i="47"/>
  <c r="G136" i="47" s="1"/>
  <c r="K48" i="47"/>
  <c r="P48" i="47"/>
  <c r="P136" i="47" s="1"/>
  <c r="P108" i="92"/>
  <c r="O49" i="47"/>
  <c r="O109" i="92"/>
  <c r="I50" i="47"/>
  <c r="I138" i="47" s="1"/>
  <c r="N50" i="47"/>
  <c r="N138" i="47" s="1"/>
  <c r="N110" i="92"/>
  <c r="R50" i="47"/>
  <c r="H51" i="47"/>
  <c r="L51" i="47"/>
  <c r="Q51" i="47"/>
  <c r="I54" i="47"/>
  <c r="N54" i="47"/>
  <c r="N113" i="92"/>
  <c r="R54" i="47"/>
  <c r="P55" i="47"/>
  <c r="P114" i="92"/>
  <c r="F56" i="47"/>
  <c r="J56" i="47"/>
  <c r="O56" i="47"/>
  <c r="O143" i="47" s="1"/>
  <c r="O115" i="92"/>
  <c r="S56" i="47"/>
  <c r="S143" i="47" s="1"/>
  <c r="N57" i="47"/>
  <c r="N144" i="47" s="1"/>
  <c r="N116" i="92"/>
  <c r="H58" i="47"/>
  <c r="H145" i="47" s="1"/>
  <c r="L58" i="47"/>
  <c r="L145" i="47" s="1"/>
  <c r="Q58" i="47"/>
  <c r="Q145" i="47" s="1"/>
  <c r="P59" i="47"/>
  <c r="P118" i="92"/>
  <c r="F60" i="47"/>
  <c r="J60" i="47"/>
  <c r="O60" i="47"/>
  <c r="O147" i="47" s="1"/>
  <c r="O119" i="92"/>
  <c r="S60" i="47"/>
  <c r="I61" i="47"/>
  <c r="N61" i="47"/>
  <c r="N119" i="47" s="1"/>
  <c r="R61" i="47"/>
  <c r="O64" i="47"/>
  <c r="O122" i="92"/>
  <c r="Q65" i="47"/>
  <c r="Q151" i="47" s="1"/>
  <c r="G66" i="47"/>
  <c r="K66" i="47"/>
  <c r="P66" i="47"/>
  <c r="P152" i="47" s="1"/>
  <c r="P124" i="92"/>
  <c r="O67" i="47"/>
  <c r="O125" i="92"/>
  <c r="I68" i="47"/>
  <c r="I154" i="47" s="1"/>
  <c r="N68" i="47"/>
  <c r="N154" i="47" s="1"/>
  <c r="N126" i="92"/>
  <c r="R68" i="47"/>
  <c r="R154" i="47" s="1"/>
  <c r="Q69" i="47"/>
  <c r="Q155" i="47" s="1"/>
  <c r="G70" i="47"/>
  <c r="K70" i="47"/>
  <c r="P70" i="47"/>
  <c r="P156" i="47" s="1"/>
  <c r="P128" i="92"/>
  <c r="F71" i="47"/>
  <c r="J71" i="47"/>
  <c r="O71" i="47"/>
  <c r="O126" i="47" s="1"/>
  <c r="P76" i="92"/>
  <c r="P79" i="92"/>
  <c r="O17" i="47"/>
  <c r="V79" i="103" s="1"/>
  <c r="O80" i="92"/>
  <c r="N18" i="47"/>
  <c r="N81" i="92"/>
  <c r="O23" i="47"/>
  <c r="O85" i="92"/>
  <c r="P25" i="47"/>
  <c r="P87" i="92"/>
  <c r="O26" i="47"/>
  <c r="O88" i="92"/>
  <c r="N89" i="92"/>
  <c r="O30" i="47"/>
  <c r="O85" i="47" s="1"/>
  <c r="N34" i="47"/>
  <c r="N95" i="92"/>
  <c r="P36" i="47"/>
  <c r="P97" i="92"/>
  <c r="O37" i="47"/>
  <c r="O98" i="92"/>
  <c r="N99" i="92"/>
  <c r="N44" i="47"/>
  <c r="N104" i="92"/>
  <c r="P105" i="92"/>
  <c r="P109" i="92"/>
  <c r="O50" i="47"/>
  <c r="O110" i="92"/>
  <c r="N51" i="47"/>
  <c r="N58" i="47"/>
  <c r="N145" i="47" s="1"/>
  <c r="N117" i="92"/>
  <c r="P60" i="47"/>
  <c r="P147" i="47" s="1"/>
  <c r="P119" i="92"/>
  <c r="O61" i="47"/>
  <c r="O114" i="47" s="1"/>
  <c r="N65" i="47"/>
  <c r="N151" i="47" s="1"/>
  <c r="N123" i="92"/>
  <c r="P67" i="47"/>
  <c r="P153" i="47" s="1"/>
  <c r="P125" i="92"/>
  <c r="N127" i="92"/>
  <c r="P71" i="47"/>
  <c r="P127" i="47" s="1"/>
  <c r="AO114" i="89"/>
  <c r="AO114" i="81"/>
  <c r="AO114" i="56"/>
  <c r="AO114" i="30"/>
  <c r="AO114" i="90"/>
  <c r="V16" i="30"/>
  <c r="AK18" i="30"/>
  <c r="G22" i="30"/>
  <c r="V25" i="30"/>
  <c r="G61" i="30"/>
  <c r="K61" i="30"/>
  <c r="P61" i="30"/>
  <c r="T61" i="30"/>
  <c r="X61" i="30"/>
  <c r="AC61" i="30"/>
  <c r="AG61" i="30"/>
  <c r="AK61" i="30"/>
  <c r="AP61" i="30"/>
  <c r="AT61" i="30"/>
  <c r="I63" i="30"/>
  <c r="N63" i="30"/>
  <c r="R63" i="30"/>
  <c r="V63" i="30"/>
  <c r="Z63" i="30"/>
  <c r="AE63" i="30"/>
  <c r="AM63" i="30"/>
  <c r="AR63" i="30"/>
  <c r="F64" i="30"/>
  <c r="J64" i="30"/>
  <c r="O64" i="30"/>
  <c r="S64" i="30"/>
  <c r="W64" i="30"/>
  <c r="AB64" i="30"/>
  <c r="AF64" i="30"/>
  <c r="AJ64" i="30"/>
  <c r="AN64" i="30"/>
  <c r="AS64" i="30"/>
  <c r="G65" i="30"/>
  <c r="K65" i="30"/>
  <c r="P65" i="30"/>
  <c r="T65" i="30"/>
  <c r="X65" i="30"/>
  <c r="AC65" i="30"/>
  <c r="AG65" i="30"/>
  <c r="AK65" i="30"/>
  <c r="AP65" i="30"/>
  <c r="AT65" i="30"/>
  <c r="H66" i="30"/>
  <c r="L66" i="30"/>
  <c r="Q66" i="30"/>
  <c r="U66" i="30"/>
  <c r="Y66" i="30"/>
  <c r="AD66" i="30"/>
  <c r="AH66" i="30"/>
  <c r="AL66" i="30"/>
  <c r="AQ66" i="30"/>
  <c r="AU66" i="30"/>
  <c r="N67" i="30"/>
  <c r="R67" i="30"/>
  <c r="V67" i="30"/>
  <c r="Z67" i="30"/>
  <c r="AE67" i="30"/>
  <c r="AR67" i="30"/>
  <c r="AA114" i="89"/>
  <c r="AA114" i="81"/>
  <c r="AA114" i="56"/>
  <c r="AA114" i="30"/>
  <c r="AA114" i="90"/>
  <c r="H14" i="30"/>
  <c r="AU14" i="30"/>
  <c r="R16" i="30"/>
  <c r="AI16" i="30"/>
  <c r="J17" i="30"/>
  <c r="AJ17" i="30"/>
  <c r="AC18" i="30"/>
  <c r="U19" i="30"/>
  <c r="N20" i="30"/>
  <c r="F21" i="30"/>
  <c r="AN21" i="30"/>
  <c r="AG22" i="30"/>
  <c r="Q23" i="30"/>
  <c r="AH23" i="30"/>
  <c r="I25" i="30"/>
  <c r="Q14" i="30"/>
  <c r="Y14" i="30"/>
  <c r="AH14" i="30"/>
  <c r="AQ14" i="30"/>
  <c r="I16" i="30"/>
  <c r="I113" i="30" s="1"/>
  <c r="W17" i="30"/>
  <c r="AF17" i="30"/>
  <c r="AN17" i="30"/>
  <c r="G18" i="30"/>
  <c r="P18" i="30"/>
  <c r="X18" i="30"/>
  <c r="AG18" i="30"/>
  <c r="AP18" i="30"/>
  <c r="H19" i="30"/>
  <c r="Q19" i="30"/>
  <c r="Y19" i="30"/>
  <c r="AH19" i="30"/>
  <c r="AQ19" i="30"/>
  <c r="I20" i="30"/>
  <c r="R20" i="30"/>
  <c r="Z20" i="30"/>
  <c r="AI20" i="30"/>
  <c r="AR20" i="30"/>
  <c r="J21" i="30"/>
  <c r="S21" i="30"/>
  <c r="AB21" i="30"/>
  <c r="AJ21" i="30"/>
  <c r="AS21" i="30"/>
  <c r="K22" i="30"/>
  <c r="T22" i="30"/>
  <c r="AC22" i="30"/>
  <c r="AK22" i="30"/>
  <c r="AT22" i="30"/>
  <c r="L23" i="30"/>
  <c r="R25" i="30"/>
  <c r="Z25" i="30"/>
  <c r="AE25" i="30"/>
  <c r="AI25" i="30"/>
  <c r="AR25" i="30"/>
  <c r="G30" i="30"/>
  <c r="P30" i="30"/>
  <c r="X30" i="30"/>
  <c r="AP30" i="30"/>
  <c r="G48" i="30"/>
  <c r="P48" i="30"/>
  <c r="X48" i="30"/>
  <c r="AG48" i="30"/>
  <c r="AP48" i="30"/>
  <c r="AP113" i="30" s="1"/>
  <c r="G35" i="30"/>
  <c r="K35" i="30"/>
  <c r="H53" i="30"/>
  <c r="Q53" i="30"/>
  <c r="Y53" i="30"/>
  <c r="AH53" i="30"/>
  <c r="AQ53" i="30"/>
  <c r="K62" i="30"/>
  <c r="AC62" i="30"/>
  <c r="AB85" i="30"/>
  <c r="F68" i="30"/>
  <c r="J68" i="30"/>
  <c r="O68" i="30"/>
  <c r="S68" i="30"/>
  <c r="W68" i="30"/>
  <c r="AB68" i="30"/>
  <c r="AF68" i="30"/>
  <c r="AJ68" i="30"/>
  <c r="AN68" i="30"/>
  <c r="AS68" i="30"/>
  <c r="G72" i="30"/>
  <c r="K72" i="30"/>
  <c r="P72" i="30"/>
  <c r="T72" i="30"/>
  <c r="X72" i="30"/>
  <c r="AC72" i="30"/>
  <c r="AG72" i="30"/>
  <c r="AK72" i="30"/>
  <c r="AP72" i="30"/>
  <c r="AT72" i="30"/>
  <c r="G78" i="30"/>
  <c r="K78" i="30"/>
  <c r="P78" i="30"/>
  <c r="T78" i="30"/>
  <c r="X78" i="30"/>
  <c r="AC78" i="30"/>
  <c r="AG78" i="30"/>
  <c r="AK78" i="30"/>
  <c r="AP78" i="30"/>
  <c r="AT78" i="30"/>
  <c r="AC80" i="30"/>
  <c r="AT80" i="30"/>
  <c r="I81" i="30"/>
  <c r="N81" i="30"/>
  <c r="R81" i="30"/>
  <c r="V81" i="30"/>
  <c r="Z81" i="30"/>
  <c r="AE81" i="30"/>
  <c r="AI81" i="30"/>
  <c r="AM81" i="30"/>
  <c r="AR81" i="30"/>
  <c r="F82" i="30"/>
  <c r="J82" i="30"/>
  <c r="O82" i="30"/>
  <c r="S82" i="30"/>
  <c r="W82" i="30"/>
  <c r="AB82" i="30"/>
  <c r="AF82" i="30"/>
  <c r="AJ82" i="30"/>
  <c r="AN82" i="30"/>
  <c r="AS82" i="30"/>
  <c r="G83" i="30"/>
  <c r="K83" i="30"/>
  <c r="P83" i="30"/>
  <c r="T83" i="30"/>
  <c r="X83" i="30"/>
  <c r="AC83" i="30"/>
  <c r="AG83" i="30"/>
  <c r="AK83" i="30"/>
  <c r="AP83" i="30"/>
  <c r="AT83" i="30"/>
  <c r="H84" i="30"/>
  <c r="L84" i="30"/>
  <c r="Q84" i="30"/>
  <c r="U84" i="30"/>
  <c r="Y84" i="30"/>
  <c r="AD84" i="30"/>
  <c r="AH84" i="30"/>
  <c r="AL84" i="30"/>
  <c r="AQ84" i="30"/>
  <c r="AU84" i="30"/>
  <c r="L85" i="30"/>
  <c r="U85" i="30"/>
  <c r="G93" i="30"/>
  <c r="K93" i="30"/>
  <c r="P93" i="30"/>
  <c r="T93" i="30"/>
  <c r="AC93" i="30"/>
  <c r="AG93" i="30"/>
  <c r="AP93" i="30"/>
  <c r="AT93" i="30"/>
  <c r="Q92" i="30"/>
  <c r="I109" i="90"/>
  <c r="AF99" i="30"/>
  <c r="T99" i="30"/>
  <c r="X99" i="30"/>
  <c r="I104" i="30"/>
  <c r="N104" i="30"/>
  <c r="R104" i="30"/>
  <c r="V104" i="30"/>
  <c r="Z104" i="30"/>
  <c r="AE104" i="30"/>
  <c r="AI104" i="30"/>
  <c r="AM104" i="30"/>
  <c r="AR104" i="30"/>
  <c r="AT28" i="30"/>
  <c r="AD117" i="90"/>
  <c r="I61" i="30"/>
  <c r="N61" i="30"/>
  <c r="R61" i="30"/>
  <c r="V61" i="30"/>
  <c r="M114" i="89"/>
  <c r="M114" i="81"/>
  <c r="M114" i="30"/>
  <c r="M114" i="90"/>
  <c r="P163" i="92"/>
  <c r="O163" i="92"/>
  <c r="AP29" i="30"/>
  <c r="AC113" i="90"/>
  <c r="N49" i="30"/>
  <c r="AR49" i="30"/>
  <c r="F50" i="30"/>
  <c r="W50" i="30"/>
  <c r="AJ50" i="30"/>
  <c r="P51" i="30"/>
  <c r="Y52" i="30"/>
  <c r="AC32" i="30"/>
  <c r="AB35" i="30"/>
  <c r="AD48" i="30"/>
  <c r="AD113" i="90"/>
  <c r="N14" i="30"/>
  <c r="U51" i="103" s="1"/>
  <c r="O16" i="30"/>
  <c r="P17" i="30"/>
  <c r="AC117" i="90"/>
  <c r="N23" i="30"/>
  <c r="O25" i="30"/>
  <c r="AB113" i="90"/>
  <c r="Z61" i="30"/>
  <c r="AE61" i="30"/>
  <c r="AI61" i="30"/>
  <c r="AM61" i="30"/>
  <c r="AR61" i="30"/>
  <c r="AP62" i="30"/>
  <c r="G63" i="30"/>
  <c r="K63" i="30"/>
  <c r="P63" i="30"/>
  <c r="T63" i="30"/>
  <c r="X63" i="30"/>
  <c r="AC63" i="30"/>
  <c r="AG63" i="30"/>
  <c r="AK63" i="30"/>
  <c r="AP63" i="30"/>
  <c r="H64" i="30"/>
  <c r="L64" i="30"/>
  <c r="Q64" i="30"/>
  <c r="U64" i="30"/>
  <c r="Y64" i="30"/>
  <c r="AD64" i="30"/>
  <c r="AH64" i="30"/>
  <c r="AL64" i="30"/>
  <c r="AQ64" i="30"/>
  <c r="I65" i="30"/>
  <c r="N65" i="30"/>
  <c r="R65" i="30"/>
  <c r="V65" i="30"/>
  <c r="Z65" i="30"/>
  <c r="AE65" i="30"/>
  <c r="AI65" i="30"/>
  <c r="AM65" i="30"/>
  <c r="AR65" i="30"/>
  <c r="F66" i="30"/>
  <c r="J66" i="30"/>
  <c r="O66" i="30"/>
  <c r="S66" i="30"/>
  <c r="W66" i="30"/>
  <c r="AB66" i="30"/>
  <c r="AF66" i="30"/>
  <c r="AJ66" i="30"/>
  <c r="AN66" i="30"/>
  <c r="AS66" i="30"/>
  <c r="P67" i="30"/>
  <c r="T67" i="30"/>
  <c r="X67" i="30"/>
  <c r="AC67" i="30"/>
  <c r="AG67" i="30"/>
  <c r="AP67" i="30"/>
  <c r="H68" i="30"/>
  <c r="L68" i="30"/>
  <c r="Q68" i="30"/>
  <c r="U68" i="30"/>
  <c r="Y68" i="30"/>
  <c r="AD68" i="30"/>
  <c r="AH68" i="30"/>
  <c r="AL68" i="30"/>
  <c r="AQ68" i="30"/>
  <c r="I72" i="30"/>
  <c r="N72" i="30"/>
  <c r="R72" i="30"/>
  <c r="V72" i="30"/>
  <c r="Z72" i="30"/>
  <c r="AE72" i="30"/>
  <c r="AI72" i="30"/>
  <c r="AM72" i="30"/>
  <c r="AR72" i="30"/>
  <c r="I78" i="30"/>
  <c r="N78" i="30"/>
  <c r="R78" i="30"/>
  <c r="V78" i="30"/>
  <c r="Z78" i="30"/>
  <c r="AE78" i="30"/>
  <c r="AI78" i="30"/>
  <c r="AM78" i="30"/>
  <c r="AR78" i="30"/>
  <c r="AP97" i="30"/>
  <c r="AB117" i="90"/>
  <c r="AC109" i="90"/>
  <c r="M64" i="45"/>
  <c r="M64" i="43"/>
  <c r="M69" i="43"/>
  <c r="M67" i="43"/>
  <c r="M69" i="45"/>
  <c r="M67" i="45"/>
  <c r="I37" i="88"/>
  <c r="N37" i="88"/>
  <c r="R37" i="88"/>
  <c r="I41" i="88"/>
  <c r="N41" i="88"/>
  <c r="R41" i="88"/>
  <c r="N47" i="88"/>
  <c r="I50" i="88"/>
  <c r="N50" i="88"/>
  <c r="R50" i="88"/>
  <c r="N38" i="88"/>
  <c r="N42" i="88"/>
  <c r="N45" i="88"/>
  <c r="N51" i="88"/>
  <c r="N27" i="46"/>
  <c r="N40" i="88"/>
  <c r="N46" i="88"/>
  <c r="N49" i="88"/>
  <c r="AV27" i="4"/>
  <c r="AV106" i="4"/>
  <c r="AP106" i="86"/>
  <c r="AU106" i="86"/>
  <c r="AU108" i="86"/>
  <c r="AY90" i="4"/>
  <c r="AQ83" i="4"/>
  <c r="AO91" i="4"/>
  <c r="AM108" i="86"/>
  <c r="AS32" i="4"/>
  <c r="AV33" i="4"/>
  <c r="AE42" i="4"/>
  <c r="AL61" i="4"/>
  <c r="AN87" i="4"/>
  <c r="AN89" i="4"/>
  <c r="AA90" i="4"/>
  <c r="AM90" i="4"/>
  <c r="AW28" i="4"/>
  <c r="AM106" i="86"/>
  <c r="AR106" i="86"/>
  <c r="AP108" i="86"/>
  <c r="AZ31" i="4"/>
  <c r="AR33" i="4"/>
  <c r="AM50" i="4"/>
  <c r="AU65" i="4"/>
  <c r="AL85" i="4"/>
  <c r="AS86" i="4"/>
  <c r="AO87" i="4"/>
  <c r="AF88" i="4"/>
  <c r="AN88" i="4"/>
  <c r="AL92" i="4"/>
  <c r="AS20" i="4"/>
  <c r="AR19" i="4"/>
  <c r="AR108" i="86"/>
  <c r="AY26" i="4"/>
  <c r="AL84" i="4"/>
  <c r="AW107" i="85"/>
  <c r="AV102" i="85"/>
  <c r="AV107" i="85" s="1"/>
  <c r="BI107" i="22"/>
  <c r="BH102" i="22"/>
  <c r="BG102" i="22" s="1"/>
  <c r="AG92" i="90"/>
  <c r="P28" i="81"/>
  <c r="P108" i="81" s="1"/>
  <c r="AN60" i="81"/>
  <c r="AB92" i="81"/>
  <c r="AB92" i="30" s="1"/>
  <c r="AS107" i="85"/>
  <c r="AR102" i="85"/>
  <c r="AR107" i="85" s="1"/>
  <c r="AT63" i="30"/>
  <c r="AU64" i="30"/>
  <c r="AT67" i="30"/>
  <c r="AU68" i="30"/>
  <c r="S69" i="43"/>
  <c r="S67" i="43"/>
  <c r="R64" i="43"/>
  <c r="S64" i="43"/>
  <c r="R69" i="43"/>
  <c r="R67" i="43"/>
  <c r="BD102" i="97"/>
  <c r="BE107" i="97"/>
  <c r="BH102" i="97"/>
  <c r="BI107" i="97"/>
  <c r="BD88" i="4"/>
  <c r="BC102" i="22"/>
  <c r="BD107" i="22"/>
  <c r="P123" i="47"/>
  <c r="AR95" i="30"/>
  <c r="AQ98" i="30"/>
  <c r="AB96" i="30"/>
  <c r="AC97" i="30"/>
  <c r="AD98" i="30"/>
  <c r="AC92" i="90"/>
  <c r="AC94" i="90"/>
  <c r="AD60" i="30"/>
  <c r="AM102" i="85"/>
  <c r="AN107" i="85"/>
  <c r="O20" i="46"/>
  <c r="V48" i="103" s="1"/>
  <c r="O13" i="46"/>
  <c r="V41" i="103" s="1"/>
  <c r="AR90" i="4"/>
  <c r="AS90" i="4"/>
  <c r="AM51" i="4"/>
  <c r="AM58" i="4"/>
  <c r="AN63" i="4"/>
  <c r="AM49" i="4"/>
  <c r="AO55" i="4"/>
  <c r="U34" i="103" s="1"/>
  <c r="AT62" i="4"/>
  <c r="AW15" i="4"/>
  <c r="AU30" i="4"/>
  <c r="AU31" i="4"/>
  <c r="AT18" i="4"/>
  <c r="AP18" i="4"/>
  <c r="AR29" i="4"/>
  <c r="AR15" i="4"/>
  <c r="AS26" i="4"/>
  <c r="V23" i="103" s="1"/>
  <c r="AP28" i="4"/>
  <c r="AP31" i="4"/>
  <c r="AP34" i="4"/>
  <c r="AM32" i="4"/>
  <c r="AM36" i="4"/>
  <c r="AN13" i="4"/>
  <c r="AN15" i="4"/>
  <c r="AN106" i="4" s="1"/>
  <c r="AO22" i="4"/>
  <c r="AO26" i="4"/>
  <c r="U23" i="103" s="1"/>
  <c r="AL30" i="4"/>
  <c r="AL32" i="4"/>
  <c r="AL33" i="4"/>
  <c r="G54" i="84"/>
  <c r="G25" i="3"/>
  <c r="H26" i="3"/>
  <c r="O26" i="3"/>
  <c r="G36" i="3"/>
  <c r="N36" i="3"/>
  <c r="G48" i="84"/>
  <c r="J36" i="3"/>
  <c r="J22" i="3"/>
  <c r="Q22" i="3"/>
  <c r="J26" i="3"/>
  <c r="F27" i="3"/>
  <c r="N35" i="3"/>
  <c r="H36" i="3"/>
  <c r="O36" i="3"/>
  <c r="H41" i="84"/>
  <c r="H58" i="84" s="1"/>
  <c r="O41" i="84"/>
  <c r="O58" i="84" s="1"/>
  <c r="G22" i="3"/>
  <c r="G26" i="3"/>
  <c r="N26" i="3"/>
  <c r="O48" i="84"/>
  <c r="J54" i="84"/>
  <c r="H49" i="84"/>
  <c r="N27" i="3"/>
  <c r="G20" i="4"/>
  <c r="K20" i="4"/>
  <c r="O20" i="4"/>
  <c r="S20" i="4"/>
  <c r="AA20" i="4"/>
  <c r="AE20" i="4"/>
  <c r="AM20" i="4"/>
  <c r="AU20" i="4"/>
  <c r="AY20" i="4"/>
  <c r="P18" i="4"/>
  <c r="AF18" i="4"/>
  <c r="AZ18" i="4"/>
  <c r="AD19" i="4"/>
  <c r="T27" i="4"/>
  <c r="AT27" i="4"/>
  <c r="V28" i="4"/>
  <c r="Z28" i="4"/>
  <c r="BF28" i="4"/>
  <c r="F29" i="4"/>
  <c r="AP29" i="4"/>
  <c r="N30" i="4"/>
  <c r="R30" i="4"/>
  <c r="AX30" i="4"/>
  <c r="BB30" i="4"/>
  <c r="Z31" i="4"/>
  <c r="AD31" i="4"/>
  <c r="F32" i="4"/>
  <c r="J32" i="4"/>
  <c r="AP32" i="4"/>
  <c r="AT32" i="4"/>
  <c r="R33" i="4"/>
  <c r="V33" i="4"/>
  <c r="BB33" i="4"/>
  <c r="BF33" i="4"/>
  <c r="AD34" i="4"/>
  <c r="AL34" i="4"/>
  <c r="N36" i="4"/>
  <c r="AX36" i="4"/>
  <c r="P44" i="4"/>
  <c r="T44" i="4"/>
  <c r="AZ44" i="4"/>
  <c r="BD44" i="4"/>
  <c r="H47" i="4"/>
  <c r="T47" i="4"/>
  <c r="AR47" i="4"/>
  <c r="BD47" i="4"/>
  <c r="I49" i="4"/>
  <c r="Q49" i="4"/>
  <c r="U49" i="4"/>
  <c r="Y49" i="4"/>
  <c r="AC49" i="4"/>
  <c r="AG49" i="4"/>
  <c r="AO49" i="4"/>
  <c r="AS49" i="4"/>
  <c r="AW49" i="4"/>
  <c r="BA49" i="4"/>
  <c r="BE49" i="4"/>
  <c r="BI49" i="4"/>
  <c r="M50" i="4"/>
  <c r="Q50" i="4"/>
  <c r="U50" i="4"/>
  <c r="AC50" i="4"/>
  <c r="AO50" i="4"/>
  <c r="AW50" i="4"/>
  <c r="BA50" i="4"/>
  <c r="BE50" i="4"/>
  <c r="BI51" i="4"/>
  <c r="G55" i="4"/>
  <c r="K55" i="4"/>
  <c r="O55" i="4"/>
  <c r="S55" i="4"/>
  <c r="W55" i="4"/>
  <c r="AA55" i="4"/>
  <c r="AE55" i="4"/>
  <c r="AM55" i="4"/>
  <c r="AQ55" i="4"/>
  <c r="AU55" i="4"/>
  <c r="AY55" i="4"/>
  <c r="BC55" i="4"/>
  <c r="BG55" i="4"/>
  <c r="H57" i="4"/>
  <c r="AR57" i="4"/>
  <c r="S59" i="4"/>
  <c r="BC59" i="4"/>
  <c r="X61" i="4"/>
  <c r="BH61" i="4"/>
  <c r="N62" i="4"/>
  <c r="AF62" i="4"/>
  <c r="AX62" i="4"/>
  <c r="F65" i="4"/>
  <c r="AL65" i="4"/>
  <c r="AP65" i="4"/>
  <c r="AM76" i="4"/>
  <c r="AR76" i="4"/>
  <c r="N78" i="4"/>
  <c r="AD81" i="4"/>
  <c r="BC20" i="4"/>
  <c r="G21" i="4"/>
  <c r="K21" i="4"/>
  <c r="O21" i="4"/>
  <c r="S21" i="4"/>
  <c r="W21" i="4"/>
  <c r="AA21" i="4"/>
  <c r="AE21" i="4"/>
  <c r="AM21" i="4"/>
  <c r="AQ21" i="4"/>
  <c r="AU21" i="4"/>
  <c r="AY21" i="4"/>
  <c r="BC21" i="4"/>
  <c r="BG21" i="4"/>
  <c r="G22" i="4"/>
  <c r="K22" i="4"/>
  <c r="O22" i="4"/>
  <c r="S22" i="4"/>
  <c r="W22" i="4"/>
  <c r="AA22" i="4"/>
  <c r="AE22" i="4"/>
  <c r="AM22" i="4"/>
  <c r="AQ22" i="4"/>
  <c r="AU22" i="4"/>
  <c r="AY22" i="4"/>
  <c r="BC22" i="4"/>
  <c r="BG22" i="4"/>
  <c r="G26" i="4"/>
  <c r="K26" i="4"/>
  <c r="S26" i="4"/>
  <c r="W26" i="4"/>
  <c r="AE26" i="4"/>
  <c r="AM26" i="4"/>
  <c r="AQ26" i="4"/>
  <c r="AU26" i="4"/>
  <c r="BG26" i="4"/>
  <c r="H28" i="4"/>
  <c r="L28" i="4"/>
  <c r="AR28" i="4"/>
  <c r="AV28" i="4"/>
  <c r="T29" i="4"/>
  <c r="X29" i="4"/>
  <c r="BD29" i="4"/>
  <c r="BH29" i="4"/>
  <c r="AF30" i="4"/>
  <c r="AN30" i="4"/>
  <c r="P31" i="4"/>
  <c r="AV31" i="4"/>
  <c r="X32" i="4"/>
  <c r="AB32" i="4"/>
  <c r="BH32" i="4"/>
  <c r="H33" i="4"/>
  <c r="AN33" i="4"/>
  <c r="P34" i="4"/>
  <c r="T34" i="4"/>
  <c r="AZ34" i="4"/>
  <c r="BD34" i="4"/>
  <c r="O42" i="4"/>
  <c r="W42" i="4"/>
  <c r="AA42" i="4"/>
  <c r="AM42" i="4"/>
  <c r="AY42" i="4"/>
  <c r="BG42" i="4"/>
  <c r="AL44" i="4"/>
  <c r="F48" i="4"/>
  <c r="AP48" i="4"/>
  <c r="X57" i="4"/>
  <c r="BH57" i="4"/>
  <c r="N58" i="4"/>
  <c r="AF58" i="4"/>
  <c r="AX58" i="4"/>
  <c r="AM59" i="4"/>
  <c r="J60" i="4"/>
  <c r="S60" i="4"/>
  <c r="AB60" i="4"/>
  <c r="AT60" i="4"/>
  <c r="BC60" i="4"/>
  <c r="H61" i="4"/>
  <c r="AR61" i="4"/>
  <c r="W63" i="4"/>
  <c r="AB63" i="4"/>
  <c r="T65" i="4"/>
  <c r="X65" i="4"/>
  <c r="BD65" i="4"/>
  <c r="BH65" i="4"/>
  <c r="BG71" i="4"/>
  <c r="P73" i="4"/>
  <c r="AD73" i="4"/>
  <c r="AQ73" i="4"/>
  <c r="AZ73" i="4"/>
  <c r="O75" i="4"/>
  <c r="BG75" i="4"/>
  <c r="AX78" i="4"/>
  <c r="BG78" i="4"/>
  <c r="S80" i="4"/>
  <c r="R84" i="4"/>
  <c r="AP84" i="4"/>
  <c r="AT84" i="4"/>
  <c r="AC85" i="4"/>
  <c r="I86" i="4"/>
  <c r="J87" i="4"/>
  <c r="N87" i="4"/>
  <c r="AT87" i="4"/>
  <c r="AX87" i="4"/>
  <c r="T88" i="4"/>
  <c r="AR88" i="4"/>
  <c r="AV88" i="4"/>
  <c r="AA89" i="4"/>
  <c r="AE89" i="4"/>
  <c r="G90" i="4"/>
  <c r="K90" i="4"/>
  <c r="AE90" i="4"/>
  <c r="BC90" i="4"/>
  <c r="L91" i="4"/>
  <c r="P91" i="4"/>
  <c r="AV91" i="4"/>
  <c r="AZ91" i="4"/>
  <c r="R92" i="4"/>
  <c r="AP92" i="4"/>
  <c r="AT92" i="4"/>
  <c r="AC94" i="4"/>
  <c r="M51" i="4"/>
  <c r="AC51" i="4"/>
  <c r="AW51" i="4"/>
  <c r="Y32" i="4"/>
  <c r="BI32" i="4"/>
  <c r="K46" i="4"/>
  <c r="AU46" i="4"/>
  <c r="O58" i="4"/>
  <c r="AY58" i="4"/>
  <c r="AN59" i="4"/>
  <c r="T71" i="4"/>
  <c r="AR71" i="4"/>
  <c r="BH71" i="4"/>
  <c r="H73" i="4"/>
  <c r="AC29" i="30"/>
  <c r="AT29" i="30"/>
  <c r="G13" i="4"/>
  <c r="W13" i="4"/>
  <c r="AQ13" i="4"/>
  <c r="BG13" i="4"/>
  <c r="S15" i="4"/>
  <c r="AM15" i="4"/>
  <c r="BC15" i="4"/>
  <c r="K18" i="4"/>
  <c r="AA18" i="4"/>
  <c r="AU18" i="4"/>
  <c r="AC29" i="4"/>
  <c r="I33" i="4"/>
  <c r="Y33" i="4"/>
  <c r="AG36" i="4"/>
  <c r="BA36" i="4"/>
  <c r="G44" i="4"/>
  <c r="K44" i="4"/>
  <c r="AQ44" i="4"/>
  <c r="AU44" i="4"/>
  <c r="AL48" i="4"/>
  <c r="AV48" i="4"/>
  <c r="AM57" i="4"/>
  <c r="J58" i="4"/>
  <c r="AB58" i="4"/>
  <c r="AT58" i="4"/>
  <c r="S61" i="4"/>
  <c r="BC61" i="4"/>
  <c r="AU63" i="4"/>
  <c r="AS57" i="4"/>
  <c r="BI57" i="4"/>
  <c r="AO58" i="4"/>
  <c r="Y61" i="4"/>
  <c r="AS61" i="4"/>
  <c r="BI61" i="4"/>
  <c r="AO62" i="4"/>
  <c r="U36" i="103" s="1"/>
  <c r="M75" i="4"/>
  <c r="AC75" i="4"/>
  <c r="M79" i="4"/>
  <c r="AC79" i="4"/>
  <c r="G29" i="30"/>
  <c r="K29" i="30"/>
  <c r="P29" i="30"/>
  <c r="T29" i="30"/>
  <c r="X29" i="30"/>
  <c r="AG29" i="30"/>
  <c r="AK29" i="30"/>
  <c r="I31" i="30"/>
  <c r="N31" i="30"/>
  <c r="R31" i="30"/>
  <c r="V31" i="30"/>
  <c r="Z31" i="30"/>
  <c r="AE31" i="30"/>
  <c r="AI31" i="30"/>
  <c r="AM31" i="30"/>
  <c r="AR31" i="30"/>
  <c r="F32" i="30"/>
  <c r="J32" i="30"/>
  <c r="O32" i="30"/>
  <c r="S32" i="30"/>
  <c r="W32" i="30"/>
  <c r="AB32" i="30"/>
  <c r="AF32" i="30"/>
  <c r="AJ32" i="30"/>
  <c r="AN32" i="30"/>
  <c r="AS32" i="30"/>
  <c r="G33" i="30"/>
  <c r="K33" i="30"/>
  <c r="P33" i="30"/>
  <c r="T33" i="30"/>
  <c r="X33" i="30"/>
  <c r="AC33" i="30"/>
  <c r="AG33" i="30"/>
  <c r="AK33" i="30"/>
  <c r="AP33" i="30"/>
  <c r="AT33" i="30"/>
  <c r="H34" i="30"/>
  <c r="L34" i="30"/>
  <c r="Q34" i="30"/>
  <c r="U34" i="30"/>
  <c r="Y34" i="30"/>
  <c r="AD34" i="30"/>
  <c r="AH34" i="30"/>
  <c r="AL34" i="30"/>
  <c r="AQ34" i="30"/>
  <c r="AU34" i="30"/>
  <c r="I35" i="30"/>
  <c r="N35" i="30"/>
  <c r="R35" i="30"/>
  <c r="V35" i="30"/>
  <c r="Z35" i="30"/>
  <c r="AE35" i="30"/>
  <c r="AI35" i="30"/>
  <c r="AM35" i="30"/>
  <c r="AR35" i="30"/>
  <c r="F36" i="30"/>
  <c r="J36" i="30"/>
  <c r="O36" i="30"/>
  <c r="S36" i="30"/>
  <c r="W36" i="30"/>
  <c r="AB36" i="30"/>
  <c r="AF36" i="30"/>
  <c r="AJ36" i="30"/>
  <c r="AN36" i="30"/>
  <c r="AS36" i="30"/>
  <c r="G40" i="30"/>
  <c r="K40" i="30"/>
  <c r="P40" i="30"/>
  <c r="T40" i="30"/>
  <c r="X40" i="30"/>
  <c r="AC40" i="30"/>
  <c r="AG40" i="30"/>
  <c r="AK40" i="30"/>
  <c r="AP40" i="30"/>
  <c r="AT40" i="30"/>
  <c r="G46" i="30"/>
  <c r="K46" i="30"/>
  <c r="P46" i="30"/>
  <c r="T46" i="30"/>
  <c r="X46" i="30"/>
  <c r="AC46" i="30"/>
  <c r="AG46" i="30"/>
  <c r="AK46" i="30"/>
  <c r="AP46" i="30"/>
  <c r="AT46" i="30"/>
  <c r="I49" i="30"/>
  <c r="R49" i="30"/>
  <c r="V49" i="30"/>
  <c r="Z49" i="30"/>
  <c r="AE49" i="30"/>
  <c r="AI49" i="30"/>
  <c r="AM49" i="30"/>
  <c r="J50" i="30"/>
  <c r="O50" i="30"/>
  <c r="S50" i="30"/>
  <c r="AB50" i="30"/>
  <c r="AF50" i="30"/>
  <c r="AN50" i="30"/>
  <c r="AS50" i="30"/>
  <c r="G51" i="30"/>
  <c r="K51" i="30"/>
  <c r="T51" i="30"/>
  <c r="X51" i="30"/>
  <c r="AC51" i="30"/>
  <c r="AG51" i="30"/>
  <c r="AK51" i="30"/>
  <c r="AP51" i="30"/>
  <c r="AT51" i="30"/>
  <c r="H52" i="30"/>
  <c r="L52" i="30"/>
  <c r="Q52" i="30"/>
  <c r="U52" i="30"/>
  <c r="AD52" i="30"/>
  <c r="AH52" i="30"/>
  <c r="AL52" i="30"/>
  <c r="AQ52" i="30"/>
  <c r="AU52" i="30"/>
  <c r="AR73" i="4"/>
  <c r="N76" i="4"/>
  <c r="BH78" i="4"/>
  <c r="T80" i="4"/>
  <c r="AR80" i="4"/>
  <c r="BH80" i="4"/>
  <c r="H81" i="4"/>
  <c r="Q81" i="4"/>
  <c r="AU56" i="4"/>
  <c r="Q65" i="4"/>
  <c r="F41" i="80"/>
  <c r="J41" i="80"/>
  <c r="O41" i="80"/>
  <c r="S41" i="80"/>
  <c r="K46" i="80"/>
  <c r="G50" i="80"/>
  <c r="K50" i="80"/>
  <c r="H29" i="30"/>
  <c r="L29" i="30"/>
  <c r="Q29" i="30"/>
  <c r="U29" i="30"/>
  <c r="Y29" i="30"/>
  <c r="AD29" i="30"/>
  <c r="AH29" i="30"/>
  <c r="AL29" i="30"/>
  <c r="AQ29" i="30"/>
  <c r="AU29" i="30"/>
  <c r="F31" i="30"/>
  <c r="J31" i="30"/>
  <c r="S31" i="30"/>
  <c r="AB31" i="30"/>
  <c r="AF31" i="30"/>
  <c r="AS31" i="30"/>
  <c r="T32" i="30"/>
  <c r="AG32" i="30"/>
  <c r="AK32" i="30"/>
  <c r="AT32" i="30"/>
  <c r="L33" i="30"/>
  <c r="Q33" i="30"/>
  <c r="AD33" i="30"/>
  <c r="AU33" i="30"/>
  <c r="R34" i="30"/>
  <c r="V34" i="30"/>
  <c r="AE34" i="30"/>
  <c r="AM34" i="30"/>
  <c r="AR34" i="30"/>
  <c r="J35" i="30"/>
  <c r="S35" i="30"/>
  <c r="AJ35" i="30"/>
  <c r="AN35" i="30"/>
  <c r="AS35" i="30"/>
  <c r="G36" i="30"/>
  <c r="K36" i="30"/>
  <c r="P36" i="30"/>
  <c r="T36" i="30"/>
  <c r="X36" i="30"/>
  <c r="AC36" i="30"/>
  <c r="AG36" i="30"/>
  <c r="AK36" i="30"/>
  <c r="AP36" i="30"/>
  <c r="AT36" i="30"/>
  <c r="H40" i="30"/>
  <c r="L40" i="30"/>
  <c r="Q40" i="30"/>
  <c r="U40" i="30"/>
  <c r="Y40" i="30"/>
  <c r="AD40" i="30"/>
  <c r="AH40" i="30"/>
  <c r="AL40" i="30"/>
  <c r="AQ40" i="30"/>
  <c r="AU40" i="30"/>
  <c r="H46" i="30"/>
  <c r="L46" i="30"/>
  <c r="Q46" i="30"/>
  <c r="U46" i="30"/>
  <c r="Y46" i="30"/>
  <c r="AD46" i="30"/>
  <c r="AH46" i="30"/>
  <c r="AL46" i="30"/>
  <c r="AQ46" i="30"/>
  <c r="AU46" i="30"/>
  <c r="N48" i="30"/>
  <c r="AE48" i="30"/>
  <c r="F49" i="30"/>
  <c r="J49" i="30"/>
  <c r="O49" i="30"/>
  <c r="S49" i="30"/>
  <c r="W49" i="30"/>
  <c r="AB49" i="30"/>
  <c r="AF49" i="30"/>
  <c r="AJ49" i="30"/>
  <c r="AN49" i="30"/>
  <c r="AS49" i="30"/>
  <c r="G50" i="30"/>
  <c r="K50" i="30"/>
  <c r="P50" i="30"/>
  <c r="T50" i="30"/>
  <c r="X50" i="30"/>
  <c r="AC50" i="30"/>
  <c r="AG50" i="30"/>
  <c r="AK50" i="30"/>
  <c r="AP50" i="30"/>
  <c r="AT50" i="30"/>
  <c r="H51" i="30"/>
  <c r="L51" i="30"/>
  <c r="Q51" i="30"/>
  <c r="U51" i="30"/>
  <c r="Y51" i="30"/>
  <c r="AD51" i="30"/>
  <c r="AH51" i="30"/>
  <c r="AL51" i="30"/>
  <c r="AQ51" i="30"/>
  <c r="AU51" i="30"/>
  <c r="I52" i="30"/>
  <c r="N52" i="30"/>
  <c r="R52" i="30"/>
  <c r="V52" i="30"/>
  <c r="Z52" i="30"/>
  <c r="AE52" i="30"/>
  <c r="AI52" i="30"/>
  <c r="AM52" i="30"/>
  <c r="AR52" i="30"/>
  <c r="F53" i="30"/>
  <c r="O53" i="30"/>
  <c r="W53" i="30"/>
  <c r="AF53" i="30"/>
  <c r="AN53" i="30"/>
  <c r="H63" i="30"/>
  <c r="L63" i="30"/>
  <c r="Q63" i="30"/>
  <c r="U63" i="30"/>
  <c r="Y63" i="30"/>
  <c r="AD63" i="30"/>
  <c r="AH63" i="30"/>
  <c r="AL63" i="30"/>
  <c r="AQ63" i="30"/>
  <c r="AU63" i="30"/>
  <c r="I64" i="30"/>
  <c r="N64" i="30"/>
  <c r="R64" i="30"/>
  <c r="V64" i="30"/>
  <c r="Z64" i="30"/>
  <c r="AE64" i="30"/>
  <c r="AI64" i="30"/>
  <c r="AM64" i="30"/>
  <c r="AR64" i="30"/>
  <c r="F65" i="30"/>
  <c r="J65" i="30"/>
  <c r="O65" i="30"/>
  <c r="S65" i="30"/>
  <c r="W65" i="30"/>
  <c r="AB65" i="30"/>
  <c r="AF65" i="30"/>
  <c r="AJ65" i="30"/>
  <c r="AN65" i="30"/>
  <c r="AS65" i="30"/>
  <c r="G66" i="30"/>
  <c r="K66" i="30"/>
  <c r="P66" i="30"/>
  <c r="T66" i="30"/>
  <c r="X66" i="30"/>
  <c r="AC66" i="30"/>
  <c r="I113" i="90"/>
  <c r="R113" i="90"/>
  <c r="Z113" i="90"/>
  <c r="AI113" i="90"/>
  <c r="AG66" i="30"/>
  <c r="AK66" i="30"/>
  <c r="AP66" i="30"/>
  <c r="AT66" i="30"/>
  <c r="L67" i="30"/>
  <c r="Q67" i="30"/>
  <c r="U67" i="30"/>
  <c r="Y67" i="30"/>
  <c r="AD67" i="30"/>
  <c r="AH67" i="30"/>
  <c r="AQ67" i="30"/>
  <c r="AU67" i="30"/>
  <c r="I68" i="30"/>
  <c r="R68" i="30"/>
  <c r="V68" i="30"/>
  <c r="AI68" i="30"/>
  <c r="AM68" i="30"/>
  <c r="AR68" i="30"/>
  <c r="J72" i="30"/>
  <c r="O72" i="30"/>
  <c r="AB72" i="30"/>
  <c r="AF72" i="30"/>
  <c r="AJ72" i="30"/>
  <c r="AS72" i="30"/>
  <c r="F78" i="30"/>
  <c r="S78" i="30"/>
  <c r="W78" i="30"/>
  <c r="AB78" i="30"/>
  <c r="AJ78" i="30"/>
  <c r="AN78" i="30"/>
  <c r="I80" i="30"/>
  <c r="R80" i="30"/>
  <c r="AR80" i="30"/>
  <c r="L81" i="30"/>
  <c r="Q81" i="30"/>
  <c r="Y81" i="30"/>
  <c r="AD81" i="30"/>
  <c r="AH81" i="30"/>
  <c r="AU81" i="30"/>
  <c r="I82" i="30"/>
  <c r="R82" i="30"/>
  <c r="V82" i="30"/>
  <c r="Z82" i="30"/>
  <c r="AM82" i="30"/>
  <c r="AR82" i="30"/>
  <c r="J83" i="30"/>
  <c r="O83" i="30"/>
  <c r="S83" i="30"/>
  <c r="AF83" i="30"/>
  <c r="AJ83" i="30"/>
  <c r="AS83" i="30"/>
  <c r="G84" i="30"/>
  <c r="K84" i="30"/>
  <c r="X84" i="30"/>
  <c r="AC84" i="30"/>
  <c r="AK84" i="30"/>
  <c r="AP84" i="30"/>
  <c r="AT84" i="30"/>
  <c r="O93" i="30"/>
  <c r="S93" i="30"/>
  <c r="AB93" i="30"/>
  <c r="AJ93" i="30"/>
  <c r="AS93" i="30"/>
  <c r="N94" i="30"/>
  <c r="AE94" i="30"/>
  <c r="J95" i="30"/>
  <c r="O95" i="30"/>
  <c r="S95" i="30"/>
  <c r="W95" i="30"/>
  <c r="AB95" i="30"/>
  <c r="AF95" i="30"/>
  <c r="AJ95" i="30"/>
  <c r="AN95" i="30"/>
  <c r="AS95" i="30"/>
  <c r="G96" i="30"/>
  <c r="K96" i="30"/>
  <c r="T96" i="30"/>
  <c r="X96" i="30"/>
  <c r="AC96" i="30"/>
  <c r="AG96" i="30"/>
  <c r="AK96" i="30"/>
  <c r="AP96" i="30"/>
  <c r="AT96" i="30"/>
  <c r="L97" i="30"/>
  <c r="Q97" i="30"/>
  <c r="U97" i="30"/>
  <c r="Y97" i="30"/>
  <c r="AD97" i="30"/>
  <c r="AH97" i="30"/>
  <c r="AL97" i="30"/>
  <c r="AU97" i="30"/>
  <c r="I98" i="30"/>
  <c r="N98" i="30"/>
  <c r="R98" i="30"/>
  <c r="V98" i="30"/>
  <c r="Z98" i="30"/>
  <c r="AE98" i="30"/>
  <c r="AM98" i="30"/>
  <c r="AR98" i="30"/>
  <c r="F99" i="30"/>
  <c r="J99" i="30"/>
  <c r="O99" i="30"/>
  <c r="S99" i="30"/>
  <c r="W99" i="30"/>
  <c r="AB99" i="30"/>
  <c r="AJ99" i="30"/>
  <c r="AN99" i="30"/>
  <c r="AS99" i="30"/>
  <c r="K100" i="30"/>
  <c r="P100" i="30"/>
  <c r="T100" i="30"/>
  <c r="AC100" i="30"/>
  <c r="AG100" i="30"/>
  <c r="AK100" i="30"/>
  <c r="AT100" i="30"/>
  <c r="H104" i="30"/>
  <c r="L104" i="30"/>
  <c r="Q104" i="30"/>
  <c r="U104" i="30"/>
  <c r="AD104" i="30"/>
  <c r="AH104" i="30"/>
  <c r="AL104" i="30"/>
  <c r="AQ104" i="30"/>
  <c r="AB94" i="30"/>
  <c r="O48" i="30"/>
  <c r="AB48" i="30"/>
  <c r="P53" i="30"/>
  <c r="W65" i="103" s="1"/>
  <c r="N13" i="47"/>
  <c r="N76" i="47" s="1"/>
  <c r="H80" i="92"/>
  <c r="L80" i="92"/>
  <c r="F86" i="92"/>
  <c r="J86" i="92"/>
  <c r="S86" i="92"/>
  <c r="F90" i="92"/>
  <c r="J90" i="92"/>
  <c r="S90" i="92"/>
  <c r="G95" i="92"/>
  <c r="K95" i="92"/>
  <c r="G99" i="92"/>
  <c r="K99" i="92"/>
  <c r="I105" i="92"/>
  <c r="R105" i="92"/>
  <c r="I109" i="92"/>
  <c r="R109" i="92"/>
  <c r="F114" i="92"/>
  <c r="J114" i="92"/>
  <c r="S114" i="92"/>
  <c r="F118" i="92"/>
  <c r="J118" i="92"/>
  <c r="S118" i="92"/>
  <c r="G123" i="92"/>
  <c r="K123" i="92"/>
  <c r="G127" i="92"/>
  <c r="K127" i="92"/>
  <c r="I93" i="30"/>
  <c r="N93" i="30"/>
  <c r="R93" i="30"/>
  <c r="V93" i="30"/>
  <c r="Z93" i="30"/>
  <c r="AE93" i="30"/>
  <c r="AI93" i="30"/>
  <c r="AM93" i="30"/>
  <c r="AR93" i="30"/>
  <c r="J116" i="47"/>
  <c r="F63" i="84"/>
  <c r="G52" i="84"/>
  <c r="G46" i="84"/>
  <c r="Q52" i="84"/>
  <c r="Q46" i="84"/>
  <c r="J106" i="4"/>
  <c r="AD106" i="4"/>
  <c r="AT106" i="4"/>
  <c r="BF106" i="4"/>
  <c r="Q77" i="82"/>
  <c r="Q14" i="47"/>
  <c r="O79" i="82"/>
  <c r="O16" i="47"/>
  <c r="V78" i="103" s="1"/>
  <c r="I97" i="82"/>
  <c r="I36" i="47"/>
  <c r="K104" i="82"/>
  <c r="K44" i="47"/>
  <c r="K132" i="47" s="1"/>
  <c r="N21" i="3"/>
  <c r="Q26" i="47"/>
  <c r="Q88" i="47" s="1"/>
  <c r="H77" i="82"/>
  <c r="H14" i="47"/>
  <c r="L77" i="82"/>
  <c r="L14" i="47"/>
  <c r="F79" i="82"/>
  <c r="F16" i="47"/>
  <c r="J79" i="82"/>
  <c r="J16" i="47"/>
  <c r="S79" i="82"/>
  <c r="S16" i="47"/>
  <c r="H88" i="82"/>
  <c r="H26" i="47"/>
  <c r="L88" i="82"/>
  <c r="L26" i="47"/>
  <c r="N97" i="82"/>
  <c r="N36" i="47"/>
  <c r="R97" i="82"/>
  <c r="R36" i="47"/>
  <c r="G104" i="82"/>
  <c r="G44" i="47"/>
  <c r="P104" i="82"/>
  <c r="P44" i="47"/>
  <c r="P132" i="47" s="1"/>
  <c r="G107" i="82"/>
  <c r="G47" i="47"/>
  <c r="K107" i="82"/>
  <c r="K47" i="47"/>
  <c r="P107" i="82"/>
  <c r="P47" i="47"/>
  <c r="P135" i="47" s="1"/>
  <c r="H116" i="82"/>
  <c r="H57" i="47"/>
  <c r="L116" i="82"/>
  <c r="L57" i="47"/>
  <c r="Q116" i="82"/>
  <c r="Q57" i="47"/>
  <c r="Q144" i="47" s="1"/>
  <c r="F48" i="84"/>
  <c r="J52" i="84"/>
  <c r="J46" i="84"/>
  <c r="F18" i="3"/>
  <c r="K41" i="78"/>
  <c r="K47" i="78" s="1"/>
  <c r="K18" i="3"/>
  <c r="N42" i="78"/>
  <c r="N25" i="3"/>
  <c r="G41" i="84"/>
  <c r="G58" i="84" s="1"/>
  <c r="O54" i="84"/>
  <c r="F46" i="84"/>
  <c r="F52" i="84"/>
  <c r="O52" i="84"/>
  <c r="O46" i="84"/>
  <c r="W28" i="4"/>
  <c r="AA28" i="4"/>
  <c r="BG28" i="4"/>
  <c r="G29" i="4"/>
  <c r="AM29" i="4"/>
  <c r="AQ29" i="4"/>
  <c r="O30" i="4"/>
  <c r="AY30" i="4"/>
  <c r="AA31" i="4"/>
  <c r="AE31" i="4"/>
  <c r="K32" i="4"/>
  <c r="AM34" i="4"/>
  <c r="L55" i="4"/>
  <c r="T55" i="4"/>
  <c r="AB55" i="4"/>
  <c r="AN55" i="4"/>
  <c r="AV55" i="4"/>
  <c r="BD55" i="4"/>
  <c r="T59" i="4"/>
  <c r="BD59" i="4"/>
  <c r="O62" i="4"/>
  <c r="AY62" i="4"/>
  <c r="AA76" i="4"/>
  <c r="AU32" i="4"/>
  <c r="S33" i="4"/>
  <c r="W33" i="4"/>
  <c r="BC33" i="4"/>
  <c r="BG33" i="4"/>
  <c r="K36" i="4"/>
  <c r="O36" i="4"/>
  <c r="AU36" i="4"/>
  <c r="AY36" i="4"/>
  <c r="Q44" i="4"/>
  <c r="I47" i="4"/>
  <c r="Y47" i="4"/>
  <c r="AC47" i="4"/>
  <c r="AO47" i="4"/>
  <c r="AS47" i="4"/>
  <c r="BI47" i="4"/>
  <c r="Z48" i="4"/>
  <c r="AN48" i="4"/>
  <c r="F50" i="4"/>
  <c r="J50" i="4"/>
  <c r="N50" i="4"/>
  <c r="R50" i="4"/>
  <c r="V50" i="4"/>
  <c r="Z50" i="4"/>
  <c r="AD50" i="4"/>
  <c r="AL50" i="4"/>
  <c r="AP50" i="4"/>
  <c r="AT50" i="4"/>
  <c r="AX50" i="4"/>
  <c r="BB50" i="4"/>
  <c r="BF50" i="4"/>
  <c r="V51" i="4"/>
  <c r="Z51" i="4"/>
  <c r="BF51" i="4"/>
  <c r="O59" i="4"/>
  <c r="AY59" i="4"/>
  <c r="F62" i="4"/>
  <c r="X62" i="4"/>
  <c r="AP62" i="4"/>
  <c r="BH62" i="4"/>
  <c r="F76" i="82"/>
  <c r="J76" i="82"/>
  <c r="O76" i="82"/>
  <c r="S76" i="82"/>
  <c r="F78" i="82"/>
  <c r="J78" i="82"/>
  <c r="O78" i="82"/>
  <c r="O15" i="47"/>
  <c r="S78" i="82"/>
  <c r="S15" i="47"/>
  <c r="S78" i="47" s="1"/>
  <c r="R79" i="82"/>
  <c r="R16" i="47"/>
  <c r="R79" i="47" s="1"/>
  <c r="H80" i="82"/>
  <c r="H17" i="47"/>
  <c r="H80" i="47" s="1"/>
  <c r="G81" i="82"/>
  <c r="G18" i="47"/>
  <c r="K81" i="82"/>
  <c r="K18" i="47"/>
  <c r="F82" i="82"/>
  <c r="J82" i="82"/>
  <c r="J19" i="47"/>
  <c r="O82" i="82"/>
  <c r="O19" i="47"/>
  <c r="S82" i="82"/>
  <c r="I86" i="82"/>
  <c r="I24" i="47"/>
  <c r="N86" i="82"/>
  <c r="N24" i="47"/>
  <c r="N86" i="47" s="1"/>
  <c r="R86" i="82"/>
  <c r="R24" i="47"/>
  <c r="Q87" i="47"/>
  <c r="G88" i="82"/>
  <c r="G26" i="47"/>
  <c r="G88" i="47" s="1"/>
  <c r="K88" i="82"/>
  <c r="K26" i="47"/>
  <c r="K88" i="47" s="1"/>
  <c r="P88" i="82"/>
  <c r="P26" i="47"/>
  <c r="I90" i="82"/>
  <c r="I28" i="47"/>
  <c r="N90" i="82"/>
  <c r="N28" i="47"/>
  <c r="R90" i="82"/>
  <c r="R28" i="47"/>
  <c r="F95" i="82"/>
  <c r="F34" i="47"/>
  <c r="J95" i="82"/>
  <c r="J34" i="47"/>
  <c r="O95" i="82"/>
  <c r="O34" i="47"/>
  <c r="O95" i="47" s="1"/>
  <c r="S95" i="82"/>
  <c r="S34" i="47"/>
  <c r="H97" i="82"/>
  <c r="H36" i="47"/>
  <c r="L97" i="82"/>
  <c r="L36" i="47"/>
  <c r="L97" i="47" s="1"/>
  <c r="Q97" i="82"/>
  <c r="Q36" i="47"/>
  <c r="Q97" i="47" s="1"/>
  <c r="F99" i="82"/>
  <c r="F38" i="47"/>
  <c r="J99" i="82"/>
  <c r="J38" i="47"/>
  <c r="O99" i="82"/>
  <c r="O38" i="47"/>
  <c r="O99" i="47" s="1"/>
  <c r="S99" i="82"/>
  <c r="S38" i="47"/>
  <c r="H105" i="82"/>
  <c r="H45" i="47"/>
  <c r="L105" i="82"/>
  <c r="L45" i="47"/>
  <c r="L133" i="47" s="1"/>
  <c r="Q105" i="82"/>
  <c r="Q45" i="47"/>
  <c r="Q133" i="47" s="1"/>
  <c r="G106" i="82"/>
  <c r="G46" i="47"/>
  <c r="K106" i="82"/>
  <c r="K46" i="47"/>
  <c r="K134" i="47" s="1"/>
  <c r="P106" i="82"/>
  <c r="P46" i="47"/>
  <c r="F107" i="82"/>
  <c r="F47" i="47"/>
  <c r="J107" i="82"/>
  <c r="J47" i="47"/>
  <c r="O107" i="82"/>
  <c r="O47" i="47"/>
  <c r="S107" i="82"/>
  <c r="S47" i="47"/>
  <c r="I108" i="82"/>
  <c r="I48" i="47"/>
  <c r="L109" i="82"/>
  <c r="L49" i="47"/>
  <c r="Q109" i="82"/>
  <c r="Q49" i="47"/>
  <c r="Q137" i="47" s="1"/>
  <c r="G113" i="82"/>
  <c r="G54" i="47"/>
  <c r="K113" i="82"/>
  <c r="K54" i="47"/>
  <c r="P113" i="82"/>
  <c r="P54" i="47"/>
  <c r="I114" i="82"/>
  <c r="I55" i="47"/>
  <c r="R114" i="82"/>
  <c r="R55" i="47"/>
  <c r="G116" i="82"/>
  <c r="G57" i="47"/>
  <c r="P116" i="82"/>
  <c r="P57" i="47"/>
  <c r="I122" i="82"/>
  <c r="I64" i="47"/>
  <c r="I150" i="47" s="1"/>
  <c r="N122" i="82"/>
  <c r="N64" i="47"/>
  <c r="N150" i="47" s="1"/>
  <c r="R122" i="82"/>
  <c r="R64" i="47"/>
  <c r="R150" i="47" s="1"/>
  <c r="I67" i="47"/>
  <c r="I153" i="47" s="1"/>
  <c r="N125" i="82"/>
  <c r="N67" i="47"/>
  <c r="N153" i="47" s="1"/>
  <c r="R125" i="82"/>
  <c r="R67" i="47"/>
  <c r="K86" i="92"/>
  <c r="K24" i="47"/>
  <c r="K86" i="47" s="1"/>
  <c r="R88" i="92"/>
  <c r="R26" i="47"/>
  <c r="H95" i="92"/>
  <c r="H34" i="47"/>
  <c r="L95" i="92"/>
  <c r="L34" i="47"/>
  <c r="F97" i="92"/>
  <c r="F36" i="47"/>
  <c r="J97" i="92"/>
  <c r="J36" i="47"/>
  <c r="S97" i="92"/>
  <c r="S36" i="47"/>
  <c r="H99" i="92"/>
  <c r="H38" i="47"/>
  <c r="L99" i="92"/>
  <c r="L38" i="47"/>
  <c r="H104" i="92"/>
  <c r="H44" i="47"/>
  <c r="L104" i="92"/>
  <c r="L44" i="47"/>
  <c r="F105" i="92"/>
  <c r="F45" i="47"/>
  <c r="J105" i="92"/>
  <c r="J45" i="47"/>
  <c r="J105" i="47" s="1"/>
  <c r="S105" i="92"/>
  <c r="S45" i="47"/>
  <c r="S133" i="47" s="1"/>
  <c r="H107" i="92"/>
  <c r="H47" i="47"/>
  <c r="L107" i="92"/>
  <c r="L47" i="47"/>
  <c r="L135" i="47" s="1"/>
  <c r="F109" i="92"/>
  <c r="F49" i="47"/>
  <c r="J109" i="92"/>
  <c r="J49" i="47"/>
  <c r="S109" i="92"/>
  <c r="S49" i="47"/>
  <c r="S137" i="47" s="1"/>
  <c r="G114" i="92"/>
  <c r="G55" i="47"/>
  <c r="K114" i="92"/>
  <c r="K55" i="47"/>
  <c r="K142" i="47" s="1"/>
  <c r="I116" i="92"/>
  <c r="I57" i="47"/>
  <c r="I144" i="47" s="1"/>
  <c r="R116" i="92"/>
  <c r="R57" i="47"/>
  <c r="G118" i="92"/>
  <c r="G59" i="47"/>
  <c r="K118" i="92"/>
  <c r="K59" i="47"/>
  <c r="K146" i="47" s="1"/>
  <c r="F122" i="92"/>
  <c r="F64" i="47"/>
  <c r="J122" i="92"/>
  <c r="J64" i="47"/>
  <c r="S122" i="92"/>
  <c r="S64" i="47"/>
  <c r="H65" i="47"/>
  <c r="H151" i="47" s="1"/>
  <c r="L123" i="92"/>
  <c r="L65" i="47"/>
  <c r="J125" i="92"/>
  <c r="J67" i="47"/>
  <c r="S125" i="92"/>
  <c r="S67" i="47"/>
  <c r="H69" i="47"/>
  <c r="L127" i="92"/>
  <c r="L69" i="47"/>
  <c r="K22" i="3"/>
  <c r="U14" i="103" s="1"/>
  <c r="J41" i="84"/>
  <c r="J58" i="84" s="1"/>
  <c r="Q41" i="84"/>
  <c r="Q47" i="84" s="1"/>
  <c r="F54" i="84"/>
  <c r="H52" i="84"/>
  <c r="H46" i="84"/>
  <c r="K13" i="4"/>
  <c r="S13" i="4"/>
  <c r="AA13" i="4"/>
  <c r="AM13" i="4"/>
  <c r="AU13" i="4"/>
  <c r="BC13" i="4"/>
  <c r="G15" i="4"/>
  <c r="O15" i="4"/>
  <c r="W15" i="4"/>
  <c r="AE15" i="4"/>
  <c r="AQ15" i="4"/>
  <c r="AY15" i="4"/>
  <c r="BG15" i="4"/>
  <c r="G18" i="4"/>
  <c r="O18" i="4"/>
  <c r="W18" i="4"/>
  <c r="AE18" i="4"/>
  <c r="AQ18" i="4"/>
  <c r="AY18" i="4"/>
  <c r="BG18" i="4"/>
  <c r="H20" i="4"/>
  <c r="L20" i="4"/>
  <c r="P20" i="4"/>
  <c r="T20" i="4"/>
  <c r="X20" i="4"/>
  <c r="AB20" i="4"/>
  <c r="AF20" i="4"/>
  <c r="AN20" i="4"/>
  <c r="AR20" i="4"/>
  <c r="AV20" i="4"/>
  <c r="AZ20" i="4"/>
  <c r="BD20" i="4"/>
  <c r="BH20" i="4"/>
  <c r="H21" i="4"/>
  <c r="L21" i="4"/>
  <c r="P21" i="4"/>
  <c r="T21" i="4"/>
  <c r="X21" i="4"/>
  <c r="AB21" i="4"/>
  <c r="AF21" i="4"/>
  <c r="AN21" i="4"/>
  <c r="AR21" i="4"/>
  <c r="AV21" i="4"/>
  <c r="AZ21" i="4"/>
  <c r="BD21" i="4"/>
  <c r="BH21" i="4"/>
  <c r="H22" i="4"/>
  <c r="L22" i="4"/>
  <c r="P22" i="4"/>
  <c r="T22" i="4"/>
  <c r="X22" i="4"/>
  <c r="AB22" i="4"/>
  <c r="AF22" i="4"/>
  <c r="AN22" i="4"/>
  <c r="AR22" i="4"/>
  <c r="AV22" i="4"/>
  <c r="AZ22" i="4"/>
  <c r="BD22" i="4"/>
  <c r="BH22" i="4"/>
  <c r="H26" i="4"/>
  <c r="L26" i="4"/>
  <c r="P26" i="4"/>
  <c r="T26" i="4"/>
  <c r="X26" i="4"/>
  <c r="AB26" i="4"/>
  <c r="AF26" i="4"/>
  <c r="AN26" i="4"/>
  <c r="AR26" i="4"/>
  <c r="AV26" i="4"/>
  <c r="AZ26" i="4"/>
  <c r="BD26" i="4"/>
  <c r="BH26" i="4"/>
  <c r="BE29" i="4"/>
  <c r="AG30" i="4"/>
  <c r="BA30" i="4"/>
  <c r="M31" i="4"/>
  <c r="BE33" i="4"/>
  <c r="M36" i="4"/>
  <c r="AW36" i="4"/>
  <c r="W27" i="103" s="1"/>
  <c r="H42" i="4"/>
  <c r="L42" i="4"/>
  <c r="P42" i="4"/>
  <c r="T42" i="4"/>
  <c r="X42" i="4"/>
  <c r="AB42" i="4"/>
  <c r="AF42" i="4"/>
  <c r="AN42" i="4"/>
  <c r="AR42" i="4"/>
  <c r="AV42" i="4"/>
  <c r="AZ42" i="4"/>
  <c r="BD42" i="4"/>
  <c r="BH42" i="4"/>
  <c r="O44" i="4"/>
  <c r="S44" i="4"/>
  <c r="AE44" i="4"/>
  <c r="AM44" i="4"/>
  <c r="AY44" i="4"/>
  <c r="BC44" i="4"/>
  <c r="G47" i="4"/>
  <c r="K47" i="4"/>
  <c r="O47" i="4"/>
  <c r="S47" i="4"/>
  <c r="W47" i="4"/>
  <c r="AA47" i="4"/>
  <c r="AE47" i="4"/>
  <c r="AM47" i="4"/>
  <c r="AQ47" i="4"/>
  <c r="AU47" i="4"/>
  <c r="AY47" i="4"/>
  <c r="BC47" i="4"/>
  <c r="BG47" i="4"/>
  <c r="H50" i="4"/>
  <c r="L50" i="4"/>
  <c r="P50" i="4"/>
  <c r="T50" i="4"/>
  <c r="X50" i="4"/>
  <c r="AB50" i="4"/>
  <c r="AF50" i="4"/>
  <c r="AN50" i="4"/>
  <c r="AR50" i="4"/>
  <c r="AV50" i="4"/>
  <c r="AZ50" i="4"/>
  <c r="BD50" i="4"/>
  <c r="BH50" i="4"/>
  <c r="F51" i="4"/>
  <c r="J51" i="4"/>
  <c r="X51" i="4"/>
  <c r="AB51" i="4"/>
  <c r="AP51" i="4"/>
  <c r="AT51" i="4"/>
  <c r="BH51" i="4"/>
  <c r="G57" i="4"/>
  <c r="AQ57" i="4"/>
  <c r="F58" i="4"/>
  <c r="X58" i="4"/>
  <c r="AP58" i="4"/>
  <c r="BH58" i="4"/>
  <c r="AE59" i="4"/>
  <c r="T60" i="4"/>
  <c r="AL60" i="4"/>
  <c r="BD60" i="4"/>
  <c r="W61" i="4"/>
  <c r="BG61" i="4"/>
  <c r="H62" i="4"/>
  <c r="V62" i="4"/>
  <c r="AR62" i="4"/>
  <c r="BF62" i="4"/>
  <c r="O63" i="4"/>
  <c r="AY63" i="4"/>
  <c r="AC60" i="4"/>
  <c r="AW60" i="4"/>
  <c r="Q63" i="4"/>
  <c r="Q84" i="4"/>
  <c r="Q88" i="4"/>
  <c r="AG88" i="4"/>
  <c r="BA88" i="4"/>
  <c r="Q92" i="4"/>
  <c r="AG92" i="4"/>
  <c r="G46" i="80"/>
  <c r="G25" i="46"/>
  <c r="I48" i="80"/>
  <c r="I27" i="46"/>
  <c r="I57" i="46" s="1"/>
  <c r="F61" i="30"/>
  <c r="J61" i="30"/>
  <c r="O61" i="30"/>
  <c r="S61" i="30"/>
  <c r="W61" i="30"/>
  <c r="AB61" i="30"/>
  <c r="AF61" i="30"/>
  <c r="AJ61" i="30"/>
  <c r="AN61" i="30"/>
  <c r="AS61" i="30"/>
  <c r="H67" i="30"/>
  <c r="AL67" i="30"/>
  <c r="F93" i="30"/>
  <c r="W93" i="30"/>
  <c r="AN93" i="30"/>
  <c r="G14" i="47"/>
  <c r="N16" i="47"/>
  <c r="F19" i="47"/>
  <c r="N55" i="47"/>
  <c r="AQ63" i="4"/>
  <c r="Z65" i="4"/>
  <c r="AD65" i="4"/>
  <c r="H113" i="81"/>
  <c r="L113" i="81"/>
  <c r="Q113" i="81"/>
  <c r="U113" i="81"/>
  <c r="Y113" i="81"/>
  <c r="AD113" i="81"/>
  <c r="AH113" i="81"/>
  <c r="AL113" i="81"/>
  <c r="AQ113" i="81"/>
  <c r="AQ48" i="30"/>
  <c r="AU113" i="81"/>
  <c r="V108" i="90"/>
  <c r="V113" i="90"/>
  <c r="V48" i="30"/>
  <c r="AM113" i="90"/>
  <c r="AM48" i="30"/>
  <c r="I16" i="47"/>
  <c r="I79" i="47" s="1"/>
  <c r="P18" i="47"/>
  <c r="W80" i="103" s="1"/>
  <c r="H49" i="47"/>
  <c r="F67" i="47"/>
  <c r="F153" i="47" s="1"/>
  <c r="I118" i="82"/>
  <c r="I59" i="47"/>
  <c r="N118" i="82"/>
  <c r="N59" i="47"/>
  <c r="N146" i="47" s="1"/>
  <c r="F123" i="82"/>
  <c r="F65" i="47"/>
  <c r="F151" i="47" s="1"/>
  <c r="J123" i="82"/>
  <c r="J65" i="47"/>
  <c r="O123" i="82"/>
  <c r="O65" i="47"/>
  <c r="S123" i="82"/>
  <c r="S65" i="47"/>
  <c r="I66" i="47"/>
  <c r="N124" i="82"/>
  <c r="N66" i="47"/>
  <c r="N152" i="47" s="1"/>
  <c r="R124" i="82"/>
  <c r="R66" i="47"/>
  <c r="R152" i="47" s="1"/>
  <c r="H125" i="82"/>
  <c r="H67" i="47"/>
  <c r="L67" i="47"/>
  <c r="Q125" i="82"/>
  <c r="Q67" i="47"/>
  <c r="Q153" i="47" s="1"/>
  <c r="G126" i="82"/>
  <c r="G68" i="47"/>
  <c r="G154" i="47" s="1"/>
  <c r="K126" i="82"/>
  <c r="K68" i="47"/>
  <c r="F127" i="82"/>
  <c r="F69" i="47"/>
  <c r="J127" i="82"/>
  <c r="J69" i="47"/>
  <c r="O127" i="82"/>
  <c r="O69" i="47"/>
  <c r="S127" i="82"/>
  <c r="S69" i="47"/>
  <c r="R76" i="92"/>
  <c r="R13" i="47"/>
  <c r="R76" i="47" s="1"/>
  <c r="R87" i="92"/>
  <c r="F94" i="92"/>
  <c r="J94" i="92"/>
  <c r="S94" i="92"/>
  <c r="F96" i="92"/>
  <c r="J96" i="92"/>
  <c r="S96" i="92"/>
  <c r="F100" i="92"/>
  <c r="J100" i="92"/>
  <c r="S100" i="92"/>
  <c r="H106" i="92"/>
  <c r="L106" i="92"/>
  <c r="H110" i="92"/>
  <c r="L110" i="92"/>
  <c r="F124" i="92"/>
  <c r="J124" i="92"/>
  <c r="S124" i="92"/>
  <c r="R59" i="47"/>
  <c r="AW62" i="4"/>
  <c r="W36" i="103" s="1"/>
  <c r="BE75" i="4"/>
  <c r="U79" i="4"/>
  <c r="I46" i="80"/>
  <c r="N46" i="80"/>
  <c r="R46" i="80"/>
  <c r="F113" i="81"/>
  <c r="J113" i="81"/>
  <c r="O113" i="81"/>
  <c r="S113" i="81"/>
  <c r="W113" i="81"/>
  <c r="AB113" i="81"/>
  <c r="AF113" i="81"/>
  <c r="AJ113" i="81"/>
  <c r="AN113" i="81"/>
  <c r="AS113" i="81"/>
  <c r="G113" i="81"/>
  <c r="K113" i="81"/>
  <c r="P113" i="81"/>
  <c r="T113" i="81"/>
  <c r="X113" i="81"/>
  <c r="AC113" i="81"/>
  <c r="AG113" i="81"/>
  <c r="AK113" i="81"/>
  <c r="AP113" i="81"/>
  <c r="AT113" i="81"/>
  <c r="S85" i="30"/>
  <c r="K113" i="90"/>
  <c r="T113" i="90"/>
  <c r="AK113" i="90"/>
  <c r="AT113" i="90"/>
  <c r="W35" i="30"/>
  <c r="I113" i="81"/>
  <c r="N113" i="81"/>
  <c r="R113" i="81"/>
  <c r="V113" i="81"/>
  <c r="Z113" i="81"/>
  <c r="AE113" i="81"/>
  <c r="AI113" i="81"/>
  <c r="AM113" i="81"/>
  <c r="AR113" i="81"/>
  <c r="G113" i="90"/>
  <c r="X113" i="90"/>
  <c r="AG113" i="90"/>
  <c r="AM109" i="90"/>
  <c r="Y113" i="90"/>
  <c r="K20" i="47"/>
  <c r="P20" i="47"/>
  <c r="P76" i="47" s="1"/>
  <c r="H114" i="92"/>
  <c r="L114" i="92"/>
  <c r="I123" i="92"/>
  <c r="R123" i="92"/>
  <c r="F126" i="92"/>
  <c r="J126" i="92"/>
  <c r="S126" i="92"/>
  <c r="I127" i="92"/>
  <c r="R127" i="92"/>
  <c r="F77" i="82"/>
  <c r="J77" i="82"/>
  <c r="O77" i="82"/>
  <c r="S77" i="82"/>
  <c r="F81" i="82"/>
  <c r="J81" i="82"/>
  <c r="O81" i="82"/>
  <c r="S81" i="82"/>
  <c r="H86" i="82"/>
  <c r="L86" i="82"/>
  <c r="Q86" i="82"/>
  <c r="H90" i="82"/>
  <c r="L90" i="82"/>
  <c r="Q90" i="82"/>
  <c r="I95" i="82"/>
  <c r="N95" i="82"/>
  <c r="I99" i="82"/>
  <c r="N99" i="82"/>
  <c r="G105" i="82"/>
  <c r="K105" i="82"/>
  <c r="P105" i="82"/>
  <c r="G109" i="82"/>
  <c r="K109" i="82"/>
  <c r="P109" i="82"/>
  <c r="H114" i="82"/>
  <c r="L114" i="82"/>
  <c r="Q114" i="82"/>
  <c r="H118" i="82"/>
  <c r="L118" i="82"/>
  <c r="Q118" i="82"/>
  <c r="N123" i="82"/>
  <c r="R123" i="82"/>
  <c r="N127" i="82"/>
  <c r="R127" i="82"/>
  <c r="F77" i="92"/>
  <c r="K80" i="92"/>
  <c r="F81" i="92"/>
  <c r="R86" i="92"/>
  <c r="R90" i="92"/>
  <c r="F95" i="92"/>
  <c r="J95" i="92"/>
  <c r="S95" i="92"/>
  <c r="F99" i="92"/>
  <c r="J99" i="92"/>
  <c r="S99" i="92"/>
  <c r="H105" i="92"/>
  <c r="L105" i="92"/>
  <c r="H109" i="92"/>
  <c r="L109" i="92"/>
  <c r="I114" i="92"/>
  <c r="R114" i="92"/>
  <c r="I118" i="92"/>
  <c r="R118" i="92"/>
  <c r="F123" i="92"/>
  <c r="J123" i="92"/>
  <c r="S123" i="92"/>
  <c r="F127" i="92"/>
  <c r="J127" i="92"/>
  <c r="S127" i="92"/>
  <c r="K40" i="3"/>
  <c r="K52" i="3" s="1"/>
  <c r="O40" i="3"/>
  <c r="O52" i="3" s="1"/>
  <c r="G117" i="81"/>
  <c r="I117" i="81"/>
  <c r="K117" i="81"/>
  <c r="N117" i="81"/>
  <c r="R117" i="81"/>
  <c r="V117" i="81"/>
  <c r="X117" i="81"/>
  <c r="Z117" i="81"/>
  <c r="AC117" i="81"/>
  <c r="AE117" i="81"/>
  <c r="AG117" i="81"/>
  <c r="AI117" i="81"/>
  <c r="AK117" i="81"/>
  <c r="AM117" i="81"/>
  <c r="AP117" i="81"/>
  <c r="AR117" i="81"/>
  <c r="J58" i="28"/>
  <c r="AC92" i="81"/>
  <c r="H58" i="74"/>
  <c r="J58" i="74"/>
  <c r="L58" i="74"/>
  <c r="F117" i="81"/>
  <c r="J117" i="81"/>
  <c r="L117" i="81"/>
  <c r="O117" i="81"/>
  <c r="Q117" i="81"/>
  <c r="S117" i="81"/>
  <c r="U117" i="81"/>
  <c r="W117" i="81"/>
  <c r="Y117" i="81"/>
  <c r="AB117" i="81"/>
  <c r="AF117" i="81"/>
  <c r="AH117" i="81"/>
  <c r="AJ117" i="81"/>
  <c r="AL117" i="81"/>
  <c r="AN117" i="81"/>
  <c r="AQ117" i="81"/>
  <c r="AS117" i="81"/>
  <c r="AQ60" i="81"/>
  <c r="AQ62" i="81"/>
  <c r="AS62" i="81"/>
  <c r="AU60" i="81"/>
  <c r="AU62" i="81"/>
  <c r="F117" i="75"/>
  <c r="H117" i="75"/>
  <c r="J117" i="75"/>
  <c r="L117" i="75"/>
  <c r="U117" i="75"/>
  <c r="W117" i="75"/>
  <c r="AH117" i="75"/>
  <c r="AJ117" i="75"/>
  <c r="AL117" i="75"/>
  <c r="AN117" i="75"/>
  <c r="F117" i="90"/>
  <c r="H117" i="90"/>
  <c r="J117" i="90"/>
  <c r="L117" i="90"/>
  <c r="S117" i="90"/>
  <c r="U117" i="90"/>
  <c r="Y117" i="90"/>
  <c r="AF117" i="90"/>
  <c r="AH117" i="90"/>
  <c r="AJ117" i="90"/>
  <c r="AL117" i="90"/>
  <c r="AN117" i="90"/>
  <c r="AU117" i="90"/>
  <c r="F108" i="56"/>
  <c r="F117" i="28"/>
  <c r="H117" i="28"/>
  <c r="J117" i="28"/>
  <c r="L117" i="28"/>
  <c r="U117" i="28"/>
  <c r="W117" i="28"/>
  <c r="Y117" i="28"/>
  <c r="AH117" i="28"/>
  <c r="AJ117" i="28"/>
  <c r="AL117" i="28"/>
  <c r="AN117" i="28"/>
  <c r="AF92" i="81"/>
  <c r="AF92" i="30" s="1"/>
  <c r="G117" i="29"/>
  <c r="I117" i="29"/>
  <c r="K117" i="29"/>
  <c r="N117" i="29"/>
  <c r="P117" i="29"/>
  <c r="R117" i="29"/>
  <c r="T117" i="29"/>
  <c r="V117" i="29"/>
  <c r="X117" i="29"/>
  <c r="Z117" i="29"/>
  <c r="AC117" i="29"/>
  <c r="AE117" i="29"/>
  <c r="AG117" i="29"/>
  <c r="AI117" i="29"/>
  <c r="AK117" i="29"/>
  <c r="AM117" i="29"/>
  <c r="AP117" i="29"/>
  <c r="AR117" i="29"/>
  <c r="AT117" i="29"/>
  <c r="G117" i="74"/>
  <c r="I117" i="74"/>
  <c r="T117" i="74"/>
  <c r="V117" i="74"/>
  <c r="X117" i="74"/>
  <c r="Z117" i="74"/>
  <c r="AI117" i="74"/>
  <c r="AK117" i="74"/>
  <c r="J90" i="74"/>
  <c r="S90" i="74"/>
  <c r="AB90" i="74"/>
  <c r="AS90" i="74"/>
  <c r="A16" i="75"/>
  <c r="A17" i="75"/>
  <c r="G117" i="75"/>
  <c r="I117" i="75"/>
  <c r="T117" i="75"/>
  <c r="V117" i="75"/>
  <c r="X117" i="75"/>
  <c r="Z117" i="75"/>
  <c r="AI117" i="75"/>
  <c r="AK117" i="75"/>
  <c r="F42" i="75"/>
  <c r="F43" i="75" s="1"/>
  <c r="A30" i="75"/>
  <c r="G90" i="75"/>
  <c r="I90" i="75"/>
  <c r="K90" i="75"/>
  <c r="N90" i="75"/>
  <c r="P90" i="75"/>
  <c r="R90" i="75"/>
  <c r="T90" i="75"/>
  <c r="V90" i="75"/>
  <c r="X90" i="75"/>
  <c r="Z90" i="75"/>
  <c r="AC90" i="75"/>
  <c r="AE90" i="75"/>
  <c r="AG90" i="75"/>
  <c r="AI90" i="75"/>
  <c r="AK90" i="75"/>
  <c r="AM90" i="75"/>
  <c r="AP90" i="75"/>
  <c r="AR90" i="75"/>
  <c r="AT90" i="75"/>
  <c r="G117" i="90"/>
  <c r="I117" i="90"/>
  <c r="K117" i="90"/>
  <c r="R117" i="90"/>
  <c r="T117" i="90"/>
  <c r="V117" i="90"/>
  <c r="X117" i="90"/>
  <c r="Z117" i="90"/>
  <c r="AG117" i="90"/>
  <c r="AI117" i="90"/>
  <c r="AK117" i="90"/>
  <c r="AM117" i="90"/>
  <c r="AT117" i="90"/>
  <c r="F30" i="90"/>
  <c r="J30" i="90"/>
  <c r="J30" i="30" s="1"/>
  <c r="L30" i="90"/>
  <c r="L30" i="30" s="1"/>
  <c r="O30" i="90"/>
  <c r="O30" i="30" s="1"/>
  <c r="Q30" i="90"/>
  <c r="Q30" i="30" s="1"/>
  <c r="S30" i="90"/>
  <c r="U30" i="90"/>
  <c r="U30" i="30" s="1"/>
  <c r="W30" i="90"/>
  <c r="W30" i="30" s="1"/>
  <c r="Y30" i="90"/>
  <c r="Y30" i="30" s="1"/>
  <c r="AB30" i="90"/>
  <c r="AD30" i="90"/>
  <c r="AF30" i="90"/>
  <c r="AH30" i="90"/>
  <c r="AH30" i="30" s="1"/>
  <c r="AJ30" i="90"/>
  <c r="AJ30" i="30" s="1"/>
  <c r="AL30" i="90"/>
  <c r="AL30" i="30" s="1"/>
  <c r="AN30" i="90"/>
  <c r="AN30" i="30" s="1"/>
  <c r="AQ30" i="90"/>
  <c r="AQ30" i="30" s="1"/>
  <c r="AS30" i="90"/>
  <c r="AS30" i="30" s="1"/>
  <c r="AU30" i="90"/>
  <c r="AU30" i="30" s="1"/>
  <c r="H48" i="90"/>
  <c r="J48" i="90"/>
  <c r="J113" i="90" s="1"/>
  <c r="L48" i="90"/>
  <c r="H62" i="90"/>
  <c r="H62" i="30" s="1"/>
  <c r="J62" i="90"/>
  <c r="L62" i="90"/>
  <c r="L62" i="30" s="1"/>
  <c r="Q62" i="90"/>
  <c r="Q62" i="30" s="1"/>
  <c r="S62" i="90"/>
  <c r="U62" i="90"/>
  <c r="U62" i="30" s="1"/>
  <c r="Y62" i="90"/>
  <c r="Y62" i="30" s="1"/>
  <c r="AB62" i="90"/>
  <c r="AD62" i="90"/>
  <c r="AH62" i="90"/>
  <c r="AH62" i="30" s="1"/>
  <c r="AJ62" i="90"/>
  <c r="AJ62" i="30" s="1"/>
  <c r="AL62" i="90"/>
  <c r="AL62" i="30" s="1"/>
  <c r="AQ62" i="90"/>
  <c r="AS62" i="90"/>
  <c r="AU62" i="90"/>
  <c r="F117" i="89"/>
  <c r="H117" i="89"/>
  <c r="J117" i="89"/>
  <c r="R117" i="89"/>
  <c r="T117" i="89"/>
  <c r="V117" i="89"/>
  <c r="X117" i="89"/>
  <c r="AF117" i="89"/>
  <c r="AH117" i="89"/>
  <c r="AJ117" i="89"/>
  <c r="AL117" i="89"/>
  <c r="AT117" i="89"/>
  <c r="F108" i="89"/>
  <c r="P85" i="90"/>
  <c r="R85" i="90"/>
  <c r="T85" i="90"/>
  <c r="V85" i="90"/>
  <c r="X85" i="90"/>
  <c r="AP85" i="90"/>
  <c r="AR85" i="90"/>
  <c r="AT85" i="90"/>
  <c r="AT85" i="30" s="1"/>
  <c r="AP92" i="90"/>
  <c r="P92" i="90"/>
  <c r="P94" i="90"/>
  <c r="T92" i="90"/>
  <c r="T94" i="90"/>
  <c r="X92" i="90"/>
  <c r="X94" i="90"/>
  <c r="G117" i="89"/>
  <c r="I117" i="89"/>
  <c r="L117" i="89"/>
  <c r="S117" i="89"/>
  <c r="U117" i="89"/>
  <c r="W117" i="89"/>
  <c r="Z117" i="89"/>
  <c r="AG117" i="89"/>
  <c r="AI117" i="89"/>
  <c r="AK117" i="89"/>
  <c r="AN117" i="89"/>
  <c r="AU117" i="89"/>
  <c r="G92" i="90"/>
  <c r="G117" i="56"/>
  <c r="I117" i="56"/>
  <c r="T117" i="56"/>
  <c r="V117" i="56"/>
  <c r="X117" i="56"/>
  <c r="Z117" i="56"/>
  <c r="AI117" i="56"/>
  <c r="AK117" i="56"/>
  <c r="AK28" i="90"/>
  <c r="G90" i="56"/>
  <c r="G90" i="90" s="1"/>
  <c r="I90" i="56"/>
  <c r="K90" i="90"/>
  <c r="N90" i="56"/>
  <c r="N90" i="90" s="1"/>
  <c r="P90" i="56"/>
  <c r="P90" i="90" s="1"/>
  <c r="R90" i="56"/>
  <c r="R90" i="90" s="1"/>
  <c r="T90" i="56"/>
  <c r="T90" i="90" s="1"/>
  <c r="V90" i="56"/>
  <c r="V90" i="90" s="1"/>
  <c r="X90" i="56"/>
  <c r="X90" i="90" s="1"/>
  <c r="Z90" i="56"/>
  <c r="AC90" i="56"/>
  <c r="AC90" i="90" s="1"/>
  <c r="AE90" i="56"/>
  <c r="AE90" i="90" s="1"/>
  <c r="AG90" i="56"/>
  <c r="AG90" i="90" s="1"/>
  <c r="AI90" i="56"/>
  <c r="AK90" i="56"/>
  <c r="AK90" i="90" s="1"/>
  <c r="AM90" i="90"/>
  <c r="AP90" i="56"/>
  <c r="AP90" i="90" s="1"/>
  <c r="AR90" i="56"/>
  <c r="AR90" i="90" s="1"/>
  <c r="AT90" i="56"/>
  <c r="AT90" i="90" s="1"/>
  <c r="R50" i="46"/>
  <c r="H41" i="80"/>
  <c r="L41" i="80"/>
  <c r="Q41" i="80"/>
  <c r="I50" i="80"/>
  <c r="N50" i="80"/>
  <c r="R50" i="80"/>
  <c r="L99" i="47"/>
  <c r="G18" i="3"/>
  <c r="N18" i="3"/>
  <c r="F26" i="3"/>
  <c r="O35" i="3"/>
  <c r="H81" i="82"/>
  <c r="L81" i="82"/>
  <c r="Q81" i="82"/>
  <c r="F86" i="82"/>
  <c r="J86" i="82"/>
  <c r="O86" i="82"/>
  <c r="S86" i="82"/>
  <c r="F90" i="82"/>
  <c r="J90" i="82"/>
  <c r="O90" i="82"/>
  <c r="S90" i="82"/>
  <c r="G95" i="82"/>
  <c r="K95" i="82"/>
  <c r="P95" i="82"/>
  <c r="Q40" i="3"/>
  <c r="Q46" i="3" s="1"/>
  <c r="O41" i="78"/>
  <c r="O53" i="78" s="1"/>
  <c r="J42" i="78"/>
  <c r="K26" i="3"/>
  <c r="N43" i="78"/>
  <c r="J25" i="3"/>
  <c r="N40" i="78"/>
  <c r="N52" i="78" s="1"/>
  <c r="J18" i="3"/>
  <c r="Q18" i="3"/>
  <c r="N22" i="3"/>
  <c r="F25" i="3"/>
  <c r="H27" i="3"/>
  <c r="O43" i="78"/>
  <c r="K36" i="3"/>
  <c r="F41" i="84"/>
  <c r="F58" i="84" s="1"/>
  <c r="BE51" i="4"/>
  <c r="R27" i="46"/>
  <c r="N29" i="46"/>
  <c r="G36" i="80"/>
  <c r="K36" i="80"/>
  <c r="P36" i="80"/>
  <c r="H46" i="80"/>
  <c r="L46" i="80"/>
  <c r="Q46" i="80"/>
  <c r="H50" i="80"/>
  <c r="L50" i="80"/>
  <c r="Q50" i="80"/>
  <c r="O80" i="47"/>
  <c r="R89" i="47"/>
  <c r="G109" i="47"/>
  <c r="L118" i="47"/>
  <c r="H76" i="82"/>
  <c r="L76" i="82"/>
  <c r="Q76" i="82"/>
  <c r="H78" i="82"/>
  <c r="L78" i="82"/>
  <c r="Q78" i="82"/>
  <c r="P126" i="82"/>
  <c r="F128" i="92"/>
  <c r="J128" i="92"/>
  <c r="S128" i="92"/>
  <c r="G99" i="82"/>
  <c r="K99" i="82"/>
  <c r="P99" i="82"/>
  <c r="I105" i="82"/>
  <c r="N105" i="82"/>
  <c r="R105" i="82"/>
  <c r="I109" i="82"/>
  <c r="N109" i="82"/>
  <c r="R109" i="82"/>
  <c r="F114" i="82"/>
  <c r="J114" i="82"/>
  <c r="O114" i="82"/>
  <c r="S114" i="82"/>
  <c r="F118" i="82"/>
  <c r="J118" i="82"/>
  <c r="O118" i="82"/>
  <c r="S118" i="82"/>
  <c r="G123" i="82"/>
  <c r="K123" i="82"/>
  <c r="P123" i="82"/>
  <c r="G127" i="82"/>
  <c r="K127" i="82"/>
  <c r="P127" i="82"/>
  <c r="I80" i="92"/>
  <c r="R80" i="92"/>
  <c r="G90" i="92"/>
  <c r="K90" i="92"/>
  <c r="F80" i="82"/>
  <c r="J80" i="82"/>
  <c r="O80" i="82"/>
  <c r="S80" i="82"/>
  <c r="I81" i="82"/>
  <c r="N81" i="82"/>
  <c r="R81" i="82"/>
  <c r="H82" i="82"/>
  <c r="L82" i="82"/>
  <c r="Q82" i="82"/>
  <c r="G86" i="82"/>
  <c r="K86" i="82"/>
  <c r="P86" i="82"/>
  <c r="G90" i="82"/>
  <c r="K90" i="82"/>
  <c r="P90" i="82"/>
  <c r="H95" i="82"/>
  <c r="L95" i="82"/>
  <c r="Q95" i="82"/>
  <c r="H99" i="82"/>
  <c r="L99" i="82"/>
  <c r="Q99" i="82"/>
  <c r="F105" i="82"/>
  <c r="J105" i="82"/>
  <c r="O105" i="82"/>
  <c r="S105" i="82"/>
  <c r="I106" i="82"/>
  <c r="N106" i="82"/>
  <c r="R106" i="82"/>
  <c r="G108" i="82"/>
  <c r="F109" i="82"/>
  <c r="J109" i="82"/>
  <c r="O109" i="82"/>
  <c r="S109" i="82"/>
  <c r="G114" i="82"/>
  <c r="K114" i="82"/>
  <c r="P114" i="82"/>
  <c r="G118" i="82"/>
  <c r="K118" i="82"/>
  <c r="P118" i="82"/>
  <c r="L123" i="82"/>
  <c r="Q123" i="82"/>
  <c r="G124" i="82"/>
  <c r="K124" i="82"/>
  <c r="P124" i="82"/>
  <c r="N126" i="82"/>
  <c r="R126" i="82"/>
  <c r="H127" i="82"/>
  <c r="L127" i="82"/>
  <c r="Q127" i="82"/>
  <c r="K76" i="92"/>
  <c r="J80" i="92"/>
  <c r="S80" i="92"/>
  <c r="H86" i="92"/>
  <c r="L86" i="92"/>
  <c r="G87" i="92"/>
  <c r="K87" i="92"/>
  <c r="H90" i="92"/>
  <c r="L90" i="92"/>
  <c r="H94" i="92"/>
  <c r="L94" i="92"/>
  <c r="I95" i="92"/>
  <c r="R95" i="92"/>
  <c r="H96" i="92"/>
  <c r="L96" i="92"/>
  <c r="F98" i="92"/>
  <c r="J98" i="92"/>
  <c r="S98" i="92"/>
  <c r="I99" i="92"/>
  <c r="R99" i="92"/>
  <c r="H100" i="92"/>
  <c r="L100" i="92"/>
  <c r="G105" i="92"/>
  <c r="K105" i="92"/>
  <c r="H108" i="92"/>
  <c r="L108" i="92"/>
  <c r="G109" i="92"/>
  <c r="K109" i="92"/>
  <c r="F110" i="92"/>
  <c r="J110" i="92"/>
  <c r="S110" i="92"/>
  <c r="H118" i="92"/>
  <c r="L118" i="92"/>
  <c r="F90" i="28"/>
  <c r="H90" i="28"/>
  <c r="J90" i="28"/>
  <c r="L90" i="28"/>
  <c r="O90" i="28"/>
  <c r="Q90" i="28"/>
  <c r="U90" i="28"/>
  <c r="W90" i="28"/>
  <c r="Y90" i="28"/>
  <c r="AB90" i="28"/>
  <c r="AD90" i="28"/>
  <c r="AH90" i="28"/>
  <c r="AJ90" i="28"/>
  <c r="AL90" i="28"/>
  <c r="AN90" i="28"/>
  <c r="AQ90" i="28"/>
  <c r="AS90" i="28"/>
  <c r="G90" i="28"/>
  <c r="K90" i="28"/>
  <c r="P90" i="28"/>
  <c r="T90" i="28"/>
  <c r="T28" i="90"/>
  <c r="T108" i="90" s="1"/>
  <c r="K26" i="90"/>
  <c r="N26" i="56"/>
  <c r="N26" i="90" s="1"/>
  <c r="P26" i="56"/>
  <c r="P26" i="90" s="1"/>
  <c r="R26" i="56"/>
  <c r="AC26" i="56"/>
  <c r="AC26" i="90" s="1"/>
  <c r="AE26" i="56"/>
  <c r="AE26" i="90" s="1"/>
  <c r="AG26" i="56"/>
  <c r="AM26" i="90"/>
  <c r="AP26" i="56"/>
  <c r="AP26" i="90" s="1"/>
  <c r="AR26" i="56"/>
  <c r="AR26" i="90" s="1"/>
  <c r="AT26" i="56"/>
  <c r="X90" i="28"/>
  <c r="AC90" i="28"/>
  <c r="AK90" i="28"/>
  <c r="AP90" i="28"/>
  <c r="F92" i="81"/>
  <c r="W92" i="81"/>
  <c r="AN92" i="81"/>
  <c r="F90" i="29"/>
  <c r="H90" i="29"/>
  <c r="J90" i="29"/>
  <c r="L90" i="29"/>
  <c r="O90" i="29"/>
  <c r="Q90" i="29"/>
  <c r="S90" i="29"/>
  <c r="U90" i="29"/>
  <c r="W90" i="29"/>
  <c r="Y90" i="29"/>
  <c r="AB90" i="29"/>
  <c r="AD90" i="29"/>
  <c r="AF90" i="29"/>
  <c r="AH90" i="29"/>
  <c r="AJ90" i="29"/>
  <c r="AL90" i="29"/>
  <c r="AN90" i="29"/>
  <c r="AQ90" i="29"/>
  <c r="AS90" i="29"/>
  <c r="AU90" i="29"/>
  <c r="G90" i="29"/>
  <c r="K90" i="29"/>
  <c r="P90" i="29"/>
  <c r="T90" i="29"/>
  <c r="X90" i="29"/>
  <c r="AC90" i="29"/>
  <c r="AG90" i="29"/>
  <c r="AK90" i="29"/>
  <c r="AP90" i="29"/>
  <c r="AT90" i="29"/>
  <c r="AJ90" i="74"/>
  <c r="O26" i="75"/>
  <c r="AF26" i="75"/>
  <c r="G28" i="90"/>
  <c r="I28" i="90"/>
  <c r="N28" i="90"/>
  <c r="P28" i="90"/>
  <c r="AP28" i="90"/>
  <c r="I90" i="90"/>
  <c r="O92" i="90"/>
  <c r="S92" i="90"/>
  <c r="AN92" i="90"/>
  <c r="AQ92" i="90"/>
  <c r="AS92" i="90"/>
  <c r="AU92" i="90"/>
  <c r="AU92" i="30" s="1"/>
  <c r="N48" i="78"/>
  <c r="F48" i="16"/>
  <c r="F48" i="93"/>
  <c r="H48" i="93"/>
  <c r="F58" i="93"/>
  <c r="H58" i="93"/>
  <c r="F47" i="21"/>
  <c r="H47" i="21"/>
  <c r="K47" i="21"/>
  <c r="O47" i="21"/>
  <c r="F48" i="21"/>
  <c r="H48" i="21"/>
  <c r="K48" i="21"/>
  <c r="O48" i="21"/>
  <c r="G49" i="21"/>
  <c r="N55" i="21"/>
  <c r="F63" i="21"/>
  <c r="F58" i="94"/>
  <c r="H58" i="94"/>
  <c r="K58" i="94"/>
  <c r="O58" i="94"/>
  <c r="F63" i="94"/>
  <c r="F47" i="94"/>
  <c r="H47" i="94"/>
  <c r="K47" i="94"/>
  <c r="O47" i="94"/>
  <c r="F48" i="94"/>
  <c r="H48" i="94"/>
  <c r="K48" i="94"/>
  <c r="O48" i="94"/>
  <c r="G49" i="94"/>
  <c r="Q47" i="64"/>
  <c r="F49" i="64"/>
  <c r="G58" i="64"/>
  <c r="Q47" i="16"/>
  <c r="G48" i="93"/>
  <c r="J48" i="93"/>
  <c r="G49" i="93"/>
  <c r="F63" i="93"/>
  <c r="G47" i="21"/>
  <c r="J47" i="21"/>
  <c r="N47" i="21"/>
  <c r="Q47" i="21"/>
  <c r="G48" i="21"/>
  <c r="J48" i="21"/>
  <c r="N48" i="21"/>
  <c r="F49" i="21"/>
  <c r="H49" i="21"/>
  <c r="N49" i="21"/>
  <c r="N55" i="94"/>
  <c r="J47" i="94"/>
  <c r="Q47" i="94"/>
  <c r="G48" i="94"/>
  <c r="J48" i="94"/>
  <c r="N48" i="94"/>
  <c r="F49" i="94"/>
  <c r="H49" i="94"/>
  <c r="N49" i="94"/>
  <c r="G52" i="64"/>
  <c r="Q52" i="64"/>
  <c r="G53" i="64"/>
  <c r="Q53" i="64"/>
  <c r="G54" i="64"/>
  <c r="F55" i="64"/>
  <c r="G48" i="64"/>
  <c r="F47" i="64"/>
  <c r="F48" i="64"/>
  <c r="G49" i="64"/>
  <c r="F63" i="64"/>
  <c r="F47" i="95"/>
  <c r="F48" i="95"/>
  <c r="G49" i="95"/>
  <c r="F63" i="95"/>
  <c r="F47" i="96"/>
  <c r="F48" i="96"/>
  <c r="G49" i="96"/>
  <c r="F63" i="96"/>
  <c r="F47" i="67"/>
  <c r="F48" i="67"/>
  <c r="G49" i="67"/>
  <c r="F63" i="67"/>
  <c r="G47" i="95"/>
  <c r="Q47" i="95"/>
  <c r="G48" i="95"/>
  <c r="F49" i="95"/>
  <c r="G53" i="95"/>
  <c r="Q53" i="95"/>
  <c r="F55" i="95"/>
  <c r="G47" i="96"/>
  <c r="Q47" i="96"/>
  <c r="G48" i="96"/>
  <c r="F49" i="96"/>
  <c r="G47" i="67"/>
  <c r="Q47" i="67"/>
  <c r="G48" i="67"/>
  <c r="F49" i="67"/>
  <c r="G53" i="67"/>
  <c r="Q53" i="67"/>
  <c r="F55" i="67"/>
  <c r="G19" i="3"/>
  <c r="H20" i="3"/>
  <c r="G29" i="3"/>
  <c r="J29" i="3"/>
  <c r="N29" i="3"/>
  <c r="G32" i="3"/>
  <c r="N32" i="3"/>
  <c r="G34" i="3"/>
  <c r="J42" i="75"/>
  <c r="J43" i="75" s="1"/>
  <c r="O42" i="75"/>
  <c r="O43" i="75" s="1"/>
  <c r="S42" i="75"/>
  <c r="S43" i="75" s="1"/>
  <c r="W42" i="75"/>
  <c r="W43" i="75" s="1"/>
  <c r="AB42" i="75"/>
  <c r="AB43" i="75" s="1"/>
  <c r="AF42" i="75"/>
  <c r="AF43" i="75" s="1"/>
  <c r="AJ42" i="75"/>
  <c r="AJ43" i="75" s="1"/>
  <c r="AN42" i="75"/>
  <c r="AN43" i="75" s="1"/>
  <c r="AS42" i="75"/>
  <c r="AS43" i="75" s="1"/>
  <c r="A104" i="75"/>
  <c r="A96" i="75"/>
  <c r="A93" i="75"/>
  <c r="A92" i="75"/>
  <c r="A100" i="75"/>
  <c r="A90" i="75"/>
  <c r="A82" i="75"/>
  <c r="N26" i="28"/>
  <c r="P26" i="28"/>
  <c r="AC26" i="28"/>
  <c r="AE26" i="28"/>
  <c r="AP26" i="28"/>
  <c r="AR26" i="28"/>
  <c r="I42" i="28"/>
  <c r="I43" i="28" s="1"/>
  <c r="V42" i="28"/>
  <c r="V43" i="28" s="1"/>
  <c r="Z42" i="28"/>
  <c r="Z43" i="28" s="1"/>
  <c r="AI42" i="28"/>
  <c r="AI43" i="28" s="1"/>
  <c r="N58" i="28"/>
  <c r="P58" i="28"/>
  <c r="AC58" i="28"/>
  <c r="AE58" i="28"/>
  <c r="AP58" i="28"/>
  <c r="AR58" i="28"/>
  <c r="H58" i="28"/>
  <c r="L58" i="28"/>
  <c r="Q58" i="28"/>
  <c r="U58" i="28"/>
  <c r="Y58" i="28"/>
  <c r="AD58" i="28"/>
  <c r="AH58" i="28"/>
  <c r="AL58" i="28"/>
  <c r="AQ58" i="28"/>
  <c r="I90" i="28"/>
  <c r="N90" i="28"/>
  <c r="V90" i="28"/>
  <c r="Z90" i="28"/>
  <c r="AE90" i="28"/>
  <c r="AI90" i="28"/>
  <c r="AM90" i="28"/>
  <c r="AR90" i="28"/>
  <c r="I92" i="81"/>
  <c r="R92" i="81"/>
  <c r="R92" i="30" s="1"/>
  <c r="Z92" i="81"/>
  <c r="Z92" i="30" s="1"/>
  <c r="AE92" i="81"/>
  <c r="AE92" i="30" s="1"/>
  <c r="AM92" i="81"/>
  <c r="AM92" i="30" s="1"/>
  <c r="AR92" i="81"/>
  <c r="AR92" i="30" s="1"/>
  <c r="I42" i="29"/>
  <c r="I43" i="29" s="1"/>
  <c r="R42" i="29"/>
  <c r="R43" i="29" s="1"/>
  <c r="V42" i="29"/>
  <c r="V43" i="29" s="1"/>
  <c r="Z42" i="29"/>
  <c r="Z43" i="29" s="1"/>
  <c r="AR42" i="29"/>
  <c r="AR43" i="29" s="1"/>
  <c r="I90" i="29"/>
  <c r="N90" i="29"/>
  <c r="R90" i="29"/>
  <c r="V90" i="29"/>
  <c r="Z90" i="29"/>
  <c r="AE90" i="29"/>
  <c r="AI90" i="29"/>
  <c r="AM90" i="29"/>
  <c r="AR90" i="29"/>
  <c r="O26" i="74"/>
  <c r="Q26" i="74"/>
  <c r="S26" i="74"/>
  <c r="Y26" i="74"/>
  <c r="AB26" i="74"/>
  <c r="AD26" i="74"/>
  <c r="AF26" i="74"/>
  <c r="AQ26" i="74"/>
  <c r="AS26" i="74"/>
  <c r="AU26" i="74"/>
  <c r="F26" i="75"/>
  <c r="W26" i="75"/>
  <c r="AN26" i="75"/>
  <c r="X28" i="90"/>
  <c r="F92" i="90"/>
  <c r="F94" i="90"/>
  <c r="F94" i="30" s="1"/>
  <c r="H92" i="90"/>
  <c r="H92" i="30" s="1"/>
  <c r="H94" i="90"/>
  <c r="H94" i="30" s="1"/>
  <c r="J92" i="90"/>
  <c r="J94" i="90"/>
  <c r="J94" i="30" s="1"/>
  <c r="AF58" i="74"/>
  <c r="AH58" i="74"/>
  <c r="AJ58" i="74"/>
  <c r="AL58" i="74"/>
  <c r="AN58" i="74"/>
  <c r="AQ58" i="74"/>
  <c r="AS58" i="74"/>
  <c r="AU58" i="74"/>
  <c r="F90" i="74"/>
  <c r="H90" i="74"/>
  <c r="L90" i="74"/>
  <c r="O90" i="74"/>
  <c r="Q90" i="74"/>
  <c r="U90" i="74"/>
  <c r="W90" i="74"/>
  <c r="Y90" i="74"/>
  <c r="AD90" i="74"/>
  <c r="AF90" i="74"/>
  <c r="AH90" i="74"/>
  <c r="AL90" i="74"/>
  <c r="AN90" i="74"/>
  <c r="AQ90" i="74"/>
  <c r="AU90" i="74"/>
  <c r="Q26" i="75"/>
  <c r="Y26" i="75"/>
  <c r="AD26" i="75"/>
  <c r="AQ26" i="75"/>
  <c r="AU26" i="75"/>
  <c r="A21" i="75"/>
  <c r="J26" i="75"/>
  <c r="AJ26" i="75"/>
  <c r="F58" i="75"/>
  <c r="H58" i="75"/>
  <c r="J58" i="75"/>
  <c r="L58" i="75"/>
  <c r="O58" i="75"/>
  <c r="Q58" i="75"/>
  <c r="S58" i="75"/>
  <c r="U58" i="75"/>
  <c r="W58" i="75"/>
  <c r="Y58" i="75"/>
  <c r="AB58" i="75"/>
  <c r="AD58" i="75"/>
  <c r="AF58" i="75"/>
  <c r="AH58" i="75"/>
  <c r="AJ58" i="75"/>
  <c r="AL58" i="75"/>
  <c r="AN58" i="75"/>
  <c r="AQ58" i="75"/>
  <c r="AS58" i="75"/>
  <c r="AU58" i="75"/>
  <c r="H74" i="75"/>
  <c r="H75" i="75" s="1"/>
  <c r="L74" i="75"/>
  <c r="L75" i="75" s="1"/>
  <c r="Q74" i="75"/>
  <c r="Q75" i="75" s="1"/>
  <c r="U74" i="75"/>
  <c r="U75" i="75" s="1"/>
  <c r="Y74" i="75"/>
  <c r="Y75" i="75" s="1"/>
  <c r="AD74" i="75"/>
  <c r="AD75" i="75" s="1"/>
  <c r="AH74" i="75"/>
  <c r="AH75" i="75" s="1"/>
  <c r="AL74" i="75"/>
  <c r="AL75" i="75" s="1"/>
  <c r="AQ74" i="75"/>
  <c r="AQ75" i="75" s="1"/>
  <c r="AU74" i="75"/>
  <c r="AU75" i="75" s="1"/>
  <c r="L94" i="90"/>
  <c r="L94" i="30" s="1"/>
  <c r="O94" i="90"/>
  <c r="O94" i="30" s="1"/>
  <c r="Q94" i="90"/>
  <c r="Q94" i="30" s="1"/>
  <c r="S94" i="90"/>
  <c r="S94" i="30" s="1"/>
  <c r="U94" i="90"/>
  <c r="U94" i="30" s="1"/>
  <c r="W94" i="90"/>
  <c r="W94" i="30" s="1"/>
  <c r="Y94" i="90"/>
  <c r="Y94" i="30" s="1"/>
  <c r="AN94" i="90"/>
  <c r="AN94" i="30" s="1"/>
  <c r="AQ94" i="90"/>
  <c r="AS94" i="90"/>
  <c r="AS94" i="30" s="1"/>
  <c r="AU94" i="90"/>
  <c r="AU94" i="30" s="1"/>
  <c r="Z28" i="90"/>
  <c r="W92" i="90"/>
  <c r="O26" i="56"/>
  <c r="O26" i="90" s="1"/>
  <c r="Q26" i="56"/>
  <c r="Q26" i="90" s="1"/>
  <c r="S26" i="56"/>
  <c r="Y26" i="90"/>
  <c r="AB26" i="56"/>
  <c r="AB26" i="90" s="1"/>
  <c r="AD26" i="56"/>
  <c r="AD26" i="90" s="1"/>
  <c r="AF26" i="56"/>
  <c r="AQ26" i="56"/>
  <c r="AQ26" i="90" s="1"/>
  <c r="AS26" i="56"/>
  <c r="AU26" i="56"/>
  <c r="O58" i="56"/>
  <c r="O58" i="90" s="1"/>
  <c r="Q58" i="56"/>
  <c r="Q58" i="90" s="1"/>
  <c r="S58" i="56"/>
  <c r="Y58" i="90"/>
  <c r="AB58" i="56"/>
  <c r="AB58" i="90" s="1"/>
  <c r="AD58" i="56"/>
  <c r="AD58" i="90" s="1"/>
  <c r="AF58" i="56"/>
  <c r="AQ58" i="56"/>
  <c r="AQ58" i="90" s="1"/>
  <c r="AS58" i="56"/>
  <c r="AS58" i="90" s="1"/>
  <c r="AU58" i="56"/>
  <c r="AU58" i="90" s="1"/>
  <c r="N42" i="28"/>
  <c r="N43" i="28" s="1"/>
  <c r="R28" i="81"/>
  <c r="AE42" i="28"/>
  <c r="AE43" i="28" s="1"/>
  <c r="AM42" i="28"/>
  <c r="AM43" i="28" s="1"/>
  <c r="AR42" i="28"/>
  <c r="AR43" i="28" s="1"/>
  <c r="AR28" i="81"/>
  <c r="AR28" i="30" s="1"/>
  <c r="O26" i="28"/>
  <c r="Q26" i="28"/>
  <c r="AB26" i="28"/>
  <c r="AD26" i="28"/>
  <c r="AQ26" i="28"/>
  <c r="AS26" i="28"/>
  <c r="G26" i="28"/>
  <c r="K26" i="28"/>
  <c r="T26" i="28"/>
  <c r="X26" i="28"/>
  <c r="AK26" i="28"/>
  <c r="F74" i="28"/>
  <c r="F75" i="28" s="1"/>
  <c r="J74" i="28"/>
  <c r="J75" i="28" s="1"/>
  <c r="O74" i="28"/>
  <c r="O75" i="28" s="1"/>
  <c r="W74" i="28"/>
  <c r="W75" i="28" s="1"/>
  <c r="AB74" i="28"/>
  <c r="AB75" i="28" s="1"/>
  <c r="AN74" i="28"/>
  <c r="AN75" i="28" s="1"/>
  <c r="AS74" i="28"/>
  <c r="AS75" i="28" s="1"/>
  <c r="A82" i="28"/>
  <c r="A90" i="28"/>
  <c r="A92" i="28"/>
  <c r="AT26" i="29"/>
  <c r="O74" i="29"/>
  <c r="O75" i="29" s="1"/>
  <c r="S74" i="29"/>
  <c r="S75" i="29" s="1"/>
  <c r="AS74" i="29"/>
  <c r="AS75" i="29" s="1"/>
  <c r="A82" i="29"/>
  <c r="A90" i="29"/>
  <c r="A92" i="29"/>
  <c r="A93" i="29"/>
  <c r="A96" i="29"/>
  <c r="A100" i="29"/>
  <c r="I26" i="74"/>
  <c r="V26" i="74"/>
  <c r="Z26" i="74"/>
  <c r="AI26" i="74"/>
  <c r="G42" i="74"/>
  <c r="G43" i="74" s="1"/>
  <c r="K42" i="74"/>
  <c r="K43" i="74" s="1"/>
  <c r="P42" i="74"/>
  <c r="P43" i="74" s="1"/>
  <c r="T42" i="74"/>
  <c r="T43" i="74" s="1"/>
  <c r="X42" i="74"/>
  <c r="X43" i="74" s="1"/>
  <c r="AC42" i="74"/>
  <c r="AC43" i="74" s="1"/>
  <c r="AG42" i="74"/>
  <c r="AG43" i="74" s="1"/>
  <c r="AK42" i="74"/>
  <c r="AK43" i="74" s="1"/>
  <c r="AP42" i="74"/>
  <c r="AP43" i="74" s="1"/>
  <c r="AT42" i="74"/>
  <c r="AT43" i="74" s="1"/>
  <c r="K58" i="74"/>
  <c r="N58" i="74"/>
  <c r="P58" i="74"/>
  <c r="R58" i="74"/>
  <c r="AC58" i="74"/>
  <c r="AE58" i="74"/>
  <c r="AG58" i="74"/>
  <c r="AM58" i="74"/>
  <c r="AP58" i="74"/>
  <c r="AR58" i="74"/>
  <c r="AT58" i="74"/>
  <c r="F74" i="74"/>
  <c r="F75" i="74" s="1"/>
  <c r="O74" i="74"/>
  <c r="O75" i="74" s="1"/>
  <c r="W74" i="74"/>
  <c r="W75" i="74" s="1"/>
  <c r="AF74" i="74"/>
  <c r="AF75" i="74" s="1"/>
  <c r="AN74" i="74"/>
  <c r="AN75" i="74" s="1"/>
  <c r="H74" i="74"/>
  <c r="H75" i="74" s="1"/>
  <c r="L74" i="74"/>
  <c r="L75" i="74" s="1"/>
  <c r="Q74" i="74"/>
  <c r="Q75" i="74" s="1"/>
  <c r="U74" i="74"/>
  <c r="U75" i="74" s="1"/>
  <c r="Y74" i="74"/>
  <c r="Y75" i="74" s="1"/>
  <c r="AD74" i="74"/>
  <c r="AD75" i="74" s="1"/>
  <c r="AH74" i="74"/>
  <c r="AH75" i="74" s="1"/>
  <c r="AL74" i="74"/>
  <c r="AL75" i="74" s="1"/>
  <c r="AQ74" i="74"/>
  <c r="AQ75" i="74" s="1"/>
  <c r="AU74" i="74"/>
  <c r="AU75" i="74" s="1"/>
  <c r="K26" i="75"/>
  <c r="N26" i="75"/>
  <c r="P26" i="75"/>
  <c r="R26" i="75"/>
  <c r="AC26" i="75"/>
  <c r="AE26" i="75"/>
  <c r="AG26" i="75"/>
  <c r="AM26" i="75"/>
  <c r="AP26" i="75"/>
  <c r="AR26" i="75"/>
  <c r="AT26" i="75"/>
  <c r="K42" i="75"/>
  <c r="K43" i="75" s="1"/>
  <c r="AB28" i="90"/>
  <c r="AD28" i="90"/>
  <c r="AF42" i="89"/>
  <c r="AF43" i="89" s="1"/>
  <c r="AF28" i="90"/>
  <c r="I26" i="28"/>
  <c r="V26" i="28"/>
  <c r="Z26" i="28"/>
  <c r="AI26" i="28"/>
  <c r="AM26" i="28"/>
  <c r="G42" i="28"/>
  <c r="G43" i="28" s="1"/>
  <c r="K42" i="28"/>
  <c r="K43" i="28" s="1"/>
  <c r="P42" i="28"/>
  <c r="P43" i="28" s="1"/>
  <c r="T42" i="28"/>
  <c r="T43" i="28" s="1"/>
  <c r="X42" i="28"/>
  <c r="X43" i="28" s="1"/>
  <c r="AC42" i="28"/>
  <c r="AC43" i="28" s="1"/>
  <c r="AK42" i="28"/>
  <c r="AK43" i="28" s="1"/>
  <c r="AP42" i="28"/>
  <c r="AP43" i="28" s="1"/>
  <c r="H74" i="28"/>
  <c r="L74" i="28"/>
  <c r="L75" i="28" s="1"/>
  <c r="Q74" i="28"/>
  <c r="Q75" i="28" s="1"/>
  <c r="U74" i="28"/>
  <c r="U75" i="28" s="1"/>
  <c r="Y74" i="28"/>
  <c r="Y75" i="28" s="1"/>
  <c r="AD74" i="28"/>
  <c r="AD75" i="28" s="1"/>
  <c r="AH74" i="28"/>
  <c r="AH75" i="28" s="1"/>
  <c r="AL74" i="28"/>
  <c r="AL75" i="28" s="1"/>
  <c r="AQ74" i="28"/>
  <c r="AQ75" i="28" s="1"/>
  <c r="A84" i="28"/>
  <c r="A87" i="28"/>
  <c r="G42" i="29"/>
  <c r="G43" i="29" s="1"/>
  <c r="K42" i="29"/>
  <c r="K43" i="29" s="1"/>
  <c r="P42" i="29"/>
  <c r="P43" i="29" s="1"/>
  <c r="T42" i="29"/>
  <c r="T43" i="29" s="1"/>
  <c r="X42" i="29"/>
  <c r="X43" i="29" s="1"/>
  <c r="AC42" i="29"/>
  <c r="AC43" i="29" s="1"/>
  <c r="AG42" i="29"/>
  <c r="AG43" i="29" s="1"/>
  <c r="AP42" i="29"/>
  <c r="AP43" i="29" s="1"/>
  <c r="AT42" i="29"/>
  <c r="AT43" i="29" s="1"/>
  <c r="H74" i="29"/>
  <c r="H75" i="29" s="1"/>
  <c r="L74" i="29"/>
  <c r="Q74" i="29"/>
  <c r="Q75" i="29" s="1"/>
  <c r="AQ74" i="29"/>
  <c r="AQ75" i="29" s="1"/>
  <c r="AU74" i="29"/>
  <c r="AU75" i="29" s="1"/>
  <c r="A84" i="29"/>
  <c r="A87" i="29"/>
  <c r="A98" i="29"/>
  <c r="G26" i="74"/>
  <c r="T26" i="74"/>
  <c r="X26" i="74"/>
  <c r="AK26" i="74"/>
  <c r="I42" i="74"/>
  <c r="I43" i="74" s="1"/>
  <c r="N42" i="74"/>
  <c r="N43" i="74" s="1"/>
  <c r="R42" i="74"/>
  <c r="R43" i="74" s="1"/>
  <c r="V42" i="74"/>
  <c r="V43" i="74" s="1"/>
  <c r="Z42" i="74"/>
  <c r="Z43" i="74" s="1"/>
  <c r="AE42" i="74"/>
  <c r="AE43" i="74" s="1"/>
  <c r="AI42" i="74"/>
  <c r="AI43" i="74" s="1"/>
  <c r="AM42" i="74"/>
  <c r="AM43" i="74" s="1"/>
  <c r="AR42" i="74"/>
  <c r="AR43" i="74" s="1"/>
  <c r="J74" i="74"/>
  <c r="J75" i="74" s="1"/>
  <c r="S74" i="74"/>
  <c r="S75" i="74" s="1"/>
  <c r="AB74" i="74"/>
  <c r="AB75" i="74" s="1"/>
  <c r="AJ74" i="74"/>
  <c r="AJ75" i="74" s="1"/>
  <c r="AS74" i="74"/>
  <c r="AS75" i="74" s="1"/>
  <c r="K74" i="74"/>
  <c r="K75" i="74" s="1"/>
  <c r="P74" i="74"/>
  <c r="P75" i="74" s="1"/>
  <c r="R74" i="74"/>
  <c r="R75" i="74" s="1"/>
  <c r="AC74" i="74"/>
  <c r="AC75" i="74" s="1"/>
  <c r="AG74" i="74"/>
  <c r="AG75" i="74" s="1"/>
  <c r="AP74" i="74"/>
  <c r="AP75" i="74" s="1"/>
  <c r="AT74" i="74"/>
  <c r="AT75" i="74" s="1"/>
  <c r="G90" i="74"/>
  <c r="I90" i="74"/>
  <c r="K90" i="74"/>
  <c r="N90" i="74"/>
  <c r="P90" i="74"/>
  <c r="R90" i="74"/>
  <c r="T90" i="74"/>
  <c r="T90" i="81" s="1"/>
  <c r="V90" i="74"/>
  <c r="X90" i="74"/>
  <c r="Z90" i="74"/>
  <c r="AC90" i="74"/>
  <c r="AE90" i="74"/>
  <c r="AG90" i="74"/>
  <c r="AI90" i="74"/>
  <c r="AK90" i="74"/>
  <c r="AK90" i="81" s="1"/>
  <c r="AM90" i="74"/>
  <c r="AP90" i="74"/>
  <c r="AR90" i="74"/>
  <c r="AT90" i="74"/>
  <c r="A36" i="75"/>
  <c r="A40" i="75"/>
  <c r="A33" i="75"/>
  <c r="A35" i="75"/>
  <c r="A31" i="75"/>
  <c r="A19" i="75"/>
  <c r="A25" i="75"/>
  <c r="H26" i="75"/>
  <c r="L26" i="75"/>
  <c r="U26" i="75"/>
  <c r="AH26" i="75"/>
  <c r="AL26" i="75"/>
  <c r="H42" i="75"/>
  <c r="H43" i="75" s="1"/>
  <c r="L42" i="75"/>
  <c r="L43" i="75" s="1"/>
  <c r="Q42" i="75"/>
  <c r="Q43" i="75" s="1"/>
  <c r="U42" i="75"/>
  <c r="U43" i="75" s="1"/>
  <c r="Y42" i="75"/>
  <c r="Y43" i="75" s="1"/>
  <c r="AD42" i="75"/>
  <c r="AD43" i="75" s="1"/>
  <c r="AH42" i="75"/>
  <c r="AH43" i="75" s="1"/>
  <c r="AL42" i="75"/>
  <c r="AL43" i="75" s="1"/>
  <c r="AQ42" i="75"/>
  <c r="AQ43" i="75" s="1"/>
  <c r="AU42" i="75"/>
  <c r="AU43" i="75" s="1"/>
  <c r="N42" i="75"/>
  <c r="N43" i="75" s="1"/>
  <c r="P42" i="75"/>
  <c r="P43" i="75" s="1"/>
  <c r="R42" i="75"/>
  <c r="R43" i="75" s="1"/>
  <c r="AC42" i="75"/>
  <c r="AC43" i="75" s="1"/>
  <c r="AE42" i="75"/>
  <c r="AE43" i="75" s="1"/>
  <c r="AG42" i="75"/>
  <c r="AG43" i="75" s="1"/>
  <c r="AM42" i="75"/>
  <c r="AM43" i="75" s="1"/>
  <c r="AP42" i="75"/>
  <c r="AP43" i="75" s="1"/>
  <c r="AR42" i="75"/>
  <c r="AR43" i="75" s="1"/>
  <c r="AT42" i="75"/>
  <c r="AT43" i="75" s="1"/>
  <c r="K58" i="75"/>
  <c r="N58" i="75"/>
  <c r="P58" i="75"/>
  <c r="R58" i="75"/>
  <c r="AC58" i="75"/>
  <c r="AE58" i="75"/>
  <c r="AG58" i="75"/>
  <c r="AM58" i="75"/>
  <c r="AP58" i="75"/>
  <c r="AR58" i="75"/>
  <c r="AT58" i="75"/>
  <c r="K74" i="75"/>
  <c r="K75" i="75" s="1"/>
  <c r="N74" i="75"/>
  <c r="N75" i="75" s="1"/>
  <c r="P74" i="75"/>
  <c r="P75" i="75" s="1"/>
  <c r="R74" i="75"/>
  <c r="R75" i="75" s="1"/>
  <c r="AC74" i="75"/>
  <c r="AC75" i="75" s="1"/>
  <c r="AE74" i="75"/>
  <c r="AE75" i="75" s="1"/>
  <c r="AG74" i="75"/>
  <c r="AG75" i="75" s="1"/>
  <c r="AM74" i="75"/>
  <c r="AM75" i="75" s="1"/>
  <c r="AP74" i="75"/>
  <c r="AP75" i="75" s="1"/>
  <c r="AR74" i="75"/>
  <c r="AR75" i="75" s="1"/>
  <c r="AT74" i="75"/>
  <c r="AT75" i="75" s="1"/>
  <c r="F90" i="75"/>
  <c r="H90" i="75"/>
  <c r="J90" i="75"/>
  <c r="L90" i="75"/>
  <c r="O90" i="75"/>
  <c r="Q90" i="75"/>
  <c r="S90" i="75"/>
  <c r="U90" i="75"/>
  <c r="W90" i="75"/>
  <c r="Y90" i="75"/>
  <c r="AB90" i="75"/>
  <c r="AD90" i="75"/>
  <c r="AF90" i="75"/>
  <c r="AH90" i="75"/>
  <c r="AJ90" i="75"/>
  <c r="AL90" i="75"/>
  <c r="AN90" i="75"/>
  <c r="AQ90" i="75"/>
  <c r="AS90" i="75"/>
  <c r="AU90" i="75"/>
  <c r="A84" i="75"/>
  <c r="A87" i="75"/>
  <c r="A98" i="75"/>
  <c r="O42" i="89"/>
  <c r="O43" i="89" s="1"/>
  <c r="Q42" i="89"/>
  <c r="Q43" i="89" s="1"/>
  <c r="AS42" i="89"/>
  <c r="AS43" i="89" s="1"/>
  <c r="AU42" i="89"/>
  <c r="AU43" i="89" s="1"/>
  <c r="AB74" i="89"/>
  <c r="AB75" i="89" s="1"/>
  <c r="AD74" i="89"/>
  <c r="AD75" i="89" s="1"/>
  <c r="AF74" i="89"/>
  <c r="AF75" i="89" s="1"/>
  <c r="AP74" i="89"/>
  <c r="AP75" i="89" s="1"/>
  <c r="AR74" i="89"/>
  <c r="AR75" i="89" s="1"/>
  <c r="O42" i="56"/>
  <c r="O43" i="56" s="1"/>
  <c r="R42" i="56"/>
  <c r="R43" i="56" s="1"/>
  <c r="AE42" i="56"/>
  <c r="AE43" i="56" s="1"/>
  <c r="AI42" i="56"/>
  <c r="AI43" i="56" s="1"/>
  <c r="AM42" i="90"/>
  <c r="AM43" i="90" s="1"/>
  <c r="AR42" i="56"/>
  <c r="Q42" i="56"/>
  <c r="Q43" i="56" s="1"/>
  <c r="S42" i="56"/>
  <c r="S43" i="56" s="1"/>
  <c r="U42" i="56"/>
  <c r="U43" i="56" s="1"/>
  <c r="W42" i="56"/>
  <c r="W43" i="56" s="1"/>
  <c r="Y42" i="90"/>
  <c r="Y43" i="90" s="1"/>
  <c r="AB42" i="56"/>
  <c r="AB43" i="56" s="1"/>
  <c r="AD42" i="56"/>
  <c r="AD43" i="56" s="1"/>
  <c r="AF42" i="56"/>
  <c r="AF43" i="56" s="1"/>
  <c r="AQ42" i="56"/>
  <c r="AQ43" i="56" s="1"/>
  <c r="AS42" i="56"/>
  <c r="AS43" i="56" s="1"/>
  <c r="AU42" i="56"/>
  <c r="AU43" i="56" s="1"/>
  <c r="F74" i="75"/>
  <c r="F75" i="75" s="1"/>
  <c r="J74" i="75"/>
  <c r="J75" i="75" s="1"/>
  <c r="O74" i="75"/>
  <c r="O75" i="75" s="1"/>
  <c r="S74" i="75"/>
  <c r="S75" i="75" s="1"/>
  <c r="W74" i="75"/>
  <c r="W75" i="75" s="1"/>
  <c r="AB74" i="75"/>
  <c r="AB75" i="75" s="1"/>
  <c r="AF74" i="75"/>
  <c r="AF75" i="75" s="1"/>
  <c r="AJ74" i="75"/>
  <c r="AJ75" i="75" s="1"/>
  <c r="AN74" i="75"/>
  <c r="AN75" i="75" s="1"/>
  <c r="AS74" i="75"/>
  <c r="AS75" i="75" s="1"/>
  <c r="F42" i="89"/>
  <c r="F43" i="89" s="1"/>
  <c r="H42" i="89"/>
  <c r="H43" i="89" s="1"/>
  <c r="J42" i="89"/>
  <c r="J43" i="89" s="1"/>
  <c r="N42" i="89"/>
  <c r="N43" i="89" s="1"/>
  <c r="P42" i="89"/>
  <c r="P43" i="89" s="1"/>
  <c r="AE42" i="89"/>
  <c r="AE43" i="89" s="1"/>
  <c r="AG42" i="89"/>
  <c r="AG43" i="89" s="1"/>
  <c r="AT42" i="89"/>
  <c r="AT43" i="89" s="1"/>
  <c r="AC74" i="89"/>
  <c r="AC75" i="89" s="1"/>
  <c r="AE74" i="89"/>
  <c r="AE75" i="89" s="1"/>
  <c r="AG74" i="89"/>
  <c r="AG75" i="89" s="1"/>
  <c r="AQ74" i="89"/>
  <c r="AQ75" i="89" s="1"/>
  <c r="AS74" i="89"/>
  <c r="AS75" i="89" s="1"/>
  <c r="AU74" i="89"/>
  <c r="AU75" i="89" s="1"/>
  <c r="G42" i="56"/>
  <c r="G43" i="56" s="1"/>
  <c r="I42" i="56"/>
  <c r="I43" i="56" s="1"/>
  <c r="K42" i="90"/>
  <c r="K43" i="90" s="1"/>
  <c r="N42" i="56"/>
  <c r="N43" i="56" s="1"/>
  <c r="P42" i="56"/>
  <c r="P43" i="56" s="1"/>
  <c r="AC42" i="56"/>
  <c r="AC43" i="56" s="1"/>
  <c r="AP42" i="56"/>
  <c r="AP43" i="56" s="1"/>
  <c r="AT42" i="56"/>
  <c r="AT43" i="56" s="1"/>
  <c r="K58" i="90"/>
  <c r="N58" i="56"/>
  <c r="N58" i="90" s="1"/>
  <c r="P58" i="56"/>
  <c r="P58" i="90" s="1"/>
  <c r="R58" i="56"/>
  <c r="AC58" i="56"/>
  <c r="AC58" i="90" s="1"/>
  <c r="AE58" i="56"/>
  <c r="AE58" i="90" s="1"/>
  <c r="AG58" i="56"/>
  <c r="AG58" i="90" s="1"/>
  <c r="AM58" i="90"/>
  <c r="AP58" i="56"/>
  <c r="AP58" i="90" s="1"/>
  <c r="AR58" i="56"/>
  <c r="AR58" i="90" s="1"/>
  <c r="AT58" i="56"/>
  <c r="F90" i="56"/>
  <c r="F90" i="90" s="1"/>
  <c r="H90" i="56"/>
  <c r="H90" i="90" s="1"/>
  <c r="J90" i="56"/>
  <c r="J90" i="90" s="1"/>
  <c r="L90" i="56"/>
  <c r="L90" i="90" s="1"/>
  <c r="O90" i="56"/>
  <c r="O90" i="90" s="1"/>
  <c r="Q90" i="56"/>
  <c r="Q90" i="90" s="1"/>
  <c r="S90" i="56"/>
  <c r="S90" i="90" s="1"/>
  <c r="U90" i="56"/>
  <c r="U90" i="90" s="1"/>
  <c r="W90" i="56"/>
  <c r="W90" i="90" s="1"/>
  <c r="Y90" i="90"/>
  <c r="AB90" i="56"/>
  <c r="AB90" i="90" s="1"/>
  <c r="AD90" i="56"/>
  <c r="AD90" i="90" s="1"/>
  <c r="AF90" i="56"/>
  <c r="AF90" i="90" s="1"/>
  <c r="AH90" i="56"/>
  <c r="AH90" i="90" s="1"/>
  <c r="AJ90" i="56"/>
  <c r="AJ90" i="90" s="1"/>
  <c r="AL90" i="56"/>
  <c r="AL90" i="90" s="1"/>
  <c r="AN90" i="56"/>
  <c r="AN90" i="90" s="1"/>
  <c r="AQ90" i="56"/>
  <c r="AQ90" i="90" s="1"/>
  <c r="AS90" i="56"/>
  <c r="AS90" i="90" s="1"/>
  <c r="AU90" i="56"/>
  <c r="AU90" i="90" s="1"/>
  <c r="A40" i="81"/>
  <c r="A36" i="81"/>
  <c r="A35" i="81"/>
  <c r="A34" i="81"/>
  <c r="A33" i="81"/>
  <c r="A32" i="81"/>
  <c r="A31" i="81"/>
  <c r="A30" i="81"/>
  <c r="A29" i="81"/>
  <c r="A28" i="81"/>
  <c r="A16" i="81"/>
  <c r="A17" i="81"/>
  <c r="A18" i="81"/>
  <c r="A19" i="81"/>
  <c r="A20" i="81"/>
  <c r="A21" i="81"/>
  <c r="A22" i="81"/>
  <c r="A23" i="81"/>
  <c r="A25" i="81"/>
  <c r="A26" i="81"/>
  <c r="O42" i="28"/>
  <c r="O43" i="28" s="1"/>
  <c r="Q42" i="28"/>
  <c r="Q43" i="28" s="1"/>
  <c r="AB42" i="28"/>
  <c r="AB43" i="28" s="1"/>
  <c r="AD42" i="28"/>
  <c r="AD43" i="28" s="1"/>
  <c r="AQ42" i="28"/>
  <c r="AQ43" i="28" s="1"/>
  <c r="AS42" i="28"/>
  <c r="AS43" i="28" s="1"/>
  <c r="N74" i="28"/>
  <c r="N75" i="28" s="1"/>
  <c r="P74" i="28"/>
  <c r="P75" i="28" s="1"/>
  <c r="AC74" i="28"/>
  <c r="AC75" i="28" s="1"/>
  <c r="AE74" i="28"/>
  <c r="AE75" i="28" s="1"/>
  <c r="AP74" i="28"/>
  <c r="AP75" i="28" s="1"/>
  <c r="AR74" i="28"/>
  <c r="AR75" i="28" s="1"/>
  <c r="A48" i="81"/>
  <c r="A49" i="81"/>
  <c r="A50" i="81"/>
  <c r="A51" i="81"/>
  <c r="A52" i="81"/>
  <c r="A53" i="81"/>
  <c r="A54" i="81"/>
  <c r="A55" i="81"/>
  <c r="A57" i="81"/>
  <c r="A58" i="81"/>
  <c r="A60" i="81"/>
  <c r="A93" i="81"/>
  <c r="A94" i="81"/>
  <c r="A95" i="81"/>
  <c r="A96" i="81"/>
  <c r="A97" i="81"/>
  <c r="A98" i="81"/>
  <c r="A99" i="81"/>
  <c r="A100" i="81"/>
  <c r="A104" i="81"/>
  <c r="A18" i="28"/>
  <c r="A20" i="28"/>
  <c r="A23" i="28"/>
  <c r="A26" i="28"/>
  <c r="A28" i="28"/>
  <c r="A29" i="28"/>
  <c r="A32" i="28"/>
  <c r="A34" i="28"/>
  <c r="A36" i="28"/>
  <c r="A48" i="28"/>
  <c r="A49" i="28"/>
  <c r="A51" i="28"/>
  <c r="A53" i="28"/>
  <c r="A54" i="28"/>
  <c r="A57" i="28"/>
  <c r="A62" i="28"/>
  <c r="A63" i="28"/>
  <c r="A65" i="28"/>
  <c r="A67" i="28"/>
  <c r="A72" i="28"/>
  <c r="A93" i="28"/>
  <c r="A96" i="28"/>
  <c r="A98" i="28"/>
  <c r="A100" i="28"/>
  <c r="A18" i="29"/>
  <c r="A20" i="29"/>
  <c r="A23" i="29"/>
  <c r="A26" i="29"/>
  <c r="G26" i="29"/>
  <c r="I26" i="29"/>
  <c r="K26" i="29"/>
  <c r="N26" i="29"/>
  <c r="P26" i="29"/>
  <c r="R26" i="29"/>
  <c r="T26" i="29"/>
  <c r="V26" i="29"/>
  <c r="X26" i="29"/>
  <c r="Z26" i="29"/>
  <c r="AC26" i="29"/>
  <c r="AE26" i="29"/>
  <c r="AG26" i="29"/>
  <c r="AI26" i="29"/>
  <c r="AK26" i="29"/>
  <c r="AM26" i="29"/>
  <c r="AP26" i="29"/>
  <c r="AR26" i="29"/>
  <c r="A28" i="29"/>
  <c r="AI42" i="29"/>
  <c r="AI43" i="29" s="1"/>
  <c r="AK42" i="29"/>
  <c r="AK43" i="29" s="1"/>
  <c r="AM42" i="29"/>
  <c r="A29" i="29"/>
  <c r="A32" i="29"/>
  <c r="A34" i="29"/>
  <c r="A36" i="29"/>
  <c r="A50" i="29"/>
  <c r="A53" i="29"/>
  <c r="A54" i="29"/>
  <c r="F58" i="29"/>
  <c r="J58" i="29"/>
  <c r="O58" i="29"/>
  <c r="S58" i="29"/>
  <c r="W58" i="29"/>
  <c r="AB58" i="29"/>
  <c r="AB58" i="81" s="1"/>
  <c r="AF58" i="29"/>
  <c r="AJ58" i="29"/>
  <c r="AJ58" i="81" s="1"/>
  <c r="AN58" i="29"/>
  <c r="AS58" i="29"/>
  <c r="AS58" i="81" s="1"/>
  <c r="F74" i="29"/>
  <c r="F75" i="29" s="1"/>
  <c r="J74" i="29"/>
  <c r="J75" i="29" s="1"/>
  <c r="W74" i="29"/>
  <c r="W75" i="29" s="1"/>
  <c r="AB74" i="29"/>
  <c r="AB75" i="29" s="1"/>
  <c r="AF74" i="29"/>
  <c r="AF75" i="29" s="1"/>
  <c r="AJ74" i="29"/>
  <c r="AJ75" i="29" s="1"/>
  <c r="AN74" i="29"/>
  <c r="AN75" i="29" s="1"/>
  <c r="A62" i="29"/>
  <c r="G74" i="29"/>
  <c r="G75" i="29" s="1"/>
  <c r="I74" i="29"/>
  <c r="I75" i="29" s="1"/>
  <c r="K74" i="29"/>
  <c r="K75" i="29" s="1"/>
  <c r="N74" i="29"/>
  <c r="N75" i="29" s="1"/>
  <c r="P74" i="29"/>
  <c r="P75" i="29" s="1"/>
  <c r="R74" i="29"/>
  <c r="R75" i="29" s="1"/>
  <c r="T74" i="29"/>
  <c r="T75" i="29" s="1"/>
  <c r="V74" i="29"/>
  <c r="V75" i="29" s="1"/>
  <c r="X74" i="29"/>
  <c r="X75" i="29" s="1"/>
  <c r="AC74" i="29"/>
  <c r="AC75" i="29" s="1"/>
  <c r="AE74" i="29"/>
  <c r="AE75" i="29" s="1"/>
  <c r="AG74" i="29"/>
  <c r="AG75" i="29" s="1"/>
  <c r="A63" i="29"/>
  <c r="F26" i="74"/>
  <c r="H26" i="74"/>
  <c r="J26" i="74"/>
  <c r="L26" i="74"/>
  <c r="U26" i="74"/>
  <c r="W26" i="74"/>
  <c r="AH26" i="74"/>
  <c r="AJ26" i="74"/>
  <c r="AL26" i="74"/>
  <c r="AN26" i="74"/>
  <c r="O42" i="74"/>
  <c r="O43" i="74" s="1"/>
  <c r="Q42" i="74"/>
  <c r="Q43" i="74" s="1"/>
  <c r="S42" i="74"/>
  <c r="S43" i="74" s="1"/>
  <c r="Y42" i="74"/>
  <c r="Y43" i="74" s="1"/>
  <c r="AB42" i="74"/>
  <c r="AB43" i="74" s="1"/>
  <c r="AD42" i="74"/>
  <c r="AD43" i="74" s="1"/>
  <c r="AF42" i="74"/>
  <c r="AF43" i="74" s="1"/>
  <c r="AQ42" i="74"/>
  <c r="AQ43" i="74" s="1"/>
  <c r="AS42" i="74"/>
  <c r="AS43" i="74" s="1"/>
  <c r="AU42" i="74"/>
  <c r="AU43" i="74" s="1"/>
  <c r="A61" i="81"/>
  <c r="A62" i="81"/>
  <c r="A63" i="81"/>
  <c r="A64" i="81"/>
  <c r="A65" i="81"/>
  <c r="A66" i="81"/>
  <c r="A67" i="81"/>
  <c r="A68" i="81"/>
  <c r="A80" i="81"/>
  <c r="A81" i="81"/>
  <c r="A82" i="81"/>
  <c r="A83" i="81"/>
  <c r="A84" i="81"/>
  <c r="A85" i="81"/>
  <c r="A86" i="81"/>
  <c r="A87" i="81"/>
  <c r="A89" i="81"/>
  <c r="A90" i="81"/>
  <c r="A16" i="28"/>
  <c r="A17" i="28"/>
  <c r="A19" i="28"/>
  <c r="A21" i="28"/>
  <c r="A22" i="28"/>
  <c r="A25" i="28"/>
  <c r="F26" i="28"/>
  <c r="H26" i="28"/>
  <c r="J26" i="28"/>
  <c r="L26" i="28"/>
  <c r="U26" i="28"/>
  <c r="W26" i="28"/>
  <c r="Y26" i="28"/>
  <c r="AH26" i="28"/>
  <c r="AJ26" i="28"/>
  <c r="AL26" i="28"/>
  <c r="AN26" i="28"/>
  <c r="AH42" i="28"/>
  <c r="AH43" i="28" s="1"/>
  <c r="AJ42" i="28"/>
  <c r="AJ43" i="28" s="1"/>
  <c r="AL42" i="28"/>
  <c r="AL43" i="28" s="1"/>
  <c r="AN42" i="28"/>
  <c r="AN43" i="28" s="1"/>
  <c r="A30" i="28"/>
  <c r="G108" i="28"/>
  <c r="I108" i="28"/>
  <c r="K108" i="28"/>
  <c r="T108" i="28"/>
  <c r="V108" i="28"/>
  <c r="X108" i="28"/>
  <c r="Z108" i="28"/>
  <c r="AI108" i="28"/>
  <c r="AK108" i="28"/>
  <c r="AM108" i="28"/>
  <c r="A31" i="28"/>
  <c r="A33" i="28"/>
  <c r="A35" i="28"/>
  <c r="A50" i="28"/>
  <c r="A52" i="28"/>
  <c r="A55" i="28"/>
  <c r="A58" i="28"/>
  <c r="G58" i="28"/>
  <c r="I58" i="28"/>
  <c r="K58" i="28"/>
  <c r="T58" i="28"/>
  <c r="V58" i="28"/>
  <c r="X58" i="28"/>
  <c r="Z58" i="28"/>
  <c r="AI58" i="28"/>
  <c r="AK58" i="28"/>
  <c r="AM58" i="28"/>
  <c r="A60" i="28"/>
  <c r="T109" i="28"/>
  <c r="X109" i="28"/>
  <c r="AI74" i="28"/>
  <c r="AI75" i="28" s="1"/>
  <c r="AK74" i="28"/>
  <c r="AK75" i="28" s="1"/>
  <c r="AM74" i="28"/>
  <c r="AM75" i="28" s="1"/>
  <c r="A61" i="28"/>
  <c r="F109" i="28"/>
  <c r="H109" i="28"/>
  <c r="L109" i="28"/>
  <c r="U109" i="28"/>
  <c r="W109" i="28"/>
  <c r="Y109" i="28"/>
  <c r="AH109" i="28"/>
  <c r="AL109" i="28"/>
  <c r="AN109" i="28"/>
  <c r="A64" i="28"/>
  <c r="A66" i="28"/>
  <c r="A80" i="28"/>
  <c r="A81" i="28"/>
  <c r="A83" i="28"/>
  <c r="A85" i="28"/>
  <c r="A86" i="28"/>
  <c r="A89" i="28"/>
  <c r="A94" i="28"/>
  <c r="A95" i="28"/>
  <c r="A97" i="28"/>
  <c r="A99" i="28"/>
  <c r="A16" i="29"/>
  <c r="A17" i="29"/>
  <c r="A19" i="29"/>
  <c r="A21" i="29"/>
  <c r="A22" i="29"/>
  <c r="A25" i="29"/>
  <c r="F26" i="29"/>
  <c r="H26" i="29"/>
  <c r="J26" i="29"/>
  <c r="L26" i="29"/>
  <c r="O26" i="29"/>
  <c r="Q26" i="29"/>
  <c r="S26" i="29"/>
  <c r="U26" i="29"/>
  <c r="W26" i="29"/>
  <c r="Y26" i="29"/>
  <c r="AB26" i="29"/>
  <c r="AD26" i="29"/>
  <c r="AF26" i="29"/>
  <c r="AH26" i="29"/>
  <c r="AJ26" i="29"/>
  <c r="AL26" i="29"/>
  <c r="AN26" i="29"/>
  <c r="AQ26" i="29"/>
  <c r="AS26" i="29"/>
  <c r="AS26" i="81" s="1"/>
  <c r="AU26" i="29"/>
  <c r="U42" i="29"/>
  <c r="U43" i="29" s="1"/>
  <c r="W42" i="29"/>
  <c r="W43" i="29" s="1"/>
  <c r="Y42" i="29"/>
  <c r="Y43" i="29" s="1"/>
  <c r="AB42" i="29"/>
  <c r="AB43" i="29" s="1"/>
  <c r="AD42" i="29"/>
  <c r="AD43" i="29" s="1"/>
  <c r="AF42" i="29"/>
  <c r="AF43" i="29" s="1"/>
  <c r="AH42" i="29"/>
  <c r="AH43" i="29" s="1"/>
  <c r="AJ42" i="29"/>
  <c r="AJ43" i="29" s="1"/>
  <c r="AL42" i="29"/>
  <c r="AL43" i="29" s="1"/>
  <c r="AQ42" i="29"/>
  <c r="AQ43" i="29" s="1"/>
  <c r="AS42" i="29"/>
  <c r="AS43" i="29" s="1"/>
  <c r="AU42" i="29"/>
  <c r="AU43" i="29" s="1"/>
  <c r="A30" i="29"/>
  <c r="G108" i="29"/>
  <c r="I108" i="29"/>
  <c r="K108" i="29"/>
  <c r="P108" i="29"/>
  <c r="R108" i="29"/>
  <c r="T108" i="29"/>
  <c r="X108" i="29"/>
  <c r="Z108" i="29"/>
  <c r="AC108" i="29"/>
  <c r="AG108" i="29"/>
  <c r="AI108" i="29"/>
  <c r="AK108" i="29"/>
  <c r="AP108" i="29"/>
  <c r="AR108" i="29"/>
  <c r="AT108" i="29"/>
  <c r="A31" i="29"/>
  <c r="A33" i="29"/>
  <c r="A35" i="29"/>
  <c r="A68" i="29"/>
  <c r="A66" i="29"/>
  <c r="A64" i="29"/>
  <c r="A61" i="29"/>
  <c r="A60" i="29"/>
  <c r="A58" i="29"/>
  <c r="A55" i="29"/>
  <c r="A52" i="29"/>
  <c r="A48" i="29"/>
  <c r="G58" i="29"/>
  <c r="I58" i="29"/>
  <c r="K58" i="29"/>
  <c r="N58" i="29"/>
  <c r="P58" i="29"/>
  <c r="R58" i="29"/>
  <c r="T58" i="29"/>
  <c r="V58" i="29"/>
  <c r="X58" i="29"/>
  <c r="Z58" i="29"/>
  <c r="AC58" i="29"/>
  <c r="AE58" i="29"/>
  <c r="AG58" i="29"/>
  <c r="AI58" i="29"/>
  <c r="AK58" i="29"/>
  <c r="AM58" i="29"/>
  <c r="AP58" i="29"/>
  <c r="AR58" i="29"/>
  <c r="AT58" i="29"/>
  <c r="A49" i="29"/>
  <c r="A51" i="29"/>
  <c r="A57" i="29"/>
  <c r="H58" i="29"/>
  <c r="H58" i="81" s="1"/>
  <c r="L58" i="29"/>
  <c r="L58" i="81" s="1"/>
  <c r="Q58" i="29"/>
  <c r="U58" i="29"/>
  <c r="U58" i="81" s="1"/>
  <c r="Y58" i="29"/>
  <c r="Y58" i="81" s="1"/>
  <c r="AD58" i="29"/>
  <c r="AH58" i="29"/>
  <c r="AL58" i="29"/>
  <c r="AQ58" i="29"/>
  <c r="AU58" i="29"/>
  <c r="AU58" i="81" s="1"/>
  <c r="U74" i="29"/>
  <c r="Y74" i="29"/>
  <c r="Y75" i="29" s="1"/>
  <c r="AD74" i="29"/>
  <c r="AH74" i="29"/>
  <c r="AL74" i="29"/>
  <c r="A65" i="29"/>
  <c r="A72" i="29"/>
  <c r="A40" i="74"/>
  <c r="A35" i="74"/>
  <c r="A33" i="74"/>
  <c r="A31" i="74"/>
  <c r="A30" i="74"/>
  <c r="A25" i="74"/>
  <c r="A22" i="74"/>
  <c r="A21" i="74"/>
  <c r="A19" i="74"/>
  <c r="A17" i="74"/>
  <c r="A16" i="74"/>
  <c r="A36" i="74"/>
  <c r="A34" i="74"/>
  <c r="A32" i="74"/>
  <c r="A29" i="74"/>
  <c r="A28" i="74"/>
  <c r="A26" i="74"/>
  <c r="A23" i="74"/>
  <c r="A18" i="74"/>
  <c r="A48" i="74"/>
  <c r="A49" i="74"/>
  <c r="A51" i="74"/>
  <c r="A53" i="74"/>
  <c r="A54" i="74"/>
  <c r="A57" i="74"/>
  <c r="A62" i="74"/>
  <c r="A63" i="74"/>
  <c r="A65" i="74"/>
  <c r="A67" i="74"/>
  <c r="A72" i="74"/>
  <c r="A80" i="74"/>
  <c r="A81" i="74"/>
  <c r="A83" i="74"/>
  <c r="A85" i="74"/>
  <c r="A86" i="74"/>
  <c r="A89" i="74"/>
  <c r="A94" i="74"/>
  <c r="A95" i="74"/>
  <c r="A97" i="74"/>
  <c r="A99" i="74"/>
  <c r="A104" i="74"/>
  <c r="A48" i="75"/>
  <c r="A49" i="75"/>
  <c r="A51" i="75"/>
  <c r="A53" i="75"/>
  <c r="A54" i="75"/>
  <c r="A57" i="75"/>
  <c r="A62" i="75"/>
  <c r="A63" i="75"/>
  <c r="A65" i="75"/>
  <c r="A67" i="75"/>
  <c r="A72" i="75"/>
  <c r="A61" i="90"/>
  <c r="A62" i="90"/>
  <c r="A63" i="90"/>
  <c r="A64" i="90"/>
  <c r="A65" i="90"/>
  <c r="A66" i="90"/>
  <c r="A67" i="90"/>
  <c r="A68" i="90"/>
  <c r="A72" i="90"/>
  <c r="A93" i="90"/>
  <c r="A94" i="90"/>
  <c r="A95" i="90"/>
  <c r="A96" i="90"/>
  <c r="A97" i="90"/>
  <c r="A98" i="90"/>
  <c r="A99" i="90"/>
  <c r="A100" i="90"/>
  <c r="A104" i="90"/>
  <c r="A17" i="89"/>
  <c r="A19" i="89"/>
  <c r="A21" i="89"/>
  <c r="A23" i="89"/>
  <c r="A26" i="89"/>
  <c r="G26" i="89"/>
  <c r="I26" i="89"/>
  <c r="L26" i="89"/>
  <c r="S26" i="89"/>
  <c r="S26" i="90" s="1"/>
  <c r="U26" i="89"/>
  <c r="W26" i="89"/>
  <c r="Z26" i="89"/>
  <c r="AG26" i="89"/>
  <c r="AG26" i="90" s="1"/>
  <c r="AI26" i="89"/>
  <c r="AK26" i="89"/>
  <c r="AN26" i="89"/>
  <c r="AU26" i="89"/>
  <c r="AU26" i="90" s="1"/>
  <c r="AI42" i="89"/>
  <c r="AK42" i="89"/>
  <c r="A29" i="89"/>
  <c r="H108" i="89"/>
  <c r="J108" i="89"/>
  <c r="T108" i="89"/>
  <c r="V108" i="89"/>
  <c r="X108" i="89"/>
  <c r="AF108" i="89"/>
  <c r="AH108" i="89"/>
  <c r="AJ108" i="89"/>
  <c r="AL108" i="89"/>
  <c r="AT108" i="89"/>
  <c r="A31" i="89"/>
  <c r="A33" i="89"/>
  <c r="A35" i="89"/>
  <c r="A40" i="89"/>
  <c r="A68" i="89"/>
  <c r="A66" i="89"/>
  <c r="A64" i="89"/>
  <c r="A62" i="89"/>
  <c r="A60" i="89"/>
  <c r="A57" i="89"/>
  <c r="A54" i="89"/>
  <c r="A52" i="89"/>
  <c r="A50" i="89"/>
  <c r="A72" i="89"/>
  <c r="A67" i="89"/>
  <c r="A65" i="89"/>
  <c r="A63" i="89"/>
  <c r="A61" i="89"/>
  <c r="A58" i="89"/>
  <c r="A55" i="89"/>
  <c r="A53" i="89"/>
  <c r="A51" i="89"/>
  <c r="A49" i="89"/>
  <c r="A48" i="89"/>
  <c r="G58" i="89"/>
  <c r="I58" i="89"/>
  <c r="L58" i="89"/>
  <c r="S58" i="89"/>
  <c r="U58" i="89"/>
  <c r="W58" i="89"/>
  <c r="Z58" i="89"/>
  <c r="G74" i="89"/>
  <c r="G75" i="89" s="1"/>
  <c r="I74" i="89"/>
  <c r="L74" i="89"/>
  <c r="L75" i="89" s="1"/>
  <c r="O74" i="89"/>
  <c r="O75" i="89" s="1"/>
  <c r="Q74" i="89"/>
  <c r="Q75" i="89" s="1"/>
  <c r="F109" i="29"/>
  <c r="H109" i="29"/>
  <c r="J109" i="29"/>
  <c r="L109" i="29"/>
  <c r="O109" i="29"/>
  <c r="Q109" i="29"/>
  <c r="S109" i="29"/>
  <c r="U109" i="29"/>
  <c r="W109" i="29"/>
  <c r="Y109" i="29"/>
  <c r="AB109" i="29"/>
  <c r="AD109" i="29"/>
  <c r="AF109" i="29"/>
  <c r="AH109" i="29"/>
  <c r="AJ109" i="29"/>
  <c r="AL109" i="29"/>
  <c r="AN109" i="29"/>
  <c r="AQ109" i="29"/>
  <c r="AS109" i="29"/>
  <c r="AU109" i="29"/>
  <c r="A80" i="29"/>
  <c r="A81" i="29"/>
  <c r="A83" i="29"/>
  <c r="A85" i="29"/>
  <c r="A86" i="29"/>
  <c r="A89" i="29"/>
  <c r="A94" i="29"/>
  <c r="A95" i="29"/>
  <c r="A97" i="29"/>
  <c r="A99" i="29"/>
  <c r="U42" i="74"/>
  <c r="U43" i="74" s="1"/>
  <c r="W42" i="74"/>
  <c r="W43" i="74" s="1"/>
  <c r="AH42" i="74"/>
  <c r="AH43" i="74" s="1"/>
  <c r="AJ42" i="74"/>
  <c r="AJ43" i="74" s="1"/>
  <c r="AL42" i="74"/>
  <c r="AL43" i="74" s="1"/>
  <c r="AN42" i="74"/>
  <c r="AN43" i="74" s="1"/>
  <c r="G108" i="74"/>
  <c r="I108" i="74"/>
  <c r="T108" i="74"/>
  <c r="V108" i="74"/>
  <c r="X108" i="74"/>
  <c r="Z108" i="74"/>
  <c r="AI108" i="74"/>
  <c r="AK108" i="74"/>
  <c r="A50" i="74"/>
  <c r="A52" i="74"/>
  <c r="A55" i="74"/>
  <c r="A58" i="74"/>
  <c r="G58" i="74"/>
  <c r="I58" i="74"/>
  <c r="T58" i="74"/>
  <c r="V58" i="74"/>
  <c r="X58" i="74"/>
  <c r="Z58" i="74"/>
  <c r="AI58" i="74"/>
  <c r="AK58" i="74"/>
  <c r="A60" i="74"/>
  <c r="T74" i="74"/>
  <c r="T75" i="74" s="1"/>
  <c r="V74" i="74"/>
  <c r="V75" i="74" s="1"/>
  <c r="X74" i="74"/>
  <c r="X75" i="74" s="1"/>
  <c r="AI74" i="74"/>
  <c r="AI75" i="74" s="1"/>
  <c r="AK74" i="74"/>
  <c r="AK75" i="74" s="1"/>
  <c r="A61" i="74"/>
  <c r="F109" i="74"/>
  <c r="H109" i="74"/>
  <c r="J109" i="74"/>
  <c r="L109" i="74"/>
  <c r="U109" i="74"/>
  <c r="W109" i="74"/>
  <c r="AH109" i="74"/>
  <c r="AJ109" i="74"/>
  <c r="AL109" i="74"/>
  <c r="AN109" i="74"/>
  <c r="A64" i="74"/>
  <c r="A66" i="74"/>
  <c r="A82" i="74"/>
  <c r="A84" i="74"/>
  <c r="A87" i="74"/>
  <c r="A90" i="74"/>
  <c r="A92" i="74"/>
  <c r="A93" i="74"/>
  <c r="A96" i="74"/>
  <c r="A98" i="74"/>
  <c r="A18" i="75"/>
  <c r="A20" i="75"/>
  <c r="A23" i="75"/>
  <c r="A26" i="75"/>
  <c r="G26" i="75"/>
  <c r="I26" i="75"/>
  <c r="T26" i="75"/>
  <c r="V26" i="75"/>
  <c r="X26" i="75"/>
  <c r="Z26" i="75"/>
  <c r="AI26" i="75"/>
  <c r="AK26" i="75"/>
  <c r="A28" i="75"/>
  <c r="T42" i="75"/>
  <c r="V42" i="75"/>
  <c r="V43" i="75" s="1"/>
  <c r="X42" i="75"/>
  <c r="Z28" i="81"/>
  <c r="A29" i="75"/>
  <c r="H108" i="75"/>
  <c r="J108" i="75"/>
  <c r="L108" i="75"/>
  <c r="U108" i="75"/>
  <c r="W108" i="75"/>
  <c r="AH108" i="75"/>
  <c r="AJ108" i="75"/>
  <c r="AL108" i="75"/>
  <c r="AN108" i="75"/>
  <c r="A32" i="75"/>
  <c r="A34" i="75"/>
  <c r="A50" i="75"/>
  <c r="A52" i="75"/>
  <c r="A55" i="75"/>
  <c r="A58" i="75"/>
  <c r="G58" i="75"/>
  <c r="I58" i="75"/>
  <c r="T58" i="75"/>
  <c r="V58" i="75"/>
  <c r="X58" i="75"/>
  <c r="Z58" i="75"/>
  <c r="AI58" i="75"/>
  <c r="AK58" i="75"/>
  <c r="A60" i="75"/>
  <c r="I60" i="81"/>
  <c r="T74" i="75"/>
  <c r="T75" i="75" s="1"/>
  <c r="V74" i="75"/>
  <c r="V75" i="75" s="1"/>
  <c r="X74" i="75"/>
  <c r="X75" i="75" s="1"/>
  <c r="AI74" i="75"/>
  <c r="AI75" i="75" s="1"/>
  <c r="AK74" i="75"/>
  <c r="AK75" i="75" s="1"/>
  <c r="A61" i="75"/>
  <c r="F109" i="75"/>
  <c r="H109" i="75"/>
  <c r="J109" i="75"/>
  <c r="L109" i="75"/>
  <c r="U109" i="75"/>
  <c r="W109" i="75"/>
  <c r="AH109" i="75"/>
  <c r="AJ109" i="75"/>
  <c r="AL109" i="75"/>
  <c r="AN109" i="75"/>
  <c r="A64" i="75"/>
  <c r="A66" i="75"/>
  <c r="A80" i="75"/>
  <c r="A81" i="75"/>
  <c r="A83" i="75"/>
  <c r="A85" i="75"/>
  <c r="A86" i="75"/>
  <c r="A89" i="75"/>
  <c r="A94" i="75"/>
  <c r="A95" i="75"/>
  <c r="A97" i="75"/>
  <c r="A99" i="75"/>
  <c r="A16" i="90"/>
  <c r="A17" i="90"/>
  <c r="A18" i="90"/>
  <c r="A19" i="90"/>
  <c r="A20" i="90"/>
  <c r="A21" i="90"/>
  <c r="A22" i="90"/>
  <c r="A23" i="90"/>
  <c r="A25" i="90"/>
  <c r="A26" i="90"/>
  <c r="A28" i="90"/>
  <c r="A29" i="90"/>
  <c r="A30" i="90"/>
  <c r="A31" i="90"/>
  <c r="A32" i="90"/>
  <c r="A33" i="90"/>
  <c r="A34" i="90"/>
  <c r="A35" i="90"/>
  <c r="A36" i="90"/>
  <c r="A48" i="90"/>
  <c r="A49" i="90"/>
  <c r="A50" i="90"/>
  <c r="A51" i="90"/>
  <c r="A52" i="90"/>
  <c r="A53" i="90"/>
  <c r="A54" i="90"/>
  <c r="A55" i="90"/>
  <c r="A57" i="90"/>
  <c r="A58" i="90"/>
  <c r="A80" i="90"/>
  <c r="A81" i="90"/>
  <c r="A82" i="90"/>
  <c r="A83" i="90"/>
  <c r="A84" i="90"/>
  <c r="A85" i="90"/>
  <c r="A86" i="90"/>
  <c r="A87" i="90"/>
  <c r="A89" i="90"/>
  <c r="A90" i="90"/>
  <c r="A16" i="89"/>
  <c r="A18" i="89"/>
  <c r="A20" i="89"/>
  <c r="A22" i="89"/>
  <c r="A25" i="89"/>
  <c r="F26" i="89"/>
  <c r="H26" i="89"/>
  <c r="J26" i="89"/>
  <c r="R26" i="89"/>
  <c r="T26" i="89"/>
  <c r="V26" i="89"/>
  <c r="X26" i="89"/>
  <c r="AF26" i="89"/>
  <c r="AH26" i="89"/>
  <c r="AJ26" i="89"/>
  <c r="AL26" i="89"/>
  <c r="AT26" i="89"/>
  <c r="AT26" i="90" s="1"/>
  <c r="A28" i="89"/>
  <c r="G42" i="89"/>
  <c r="I42" i="89"/>
  <c r="L42" i="89"/>
  <c r="L43" i="89" s="1"/>
  <c r="U42" i="89"/>
  <c r="W42" i="89"/>
  <c r="AH42" i="89"/>
  <c r="AH43" i="89" s="1"/>
  <c r="AJ42" i="89"/>
  <c r="AJ43" i="89" s="1"/>
  <c r="AL42" i="89"/>
  <c r="AL43" i="89" s="1"/>
  <c r="AN42" i="89"/>
  <c r="AN43" i="89" s="1"/>
  <c r="A30" i="89"/>
  <c r="G108" i="89"/>
  <c r="I108" i="89"/>
  <c r="L108" i="89"/>
  <c r="U108" i="89"/>
  <c r="W108" i="89"/>
  <c r="Z108" i="89"/>
  <c r="AG108" i="89"/>
  <c r="AI108" i="89"/>
  <c r="AK108" i="89"/>
  <c r="AN108" i="89"/>
  <c r="AU108" i="89"/>
  <c r="A32" i="89"/>
  <c r="A34" i="89"/>
  <c r="F58" i="89"/>
  <c r="H58" i="89"/>
  <c r="J58" i="89"/>
  <c r="N74" i="89"/>
  <c r="N75" i="89" s="1"/>
  <c r="P74" i="89"/>
  <c r="P75" i="89" s="1"/>
  <c r="F74" i="89"/>
  <c r="F75" i="89" s="1"/>
  <c r="H74" i="89"/>
  <c r="H75" i="89" s="1"/>
  <c r="J74" i="89"/>
  <c r="J75" i="89" s="1"/>
  <c r="V74" i="89"/>
  <c r="V75" i="89" s="1"/>
  <c r="X74" i="89"/>
  <c r="X75" i="89" s="1"/>
  <c r="Z74" i="89"/>
  <c r="Z75" i="89" s="1"/>
  <c r="AI74" i="89"/>
  <c r="AI75" i="89" s="1"/>
  <c r="AK74" i="89"/>
  <c r="AK75" i="89" s="1"/>
  <c r="F109" i="89"/>
  <c r="H109" i="89"/>
  <c r="J109" i="89"/>
  <c r="T109" i="89"/>
  <c r="V109" i="89"/>
  <c r="X109" i="89"/>
  <c r="AF109" i="89"/>
  <c r="AH109" i="89"/>
  <c r="AJ109" i="89"/>
  <c r="AL109" i="89"/>
  <c r="A80" i="89"/>
  <c r="A82" i="89"/>
  <c r="A84" i="89"/>
  <c r="A86" i="89"/>
  <c r="A89" i="89"/>
  <c r="A92" i="89"/>
  <c r="A93" i="89"/>
  <c r="A95" i="89"/>
  <c r="A97" i="89"/>
  <c r="A99" i="89"/>
  <c r="A104" i="89"/>
  <c r="A16" i="56"/>
  <c r="A17" i="56"/>
  <c r="A19" i="56"/>
  <c r="A21" i="56"/>
  <c r="A22" i="56"/>
  <c r="A25" i="56"/>
  <c r="F26" i="56"/>
  <c r="H26" i="56"/>
  <c r="J26" i="56"/>
  <c r="L26" i="56"/>
  <c r="U26" i="56"/>
  <c r="W26" i="56"/>
  <c r="AH26" i="56"/>
  <c r="AJ26" i="56"/>
  <c r="AL26" i="56"/>
  <c r="AN26" i="56"/>
  <c r="H42" i="56"/>
  <c r="J42" i="56"/>
  <c r="J43" i="56" s="1"/>
  <c r="L42" i="56"/>
  <c r="L43" i="56" s="1"/>
  <c r="AH42" i="56"/>
  <c r="AH43" i="56" s="1"/>
  <c r="AJ42" i="56"/>
  <c r="AJ43" i="56" s="1"/>
  <c r="AL42" i="56"/>
  <c r="AL43" i="56" s="1"/>
  <c r="AN42" i="56"/>
  <c r="AN43" i="56" s="1"/>
  <c r="A30" i="56"/>
  <c r="G108" i="56"/>
  <c r="I108" i="56"/>
  <c r="T108" i="56"/>
  <c r="V108" i="56"/>
  <c r="X108" i="56"/>
  <c r="Z108" i="56"/>
  <c r="AI108" i="56"/>
  <c r="A31" i="56"/>
  <c r="A33" i="56"/>
  <c r="A35" i="56"/>
  <c r="A40" i="56"/>
  <c r="A68" i="56"/>
  <c r="A66" i="56"/>
  <c r="A64" i="56"/>
  <c r="A61" i="56"/>
  <c r="A60" i="56"/>
  <c r="A58" i="56"/>
  <c r="A55" i="56"/>
  <c r="A72" i="56"/>
  <c r="A67" i="56"/>
  <c r="A65" i="56"/>
  <c r="A63" i="56"/>
  <c r="A62" i="56"/>
  <c r="A57" i="56"/>
  <c r="A54" i="56"/>
  <c r="A53" i="56"/>
  <c r="A51" i="56"/>
  <c r="A49" i="56"/>
  <c r="A48" i="56"/>
  <c r="G58" i="56"/>
  <c r="I58" i="56"/>
  <c r="T58" i="56"/>
  <c r="V58" i="56"/>
  <c r="X58" i="56"/>
  <c r="Z58" i="56"/>
  <c r="AI58" i="56"/>
  <c r="AI58" i="90" s="1"/>
  <c r="AK58" i="56"/>
  <c r="AK58" i="90" s="1"/>
  <c r="A50" i="56"/>
  <c r="N74" i="56"/>
  <c r="N75" i="56" s="1"/>
  <c r="P74" i="56"/>
  <c r="P75" i="56" s="1"/>
  <c r="R74" i="56"/>
  <c r="R75" i="56" s="1"/>
  <c r="AC74" i="56"/>
  <c r="AE74" i="56"/>
  <c r="AE75" i="56" s="1"/>
  <c r="AG74" i="56"/>
  <c r="AP74" i="56"/>
  <c r="AP75" i="56" s="1"/>
  <c r="AR74" i="56"/>
  <c r="AT74" i="56"/>
  <c r="AT75" i="56" s="1"/>
  <c r="R58" i="89"/>
  <c r="R58" i="90" s="1"/>
  <c r="T58" i="89"/>
  <c r="V58" i="89"/>
  <c r="X58" i="89"/>
  <c r="AF58" i="89"/>
  <c r="AF58" i="90" s="1"/>
  <c r="AH58" i="89"/>
  <c r="AJ58" i="89"/>
  <c r="AL58" i="89"/>
  <c r="AT58" i="89"/>
  <c r="AT58" i="90" s="1"/>
  <c r="U74" i="89"/>
  <c r="U75" i="89" s="1"/>
  <c r="W74" i="89"/>
  <c r="W75" i="89" s="1"/>
  <c r="AH74" i="89"/>
  <c r="AH75" i="89" s="1"/>
  <c r="AJ74" i="89"/>
  <c r="AJ75" i="89" s="1"/>
  <c r="AL74" i="89"/>
  <c r="AL75" i="89" s="1"/>
  <c r="AN74" i="89"/>
  <c r="AN75" i="89" s="1"/>
  <c r="G109" i="89"/>
  <c r="I109" i="89"/>
  <c r="L109" i="89"/>
  <c r="U109" i="89"/>
  <c r="W109" i="89"/>
  <c r="Z109" i="89"/>
  <c r="AG109" i="89"/>
  <c r="AI109" i="89"/>
  <c r="AK109" i="89"/>
  <c r="AN109" i="89"/>
  <c r="AU109" i="89"/>
  <c r="A81" i="89"/>
  <c r="A83" i="89"/>
  <c r="A85" i="89"/>
  <c r="A87" i="89"/>
  <c r="A90" i="89"/>
  <c r="A94" i="89"/>
  <c r="A96" i="89"/>
  <c r="A98" i="89"/>
  <c r="A18" i="56"/>
  <c r="A20" i="56"/>
  <c r="A23" i="56"/>
  <c r="A26" i="56"/>
  <c r="G26" i="56"/>
  <c r="I26" i="56"/>
  <c r="T26" i="56"/>
  <c r="V26" i="56"/>
  <c r="X26" i="56"/>
  <c r="Z26" i="56"/>
  <c r="AI26" i="56"/>
  <c r="AK26" i="56"/>
  <c r="A28" i="56"/>
  <c r="T42" i="56"/>
  <c r="T43" i="56" s="1"/>
  <c r="V42" i="56"/>
  <c r="V43" i="56" s="1"/>
  <c r="X42" i="56"/>
  <c r="X43" i="56" s="1"/>
  <c r="Z42" i="56"/>
  <c r="Z43" i="56" s="1"/>
  <c r="A29" i="56"/>
  <c r="H108" i="56"/>
  <c r="J108" i="56"/>
  <c r="L108" i="56"/>
  <c r="U108" i="56"/>
  <c r="W108" i="56"/>
  <c r="AH108" i="56"/>
  <c r="AJ108" i="56"/>
  <c r="AL108" i="56"/>
  <c r="AN108" i="56"/>
  <c r="A32" i="56"/>
  <c r="A34" i="56"/>
  <c r="F58" i="56"/>
  <c r="H58" i="56"/>
  <c r="J58" i="56"/>
  <c r="L58" i="56"/>
  <c r="U58" i="56"/>
  <c r="W58" i="56"/>
  <c r="AH58" i="56"/>
  <c r="AJ58" i="56"/>
  <c r="AL58" i="56"/>
  <c r="AN58" i="56"/>
  <c r="AN58" i="90" s="1"/>
  <c r="A52" i="56"/>
  <c r="F74" i="56"/>
  <c r="F75" i="56" s="1"/>
  <c r="H74" i="56"/>
  <c r="H75" i="56" s="1"/>
  <c r="J74" i="56"/>
  <c r="J75" i="56" s="1"/>
  <c r="L74" i="56"/>
  <c r="L75" i="56" s="1"/>
  <c r="O74" i="56"/>
  <c r="O75" i="56" s="1"/>
  <c r="Q74" i="56"/>
  <c r="Q75" i="56" s="1"/>
  <c r="S74" i="56"/>
  <c r="S75" i="56" s="1"/>
  <c r="AB74" i="56"/>
  <c r="AD74" i="56"/>
  <c r="AF74" i="56"/>
  <c r="AQ74" i="56"/>
  <c r="AQ75" i="56" s="1"/>
  <c r="AS74" i="56"/>
  <c r="AU74" i="56"/>
  <c r="AU75" i="56" s="1"/>
  <c r="U74" i="56"/>
  <c r="U75" i="56" s="1"/>
  <c r="W74" i="56"/>
  <c r="W75" i="56" s="1"/>
  <c r="Y74" i="90"/>
  <c r="Y75" i="90" s="1"/>
  <c r="AH60" i="90"/>
  <c r="AH60" i="30" s="1"/>
  <c r="AJ60" i="90"/>
  <c r="AL60" i="90"/>
  <c r="AN60" i="90"/>
  <c r="G109" i="56"/>
  <c r="I109" i="56"/>
  <c r="T109" i="56"/>
  <c r="V109" i="56"/>
  <c r="X109" i="56"/>
  <c r="Z109" i="56"/>
  <c r="AI109" i="56"/>
  <c r="AK109" i="56"/>
  <c r="A82" i="56"/>
  <c r="A84" i="56"/>
  <c r="A87" i="56"/>
  <c r="A90" i="56"/>
  <c r="A92" i="56"/>
  <c r="A93" i="56"/>
  <c r="A96" i="56"/>
  <c r="A98" i="56"/>
  <c r="A100" i="56"/>
  <c r="G74" i="56"/>
  <c r="G75" i="56" s="1"/>
  <c r="I74" i="56"/>
  <c r="I75" i="56" s="1"/>
  <c r="K74" i="90"/>
  <c r="K75" i="90" s="1"/>
  <c r="T74" i="56"/>
  <c r="T75" i="56" s="1"/>
  <c r="V74" i="56"/>
  <c r="V75" i="56" s="1"/>
  <c r="X74" i="56"/>
  <c r="X75" i="56" s="1"/>
  <c r="Z74" i="56"/>
  <c r="Z75" i="56" s="1"/>
  <c r="AI74" i="56"/>
  <c r="AI75" i="56" s="1"/>
  <c r="AK74" i="56"/>
  <c r="AK75" i="56" s="1"/>
  <c r="AM74" i="90"/>
  <c r="AM75" i="90" s="1"/>
  <c r="F109" i="56"/>
  <c r="H109" i="56"/>
  <c r="J109" i="56"/>
  <c r="L109" i="56"/>
  <c r="U109" i="56"/>
  <c r="W109" i="56"/>
  <c r="AH109" i="56"/>
  <c r="AJ109" i="56"/>
  <c r="AL109" i="56"/>
  <c r="AN109" i="56"/>
  <c r="A80" i="56"/>
  <c r="A81" i="56"/>
  <c r="A83" i="56"/>
  <c r="A85" i="56"/>
  <c r="A86" i="56"/>
  <c r="A89" i="56"/>
  <c r="A94" i="56"/>
  <c r="A95" i="56"/>
  <c r="A97" i="56"/>
  <c r="A99" i="56"/>
  <c r="J55" i="94"/>
  <c r="J49" i="21"/>
  <c r="J55" i="21"/>
  <c r="J49" i="94"/>
  <c r="J32" i="3"/>
  <c r="O21" i="3"/>
  <c r="K42" i="78"/>
  <c r="K25" i="3"/>
  <c r="O28" i="3"/>
  <c r="H42" i="78"/>
  <c r="H25" i="3"/>
  <c r="O42" i="78"/>
  <c r="O25" i="3"/>
  <c r="O42" i="3" s="1"/>
  <c r="O60" i="3" s="1"/>
  <c r="K27" i="3"/>
  <c r="O27" i="3"/>
  <c r="K28" i="3"/>
  <c r="F42" i="78"/>
  <c r="F43" i="78"/>
  <c r="F36" i="3"/>
  <c r="Q40" i="78"/>
  <c r="Q41" i="78"/>
  <c r="Q47" i="78" s="1"/>
  <c r="K43" i="78"/>
  <c r="N40" i="3"/>
  <c r="K40" i="78"/>
  <c r="K46" i="78" s="1"/>
  <c r="O40" i="78"/>
  <c r="O46" i="78" s="1"/>
  <c r="N41" i="78"/>
  <c r="G27" i="3"/>
  <c r="G43" i="84"/>
  <c r="K108" i="79"/>
  <c r="P108" i="79"/>
  <c r="V108" i="79"/>
  <c r="X108" i="79"/>
  <c r="AA108" i="79"/>
  <c r="AD108" i="79"/>
  <c r="AF108" i="79"/>
  <c r="AM19" i="4"/>
  <c r="AM108" i="79"/>
  <c r="AP108" i="79"/>
  <c r="AR108" i="79"/>
  <c r="AU19" i="4"/>
  <c r="AU108" i="79"/>
  <c r="AX108" i="79"/>
  <c r="BC19" i="4"/>
  <c r="BC108" i="79"/>
  <c r="BF108" i="79"/>
  <c r="BH108" i="79"/>
  <c r="S108" i="86"/>
  <c r="BC108" i="86"/>
  <c r="BH108" i="86"/>
  <c r="G39" i="46"/>
  <c r="P39" i="46"/>
  <c r="G38" i="80"/>
  <c r="I38" i="80"/>
  <c r="K38" i="80"/>
  <c r="N38" i="80"/>
  <c r="P38" i="80"/>
  <c r="R38" i="80"/>
  <c r="G42" i="80"/>
  <c r="I42" i="80"/>
  <c r="K42" i="80"/>
  <c r="N42" i="80"/>
  <c r="P42" i="80"/>
  <c r="R42" i="80"/>
  <c r="P14" i="46"/>
  <c r="P55" i="46" s="1"/>
  <c r="O15" i="46"/>
  <c r="V43" i="103" s="1"/>
  <c r="P18" i="46"/>
  <c r="F19" i="46"/>
  <c r="F60" i="46" s="1"/>
  <c r="J19" i="46"/>
  <c r="J42" i="46" s="1"/>
  <c r="O19" i="46"/>
  <c r="V47" i="103" s="1"/>
  <c r="S19" i="46"/>
  <c r="S42" i="46" s="1"/>
  <c r="O24" i="46"/>
  <c r="O54" i="46" s="1"/>
  <c r="K108" i="81"/>
  <c r="AT108" i="81"/>
  <c r="Q109" i="81"/>
  <c r="AD109" i="81"/>
  <c r="AH109" i="81"/>
  <c r="R108" i="90"/>
  <c r="K108" i="90"/>
  <c r="F40" i="78"/>
  <c r="F46" i="78" s="1"/>
  <c r="H18" i="3"/>
  <c r="J21" i="3"/>
  <c r="F22" i="3"/>
  <c r="H22" i="3"/>
  <c r="G33" i="3"/>
  <c r="J33" i="3"/>
  <c r="AP108" i="4"/>
  <c r="J108" i="79"/>
  <c r="L108" i="79"/>
  <c r="O108" i="79"/>
  <c r="Z108" i="79"/>
  <c r="AL108" i="79"/>
  <c r="AN108" i="79"/>
  <c r="AQ108" i="79"/>
  <c r="AT108" i="79"/>
  <c r="AY108" i="79"/>
  <c r="BB108" i="79"/>
  <c r="BD108" i="79"/>
  <c r="BG108" i="79"/>
  <c r="K28" i="30"/>
  <c r="AI108" i="90"/>
  <c r="AT108" i="90"/>
  <c r="F13" i="47"/>
  <c r="H13" i="47"/>
  <c r="J13" i="47"/>
  <c r="L13" i="47"/>
  <c r="O13" i="47"/>
  <c r="Q13" i="47"/>
  <c r="S13" i="47"/>
  <c r="O77" i="47"/>
  <c r="N78" i="47"/>
  <c r="R78" i="47"/>
  <c r="O79" i="47"/>
  <c r="G23" i="47"/>
  <c r="G85" i="47" s="1"/>
  <c r="I23" i="47"/>
  <c r="K23" i="47"/>
  <c r="K85" i="47" s="1"/>
  <c r="N23" i="47"/>
  <c r="N85" i="47" s="1"/>
  <c r="P23" i="47"/>
  <c r="R23" i="47"/>
  <c r="G24" i="47"/>
  <c r="G86" i="47" s="1"/>
  <c r="P100" i="47"/>
  <c r="I105" i="47"/>
  <c r="S115" i="47"/>
  <c r="L119" i="47"/>
  <c r="G87" i="82"/>
  <c r="I87" i="82"/>
  <c r="K87" i="82"/>
  <c r="N87" i="82"/>
  <c r="P87" i="82"/>
  <c r="R87" i="82"/>
  <c r="F94" i="82"/>
  <c r="H94" i="82"/>
  <c r="J94" i="82"/>
  <c r="L94" i="82"/>
  <c r="O94" i="82"/>
  <c r="Q94" i="82"/>
  <c r="S94" i="82"/>
  <c r="F96" i="82"/>
  <c r="H96" i="82"/>
  <c r="J96" i="82"/>
  <c r="L96" i="82"/>
  <c r="O96" i="82"/>
  <c r="Q96" i="82"/>
  <c r="S96" i="82"/>
  <c r="F98" i="82"/>
  <c r="H98" i="82"/>
  <c r="J98" i="82"/>
  <c r="L98" i="82"/>
  <c r="G109" i="90"/>
  <c r="K109" i="90"/>
  <c r="X109" i="90"/>
  <c r="AG109" i="90"/>
  <c r="G67" i="30"/>
  <c r="I67" i="30"/>
  <c r="K67" i="30"/>
  <c r="AI67" i="30"/>
  <c r="AK67" i="30"/>
  <c r="AM67" i="30"/>
  <c r="O98" i="82"/>
  <c r="Q98" i="82"/>
  <c r="S98" i="82"/>
  <c r="F100" i="82"/>
  <c r="H100" i="82"/>
  <c r="J100" i="82"/>
  <c r="L100" i="82"/>
  <c r="O100" i="82"/>
  <c r="Q100" i="82"/>
  <c r="S100" i="82"/>
  <c r="G115" i="82"/>
  <c r="I115" i="82"/>
  <c r="K115" i="82"/>
  <c r="N115" i="82"/>
  <c r="P115" i="82"/>
  <c r="R115" i="82"/>
  <c r="G117" i="82"/>
  <c r="I117" i="82"/>
  <c r="K117" i="82"/>
  <c r="N117" i="82"/>
  <c r="P117" i="82"/>
  <c r="R117" i="82"/>
  <c r="G119" i="82"/>
  <c r="I119" i="82"/>
  <c r="K119" i="82"/>
  <c r="N119" i="82"/>
  <c r="P119" i="82"/>
  <c r="R119" i="82"/>
  <c r="H76" i="92"/>
  <c r="J76" i="92"/>
  <c r="L76" i="92"/>
  <c r="S76" i="92"/>
  <c r="H77" i="92"/>
  <c r="J77" i="92"/>
  <c r="L77" i="92"/>
  <c r="S77" i="92"/>
  <c r="H79" i="92"/>
  <c r="J79" i="92"/>
  <c r="L79" i="92"/>
  <c r="S79" i="92"/>
  <c r="H81" i="92"/>
  <c r="J81" i="92"/>
  <c r="L81" i="92"/>
  <c r="S81" i="92"/>
  <c r="G106" i="92"/>
  <c r="I106" i="92"/>
  <c r="K106" i="92"/>
  <c r="R106" i="92"/>
  <c r="F115" i="92"/>
  <c r="H115" i="92"/>
  <c r="J115" i="92"/>
  <c r="L115" i="92"/>
  <c r="S115" i="92"/>
  <c r="F117" i="92"/>
  <c r="H117" i="92"/>
  <c r="J117" i="92"/>
  <c r="L117" i="92"/>
  <c r="S117" i="92"/>
  <c r="F119" i="92"/>
  <c r="H119" i="92"/>
  <c r="J119" i="92"/>
  <c r="L119" i="92"/>
  <c r="Q85" i="47"/>
  <c r="S86" i="47"/>
  <c r="G87" i="47"/>
  <c r="G89" i="47"/>
  <c r="Q90" i="47"/>
  <c r="F106" i="47"/>
  <c r="O106" i="47"/>
  <c r="H108" i="47"/>
  <c r="O108" i="47"/>
  <c r="F110" i="47"/>
  <c r="S124" i="47"/>
  <c r="J126" i="47"/>
  <c r="S128" i="47"/>
  <c r="I77" i="82"/>
  <c r="K77" i="82"/>
  <c r="N77" i="82"/>
  <c r="P77" i="82"/>
  <c r="R77" i="82"/>
  <c r="G89" i="82"/>
  <c r="I89" i="82"/>
  <c r="K89" i="82"/>
  <c r="N89" i="82"/>
  <c r="P89" i="82"/>
  <c r="R89" i="82"/>
  <c r="G91" i="82"/>
  <c r="I91" i="82"/>
  <c r="K91" i="82"/>
  <c r="N91" i="82"/>
  <c r="P91" i="82"/>
  <c r="R91" i="82"/>
  <c r="K108" i="82"/>
  <c r="N108" i="82"/>
  <c r="P108" i="82"/>
  <c r="R108" i="82"/>
  <c r="G110" i="82"/>
  <c r="I110" i="82"/>
  <c r="K110" i="82"/>
  <c r="N110" i="82"/>
  <c r="P110" i="82"/>
  <c r="R110" i="82"/>
  <c r="G128" i="82"/>
  <c r="K128" i="82"/>
  <c r="N128" i="82"/>
  <c r="P128" i="82"/>
  <c r="R128" i="82"/>
  <c r="G89" i="92"/>
  <c r="K89" i="92"/>
  <c r="R89" i="92"/>
  <c r="G91" i="92"/>
  <c r="K91" i="92"/>
  <c r="R91" i="92"/>
  <c r="S119" i="92"/>
  <c r="F81" i="48"/>
  <c r="F79" i="48"/>
  <c r="F77" i="48"/>
  <c r="F82" i="48"/>
  <c r="F80" i="48"/>
  <c r="F76" i="48"/>
  <c r="F78" i="48"/>
  <c r="H82" i="48"/>
  <c r="H81" i="48"/>
  <c r="H79" i="48"/>
  <c r="H77" i="48"/>
  <c r="H78" i="48"/>
  <c r="H76" i="48"/>
  <c r="H80" i="48"/>
  <c r="J81" i="48"/>
  <c r="J79" i="48"/>
  <c r="J77" i="48"/>
  <c r="J80" i="48"/>
  <c r="J76" i="48"/>
  <c r="J82" i="48"/>
  <c r="J78" i="48"/>
  <c r="L81" i="48"/>
  <c r="L82" i="48"/>
  <c r="L79" i="48"/>
  <c r="L77" i="48"/>
  <c r="L78" i="48"/>
  <c r="L80" i="48"/>
  <c r="L76" i="48"/>
  <c r="F91" i="48"/>
  <c r="F89" i="48"/>
  <c r="F87" i="48"/>
  <c r="F85" i="48"/>
  <c r="F90" i="48"/>
  <c r="F86" i="48"/>
  <c r="F88" i="48"/>
  <c r="H91" i="48"/>
  <c r="H89" i="48"/>
  <c r="H87" i="48"/>
  <c r="H85" i="48"/>
  <c r="H88" i="48"/>
  <c r="H86" i="48"/>
  <c r="H90" i="48"/>
  <c r="J91" i="48"/>
  <c r="J89" i="48"/>
  <c r="J87" i="48"/>
  <c r="J85" i="48"/>
  <c r="J90" i="48"/>
  <c r="J86" i="48"/>
  <c r="J88" i="48"/>
  <c r="L91" i="48"/>
  <c r="L89" i="48"/>
  <c r="L87" i="48"/>
  <c r="L85" i="48"/>
  <c r="L88" i="48"/>
  <c r="L90" i="48"/>
  <c r="L86" i="48"/>
  <c r="F99" i="48"/>
  <c r="F98" i="48"/>
  <c r="F97" i="48"/>
  <c r="F95" i="48"/>
  <c r="F100" i="48"/>
  <c r="F96" i="48"/>
  <c r="F94" i="48"/>
  <c r="H99" i="48"/>
  <c r="H100" i="48"/>
  <c r="H97" i="48"/>
  <c r="H95" i="48"/>
  <c r="H94" i="48"/>
  <c r="H96" i="48"/>
  <c r="H98" i="48"/>
  <c r="J99" i="48"/>
  <c r="J98" i="48"/>
  <c r="J97" i="48"/>
  <c r="J95" i="48"/>
  <c r="J96" i="48"/>
  <c r="J100" i="48"/>
  <c r="J94" i="48"/>
  <c r="L99" i="48"/>
  <c r="L97" i="48"/>
  <c r="L100" i="48"/>
  <c r="L95" i="48"/>
  <c r="L98" i="48"/>
  <c r="L94" i="48"/>
  <c r="L96" i="48"/>
  <c r="F110" i="48"/>
  <c r="F108" i="48"/>
  <c r="F106" i="48"/>
  <c r="F104" i="48"/>
  <c r="F109" i="48"/>
  <c r="F105" i="48"/>
  <c r="F107" i="48"/>
  <c r="H110" i="48"/>
  <c r="H108" i="48"/>
  <c r="H106" i="48"/>
  <c r="H104" i="48"/>
  <c r="H107" i="48"/>
  <c r="H105" i="48"/>
  <c r="H109" i="48"/>
  <c r="J110" i="48"/>
  <c r="J108" i="48"/>
  <c r="J106" i="48"/>
  <c r="J104" i="48"/>
  <c r="J109" i="48"/>
  <c r="J105" i="48"/>
  <c r="J107" i="48"/>
  <c r="L110" i="48"/>
  <c r="L108" i="48"/>
  <c r="L106" i="48"/>
  <c r="L104" i="48"/>
  <c r="L107" i="48"/>
  <c r="L109" i="48"/>
  <c r="L105" i="48"/>
  <c r="G119" i="48"/>
  <c r="G117" i="48"/>
  <c r="G115" i="48"/>
  <c r="G113" i="48"/>
  <c r="G116" i="48"/>
  <c r="G114" i="48"/>
  <c r="G118" i="48"/>
  <c r="I119" i="48"/>
  <c r="I117" i="48"/>
  <c r="I115" i="48"/>
  <c r="I113" i="48"/>
  <c r="I118" i="48"/>
  <c r="I114" i="48"/>
  <c r="I116" i="48"/>
  <c r="K119" i="48"/>
  <c r="K117" i="48"/>
  <c r="K115" i="48"/>
  <c r="K113" i="48"/>
  <c r="K116" i="48"/>
  <c r="K118" i="48"/>
  <c r="K114" i="48"/>
  <c r="F128" i="48"/>
  <c r="F126" i="48"/>
  <c r="F124" i="48"/>
  <c r="F122" i="48"/>
  <c r="F125" i="48"/>
  <c r="F123" i="48"/>
  <c r="F127" i="48"/>
  <c r="H128" i="48"/>
  <c r="H126" i="48"/>
  <c r="H124" i="48"/>
  <c r="H122" i="48"/>
  <c r="H127" i="48"/>
  <c r="H123" i="48"/>
  <c r="H125" i="48"/>
  <c r="J128" i="48"/>
  <c r="J126" i="48"/>
  <c r="J124" i="48"/>
  <c r="J122" i="48"/>
  <c r="J125" i="48"/>
  <c r="J127" i="48"/>
  <c r="J123" i="48"/>
  <c r="L128" i="48"/>
  <c r="L126" i="48"/>
  <c r="L124" i="48"/>
  <c r="L122" i="48"/>
  <c r="L127" i="48"/>
  <c r="L123" i="48"/>
  <c r="L125" i="48"/>
  <c r="F81" i="50"/>
  <c r="F79" i="50"/>
  <c r="F77" i="50"/>
  <c r="F82" i="50"/>
  <c r="F78" i="50"/>
  <c r="F76" i="50"/>
  <c r="F80" i="50"/>
  <c r="H81" i="50"/>
  <c r="H79" i="50"/>
  <c r="H77" i="50"/>
  <c r="H80" i="50"/>
  <c r="H76" i="50"/>
  <c r="H82" i="50"/>
  <c r="H78" i="50"/>
  <c r="J81" i="50"/>
  <c r="J79" i="50"/>
  <c r="J77" i="50"/>
  <c r="J82" i="50"/>
  <c r="J78" i="50"/>
  <c r="J80" i="50"/>
  <c r="J76" i="50"/>
  <c r="L81" i="50"/>
  <c r="L79" i="50"/>
  <c r="L77" i="50"/>
  <c r="L80" i="50"/>
  <c r="L76" i="50"/>
  <c r="L78" i="50"/>
  <c r="L82" i="50"/>
  <c r="O81" i="50"/>
  <c r="O79" i="50"/>
  <c r="O77" i="50"/>
  <c r="O82" i="50"/>
  <c r="O78" i="50"/>
  <c r="O76" i="50"/>
  <c r="O80" i="50"/>
  <c r="Q81" i="50"/>
  <c r="Q79" i="50"/>
  <c r="Q77" i="50"/>
  <c r="Q80" i="50"/>
  <c r="Q76" i="50"/>
  <c r="Q82" i="50"/>
  <c r="Q78" i="50"/>
  <c r="S81" i="50"/>
  <c r="S79" i="50"/>
  <c r="S77" i="50"/>
  <c r="S82" i="50"/>
  <c r="S78" i="50"/>
  <c r="S80" i="50"/>
  <c r="S76" i="50"/>
  <c r="F89" i="50"/>
  <c r="F87" i="50"/>
  <c r="F85" i="50"/>
  <c r="F88" i="50"/>
  <c r="F86" i="50"/>
  <c r="F90" i="50"/>
  <c r="F91" i="50"/>
  <c r="H91" i="50"/>
  <c r="H89" i="50"/>
  <c r="H87" i="50"/>
  <c r="H85" i="50"/>
  <c r="H90" i="50"/>
  <c r="H86" i="50"/>
  <c r="H88" i="50"/>
  <c r="J90" i="50"/>
  <c r="J89" i="50"/>
  <c r="J87" i="50"/>
  <c r="J85" i="50"/>
  <c r="J91" i="50"/>
  <c r="J88" i="50"/>
  <c r="J86" i="50"/>
  <c r="L90" i="50"/>
  <c r="L91" i="50"/>
  <c r="L89" i="50"/>
  <c r="L87" i="50"/>
  <c r="L85" i="50"/>
  <c r="L86" i="50"/>
  <c r="L88" i="50"/>
  <c r="O90" i="50"/>
  <c r="O89" i="50"/>
  <c r="O87" i="50"/>
  <c r="O85" i="50"/>
  <c r="O88" i="50"/>
  <c r="O91" i="50"/>
  <c r="O86" i="50"/>
  <c r="Q90" i="50"/>
  <c r="Q91" i="50"/>
  <c r="Q89" i="50"/>
  <c r="Q87" i="50"/>
  <c r="Q85" i="50"/>
  <c r="Q86" i="50"/>
  <c r="Q88" i="50"/>
  <c r="S90" i="50"/>
  <c r="S89" i="50"/>
  <c r="S87" i="50"/>
  <c r="S85" i="50"/>
  <c r="S91" i="50"/>
  <c r="S88" i="50"/>
  <c r="S86" i="50"/>
  <c r="F100" i="50"/>
  <c r="F98" i="50"/>
  <c r="F96" i="50"/>
  <c r="F94" i="50"/>
  <c r="F99" i="50"/>
  <c r="F95" i="50"/>
  <c r="F97" i="50"/>
  <c r="H100" i="50"/>
  <c r="H98" i="50"/>
  <c r="H96" i="50"/>
  <c r="H94" i="50"/>
  <c r="H97" i="50"/>
  <c r="H95" i="50"/>
  <c r="H99" i="50"/>
  <c r="J100" i="50"/>
  <c r="J98" i="50"/>
  <c r="J96" i="50"/>
  <c r="J94" i="50"/>
  <c r="J99" i="50"/>
  <c r="J95" i="50"/>
  <c r="J97" i="50"/>
  <c r="L100" i="50"/>
  <c r="L98" i="50"/>
  <c r="L96" i="50"/>
  <c r="L94" i="50"/>
  <c r="L97" i="50"/>
  <c r="L99" i="50"/>
  <c r="L95" i="50"/>
  <c r="O100" i="50"/>
  <c r="O98" i="50"/>
  <c r="O96" i="50"/>
  <c r="O94" i="50"/>
  <c r="O99" i="50"/>
  <c r="O95" i="50"/>
  <c r="O97" i="50"/>
  <c r="Q100" i="50"/>
  <c r="Q98" i="50"/>
  <c r="Q96" i="50"/>
  <c r="Q94" i="50"/>
  <c r="Q97" i="50"/>
  <c r="Q95" i="50"/>
  <c r="Q99" i="50"/>
  <c r="S100" i="50"/>
  <c r="S98" i="50"/>
  <c r="S96" i="50"/>
  <c r="S94" i="50"/>
  <c r="S99" i="50"/>
  <c r="S95" i="50"/>
  <c r="S97" i="50"/>
  <c r="F110" i="50"/>
  <c r="F109" i="50"/>
  <c r="F107" i="50"/>
  <c r="F105" i="50"/>
  <c r="F106" i="50"/>
  <c r="F108" i="50"/>
  <c r="F104" i="50"/>
  <c r="H110" i="50"/>
  <c r="H107" i="50"/>
  <c r="H105" i="50"/>
  <c r="H109" i="50"/>
  <c r="H108" i="50"/>
  <c r="H104" i="50"/>
  <c r="H106" i="50"/>
  <c r="J110" i="50"/>
  <c r="J109" i="50"/>
  <c r="J107" i="50"/>
  <c r="J105" i="50"/>
  <c r="J106" i="50"/>
  <c r="J104" i="50"/>
  <c r="J108" i="50"/>
  <c r="L110" i="50"/>
  <c r="L108" i="50"/>
  <c r="L107" i="50"/>
  <c r="L105" i="50"/>
  <c r="L104" i="50"/>
  <c r="L109" i="50"/>
  <c r="L106" i="50"/>
  <c r="O110" i="50"/>
  <c r="O108" i="50"/>
  <c r="O109" i="50"/>
  <c r="O107" i="50"/>
  <c r="O105" i="50"/>
  <c r="O106" i="50"/>
  <c r="O104" i="50"/>
  <c r="Q110" i="50"/>
  <c r="Q108" i="50"/>
  <c r="Q107" i="50"/>
  <c r="Q105" i="50"/>
  <c r="Q109" i="50"/>
  <c r="Q104" i="50"/>
  <c r="Q106" i="50"/>
  <c r="S110" i="50"/>
  <c r="S108" i="50"/>
  <c r="S109" i="50"/>
  <c r="S107" i="50"/>
  <c r="S105" i="50"/>
  <c r="S106" i="50"/>
  <c r="S104" i="50"/>
  <c r="G119" i="50"/>
  <c r="G117" i="50"/>
  <c r="G115" i="50"/>
  <c r="G113" i="50"/>
  <c r="G118" i="50"/>
  <c r="G114" i="50"/>
  <c r="G116" i="50"/>
  <c r="I119" i="50"/>
  <c r="I117" i="50"/>
  <c r="I115" i="50"/>
  <c r="I113" i="50"/>
  <c r="I116" i="50"/>
  <c r="I114" i="50"/>
  <c r="I118" i="50"/>
  <c r="K119" i="50"/>
  <c r="K117" i="50"/>
  <c r="K115" i="50"/>
  <c r="K113" i="50"/>
  <c r="K118" i="50"/>
  <c r="K114" i="50"/>
  <c r="K116" i="50"/>
  <c r="N119" i="50"/>
  <c r="N117" i="50"/>
  <c r="N115" i="50"/>
  <c r="N113" i="50"/>
  <c r="N116" i="50"/>
  <c r="N118" i="50"/>
  <c r="N114" i="50"/>
  <c r="P119" i="50"/>
  <c r="P117" i="50"/>
  <c r="P115" i="50"/>
  <c r="P113" i="50"/>
  <c r="P118" i="50"/>
  <c r="P114" i="50"/>
  <c r="P116" i="50"/>
  <c r="R119" i="50"/>
  <c r="R117" i="50"/>
  <c r="R115" i="50"/>
  <c r="R113" i="50"/>
  <c r="R116" i="50"/>
  <c r="R114" i="50"/>
  <c r="R118" i="50"/>
  <c r="F128" i="50"/>
  <c r="F126" i="50"/>
  <c r="F124" i="50"/>
  <c r="F122" i="50"/>
  <c r="F125" i="50"/>
  <c r="F123" i="50"/>
  <c r="F127" i="50"/>
  <c r="H128" i="50"/>
  <c r="H126" i="50"/>
  <c r="H124" i="50"/>
  <c r="H122" i="50"/>
  <c r="H127" i="50"/>
  <c r="H123" i="50"/>
  <c r="H125" i="50"/>
  <c r="J128" i="50"/>
  <c r="J126" i="50"/>
  <c r="J124" i="50"/>
  <c r="J122" i="50"/>
  <c r="J125" i="50"/>
  <c r="J127" i="50"/>
  <c r="J123" i="50"/>
  <c r="L128" i="50"/>
  <c r="L126" i="50"/>
  <c r="L124" i="50"/>
  <c r="L122" i="50"/>
  <c r="L127" i="50"/>
  <c r="L123" i="50"/>
  <c r="L125" i="50"/>
  <c r="O128" i="50"/>
  <c r="O126" i="50"/>
  <c r="O124" i="50"/>
  <c r="O122" i="50"/>
  <c r="O125" i="50"/>
  <c r="O123" i="50"/>
  <c r="O127" i="50"/>
  <c r="Q128" i="50"/>
  <c r="Q126" i="50"/>
  <c r="Q124" i="50"/>
  <c r="Q122" i="50"/>
  <c r="Q127" i="50"/>
  <c r="Q123" i="50"/>
  <c r="Q125" i="50"/>
  <c r="S128" i="50"/>
  <c r="S126" i="50"/>
  <c r="S124" i="50"/>
  <c r="S122" i="50"/>
  <c r="S125" i="50"/>
  <c r="S127" i="50"/>
  <c r="S123" i="50"/>
  <c r="F81" i="76"/>
  <c r="F79" i="76"/>
  <c r="F77" i="76"/>
  <c r="F82" i="76"/>
  <c r="F78" i="76"/>
  <c r="F80" i="76"/>
  <c r="F76" i="76"/>
  <c r="H82" i="76"/>
  <c r="H80" i="76"/>
  <c r="H78" i="76"/>
  <c r="H76" i="76"/>
  <c r="H79" i="76"/>
  <c r="H77" i="76"/>
  <c r="H81" i="76"/>
  <c r="J81" i="76"/>
  <c r="J79" i="76"/>
  <c r="J77" i="76"/>
  <c r="J80" i="76"/>
  <c r="J76" i="76"/>
  <c r="J82" i="76"/>
  <c r="J78" i="76"/>
  <c r="L82" i="76"/>
  <c r="L81" i="76"/>
  <c r="L80" i="76"/>
  <c r="L79" i="76"/>
  <c r="L78" i="76"/>
  <c r="L77" i="76"/>
  <c r="L76" i="76"/>
  <c r="F91" i="76"/>
  <c r="F89" i="76"/>
  <c r="F87" i="76"/>
  <c r="F85" i="76"/>
  <c r="F88" i="76"/>
  <c r="F90" i="76"/>
  <c r="F86" i="76"/>
  <c r="H90" i="76"/>
  <c r="H88" i="76"/>
  <c r="H86" i="76"/>
  <c r="H89" i="76"/>
  <c r="H85" i="76"/>
  <c r="H87" i="76"/>
  <c r="H91" i="76"/>
  <c r="J91" i="76"/>
  <c r="J89" i="76"/>
  <c r="J87" i="76"/>
  <c r="J85" i="76"/>
  <c r="J90" i="76"/>
  <c r="J86" i="76"/>
  <c r="J88" i="76"/>
  <c r="L91" i="76"/>
  <c r="L90" i="76"/>
  <c r="L89" i="76"/>
  <c r="L88" i="76"/>
  <c r="L87" i="76"/>
  <c r="L86" i="76"/>
  <c r="L85" i="76"/>
  <c r="F99" i="76"/>
  <c r="F97" i="76"/>
  <c r="F95" i="76"/>
  <c r="F98" i="76"/>
  <c r="F94" i="76"/>
  <c r="F100" i="76"/>
  <c r="F96" i="76"/>
  <c r="H100" i="76"/>
  <c r="H98" i="76"/>
  <c r="H96" i="76"/>
  <c r="H94" i="76"/>
  <c r="H99" i="76"/>
  <c r="H95" i="76"/>
  <c r="H97" i="76"/>
  <c r="J99" i="76"/>
  <c r="J97" i="76"/>
  <c r="J95" i="76"/>
  <c r="J100" i="76"/>
  <c r="J96" i="76"/>
  <c r="J94" i="76"/>
  <c r="J98" i="76"/>
  <c r="L100" i="76"/>
  <c r="L99" i="76"/>
  <c r="L98" i="76"/>
  <c r="L97" i="76"/>
  <c r="L96" i="76"/>
  <c r="L95" i="76"/>
  <c r="L94" i="76"/>
  <c r="F110" i="76"/>
  <c r="F108" i="76"/>
  <c r="F106" i="76"/>
  <c r="F104" i="76"/>
  <c r="F109" i="76"/>
  <c r="F105" i="76"/>
  <c r="F107" i="76"/>
  <c r="H109" i="76"/>
  <c r="H107" i="76"/>
  <c r="H105" i="76"/>
  <c r="H110" i="76"/>
  <c r="H106" i="76"/>
  <c r="H108" i="76"/>
  <c r="H104" i="76"/>
  <c r="J110" i="76"/>
  <c r="J108" i="76"/>
  <c r="J106" i="76"/>
  <c r="J104" i="76"/>
  <c r="J107" i="76"/>
  <c r="J105" i="76"/>
  <c r="J109" i="76"/>
  <c r="L110" i="76"/>
  <c r="L109" i="76"/>
  <c r="L108" i="76"/>
  <c r="L107" i="76"/>
  <c r="L106" i="76"/>
  <c r="L105" i="76"/>
  <c r="L104" i="76"/>
  <c r="G119" i="76"/>
  <c r="G118" i="76"/>
  <c r="G117" i="76"/>
  <c r="G116" i="76"/>
  <c r="G115" i="76"/>
  <c r="G114" i="76"/>
  <c r="G113" i="76"/>
  <c r="I119" i="76"/>
  <c r="I118" i="76"/>
  <c r="I117" i="76"/>
  <c r="I116" i="76"/>
  <c r="I115" i="76"/>
  <c r="I114" i="76"/>
  <c r="I113" i="76"/>
  <c r="F128" i="76"/>
  <c r="F126" i="76"/>
  <c r="F124" i="76"/>
  <c r="F122" i="76"/>
  <c r="F125" i="76"/>
  <c r="F123" i="76"/>
  <c r="F127" i="76"/>
  <c r="H127" i="76"/>
  <c r="H125" i="76"/>
  <c r="H123" i="76"/>
  <c r="H126" i="76"/>
  <c r="H122" i="76"/>
  <c r="H128" i="76"/>
  <c r="H124" i="76"/>
  <c r="J128" i="76"/>
  <c r="J126" i="76"/>
  <c r="J124" i="76"/>
  <c r="J122" i="76"/>
  <c r="J127" i="76"/>
  <c r="J123" i="76"/>
  <c r="J125" i="76"/>
  <c r="L128" i="76"/>
  <c r="L127" i="76"/>
  <c r="L126" i="76"/>
  <c r="L125" i="76"/>
  <c r="L124" i="76"/>
  <c r="L123" i="76"/>
  <c r="L122" i="76"/>
  <c r="F82" i="77"/>
  <c r="F80" i="77"/>
  <c r="F78" i="77"/>
  <c r="F76" i="77"/>
  <c r="F81" i="77"/>
  <c r="F77" i="77"/>
  <c r="F79" i="77"/>
  <c r="H81" i="77"/>
  <c r="H79" i="77"/>
  <c r="H77" i="77"/>
  <c r="H82" i="77"/>
  <c r="H78" i="77"/>
  <c r="H80" i="77"/>
  <c r="H76" i="77"/>
  <c r="J82" i="77"/>
  <c r="J80" i="77"/>
  <c r="J78" i="77"/>
  <c r="J76" i="77"/>
  <c r="J79" i="77"/>
  <c r="J77" i="77"/>
  <c r="J81" i="77"/>
  <c r="L82" i="77"/>
  <c r="L81" i="77"/>
  <c r="L80" i="77"/>
  <c r="L79" i="77"/>
  <c r="L78" i="77"/>
  <c r="L77" i="77"/>
  <c r="L76" i="77"/>
  <c r="F90" i="77"/>
  <c r="F88" i="77"/>
  <c r="F86" i="77"/>
  <c r="F91" i="77"/>
  <c r="F87" i="77"/>
  <c r="F85" i="77"/>
  <c r="F89" i="77"/>
  <c r="H91" i="77"/>
  <c r="H89" i="77"/>
  <c r="H87" i="77"/>
  <c r="H85" i="77"/>
  <c r="H88" i="77"/>
  <c r="H90" i="77"/>
  <c r="H86" i="77"/>
  <c r="J90" i="77"/>
  <c r="J88" i="77"/>
  <c r="J86" i="77"/>
  <c r="J89" i="77"/>
  <c r="J85" i="77"/>
  <c r="J87" i="77"/>
  <c r="J91" i="77"/>
  <c r="L91" i="77"/>
  <c r="L90" i="77"/>
  <c r="L89" i="77"/>
  <c r="L88" i="77"/>
  <c r="L87" i="77"/>
  <c r="L86" i="77"/>
  <c r="L85" i="77"/>
  <c r="F100" i="77"/>
  <c r="F98" i="77"/>
  <c r="F96" i="77"/>
  <c r="F94" i="77"/>
  <c r="F97" i="77"/>
  <c r="F95" i="77"/>
  <c r="F99" i="77"/>
  <c r="H99" i="77"/>
  <c r="H97" i="77"/>
  <c r="H95" i="77"/>
  <c r="H98" i="77"/>
  <c r="H94" i="77"/>
  <c r="H100" i="77"/>
  <c r="H96" i="77"/>
  <c r="J100" i="77"/>
  <c r="J98" i="77"/>
  <c r="J96" i="77"/>
  <c r="J94" i="77"/>
  <c r="J99" i="77"/>
  <c r="J95" i="77"/>
  <c r="J97" i="77"/>
  <c r="L100" i="77"/>
  <c r="L99" i="77"/>
  <c r="L98" i="77"/>
  <c r="L97" i="77"/>
  <c r="L96" i="77"/>
  <c r="L95" i="77"/>
  <c r="L94" i="77"/>
  <c r="F110" i="77"/>
  <c r="F107" i="77"/>
  <c r="F105" i="77"/>
  <c r="F108" i="77"/>
  <c r="F104" i="77"/>
  <c r="F109" i="77"/>
  <c r="F106" i="77"/>
  <c r="H109" i="77"/>
  <c r="H108" i="77"/>
  <c r="H106" i="77"/>
  <c r="H104" i="77"/>
  <c r="H110" i="77"/>
  <c r="H105" i="77"/>
  <c r="H107" i="77"/>
  <c r="J110" i="77"/>
  <c r="J108" i="77"/>
  <c r="J109" i="77"/>
  <c r="J107" i="77"/>
  <c r="J105" i="77"/>
  <c r="J106" i="77"/>
  <c r="J104" i="77"/>
  <c r="L110" i="77"/>
  <c r="L109" i="77"/>
  <c r="L108" i="77"/>
  <c r="L107" i="77"/>
  <c r="L106" i="77"/>
  <c r="L105" i="77"/>
  <c r="L104" i="77"/>
  <c r="G119" i="77"/>
  <c r="G118" i="77"/>
  <c r="G117" i="77"/>
  <c r="G116" i="77"/>
  <c r="G115" i="77"/>
  <c r="G114" i="77"/>
  <c r="G113" i="77"/>
  <c r="I119" i="77"/>
  <c r="I118" i="77"/>
  <c r="I117" i="77"/>
  <c r="I116" i="77"/>
  <c r="I115" i="77"/>
  <c r="I114" i="77"/>
  <c r="I113" i="77"/>
  <c r="F128" i="77"/>
  <c r="F126" i="77"/>
  <c r="F124" i="77"/>
  <c r="F122" i="77"/>
  <c r="F127" i="77"/>
  <c r="F123" i="77"/>
  <c r="F125" i="77"/>
  <c r="H127" i="77"/>
  <c r="H125" i="77"/>
  <c r="H123" i="77"/>
  <c r="H128" i="77"/>
  <c r="H124" i="77"/>
  <c r="H122" i="77"/>
  <c r="H126" i="77"/>
  <c r="J128" i="77"/>
  <c r="J126" i="77"/>
  <c r="J124" i="77"/>
  <c r="J122" i="77"/>
  <c r="J125" i="77"/>
  <c r="J127" i="77"/>
  <c r="J123" i="77"/>
  <c r="L128" i="77"/>
  <c r="L127" i="77"/>
  <c r="L126" i="77"/>
  <c r="L125" i="77"/>
  <c r="L124" i="77"/>
  <c r="L123" i="77"/>
  <c r="L122" i="77"/>
  <c r="G108" i="92"/>
  <c r="I108" i="92"/>
  <c r="K108" i="92"/>
  <c r="R108" i="92"/>
  <c r="G110" i="92"/>
  <c r="I110" i="92"/>
  <c r="K110" i="92"/>
  <c r="R110" i="92"/>
  <c r="G113" i="92"/>
  <c r="I113" i="92"/>
  <c r="K113" i="92"/>
  <c r="R113" i="92"/>
  <c r="G115" i="92"/>
  <c r="I115" i="92"/>
  <c r="K115" i="92"/>
  <c r="R115" i="92"/>
  <c r="G117" i="92"/>
  <c r="I117" i="92"/>
  <c r="K117" i="92"/>
  <c r="R117" i="92"/>
  <c r="G119" i="92"/>
  <c r="I119" i="92"/>
  <c r="K119" i="92"/>
  <c r="R119" i="92"/>
  <c r="G122" i="92"/>
  <c r="I122" i="92"/>
  <c r="K122" i="92"/>
  <c r="R122" i="92"/>
  <c r="G124" i="92"/>
  <c r="I124" i="92"/>
  <c r="K124" i="92"/>
  <c r="R124" i="92"/>
  <c r="G126" i="92"/>
  <c r="I126" i="92"/>
  <c r="K126" i="92"/>
  <c r="R126" i="92"/>
  <c r="G128" i="92"/>
  <c r="I128" i="92"/>
  <c r="K128" i="92"/>
  <c r="R128" i="92"/>
  <c r="F81" i="91"/>
  <c r="F79" i="91"/>
  <c r="F77" i="91"/>
  <c r="F82" i="91"/>
  <c r="F78" i="91"/>
  <c r="F80" i="91"/>
  <c r="F76" i="91"/>
  <c r="H81" i="91"/>
  <c r="H79" i="91"/>
  <c r="H77" i="91"/>
  <c r="H80" i="91"/>
  <c r="H76" i="91"/>
  <c r="H78" i="91"/>
  <c r="H82" i="91"/>
  <c r="J81" i="91"/>
  <c r="J79" i="91"/>
  <c r="J77" i="91"/>
  <c r="J82" i="91"/>
  <c r="J78" i="91"/>
  <c r="J76" i="91"/>
  <c r="J80" i="91"/>
  <c r="L81" i="91"/>
  <c r="L79" i="91"/>
  <c r="L77" i="91"/>
  <c r="L80" i="91"/>
  <c r="L76" i="91"/>
  <c r="L82" i="91"/>
  <c r="L78" i="91"/>
  <c r="S81" i="91"/>
  <c r="S79" i="91"/>
  <c r="S77" i="91"/>
  <c r="S82" i="91"/>
  <c r="S78" i="91"/>
  <c r="S80" i="91"/>
  <c r="S76" i="91"/>
  <c r="F91" i="91"/>
  <c r="F89" i="91"/>
  <c r="F87" i="91"/>
  <c r="F85" i="91"/>
  <c r="F88" i="91"/>
  <c r="F90" i="91"/>
  <c r="F86" i="91"/>
  <c r="H91" i="91"/>
  <c r="H89" i="91"/>
  <c r="H87" i="91"/>
  <c r="H85" i="91"/>
  <c r="H90" i="91"/>
  <c r="H86" i="91"/>
  <c r="H88" i="91"/>
  <c r="J91" i="91"/>
  <c r="J89" i="91"/>
  <c r="J87" i="91"/>
  <c r="J85" i="91"/>
  <c r="J88" i="91"/>
  <c r="J86" i="91"/>
  <c r="J90" i="91"/>
  <c r="L91" i="91"/>
  <c r="L89" i="91"/>
  <c r="L87" i="91"/>
  <c r="L85" i="91"/>
  <c r="L90" i="91"/>
  <c r="L86" i="91"/>
  <c r="L88" i="91"/>
  <c r="S91" i="91"/>
  <c r="S89" i="91"/>
  <c r="S87" i="91"/>
  <c r="S85" i="91"/>
  <c r="S88" i="91"/>
  <c r="S90" i="91"/>
  <c r="S86" i="91"/>
  <c r="F99" i="91"/>
  <c r="F97" i="91"/>
  <c r="F95" i="91"/>
  <c r="F98" i="91"/>
  <c r="F94" i="91"/>
  <c r="F100" i="91"/>
  <c r="F96" i="91"/>
  <c r="H99" i="91"/>
  <c r="H97" i="91"/>
  <c r="H95" i="91"/>
  <c r="H100" i="91"/>
  <c r="H96" i="91"/>
  <c r="H98" i="91"/>
  <c r="H94" i="91"/>
  <c r="J99" i="91"/>
  <c r="J97" i="91"/>
  <c r="J95" i="91"/>
  <c r="J98" i="91"/>
  <c r="J94" i="91"/>
  <c r="J96" i="91"/>
  <c r="J100" i="91"/>
  <c r="L99" i="91"/>
  <c r="L97" i="91"/>
  <c r="L95" i="91"/>
  <c r="L100" i="91"/>
  <c r="L96" i="91"/>
  <c r="L94" i="91"/>
  <c r="L98" i="91"/>
  <c r="S99" i="91"/>
  <c r="S97" i="91"/>
  <c r="S95" i="91"/>
  <c r="S98" i="91"/>
  <c r="S94" i="91"/>
  <c r="S100" i="91"/>
  <c r="S96" i="91"/>
  <c r="F110" i="91"/>
  <c r="F108" i="91"/>
  <c r="F106" i="91"/>
  <c r="F104" i="91"/>
  <c r="F109" i="91"/>
  <c r="F105" i="91"/>
  <c r="F107" i="91"/>
  <c r="H110" i="91"/>
  <c r="H108" i="91"/>
  <c r="H106" i="91"/>
  <c r="H104" i="91"/>
  <c r="H107" i="91"/>
  <c r="H109" i="91"/>
  <c r="H105" i="91"/>
  <c r="J110" i="91"/>
  <c r="J108" i="91"/>
  <c r="J106" i="91"/>
  <c r="J104" i="91"/>
  <c r="J109" i="91"/>
  <c r="J105" i="91"/>
  <c r="J107" i="91"/>
  <c r="L110" i="91"/>
  <c r="L108" i="91"/>
  <c r="L106" i="91"/>
  <c r="L104" i="91"/>
  <c r="L107" i="91"/>
  <c r="L105" i="91"/>
  <c r="L109" i="91"/>
  <c r="S110" i="91"/>
  <c r="S108" i="91"/>
  <c r="S106" i="91"/>
  <c r="S104" i="91"/>
  <c r="S109" i="91"/>
  <c r="S105" i="91"/>
  <c r="S107" i="91"/>
  <c r="G119" i="91"/>
  <c r="G117" i="91"/>
  <c r="G115" i="91"/>
  <c r="G113" i="91"/>
  <c r="G118" i="91"/>
  <c r="G114" i="91"/>
  <c r="G116" i="91"/>
  <c r="I119" i="91"/>
  <c r="I117" i="91"/>
  <c r="I115" i="91"/>
  <c r="I113" i="91"/>
  <c r="I116" i="91"/>
  <c r="I118" i="91"/>
  <c r="I114" i="91"/>
  <c r="K119" i="91"/>
  <c r="K117" i="91"/>
  <c r="K115" i="91"/>
  <c r="K113" i="91"/>
  <c r="K118" i="91"/>
  <c r="K114" i="91"/>
  <c r="K116" i="91"/>
  <c r="R119" i="91"/>
  <c r="R117" i="91"/>
  <c r="R115" i="91"/>
  <c r="R113" i="91"/>
  <c r="R116" i="91"/>
  <c r="R114" i="91"/>
  <c r="R118" i="91"/>
  <c r="F128" i="91"/>
  <c r="F126" i="91"/>
  <c r="F124" i="91"/>
  <c r="F122" i="91"/>
  <c r="F125" i="91"/>
  <c r="F123" i="91"/>
  <c r="F127" i="91"/>
  <c r="H128" i="91"/>
  <c r="H126" i="91"/>
  <c r="H124" i="91"/>
  <c r="H122" i="91"/>
  <c r="H127" i="91"/>
  <c r="H123" i="91"/>
  <c r="H125" i="91"/>
  <c r="J128" i="91"/>
  <c r="J126" i="91"/>
  <c r="J124" i="91"/>
  <c r="J122" i="91"/>
  <c r="J125" i="91"/>
  <c r="J127" i="91"/>
  <c r="J123" i="91"/>
  <c r="L128" i="91"/>
  <c r="L126" i="91"/>
  <c r="L124" i="91"/>
  <c r="L122" i="91"/>
  <c r="L127" i="91"/>
  <c r="L123" i="91"/>
  <c r="L125" i="91"/>
  <c r="S128" i="91"/>
  <c r="S126" i="91"/>
  <c r="S124" i="91"/>
  <c r="S122" i="91"/>
  <c r="S125" i="91"/>
  <c r="S123" i="91"/>
  <c r="S127" i="91"/>
  <c r="F81" i="55"/>
  <c r="F79" i="55"/>
  <c r="F77" i="55"/>
  <c r="F80" i="55"/>
  <c r="F76" i="55"/>
  <c r="F78" i="55"/>
  <c r="F82" i="55"/>
  <c r="H82" i="55"/>
  <c r="H80" i="55"/>
  <c r="H78" i="55"/>
  <c r="H76" i="55"/>
  <c r="H79" i="55"/>
  <c r="H81" i="55"/>
  <c r="H77" i="55"/>
  <c r="J82" i="55"/>
  <c r="J80" i="55"/>
  <c r="J78" i="55"/>
  <c r="J76" i="55"/>
  <c r="J81" i="55"/>
  <c r="J77" i="55"/>
  <c r="J79" i="55"/>
  <c r="L81" i="55"/>
  <c r="L79" i="55"/>
  <c r="L77" i="55"/>
  <c r="L80" i="55"/>
  <c r="L76" i="55"/>
  <c r="L82" i="55"/>
  <c r="L78" i="55"/>
  <c r="F91" i="55"/>
  <c r="F89" i="55"/>
  <c r="F87" i="55"/>
  <c r="F85" i="55"/>
  <c r="F90" i="55"/>
  <c r="F86" i="55"/>
  <c r="F88" i="55"/>
  <c r="H91" i="55"/>
  <c r="H89" i="55"/>
  <c r="H87" i="55"/>
  <c r="H85" i="55"/>
  <c r="H88" i="55"/>
  <c r="H86" i="55"/>
  <c r="H90" i="55"/>
  <c r="J90" i="55"/>
  <c r="J88" i="55"/>
  <c r="J86" i="55"/>
  <c r="J91" i="55"/>
  <c r="J87" i="55"/>
  <c r="J89" i="55"/>
  <c r="J85" i="55"/>
  <c r="L91" i="55"/>
  <c r="L89" i="55"/>
  <c r="L87" i="55"/>
  <c r="L85" i="55"/>
  <c r="L90" i="55"/>
  <c r="L86" i="55"/>
  <c r="L88" i="55"/>
  <c r="F99" i="55"/>
  <c r="F97" i="55"/>
  <c r="F95" i="55"/>
  <c r="F100" i="55"/>
  <c r="F96" i="55"/>
  <c r="F98" i="55"/>
  <c r="F94" i="55"/>
  <c r="H100" i="55"/>
  <c r="H98" i="55"/>
  <c r="H96" i="55"/>
  <c r="H94" i="55"/>
  <c r="H97" i="55"/>
  <c r="H99" i="55"/>
  <c r="H95" i="55"/>
  <c r="J99" i="55"/>
  <c r="J97" i="55"/>
  <c r="J95" i="55"/>
  <c r="J98" i="55"/>
  <c r="J94" i="55"/>
  <c r="J100" i="55"/>
  <c r="J96" i="55"/>
  <c r="L100" i="55"/>
  <c r="L99" i="55"/>
  <c r="L98" i="55"/>
  <c r="L97" i="55"/>
  <c r="L96" i="55"/>
  <c r="L95" i="55"/>
  <c r="L94" i="55"/>
  <c r="F110" i="55"/>
  <c r="F108" i="55"/>
  <c r="F106" i="55"/>
  <c r="F104" i="55"/>
  <c r="F107" i="55"/>
  <c r="F109" i="55"/>
  <c r="F105" i="55"/>
  <c r="H109" i="55"/>
  <c r="H107" i="55"/>
  <c r="H105" i="55"/>
  <c r="H108" i="55"/>
  <c r="H104" i="55"/>
  <c r="H110" i="55"/>
  <c r="H106" i="55"/>
  <c r="J110" i="55"/>
  <c r="J108" i="55"/>
  <c r="J106" i="55"/>
  <c r="J104" i="55"/>
  <c r="J109" i="55"/>
  <c r="J105" i="55"/>
  <c r="J107" i="55"/>
  <c r="L110" i="55"/>
  <c r="L109" i="55"/>
  <c r="L108" i="55"/>
  <c r="L107" i="55"/>
  <c r="L106" i="55"/>
  <c r="L105" i="55"/>
  <c r="L104" i="55"/>
  <c r="G119" i="55"/>
  <c r="G118" i="55"/>
  <c r="G117" i="55"/>
  <c r="G116" i="55"/>
  <c r="G115" i="55"/>
  <c r="G114" i="55"/>
  <c r="G113" i="55"/>
  <c r="I119" i="55"/>
  <c r="I118" i="55"/>
  <c r="I117" i="55"/>
  <c r="I116" i="55"/>
  <c r="I115" i="55"/>
  <c r="I114" i="55"/>
  <c r="I113" i="55"/>
  <c r="F128" i="55"/>
  <c r="F126" i="55"/>
  <c r="F124" i="55"/>
  <c r="F122" i="55"/>
  <c r="F127" i="55"/>
  <c r="F123" i="55"/>
  <c r="F125" i="55"/>
  <c r="H127" i="55"/>
  <c r="H125" i="55"/>
  <c r="H123" i="55"/>
  <c r="H128" i="55"/>
  <c r="H124" i="55"/>
  <c r="H126" i="55"/>
  <c r="H122" i="55"/>
  <c r="J128" i="55"/>
  <c r="J126" i="55"/>
  <c r="J124" i="55"/>
  <c r="J122" i="55"/>
  <c r="J125" i="55"/>
  <c r="J127" i="55"/>
  <c r="J123" i="55"/>
  <c r="L128" i="55"/>
  <c r="L127" i="55"/>
  <c r="L126" i="55"/>
  <c r="L125" i="55"/>
  <c r="L124" i="55"/>
  <c r="L123" i="55"/>
  <c r="L122" i="55"/>
  <c r="R77" i="47"/>
  <c r="K90" i="47"/>
  <c r="N90" i="47"/>
  <c r="O98" i="47"/>
  <c r="R106" i="47"/>
  <c r="I110" i="47"/>
  <c r="P115" i="47"/>
  <c r="R115" i="47"/>
  <c r="P119" i="47"/>
  <c r="G124" i="47"/>
  <c r="G76" i="82"/>
  <c r="I76" i="82"/>
  <c r="K76" i="82"/>
  <c r="N76" i="82"/>
  <c r="P76" i="82"/>
  <c r="R76" i="82"/>
  <c r="G78" i="82"/>
  <c r="I78" i="82"/>
  <c r="K78" i="82"/>
  <c r="N78" i="82"/>
  <c r="P78" i="82"/>
  <c r="R78" i="82"/>
  <c r="G80" i="82"/>
  <c r="I80" i="82"/>
  <c r="K80" i="82"/>
  <c r="N80" i="82"/>
  <c r="P80" i="82"/>
  <c r="R80" i="82"/>
  <c r="G82" i="82"/>
  <c r="I82" i="82"/>
  <c r="K82" i="82"/>
  <c r="N82" i="82"/>
  <c r="P82" i="82"/>
  <c r="R82" i="82"/>
  <c r="F85" i="82"/>
  <c r="H85" i="82"/>
  <c r="J85" i="82"/>
  <c r="L85" i="82"/>
  <c r="O85" i="82"/>
  <c r="Q85" i="82"/>
  <c r="S85" i="82"/>
  <c r="F87" i="82"/>
  <c r="H87" i="82"/>
  <c r="J87" i="82"/>
  <c r="L87" i="82"/>
  <c r="O87" i="82"/>
  <c r="Q87" i="82"/>
  <c r="S87" i="82"/>
  <c r="F89" i="82"/>
  <c r="H89" i="82"/>
  <c r="J89" i="82"/>
  <c r="L89" i="82"/>
  <c r="O89" i="82"/>
  <c r="Q89" i="82"/>
  <c r="S89" i="82"/>
  <c r="F91" i="82"/>
  <c r="H91" i="82"/>
  <c r="J91" i="82"/>
  <c r="L91" i="82"/>
  <c r="O91" i="82"/>
  <c r="Q91" i="82"/>
  <c r="S91" i="82"/>
  <c r="G94" i="82"/>
  <c r="I94" i="82"/>
  <c r="K94" i="82"/>
  <c r="N94" i="82"/>
  <c r="P94" i="82"/>
  <c r="G96" i="82"/>
  <c r="I96" i="82"/>
  <c r="K96" i="82"/>
  <c r="N96" i="82"/>
  <c r="P96" i="82"/>
  <c r="G98" i="82"/>
  <c r="I98" i="82"/>
  <c r="K98" i="82"/>
  <c r="N98" i="82"/>
  <c r="P98" i="82"/>
  <c r="G100" i="82"/>
  <c r="I100" i="82"/>
  <c r="K100" i="82"/>
  <c r="N100" i="82"/>
  <c r="P100" i="82"/>
  <c r="F104" i="82"/>
  <c r="H104" i="82"/>
  <c r="J104" i="82"/>
  <c r="L104" i="82"/>
  <c r="O104" i="82"/>
  <c r="Q104" i="82"/>
  <c r="S104" i="82"/>
  <c r="F106" i="82"/>
  <c r="H106" i="82"/>
  <c r="J106" i="82"/>
  <c r="L106" i="82"/>
  <c r="O106" i="82"/>
  <c r="Q106" i="82"/>
  <c r="S106" i="82"/>
  <c r="F108" i="82"/>
  <c r="H108" i="82"/>
  <c r="J108" i="82"/>
  <c r="L108" i="82"/>
  <c r="O108" i="82"/>
  <c r="Q108" i="82"/>
  <c r="S108" i="82"/>
  <c r="F110" i="82"/>
  <c r="H110" i="82"/>
  <c r="J110" i="82"/>
  <c r="L110" i="82"/>
  <c r="O110" i="82"/>
  <c r="Q110" i="82"/>
  <c r="S110" i="82"/>
  <c r="F113" i="82"/>
  <c r="H113" i="82"/>
  <c r="J113" i="82"/>
  <c r="L113" i="82"/>
  <c r="O113" i="82"/>
  <c r="Q113" i="82"/>
  <c r="S113" i="82"/>
  <c r="F115" i="82"/>
  <c r="H115" i="82"/>
  <c r="J115" i="82"/>
  <c r="L115" i="82"/>
  <c r="O115" i="82"/>
  <c r="Q115" i="82"/>
  <c r="S115" i="82"/>
  <c r="F117" i="82"/>
  <c r="H117" i="82"/>
  <c r="J117" i="82"/>
  <c r="L117" i="82"/>
  <c r="O117" i="82"/>
  <c r="Q117" i="82"/>
  <c r="S117" i="82"/>
  <c r="F119" i="82"/>
  <c r="H119" i="82"/>
  <c r="J119" i="82"/>
  <c r="L119" i="82"/>
  <c r="O119" i="82"/>
  <c r="Q119" i="82"/>
  <c r="S119" i="82"/>
  <c r="F122" i="82"/>
  <c r="J122" i="82"/>
  <c r="O122" i="82"/>
  <c r="Q122" i="82"/>
  <c r="S122" i="82"/>
  <c r="F124" i="82"/>
  <c r="J124" i="82"/>
  <c r="L124" i="82"/>
  <c r="O124" i="82"/>
  <c r="Q124" i="82"/>
  <c r="S124" i="82"/>
  <c r="F126" i="82"/>
  <c r="J126" i="82"/>
  <c r="O126" i="82"/>
  <c r="Q126" i="82"/>
  <c r="S126" i="82"/>
  <c r="F128" i="82"/>
  <c r="H128" i="82"/>
  <c r="J128" i="82"/>
  <c r="O128" i="82"/>
  <c r="Q128" i="82"/>
  <c r="S128" i="82"/>
  <c r="G82" i="48"/>
  <c r="G80" i="48"/>
  <c r="G78" i="48"/>
  <c r="G76" i="48"/>
  <c r="G81" i="48"/>
  <c r="G77" i="48"/>
  <c r="G79" i="48"/>
  <c r="I82" i="48"/>
  <c r="I80" i="48"/>
  <c r="I78" i="48"/>
  <c r="I76" i="48"/>
  <c r="I79" i="48"/>
  <c r="I77" i="48"/>
  <c r="I81" i="48"/>
  <c r="K82" i="48"/>
  <c r="K81" i="48"/>
  <c r="K80" i="48"/>
  <c r="K78" i="48"/>
  <c r="K76" i="48"/>
  <c r="K77" i="48"/>
  <c r="K79" i="48"/>
  <c r="G90" i="48"/>
  <c r="G88" i="48"/>
  <c r="G86" i="48"/>
  <c r="G91" i="48"/>
  <c r="G87" i="48"/>
  <c r="G85" i="48"/>
  <c r="G89" i="48"/>
  <c r="I90" i="48"/>
  <c r="I88" i="48"/>
  <c r="I86" i="48"/>
  <c r="I89" i="48"/>
  <c r="I85" i="48"/>
  <c r="I87" i="48"/>
  <c r="I91" i="48"/>
  <c r="K90" i="48"/>
  <c r="K88" i="48"/>
  <c r="K86" i="48"/>
  <c r="K91" i="48"/>
  <c r="K87" i="48"/>
  <c r="K89" i="48"/>
  <c r="K85" i="48"/>
  <c r="G100" i="48"/>
  <c r="G98" i="48"/>
  <c r="G99" i="48"/>
  <c r="G96" i="48"/>
  <c r="G94" i="48"/>
  <c r="G97" i="48"/>
  <c r="G95" i="48"/>
  <c r="I100" i="48"/>
  <c r="I98" i="48"/>
  <c r="I96" i="48"/>
  <c r="I94" i="48"/>
  <c r="I95" i="48"/>
  <c r="I99" i="48"/>
  <c r="I97" i="48"/>
  <c r="K100" i="48"/>
  <c r="K98" i="48"/>
  <c r="K99" i="48"/>
  <c r="K96" i="48"/>
  <c r="K94" i="48"/>
  <c r="K97" i="48"/>
  <c r="K95" i="48"/>
  <c r="G109" i="48"/>
  <c r="G107" i="48"/>
  <c r="G105" i="48"/>
  <c r="G110" i="48"/>
  <c r="G106" i="48"/>
  <c r="G104" i="48"/>
  <c r="G108" i="48"/>
  <c r="I109" i="48"/>
  <c r="I107" i="48"/>
  <c r="I105" i="48"/>
  <c r="I108" i="48"/>
  <c r="I104" i="48"/>
  <c r="I106" i="48"/>
  <c r="I110" i="48"/>
  <c r="K109" i="48"/>
  <c r="K107" i="48"/>
  <c r="K105" i="48"/>
  <c r="K110" i="48"/>
  <c r="K106" i="48"/>
  <c r="K108" i="48"/>
  <c r="K104" i="48"/>
  <c r="F118" i="48"/>
  <c r="F116" i="48"/>
  <c r="F114" i="48"/>
  <c r="F119" i="48"/>
  <c r="F115" i="48"/>
  <c r="F113" i="48"/>
  <c r="F117" i="48"/>
  <c r="H118" i="48"/>
  <c r="H116" i="48"/>
  <c r="H114" i="48"/>
  <c r="H117" i="48"/>
  <c r="H113" i="48"/>
  <c r="H115" i="48"/>
  <c r="H119" i="48"/>
  <c r="J118" i="48"/>
  <c r="J116" i="48"/>
  <c r="J114" i="48"/>
  <c r="J119" i="48"/>
  <c r="J115" i="48"/>
  <c r="J117" i="48"/>
  <c r="J113" i="48"/>
  <c r="L118" i="48"/>
  <c r="L116" i="48"/>
  <c r="L114" i="48"/>
  <c r="L117" i="48"/>
  <c r="L113" i="48"/>
  <c r="L119" i="48"/>
  <c r="L115" i="48"/>
  <c r="G127" i="48"/>
  <c r="G125" i="48"/>
  <c r="G123" i="48"/>
  <c r="G126" i="48"/>
  <c r="G122" i="48"/>
  <c r="G124" i="48"/>
  <c r="G128" i="48"/>
  <c r="I127" i="48"/>
  <c r="I125" i="48"/>
  <c r="I123" i="48"/>
  <c r="I128" i="48"/>
  <c r="I124" i="48"/>
  <c r="I126" i="48"/>
  <c r="I122" i="48"/>
  <c r="K127" i="48"/>
  <c r="K125" i="48"/>
  <c r="K123" i="48"/>
  <c r="K126" i="48"/>
  <c r="K122" i="48"/>
  <c r="K128" i="48"/>
  <c r="K124" i="48"/>
  <c r="G82" i="50"/>
  <c r="G80" i="50"/>
  <c r="G78" i="50"/>
  <c r="G76" i="50"/>
  <c r="G81" i="50"/>
  <c r="G77" i="50"/>
  <c r="G79" i="50"/>
  <c r="I82" i="50"/>
  <c r="I80" i="50"/>
  <c r="I78" i="50"/>
  <c r="I76" i="50"/>
  <c r="I79" i="50"/>
  <c r="I77" i="50"/>
  <c r="I81" i="50"/>
  <c r="K82" i="50"/>
  <c r="K80" i="50"/>
  <c r="K78" i="50"/>
  <c r="K76" i="50"/>
  <c r="K81" i="50"/>
  <c r="K77" i="50"/>
  <c r="K79" i="50"/>
  <c r="N82" i="50"/>
  <c r="N80" i="50"/>
  <c r="N78" i="50"/>
  <c r="N76" i="50"/>
  <c r="N79" i="50"/>
  <c r="N81" i="50"/>
  <c r="N77" i="50"/>
  <c r="P82" i="50"/>
  <c r="P80" i="50"/>
  <c r="P78" i="50"/>
  <c r="P76" i="50"/>
  <c r="P81" i="50"/>
  <c r="P77" i="50"/>
  <c r="P79" i="50"/>
  <c r="R82" i="50"/>
  <c r="R80" i="50"/>
  <c r="R78" i="50"/>
  <c r="R76" i="50"/>
  <c r="R79" i="50"/>
  <c r="R77" i="50"/>
  <c r="R81" i="50"/>
  <c r="G91" i="50"/>
  <c r="G90" i="50"/>
  <c r="G88" i="50"/>
  <c r="G86" i="50"/>
  <c r="G87" i="50"/>
  <c r="G89" i="50"/>
  <c r="G85" i="50"/>
  <c r="I91" i="50"/>
  <c r="I90" i="50"/>
  <c r="I88" i="50"/>
  <c r="I86" i="50"/>
  <c r="I89" i="50"/>
  <c r="I85" i="50"/>
  <c r="I87" i="50"/>
  <c r="K91" i="50"/>
  <c r="K88" i="50"/>
  <c r="K86" i="50"/>
  <c r="K87" i="50"/>
  <c r="K90" i="50"/>
  <c r="K85" i="50"/>
  <c r="K89" i="50"/>
  <c r="N91" i="50"/>
  <c r="N90" i="50"/>
  <c r="N88" i="50"/>
  <c r="N86" i="50"/>
  <c r="N89" i="50"/>
  <c r="N85" i="50"/>
  <c r="N87" i="50"/>
  <c r="P91" i="50"/>
  <c r="P88" i="50"/>
  <c r="P86" i="50"/>
  <c r="P90" i="50"/>
  <c r="P87" i="50"/>
  <c r="P89" i="50"/>
  <c r="P85" i="50"/>
  <c r="R91" i="50"/>
  <c r="R90" i="50"/>
  <c r="R88" i="50"/>
  <c r="R86" i="50"/>
  <c r="R89" i="50"/>
  <c r="R85" i="50"/>
  <c r="R87" i="50"/>
  <c r="G99" i="50"/>
  <c r="G97" i="50"/>
  <c r="G95" i="50"/>
  <c r="G98" i="50"/>
  <c r="G94" i="50"/>
  <c r="G100" i="50"/>
  <c r="G96" i="50"/>
  <c r="I99" i="50"/>
  <c r="I97" i="50"/>
  <c r="I95" i="50"/>
  <c r="I100" i="50"/>
  <c r="I96" i="50"/>
  <c r="I98" i="50"/>
  <c r="I94" i="50"/>
  <c r="K99" i="50"/>
  <c r="K97" i="50"/>
  <c r="K95" i="50"/>
  <c r="K98" i="50"/>
  <c r="K94" i="50"/>
  <c r="K96" i="50"/>
  <c r="K100" i="50"/>
  <c r="N99" i="50"/>
  <c r="N97" i="50"/>
  <c r="N95" i="50"/>
  <c r="N100" i="50"/>
  <c r="N96" i="50"/>
  <c r="N94" i="50"/>
  <c r="N98" i="50"/>
  <c r="P99" i="50"/>
  <c r="P97" i="50"/>
  <c r="P95" i="50"/>
  <c r="P98" i="50"/>
  <c r="P94" i="50"/>
  <c r="P100" i="50"/>
  <c r="P96" i="50"/>
  <c r="R99" i="50"/>
  <c r="R97" i="50"/>
  <c r="R95" i="50"/>
  <c r="R100" i="50"/>
  <c r="R96" i="50"/>
  <c r="R98" i="50"/>
  <c r="R94" i="50"/>
  <c r="G109" i="50"/>
  <c r="G108" i="50"/>
  <c r="G106" i="50"/>
  <c r="G104" i="50"/>
  <c r="G105" i="50"/>
  <c r="G110" i="50"/>
  <c r="G107" i="50"/>
  <c r="I109" i="50"/>
  <c r="I110" i="50"/>
  <c r="I108" i="50"/>
  <c r="I106" i="50"/>
  <c r="I104" i="50"/>
  <c r="I107" i="50"/>
  <c r="I105" i="50"/>
  <c r="K109" i="50"/>
  <c r="K108" i="50"/>
  <c r="K106" i="50"/>
  <c r="K104" i="50"/>
  <c r="K110" i="50"/>
  <c r="K105" i="50"/>
  <c r="K107" i="50"/>
  <c r="N109" i="50"/>
  <c r="N110" i="50"/>
  <c r="N106" i="50"/>
  <c r="N104" i="50"/>
  <c r="N108" i="50"/>
  <c r="N107" i="50"/>
  <c r="N105" i="50"/>
  <c r="P109" i="50"/>
  <c r="P108" i="50"/>
  <c r="P106" i="50"/>
  <c r="P104" i="50"/>
  <c r="P105" i="50"/>
  <c r="P107" i="50"/>
  <c r="P110" i="50"/>
  <c r="R109" i="50"/>
  <c r="R110" i="50"/>
  <c r="R106" i="50"/>
  <c r="R104" i="50"/>
  <c r="R107" i="50"/>
  <c r="R108" i="50"/>
  <c r="R105" i="50"/>
  <c r="F118" i="50"/>
  <c r="F116" i="50"/>
  <c r="F114" i="50"/>
  <c r="F119" i="50"/>
  <c r="F115" i="50"/>
  <c r="F113" i="50"/>
  <c r="F117" i="50"/>
  <c r="H118" i="50"/>
  <c r="H116" i="50"/>
  <c r="H114" i="50"/>
  <c r="H117" i="50"/>
  <c r="H113" i="50"/>
  <c r="H119" i="50"/>
  <c r="H115" i="50"/>
  <c r="J118" i="50"/>
  <c r="J116" i="50"/>
  <c r="J114" i="50"/>
  <c r="J119" i="50"/>
  <c r="J115" i="50"/>
  <c r="J117" i="50"/>
  <c r="J113" i="50"/>
  <c r="L118" i="50"/>
  <c r="L116" i="50"/>
  <c r="L114" i="50"/>
  <c r="L117" i="50"/>
  <c r="L113" i="50"/>
  <c r="L115" i="50"/>
  <c r="L119" i="50"/>
  <c r="O118" i="50"/>
  <c r="O116" i="50"/>
  <c r="O114" i="50"/>
  <c r="O119" i="50"/>
  <c r="O115" i="50"/>
  <c r="O113" i="50"/>
  <c r="O117" i="50"/>
  <c r="Q118" i="50"/>
  <c r="Q116" i="50"/>
  <c r="Q114" i="50"/>
  <c r="Q117" i="50"/>
  <c r="Q113" i="50"/>
  <c r="Q119" i="50"/>
  <c r="Q115" i="50"/>
  <c r="S118" i="50"/>
  <c r="S116" i="50"/>
  <c r="S114" i="50"/>
  <c r="S119" i="50"/>
  <c r="S115" i="50"/>
  <c r="S117" i="50"/>
  <c r="S113" i="50"/>
  <c r="G127" i="50"/>
  <c r="G125" i="50"/>
  <c r="G123" i="50"/>
  <c r="G128" i="50"/>
  <c r="G124" i="50"/>
  <c r="G126" i="50"/>
  <c r="G122" i="50"/>
  <c r="I127" i="50"/>
  <c r="I125" i="50"/>
  <c r="I123" i="50"/>
  <c r="I126" i="50"/>
  <c r="I122" i="50"/>
  <c r="I124" i="50"/>
  <c r="I128" i="50"/>
  <c r="K127" i="50"/>
  <c r="K125" i="50"/>
  <c r="K123" i="50"/>
  <c r="K128" i="50"/>
  <c r="K124" i="50"/>
  <c r="K122" i="50"/>
  <c r="K126" i="50"/>
  <c r="N127" i="50"/>
  <c r="N125" i="50"/>
  <c r="N123" i="50"/>
  <c r="N126" i="50"/>
  <c r="N122" i="50"/>
  <c r="N128" i="50"/>
  <c r="N124" i="50"/>
  <c r="P127" i="50"/>
  <c r="P125" i="50"/>
  <c r="P123" i="50"/>
  <c r="P128" i="50"/>
  <c r="P124" i="50"/>
  <c r="P126" i="50"/>
  <c r="P122" i="50"/>
  <c r="R127" i="50"/>
  <c r="R125" i="50"/>
  <c r="R123" i="50"/>
  <c r="R126" i="50"/>
  <c r="R122" i="50"/>
  <c r="R124" i="50"/>
  <c r="R128" i="50"/>
  <c r="G82" i="76"/>
  <c r="G81" i="76"/>
  <c r="G80" i="76"/>
  <c r="G79" i="76"/>
  <c r="G78" i="76"/>
  <c r="G77" i="76"/>
  <c r="G76" i="76"/>
  <c r="I82" i="76"/>
  <c r="I81" i="76"/>
  <c r="I80" i="76"/>
  <c r="I79" i="76"/>
  <c r="I78" i="76"/>
  <c r="I77" i="76"/>
  <c r="I76" i="76"/>
  <c r="G91" i="76"/>
  <c r="G90" i="76"/>
  <c r="G89" i="76"/>
  <c r="G88" i="76"/>
  <c r="G87" i="76"/>
  <c r="G86" i="76"/>
  <c r="G85" i="76"/>
  <c r="I91" i="76"/>
  <c r="I90" i="76"/>
  <c r="I89" i="76"/>
  <c r="I88" i="76"/>
  <c r="I87" i="76"/>
  <c r="I86" i="76"/>
  <c r="I85" i="76"/>
  <c r="G100" i="76"/>
  <c r="G99" i="76"/>
  <c r="G98" i="76"/>
  <c r="G97" i="76"/>
  <c r="G96" i="76"/>
  <c r="G95" i="76"/>
  <c r="G94" i="76"/>
  <c r="I100" i="76"/>
  <c r="I99" i="76"/>
  <c r="I98" i="76"/>
  <c r="I97" i="76"/>
  <c r="I96" i="76"/>
  <c r="I95" i="76"/>
  <c r="I94" i="76"/>
  <c r="G110" i="76"/>
  <c r="G109" i="76"/>
  <c r="G108" i="76"/>
  <c r="G107" i="76"/>
  <c r="G106" i="76"/>
  <c r="G105" i="76"/>
  <c r="G104" i="76"/>
  <c r="I110" i="76"/>
  <c r="I109" i="76"/>
  <c r="I108" i="76"/>
  <c r="I107" i="76"/>
  <c r="I106" i="76"/>
  <c r="I105" i="76"/>
  <c r="I104" i="76"/>
  <c r="F118" i="76"/>
  <c r="F116" i="76"/>
  <c r="F114" i="76"/>
  <c r="F119" i="76"/>
  <c r="F115" i="76"/>
  <c r="F113" i="76"/>
  <c r="F117" i="76"/>
  <c r="H119" i="76"/>
  <c r="H117" i="76"/>
  <c r="H115" i="76"/>
  <c r="H113" i="76"/>
  <c r="H116" i="76"/>
  <c r="H118" i="76"/>
  <c r="H114" i="76"/>
  <c r="J118" i="76"/>
  <c r="J116" i="76"/>
  <c r="J114" i="76"/>
  <c r="J117" i="76"/>
  <c r="J113" i="76"/>
  <c r="J115" i="76"/>
  <c r="J119" i="76"/>
  <c r="L119" i="76"/>
  <c r="L118" i="76"/>
  <c r="L117" i="76"/>
  <c r="L116" i="76"/>
  <c r="L115" i="76"/>
  <c r="L114" i="76"/>
  <c r="L113" i="76"/>
  <c r="G128" i="76"/>
  <c r="G127" i="76"/>
  <c r="G126" i="76"/>
  <c r="G125" i="76"/>
  <c r="G124" i="76"/>
  <c r="G123" i="76"/>
  <c r="G122" i="76"/>
  <c r="I128" i="76"/>
  <c r="I127" i="76"/>
  <c r="I126" i="76"/>
  <c r="I125" i="76"/>
  <c r="I124" i="76"/>
  <c r="I123" i="76"/>
  <c r="I122" i="76"/>
  <c r="G82" i="77"/>
  <c r="G81" i="77"/>
  <c r="G80" i="77"/>
  <c r="G79" i="77"/>
  <c r="G78" i="77"/>
  <c r="G77" i="77"/>
  <c r="G76" i="77"/>
  <c r="I82" i="77"/>
  <c r="I81" i="77"/>
  <c r="I80" i="77"/>
  <c r="I79" i="77"/>
  <c r="I78" i="77"/>
  <c r="I77" i="77"/>
  <c r="I76" i="77"/>
  <c r="G91" i="77"/>
  <c r="G90" i="77"/>
  <c r="G89" i="77"/>
  <c r="G88" i="77"/>
  <c r="G87" i="77"/>
  <c r="G86" i="77"/>
  <c r="G85" i="77"/>
  <c r="I91" i="77"/>
  <c r="I90" i="77"/>
  <c r="I89" i="77"/>
  <c r="I88" i="77"/>
  <c r="I87" i="77"/>
  <c r="I86" i="77"/>
  <c r="I85" i="77"/>
  <c r="G100" i="77"/>
  <c r="G99" i="77"/>
  <c r="G98" i="77"/>
  <c r="G97" i="77"/>
  <c r="G96" i="77"/>
  <c r="G95" i="77"/>
  <c r="G94" i="77"/>
  <c r="I100" i="77"/>
  <c r="I99" i="77"/>
  <c r="I98" i="77"/>
  <c r="I97" i="77"/>
  <c r="I96" i="77"/>
  <c r="I95" i="77"/>
  <c r="I94" i="77"/>
  <c r="G110" i="77"/>
  <c r="G109" i="77"/>
  <c r="G108" i="77"/>
  <c r="G107" i="77"/>
  <c r="G106" i="77"/>
  <c r="G105" i="77"/>
  <c r="G104" i="77"/>
  <c r="I110" i="77"/>
  <c r="I109" i="77"/>
  <c r="I108" i="77"/>
  <c r="I107" i="77"/>
  <c r="I106" i="77"/>
  <c r="I105" i="77"/>
  <c r="I104" i="77"/>
  <c r="F118" i="77"/>
  <c r="F116" i="77"/>
  <c r="F114" i="77"/>
  <c r="F117" i="77"/>
  <c r="F113" i="77"/>
  <c r="F115" i="77"/>
  <c r="F119" i="77"/>
  <c r="H119" i="77"/>
  <c r="H117" i="77"/>
  <c r="H115" i="77"/>
  <c r="H113" i="77"/>
  <c r="H118" i="77"/>
  <c r="H114" i="77"/>
  <c r="H116" i="77"/>
  <c r="J118" i="77"/>
  <c r="J116" i="77"/>
  <c r="J114" i="77"/>
  <c r="J119" i="77"/>
  <c r="J115" i="77"/>
  <c r="J117" i="77"/>
  <c r="J113" i="77"/>
  <c r="L119" i="77"/>
  <c r="L118" i="77"/>
  <c r="L117" i="77"/>
  <c r="L116" i="77"/>
  <c r="L115" i="77"/>
  <c r="L114" i="77"/>
  <c r="L113" i="77"/>
  <c r="G128" i="77"/>
  <c r="G127" i="77"/>
  <c r="G126" i="77"/>
  <c r="G125" i="77"/>
  <c r="G124" i="77"/>
  <c r="G123" i="77"/>
  <c r="G122" i="77"/>
  <c r="I128" i="77"/>
  <c r="I127" i="77"/>
  <c r="I126" i="77"/>
  <c r="I125" i="77"/>
  <c r="I124" i="77"/>
  <c r="I123" i="77"/>
  <c r="I122" i="77"/>
  <c r="F76" i="92"/>
  <c r="I77" i="92"/>
  <c r="K77" i="92"/>
  <c r="R77" i="92"/>
  <c r="F78" i="92"/>
  <c r="I79" i="92"/>
  <c r="K79" i="92"/>
  <c r="R79" i="92"/>
  <c r="F80" i="92"/>
  <c r="I81" i="92"/>
  <c r="K81" i="92"/>
  <c r="R81" i="92"/>
  <c r="F82" i="92"/>
  <c r="F85" i="92"/>
  <c r="H85" i="92"/>
  <c r="J85" i="92"/>
  <c r="L85" i="92"/>
  <c r="S85" i="92"/>
  <c r="F87" i="92"/>
  <c r="H87" i="92"/>
  <c r="J87" i="92"/>
  <c r="L87" i="92"/>
  <c r="S87" i="92"/>
  <c r="F89" i="92"/>
  <c r="H89" i="92"/>
  <c r="J89" i="92"/>
  <c r="L89" i="92"/>
  <c r="S89" i="92"/>
  <c r="F91" i="92"/>
  <c r="H91" i="92"/>
  <c r="J91" i="92"/>
  <c r="L91" i="92"/>
  <c r="S91" i="92"/>
  <c r="I30" i="47"/>
  <c r="G94" i="92"/>
  <c r="I94" i="92"/>
  <c r="K94" i="92"/>
  <c r="R94" i="92"/>
  <c r="G96" i="92"/>
  <c r="I96" i="92"/>
  <c r="K96" i="92"/>
  <c r="R96" i="92"/>
  <c r="G98" i="92"/>
  <c r="I98" i="92"/>
  <c r="K98" i="92"/>
  <c r="R98" i="92"/>
  <c r="G100" i="92"/>
  <c r="I100" i="92"/>
  <c r="K100" i="92"/>
  <c r="R100" i="92"/>
  <c r="G82" i="91"/>
  <c r="G80" i="91"/>
  <c r="G78" i="91"/>
  <c r="G76" i="91"/>
  <c r="G81" i="91"/>
  <c r="G77" i="91"/>
  <c r="G79" i="91"/>
  <c r="I82" i="91"/>
  <c r="I80" i="91"/>
  <c r="I78" i="91"/>
  <c r="I76" i="91"/>
  <c r="I79" i="91"/>
  <c r="I77" i="91"/>
  <c r="I81" i="91"/>
  <c r="K82" i="91"/>
  <c r="K80" i="91"/>
  <c r="K78" i="91"/>
  <c r="K76" i="91"/>
  <c r="K81" i="91"/>
  <c r="K77" i="91"/>
  <c r="K79" i="91"/>
  <c r="R82" i="91"/>
  <c r="R80" i="91"/>
  <c r="R78" i="91"/>
  <c r="R76" i="91"/>
  <c r="R79" i="91"/>
  <c r="R81" i="91"/>
  <c r="R77" i="91"/>
  <c r="G90" i="91"/>
  <c r="G88" i="91"/>
  <c r="G86" i="91"/>
  <c r="G91" i="91"/>
  <c r="G87" i="91"/>
  <c r="G89" i="91"/>
  <c r="G85" i="91"/>
  <c r="I90" i="91"/>
  <c r="I88" i="91"/>
  <c r="I86" i="91"/>
  <c r="I89" i="91"/>
  <c r="I85" i="91"/>
  <c r="I87" i="91"/>
  <c r="I91" i="91"/>
  <c r="K90" i="91"/>
  <c r="K88" i="91"/>
  <c r="K86" i="91"/>
  <c r="K91" i="91"/>
  <c r="K87" i="91"/>
  <c r="K85" i="91"/>
  <c r="K89" i="91"/>
  <c r="R90" i="91"/>
  <c r="R88" i="91"/>
  <c r="R86" i="91"/>
  <c r="R89" i="91"/>
  <c r="R85" i="91"/>
  <c r="R91" i="91"/>
  <c r="R87" i="91"/>
  <c r="G100" i="91"/>
  <c r="G98" i="91"/>
  <c r="G96" i="91"/>
  <c r="G94" i="91"/>
  <c r="G97" i="91"/>
  <c r="G99" i="91"/>
  <c r="G95" i="91"/>
  <c r="I100" i="91"/>
  <c r="I98" i="91"/>
  <c r="I96" i="91"/>
  <c r="I94" i="91"/>
  <c r="I99" i="91"/>
  <c r="I95" i="91"/>
  <c r="I97" i="91"/>
  <c r="K100" i="91"/>
  <c r="K98" i="91"/>
  <c r="K96" i="91"/>
  <c r="K94" i="91"/>
  <c r="K97" i="91"/>
  <c r="K95" i="91"/>
  <c r="K99" i="91"/>
  <c r="R100" i="91"/>
  <c r="R98" i="91"/>
  <c r="R96" i="91"/>
  <c r="R94" i="91"/>
  <c r="R99" i="91"/>
  <c r="R95" i="91"/>
  <c r="R97" i="91"/>
  <c r="G109" i="91"/>
  <c r="G107" i="91"/>
  <c r="G105" i="91"/>
  <c r="G108" i="91"/>
  <c r="G104" i="91"/>
  <c r="G110" i="91"/>
  <c r="G106" i="91"/>
  <c r="I109" i="91"/>
  <c r="I107" i="91"/>
  <c r="I105" i="91"/>
  <c r="I110" i="91"/>
  <c r="I106" i="91"/>
  <c r="I108" i="91"/>
  <c r="I104" i="91"/>
  <c r="K109" i="91"/>
  <c r="K107" i="91"/>
  <c r="K105" i="91"/>
  <c r="K108" i="91"/>
  <c r="K104" i="91"/>
  <c r="K106" i="91"/>
  <c r="K110" i="91"/>
  <c r="R109" i="91"/>
  <c r="R107" i="91"/>
  <c r="R105" i="91"/>
  <c r="R110" i="91"/>
  <c r="R106" i="91"/>
  <c r="R104" i="91"/>
  <c r="R108" i="91"/>
  <c r="F118" i="91"/>
  <c r="F116" i="91"/>
  <c r="F114" i="91"/>
  <c r="F119" i="91"/>
  <c r="F115" i="91"/>
  <c r="F113" i="91"/>
  <c r="F117" i="91"/>
  <c r="H118" i="91"/>
  <c r="H116" i="91"/>
  <c r="H114" i="91"/>
  <c r="H117" i="91"/>
  <c r="H113" i="91"/>
  <c r="H119" i="91"/>
  <c r="H115" i="91"/>
  <c r="J118" i="91"/>
  <c r="J116" i="91"/>
  <c r="J114" i="91"/>
  <c r="J119" i="91"/>
  <c r="J115" i="91"/>
  <c r="J117" i="91"/>
  <c r="J113" i="91"/>
  <c r="L118" i="91"/>
  <c r="L116" i="91"/>
  <c r="L114" i="91"/>
  <c r="L117" i="91"/>
  <c r="L113" i="91"/>
  <c r="L115" i="91"/>
  <c r="L119" i="91"/>
  <c r="S118" i="91"/>
  <c r="S116" i="91"/>
  <c r="S114" i="91"/>
  <c r="S119" i="91"/>
  <c r="S115" i="91"/>
  <c r="S113" i="91"/>
  <c r="S117" i="91"/>
  <c r="G127" i="91"/>
  <c r="G125" i="91"/>
  <c r="G123" i="91"/>
  <c r="G128" i="91"/>
  <c r="G124" i="91"/>
  <c r="G122" i="91"/>
  <c r="G126" i="91"/>
  <c r="I127" i="91"/>
  <c r="I125" i="91"/>
  <c r="I123" i="91"/>
  <c r="I126" i="91"/>
  <c r="I122" i="91"/>
  <c r="I128" i="91"/>
  <c r="I124" i="91"/>
  <c r="K127" i="91"/>
  <c r="K125" i="91"/>
  <c r="K123" i="91"/>
  <c r="K128" i="91"/>
  <c r="K124" i="91"/>
  <c r="K126" i="91"/>
  <c r="K122" i="91"/>
  <c r="R127" i="91"/>
  <c r="R125" i="91"/>
  <c r="R123" i="91"/>
  <c r="R126" i="91"/>
  <c r="R122" i="91"/>
  <c r="R124" i="91"/>
  <c r="R128" i="91"/>
  <c r="G20" i="92"/>
  <c r="G78" i="92" s="1"/>
  <c r="I81" i="55"/>
  <c r="I79" i="55"/>
  <c r="I77" i="55"/>
  <c r="I82" i="55"/>
  <c r="I78" i="55"/>
  <c r="I76" i="55"/>
  <c r="I80" i="55"/>
  <c r="G90" i="55"/>
  <c r="G88" i="55"/>
  <c r="G86" i="55"/>
  <c r="G89" i="55"/>
  <c r="G85" i="55"/>
  <c r="G91" i="55"/>
  <c r="G87" i="55"/>
  <c r="G100" i="55"/>
  <c r="G99" i="55"/>
  <c r="G98" i="55"/>
  <c r="G97" i="55"/>
  <c r="G96" i="55"/>
  <c r="G95" i="55"/>
  <c r="G94" i="55"/>
  <c r="I100" i="55"/>
  <c r="I99" i="55"/>
  <c r="I98" i="55"/>
  <c r="I97" i="55"/>
  <c r="I96" i="55"/>
  <c r="I95" i="55"/>
  <c r="I94" i="55"/>
  <c r="G110" i="55"/>
  <c r="G109" i="55"/>
  <c r="G108" i="55"/>
  <c r="G107" i="55"/>
  <c r="G106" i="55"/>
  <c r="G105" i="55"/>
  <c r="G104" i="55"/>
  <c r="I110" i="55"/>
  <c r="I109" i="55"/>
  <c r="I108" i="55"/>
  <c r="I107" i="55"/>
  <c r="I106" i="55"/>
  <c r="I105" i="55"/>
  <c r="I104" i="55"/>
  <c r="F118" i="55"/>
  <c r="F116" i="55"/>
  <c r="F114" i="55"/>
  <c r="F117" i="55"/>
  <c r="F113" i="55"/>
  <c r="F119" i="55"/>
  <c r="F115" i="55"/>
  <c r="H119" i="55"/>
  <c r="H117" i="55"/>
  <c r="H115" i="55"/>
  <c r="H113" i="55"/>
  <c r="H118" i="55"/>
  <c r="H114" i="55"/>
  <c r="H116" i="55"/>
  <c r="J118" i="55"/>
  <c r="J116" i="55"/>
  <c r="J114" i="55"/>
  <c r="J119" i="55"/>
  <c r="J115" i="55"/>
  <c r="J117" i="55"/>
  <c r="J113" i="55"/>
  <c r="L119" i="55"/>
  <c r="L118" i="55"/>
  <c r="L117" i="55"/>
  <c r="L116" i="55"/>
  <c r="L115" i="55"/>
  <c r="L114" i="55"/>
  <c r="L113" i="55"/>
  <c r="G128" i="55"/>
  <c r="G127" i="55"/>
  <c r="G126" i="55"/>
  <c r="G125" i="55"/>
  <c r="G124" i="55"/>
  <c r="G123" i="55"/>
  <c r="G122" i="55"/>
  <c r="I128" i="55"/>
  <c r="I127" i="55"/>
  <c r="I126" i="55"/>
  <c r="I125" i="55"/>
  <c r="I124" i="55"/>
  <c r="I123" i="55"/>
  <c r="I122" i="55"/>
  <c r="G14" i="46"/>
  <c r="K14" i="46"/>
  <c r="K55" i="46" s="1"/>
  <c r="F15" i="46"/>
  <c r="F56" i="46" s="1"/>
  <c r="J15" i="46"/>
  <c r="J38" i="46" s="1"/>
  <c r="S15" i="46"/>
  <c r="S38" i="46" s="1"/>
  <c r="G18" i="46"/>
  <c r="G41" i="46" s="1"/>
  <c r="K18" i="46"/>
  <c r="K20" i="46"/>
  <c r="K39" i="46" s="1"/>
  <c r="F24" i="46"/>
  <c r="F54" i="46" s="1"/>
  <c r="I25" i="46"/>
  <c r="I55" i="46" s="1"/>
  <c r="N25" i="46"/>
  <c r="R25" i="46"/>
  <c r="G27" i="46"/>
  <c r="K27" i="46"/>
  <c r="P27" i="46"/>
  <c r="P57" i="46" s="1"/>
  <c r="G29" i="46"/>
  <c r="K29" i="46"/>
  <c r="P29" i="46"/>
  <c r="P59" i="46" s="1"/>
  <c r="P31" i="46"/>
  <c r="P46" i="46" s="1"/>
  <c r="A2" i="46"/>
  <c r="F39" i="80"/>
  <c r="H39" i="80"/>
  <c r="J39" i="80"/>
  <c r="L39" i="80"/>
  <c r="O39" i="80"/>
  <c r="Q39" i="80"/>
  <c r="S39" i="80"/>
  <c r="R20" i="46"/>
  <c r="R37" i="46" s="1"/>
  <c r="H24" i="46"/>
  <c r="L24" i="46"/>
  <c r="Q24" i="46"/>
  <c r="G46" i="88"/>
  <c r="I46" i="88"/>
  <c r="K46" i="88"/>
  <c r="R46" i="88"/>
  <c r="A14" i="46"/>
  <c r="G37" i="46"/>
  <c r="A15" i="46"/>
  <c r="A18" i="46"/>
  <c r="A19" i="46"/>
  <c r="I20" i="46"/>
  <c r="I39" i="46" s="1"/>
  <c r="N20" i="46"/>
  <c r="U48" i="103" s="1"/>
  <c r="A25" i="46"/>
  <c r="K46" i="46"/>
  <c r="A26" i="46"/>
  <c r="A29" i="46"/>
  <c r="A30" i="46"/>
  <c r="G37" i="80"/>
  <c r="I37" i="80"/>
  <c r="K37" i="80"/>
  <c r="N37" i="80"/>
  <c r="P37" i="80"/>
  <c r="R37" i="80"/>
  <c r="A15" i="80"/>
  <c r="G39" i="80"/>
  <c r="I39" i="80"/>
  <c r="K39" i="80"/>
  <c r="N39" i="80"/>
  <c r="P39" i="80"/>
  <c r="R39" i="80"/>
  <c r="A17" i="80"/>
  <c r="G41" i="80"/>
  <c r="I41" i="80"/>
  <c r="K41" i="80"/>
  <c r="N41" i="80"/>
  <c r="P41" i="80"/>
  <c r="R41" i="80"/>
  <c r="A19" i="80"/>
  <c r="A26" i="80"/>
  <c r="A28" i="80"/>
  <c r="A16" i="46"/>
  <c r="A17" i="46"/>
  <c r="A27" i="46"/>
  <c r="A28" i="46"/>
  <c r="A31" i="80"/>
  <c r="A29" i="80"/>
  <c r="A27" i="80"/>
  <c r="A25" i="80"/>
  <c r="F20" i="46"/>
  <c r="F40" i="46" s="1"/>
  <c r="G45" i="80"/>
  <c r="I45" i="80"/>
  <c r="K45" i="80"/>
  <c r="N45" i="80"/>
  <c r="R45" i="80"/>
  <c r="G47" i="80"/>
  <c r="I47" i="80"/>
  <c r="K47" i="80"/>
  <c r="N47" i="80"/>
  <c r="R47" i="80"/>
  <c r="G49" i="80"/>
  <c r="I49" i="80"/>
  <c r="K49" i="80"/>
  <c r="N49" i="80"/>
  <c r="R49" i="80"/>
  <c r="G51" i="80"/>
  <c r="I51" i="80"/>
  <c r="K51" i="80"/>
  <c r="N51" i="80"/>
  <c r="R51" i="80"/>
  <c r="F31" i="46"/>
  <c r="F49" i="46" s="1"/>
  <c r="J31" i="46"/>
  <c r="J45" i="46" s="1"/>
  <c r="G42" i="43"/>
  <c r="G41" i="43"/>
  <c r="G39" i="43"/>
  <c r="G37" i="43"/>
  <c r="G40" i="43"/>
  <c r="G38" i="43"/>
  <c r="G36" i="43"/>
  <c r="I42" i="43"/>
  <c r="I41" i="43"/>
  <c r="I39" i="43"/>
  <c r="I37" i="43"/>
  <c r="I40" i="43"/>
  <c r="I38" i="43"/>
  <c r="I36" i="43"/>
  <c r="K42" i="43"/>
  <c r="K41" i="43"/>
  <c r="K39" i="43"/>
  <c r="K37" i="43"/>
  <c r="K40" i="43"/>
  <c r="K38" i="43"/>
  <c r="K36" i="43"/>
  <c r="A25" i="43"/>
  <c r="A26" i="43"/>
  <c r="A27" i="43"/>
  <c r="F47" i="43"/>
  <c r="F50" i="43"/>
  <c r="F48" i="43"/>
  <c r="F51" i="43"/>
  <c r="F49" i="43"/>
  <c r="F46" i="43"/>
  <c r="F45" i="43"/>
  <c r="H47" i="43"/>
  <c r="H50" i="43"/>
  <c r="H48" i="43"/>
  <c r="H45" i="43"/>
  <c r="H51" i="43"/>
  <c r="H49" i="43"/>
  <c r="H46" i="43"/>
  <c r="J47" i="43"/>
  <c r="J50" i="43"/>
  <c r="J48" i="43"/>
  <c r="J45" i="43"/>
  <c r="J51" i="43"/>
  <c r="J49" i="43"/>
  <c r="J46" i="43"/>
  <c r="L47" i="43"/>
  <c r="L50" i="43"/>
  <c r="L48" i="43"/>
  <c r="L45" i="43"/>
  <c r="L51" i="43"/>
  <c r="L49" i="43"/>
  <c r="L46" i="43"/>
  <c r="G41" i="45"/>
  <c r="G39" i="45"/>
  <c r="G37" i="45"/>
  <c r="G42" i="45"/>
  <c r="G40" i="45"/>
  <c r="G38" i="45"/>
  <c r="G36" i="45"/>
  <c r="I41" i="45"/>
  <c r="I39" i="45"/>
  <c r="I37" i="45"/>
  <c r="I42" i="45"/>
  <c r="I40" i="45"/>
  <c r="I38" i="45"/>
  <c r="I36" i="45"/>
  <c r="K41" i="45"/>
  <c r="K39" i="45"/>
  <c r="K37" i="45"/>
  <c r="K42" i="45"/>
  <c r="K40" i="45"/>
  <c r="K38" i="45"/>
  <c r="K36" i="45"/>
  <c r="N41" i="45"/>
  <c r="N39" i="45"/>
  <c r="N37" i="45"/>
  <c r="N42" i="45"/>
  <c r="N40" i="45"/>
  <c r="N38" i="45"/>
  <c r="N36" i="45"/>
  <c r="P41" i="45"/>
  <c r="P39" i="45"/>
  <c r="P37" i="45"/>
  <c r="P42" i="45"/>
  <c r="P40" i="45"/>
  <c r="P38" i="45"/>
  <c r="P36" i="45"/>
  <c r="R41" i="45"/>
  <c r="R39" i="45"/>
  <c r="R37" i="45"/>
  <c r="R42" i="45"/>
  <c r="R40" i="45"/>
  <c r="R38" i="45"/>
  <c r="R36" i="45"/>
  <c r="A25" i="45"/>
  <c r="A26" i="45"/>
  <c r="A27" i="45"/>
  <c r="F47" i="45"/>
  <c r="F51" i="45"/>
  <c r="F49" i="45"/>
  <c r="F46" i="45"/>
  <c r="F50" i="45"/>
  <c r="F48" i="45"/>
  <c r="F45" i="45"/>
  <c r="H47" i="45"/>
  <c r="H51" i="45"/>
  <c r="H49" i="45"/>
  <c r="H46" i="45"/>
  <c r="H50" i="45"/>
  <c r="H48" i="45"/>
  <c r="H45" i="45"/>
  <c r="J47" i="45"/>
  <c r="J51" i="45"/>
  <c r="J49" i="45"/>
  <c r="J46" i="45"/>
  <c r="J50" i="45"/>
  <c r="J48" i="45"/>
  <c r="J45" i="45"/>
  <c r="L47" i="45"/>
  <c r="L51" i="45"/>
  <c r="L49" i="45"/>
  <c r="L46" i="45"/>
  <c r="L50" i="45"/>
  <c r="L48" i="45"/>
  <c r="L45" i="45"/>
  <c r="O47" i="45"/>
  <c r="O51" i="45"/>
  <c r="O49" i="45"/>
  <c r="O46" i="45"/>
  <c r="O50" i="45"/>
  <c r="O48" i="45"/>
  <c r="O45" i="45"/>
  <c r="Q47" i="45"/>
  <c r="Q51" i="45"/>
  <c r="Q49" i="45"/>
  <c r="Q46" i="45"/>
  <c r="Q50" i="45"/>
  <c r="Q48" i="45"/>
  <c r="Q45" i="45"/>
  <c r="S47" i="45"/>
  <c r="S51" i="45"/>
  <c r="S49" i="45"/>
  <c r="S46" i="45"/>
  <c r="S50" i="45"/>
  <c r="S48" i="45"/>
  <c r="S45" i="45"/>
  <c r="G42" i="72"/>
  <c r="G41" i="72"/>
  <c r="G40" i="72"/>
  <c r="G39" i="72"/>
  <c r="G38" i="72"/>
  <c r="G37" i="72"/>
  <c r="G36" i="72"/>
  <c r="I42" i="72"/>
  <c r="I41" i="72"/>
  <c r="I40" i="72"/>
  <c r="I39" i="72"/>
  <c r="I38" i="72"/>
  <c r="I37" i="72"/>
  <c r="I36" i="72"/>
  <c r="A25" i="72"/>
  <c r="A26" i="72"/>
  <c r="A27" i="72"/>
  <c r="F47" i="72"/>
  <c r="F50" i="72"/>
  <c r="F49" i="72"/>
  <c r="F48" i="72"/>
  <c r="F46" i="72"/>
  <c r="F45" i="72"/>
  <c r="F51" i="72"/>
  <c r="H51" i="72"/>
  <c r="H47" i="72"/>
  <c r="H49" i="72"/>
  <c r="H48" i="72"/>
  <c r="H46" i="72"/>
  <c r="H45" i="72"/>
  <c r="H50" i="72"/>
  <c r="J51" i="72"/>
  <c r="J47" i="72"/>
  <c r="J50" i="72"/>
  <c r="J48" i="72"/>
  <c r="J46" i="72"/>
  <c r="J45" i="72"/>
  <c r="J49" i="72"/>
  <c r="L47" i="72"/>
  <c r="L51" i="72"/>
  <c r="L50" i="72"/>
  <c r="L49" i="72"/>
  <c r="L48" i="72"/>
  <c r="L46" i="72"/>
  <c r="L45" i="72"/>
  <c r="G42" i="73"/>
  <c r="G41" i="73"/>
  <c r="G40" i="73"/>
  <c r="G39" i="73"/>
  <c r="G38" i="73"/>
  <c r="G37" i="73"/>
  <c r="G36" i="73"/>
  <c r="I42" i="73"/>
  <c r="I41" i="73"/>
  <c r="I40" i="73"/>
  <c r="I39" i="73"/>
  <c r="I38" i="73"/>
  <c r="I37" i="73"/>
  <c r="I36" i="73"/>
  <c r="A25" i="73"/>
  <c r="A26" i="73"/>
  <c r="A27" i="73"/>
  <c r="F47" i="73"/>
  <c r="F51" i="73"/>
  <c r="F50" i="73"/>
  <c r="F49" i="73"/>
  <c r="F48" i="73"/>
  <c r="F46" i="73"/>
  <c r="F45" i="73"/>
  <c r="H47" i="73"/>
  <c r="H51" i="73"/>
  <c r="H50" i="73"/>
  <c r="H49" i="73"/>
  <c r="H48" i="73"/>
  <c r="H46" i="73"/>
  <c r="H45" i="73"/>
  <c r="J47" i="73"/>
  <c r="J51" i="73"/>
  <c r="J50" i="73"/>
  <c r="J49" i="73"/>
  <c r="J48" i="73"/>
  <c r="J46" i="73"/>
  <c r="J45" i="73"/>
  <c r="L47" i="73"/>
  <c r="L51" i="73"/>
  <c r="L50" i="73"/>
  <c r="L49" i="73"/>
  <c r="L48" i="73"/>
  <c r="L46" i="73"/>
  <c r="L45" i="73"/>
  <c r="F40" i="88"/>
  <c r="H40" i="88"/>
  <c r="J40" i="88"/>
  <c r="L40" i="88"/>
  <c r="S40" i="88"/>
  <c r="F42" i="88"/>
  <c r="H42" i="88"/>
  <c r="J42" i="88"/>
  <c r="L42" i="88"/>
  <c r="S42" i="88"/>
  <c r="A26" i="88"/>
  <c r="A28" i="88"/>
  <c r="A30" i="88"/>
  <c r="F51" i="88"/>
  <c r="H51" i="88"/>
  <c r="J51" i="88"/>
  <c r="L51" i="88"/>
  <c r="S51" i="88"/>
  <c r="F42" i="54"/>
  <c r="F40" i="54"/>
  <c r="F38" i="54"/>
  <c r="F41" i="54"/>
  <c r="F39" i="54"/>
  <c r="F37" i="54"/>
  <c r="F36" i="54"/>
  <c r="H42" i="54"/>
  <c r="H40" i="54"/>
  <c r="H38" i="54"/>
  <c r="H36" i="54"/>
  <c r="H41" i="54"/>
  <c r="H39" i="54"/>
  <c r="H37" i="54"/>
  <c r="J42" i="54"/>
  <c r="J40" i="54"/>
  <c r="J38" i="54"/>
  <c r="J36" i="54"/>
  <c r="J41" i="54"/>
  <c r="J39" i="54"/>
  <c r="J37" i="54"/>
  <c r="L42" i="54"/>
  <c r="L40" i="54"/>
  <c r="L38" i="54"/>
  <c r="L36" i="54"/>
  <c r="L41" i="54"/>
  <c r="L39" i="54"/>
  <c r="L37" i="54"/>
  <c r="S42" i="54"/>
  <c r="S40" i="54"/>
  <c r="S38" i="54"/>
  <c r="S36" i="54"/>
  <c r="S41" i="54"/>
  <c r="S39" i="54"/>
  <c r="S37" i="54"/>
  <c r="G51" i="54"/>
  <c r="G49" i="54"/>
  <c r="G47" i="54"/>
  <c r="G45" i="54"/>
  <c r="G50" i="54"/>
  <c r="G48" i="54"/>
  <c r="G46" i="54"/>
  <c r="I51" i="54"/>
  <c r="I49" i="54"/>
  <c r="I47" i="54"/>
  <c r="I45" i="54"/>
  <c r="I50" i="54"/>
  <c r="I48" i="54"/>
  <c r="I46" i="54"/>
  <c r="K51" i="54"/>
  <c r="K49" i="54"/>
  <c r="K47" i="54"/>
  <c r="K45" i="54"/>
  <c r="K50" i="54"/>
  <c r="K48" i="54"/>
  <c r="K46" i="54"/>
  <c r="R51" i="54"/>
  <c r="R49" i="54"/>
  <c r="R47" i="54"/>
  <c r="R45" i="54"/>
  <c r="R50" i="54"/>
  <c r="R48" i="54"/>
  <c r="R46" i="54"/>
  <c r="F36" i="87"/>
  <c r="F42" i="87"/>
  <c r="F41" i="87"/>
  <c r="F40" i="87"/>
  <c r="F39" i="87"/>
  <c r="F38" i="87"/>
  <c r="F37" i="87"/>
  <c r="H42" i="87"/>
  <c r="H41" i="87"/>
  <c r="H40" i="87"/>
  <c r="H39" i="87"/>
  <c r="H38" i="87"/>
  <c r="H37" i="87"/>
  <c r="H36" i="87"/>
  <c r="J42" i="87"/>
  <c r="J41" i="87"/>
  <c r="J40" i="87"/>
  <c r="J39" i="87"/>
  <c r="J38" i="87"/>
  <c r="J37" i="87"/>
  <c r="J36" i="87"/>
  <c r="L42" i="87"/>
  <c r="L41" i="87"/>
  <c r="L40" i="87"/>
  <c r="L39" i="87"/>
  <c r="L38" i="87"/>
  <c r="L37" i="87"/>
  <c r="L36" i="87"/>
  <c r="G51" i="87"/>
  <c r="G50" i="87"/>
  <c r="G49" i="87"/>
  <c r="G48" i="87"/>
  <c r="G47" i="87"/>
  <c r="G46" i="87"/>
  <c r="G45" i="87"/>
  <c r="I51" i="87"/>
  <c r="I50" i="87"/>
  <c r="I49" i="87"/>
  <c r="I48" i="87"/>
  <c r="I47" i="87"/>
  <c r="I46" i="87"/>
  <c r="I45" i="87"/>
  <c r="F40" i="43"/>
  <c r="F38" i="43"/>
  <c r="F42" i="43"/>
  <c r="F41" i="43"/>
  <c r="F39" i="43"/>
  <c r="F37" i="43"/>
  <c r="F36" i="43"/>
  <c r="H42" i="43"/>
  <c r="H40" i="43"/>
  <c r="H38" i="43"/>
  <c r="H36" i="43"/>
  <c r="H41" i="43"/>
  <c r="H39" i="43"/>
  <c r="H37" i="43"/>
  <c r="J40" i="43"/>
  <c r="J38" i="43"/>
  <c r="J36" i="43"/>
  <c r="J42" i="43"/>
  <c r="J41" i="43"/>
  <c r="J39" i="43"/>
  <c r="J37" i="43"/>
  <c r="L42" i="43"/>
  <c r="L41" i="43"/>
  <c r="L40" i="43"/>
  <c r="L38" i="43"/>
  <c r="L36" i="43"/>
  <c r="L39" i="43"/>
  <c r="L37" i="43"/>
  <c r="G51" i="43"/>
  <c r="G49" i="43"/>
  <c r="G46" i="43"/>
  <c r="G47" i="43"/>
  <c r="G50" i="43"/>
  <c r="G48" i="43"/>
  <c r="G45" i="43"/>
  <c r="I51" i="43"/>
  <c r="I49" i="43"/>
  <c r="I46" i="43"/>
  <c r="I47" i="43"/>
  <c r="I50" i="43"/>
  <c r="I48" i="43"/>
  <c r="I45" i="43"/>
  <c r="K51" i="43"/>
  <c r="K49" i="43"/>
  <c r="K46" i="43"/>
  <c r="K47" i="43"/>
  <c r="K50" i="43"/>
  <c r="K48" i="43"/>
  <c r="K45" i="43"/>
  <c r="F42" i="45"/>
  <c r="F40" i="45"/>
  <c r="F38" i="45"/>
  <c r="F36" i="45"/>
  <c r="F41" i="45"/>
  <c r="F39" i="45"/>
  <c r="F37" i="45"/>
  <c r="H42" i="45"/>
  <c r="H40" i="45"/>
  <c r="H38" i="45"/>
  <c r="H36" i="45"/>
  <c r="H41" i="45"/>
  <c r="H39" i="45"/>
  <c r="H37" i="45"/>
  <c r="J42" i="45"/>
  <c r="J40" i="45"/>
  <c r="J38" i="45"/>
  <c r="J36" i="45"/>
  <c r="J41" i="45"/>
  <c r="J39" i="45"/>
  <c r="J37" i="45"/>
  <c r="L42" i="45"/>
  <c r="L40" i="45"/>
  <c r="L38" i="45"/>
  <c r="L36" i="45"/>
  <c r="L41" i="45"/>
  <c r="L39" i="45"/>
  <c r="L37" i="45"/>
  <c r="O42" i="45"/>
  <c r="O40" i="45"/>
  <c r="O38" i="45"/>
  <c r="O36" i="45"/>
  <c r="O41" i="45"/>
  <c r="O39" i="45"/>
  <c r="O37" i="45"/>
  <c r="Q42" i="45"/>
  <c r="Q40" i="45"/>
  <c r="Q38" i="45"/>
  <c r="Q36" i="45"/>
  <c r="Q41" i="45"/>
  <c r="Q39" i="45"/>
  <c r="Q37" i="45"/>
  <c r="S42" i="45"/>
  <c r="S40" i="45"/>
  <c r="S38" i="45"/>
  <c r="S36" i="45"/>
  <c r="S41" i="45"/>
  <c r="S39" i="45"/>
  <c r="S37" i="45"/>
  <c r="G50" i="45"/>
  <c r="G48" i="45"/>
  <c r="G45" i="45"/>
  <c r="G47" i="45"/>
  <c r="G51" i="45"/>
  <c r="G49" i="45"/>
  <c r="G46" i="45"/>
  <c r="I50" i="45"/>
  <c r="I48" i="45"/>
  <c r="I45" i="45"/>
  <c r="I47" i="45"/>
  <c r="I51" i="45"/>
  <c r="I49" i="45"/>
  <c r="I46" i="45"/>
  <c r="K50" i="45"/>
  <c r="K48" i="45"/>
  <c r="K45" i="45"/>
  <c r="K47" i="45"/>
  <c r="K51" i="45"/>
  <c r="K49" i="45"/>
  <c r="K46" i="45"/>
  <c r="N50" i="45"/>
  <c r="N48" i="45"/>
  <c r="N45" i="45"/>
  <c r="N47" i="45"/>
  <c r="N51" i="45"/>
  <c r="N49" i="45"/>
  <c r="N46" i="45"/>
  <c r="P50" i="45"/>
  <c r="P48" i="45"/>
  <c r="P45" i="45"/>
  <c r="P47" i="45"/>
  <c r="P51" i="45"/>
  <c r="P49" i="45"/>
  <c r="P46" i="45"/>
  <c r="R50" i="45"/>
  <c r="R48" i="45"/>
  <c r="R45" i="45"/>
  <c r="R47" i="45"/>
  <c r="R51" i="45"/>
  <c r="R49" i="45"/>
  <c r="R46" i="45"/>
  <c r="F42" i="72"/>
  <c r="F41" i="72"/>
  <c r="F40" i="72"/>
  <c r="F39" i="72"/>
  <c r="F38" i="72"/>
  <c r="F37" i="72"/>
  <c r="F36" i="72"/>
  <c r="H42" i="72"/>
  <c r="H41" i="72"/>
  <c r="H40" i="72"/>
  <c r="H39" i="72"/>
  <c r="H38" i="72"/>
  <c r="H37" i="72"/>
  <c r="H36" i="72"/>
  <c r="J42" i="72"/>
  <c r="J41" i="72"/>
  <c r="J40" i="72"/>
  <c r="J39" i="72"/>
  <c r="J38" i="72"/>
  <c r="J37" i="72"/>
  <c r="J36" i="72"/>
  <c r="L42" i="72"/>
  <c r="L41" i="72"/>
  <c r="L40" i="72"/>
  <c r="L39" i="72"/>
  <c r="L38" i="72"/>
  <c r="L37" i="72"/>
  <c r="L36" i="72"/>
  <c r="G47" i="72"/>
  <c r="G51" i="72"/>
  <c r="G50" i="72"/>
  <c r="G49" i="72"/>
  <c r="G48" i="72"/>
  <c r="G46" i="72"/>
  <c r="G45" i="72"/>
  <c r="I47" i="72"/>
  <c r="I51" i="72"/>
  <c r="I50" i="72"/>
  <c r="I49" i="72"/>
  <c r="I48" i="72"/>
  <c r="I46" i="72"/>
  <c r="I45" i="72"/>
  <c r="F42" i="73"/>
  <c r="F41" i="73"/>
  <c r="F40" i="73"/>
  <c r="F39" i="73"/>
  <c r="F38" i="73"/>
  <c r="F37" i="73"/>
  <c r="F36" i="73"/>
  <c r="H42" i="73"/>
  <c r="H41" i="73"/>
  <c r="H40" i="73"/>
  <c r="H39" i="73"/>
  <c r="H38" i="73"/>
  <c r="H37" i="73"/>
  <c r="H36" i="73"/>
  <c r="J42" i="73"/>
  <c r="J41" i="73"/>
  <c r="J40" i="73"/>
  <c r="J39" i="73"/>
  <c r="J38" i="73"/>
  <c r="J37" i="73"/>
  <c r="J36" i="73"/>
  <c r="L42" i="73"/>
  <c r="L41" i="73"/>
  <c r="L40" i="73"/>
  <c r="L39" i="73"/>
  <c r="L38" i="73"/>
  <c r="L37" i="73"/>
  <c r="L36" i="73"/>
  <c r="G47" i="73"/>
  <c r="G51" i="73"/>
  <c r="G50" i="73"/>
  <c r="G49" i="73"/>
  <c r="G48" i="73"/>
  <c r="G46" i="73"/>
  <c r="G45" i="73"/>
  <c r="I47" i="73"/>
  <c r="I51" i="73"/>
  <c r="I50" i="73"/>
  <c r="I49" i="73"/>
  <c r="I48" i="73"/>
  <c r="I46" i="73"/>
  <c r="I45" i="73"/>
  <c r="A29" i="88"/>
  <c r="G41" i="54"/>
  <c r="G39" i="54"/>
  <c r="G37" i="54"/>
  <c r="G42" i="54"/>
  <c r="G40" i="54"/>
  <c r="G38" i="54"/>
  <c r="G36" i="54"/>
  <c r="I41" i="54"/>
  <c r="I39" i="54"/>
  <c r="I37" i="54"/>
  <c r="I42" i="54"/>
  <c r="I40" i="54"/>
  <c r="I38" i="54"/>
  <c r="I36" i="54"/>
  <c r="K41" i="54"/>
  <c r="K39" i="54"/>
  <c r="K37" i="54"/>
  <c r="K42" i="54"/>
  <c r="K40" i="54"/>
  <c r="K38" i="54"/>
  <c r="K36" i="54"/>
  <c r="R41" i="54"/>
  <c r="R39" i="54"/>
  <c r="R37" i="54"/>
  <c r="R42" i="54"/>
  <c r="R40" i="54"/>
  <c r="R38" i="54"/>
  <c r="R36" i="54"/>
  <c r="A25" i="54"/>
  <c r="A26" i="54"/>
  <c r="A27" i="54"/>
  <c r="A28" i="54"/>
  <c r="A29" i="54"/>
  <c r="A30" i="54"/>
  <c r="F50" i="54"/>
  <c r="F48" i="54"/>
  <c r="F46" i="54"/>
  <c r="F45" i="54"/>
  <c r="F51" i="54"/>
  <c r="F49" i="54"/>
  <c r="F47" i="54"/>
  <c r="H50" i="54"/>
  <c r="H48" i="54"/>
  <c r="H46" i="54"/>
  <c r="H51" i="54"/>
  <c r="H49" i="54"/>
  <c r="H47" i="54"/>
  <c r="H45" i="54"/>
  <c r="J50" i="54"/>
  <c r="J48" i="54"/>
  <c r="J46" i="54"/>
  <c r="J51" i="54"/>
  <c r="J49" i="54"/>
  <c r="J47" i="54"/>
  <c r="J45" i="54"/>
  <c r="L50" i="54"/>
  <c r="L48" i="54"/>
  <c r="L46" i="54"/>
  <c r="L51" i="54"/>
  <c r="L49" i="54"/>
  <c r="L47" i="54"/>
  <c r="L45" i="54"/>
  <c r="S50" i="54"/>
  <c r="S48" i="54"/>
  <c r="S46" i="54"/>
  <c r="S51" i="54"/>
  <c r="S49" i="54"/>
  <c r="S47" i="54"/>
  <c r="S45" i="54"/>
  <c r="G42" i="87"/>
  <c r="G41" i="87"/>
  <c r="G40" i="87"/>
  <c r="G39" i="87"/>
  <c r="G38" i="87"/>
  <c r="G37" i="87"/>
  <c r="G36" i="87"/>
  <c r="I42" i="87"/>
  <c r="I41" i="87"/>
  <c r="I40" i="87"/>
  <c r="I39" i="87"/>
  <c r="I38" i="87"/>
  <c r="I37" i="87"/>
  <c r="I36" i="87"/>
  <c r="A25" i="87"/>
  <c r="A26" i="87"/>
  <c r="A27" i="87"/>
  <c r="A28" i="87"/>
  <c r="A29" i="87"/>
  <c r="A30" i="87"/>
  <c r="F51" i="87"/>
  <c r="F50" i="87"/>
  <c r="F49" i="87"/>
  <c r="F48" i="87"/>
  <c r="F47" i="87"/>
  <c r="F46" i="87"/>
  <c r="F45" i="87"/>
  <c r="H51" i="87"/>
  <c r="H50" i="87"/>
  <c r="H49" i="87"/>
  <c r="H48" i="87"/>
  <c r="H47" i="87"/>
  <c r="H46" i="87"/>
  <c r="H45" i="87"/>
  <c r="J51" i="87"/>
  <c r="J50" i="87"/>
  <c r="J49" i="87"/>
  <c r="J48" i="87"/>
  <c r="J47" i="87"/>
  <c r="J46" i="87"/>
  <c r="J45" i="87"/>
  <c r="L51" i="87"/>
  <c r="L50" i="87"/>
  <c r="L49" i="87"/>
  <c r="L48" i="87"/>
  <c r="L47" i="87"/>
  <c r="L46" i="87"/>
  <c r="L45" i="87"/>
  <c r="I89" i="92"/>
  <c r="I91" i="92"/>
  <c r="I87" i="92"/>
  <c r="I85" i="92"/>
  <c r="I90" i="92"/>
  <c r="I88" i="92"/>
  <c r="I86" i="92"/>
  <c r="I91" i="55"/>
  <c r="I90" i="55"/>
  <c r="I89" i="55"/>
  <c r="I88" i="55"/>
  <c r="I87" i="55"/>
  <c r="I86" i="55"/>
  <c r="I85" i="55"/>
  <c r="G82" i="55"/>
  <c r="G81" i="55"/>
  <c r="G80" i="55"/>
  <c r="G79" i="55"/>
  <c r="G78" i="55"/>
  <c r="G77" i="55"/>
  <c r="G76" i="55"/>
  <c r="S74" i="89"/>
  <c r="R74" i="89"/>
  <c r="R42" i="89"/>
  <c r="R43" i="89" s="1"/>
  <c r="S42" i="89"/>
  <c r="AM108" i="90"/>
  <c r="A40" i="30"/>
  <c r="A36" i="30"/>
  <c r="A35" i="30"/>
  <c r="A34" i="30"/>
  <c r="A33" i="30"/>
  <c r="A32" i="30"/>
  <c r="A31" i="30"/>
  <c r="A16" i="30"/>
  <c r="A17" i="30"/>
  <c r="A18" i="30"/>
  <c r="A19" i="30"/>
  <c r="A20" i="30"/>
  <c r="A21" i="30"/>
  <c r="A22" i="30"/>
  <c r="A23" i="30"/>
  <c r="A25" i="30"/>
  <c r="A26" i="30"/>
  <c r="A28" i="30"/>
  <c r="A29" i="30"/>
  <c r="A30" i="30"/>
  <c r="AT108" i="30"/>
  <c r="A48" i="30"/>
  <c r="A49" i="30"/>
  <c r="A50" i="30"/>
  <c r="A51" i="30"/>
  <c r="A52" i="30"/>
  <c r="A53" i="30"/>
  <c r="A54" i="30"/>
  <c r="A55" i="30"/>
  <c r="A57" i="30"/>
  <c r="A58" i="30"/>
  <c r="A60" i="30"/>
  <c r="A61" i="30"/>
  <c r="A62" i="30"/>
  <c r="A63" i="30"/>
  <c r="A64" i="30"/>
  <c r="A65" i="30"/>
  <c r="A66" i="30"/>
  <c r="A67" i="30"/>
  <c r="A68" i="30"/>
  <c r="A80" i="30"/>
  <c r="A81" i="30"/>
  <c r="A82" i="30"/>
  <c r="A83" i="30"/>
  <c r="A84" i="30"/>
  <c r="A85" i="30"/>
  <c r="A86" i="30"/>
  <c r="A87" i="30"/>
  <c r="A89" i="30"/>
  <c r="A90" i="30"/>
  <c r="A92" i="30"/>
  <c r="A93" i="30"/>
  <c r="A94" i="30"/>
  <c r="A95" i="30"/>
  <c r="A96" i="30"/>
  <c r="A97" i="30"/>
  <c r="A98" i="30"/>
  <c r="A99" i="30"/>
  <c r="A100" i="30"/>
  <c r="J36" i="46"/>
  <c r="L36" i="46"/>
  <c r="Q36" i="46"/>
  <c r="S36" i="46"/>
  <c r="L38" i="46"/>
  <c r="Q38" i="46"/>
  <c r="J40" i="46"/>
  <c r="L40" i="46"/>
  <c r="Q40" i="46"/>
  <c r="S40" i="46"/>
  <c r="L42" i="46"/>
  <c r="Q42" i="46"/>
  <c r="O45" i="46"/>
  <c r="S45" i="46"/>
  <c r="H47" i="46"/>
  <c r="L47" i="46"/>
  <c r="O47" i="46"/>
  <c r="Q47" i="46"/>
  <c r="S47" i="46"/>
  <c r="H49" i="46"/>
  <c r="L49" i="46"/>
  <c r="O49" i="46"/>
  <c r="Q49" i="46"/>
  <c r="S49" i="46"/>
  <c r="H51" i="46"/>
  <c r="L51" i="46"/>
  <c r="O51" i="46"/>
  <c r="Q51" i="46"/>
  <c r="S51" i="46"/>
  <c r="G13" i="46"/>
  <c r="G36" i="46" s="1"/>
  <c r="I13" i="46"/>
  <c r="K13" i="46"/>
  <c r="N13" i="46"/>
  <c r="U41" i="103" s="1"/>
  <c r="P13" i="46"/>
  <c r="R13" i="46"/>
  <c r="F14" i="46"/>
  <c r="H14" i="46"/>
  <c r="J14" i="46"/>
  <c r="J37" i="46" s="1"/>
  <c r="L14" i="46"/>
  <c r="L37" i="46" s="1"/>
  <c r="O14" i="46"/>
  <c r="Q14" i="46"/>
  <c r="Q37" i="46" s="1"/>
  <c r="S14" i="46"/>
  <c r="S37" i="46" s="1"/>
  <c r="G15" i="46"/>
  <c r="G38" i="46" s="1"/>
  <c r="I15" i="46"/>
  <c r="K15" i="46"/>
  <c r="N15" i="46"/>
  <c r="U43" i="103" s="1"/>
  <c r="P15" i="46"/>
  <c r="R15" i="46"/>
  <c r="F16" i="46"/>
  <c r="H16" i="46"/>
  <c r="J16" i="46"/>
  <c r="J39" i="46" s="1"/>
  <c r="L16" i="46"/>
  <c r="L39" i="46" s="1"/>
  <c r="O16" i="46"/>
  <c r="V44" i="103" s="1"/>
  <c r="Q16" i="46"/>
  <c r="Q39" i="46" s="1"/>
  <c r="S16" i="46"/>
  <c r="S39" i="46" s="1"/>
  <c r="G17" i="46"/>
  <c r="G40" i="46" s="1"/>
  <c r="I17" i="46"/>
  <c r="K17" i="46"/>
  <c r="N17" i="46"/>
  <c r="U45" i="103" s="1"/>
  <c r="P17" i="46"/>
  <c r="R17" i="46"/>
  <c r="F18" i="46"/>
  <c r="H18" i="46"/>
  <c r="J18" i="46"/>
  <c r="J41" i="46" s="1"/>
  <c r="L18" i="46"/>
  <c r="L41" i="46" s="1"/>
  <c r="O18" i="46"/>
  <c r="V46" i="103" s="1"/>
  <c r="Q18" i="46"/>
  <c r="Q41" i="46" s="1"/>
  <c r="S18" i="46"/>
  <c r="S41" i="46" s="1"/>
  <c r="G19" i="46"/>
  <c r="G42" i="46" s="1"/>
  <c r="I19" i="46"/>
  <c r="K19" i="46"/>
  <c r="N19" i="46"/>
  <c r="U47" i="103" s="1"/>
  <c r="P19" i="46"/>
  <c r="R19" i="46"/>
  <c r="G24" i="46"/>
  <c r="I24" i="46"/>
  <c r="I54" i="46" s="1"/>
  <c r="K24" i="46"/>
  <c r="N24" i="46"/>
  <c r="P24" i="46"/>
  <c r="R24" i="46"/>
  <c r="F25" i="46"/>
  <c r="H25" i="46"/>
  <c r="J25" i="46"/>
  <c r="L25" i="46"/>
  <c r="O25" i="46"/>
  <c r="Q25" i="46"/>
  <c r="S25" i="46"/>
  <c r="G26" i="46"/>
  <c r="I26" i="46"/>
  <c r="K26" i="46"/>
  <c r="N26" i="46"/>
  <c r="P26" i="46"/>
  <c r="P56" i="46" s="1"/>
  <c r="R26" i="46"/>
  <c r="F27" i="46"/>
  <c r="H27" i="46"/>
  <c r="J27" i="46"/>
  <c r="J57" i="46" s="1"/>
  <c r="L27" i="46"/>
  <c r="O27" i="46"/>
  <c r="Q27" i="46"/>
  <c r="S27" i="46"/>
  <c r="G28" i="46"/>
  <c r="I28" i="46"/>
  <c r="K28" i="46"/>
  <c r="N28" i="46"/>
  <c r="P28" i="46"/>
  <c r="R28" i="46"/>
  <c r="F29" i="46"/>
  <c r="H29" i="46"/>
  <c r="J29" i="46"/>
  <c r="L29" i="46"/>
  <c r="O29" i="46"/>
  <c r="Q29" i="46"/>
  <c r="S29" i="46"/>
  <c r="G30" i="46"/>
  <c r="I30" i="46"/>
  <c r="K30" i="46"/>
  <c r="N30" i="46"/>
  <c r="P30" i="46"/>
  <c r="R30" i="46"/>
  <c r="F36" i="80"/>
  <c r="H36" i="80"/>
  <c r="J36" i="80"/>
  <c r="L36" i="80"/>
  <c r="O36" i="80"/>
  <c r="Q36" i="80"/>
  <c r="S36" i="80"/>
  <c r="F38" i="80"/>
  <c r="H38" i="80"/>
  <c r="J38" i="80"/>
  <c r="L38" i="80"/>
  <c r="O38" i="80"/>
  <c r="Q38" i="80"/>
  <c r="S38" i="80"/>
  <c r="F40" i="80"/>
  <c r="H40" i="80"/>
  <c r="J40" i="80"/>
  <c r="L40" i="80"/>
  <c r="O40" i="80"/>
  <c r="Q40" i="80"/>
  <c r="S40" i="80"/>
  <c r="F42" i="80"/>
  <c r="H42" i="80"/>
  <c r="J42" i="80"/>
  <c r="L42" i="80"/>
  <c r="O42" i="80"/>
  <c r="Q42" i="80"/>
  <c r="S42" i="80"/>
  <c r="F45" i="80"/>
  <c r="H45" i="80"/>
  <c r="J45" i="80"/>
  <c r="L45" i="80"/>
  <c r="O45" i="80"/>
  <c r="Q45" i="80"/>
  <c r="S45" i="80"/>
  <c r="F47" i="80"/>
  <c r="H47" i="80"/>
  <c r="J47" i="80"/>
  <c r="L47" i="80"/>
  <c r="O47" i="80"/>
  <c r="Q47" i="80"/>
  <c r="S47" i="80"/>
  <c r="F49" i="80"/>
  <c r="H49" i="80"/>
  <c r="J49" i="80"/>
  <c r="L49" i="80"/>
  <c r="O49" i="80"/>
  <c r="Q49" i="80"/>
  <c r="S49" i="80"/>
  <c r="F51" i="80"/>
  <c r="H51" i="80"/>
  <c r="J51" i="80"/>
  <c r="L51" i="80"/>
  <c r="O51" i="80"/>
  <c r="Q51" i="80"/>
  <c r="S51" i="80"/>
  <c r="G36" i="88"/>
  <c r="I36" i="88"/>
  <c r="K36" i="88"/>
  <c r="R36" i="88"/>
  <c r="G38" i="88"/>
  <c r="I38" i="88"/>
  <c r="K38" i="88"/>
  <c r="R38" i="88"/>
  <c r="G40" i="88"/>
  <c r="I40" i="88"/>
  <c r="K40" i="88"/>
  <c r="R40" i="88"/>
  <c r="G42" i="88"/>
  <c r="I42" i="88"/>
  <c r="K42" i="88"/>
  <c r="R42" i="88"/>
  <c r="G45" i="88"/>
  <c r="I45" i="88"/>
  <c r="K45" i="88"/>
  <c r="R45" i="88"/>
  <c r="G47" i="88"/>
  <c r="I47" i="88"/>
  <c r="K47" i="88"/>
  <c r="R47" i="88"/>
  <c r="G49" i="88"/>
  <c r="I49" i="88"/>
  <c r="K49" i="88"/>
  <c r="R49" i="88"/>
  <c r="G51" i="88"/>
  <c r="I51" i="88"/>
  <c r="K51" i="88"/>
  <c r="R51" i="88"/>
  <c r="L67" i="22"/>
  <c r="L68" i="22" s="1"/>
  <c r="L52" i="79"/>
  <c r="I54" i="22"/>
  <c r="A23" i="4"/>
  <c r="A30" i="4"/>
  <c r="A15" i="4"/>
  <c r="A20" i="4"/>
  <c r="A26" i="4"/>
  <c r="A34" i="4"/>
  <c r="A73" i="4"/>
  <c r="A78" i="4"/>
  <c r="A81" i="4"/>
  <c r="A86" i="4"/>
  <c r="Q106" i="22"/>
  <c r="Y106" i="22"/>
  <c r="AG106" i="22"/>
  <c r="I27" i="22"/>
  <c r="H25" i="22"/>
  <c r="H98" i="22" s="1"/>
  <c r="K25" i="22"/>
  <c r="K98" i="22" s="1"/>
  <c r="Q27" i="22"/>
  <c r="P25" i="22"/>
  <c r="P98" i="22" s="1"/>
  <c r="S25" i="22"/>
  <c r="S98" i="22" s="1"/>
  <c r="Y27" i="22"/>
  <c r="X25" i="22"/>
  <c r="X98" i="22" s="1"/>
  <c r="AA25" i="22"/>
  <c r="AA98" i="22" s="1"/>
  <c r="AG27" i="22"/>
  <c r="AF25" i="22"/>
  <c r="AF38" i="22" s="1"/>
  <c r="AF39" i="22" s="1"/>
  <c r="AS27" i="22"/>
  <c r="AR25" i="79"/>
  <c r="BA27" i="22"/>
  <c r="F67" i="22"/>
  <c r="F68" i="22" s="1"/>
  <c r="V67" i="22"/>
  <c r="V68" i="22" s="1"/>
  <c r="AP67" i="22"/>
  <c r="AP68" i="22" s="1"/>
  <c r="S54" i="22"/>
  <c r="AA54" i="22"/>
  <c r="AA99" i="22" s="1"/>
  <c r="M106" i="97"/>
  <c r="U106" i="97"/>
  <c r="AC106" i="97"/>
  <c r="G38" i="97"/>
  <c r="G39" i="97" s="1"/>
  <c r="AW25" i="97"/>
  <c r="G25" i="97"/>
  <c r="G98" i="97" s="1"/>
  <c r="L25" i="97"/>
  <c r="O25" i="97"/>
  <c r="O98" i="97" s="1"/>
  <c r="T25" i="97"/>
  <c r="T98" i="97" s="1"/>
  <c r="W25" i="97"/>
  <c r="W98" i="97" s="1"/>
  <c r="AB25" i="97"/>
  <c r="AB38" i="97" s="1"/>
  <c r="AB39" i="97" s="1"/>
  <c r="AE25" i="97"/>
  <c r="AE98" i="97" s="1"/>
  <c r="K54" i="97"/>
  <c r="K99" i="97" s="1"/>
  <c r="S54" i="97"/>
  <c r="AA54" i="97"/>
  <c r="AA67" i="97" s="1"/>
  <c r="AA68" i="97" s="1"/>
  <c r="M106" i="24"/>
  <c r="U106" i="24"/>
  <c r="AC106" i="24"/>
  <c r="AO106" i="24"/>
  <c r="AW106" i="24"/>
  <c r="BE106" i="24"/>
  <c r="F25" i="24"/>
  <c r="F98" i="24" s="1"/>
  <c r="K25" i="24"/>
  <c r="K98" i="24" s="1"/>
  <c r="N25" i="24"/>
  <c r="N98" i="24" s="1"/>
  <c r="P25" i="24"/>
  <c r="P98" i="24" s="1"/>
  <c r="S25" i="24"/>
  <c r="V25" i="24"/>
  <c r="V98" i="24" s="1"/>
  <c r="AA25" i="24"/>
  <c r="AA98" i="24" s="1"/>
  <c r="AD25" i="24"/>
  <c r="AD98" i="24" s="1"/>
  <c r="AF25" i="24"/>
  <c r="AF98" i="24" s="1"/>
  <c r="AM25" i="24"/>
  <c r="AM98" i="24" s="1"/>
  <c r="AP25" i="24"/>
  <c r="AP98" i="24" s="1"/>
  <c r="AU25" i="24"/>
  <c r="AU98" i="24" s="1"/>
  <c r="AX25" i="24"/>
  <c r="AX98" i="24" s="1"/>
  <c r="AZ25" i="24"/>
  <c r="AZ98" i="24" s="1"/>
  <c r="BC25" i="24"/>
  <c r="BC98" i="24" s="1"/>
  <c r="BF25" i="24"/>
  <c r="BF98" i="24" s="1"/>
  <c r="F54" i="24"/>
  <c r="F99" i="24" s="1"/>
  <c r="K54" i="24"/>
  <c r="K67" i="24" s="1"/>
  <c r="K68" i="24" s="1"/>
  <c r="N54" i="24"/>
  <c r="N99" i="24" s="1"/>
  <c r="S54" i="24"/>
  <c r="S99" i="24" s="1"/>
  <c r="V54" i="24"/>
  <c r="V99" i="24" s="1"/>
  <c r="AA54" i="24"/>
  <c r="AA67" i="24" s="1"/>
  <c r="AA68" i="24" s="1"/>
  <c r="AD54" i="24"/>
  <c r="AD99" i="24" s="1"/>
  <c r="AM54" i="24"/>
  <c r="AM99" i="24" s="1"/>
  <c r="AP54" i="24"/>
  <c r="AU54" i="24"/>
  <c r="AU67" i="24" s="1"/>
  <c r="AU68" i="24" s="1"/>
  <c r="AX54" i="24"/>
  <c r="AX99" i="24" s="1"/>
  <c r="BC54" i="24"/>
  <c r="BC67" i="24" s="1"/>
  <c r="BC68" i="24" s="1"/>
  <c r="BF54" i="24"/>
  <c r="I106" i="98"/>
  <c r="Q106" i="98"/>
  <c r="Y106" i="98"/>
  <c r="AG106" i="98"/>
  <c r="AS106" i="98"/>
  <c r="BA106" i="98"/>
  <c r="BI106" i="98"/>
  <c r="G25" i="98"/>
  <c r="O25" i="98"/>
  <c r="O98" i="98" s="1"/>
  <c r="W25" i="98"/>
  <c r="W38" i="98" s="1"/>
  <c r="W39" i="98" s="1"/>
  <c r="AE25" i="98"/>
  <c r="AE98" i="98" s="1"/>
  <c r="AQ25" i="98"/>
  <c r="AY25" i="98"/>
  <c r="AY98" i="98" s="1"/>
  <c r="BG25" i="98"/>
  <c r="BG38" i="98" s="1"/>
  <c r="BG39" i="98" s="1"/>
  <c r="F54" i="98"/>
  <c r="F99" i="98" s="1"/>
  <c r="K54" i="98"/>
  <c r="K99" i="98" s="1"/>
  <c r="N54" i="98"/>
  <c r="N99" i="98" s="1"/>
  <c r="P54" i="98"/>
  <c r="P99" i="98" s="1"/>
  <c r="S54" i="98"/>
  <c r="S99" i="98" s="1"/>
  <c r="V54" i="98"/>
  <c r="AA54" i="98"/>
  <c r="AA99" i="98" s="1"/>
  <c r="AD54" i="98"/>
  <c r="AD99" i="98" s="1"/>
  <c r="AF54" i="98"/>
  <c r="AF99" i="98" s="1"/>
  <c r="AM54" i="98"/>
  <c r="AP54" i="98"/>
  <c r="AP99" i="98" s="1"/>
  <c r="AU54" i="98"/>
  <c r="AU99" i="98" s="1"/>
  <c r="AX54" i="98"/>
  <c r="AX99" i="98" s="1"/>
  <c r="AZ54" i="98"/>
  <c r="BC54" i="98"/>
  <c r="BC99" i="98" s="1"/>
  <c r="BF54" i="98"/>
  <c r="BF99" i="98" s="1"/>
  <c r="I83" i="98"/>
  <c r="Q83" i="98"/>
  <c r="Y83" i="98"/>
  <c r="AG83" i="98"/>
  <c r="AS83" i="98"/>
  <c r="BA83" i="98"/>
  <c r="BI83" i="98"/>
  <c r="M106" i="68"/>
  <c r="U106" i="68"/>
  <c r="AS25" i="68"/>
  <c r="BI25" i="68"/>
  <c r="G25" i="68"/>
  <c r="I25" i="68" s="1"/>
  <c r="L25" i="68"/>
  <c r="L98" i="68" s="1"/>
  <c r="O25" i="68"/>
  <c r="O98" i="68" s="1"/>
  <c r="T25" i="68"/>
  <c r="T98" i="68" s="1"/>
  <c r="W25" i="68"/>
  <c r="W98" i="68" s="1"/>
  <c r="AE25" i="68"/>
  <c r="K54" i="68"/>
  <c r="K67" i="68" s="1"/>
  <c r="K68" i="68" s="1"/>
  <c r="S54" i="68"/>
  <c r="S67" i="68" s="1"/>
  <c r="S68" i="68" s="1"/>
  <c r="A90" i="4"/>
  <c r="L25" i="22"/>
  <c r="T25" i="22"/>
  <c r="T98" i="22" s="1"/>
  <c r="AB25" i="22"/>
  <c r="R67" i="22"/>
  <c r="R68" i="22" s="1"/>
  <c r="AL67" i="22"/>
  <c r="AL68" i="22" s="1"/>
  <c r="I56" i="22"/>
  <c r="Q56" i="22"/>
  <c r="T54" i="22"/>
  <c r="T67" i="22" s="1"/>
  <c r="T68" i="22" s="1"/>
  <c r="W54" i="22"/>
  <c r="W99" i="22" s="1"/>
  <c r="AB54" i="22"/>
  <c r="AB99" i="22" s="1"/>
  <c r="AE54" i="22"/>
  <c r="AE99" i="22" s="1"/>
  <c r="AZ38" i="97"/>
  <c r="AZ39" i="97" s="1"/>
  <c r="BA25" i="97"/>
  <c r="K25" i="97"/>
  <c r="S25" i="97"/>
  <c r="S98" i="97" s="1"/>
  <c r="AA25" i="97"/>
  <c r="AA98" i="97" s="1"/>
  <c r="A55" i="97"/>
  <c r="A56" i="97"/>
  <c r="G54" i="97"/>
  <c r="G99" i="97" s="1"/>
  <c r="L54" i="97"/>
  <c r="L99" i="97" s="1"/>
  <c r="O54" i="97"/>
  <c r="R54" i="97"/>
  <c r="R99" i="97" s="1"/>
  <c r="T54" i="97"/>
  <c r="T99" i="97" s="1"/>
  <c r="W54" i="97"/>
  <c r="Y54" i="97" s="1"/>
  <c r="AB54" i="97"/>
  <c r="AE54" i="97"/>
  <c r="AE99" i="97" s="1"/>
  <c r="K38" i="24"/>
  <c r="K39" i="24" s="1"/>
  <c r="AU38" i="24"/>
  <c r="AU39" i="24" s="1"/>
  <c r="G25" i="24"/>
  <c r="O25" i="24"/>
  <c r="O38" i="24" s="1"/>
  <c r="O39" i="24" s="1"/>
  <c r="W25" i="24"/>
  <c r="W38" i="24" s="1"/>
  <c r="W39" i="24" s="1"/>
  <c r="AE25" i="24"/>
  <c r="AE38" i="24" s="1"/>
  <c r="AE39" i="24" s="1"/>
  <c r="AQ25" i="24"/>
  <c r="AY25" i="24"/>
  <c r="AY98" i="24" s="1"/>
  <c r="BG25" i="24"/>
  <c r="G54" i="24"/>
  <c r="G67" i="24" s="1"/>
  <c r="G68" i="24" s="1"/>
  <c r="O54" i="24"/>
  <c r="O67" i="24" s="1"/>
  <c r="O68" i="24" s="1"/>
  <c r="W54" i="24"/>
  <c r="W67" i="24" s="1"/>
  <c r="W68" i="24" s="1"/>
  <c r="AE54" i="24"/>
  <c r="AQ54" i="24"/>
  <c r="AQ99" i="24" s="1"/>
  <c r="AY54" i="24"/>
  <c r="AY67" i="24" s="1"/>
  <c r="AY68" i="24" s="1"/>
  <c r="BG54" i="24"/>
  <c r="BG99" i="24" s="1"/>
  <c r="AG75" i="79"/>
  <c r="AG75" i="4" s="1"/>
  <c r="AS75" i="79"/>
  <c r="AS75" i="4" s="1"/>
  <c r="BA75" i="79"/>
  <c r="BA75" i="4" s="1"/>
  <c r="BI75" i="79"/>
  <c r="BI75" i="4" s="1"/>
  <c r="U76" i="79"/>
  <c r="U76" i="4" s="1"/>
  <c r="AO76" i="79"/>
  <c r="AO76" i="4" s="1"/>
  <c r="BE76" i="79"/>
  <c r="BE76" i="4" s="1"/>
  <c r="M78" i="79"/>
  <c r="M78" i="4" s="1"/>
  <c r="AC78" i="79"/>
  <c r="AC78" i="4" s="1"/>
  <c r="AW78" i="79"/>
  <c r="AW78" i="4" s="1"/>
  <c r="I79" i="79"/>
  <c r="I79" i="4" s="1"/>
  <c r="Q79" i="79"/>
  <c r="Q79" i="4" s="1"/>
  <c r="Y79" i="79"/>
  <c r="Y79" i="4" s="1"/>
  <c r="AG79" i="79"/>
  <c r="AG79" i="4" s="1"/>
  <c r="AS79" i="79"/>
  <c r="BA79" i="79"/>
  <c r="BA79" i="4" s="1"/>
  <c r="BI79" i="79"/>
  <c r="BI79" i="4" s="1"/>
  <c r="M81" i="79"/>
  <c r="M81" i="4" s="1"/>
  <c r="AC81" i="79"/>
  <c r="AC81" i="4" s="1"/>
  <c r="AW81" i="79"/>
  <c r="AW81" i="4" s="1"/>
  <c r="F25" i="98"/>
  <c r="K25" i="98"/>
  <c r="K38" i="98" s="1"/>
  <c r="K39" i="98" s="1"/>
  <c r="N25" i="98"/>
  <c r="N98" i="98" s="1"/>
  <c r="P25" i="98"/>
  <c r="P38" i="98" s="1"/>
  <c r="P39" i="98" s="1"/>
  <c r="S25" i="98"/>
  <c r="V25" i="98"/>
  <c r="V98" i="98" s="1"/>
  <c r="AA25" i="98"/>
  <c r="AA38" i="98" s="1"/>
  <c r="AA39" i="98" s="1"/>
  <c r="AD25" i="98"/>
  <c r="AD98" i="98" s="1"/>
  <c r="AF25" i="98"/>
  <c r="AF98" i="98" s="1"/>
  <c r="AM25" i="98"/>
  <c r="AM38" i="98" s="1"/>
  <c r="AM39" i="98" s="1"/>
  <c r="AP25" i="98"/>
  <c r="AP98" i="98" s="1"/>
  <c r="AU25" i="98"/>
  <c r="AU38" i="98" s="1"/>
  <c r="AU39" i="98" s="1"/>
  <c r="AX25" i="98"/>
  <c r="AZ25" i="98"/>
  <c r="AZ98" i="98" s="1"/>
  <c r="BC25" i="98"/>
  <c r="BC38" i="98" s="1"/>
  <c r="BC39" i="98" s="1"/>
  <c r="BF25" i="98"/>
  <c r="BF98" i="98" s="1"/>
  <c r="S67" i="98"/>
  <c r="S68" i="98" s="1"/>
  <c r="G54" i="98"/>
  <c r="O54" i="98"/>
  <c r="O67" i="98" s="1"/>
  <c r="O68" i="98" s="1"/>
  <c r="W54" i="98"/>
  <c r="W99" i="98" s="1"/>
  <c r="AE54" i="98"/>
  <c r="AE67" i="98" s="1"/>
  <c r="AE68" i="98" s="1"/>
  <c r="AQ54" i="98"/>
  <c r="AQ67" i="98" s="1"/>
  <c r="AQ68" i="98" s="1"/>
  <c r="AY54" i="98"/>
  <c r="AY67" i="98" s="1"/>
  <c r="AY68" i="98" s="1"/>
  <c r="BG54" i="98"/>
  <c r="BG99" i="98" s="1"/>
  <c r="AG25" i="68"/>
  <c r="K25" i="68"/>
  <c r="S25" i="68"/>
  <c r="S98" i="68" s="1"/>
  <c r="BI54" i="68"/>
  <c r="A55" i="68"/>
  <c r="A56" i="68"/>
  <c r="G54" i="68"/>
  <c r="G99" i="68" s="1"/>
  <c r="L54" i="68"/>
  <c r="L99" i="68" s="1"/>
  <c r="O54" i="68"/>
  <c r="O99" i="68" s="1"/>
  <c r="R54" i="68"/>
  <c r="R99" i="68" s="1"/>
  <c r="T54" i="68"/>
  <c r="T99" i="68" s="1"/>
  <c r="W54" i="68"/>
  <c r="Y54" i="68" s="1"/>
  <c r="AE54" i="68"/>
  <c r="AE99" i="68" s="1"/>
  <c r="AO54" i="68"/>
  <c r="BE54" i="68"/>
  <c r="F25" i="99"/>
  <c r="F98" i="99" s="1"/>
  <c r="H25" i="99"/>
  <c r="H38" i="99" s="1"/>
  <c r="H39" i="99" s="1"/>
  <c r="K25" i="99"/>
  <c r="K98" i="99" s="1"/>
  <c r="N25" i="99"/>
  <c r="N98" i="99" s="1"/>
  <c r="P25" i="99"/>
  <c r="P98" i="99" s="1"/>
  <c r="S25" i="99"/>
  <c r="S98" i="99" s="1"/>
  <c r="V25" i="99"/>
  <c r="V98" i="99" s="1"/>
  <c r="AD25" i="99"/>
  <c r="AD98" i="99" s="1"/>
  <c r="AF25" i="99"/>
  <c r="AF98" i="99" s="1"/>
  <c r="M83" i="68"/>
  <c r="U83" i="68"/>
  <c r="AC83" i="68"/>
  <c r="AO83" i="68"/>
  <c r="AW83" i="68"/>
  <c r="BE83" i="68"/>
  <c r="I106" i="99"/>
  <c r="Q106" i="99"/>
  <c r="Y106" i="99"/>
  <c r="AG106" i="99"/>
  <c r="AR38" i="99"/>
  <c r="AR39" i="99" s="1"/>
  <c r="BH38" i="99"/>
  <c r="BH39" i="99" s="1"/>
  <c r="G25" i="99"/>
  <c r="G38" i="99" s="1"/>
  <c r="G39" i="99" s="1"/>
  <c r="O25" i="99"/>
  <c r="O38" i="99" s="1"/>
  <c r="O39" i="99" s="1"/>
  <c r="W25" i="99"/>
  <c r="AE25" i="99"/>
  <c r="AE38" i="99" s="1"/>
  <c r="AE39" i="99" s="1"/>
  <c r="F54" i="99"/>
  <c r="F99" i="99" s="1"/>
  <c r="K54" i="99"/>
  <c r="K99" i="99" s="1"/>
  <c r="N54" i="99"/>
  <c r="N99" i="99" s="1"/>
  <c r="P54" i="99"/>
  <c r="P99" i="99" s="1"/>
  <c r="S54" i="99"/>
  <c r="V54" i="99"/>
  <c r="V99" i="99" s="1"/>
  <c r="AD54" i="99"/>
  <c r="AD99" i="99" s="1"/>
  <c r="AF54" i="99"/>
  <c r="AF99" i="99" s="1"/>
  <c r="I83" i="99"/>
  <c r="Q83" i="99"/>
  <c r="Y83" i="99"/>
  <c r="AG83" i="99"/>
  <c r="AS83" i="99"/>
  <c r="BA83" i="99"/>
  <c r="BI83" i="99"/>
  <c r="M106" i="100"/>
  <c r="U106" i="100"/>
  <c r="G25" i="100"/>
  <c r="G98" i="100" s="1"/>
  <c r="L25" i="100"/>
  <c r="L98" i="100" s="1"/>
  <c r="O25" i="100"/>
  <c r="T25" i="100"/>
  <c r="T98" i="100" s="1"/>
  <c r="W25" i="100"/>
  <c r="W98" i="100" s="1"/>
  <c r="AE25" i="100"/>
  <c r="AE98" i="100" s="1"/>
  <c r="G54" i="100"/>
  <c r="G99" i="100" s="1"/>
  <c r="O54" i="100"/>
  <c r="O99" i="100" s="1"/>
  <c r="W54" i="100"/>
  <c r="W67" i="100" s="1"/>
  <c r="W68" i="100" s="1"/>
  <c r="AE54" i="100"/>
  <c r="AE99" i="100" s="1"/>
  <c r="M83" i="100"/>
  <c r="U83" i="100"/>
  <c r="AC83" i="100"/>
  <c r="AO83" i="100"/>
  <c r="AW83" i="100"/>
  <c r="BE83" i="100"/>
  <c r="I106" i="71"/>
  <c r="Q106" i="71"/>
  <c r="Y106" i="71"/>
  <c r="AG106" i="71"/>
  <c r="AZ38" i="71"/>
  <c r="AZ39" i="71" s="1"/>
  <c r="F25" i="71"/>
  <c r="F98" i="71" s="1"/>
  <c r="K25" i="71"/>
  <c r="K38" i="71" s="1"/>
  <c r="K39" i="71" s="1"/>
  <c r="N25" i="71"/>
  <c r="N98" i="71" s="1"/>
  <c r="S25" i="71"/>
  <c r="S38" i="71" s="1"/>
  <c r="S39" i="71" s="1"/>
  <c r="V25" i="71"/>
  <c r="V98" i="71" s="1"/>
  <c r="AD25" i="71"/>
  <c r="AD98" i="71" s="1"/>
  <c r="AS25" i="71"/>
  <c r="BA25" i="71"/>
  <c r="BI25" i="71"/>
  <c r="P67" i="71"/>
  <c r="P68" i="71" s="1"/>
  <c r="AF67" i="71"/>
  <c r="AF68" i="71" s="1"/>
  <c r="AZ67" i="71"/>
  <c r="AZ68" i="71" s="1"/>
  <c r="F54" i="71"/>
  <c r="F67" i="71" s="1"/>
  <c r="F68" i="71" s="1"/>
  <c r="K54" i="71"/>
  <c r="K99" i="71" s="1"/>
  <c r="N54" i="71"/>
  <c r="N99" i="71" s="1"/>
  <c r="S54" i="71"/>
  <c r="S99" i="71" s="1"/>
  <c r="V54" i="71"/>
  <c r="AD54" i="71"/>
  <c r="AD99" i="71" s="1"/>
  <c r="AS54" i="71"/>
  <c r="BA54" i="71"/>
  <c r="BI54" i="71"/>
  <c r="I83" i="71"/>
  <c r="Q83" i="71"/>
  <c r="Y83" i="71"/>
  <c r="AG83" i="71"/>
  <c r="AS83" i="71"/>
  <c r="BA83" i="71"/>
  <c r="BI83" i="71"/>
  <c r="F106" i="86"/>
  <c r="H106" i="86"/>
  <c r="K106" i="86"/>
  <c r="N106" i="86"/>
  <c r="P106" i="86"/>
  <c r="S106" i="86"/>
  <c r="V106" i="86"/>
  <c r="X106" i="86"/>
  <c r="AA106" i="86"/>
  <c r="AD106" i="86"/>
  <c r="AF106" i="86"/>
  <c r="BC106" i="86"/>
  <c r="BF106" i="86"/>
  <c r="BH106" i="86"/>
  <c r="G54" i="99"/>
  <c r="G67" i="99" s="1"/>
  <c r="G68" i="99" s="1"/>
  <c r="O54" i="99"/>
  <c r="O67" i="99" s="1"/>
  <c r="O68" i="99" s="1"/>
  <c r="W54" i="99"/>
  <c r="W67" i="99" s="1"/>
  <c r="W68" i="99" s="1"/>
  <c r="AE54" i="99"/>
  <c r="K25" i="100"/>
  <c r="K98" i="100" s="1"/>
  <c r="S25" i="100"/>
  <c r="S38" i="100" s="1"/>
  <c r="S39" i="100" s="1"/>
  <c r="F54" i="100"/>
  <c r="F99" i="100" s="1"/>
  <c r="K54" i="100"/>
  <c r="K67" i="100" s="1"/>
  <c r="K68" i="100" s="1"/>
  <c r="N54" i="100"/>
  <c r="N99" i="100" s="1"/>
  <c r="S54" i="100"/>
  <c r="V54" i="100"/>
  <c r="V99" i="100" s="1"/>
  <c r="AD54" i="100"/>
  <c r="AD99" i="100" s="1"/>
  <c r="G25" i="71"/>
  <c r="G98" i="71" s="1"/>
  <c r="O25" i="71"/>
  <c r="W25" i="71"/>
  <c r="W98" i="71" s="1"/>
  <c r="AE25" i="71"/>
  <c r="AE98" i="71" s="1"/>
  <c r="G54" i="71"/>
  <c r="G67" i="71" s="1"/>
  <c r="G68" i="71" s="1"/>
  <c r="O54" i="71"/>
  <c r="W54" i="71"/>
  <c r="W67" i="71" s="1"/>
  <c r="W68" i="71" s="1"/>
  <c r="AE54" i="71"/>
  <c r="AE67" i="71" s="1"/>
  <c r="AE68" i="71" s="1"/>
  <c r="A92" i="86"/>
  <c r="A90" i="86"/>
  <c r="A88" i="86"/>
  <c r="A86" i="86"/>
  <c r="I106" i="85"/>
  <c r="Q106" i="85"/>
  <c r="Y106" i="85"/>
  <c r="AG106" i="85"/>
  <c r="BI106" i="85"/>
  <c r="AM38" i="85"/>
  <c r="AM39" i="85" s="1"/>
  <c r="AU38" i="85"/>
  <c r="AU39" i="85" s="1"/>
  <c r="BH38" i="85"/>
  <c r="BH39" i="85" s="1"/>
  <c r="AR25" i="86"/>
  <c r="AR98" i="86" s="1"/>
  <c r="G25" i="85"/>
  <c r="G98" i="85" s="1"/>
  <c r="O25" i="85"/>
  <c r="O98" i="85" s="1"/>
  <c r="W25" i="85"/>
  <c r="W98" i="85" s="1"/>
  <c r="AE25" i="85"/>
  <c r="AE98" i="85" s="1"/>
  <c r="BG25" i="85"/>
  <c r="BG98" i="85" s="1"/>
  <c r="G54" i="85"/>
  <c r="G99" i="85" s="1"/>
  <c r="O54" i="85"/>
  <c r="O99" i="85" s="1"/>
  <c r="W54" i="85"/>
  <c r="W99" i="85" s="1"/>
  <c r="AE54" i="85"/>
  <c r="AE99" i="85" s="1"/>
  <c r="I106" i="26"/>
  <c r="Q106" i="26"/>
  <c r="Y106" i="26"/>
  <c r="AG106" i="26"/>
  <c r="F54" i="26"/>
  <c r="F99" i="26" s="1"/>
  <c r="N54" i="26"/>
  <c r="N99" i="26" s="1"/>
  <c r="P54" i="26"/>
  <c r="P99" i="26" s="1"/>
  <c r="V54" i="26"/>
  <c r="V99" i="26" s="1"/>
  <c r="AD54" i="26"/>
  <c r="AD99" i="26" s="1"/>
  <c r="AF54" i="26"/>
  <c r="I83" i="26"/>
  <c r="Q83" i="26"/>
  <c r="Y83" i="26"/>
  <c r="AG83" i="26"/>
  <c r="AS83" i="26"/>
  <c r="BA83" i="26"/>
  <c r="BI83" i="26"/>
  <c r="F25" i="85"/>
  <c r="I25" i="85" s="1"/>
  <c r="H27" i="86"/>
  <c r="K25" i="85"/>
  <c r="K38" i="85" s="1"/>
  <c r="K39" i="85" s="1"/>
  <c r="N25" i="85"/>
  <c r="N98" i="85" s="1"/>
  <c r="P25" i="85"/>
  <c r="S25" i="85"/>
  <c r="S98" i="85" s="1"/>
  <c r="V25" i="85"/>
  <c r="X27" i="86"/>
  <c r="AA25" i="85"/>
  <c r="AD25" i="85"/>
  <c r="AD98" i="85" s="1"/>
  <c r="AF25" i="85"/>
  <c r="AF98" i="85" s="1"/>
  <c r="BC25" i="85"/>
  <c r="BC98" i="85" s="1"/>
  <c r="BF25" i="85"/>
  <c r="BH27" i="86"/>
  <c r="H56" i="86"/>
  <c r="P56" i="86"/>
  <c r="X56" i="86"/>
  <c r="X99" i="86" s="1"/>
  <c r="AF56" i="86"/>
  <c r="BC56" i="86"/>
  <c r="BH56" i="86"/>
  <c r="BH99" i="86" s="1"/>
  <c r="M13" i="86"/>
  <c r="M13" i="4" s="1"/>
  <c r="U13" i="86"/>
  <c r="U13" i="4" s="1"/>
  <c r="AC13" i="86"/>
  <c r="AC13" i="4" s="1"/>
  <c r="AO13" i="86"/>
  <c r="AO13" i="4" s="1"/>
  <c r="U19" i="103" s="1"/>
  <c r="AW13" i="86"/>
  <c r="AW13" i="4" s="1"/>
  <c r="W19" i="103" s="1"/>
  <c r="BE13" i="86"/>
  <c r="BE13" i="4" s="1"/>
  <c r="I15" i="86"/>
  <c r="Q15" i="86"/>
  <c r="Q15" i="4" s="1"/>
  <c r="Y15" i="86"/>
  <c r="AG15" i="86"/>
  <c r="AS15" i="86"/>
  <c r="AS15" i="4" s="1"/>
  <c r="BA15" i="86"/>
  <c r="BA15" i="4" s="1"/>
  <c r="BI15" i="86"/>
  <c r="BI15" i="4" s="1"/>
  <c r="W23" i="86"/>
  <c r="AQ23" i="86"/>
  <c r="F25" i="26"/>
  <c r="F98" i="26" s="1"/>
  <c r="N25" i="26"/>
  <c r="N25" i="86" s="1"/>
  <c r="P25" i="26"/>
  <c r="P98" i="26" s="1"/>
  <c r="V25" i="26"/>
  <c r="V98" i="26" s="1"/>
  <c r="AD25" i="26"/>
  <c r="AD98" i="26" s="1"/>
  <c r="AF25" i="26"/>
  <c r="AF98" i="26" s="1"/>
  <c r="U106" i="79"/>
  <c r="AC106" i="79"/>
  <c r="AO106" i="79"/>
  <c r="AY106" i="79"/>
  <c r="BE106" i="79"/>
  <c r="BI106" i="79"/>
  <c r="AB27" i="4"/>
  <c r="AN27" i="4"/>
  <c r="H106" i="79"/>
  <c r="J106" i="79"/>
  <c r="L106" i="79"/>
  <c r="N106" i="79"/>
  <c r="P106" i="79"/>
  <c r="R106" i="79"/>
  <c r="T106" i="79"/>
  <c r="V106" i="79"/>
  <c r="X106" i="79"/>
  <c r="Z106" i="79"/>
  <c r="AB106" i="79"/>
  <c r="AD106" i="79"/>
  <c r="AF106" i="79"/>
  <c r="AL106" i="79"/>
  <c r="AN106" i="79"/>
  <c r="AP106" i="79"/>
  <c r="AR106" i="79"/>
  <c r="AT106" i="79"/>
  <c r="AV106" i="79"/>
  <c r="AX106" i="79"/>
  <c r="AZ106" i="79"/>
  <c r="BB106" i="79"/>
  <c r="BD106" i="79"/>
  <c r="BF106" i="79"/>
  <c r="BH106" i="79"/>
  <c r="M84" i="79"/>
  <c r="M84" i="4" s="1"/>
  <c r="U84" i="79"/>
  <c r="U84" i="4" s="1"/>
  <c r="AC84" i="79"/>
  <c r="AC84" i="4" s="1"/>
  <c r="AO84" i="79"/>
  <c r="AO84" i="4" s="1"/>
  <c r="AW84" i="79"/>
  <c r="AW84" i="4" s="1"/>
  <c r="BE84" i="79"/>
  <c r="BE84" i="4" s="1"/>
  <c r="M86" i="79"/>
  <c r="M86" i="4" s="1"/>
  <c r="G106" i="86"/>
  <c r="J106" i="86"/>
  <c r="L106" i="86"/>
  <c r="O106" i="86"/>
  <c r="R106" i="86"/>
  <c r="T106" i="86"/>
  <c r="W106" i="86"/>
  <c r="Z106" i="86"/>
  <c r="AB106" i="86"/>
  <c r="AE106" i="86"/>
  <c r="BB106" i="86"/>
  <c r="BD106" i="86"/>
  <c r="BG106" i="86"/>
  <c r="I18" i="86"/>
  <c r="Q18" i="86"/>
  <c r="Q18" i="4" s="1"/>
  <c r="Y18" i="86"/>
  <c r="Y18" i="4" s="1"/>
  <c r="AG18" i="86"/>
  <c r="AG18" i="4" s="1"/>
  <c r="AS18" i="86"/>
  <c r="BA18" i="86"/>
  <c r="BA18" i="4" s="1"/>
  <c r="BI18" i="86"/>
  <c r="G106" i="79"/>
  <c r="K106" i="79"/>
  <c r="O106" i="79"/>
  <c r="S106" i="79"/>
  <c r="W106" i="79"/>
  <c r="AA106" i="79"/>
  <c r="AE106" i="79"/>
  <c r="AM106" i="79"/>
  <c r="AQ106" i="79"/>
  <c r="AU106" i="79"/>
  <c r="BA106" i="79"/>
  <c r="BC106" i="79"/>
  <c r="BG106" i="79"/>
  <c r="W27" i="4"/>
  <c r="AE27" i="4"/>
  <c r="AQ27" i="4"/>
  <c r="AY27" i="4"/>
  <c r="M57" i="86"/>
  <c r="U57" i="86"/>
  <c r="U57" i="4" s="1"/>
  <c r="AC57" i="86"/>
  <c r="AC57" i="4" s="1"/>
  <c r="AO57" i="86"/>
  <c r="AW57" i="86"/>
  <c r="AW57" i="4" s="1"/>
  <c r="BE57" i="86"/>
  <c r="BE57" i="4" s="1"/>
  <c r="M59" i="86"/>
  <c r="U59" i="86"/>
  <c r="AC59" i="86"/>
  <c r="AO59" i="86"/>
  <c r="AO59" i="4" s="1"/>
  <c r="AW59" i="86"/>
  <c r="AW59" i="4" s="1"/>
  <c r="BE59" i="86"/>
  <c r="M61" i="86"/>
  <c r="U61" i="86"/>
  <c r="AC61" i="86"/>
  <c r="AO61" i="86"/>
  <c r="AW61" i="86"/>
  <c r="AW61" i="4" s="1"/>
  <c r="BE61" i="86"/>
  <c r="U60" i="81"/>
  <c r="W60" i="81"/>
  <c r="Y60" i="81"/>
  <c r="Y60" i="30" s="1"/>
  <c r="T42" i="89"/>
  <c r="V42" i="89"/>
  <c r="X42" i="89"/>
  <c r="Z42" i="89"/>
  <c r="V28" i="81"/>
  <c r="V28" i="30" s="1"/>
  <c r="X28" i="81"/>
  <c r="AH28" i="90"/>
  <c r="AJ28" i="90"/>
  <c r="AL28" i="90"/>
  <c r="AN28" i="90"/>
  <c r="F28" i="81"/>
  <c r="H28" i="81"/>
  <c r="H28" i="90"/>
  <c r="J28" i="90"/>
  <c r="L28" i="90"/>
  <c r="AH74" i="56"/>
  <c r="AJ74" i="56"/>
  <c r="AJ75" i="56" s="1"/>
  <c r="AL74" i="56"/>
  <c r="AN74" i="56"/>
  <c r="F60" i="90"/>
  <c r="H60" i="90"/>
  <c r="J60" i="90"/>
  <c r="F106" i="79"/>
  <c r="I106" i="22"/>
  <c r="F47" i="16"/>
  <c r="H40" i="3"/>
  <c r="H46" i="3" s="1"/>
  <c r="H40" i="78"/>
  <c r="H46" i="78" s="1"/>
  <c r="G58" i="16"/>
  <c r="J14" i="78"/>
  <c r="J14" i="3" s="1"/>
  <c r="H46" i="16"/>
  <c r="G46" i="16"/>
  <c r="J46" i="16"/>
  <c r="F46" i="16"/>
  <c r="F40" i="3"/>
  <c r="G47" i="16"/>
  <c r="G21" i="78"/>
  <c r="G40" i="3"/>
  <c r="J40" i="3"/>
  <c r="G40" i="78"/>
  <c r="J40" i="78"/>
  <c r="H58" i="16"/>
  <c r="H14" i="78"/>
  <c r="H14" i="3" s="1"/>
  <c r="J58" i="16"/>
  <c r="F14" i="78"/>
  <c r="F14" i="3" s="1"/>
  <c r="F58" i="16"/>
  <c r="H41" i="78"/>
  <c r="H21" i="78"/>
  <c r="G41" i="78"/>
  <c r="J41" i="78"/>
  <c r="J47" i="16"/>
  <c r="H47" i="16"/>
  <c r="F41" i="78"/>
  <c r="H43" i="78"/>
  <c r="G43" i="78"/>
  <c r="J43" i="78"/>
  <c r="H49" i="16"/>
  <c r="G49" i="16"/>
  <c r="J49" i="16"/>
  <c r="F63" i="16"/>
  <c r="F34" i="3"/>
  <c r="H34" i="3"/>
  <c r="G35" i="78"/>
  <c r="J35" i="78"/>
  <c r="G42" i="78"/>
  <c r="F29" i="3"/>
  <c r="G28" i="78"/>
  <c r="G28" i="3" s="1"/>
  <c r="J28" i="78"/>
  <c r="J28" i="3" s="1"/>
  <c r="G48" i="16"/>
  <c r="J48" i="16"/>
  <c r="H48" i="16"/>
  <c r="H67" i="22"/>
  <c r="H68" i="22" s="1"/>
  <c r="H52" i="79"/>
  <c r="P67" i="22"/>
  <c r="P68" i="22" s="1"/>
  <c r="P52" i="79"/>
  <c r="X67" i="22"/>
  <c r="X68" i="22" s="1"/>
  <c r="X52" i="79"/>
  <c r="AF67" i="22"/>
  <c r="AF68" i="22" s="1"/>
  <c r="AF52" i="79"/>
  <c r="AR67" i="22"/>
  <c r="AR68" i="22" s="1"/>
  <c r="AR52" i="79"/>
  <c r="AZ67" i="22"/>
  <c r="AZ68" i="22" s="1"/>
  <c r="AZ52" i="79"/>
  <c r="BH52" i="79"/>
  <c r="AB38" i="22"/>
  <c r="AB39" i="22" s="1"/>
  <c r="AN38" i="22"/>
  <c r="AN39" i="22" s="1"/>
  <c r="AV38" i="22"/>
  <c r="AV39" i="22" s="1"/>
  <c r="AO54" i="97"/>
  <c r="AL54" i="79"/>
  <c r="AL54" i="4" s="1"/>
  <c r="BB54" i="79"/>
  <c r="A55" i="79"/>
  <c r="A57" i="79"/>
  <c r="A61" i="79"/>
  <c r="AZ25" i="79"/>
  <c r="AZ25" i="4" s="1"/>
  <c r="AB67" i="22"/>
  <c r="AB68" i="22" s="1"/>
  <c r="AN67" i="22"/>
  <c r="AN68" i="22" s="1"/>
  <c r="AV67" i="22"/>
  <c r="AV68" i="22" s="1"/>
  <c r="A83" i="22"/>
  <c r="A94" i="22"/>
  <c r="A92" i="22"/>
  <c r="A91" i="22"/>
  <c r="A90" i="22"/>
  <c r="A89" i="22"/>
  <c r="A88" i="22"/>
  <c r="A87" i="22"/>
  <c r="A84" i="22"/>
  <c r="A85" i="22"/>
  <c r="A86" i="22"/>
  <c r="A20" i="97"/>
  <c r="A21" i="97"/>
  <c r="A22" i="97"/>
  <c r="A23" i="97"/>
  <c r="A84" i="97"/>
  <c r="A85" i="97"/>
  <c r="A86" i="97"/>
  <c r="A87" i="97"/>
  <c r="A88" i="97"/>
  <c r="A89" i="97"/>
  <c r="A90" i="97"/>
  <c r="A91" i="97"/>
  <c r="A92" i="97"/>
  <c r="A94" i="97"/>
  <c r="A18" i="4"/>
  <c r="A28" i="4"/>
  <c r="A32" i="4"/>
  <c r="A76" i="4"/>
  <c r="A84" i="4"/>
  <c r="A88" i="4"/>
  <c r="A92" i="4"/>
  <c r="A17" i="79"/>
  <c r="G17" i="4"/>
  <c r="K17" i="4"/>
  <c r="O17" i="4"/>
  <c r="S17" i="4"/>
  <c r="S103" i="4" s="1"/>
  <c r="W17" i="4"/>
  <c r="AA17" i="4"/>
  <c r="AE17" i="4"/>
  <c r="AM17" i="4"/>
  <c r="AQ17" i="4"/>
  <c r="AU17" i="4"/>
  <c r="AY17" i="4"/>
  <c r="BC17" i="4"/>
  <c r="BG17" i="4"/>
  <c r="F46" i="4"/>
  <c r="F103" i="4" s="1"/>
  <c r="H46" i="4"/>
  <c r="H103" i="4" s="1"/>
  <c r="J46" i="4"/>
  <c r="J103" i="4" s="1"/>
  <c r="L46" i="4"/>
  <c r="L103" i="4" s="1"/>
  <c r="N46" i="4"/>
  <c r="N103" i="4" s="1"/>
  <c r="P46" i="4"/>
  <c r="R46" i="4"/>
  <c r="R103" i="4" s="1"/>
  <c r="T46" i="4"/>
  <c r="T103" i="4" s="1"/>
  <c r="V46" i="4"/>
  <c r="V103" i="4" s="1"/>
  <c r="X46" i="4"/>
  <c r="X103" i="4" s="1"/>
  <c r="Z46" i="4"/>
  <c r="Z103" i="4" s="1"/>
  <c r="AB46" i="4"/>
  <c r="AB103" i="4" s="1"/>
  <c r="AD46" i="4"/>
  <c r="AD103" i="4" s="1"/>
  <c r="AF46" i="4"/>
  <c r="AL46" i="4"/>
  <c r="AL103" i="4" s="1"/>
  <c r="AN46" i="4"/>
  <c r="AN103" i="4" s="1"/>
  <c r="AP46" i="4"/>
  <c r="AR46" i="4"/>
  <c r="AT46" i="4"/>
  <c r="AT103" i="4" s="1"/>
  <c r="AV46" i="4"/>
  <c r="AV103" i="4" s="1"/>
  <c r="AX46" i="4"/>
  <c r="AX103" i="4" s="1"/>
  <c r="AZ46" i="4"/>
  <c r="BB46" i="4"/>
  <c r="BB103" i="4" s="1"/>
  <c r="BD46" i="4"/>
  <c r="BD103" i="4" s="1"/>
  <c r="BF46" i="4"/>
  <c r="BF103" i="4" s="1"/>
  <c r="BH46" i="4"/>
  <c r="BH103" i="4" s="1"/>
  <c r="A47" i="79"/>
  <c r="A49" i="79"/>
  <c r="A52" i="79"/>
  <c r="A59" i="79"/>
  <c r="A63" i="79"/>
  <c r="M27" i="22"/>
  <c r="U27" i="22"/>
  <c r="AC27" i="22"/>
  <c r="AO27" i="22"/>
  <c r="AW27" i="22"/>
  <c r="M56" i="22"/>
  <c r="I83" i="22"/>
  <c r="Q83" i="22"/>
  <c r="Y83" i="22"/>
  <c r="AG83" i="22"/>
  <c r="AS83" i="22"/>
  <c r="BA83" i="22"/>
  <c r="A26" i="97"/>
  <c r="A27" i="97"/>
  <c r="G67" i="97"/>
  <c r="G68" i="97" s="1"/>
  <c r="L67" i="97"/>
  <c r="L68" i="97" s="1"/>
  <c r="T67" i="97"/>
  <c r="T68" i="97" s="1"/>
  <c r="AB67" i="97"/>
  <c r="AB68" i="97" s="1"/>
  <c r="AN67" i="97"/>
  <c r="AN68" i="97" s="1"/>
  <c r="AQ67" i="97"/>
  <c r="AQ68" i="97" s="1"/>
  <c r="AV67" i="97"/>
  <c r="AV68" i="97" s="1"/>
  <c r="AY67" i="97"/>
  <c r="AY68" i="97" s="1"/>
  <c r="A49" i="97"/>
  <c r="A50" i="97"/>
  <c r="A51" i="97"/>
  <c r="A52" i="97"/>
  <c r="BA54" i="97"/>
  <c r="A65" i="24"/>
  <c r="A56" i="24"/>
  <c r="A55" i="24"/>
  <c r="A52" i="24"/>
  <c r="A51" i="24"/>
  <c r="A50" i="24"/>
  <c r="A49" i="24"/>
  <c r="U86" i="79"/>
  <c r="U86" i="4" s="1"/>
  <c r="AC86" i="79"/>
  <c r="AC86" i="4" s="1"/>
  <c r="AO86" i="79"/>
  <c r="AO86" i="4" s="1"/>
  <c r="AW86" i="79"/>
  <c r="BE86" i="79"/>
  <c r="BE86" i="4" s="1"/>
  <c r="M88" i="79"/>
  <c r="M88" i="4" s="1"/>
  <c r="U88" i="79"/>
  <c r="U88" i="4" s="1"/>
  <c r="AC88" i="79"/>
  <c r="AC88" i="4" s="1"/>
  <c r="AO88" i="79"/>
  <c r="AO88" i="4" s="1"/>
  <c r="AW88" i="79"/>
  <c r="AW88" i="4" s="1"/>
  <c r="BE88" i="79"/>
  <c r="BE88" i="4" s="1"/>
  <c r="M90" i="79"/>
  <c r="M90" i="4" s="1"/>
  <c r="U90" i="79"/>
  <c r="U90" i="4" s="1"/>
  <c r="AC90" i="79"/>
  <c r="AC90" i="4" s="1"/>
  <c r="AO90" i="79"/>
  <c r="AO90" i="4" s="1"/>
  <c r="AW90" i="79"/>
  <c r="AW90" i="4" s="1"/>
  <c r="BE90" i="79"/>
  <c r="BE90" i="4" s="1"/>
  <c r="M92" i="79"/>
  <c r="M92" i="4" s="1"/>
  <c r="U92" i="79"/>
  <c r="U92" i="4" s="1"/>
  <c r="AC92" i="79"/>
  <c r="AC92" i="4" s="1"/>
  <c r="AO92" i="79"/>
  <c r="AO92" i="4" s="1"/>
  <c r="AW92" i="79"/>
  <c r="AW92" i="4" s="1"/>
  <c r="BE92" i="79"/>
  <c r="BE92" i="4" s="1"/>
  <c r="I83" i="97"/>
  <c r="H83" i="79"/>
  <c r="H83" i="4" s="1"/>
  <c r="Q83" i="97"/>
  <c r="P83" i="79"/>
  <c r="P83" i="4" s="1"/>
  <c r="Y83" i="97"/>
  <c r="X83" i="79"/>
  <c r="X83" i="4" s="1"/>
  <c r="AG83" i="97"/>
  <c r="AF83" i="79"/>
  <c r="AF83" i="4" s="1"/>
  <c r="AS83" i="97"/>
  <c r="AR83" i="79"/>
  <c r="AR83" i="4" s="1"/>
  <c r="BA83" i="97"/>
  <c r="AZ83" i="79"/>
  <c r="AZ83" i="4" s="1"/>
  <c r="BH83" i="79"/>
  <c r="AN38" i="24"/>
  <c r="AN39" i="24" s="1"/>
  <c r="A20" i="24"/>
  <c r="A21" i="24"/>
  <c r="A22" i="24"/>
  <c r="A23" i="24"/>
  <c r="A26" i="24"/>
  <c r="A27" i="24"/>
  <c r="A26" i="68"/>
  <c r="A27" i="68"/>
  <c r="L67" i="68"/>
  <c r="L68" i="68" s="1"/>
  <c r="T67" i="68"/>
  <c r="T68" i="68" s="1"/>
  <c r="AB67" i="68"/>
  <c r="AB68" i="68" s="1"/>
  <c r="AN67" i="68"/>
  <c r="AN68" i="68" s="1"/>
  <c r="AV67" i="68"/>
  <c r="AV68" i="68" s="1"/>
  <c r="BD67" i="68"/>
  <c r="BD68" i="68" s="1"/>
  <c r="A49" i="68"/>
  <c r="A50" i="68"/>
  <c r="A51" i="68"/>
  <c r="A52" i="68"/>
  <c r="AG54" i="68"/>
  <c r="BA54" i="68"/>
  <c r="A84" i="24"/>
  <c r="A85" i="24"/>
  <c r="A86" i="24"/>
  <c r="A87" i="24"/>
  <c r="A88" i="24"/>
  <c r="A89" i="24"/>
  <c r="A90" i="24"/>
  <c r="A91" i="24"/>
  <c r="A92" i="24"/>
  <c r="A94" i="24"/>
  <c r="BI25" i="98"/>
  <c r="AF67" i="98"/>
  <c r="AF68" i="98" s="1"/>
  <c r="A20" i="68"/>
  <c r="A21" i="68"/>
  <c r="A22" i="68"/>
  <c r="A23" i="68"/>
  <c r="A84" i="68"/>
  <c r="A85" i="68"/>
  <c r="A86" i="68"/>
  <c r="A87" i="68"/>
  <c r="A88" i="68"/>
  <c r="A89" i="68"/>
  <c r="A90" i="68"/>
  <c r="A91" i="68"/>
  <c r="A92" i="68"/>
  <c r="A94" i="68"/>
  <c r="AZ38" i="99"/>
  <c r="AZ39" i="99" s="1"/>
  <c r="AS25" i="99"/>
  <c r="BA25" i="99"/>
  <c r="BI25" i="99"/>
  <c r="P67" i="99"/>
  <c r="P68" i="99" s="1"/>
  <c r="AF67" i="99"/>
  <c r="AF68" i="99" s="1"/>
  <c r="AZ67" i="99"/>
  <c r="AZ68" i="99" s="1"/>
  <c r="AS54" i="99"/>
  <c r="BA54" i="99"/>
  <c r="BI54" i="99"/>
  <c r="AB38" i="100"/>
  <c r="AB39" i="100" s="1"/>
  <c r="AN38" i="100"/>
  <c r="AN39" i="100" s="1"/>
  <c r="AV38" i="100"/>
  <c r="AV39" i="100" s="1"/>
  <c r="BD38" i="100"/>
  <c r="BD39" i="100" s="1"/>
  <c r="A20" i="100"/>
  <c r="A21" i="100"/>
  <c r="A22" i="100"/>
  <c r="A23" i="100"/>
  <c r="A26" i="100"/>
  <c r="A27" i="100"/>
  <c r="A84" i="100"/>
  <c r="A85" i="100"/>
  <c r="A86" i="100"/>
  <c r="A87" i="100"/>
  <c r="A88" i="100"/>
  <c r="A89" i="100"/>
  <c r="A90" i="100"/>
  <c r="A91" i="100"/>
  <c r="A92" i="100"/>
  <c r="A94" i="100"/>
  <c r="A47" i="86"/>
  <c r="A49" i="86"/>
  <c r="AS25" i="85"/>
  <c r="BA25" i="85"/>
  <c r="K52" i="85"/>
  <c r="K48" i="86"/>
  <c r="P52" i="85"/>
  <c r="P48" i="86"/>
  <c r="P48" i="4" s="1"/>
  <c r="S52" i="85"/>
  <c r="S48" i="86"/>
  <c r="X52" i="85"/>
  <c r="X48" i="86"/>
  <c r="X48" i="4" s="1"/>
  <c r="AA52" i="85"/>
  <c r="AA48" i="86"/>
  <c r="AF52" i="85"/>
  <c r="AF48" i="86"/>
  <c r="AF48" i="4" s="1"/>
  <c r="AM48" i="86"/>
  <c r="AM48" i="4" s="1"/>
  <c r="AR48" i="86"/>
  <c r="AR48" i="4" s="1"/>
  <c r="AU48" i="86"/>
  <c r="AZ52" i="85"/>
  <c r="AZ48" i="86"/>
  <c r="AZ48" i="4" s="1"/>
  <c r="BC52" i="85"/>
  <c r="BC48" i="86"/>
  <c r="BC48" i="4" s="1"/>
  <c r="BH52" i="85"/>
  <c r="BH48" i="86"/>
  <c r="BH48" i="4" s="1"/>
  <c r="O52" i="86"/>
  <c r="AY67" i="85"/>
  <c r="AY68" i="85" s="1"/>
  <c r="AY52" i="86"/>
  <c r="BA54" i="85"/>
  <c r="AX54" i="86"/>
  <c r="BI54" i="85"/>
  <c r="BF54" i="86"/>
  <c r="F54" i="85"/>
  <c r="F99" i="85" s="1"/>
  <c r="F56" i="86"/>
  <c r="K54" i="85"/>
  <c r="K99" i="85" s="1"/>
  <c r="K56" i="86"/>
  <c r="N54" i="85"/>
  <c r="N99" i="85" s="1"/>
  <c r="N56" i="86"/>
  <c r="S54" i="85"/>
  <c r="S99" i="85" s="1"/>
  <c r="S56" i="86"/>
  <c r="V54" i="85"/>
  <c r="V99" i="85" s="1"/>
  <c r="V56" i="86"/>
  <c r="AA54" i="85"/>
  <c r="AA99" i="85" s="1"/>
  <c r="AA56" i="86"/>
  <c r="AD54" i="85"/>
  <c r="AD99" i="85" s="1"/>
  <c r="AD56" i="86"/>
  <c r="AM56" i="86"/>
  <c r="AP56" i="86"/>
  <c r="BA56" i="85"/>
  <c r="AX56" i="86"/>
  <c r="BI56" i="85"/>
  <c r="BI99" i="85" s="1"/>
  <c r="BF56" i="86"/>
  <c r="P67" i="26"/>
  <c r="P68" i="26" s="1"/>
  <c r="AZ67" i="26"/>
  <c r="AZ68" i="26" s="1"/>
  <c r="L67" i="24"/>
  <c r="L68" i="24" s="1"/>
  <c r="AB67" i="24"/>
  <c r="AB68" i="24" s="1"/>
  <c r="AN67" i="24"/>
  <c r="AN68" i="24" s="1"/>
  <c r="AV67" i="24"/>
  <c r="AV68" i="24" s="1"/>
  <c r="BD67" i="24"/>
  <c r="BD68" i="24" s="1"/>
  <c r="I83" i="24"/>
  <c r="Q83" i="24"/>
  <c r="Y83" i="24"/>
  <c r="AG83" i="24"/>
  <c r="AS83" i="24"/>
  <c r="BA83" i="24"/>
  <c r="BI83" i="24"/>
  <c r="A20" i="98"/>
  <c r="A21" i="98"/>
  <c r="A22" i="98"/>
  <c r="A23" i="98"/>
  <c r="M25" i="98"/>
  <c r="AC25" i="98"/>
  <c r="A26" i="98"/>
  <c r="A27" i="98"/>
  <c r="L67" i="98"/>
  <c r="L68" i="98" s="1"/>
  <c r="T67" i="98"/>
  <c r="T68" i="98" s="1"/>
  <c r="AB67" i="98"/>
  <c r="AB68" i="98" s="1"/>
  <c r="AN67" i="98"/>
  <c r="AN68" i="98" s="1"/>
  <c r="AV67" i="98"/>
  <c r="AV68" i="98" s="1"/>
  <c r="BD67" i="98"/>
  <c r="BD68" i="98" s="1"/>
  <c r="A49" i="98"/>
  <c r="A50" i="98"/>
  <c r="A51" i="98"/>
  <c r="A52" i="98"/>
  <c r="U54" i="98"/>
  <c r="AO54" i="98"/>
  <c r="A55" i="98"/>
  <c r="A56" i="98"/>
  <c r="M83" i="98"/>
  <c r="U83" i="98"/>
  <c r="AC83" i="98"/>
  <c r="AO83" i="98"/>
  <c r="AW83" i="98"/>
  <c r="BE83" i="98"/>
  <c r="A84" i="98"/>
  <c r="A85" i="98"/>
  <c r="A86" i="98"/>
  <c r="A87" i="98"/>
  <c r="A88" i="98"/>
  <c r="A89" i="98"/>
  <c r="A90" i="98"/>
  <c r="A91" i="98"/>
  <c r="A92" i="98"/>
  <c r="A94" i="98"/>
  <c r="I83" i="68"/>
  <c r="Q83" i="68"/>
  <c r="Y83" i="68"/>
  <c r="AG83" i="68"/>
  <c r="AS83" i="68"/>
  <c r="BA83" i="68"/>
  <c r="BI83" i="68"/>
  <c r="AB38" i="99"/>
  <c r="AB39" i="99" s="1"/>
  <c r="AN38" i="99"/>
  <c r="AN39" i="99" s="1"/>
  <c r="AV38" i="99"/>
  <c r="AV39" i="99" s="1"/>
  <c r="BD38" i="99"/>
  <c r="BD39" i="99" s="1"/>
  <c r="A20" i="99"/>
  <c r="A21" i="99"/>
  <c r="A22" i="99"/>
  <c r="A23" i="99"/>
  <c r="A26" i="99"/>
  <c r="A27" i="99"/>
  <c r="T67" i="99"/>
  <c r="T68" i="99" s="1"/>
  <c r="AB67" i="99"/>
  <c r="AB68" i="99" s="1"/>
  <c r="AN67" i="99"/>
  <c r="AN68" i="99" s="1"/>
  <c r="BD67" i="99"/>
  <c r="BD68" i="99" s="1"/>
  <c r="A49" i="99"/>
  <c r="A50" i="99"/>
  <c r="A51" i="99"/>
  <c r="A52" i="99"/>
  <c r="A55" i="99"/>
  <c r="A56" i="99"/>
  <c r="M83" i="99"/>
  <c r="U83" i="99"/>
  <c r="AC83" i="99"/>
  <c r="AO83" i="99"/>
  <c r="AW83" i="99"/>
  <c r="BE83" i="99"/>
  <c r="L67" i="100"/>
  <c r="L68" i="100" s="1"/>
  <c r="T67" i="100"/>
  <c r="T68" i="100" s="1"/>
  <c r="AB67" i="100"/>
  <c r="AB68" i="100" s="1"/>
  <c r="AN67" i="100"/>
  <c r="AN68" i="100" s="1"/>
  <c r="AV67" i="100"/>
  <c r="AV68" i="100" s="1"/>
  <c r="BD67" i="100"/>
  <c r="BD68" i="100" s="1"/>
  <c r="A49" i="100"/>
  <c r="A50" i="100"/>
  <c r="A51" i="100"/>
  <c r="A52" i="100"/>
  <c r="A55" i="100"/>
  <c r="A56" i="100"/>
  <c r="I83" i="100"/>
  <c r="Q83" i="100"/>
  <c r="Y83" i="100"/>
  <c r="AG83" i="100"/>
  <c r="AS83" i="100"/>
  <c r="BA83" i="100"/>
  <c r="BI83" i="100"/>
  <c r="L38" i="71"/>
  <c r="L39" i="71" s="1"/>
  <c r="T38" i="71"/>
  <c r="T39" i="71" s="1"/>
  <c r="AB38" i="71"/>
  <c r="AB39" i="71" s="1"/>
  <c r="AN38" i="71"/>
  <c r="AN39" i="71" s="1"/>
  <c r="AV38" i="71"/>
  <c r="AV39" i="71" s="1"/>
  <c r="BD38" i="71"/>
  <c r="BD39" i="71" s="1"/>
  <c r="A20" i="71"/>
  <c r="A21" i="71"/>
  <c r="A22" i="71"/>
  <c r="A23" i="71"/>
  <c r="U25" i="71"/>
  <c r="AC25" i="71"/>
  <c r="AO25" i="71"/>
  <c r="AW25" i="71"/>
  <c r="BE25" i="71"/>
  <c r="A26" i="71"/>
  <c r="A27" i="71"/>
  <c r="T67" i="71"/>
  <c r="T68" i="71" s="1"/>
  <c r="AB67" i="71"/>
  <c r="AB68" i="71" s="1"/>
  <c r="AN67" i="71"/>
  <c r="AN68" i="71" s="1"/>
  <c r="AV67" i="71"/>
  <c r="AV68" i="71" s="1"/>
  <c r="BD67" i="71"/>
  <c r="BD68" i="71" s="1"/>
  <c r="A49" i="71"/>
  <c r="A50" i="71"/>
  <c r="A51" i="71"/>
  <c r="A52" i="71"/>
  <c r="A55" i="71"/>
  <c r="A56" i="71"/>
  <c r="M83" i="71"/>
  <c r="U83" i="71"/>
  <c r="AC83" i="71"/>
  <c r="AO83" i="71"/>
  <c r="AW83" i="71"/>
  <c r="BE83" i="71"/>
  <c r="A84" i="71"/>
  <c r="A85" i="71"/>
  <c r="A86" i="71"/>
  <c r="A87" i="71"/>
  <c r="A88" i="71"/>
  <c r="A89" i="71"/>
  <c r="A90" i="71"/>
  <c r="A91" i="71"/>
  <c r="A92" i="71"/>
  <c r="A94" i="71"/>
  <c r="I17" i="86"/>
  <c r="M17" i="86"/>
  <c r="M106" i="86" s="1"/>
  <c r="Q17" i="86"/>
  <c r="U17" i="86"/>
  <c r="U106" i="86" s="1"/>
  <c r="Y17" i="86"/>
  <c r="AC17" i="86"/>
  <c r="AC106" i="86" s="1"/>
  <c r="AG17" i="86"/>
  <c r="AO17" i="86"/>
  <c r="AO106" i="86" s="1"/>
  <c r="AS17" i="86"/>
  <c r="AW17" i="86"/>
  <c r="AW106" i="86" s="1"/>
  <c r="BA17" i="86"/>
  <c r="BE17" i="86"/>
  <c r="BI17" i="86"/>
  <c r="G19" i="86"/>
  <c r="J19" i="86"/>
  <c r="L19" i="86"/>
  <c r="O19" i="86"/>
  <c r="R19" i="86"/>
  <c r="T19" i="86"/>
  <c r="W19" i="86"/>
  <c r="Z19" i="86"/>
  <c r="AB19" i="86"/>
  <c r="AE19" i="86"/>
  <c r="AL19" i="86"/>
  <c r="AN19" i="86"/>
  <c r="AQ19" i="86"/>
  <c r="AT19" i="86"/>
  <c r="AV19" i="86"/>
  <c r="AY19" i="86"/>
  <c r="AY19" i="4" s="1"/>
  <c r="BB19" i="86"/>
  <c r="BD19" i="86"/>
  <c r="BG19" i="86"/>
  <c r="K23" i="86"/>
  <c r="AM23" i="86"/>
  <c r="AU23" i="86"/>
  <c r="AY23" i="86"/>
  <c r="AD25" i="86"/>
  <c r="AP25" i="86"/>
  <c r="AX25" i="86"/>
  <c r="F27" i="86"/>
  <c r="K27" i="86"/>
  <c r="N27" i="86"/>
  <c r="P27" i="86"/>
  <c r="S27" i="86"/>
  <c r="V27" i="86"/>
  <c r="AA27" i="86"/>
  <c r="AD27" i="86"/>
  <c r="AF27" i="86"/>
  <c r="AM27" i="86"/>
  <c r="AP27" i="86"/>
  <c r="AU27" i="86"/>
  <c r="AX27" i="86"/>
  <c r="AZ27" i="86"/>
  <c r="BC27" i="86"/>
  <c r="BF27" i="86"/>
  <c r="A44" i="86"/>
  <c r="I46" i="86"/>
  <c r="I103" i="86" s="1"/>
  <c r="Q46" i="86"/>
  <c r="Q103" i="86" s="1"/>
  <c r="Y46" i="86"/>
  <c r="AG46" i="86"/>
  <c r="AS46" i="86"/>
  <c r="AS103" i="86" s="1"/>
  <c r="BA46" i="86"/>
  <c r="BI46" i="86"/>
  <c r="BI103" i="86" s="1"/>
  <c r="H48" i="86"/>
  <c r="H48" i="4" s="1"/>
  <c r="H52" i="86"/>
  <c r="A94" i="86"/>
  <c r="A81" i="86"/>
  <c r="A78" i="86"/>
  <c r="A73" i="86"/>
  <c r="A76" i="86"/>
  <c r="W67" i="85"/>
  <c r="W68" i="85" s="1"/>
  <c r="AQ67" i="85"/>
  <c r="AQ68" i="85" s="1"/>
  <c r="AQ52" i="86"/>
  <c r="BG67" i="85"/>
  <c r="BG68" i="85" s="1"/>
  <c r="BG52" i="86"/>
  <c r="P54" i="85"/>
  <c r="AF54" i="85"/>
  <c r="H38" i="26"/>
  <c r="H39" i="26" s="1"/>
  <c r="L38" i="85"/>
  <c r="L39" i="85" s="1"/>
  <c r="T38" i="85"/>
  <c r="AB38" i="85"/>
  <c r="AN38" i="85"/>
  <c r="AN39" i="85" s="1"/>
  <c r="AV38" i="85"/>
  <c r="AV39" i="85" s="1"/>
  <c r="A20" i="85"/>
  <c r="A21" i="85"/>
  <c r="A22" i="85"/>
  <c r="A23" i="85"/>
  <c r="U25" i="85"/>
  <c r="AO25" i="85"/>
  <c r="AW25" i="85"/>
  <c r="BE25" i="85"/>
  <c r="A26" i="85"/>
  <c r="A27" i="85"/>
  <c r="L67" i="85"/>
  <c r="L68" i="85" s="1"/>
  <c r="T67" i="85"/>
  <c r="T68" i="85" s="1"/>
  <c r="AB67" i="85"/>
  <c r="AB68" i="85" s="1"/>
  <c r="AN67" i="85"/>
  <c r="A49" i="85"/>
  <c r="A50" i="85"/>
  <c r="A51" i="85"/>
  <c r="A52" i="85"/>
  <c r="AO54" i="85"/>
  <c r="AW54" i="85"/>
  <c r="BE54" i="85"/>
  <c r="A55" i="85"/>
  <c r="A56" i="85"/>
  <c r="AW56" i="85"/>
  <c r="AW99" i="85" s="1"/>
  <c r="BE56" i="85"/>
  <c r="BE99" i="85" s="1"/>
  <c r="A57" i="85"/>
  <c r="A58" i="85"/>
  <c r="A59" i="85"/>
  <c r="A60" i="85"/>
  <c r="A61" i="85"/>
  <c r="A62" i="85"/>
  <c r="A63" i="85"/>
  <c r="M63" i="86"/>
  <c r="M63" i="4" s="1"/>
  <c r="U63" i="86"/>
  <c r="U63" i="4" s="1"/>
  <c r="AC63" i="86"/>
  <c r="AO63" i="86"/>
  <c r="AO63" i="4" s="1"/>
  <c r="U37" i="103" s="1"/>
  <c r="AW63" i="86"/>
  <c r="AW63" i="4" s="1"/>
  <c r="W37" i="103" s="1"/>
  <c r="BE63" i="86"/>
  <c r="A65" i="85"/>
  <c r="AO23" i="26"/>
  <c r="AP38" i="26"/>
  <c r="AP39" i="26" s="1"/>
  <c r="AW23" i="26"/>
  <c r="AX38" i="26"/>
  <c r="AX39" i="26" s="1"/>
  <c r="BE23" i="26"/>
  <c r="BF38" i="26"/>
  <c r="BF39" i="26" s="1"/>
  <c r="L67" i="26"/>
  <c r="L68" i="26" s="1"/>
  <c r="T67" i="26"/>
  <c r="T68" i="26" s="1"/>
  <c r="AN67" i="26"/>
  <c r="AN68" i="26" s="1"/>
  <c r="AV67" i="26"/>
  <c r="AV68" i="26" s="1"/>
  <c r="BD67" i="26"/>
  <c r="BD68" i="26" s="1"/>
  <c r="A49" i="26"/>
  <c r="A50" i="26"/>
  <c r="A51" i="26"/>
  <c r="A52" i="26"/>
  <c r="A55" i="26"/>
  <c r="M83" i="26"/>
  <c r="U83" i="26"/>
  <c r="AO83" i="26"/>
  <c r="AW83" i="26"/>
  <c r="BE83" i="26"/>
  <c r="A84" i="26"/>
  <c r="A85" i="26"/>
  <c r="A86" i="26"/>
  <c r="A87" i="26"/>
  <c r="A88" i="26"/>
  <c r="A89" i="26"/>
  <c r="A90" i="26"/>
  <c r="A91" i="26"/>
  <c r="A92" i="26"/>
  <c r="A94" i="26"/>
  <c r="A63" i="4"/>
  <c r="A61" i="4"/>
  <c r="A59" i="4"/>
  <c r="A57" i="4"/>
  <c r="A55" i="4"/>
  <c r="A52" i="4"/>
  <c r="A49" i="4"/>
  <c r="A47" i="4"/>
  <c r="A44" i="4"/>
  <c r="A65" i="4"/>
  <c r="AE38" i="22"/>
  <c r="AE39" i="22" s="1"/>
  <c r="AQ38" i="22"/>
  <c r="AQ39" i="22" s="1"/>
  <c r="AQ23" i="79"/>
  <c r="AY38" i="22"/>
  <c r="AY39" i="22" s="1"/>
  <c r="AY23" i="79"/>
  <c r="BG23" i="79"/>
  <c r="Q23" i="22"/>
  <c r="Y23" i="22"/>
  <c r="AS23" i="22"/>
  <c r="K67" i="22"/>
  <c r="K68" i="22" s="1"/>
  <c r="K52" i="79"/>
  <c r="S52" i="79"/>
  <c r="AA52" i="79"/>
  <c r="AM67" i="22"/>
  <c r="AM68" i="22" s="1"/>
  <c r="AM52" i="79"/>
  <c r="AU67" i="22"/>
  <c r="AU68" i="22" s="1"/>
  <c r="AU52" i="79"/>
  <c r="BC52" i="79"/>
  <c r="A48" i="4"/>
  <c r="A51" i="4"/>
  <c r="A56" i="4"/>
  <c r="A60" i="4"/>
  <c r="A46" i="4"/>
  <c r="A50" i="4"/>
  <c r="A54" i="4"/>
  <c r="A58" i="4"/>
  <c r="A62" i="4"/>
  <c r="A34" i="79"/>
  <c r="A32" i="79"/>
  <c r="A30" i="79"/>
  <c r="A28" i="79"/>
  <c r="A26" i="79"/>
  <c r="A23" i="79"/>
  <c r="A20" i="79"/>
  <c r="A18" i="79"/>
  <c r="A15" i="79"/>
  <c r="A36" i="79"/>
  <c r="A33" i="79"/>
  <c r="A31" i="79"/>
  <c r="A29" i="79"/>
  <c r="A27" i="79"/>
  <c r="A25" i="79"/>
  <c r="A19" i="79"/>
  <c r="A22" i="79"/>
  <c r="S38" i="22"/>
  <c r="S39" i="22" s="1"/>
  <c r="AU38" i="22"/>
  <c r="AU39" i="22" s="1"/>
  <c r="AU23" i="79"/>
  <c r="BC23" i="79"/>
  <c r="P38" i="22"/>
  <c r="P39" i="22" s="1"/>
  <c r="X38" i="22"/>
  <c r="X39" i="22" s="1"/>
  <c r="AR38" i="22"/>
  <c r="AR39" i="22" s="1"/>
  <c r="AZ38" i="22"/>
  <c r="AZ39" i="22" s="1"/>
  <c r="G67" i="22"/>
  <c r="G68" i="22" s="1"/>
  <c r="O52" i="79"/>
  <c r="O67" i="22"/>
  <c r="O68" i="22" s="1"/>
  <c r="W67" i="22"/>
  <c r="W68" i="22" s="1"/>
  <c r="W52" i="79"/>
  <c r="AE52" i="79"/>
  <c r="AE67" i="22"/>
  <c r="AE68" i="22" s="1"/>
  <c r="AQ67" i="22"/>
  <c r="AQ68" i="22" s="1"/>
  <c r="AY52" i="79"/>
  <c r="AY67" i="22"/>
  <c r="AY68" i="22" s="1"/>
  <c r="A75" i="79"/>
  <c r="A77" i="79"/>
  <c r="A79" i="79"/>
  <c r="A80" i="79"/>
  <c r="A83" i="79"/>
  <c r="A85" i="79"/>
  <c r="A87" i="79"/>
  <c r="A89" i="79"/>
  <c r="A91" i="79"/>
  <c r="A94" i="79"/>
  <c r="A15" i="22"/>
  <c r="A17" i="22"/>
  <c r="A18" i="22"/>
  <c r="A19" i="22"/>
  <c r="I19" i="22"/>
  <c r="I108" i="22" s="1"/>
  <c r="M19" i="22"/>
  <c r="M108" i="22" s="1"/>
  <c r="Q19" i="22"/>
  <c r="Q108" i="22" s="1"/>
  <c r="U19" i="22"/>
  <c r="U108" i="22" s="1"/>
  <c r="Y19" i="22"/>
  <c r="Y108" i="22" s="1"/>
  <c r="AC19" i="22"/>
  <c r="AC108" i="22" s="1"/>
  <c r="AG19" i="22"/>
  <c r="AG108" i="22" s="1"/>
  <c r="AO19" i="22"/>
  <c r="AS19" i="22"/>
  <c r="AW19" i="22"/>
  <c r="BA19" i="22"/>
  <c r="A25" i="22"/>
  <c r="A28" i="22"/>
  <c r="A29" i="22"/>
  <c r="A30" i="22"/>
  <c r="A31" i="22"/>
  <c r="A32" i="22"/>
  <c r="A33" i="22"/>
  <c r="A34" i="22"/>
  <c r="A36" i="22"/>
  <c r="A65" i="22"/>
  <c r="A63" i="22"/>
  <c r="A62" i="22"/>
  <c r="A61" i="22"/>
  <c r="A60" i="22"/>
  <c r="A59" i="22"/>
  <c r="A58" i="22"/>
  <c r="A57" i="22"/>
  <c r="A44" i="22"/>
  <c r="A46" i="22"/>
  <c r="A47" i="22"/>
  <c r="A48" i="22"/>
  <c r="I48" i="22"/>
  <c r="M48" i="22"/>
  <c r="Q48" i="22"/>
  <c r="U48" i="22"/>
  <c r="Y48" i="22"/>
  <c r="AC48" i="22"/>
  <c r="AG48" i="22"/>
  <c r="AO48" i="22"/>
  <c r="AS48" i="22"/>
  <c r="AW48" i="22"/>
  <c r="BA48" i="22"/>
  <c r="A54" i="22"/>
  <c r="F23" i="97"/>
  <c r="I19" i="97"/>
  <c r="I108" i="97" s="1"/>
  <c r="N23" i="97"/>
  <c r="Q19" i="97"/>
  <c r="Q108" i="97" s="1"/>
  <c r="V23" i="97"/>
  <c r="Y19" i="97"/>
  <c r="Y108" i="97" s="1"/>
  <c r="AD23" i="97"/>
  <c r="AG19" i="97"/>
  <c r="AG108" i="97" s="1"/>
  <c r="AP23" i="97"/>
  <c r="AS19" i="97"/>
  <c r="AX23" i="97"/>
  <c r="BA19" i="97"/>
  <c r="I27" i="97"/>
  <c r="M27" i="97"/>
  <c r="Q27" i="97"/>
  <c r="U27" i="97"/>
  <c r="Y27" i="97"/>
  <c r="AC27" i="97"/>
  <c r="AG27" i="97"/>
  <c r="AO27" i="97"/>
  <c r="AS27" i="97"/>
  <c r="AW27" i="97"/>
  <c r="BA27" i="97"/>
  <c r="F52" i="97"/>
  <c r="I48" i="97"/>
  <c r="N52" i="97"/>
  <c r="Q48" i="97"/>
  <c r="V52" i="97"/>
  <c r="Y48" i="97"/>
  <c r="AD52" i="97"/>
  <c r="AG48" i="97"/>
  <c r="AP52" i="97"/>
  <c r="AS48" i="97"/>
  <c r="AX52" i="97"/>
  <c r="BA48" i="97"/>
  <c r="I56" i="97"/>
  <c r="M56" i="97"/>
  <c r="Q56" i="97"/>
  <c r="U56" i="97"/>
  <c r="Y56" i="97"/>
  <c r="AC56" i="97"/>
  <c r="AG56" i="97"/>
  <c r="AO56" i="97"/>
  <c r="AS56" i="97"/>
  <c r="AW56" i="97"/>
  <c r="BA56" i="97"/>
  <c r="J23" i="24"/>
  <c r="M19" i="24"/>
  <c r="M108" i="24" s="1"/>
  <c r="R23" i="24"/>
  <c r="U19" i="24"/>
  <c r="U108" i="24" s="1"/>
  <c r="Z23" i="24"/>
  <c r="AC19" i="24"/>
  <c r="AC108" i="24" s="1"/>
  <c r="AL23" i="24"/>
  <c r="AO19" i="24"/>
  <c r="AO108" i="24" s="1"/>
  <c r="AT23" i="24"/>
  <c r="AW19" i="24"/>
  <c r="AW108" i="24" s="1"/>
  <c r="BB23" i="24"/>
  <c r="BE19" i="24"/>
  <c r="BE108" i="24" s="1"/>
  <c r="J52" i="24"/>
  <c r="M48" i="24"/>
  <c r="R52" i="24"/>
  <c r="U48" i="24"/>
  <c r="Z52" i="24"/>
  <c r="AC48" i="24"/>
  <c r="AL52" i="24"/>
  <c r="AO48" i="24"/>
  <c r="AT52" i="24"/>
  <c r="AW48" i="24"/>
  <c r="BB52" i="24"/>
  <c r="BE48" i="24"/>
  <c r="F23" i="98"/>
  <c r="I19" i="98"/>
  <c r="I108" i="98" s="1"/>
  <c r="N23" i="98"/>
  <c r="Q19" i="98"/>
  <c r="Q108" i="98" s="1"/>
  <c r="V23" i="98"/>
  <c r="Y19" i="98"/>
  <c r="Y108" i="98" s="1"/>
  <c r="AD23" i="98"/>
  <c r="AG19" i="98"/>
  <c r="AG108" i="98" s="1"/>
  <c r="AP23" i="98"/>
  <c r="AS19" i="98"/>
  <c r="AS108" i="98" s="1"/>
  <c r="AX23" i="98"/>
  <c r="BA19" i="98"/>
  <c r="BA108" i="98" s="1"/>
  <c r="BF23" i="98"/>
  <c r="BI19" i="98"/>
  <c r="BI108" i="98" s="1"/>
  <c r="I27" i="98"/>
  <c r="M27" i="98"/>
  <c r="M98" i="98" s="1"/>
  <c r="Q27" i="98"/>
  <c r="U27" i="98"/>
  <c r="Y27" i="98"/>
  <c r="AC27" i="98"/>
  <c r="AG27" i="98"/>
  <c r="AO27" i="98"/>
  <c r="AS27" i="98"/>
  <c r="AW27" i="98"/>
  <c r="BA27" i="98"/>
  <c r="BE27" i="98"/>
  <c r="BI27" i="98"/>
  <c r="F52" i="98"/>
  <c r="I48" i="98"/>
  <c r="N52" i="98"/>
  <c r="Q48" i="98"/>
  <c r="V52" i="98"/>
  <c r="Y48" i="98"/>
  <c r="AD52" i="98"/>
  <c r="AG48" i="98"/>
  <c r="AP52" i="98"/>
  <c r="AS48" i="98"/>
  <c r="AX52" i="98"/>
  <c r="BA48" i="98"/>
  <c r="BF52" i="98"/>
  <c r="BI48" i="98"/>
  <c r="I56" i="98"/>
  <c r="M56" i="98"/>
  <c r="Q56" i="98"/>
  <c r="U56" i="98"/>
  <c r="Y56" i="98"/>
  <c r="AC56" i="98"/>
  <c r="AG56" i="98"/>
  <c r="AO56" i="98"/>
  <c r="AS56" i="98"/>
  <c r="AW56" i="98"/>
  <c r="BA56" i="98"/>
  <c r="BE56" i="98"/>
  <c r="BI56" i="98"/>
  <c r="R38" i="68"/>
  <c r="R39" i="68" s="1"/>
  <c r="Z38" i="68"/>
  <c r="Z39" i="68" s="1"/>
  <c r="AC23" i="68"/>
  <c r="AL38" i="68"/>
  <c r="AL39" i="68" s="1"/>
  <c r="AO23" i="68"/>
  <c r="AO38" i="68" s="1"/>
  <c r="AO39" i="68" s="1"/>
  <c r="AT38" i="68"/>
  <c r="AT39" i="68" s="1"/>
  <c r="AW23" i="68"/>
  <c r="BB38" i="68"/>
  <c r="BB39" i="68" s="1"/>
  <c r="BE23" i="68"/>
  <c r="BE38" i="68" s="1"/>
  <c r="BE39" i="68" s="1"/>
  <c r="J67" i="68"/>
  <c r="J68" i="68" s="1"/>
  <c r="M52" i="68"/>
  <c r="R67" i="68"/>
  <c r="R68" i="68" s="1"/>
  <c r="U52" i="68"/>
  <c r="Z67" i="68"/>
  <c r="Z68" i="68" s="1"/>
  <c r="AC52" i="68"/>
  <c r="AC67" i="68" s="1"/>
  <c r="AC68" i="68" s="1"/>
  <c r="AL67" i="68"/>
  <c r="AL68" i="68" s="1"/>
  <c r="AO52" i="68"/>
  <c r="AO67" i="68" s="1"/>
  <c r="AO68" i="68" s="1"/>
  <c r="AT67" i="68"/>
  <c r="AT68" i="68" s="1"/>
  <c r="AW52" i="68"/>
  <c r="BB67" i="68"/>
  <c r="BB68" i="68" s="1"/>
  <c r="BE52" i="68"/>
  <c r="BE67" i="68" s="1"/>
  <c r="BE68" i="68" s="1"/>
  <c r="I23" i="99"/>
  <c r="N38" i="99"/>
  <c r="N39" i="99" s="1"/>
  <c r="AD38" i="99"/>
  <c r="AD39" i="99" s="1"/>
  <c r="AG23" i="99"/>
  <c r="AP38" i="99"/>
  <c r="AP39" i="99" s="1"/>
  <c r="AS23" i="99"/>
  <c r="AX38" i="99"/>
  <c r="AX39" i="99" s="1"/>
  <c r="BA23" i="99"/>
  <c r="BF38" i="99"/>
  <c r="BF39" i="99" s="1"/>
  <c r="BI23" i="99"/>
  <c r="I52" i="99"/>
  <c r="Q52" i="99"/>
  <c r="V67" i="99"/>
  <c r="V68" i="99" s="1"/>
  <c r="Y52" i="99"/>
  <c r="AD67" i="99"/>
  <c r="AD68" i="99" s="1"/>
  <c r="AG52" i="99"/>
  <c r="AP67" i="99"/>
  <c r="AP68" i="99" s="1"/>
  <c r="AS52" i="99"/>
  <c r="AX67" i="99"/>
  <c r="AX68" i="99" s="1"/>
  <c r="BA52" i="99"/>
  <c r="BF67" i="99"/>
  <c r="BF68" i="99" s="1"/>
  <c r="BI52" i="99"/>
  <c r="A17" i="4"/>
  <c r="A19" i="4"/>
  <c r="A21" i="4"/>
  <c r="A22" i="4"/>
  <c r="A25" i="4"/>
  <c r="A27" i="4"/>
  <c r="A29" i="4"/>
  <c r="A31" i="4"/>
  <c r="A33" i="4"/>
  <c r="J56" i="4"/>
  <c r="T56" i="4"/>
  <c r="AB56" i="4"/>
  <c r="AN56" i="4"/>
  <c r="AT56" i="4"/>
  <c r="BB56" i="4"/>
  <c r="A75" i="4"/>
  <c r="A77" i="4"/>
  <c r="A79" i="4"/>
  <c r="A80" i="4"/>
  <c r="A83" i="4"/>
  <c r="A85" i="4"/>
  <c r="A87" i="4"/>
  <c r="A89" i="4"/>
  <c r="A91" i="4"/>
  <c r="A46" i="79"/>
  <c r="A48" i="79"/>
  <c r="A50" i="79"/>
  <c r="A51" i="79"/>
  <c r="A54" i="79"/>
  <c r="A56" i="79"/>
  <c r="A58" i="79"/>
  <c r="A60" i="79"/>
  <c r="A62" i="79"/>
  <c r="A73" i="79"/>
  <c r="A76" i="79"/>
  <c r="A78" i="79"/>
  <c r="A81" i="79"/>
  <c r="F83" i="79"/>
  <c r="F83" i="4" s="1"/>
  <c r="J83" i="79"/>
  <c r="J83" i="4" s="1"/>
  <c r="N83" i="79"/>
  <c r="N83" i="4" s="1"/>
  <c r="R83" i="79"/>
  <c r="R83" i="4" s="1"/>
  <c r="V83" i="79"/>
  <c r="V83" i="4" s="1"/>
  <c r="Z83" i="79"/>
  <c r="Z83" i="4" s="1"/>
  <c r="AD83" i="79"/>
  <c r="AD83" i="4" s="1"/>
  <c r="AL83" i="79"/>
  <c r="AL83" i="4" s="1"/>
  <c r="AP83" i="79"/>
  <c r="AP83" i="4" s="1"/>
  <c r="AT83" i="79"/>
  <c r="AT83" i="4" s="1"/>
  <c r="AX83" i="79"/>
  <c r="AX83" i="4" s="1"/>
  <c r="BB83" i="79"/>
  <c r="BB83" i="4" s="1"/>
  <c r="BF83" i="79"/>
  <c r="BF83" i="4" s="1"/>
  <c r="A84" i="79"/>
  <c r="A86" i="79"/>
  <c r="A88" i="79"/>
  <c r="A90" i="79"/>
  <c r="A20" i="22"/>
  <c r="A21" i="22"/>
  <c r="A22" i="22"/>
  <c r="A23" i="22"/>
  <c r="F25" i="22"/>
  <c r="J25" i="22"/>
  <c r="J98" i="22" s="1"/>
  <c r="N25" i="22"/>
  <c r="N38" i="22" s="1"/>
  <c r="N39" i="22" s="1"/>
  <c r="R25" i="22"/>
  <c r="R98" i="22" s="1"/>
  <c r="V25" i="22"/>
  <c r="Z25" i="22"/>
  <c r="Z98" i="22" s="1"/>
  <c r="AD25" i="22"/>
  <c r="AD98" i="22" s="1"/>
  <c r="AL25" i="22"/>
  <c r="AP25" i="22"/>
  <c r="AP38" i="22" s="1"/>
  <c r="AP39" i="22" s="1"/>
  <c r="AT25" i="22"/>
  <c r="AX25" i="22"/>
  <c r="A26" i="22"/>
  <c r="A49" i="22"/>
  <c r="A50" i="22"/>
  <c r="A51" i="22"/>
  <c r="A52" i="22"/>
  <c r="I52" i="22"/>
  <c r="M52" i="22"/>
  <c r="Q52" i="22"/>
  <c r="U52" i="22"/>
  <c r="Y52" i="22"/>
  <c r="AC52" i="22"/>
  <c r="AG52" i="22"/>
  <c r="AO52" i="22"/>
  <c r="AS52" i="22"/>
  <c r="AW52" i="22"/>
  <c r="BA52" i="22"/>
  <c r="Y54" i="22"/>
  <c r="AC54" i="22"/>
  <c r="AO54" i="22"/>
  <c r="AS54" i="22"/>
  <c r="AW54" i="22"/>
  <c r="BA54" i="22"/>
  <c r="A55" i="22"/>
  <c r="A56" i="22"/>
  <c r="U56" i="22"/>
  <c r="Y56" i="22"/>
  <c r="AC56" i="22"/>
  <c r="AG56" i="22"/>
  <c r="AO56" i="22"/>
  <c r="AS56" i="22"/>
  <c r="AW56" i="22"/>
  <c r="BA56" i="22"/>
  <c r="J23" i="97"/>
  <c r="M19" i="97"/>
  <c r="M108" i="97" s="1"/>
  <c r="R23" i="97"/>
  <c r="U19" i="97"/>
  <c r="U108" i="97" s="1"/>
  <c r="Z23" i="97"/>
  <c r="AC19" i="97"/>
  <c r="AC108" i="97" s="1"/>
  <c r="AL23" i="97"/>
  <c r="AO19" i="97"/>
  <c r="AT23" i="97"/>
  <c r="AW19" i="97"/>
  <c r="J52" i="97"/>
  <c r="M48" i="97"/>
  <c r="R52" i="97"/>
  <c r="U48" i="97"/>
  <c r="Z52" i="97"/>
  <c r="AC48" i="97"/>
  <c r="AL52" i="97"/>
  <c r="AO48" i="97"/>
  <c r="AT52" i="97"/>
  <c r="AW48" i="97"/>
  <c r="F23" i="24"/>
  <c r="I19" i="24"/>
  <c r="I108" i="24" s="1"/>
  <c r="H38" i="24"/>
  <c r="H39" i="24" s="1"/>
  <c r="N23" i="24"/>
  <c r="Q19" i="24"/>
  <c r="Q108" i="24" s="1"/>
  <c r="V23" i="24"/>
  <c r="Y19" i="24"/>
  <c r="Y108" i="24" s="1"/>
  <c r="X38" i="24"/>
  <c r="X39" i="24" s="1"/>
  <c r="AD23" i="24"/>
  <c r="AG19" i="24"/>
  <c r="AG108" i="24" s="1"/>
  <c r="AP23" i="24"/>
  <c r="AS19" i="24"/>
  <c r="AS108" i="24" s="1"/>
  <c r="AR38" i="24"/>
  <c r="AR39" i="24" s="1"/>
  <c r="AX23" i="24"/>
  <c r="BA19" i="24"/>
  <c r="BA108" i="24" s="1"/>
  <c r="BF23" i="24"/>
  <c r="BI19" i="24"/>
  <c r="BI108" i="24" s="1"/>
  <c r="BH38" i="24"/>
  <c r="BH39" i="24" s="1"/>
  <c r="I25" i="24"/>
  <c r="AG25" i="24"/>
  <c r="I27" i="24"/>
  <c r="M27" i="24"/>
  <c r="Q27" i="24"/>
  <c r="U27" i="24"/>
  <c r="Y27" i="24"/>
  <c r="AC27" i="24"/>
  <c r="AG27" i="24"/>
  <c r="AO27" i="24"/>
  <c r="AS27" i="24"/>
  <c r="AW27" i="24"/>
  <c r="BA27" i="24"/>
  <c r="BE27" i="24"/>
  <c r="BI27" i="24"/>
  <c r="F52" i="24"/>
  <c r="I48" i="24"/>
  <c r="H67" i="24"/>
  <c r="H68" i="24" s="1"/>
  <c r="N52" i="24"/>
  <c r="Q48" i="24"/>
  <c r="P67" i="24"/>
  <c r="P68" i="24" s="1"/>
  <c r="V52" i="24"/>
  <c r="Y48" i="24"/>
  <c r="AD52" i="24"/>
  <c r="AG48" i="24"/>
  <c r="AP52" i="24"/>
  <c r="AS48" i="24"/>
  <c r="AR67" i="24"/>
  <c r="AR68" i="24" s="1"/>
  <c r="AX52" i="24"/>
  <c r="BA48" i="24"/>
  <c r="AZ67" i="24"/>
  <c r="AZ68" i="24" s="1"/>
  <c r="BF52" i="24"/>
  <c r="BI48" i="24"/>
  <c r="BH67" i="24"/>
  <c r="BH68" i="24" s="1"/>
  <c r="U54" i="24"/>
  <c r="AO54" i="24"/>
  <c r="BA54" i="24"/>
  <c r="BE54" i="24"/>
  <c r="I56" i="24"/>
  <c r="M56" i="24"/>
  <c r="Q56" i="24"/>
  <c r="U56" i="24"/>
  <c r="Y56" i="24"/>
  <c r="AC56" i="24"/>
  <c r="AG56" i="24"/>
  <c r="AO56" i="24"/>
  <c r="AS56" i="24"/>
  <c r="AW56" i="24"/>
  <c r="BA56" i="24"/>
  <c r="BA99" i="24" s="1"/>
  <c r="BE56" i="24"/>
  <c r="BI56" i="24"/>
  <c r="J23" i="98"/>
  <c r="M19" i="98"/>
  <c r="M108" i="98" s="1"/>
  <c r="R23" i="98"/>
  <c r="U19" i="98"/>
  <c r="U108" i="98" s="1"/>
  <c r="Z23" i="98"/>
  <c r="AC19" i="98"/>
  <c r="AC108" i="98" s="1"/>
  <c r="AL23" i="98"/>
  <c r="AO19" i="98"/>
  <c r="AO108" i="98" s="1"/>
  <c r="AT23" i="98"/>
  <c r="AW19" i="98"/>
  <c r="AW108" i="98" s="1"/>
  <c r="BB23" i="98"/>
  <c r="BE19" i="98"/>
  <c r="BE108" i="98" s="1"/>
  <c r="J52" i="98"/>
  <c r="M48" i="98"/>
  <c r="R52" i="98"/>
  <c r="U48" i="98"/>
  <c r="Z52" i="98"/>
  <c r="AC48" i="98"/>
  <c r="AL52" i="98"/>
  <c r="AO48" i="98"/>
  <c r="AT52" i="98"/>
  <c r="AW48" i="98"/>
  <c r="BB52" i="98"/>
  <c r="BE48" i="98"/>
  <c r="I23" i="68"/>
  <c r="AP38" i="68"/>
  <c r="AP39" i="68" s="1"/>
  <c r="AS23" i="68"/>
  <c r="AS38" i="68" s="1"/>
  <c r="AS39" i="68" s="1"/>
  <c r="AX38" i="68"/>
  <c r="AX39" i="68" s="1"/>
  <c r="BA23" i="68"/>
  <c r="BF38" i="68"/>
  <c r="BF39" i="68" s="1"/>
  <c r="BI23" i="68"/>
  <c r="BI38" i="68" s="1"/>
  <c r="BI39" i="68" s="1"/>
  <c r="O38" i="68"/>
  <c r="O39" i="68" s="1"/>
  <c r="AQ38" i="68"/>
  <c r="AQ39" i="68" s="1"/>
  <c r="AY38" i="68"/>
  <c r="AY39" i="68" s="1"/>
  <c r="BG38" i="68"/>
  <c r="BG39" i="68" s="1"/>
  <c r="I52" i="68"/>
  <c r="N67" i="68"/>
  <c r="N68" i="68" s="1"/>
  <c r="Q52" i="68"/>
  <c r="V67" i="68"/>
  <c r="V68" i="68" s="1"/>
  <c r="Y52" i="68"/>
  <c r="AD67" i="68"/>
  <c r="AD68" i="68" s="1"/>
  <c r="AG52" i="68"/>
  <c r="AP67" i="68"/>
  <c r="AP68" i="68" s="1"/>
  <c r="AS52" i="68"/>
  <c r="AS67" i="68" s="1"/>
  <c r="AS68" i="68" s="1"/>
  <c r="AX67" i="68"/>
  <c r="AX68" i="68" s="1"/>
  <c r="BA52" i="68"/>
  <c r="BF67" i="68"/>
  <c r="BF68" i="68" s="1"/>
  <c r="BI52" i="68"/>
  <c r="W67" i="68"/>
  <c r="W68" i="68" s="1"/>
  <c r="AQ67" i="68"/>
  <c r="AQ68" i="68" s="1"/>
  <c r="AY67" i="68"/>
  <c r="AY68" i="68" s="1"/>
  <c r="BG67" i="68"/>
  <c r="BG68" i="68" s="1"/>
  <c r="U23" i="99"/>
  <c r="Z38" i="99"/>
  <c r="Z39" i="99" s="1"/>
  <c r="AC23" i="99"/>
  <c r="AL38" i="99"/>
  <c r="AL39" i="99" s="1"/>
  <c r="AO23" i="99"/>
  <c r="AT38" i="99"/>
  <c r="AT39" i="99" s="1"/>
  <c r="AW23" i="99"/>
  <c r="BB38" i="99"/>
  <c r="BB39" i="99" s="1"/>
  <c r="BE23" i="99"/>
  <c r="AA38" i="99"/>
  <c r="AA39" i="99" s="1"/>
  <c r="AM38" i="99"/>
  <c r="AM39" i="99" s="1"/>
  <c r="AU38" i="99"/>
  <c r="AU39" i="99" s="1"/>
  <c r="BC38" i="99"/>
  <c r="BC39" i="99" s="1"/>
  <c r="AC25" i="99"/>
  <c r="AO25" i="99"/>
  <c r="AW25" i="99"/>
  <c r="BE25" i="99"/>
  <c r="J67" i="99"/>
  <c r="J68" i="99" s="1"/>
  <c r="M52" i="99"/>
  <c r="R67" i="99"/>
  <c r="R68" i="99" s="1"/>
  <c r="U52" i="99"/>
  <c r="Z67" i="99"/>
  <c r="Z68" i="99" s="1"/>
  <c r="AC52" i="99"/>
  <c r="AL67" i="99"/>
  <c r="AL68" i="99" s="1"/>
  <c r="AO52" i="99"/>
  <c r="AT67" i="99"/>
  <c r="AT68" i="99" s="1"/>
  <c r="AW52" i="99"/>
  <c r="BB67" i="99"/>
  <c r="BB68" i="99" s="1"/>
  <c r="BE52" i="99"/>
  <c r="K67" i="99"/>
  <c r="K68" i="99" s="1"/>
  <c r="AA67" i="99"/>
  <c r="AA68" i="99" s="1"/>
  <c r="AM67" i="99"/>
  <c r="AM68" i="99" s="1"/>
  <c r="AU67" i="99"/>
  <c r="AU68" i="99" s="1"/>
  <c r="BC67" i="99"/>
  <c r="BC68" i="99" s="1"/>
  <c r="AC54" i="99"/>
  <c r="AO54" i="99"/>
  <c r="BE54" i="99"/>
  <c r="I27" i="68"/>
  <c r="M27" i="68"/>
  <c r="Q27" i="68"/>
  <c r="U27" i="68"/>
  <c r="Y27" i="68"/>
  <c r="AC27" i="68"/>
  <c r="AG27" i="68"/>
  <c r="AO27" i="68"/>
  <c r="AS27" i="68"/>
  <c r="AW27" i="68"/>
  <c r="BA27" i="68"/>
  <c r="BE27" i="68"/>
  <c r="BI27" i="68"/>
  <c r="I56" i="68"/>
  <c r="M56" i="68"/>
  <c r="Q56" i="68"/>
  <c r="U56" i="68"/>
  <c r="Y56" i="68"/>
  <c r="AC56" i="68"/>
  <c r="AG56" i="68"/>
  <c r="AO56" i="68"/>
  <c r="AS56" i="68"/>
  <c r="AW56" i="68"/>
  <c r="BA56" i="68"/>
  <c r="BE56" i="68"/>
  <c r="BI56" i="68"/>
  <c r="I27" i="99"/>
  <c r="M27" i="99"/>
  <c r="Q27" i="99"/>
  <c r="U27" i="99"/>
  <c r="Y27" i="99"/>
  <c r="AC27" i="99"/>
  <c r="AG27" i="99"/>
  <c r="AO27" i="99"/>
  <c r="AS27" i="99"/>
  <c r="AW27" i="99"/>
  <c r="BA27" i="99"/>
  <c r="BE27" i="99"/>
  <c r="BI27" i="99"/>
  <c r="I56" i="99"/>
  <c r="M56" i="99"/>
  <c r="Q56" i="99"/>
  <c r="U56" i="99"/>
  <c r="Y56" i="99"/>
  <c r="AC56" i="99"/>
  <c r="AG56" i="99"/>
  <c r="AO56" i="99"/>
  <c r="AS56" i="99"/>
  <c r="AW56" i="99"/>
  <c r="BA56" i="99"/>
  <c r="BE56" i="99"/>
  <c r="BI56" i="99"/>
  <c r="J23" i="100"/>
  <c r="M19" i="100"/>
  <c r="M108" i="100" s="1"/>
  <c r="R23" i="100"/>
  <c r="U19" i="100"/>
  <c r="U108" i="100" s="1"/>
  <c r="Z23" i="100"/>
  <c r="AC19" i="100"/>
  <c r="AL23" i="100"/>
  <c r="AO19" i="100"/>
  <c r="AT23" i="100"/>
  <c r="AW19" i="100"/>
  <c r="BB23" i="100"/>
  <c r="BE19" i="100"/>
  <c r="J52" i="100"/>
  <c r="M48" i="100"/>
  <c r="R52" i="100"/>
  <c r="U48" i="100"/>
  <c r="Z52" i="100"/>
  <c r="AC48" i="100"/>
  <c r="AL52" i="100"/>
  <c r="AO48" i="100"/>
  <c r="AT52" i="100"/>
  <c r="AW48" i="100"/>
  <c r="BB52" i="100"/>
  <c r="BE48" i="100"/>
  <c r="F23" i="71"/>
  <c r="I19" i="71"/>
  <c r="I108" i="71" s="1"/>
  <c r="N23" i="71"/>
  <c r="Q19" i="71"/>
  <c r="Q108" i="71" s="1"/>
  <c r="V23" i="71"/>
  <c r="Y19" i="71"/>
  <c r="Y108" i="71" s="1"/>
  <c r="AD23" i="71"/>
  <c r="AG19" i="71"/>
  <c r="AG108" i="71" s="1"/>
  <c r="AP23" i="71"/>
  <c r="AS19" i="71"/>
  <c r="AX23" i="71"/>
  <c r="BA19" i="71"/>
  <c r="BF23" i="71"/>
  <c r="BI19" i="71"/>
  <c r="I27" i="71"/>
  <c r="M27" i="71"/>
  <c r="Q27" i="71"/>
  <c r="U27" i="71"/>
  <c r="Y27" i="71"/>
  <c r="AC27" i="71"/>
  <c r="AG27" i="71"/>
  <c r="AO27" i="71"/>
  <c r="AS27" i="71"/>
  <c r="AW27" i="71"/>
  <c r="BA27" i="71"/>
  <c r="BE27" i="71"/>
  <c r="BI27" i="71"/>
  <c r="I52" i="71"/>
  <c r="N67" i="71"/>
  <c r="N68" i="71" s="1"/>
  <c r="Q52" i="71"/>
  <c r="Y52" i="71"/>
  <c r="AD67" i="71"/>
  <c r="AD68" i="71" s="1"/>
  <c r="AG52" i="71"/>
  <c r="AP67" i="71"/>
  <c r="AP68" i="71" s="1"/>
  <c r="AS52" i="71"/>
  <c r="AX67" i="71"/>
  <c r="AX68" i="71" s="1"/>
  <c r="BA52" i="71"/>
  <c r="BA67" i="71" s="1"/>
  <c r="BA68" i="71" s="1"/>
  <c r="BF67" i="71"/>
  <c r="BF68" i="71" s="1"/>
  <c r="BI52" i="71"/>
  <c r="A73" i="22"/>
  <c r="A75" i="22"/>
  <c r="A76" i="22"/>
  <c r="A77" i="22"/>
  <c r="A78" i="22"/>
  <c r="A79" i="22"/>
  <c r="A80" i="22"/>
  <c r="A81" i="22"/>
  <c r="A15" i="97"/>
  <c r="A17" i="97"/>
  <c r="A18" i="97"/>
  <c r="A19" i="97"/>
  <c r="A25" i="97"/>
  <c r="A28" i="97"/>
  <c r="A29" i="97"/>
  <c r="A30" i="97"/>
  <c r="A31" i="97"/>
  <c r="A32" i="97"/>
  <c r="A33" i="97"/>
  <c r="A34" i="97"/>
  <c r="A44" i="97"/>
  <c r="A46" i="97"/>
  <c r="A47" i="97"/>
  <c r="A48" i="97"/>
  <c r="A54" i="97"/>
  <c r="A57" i="97"/>
  <c r="A58" i="97"/>
  <c r="A59" i="97"/>
  <c r="A60" i="97"/>
  <c r="A61" i="97"/>
  <c r="A62" i="97"/>
  <c r="A63" i="97"/>
  <c r="A73" i="97"/>
  <c r="A75" i="97"/>
  <c r="A76" i="97"/>
  <c r="A77" i="97"/>
  <c r="A78" i="97"/>
  <c r="A79" i="97"/>
  <c r="A80" i="97"/>
  <c r="A81" i="97"/>
  <c r="A15" i="24"/>
  <c r="A17" i="24"/>
  <c r="A18" i="24"/>
  <c r="A19" i="24"/>
  <c r="A25" i="24"/>
  <c r="A28" i="24"/>
  <c r="A29" i="24"/>
  <c r="A30" i="24"/>
  <c r="A31" i="24"/>
  <c r="A32" i="24"/>
  <c r="A33" i="24"/>
  <c r="A34" i="24"/>
  <c r="A44" i="24"/>
  <c r="A46" i="24"/>
  <c r="A47" i="24"/>
  <c r="A48" i="24"/>
  <c r="A54" i="24"/>
  <c r="A57" i="24"/>
  <c r="A58" i="24"/>
  <c r="A59" i="24"/>
  <c r="A60" i="24"/>
  <c r="A61" i="24"/>
  <c r="A62" i="24"/>
  <c r="A63" i="24"/>
  <c r="A73" i="24"/>
  <c r="A75" i="24"/>
  <c r="A76" i="24"/>
  <c r="A77" i="24"/>
  <c r="A78" i="24"/>
  <c r="A79" i="24"/>
  <c r="A80" i="24"/>
  <c r="A81" i="24"/>
  <c r="A15" i="98"/>
  <c r="A17" i="98"/>
  <c r="A18" i="98"/>
  <c r="A19" i="98"/>
  <c r="A25" i="98"/>
  <c r="A28" i="98"/>
  <c r="A29" i="98"/>
  <c r="A30" i="98"/>
  <c r="A31" i="98"/>
  <c r="A32" i="98"/>
  <c r="A33" i="98"/>
  <c r="A34" i="98"/>
  <c r="A44" i="98"/>
  <c r="A46" i="98"/>
  <c r="A47" i="98"/>
  <c r="A48" i="98"/>
  <c r="A54" i="98"/>
  <c r="A57" i="98"/>
  <c r="A58" i="98"/>
  <c r="A59" i="98"/>
  <c r="A60" i="98"/>
  <c r="A61" i="98"/>
  <c r="A62" i="98"/>
  <c r="A63" i="98"/>
  <c r="A73" i="98"/>
  <c r="A75" i="98"/>
  <c r="A76" i="98"/>
  <c r="A77" i="98"/>
  <c r="A78" i="98"/>
  <c r="A79" i="98"/>
  <c r="A80" i="98"/>
  <c r="A81" i="98"/>
  <c r="A15" i="68"/>
  <c r="A17" i="68"/>
  <c r="A18" i="68"/>
  <c r="A19" i="68"/>
  <c r="I19" i="68"/>
  <c r="I108" i="68" s="1"/>
  <c r="M19" i="68"/>
  <c r="M108" i="68" s="1"/>
  <c r="Q19" i="68"/>
  <c r="Q108" i="68" s="1"/>
  <c r="U19" i="68"/>
  <c r="U108" i="68" s="1"/>
  <c r="Y19" i="68"/>
  <c r="Y108" i="68" s="1"/>
  <c r="AC19" i="68"/>
  <c r="AG19" i="68"/>
  <c r="AG108" i="68" s="1"/>
  <c r="AO19" i="68"/>
  <c r="AS19" i="68"/>
  <c r="AW19" i="68"/>
  <c r="BA19" i="68"/>
  <c r="BE19" i="68"/>
  <c r="BI19" i="68"/>
  <c r="A25" i="68"/>
  <c r="A28" i="68"/>
  <c r="A29" i="68"/>
  <c r="A30" i="68"/>
  <c r="A31" i="68"/>
  <c r="A32" i="68"/>
  <c r="A33" i="68"/>
  <c r="A34" i="68"/>
  <c r="A44" i="68"/>
  <c r="A46" i="68"/>
  <c r="A47" i="68"/>
  <c r="A48" i="68"/>
  <c r="I48" i="68"/>
  <c r="M48" i="68"/>
  <c r="Q48" i="68"/>
  <c r="U48" i="68"/>
  <c r="Y48" i="68"/>
  <c r="AC48" i="68"/>
  <c r="AG48" i="68"/>
  <c r="AO48" i="68"/>
  <c r="AS48" i="68"/>
  <c r="AW48" i="68"/>
  <c r="BA48" i="68"/>
  <c r="BE48" i="68"/>
  <c r="BI48" i="68"/>
  <c r="A54" i="68"/>
  <c r="A57" i="68"/>
  <c r="A58" i="68"/>
  <c r="A59" i="68"/>
  <c r="A60" i="68"/>
  <c r="A61" i="68"/>
  <c r="A62" i="68"/>
  <c r="A63" i="68"/>
  <c r="A73" i="68"/>
  <c r="A75" i="68"/>
  <c r="A76" i="68"/>
  <c r="A77" i="68"/>
  <c r="A78" i="68"/>
  <c r="A79" i="68"/>
  <c r="A80" i="68"/>
  <c r="A81" i="68"/>
  <c r="A15" i="99"/>
  <c r="A17" i="99"/>
  <c r="A18" i="99"/>
  <c r="A19" i="99"/>
  <c r="I19" i="99"/>
  <c r="I108" i="99" s="1"/>
  <c r="M19" i="99"/>
  <c r="M108" i="99" s="1"/>
  <c r="Q19" i="99"/>
  <c r="Q108" i="99" s="1"/>
  <c r="U19" i="99"/>
  <c r="U108" i="99" s="1"/>
  <c r="Y19" i="99"/>
  <c r="Y108" i="99" s="1"/>
  <c r="AC19" i="99"/>
  <c r="AG19" i="99"/>
  <c r="AG108" i="99" s="1"/>
  <c r="AO19" i="99"/>
  <c r="AS19" i="99"/>
  <c r="AW19" i="99"/>
  <c r="BA19" i="99"/>
  <c r="BE19" i="99"/>
  <c r="BI19" i="99"/>
  <c r="A25" i="99"/>
  <c r="A28" i="99"/>
  <c r="A29" i="99"/>
  <c r="A30" i="99"/>
  <c r="A31" i="99"/>
  <c r="A32" i="99"/>
  <c r="A33" i="99"/>
  <c r="A34" i="99"/>
  <c r="A44" i="99"/>
  <c r="A46" i="99"/>
  <c r="A47" i="99"/>
  <c r="A48" i="99"/>
  <c r="I48" i="99"/>
  <c r="M48" i="99"/>
  <c r="Q48" i="99"/>
  <c r="U48" i="99"/>
  <c r="Y48" i="99"/>
  <c r="AC48" i="99"/>
  <c r="AG48" i="99"/>
  <c r="AO48" i="99"/>
  <c r="AS48" i="99"/>
  <c r="AW48" i="99"/>
  <c r="BA48" i="99"/>
  <c r="BE48" i="99"/>
  <c r="BI48" i="99"/>
  <c r="A54" i="99"/>
  <c r="A57" i="99"/>
  <c r="A58" i="99"/>
  <c r="A59" i="99"/>
  <c r="A60" i="99"/>
  <c r="A61" i="99"/>
  <c r="A62" i="99"/>
  <c r="A63" i="99"/>
  <c r="A83" i="99"/>
  <c r="A81" i="99"/>
  <c r="A80" i="99"/>
  <c r="A79" i="99"/>
  <c r="A78" i="99"/>
  <c r="A77" i="99"/>
  <c r="A76" i="99"/>
  <c r="A75" i="99"/>
  <c r="A73" i="99"/>
  <c r="A84" i="99"/>
  <c r="A85" i="99"/>
  <c r="A86" i="99"/>
  <c r="A87" i="99"/>
  <c r="A88" i="99"/>
  <c r="A89" i="99"/>
  <c r="A90" i="99"/>
  <c r="A91" i="99"/>
  <c r="A92" i="99"/>
  <c r="A94" i="99"/>
  <c r="F23" i="100"/>
  <c r="I19" i="100"/>
  <c r="I108" i="100" s="1"/>
  <c r="N23" i="100"/>
  <c r="Q19" i="100"/>
  <c r="Q108" i="100" s="1"/>
  <c r="P38" i="100"/>
  <c r="P39" i="100" s="1"/>
  <c r="V23" i="100"/>
  <c r="Y19" i="100"/>
  <c r="Y108" i="100" s="1"/>
  <c r="AD23" i="100"/>
  <c r="AG19" i="100"/>
  <c r="AG108" i="100" s="1"/>
  <c r="AP23" i="100"/>
  <c r="AS19" i="100"/>
  <c r="AR38" i="100"/>
  <c r="AR39" i="100" s="1"/>
  <c r="AX23" i="100"/>
  <c r="BA19" i="100"/>
  <c r="AZ38" i="100"/>
  <c r="AZ39" i="100" s="1"/>
  <c r="BF23" i="100"/>
  <c r="BI19" i="100"/>
  <c r="BH38" i="100"/>
  <c r="BH39" i="100" s="1"/>
  <c r="I25" i="100"/>
  <c r="Y25" i="100"/>
  <c r="AC25" i="100"/>
  <c r="AO25" i="100"/>
  <c r="AS25" i="100"/>
  <c r="AW25" i="100"/>
  <c r="BA25" i="100"/>
  <c r="BE25" i="100"/>
  <c r="BI25" i="100"/>
  <c r="I27" i="100"/>
  <c r="M27" i="100"/>
  <c r="Q27" i="100"/>
  <c r="U27" i="100"/>
  <c r="Y27" i="100"/>
  <c r="AC27" i="100"/>
  <c r="AG27" i="100"/>
  <c r="AO27" i="100"/>
  <c r="AS27" i="100"/>
  <c r="AW27" i="100"/>
  <c r="BA27" i="100"/>
  <c r="BE27" i="100"/>
  <c r="BI27" i="100"/>
  <c r="F52" i="100"/>
  <c r="I48" i="100"/>
  <c r="H67" i="100"/>
  <c r="H68" i="100" s="1"/>
  <c r="N52" i="100"/>
  <c r="Q48" i="100"/>
  <c r="P67" i="100"/>
  <c r="P68" i="100" s="1"/>
  <c r="V52" i="100"/>
  <c r="Y48" i="100"/>
  <c r="X67" i="100"/>
  <c r="X68" i="100" s="1"/>
  <c r="AD52" i="100"/>
  <c r="AG48" i="100"/>
  <c r="AP52" i="100"/>
  <c r="AS48" i="100"/>
  <c r="AR67" i="100"/>
  <c r="AR68" i="100" s="1"/>
  <c r="AX52" i="100"/>
  <c r="BA48" i="100"/>
  <c r="AZ67" i="100"/>
  <c r="AZ68" i="100" s="1"/>
  <c r="BF52" i="100"/>
  <c r="BI48" i="100"/>
  <c r="BH67" i="100"/>
  <c r="BH68" i="100" s="1"/>
  <c r="M54" i="100"/>
  <c r="AC54" i="100"/>
  <c r="AO54" i="100"/>
  <c r="AS54" i="100"/>
  <c r="AW54" i="100"/>
  <c r="BA54" i="100"/>
  <c r="BE54" i="100"/>
  <c r="BI54" i="100"/>
  <c r="I56" i="100"/>
  <c r="M56" i="100"/>
  <c r="Q56" i="100"/>
  <c r="U56" i="100"/>
  <c r="Y56" i="100"/>
  <c r="AC56" i="100"/>
  <c r="AG56" i="100"/>
  <c r="AO56" i="100"/>
  <c r="AS56" i="100"/>
  <c r="AW56" i="100"/>
  <c r="BA56" i="100"/>
  <c r="BE56" i="100"/>
  <c r="BI56" i="100"/>
  <c r="J23" i="71"/>
  <c r="M19" i="71"/>
  <c r="M108" i="71" s="1"/>
  <c r="R23" i="71"/>
  <c r="U19" i="71"/>
  <c r="U108" i="71" s="1"/>
  <c r="Z23" i="71"/>
  <c r="AC19" i="71"/>
  <c r="AL23" i="71"/>
  <c r="AO19" i="71"/>
  <c r="AT23" i="71"/>
  <c r="AW19" i="71"/>
  <c r="BB23" i="71"/>
  <c r="BE19" i="71"/>
  <c r="J67" i="71"/>
  <c r="J68" i="71" s="1"/>
  <c r="M52" i="71"/>
  <c r="R67" i="71"/>
  <c r="R68" i="71" s="1"/>
  <c r="U52" i="71"/>
  <c r="Z67" i="71"/>
  <c r="Z68" i="71" s="1"/>
  <c r="AC52" i="71"/>
  <c r="AL67" i="71"/>
  <c r="AL68" i="71" s="1"/>
  <c r="AO52" i="71"/>
  <c r="AT67" i="71"/>
  <c r="AT68" i="71" s="1"/>
  <c r="AW52" i="71"/>
  <c r="BB67" i="71"/>
  <c r="BB68" i="71" s="1"/>
  <c r="BE52" i="71"/>
  <c r="AA67" i="71"/>
  <c r="AA68" i="71" s="1"/>
  <c r="AM67" i="71"/>
  <c r="AM68" i="71" s="1"/>
  <c r="AU67" i="71"/>
  <c r="AU68" i="71" s="1"/>
  <c r="BC67" i="71"/>
  <c r="BC68" i="71" s="1"/>
  <c r="U54" i="71"/>
  <c r="AC54" i="71"/>
  <c r="AO54" i="71"/>
  <c r="AW54" i="71"/>
  <c r="BE54" i="71"/>
  <c r="I56" i="71"/>
  <c r="M56" i="71"/>
  <c r="Q56" i="71"/>
  <c r="U56" i="71"/>
  <c r="U99" i="71" s="1"/>
  <c r="Y56" i="71"/>
  <c r="AC56" i="71"/>
  <c r="AG56" i="71"/>
  <c r="AO56" i="71"/>
  <c r="AS56" i="71"/>
  <c r="AW56" i="71"/>
  <c r="BA56" i="71"/>
  <c r="BE56" i="71"/>
  <c r="BI56" i="71"/>
  <c r="A17" i="86"/>
  <c r="A19" i="86"/>
  <c r="A21" i="86"/>
  <c r="A22" i="86"/>
  <c r="A25" i="86"/>
  <c r="A27" i="86"/>
  <c r="A29" i="86"/>
  <c r="A31" i="86"/>
  <c r="A33" i="86"/>
  <c r="A36" i="86"/>
  <c r="A52" i="86"/>
  <c r="A55" i="86"/>
  <c r="A57" i="86"/>
  <c r="A59" i="86"/>
  <c r="A61" i="86"/>
  <c r="A65" i="86"/>
  <c r="J23" i="85"/>
  <c r="M19" i="85"/>
  <c r="M108" i="85" s="1"/>
  <c r="R23" i="85"/>
  <c r="U19" i="85"/>
  <c r="U108" i="85" s="1"/>
  <c r="Z23" i="85"/>
  <c r="AC19" i="85"/>
  <c r="AC108" i="85" s="1"/>
  <c r="AO19" i="85"/>
  <c r="AO108" i="85" s="1"/>
  <c r="AW19" i="85"/>
  <c r="AW108" i="85" s="1"/>
  <c r="BB23" i="85"/>
  <c r="BE19" i="85"/>
  <c r="BE108" i="85" s="1"/>
  <c r="J52" i="85"/>
  <c r="M48" i="85"/>
  <c r="R52" i="85"/>
  <c r="U48" i="85"/>
  <c r="Z52" i="85"/>
  <c r="AC48" i="85"/>
  <c r="AO48" i="85"/>
  <c r="AW48" i="85"/>
  <c r="AV67" i="85"/>
  <c r="BB52" i="85"/>
  <c r="BE48" i="85"/>
  <c r="BD67" i="85"/>
  <c r="BD68" i="85" s="1"/>
  <c r="A94" i="85"/>
  <c r="A92" i="85"/>
  <c r="A91" i="85"/>
  <c r="A90" i="85"/>
  <c r="A89" i="85"/>
  <c r="A88" i="85"/>
  <c r="A87" i="85"/>
  <c r="A86" i="85"/>
  <c r="A85" i="85"/>
  <c r="A84" i="85"/>
  <c r="A73" i="85"/>
  <c r="A75" i="85"/>
  <c r="A76" i="85"/>
  <c r="A77" i="85"/>
  <c r="A78" i="85"/>
  <c r="A79" i="85"/>
  <c r="A80" i="85"/>
  <c r="A81" i="85"/>
  <c r="A83" i="85"/>
  <c r="I83" i="85"/>
  <c r="M83" i="85"/>
  <c r="Q83" i="85"/>
  <c r="U83" i="85"/>
  <c r="Y83" i="85"/>
  <c r="Y83" i="86" s="1"/>
  <c r="AC83" i="85"/>
  <c r="AC83" i="86" s="1"/>
  <c r="AG83" i="85"/>
  <c r="AO83" i="85"/>
  <c r="AO83" i="86" s="1"/>
  <c r="AS83" i="85"/>
  <c r="AW83" i="85"/>
  <c r="AW83" i="86" s="1"/>
  <c r="BA83" i="85"/>
  <c r="BE83" i="85"/>
  <c r="BI83" i="85"/>
  <c r="BI83" i="86" s="1"/>
  <c r="A36" i="26"/>
  <c r="A34" i="26"/>
  <c r="A33" i="26"/>
  <c r="A32" i="26"/>
  <c r="A31" i="26"/>
  <c r="A30" i="26"/>
  <c r="A29" i="26"/>
  <c r="A28" i="26"/>
  <c r="A25" i="26"/>
  <c r="A27" i="26"/>
  <c r="A26" i="26"/>
  <c r="A23" i="26"/>
  <c r="A22" i="26"/>
  <c r="A21" i="26"/>
  <c r="A20" i="26"/>
  <c r="A15" i="26"/>
  <c r="A17" i="26"/>
  <c r="A18" i="26"/>
  <c r="A19" i="26"/>
  <c r="I19" i="26"/>
  <c r="I108" i="26" s="1"/>
  <c r="M19" i="26"/>
  <c r="M108" i="26" s="1"/>
  <c r="Q19" i="26"/>
  <c r="Q108" i="26" s="1"/>
  <c r="U19" i="26"/>
  <c r="U108" i="26" s="1"/>
  <c r="Y19" i="26"/>
  <c r="Y108" i="26" s="1"/>
  <c r="AG19" i="26"/>
  <c r="AG108" i="26" s="1"/>
  <c r="AO19" i="26"/>
  <c r="AS19" i="26"/>
  <c r="AW19" i="26"/>
  <c r="BA19" i="26"/>
  <c r="BE19" i="26"/>
  <c r="BI19" i="26"/>
  <c r="AS23" i="26"/>
  <c r="BI23" i="26"/>
  <c r="A15" i="100"/>
  <c r="A17" i="100"/>
  <c r="A18" i="100"/>
  <c r="A19" i="100"/>
  <c r="A25" i="100"/>
  <c r="A28" i="100"/>
  <c r="A29" i="100"/>
  <c r="A30" i="100"/>
  <c r="A31" i="100"/>
  <c r="A32" i="100"/>
  <c r="A33" i="100"/>
  <c r="A34" i="100"/>
  <c r="A44" i="100"/>
  <c r="A46" i="100"/>
  <c r="A47" i="100"/>
  <c r="A48" i="100"/>
  <c r="A54" i="100"/>
  <c r="A57" i="100"/>
  <c r="A58" i="100"/>
  <c r="A59" i="100"/>
  <c r="A60" i="100"/>
  <c r="A61" i="100"/>
  <c r="A62" i="100"/>
  <c r="A63" i="100"/>
  <c r="A73" i="100"/>
  <c r="A75" i="100"/>
  <c r="A76" i="100"/>
  <c r="A77" i="100"/>
  <c r="A78" i="100"/>
  <c r="A79" i="100"/>
  <c r="A80" i="100"/>
  <c r="A81" i="100"/>
  <c r="A15" i="71"/>
  <c r="A17" i="71"/>
  <c r="A18" i="71"/>
  <c r="A19" i="71"/>
  <c r="A25" i="71"/>
  <c r="A28" i="71"/>
  <c r="A29" i="71"/>
  <c r="A30" i="71"/>
  <c r="A31" i="71"/>
  <c r="A32" i="71"/>
  <c r="A33" i="71"/>
  <c r="A34" i="71"/>
  <c r="A44" i="71"/>
  <c r="A46" i="71"/>
  <c r="A47" i="71"/>
  <c r="A48" i="71"/>
  <c r="I48" i="71"/>
  <c r="M48" i="71"/>
  <c r="Q48" i="71"/>
  <c r="U48" i="71"/>
  <c r="Y48" i="71"/>
  <c r="AC48" i="71"/>
  <c r="AG48" i="71"/>
  <c r="AO48" i="71"/>
  <c r="AS48" i="71"/>
  <c r="AW48" i="71"/>
  <c r="BA48" i="71"/>
  <c r="BE48" i="71"/>
  <c r="BI48" i="71"/>
  <c r="A54" i="71"/>
  <c r="A57" i="71"/>
  <c r="A58" i="71"/>
  <c r="A59" i="71"/>
  <c r="A60" i="71"/>
  <c r="A61" i="71"/>
  <c r="A62" i="71"/>
  <c r="A63" i="71"/>
  <c r="A73" i="71"/>
  <c r="A75" i="71"/>
  <c r="A76" i="71"/>
  <c r="A77" i="71"/>
  <c r="A78" i="71"/>
  <c r="A79" i="71"/>
  <c r="A80" i="71"/>
  <c r="A81" i="71"/>
  <c r="A15" i="86"/>
  <c r="A18" i="86"/>
  <c r="A20" i="86"/>
  <c r="A23" i="86"/>
  <c r="A26" i="86"/>
  <c r="A28" i="86"/>
  <c r="A30" i="86"/>
  <c r="A32" i="86"/>
  <c r="A46" i="86"/>
  <c r="A48" i="86"/>
  <c r="A50" i="86"/>
  <c r="A51" i="86"/>
  <c r="A54" i="86"/>
  <c r="A56" i="86"/>
  <c r="A58" i="86"/>
  <c r="A60" i="86"/>
  <c r="A62" i="86"/>
  <c r="F23" i="85"/>
  <c r="I19" i="85"/>
  <c r="I108" i="85" s="1"/>
  <c r="N23" i="85"/>
  <c r="Q19" i="85"/>
  <c r="Q108" i="85" s="1"/>
  <c r="V23" i="85"/>
  <c r="Y19" i="85"/>
  <c r="AD23" i="85"/>
  <c r="AG19" i="85"/>
  <c r="AG108" i="85" s="1"/>
  <c r="AS19" i="85"/>
  <c r="AX23" i="85"/>
  <c r="BA19" i="85"/>
  <c r="BF23" i="85"/>
  <c r="BI19" i="85"/>
  <c r="I27" i="85"/>
  <c r="M27" i="85"/>
  <c r="Q27" i="85"/>
  <c r="U27" i="85"/>
  <c r="U98" i="85" s="1"/>
  <c r="Y27" i="85"/>
  <c r="AC27" i="85"/>
  <c r="AG27" i="85"/>
  <c r="AO27" i="85"/>
  <c r="AS27" i="85"/>
  <c r="AW27" i="85"/>
  <c r="AW98" i="85" s="1"/>
  <c r="BA27" i="85"/>
  <c r="BE27" i="85"/>
  <c r="BI27" i="85"/>
  <c r="F52" i="85"/>
  <c r="I48" i="85"/>
  <c r="N52" i="85"/>
  <c r="Q48" i="85"/>
  <c r="V52" i="85"/>
  <c r="Y48" i="85"/>
  <c r="AD52" i="85"/>
  <c r="AG48" i="85"/>
  <c r="AS48" i="85"/>
  <c r="AX52" i="85"/>
  <c r="BA48" i="85"/>
  <c r="BF52" i="85"/>
  <c r="BI48" i="85"/>
  <c r="I56" i="85"/>
  <c r="M56" i="85"/>
  <c r="Q56" i="85"/>
  <c r="U56" i="85"/>
  <c r="Y56" i="85"/>
  <c r="AC56" i="85"/>
  <c r="AG56" i="85"/>
  <c r="AO56" i="85"/>
  <c r="AO99" i="85" s="1"/>
  <c r="J52" i="26"/>
  <c r="M48" i="26"/>
  <c r="R52" i="26"/>
  <c r="U48" i="26"/>
  <c r="AL52" i="26"/>
  <c r="AO48" i="26"/>
  <c r="AT52" i="26"/>
  <c r="AW48" i="26"/>
  <c r="BB52" i="26"/>
  <c r="BE48" i="26"/>
  <c r="A75" i="86"/>
  <c r="A77" i="86"/>
  <c r="A79" i="86"/>
  <c r="A80" i="86"/>
  <c r="A83" i="86"/>
  <c r="A85" i="86"/>
  <c r="A87" i="86"/>
  <c r="A89" i="86"/>
  <c r="A91" i="86"/>
  <c r="A15" i="85"/>
  <c r="A17" i="85"/>
  <c r="A18" i="85"/>
  <c r="A19" i="85"/>
  <c r="A25" i="85"/>
  <c r="A28" i="85"/>
  <c r="A29" i="85"/>
  <c r="A30" i="85"/>
  <c r="A31" i="85"/>
  <c r="A32" i="85"/>
  <c r="A33" i="85"/>
  <c r="A34" i="85"/>
  <c r="A44" i="85"/>
  <c r="A46" i="85"/>
  <c r="A47" i="85"/>
  <c r="A48" i="85"/>
  <c r="AS56" i="85"/>
  <c r="J38" i="26"/>
  <c r="J39" i="26" s="1"/>
  <c r="X38" i="26"/>
  <c r="X39" i="26" s="1"/>
  <c r="AN38" i="26"/>
  <c r="AR38" i="26"/>
  <c r="AR39" i="26" s="1"/>
  <c r="AZ38" i="26"/>
  <c r="AZ39" i="26" s="1"/>
  <c r="BD38" i="26"/>
  <c r="BD39" i="26" s="1"/>
  <c r="BH38" i="26"/>
  <c r="BH39" i="26" s="1"/>
  <c r="G25" i="26"/>
  <c r="I27" i="26"/>
  <c r="K25" i="26"/>
  <c r="K98" i="26" s="1"/>
  <c r="M27" i="26"/>
  <c r="O25" i="26"/>
  <c r="O25" i="86" s="1"/>
  <c r="O98" i="86" s="1"/>
  <c r="Q27" i="26"/>
  <c r="S25" i="26"/>
  <c r="S25" i="86" s="1"/>
  <c r="U27" i="26"/>
  <c r="W25" i="26"/>
  <c r="Y27" i="26"/>
  <c r="AE25" i="26"/>
  <c r="AE25" i="86" s="1"/>
  <c r="AE98" i="86" s="1"/>
  <c r="AG27" i="26"/>
  <c r="AM25" i="26"/>
  <c r="AM25" i="86" s="1"/>
  <c r="AO27" i="26"/>
  <c r="AQ25" i="26"/>
  <c r="AQ25" i="86" s="1"/>
  <c r="AQ98" i="86" s="1"/>
  <c r="AS27" i="26"/>
  <c r="AU25" i="26"/>
  <c r="AW27" i="26"/>
  <c r="AY25" i="26"/>
  <c r="AY25" i="86" s="1"/>
  <c r="BA27" i="26"/>
  <c r="BC25" i="26"/>
  <c r="BC25" i="86" s="1"/>
  <c r="BE27" i="26"/>
  <c r="BG25" i="26"/>
  <c r="BI27" i="26"/>
  <c r="F52" i="26"/>
  <c r="I48" i="26"/>
  <c r="N52" i="26"/>
  <c r="Q48" i="26"/>
  <c r="V52" i="26"/>
  <c r="Y48" i="26"/>
  <c r="AD52" i="26"/>
  <c r="AG48" i="26"/>
  <c r="AP52" i="26"/>
  <c r="AS48" i="26"/>
  <c r="AX52" i="26"/>
  <c r="BA48" i="26"/>
  <c r="BF52" i="26"/>
  <c r="BI48" i="26"/>
  <c r="G54" i="26"/>
  <c r="G99" i="26" s="1"/>
  <c r="I56" i="26"/>
  <c r="K54" i="26"/>
  <c r="M56" i="26"/>
  <c r="O54" i="26"/>
  <c r="O99" i="26" s="1"/>
  <c r="Q56" i="26"/>
  <c r="S54" i="26"/>
  <c r="U56" i="26"/>
  <c r="W54" i="26"/>
  <c r="W99" i="26" s="1"/>
  <c r="Y56" i="26"/>
  <c r="AE54" i="26"/>
  <c r="AG56" i="26"/>
  <c r="AM54" i="26"/>
  <c r="AM54" i="86" s="1"/>
  <c r="AO56" i="26"/>
  <c r="AQ54" i="26"/>
  <c r="AQ54" i="86" s="1"/>
  <c r="AQ99" i="86" s="1"/>
  <c r="AS56" i="26"/>
  <c r="AU54" i="26"/>
  <c r="AU54" i="86" s="1"/>
  <c r="AU99" i="86" s="1"/>
  <c r="AW56" i="26"/>
  <c r="AY54" i="26"/>
  <c r="AY54" i="86" s="1"/>
  <c r="BA56" i="26"/>
  <c r="BC54" i="26"/>
  <c r="BC54" i="86" s="1"/>
  <c r="BE56" i="26"/>
  <c r="BG54" i="26"/>
  <c r="BG54" i="86" s="1"/>
  <c r="BG99" i="86" s="1"/>
  <c r="BI56" i="26"/>
  <c r="A65" i="26"/>
  <c r="A63" i="26"/>
  <c r="A62" i="26"/>
  <c r="A61" i="26"/>
  <c r="A60" i="26"/>
  <c r="A59" i="26"/>
  <c r="A58" i="26"/>
  <c r="A57" i="26"/>
  <c r="A54" i="26"/>
  <c r="A44" i="26"/>
  <c r="A46" i="26"/>
  <c r="A47" i="26"/>
  <c r="A48" i="26"/>
  <c r="A73" i="26"/>
  <c r="A75" i="26"/>
  <c r="A76" i="26"/>
  <c r="A77" i="26"/>
  <c r="A78" i="26"/>
  <c r="A79" i="26"/>
  <c r="A80" i="26"/>
  <c r="A81" i="26"/>
  <c r="C57" i="9"/>
  <c r="C61" i="9" s="1"/>
  <c r="S162" i="91"/>
  <c r="F162" i="48"/>
  <c r="AK102" i="98"/>
  <c r="L159" i="92"/>
  <c r="R112" i="28"/>
  <c r="F63" i="54"/>
  <c r="AF112" i="28"/>
  <c r="AU112" i="28"/>
  <c r="N159" i="92"/>
  <c r="AK102" i="22"/>
  <c r="AO112" i="29"/>
  <c r="M112" i="28"/>
  <c r="P63" i="54"/>
  <c r="I66" i="45"/>
  <c r="S159" i="92"/>
  <c r="G162" i="91"/>
  <c r="AK102" i="85"/>
  <c r="I159" i="92"/>
  <c r="G159" i="91"/>
  <c r="AK102" i="97"/>
  <c r="P66" i="54"/>
  <c r="AT112" i="28"/>
  <c r="S112" i="28"/>
  <c r="N63" i="54"/>
  <c r="AK102" i="24"/>
  <c r="N162" i="92"/>
  <c r="O63" i="54"/>
  <c r="J162" i="48"/>
  <c r="G162" i="92"/>
  <c r="J159" i="92"/>
  <c r="AG112" i="28"/>
  <c r="P159" i="92"/>
  <c r="H159" i="91"/>
  <c r="J162" i="91"/>
  <c r="N66" i="45"/>
  <c r="G159" i="92"/>
  <c r="AO112" i="28"/>
  <c r="N66" i="54"/>
  <c r="R162" i="92"/>
  <c r="H159" i="92"/>
  <c r="AA112" i="29"/>
  <c r="S66" i="54"/>
  <c r="J66" i="43"/>
  <c r="S162" i="92"/>
  <c r="AA112" i="28"/>
  <c r="J162" i="92"/>
  <c r="R66" i="54"/>
  <c r="M112" i="29"/>
  <c r="R159" i="92"/>
  <c r="G117" i="47" l="1"/>
  <c r="H127" i="92"/>
  <c r="H123" i="92"/>
  <c r="I97" i="47"/>
  <c r="K152" i="47"/>
  <c r="F143" i="47"/>
  <c r="H126" i="92"/>
  <c r="H122" i="92"/>
  <c r="H134" i="47"/>
  <c r="L91" i="47"/>
  <c r="H124" i="92"/>
  <c r="K82" i="47"/>
  <c r="K136" i="47"/>
  <c r="J152" i="47"/>
  <c r="G151" i="47"/>
  <c r="K145" i="47"/>
  <c r="I143" i="47"/>
  <c r="K95" i="47"/>
  <c r="S135" i="47"/>
  <c r="O152" i="47"/>
  <c r="P145" i="47"/>
  <c r="N143" i="47"/>
  <c r="N137" i="47"/>
  <c r="N132" i="47"/>
  <c r="L114" i="47"/>
  <c r="L94" i="47"/>
  <c r="I82" i="47"/>
  <c r="F155" i="47"/>
  <c r="L153" i="47"/>
  <c r="K147" i="47"/>
  <c r="O141" i="47"/>
  <c r="S116" i="47"/>
  <c r="R82" i="47"/>
  <c r="P88" i="47"/>
  <c r="R117" i="47"/>
  <c r="R108" i="47"/>
  <c r="P137" i="47"/>
  <c r="L98" i="47"/>
  <c r="L124" i="47"/>
  <c r="L125" i="82"/>
  <c r="J133" i="47"/>
  <c r="H154" i="47"/>
  <c r="H138" i="47"/>
  <c r="L96" i="47"/>
  <c r="L126" i="82"/>
  <c r="L122" i="82"/>
  <c r="L137" i="47"/>
  <c r="H97" i="47"/>
  <c r="I98" i="47"/>
  <c r="I77" i="47"/>
  <c r="L100" i="47"/>
  <c r="I146" i="47"/>
  <c r="H99" i="47"/>
  <c r="L95" i="47"/>
  <c r="G110" i="47"/>
  <c r="G105" i="47"/>
  <c r="O110" i="47"/>
  <c r="O138" i="47"/>
  <c r="P118" i="47"/>
  <c r="P146" i="47"/>
  <c r="P114" i="47"/>
  <c r="P142" i="47"/>
  <c r="O105" i="47"/>
  <c r="O133" i="47"/>
  <c r="H122" i="82"/>
  <c r="R98" i="82"/>
  <c r="R94" i="82"/>
  <c r="J85" i="47"/>
  <c r="O81" i="47"/>
  <c r="H123" i="82"/>
  <c r="I123" i="82"/>
  <c r="R95" i="82"/>
  <c r="O127" i="47"/>
  <c r="O155" i="47"/>
  <c r="O123" i="47"/>
  <c r="O151" i="47"/>
  <c r="G146" i="47"/>
  <c r="G142" i="47"/>
  <c r="J97" i="47"/>
  <c r="P116" i="47"/>
  <c r="P144" i="47"/>
  <c r="P113" i="47"/>
  <c r="P141" i="47"/>
  <c r="P134" i="47"/>
  <c r="J99" i="47"/>
  <c r="P87" i="47"/>
  <c r="O109" i="47"/>
  <c r="O137" i="47"/>
  <c r="Q132" i="47"/>
  <c r="P86" i="47"/>
  <c r="P109" i="47"/>
  <c r="P89" i="47"/>
  <c r="N135" i="47"/>
  <c r="P91" i="47"/>
  <c r="R156" i="47"/>
  <c r="Q150" i="47"/>
  <c r="L147" i="47"/>
  <c r="O154" i="47"/>
  <c r="Q146" i="47"/>
  <c r="O144" i="47"/>
  <c r="O134" i="47"/>
  <c r="H124" i="82"/>
  <c r="P85" i="47"/>
  <c r="I127" i="82"/>
  <c r="R99" i="82"/>
  <c r="I124" i="82"/>
  <c r="N114" i="47"/>
  <c r="N142" i="47"/>
  <c r="I125" i="82"/>
  <c r="O150" i="47"/>
  <c r="F147" i="47"/>
  <c r="P90" i="47"/>
  <c r="J87" i="47"/>
  <c r="I71" i="47"/>
  <c r="I124" i="47" s="1"/>
  <c r="Q114" i="47"/>
  <c r="N133" i="47"/>
  <c r="G95" i="47"/>
  <c r="H71" i="47"/>
  <c r="H124" i="47" s="1"/>
  <c r="P150" i="47"/>
  <c r="Q156" i="47"/>
  <c r="N155" i="47"/>
  <c r="P143" i="47"/>
  <c r="N136" i="47"/>
  <c r="Q136" i="47"/>
  <c r="R100" i="82"/>
  <c r="P126" i="47"/>
  <c r="P117" i="47"/>
  <c r="N113" i="47"/>
  <c r="I128" i="82"/>
  <c r="I142" i="47"/>
  <c r="O107" i="47"/>
  <c r="O135" i="47"/>
  <c r="K135" i="47"/>
  <c r="K156" i="47"/>
  <c r="O153" i="47"/>
  <c r="G152" i="47"/>
  <c r="N141" i="47"/>
  <c r="S152" i="47"/>
  <c r="P151" i="47"/>
  <c r="I147" i="47"/>
  <c r="F146" i="47"/>
  <c r="R143" i="47"/>
  <c r="O142" i="47"/>
  <c r="L141" i="47"/>
  <c r="O136" i="47"/>
  <c r="L134" i="47"/>
  <c r="K143" i="47"/>
  <c r="H82" i="47"/>
  <c r="I78" i="47"/>
  <c r="P138" i="47"/>
  <c r="O132" i="47"/>
  <c r="P133" i="47"/>
  <c r="R118" i="47"/>
  <c r="R146" i="47"/>
  <c r="S127" i="47"/>
  <c r="S155" i="47"/>
  <c r="J127" i="47"/>
  <c r="J155" i="47"/>
  <c r="K126" i="47"/>
  <c r="K154" i="47"/>
  <c r="H153" i="47"/>
  <c r="S123" i="47"/>
  <c r="S151" i="47"/>
  <c r="J123" i="47"/>
  <c r="J151" i="47"/>
  <c r="H155" i="47"/>
  <c r="J125" i="47"/>
  <c r="J153" i="47"/>
  <c r="J122" i="47"/>
  <c r="J150" i="47"/>
  <c r="R116" i="47"/>
  <c r="R144" i="47"/>
  <c r="F109" i="47"/>
  <c r="F137" i="47"/>
  <c r="H107" i="47"/>
  <c r="H135" i="47"/>
  <c r="L132" i="47"/>
  <c r="G144" i="47"/>
  <c r="K141" i="47"/>
  <c r="I108" i="47"/>
  <c r="I136" i="47"/>
  <c r="F107" i="47"/>
  <c r="F135" i="47"/>
  <c r="H105" i="47"/>
  <c r="H133" i="47"/>
  <c r="H144" i="47"/>
  <c r="R109" i="47"/>
  <c r="R137" i="47"/>
  <c r="R104" i="47"/>
  <c r="R132" i="47"/>
  <c r="I107" i="47"/>
  <c r="I135" i="47"/>
  <c r="H150" i="47"/>
  <c r="L156" i="47"/>
  <c r="I155" i="47"/>
  <c r="F154" i="47"/>
  <c r="R151" i="47"/>
  <c r="L142" i="47"/>
  <c r="H146" i="47"/>
  <c r="G143" i="47"/>
  <c r="L136" i="47"/>
  <c r="J134" i="47"/>
  <c r="H109" i="47"/>
  <c r="H137" i="47"/>
  <c r="R86" i="47"/>
  <c r="G128" i="47"/>
  <c r="G156" i="47"/>
  <c r="I141" i="47"/>
  <c r="R110" i="47"/>
  <c r="R138" i="47"/>
  <c r="K151" i="47"/>
  <c r="S118" i="47"/>
  <c r="S146" i="47"/>
  <c r="J114" i="47"/>
  <c r="J142" i="47"/>
  <c r="H141" i="47"/>
  <c r="J108" i="47"/>
  <c r="J136" i="47"/>
  <c r="F116" i="47"/>
  <c r="F144" i="47"/>
  <c r="K137" i="47"/>
  <c r="J117" i="47"/>
  <c r="J145" i="47"/>
  <c r="G153" i="47"/>
  <c r="G150" i="47"/>
  <c r="H156" i="47"/>
  <c r="S126" i="47"/>
  <c r="S154" i="47"/>
  <c r="I151" i="47"/>
  <c r="S144" i="47"/>
  <c r="J113" i="47"/>
  <c r="J141" i="47"/>
  <c r="G147" i="47"/>
  <c r="I145" i="47"/>
  <c r="R145" i="47"/>
  <c r="G138" i="47"/>
  <c r="R136" i="47"/>
  <c r="J132" i="47"/>
  <c r="J138" i="47"/>
  <c r="G133" i="47"/>
  <c r="I152" i="47"/>
  <c r="L127" i="47"/>
  <c r="L155" i="47"/>
  <c r="S125" i="47"/>
  <c r="S153" i="47"/>
  <c r="L123" i="47"/>
  <c r="L151" i="47"/>
  <c r="S122" i="47"/>
  <c r="S150" i="47"/>
  <c r="F122" i="47"/>
  <c r="F150" i="47"/>
  <c r="J109" i="47"/>
  <c r="J137" i="47"/>
  <c r="F105" i="47"/>
  <c r="F133" i="47"/>
  <c r="H104" i="47"/>
  <c r="H132" i="47"/>
  <c r="R125" i="47"/>
  <c r="R153" i="47"/>
  <c r="R114" i="47"/>
  <c r="R142" i="47"/>
  <c r="G141" i="47"/>
  <c r="J107" i="47"/>
  <c r="J135" i="47"/>
  <c r="G106" i="47"/>
  <c r="G134" i="47"/>
  <c r="L116" i="47"/>
  <c r="L144" i="47"/>
  <c r="G107" i="47"/>
  <c r="G135" i="47"/>
  <c r="G104" i="47"/>
  <c r="G132" i="47"/>
  <c r="J119" i="47"/>
  <c r="J147" i="47"/>
  <c r="J115" i="47"/>
  <c r="J143" i="47"/>
  <c r="R141" i="47"/>
  <c r="F114" i="47"/>
  <c r="F142" i="47"/>
  <c r="I109" i="47"/>
  <c r="I137" i="47"/>
  <c r="F108" i="47"/>
  <c r="F136" i="47"/>
  <c r="R105" i="47"/>
  <c r="R133" i="47"/>
  <c r="K150" i="47"/>
  <c r="R107" i="47"/>
  <c r="R135" i="47"/>
  <c r="R155" i="47"/>
  <c r="L152" i="47"/>
  <c r="J144" i="47"/>
  <c r="H142" i="47"/>
  <c r="G137" i="47"/>
  <c r="H136" i="47"/>
  <c r="S134" i="47"/>
  <c r="F134" i="47"/>
  <c r="S119" i="47"/>
  <c r="S147" i="47"/>
  <c r="I106" i="47"/>
  <c r="I134" i="47"/>
  <c r="K144" i="47"/>
  <c r="J118" i="47"/>
  <c r="J146" i="47"/>
  <c r="S114" i="47"/>
  <c r="S142" i="47"/>
  <c r="S108" i="47"/>
  <c r="S136" i="47"/>
  <c r="I104" i="47"/>
  <c r="I132" i="47"/>
  <c r="S117" i="47"/>
  <c r="S145" i="47"/>
  <c r="L150" i="47"/>
  <c r="J154" i="47"/>
  <c r="H152" i="47"/>
  <c r="S141" i="47"/>
  <c r="F141" i="47"/>
  <c r="L146" i="47"/>
  <c r="K138" i="47"/>
  <c r="S132" i="47"/>
  <c r="F104" i="47"/>
  <c r="F132" i="47"/>
  <c r="S138" i="47"/>
  <c r="F138" i="47"/>
  <c r="V92" i="30"/>
  <c r="I92" i="30"/>
  <c r="L92" i="30"/>
  <c r="K117" i="30"/>
  <c r="AL60" i="81"/>
  <c r="AL109" i="81" s="1"/>
  <c r="P60" i="46"/>
  <c r="I58" i="46"/>
  <c r="F57" i="46"/>
  <c r="Y62" i="4"/>
  <c r="AD48" i="4"/>
  <c r="H54" i="86"/>
  <c r="U47" i="4"/>
  <c r="V25" i="86"/>
  <c r="Y103" i="86"/>
  <c r="Y28" i="4"/>
  <c r="Q32" i="4"/>
  <c r="AG65" i="4"/>
  <c r="Q30" i="4"/>
  <c r="BE98" i="85"/>
  <c r="AG103" i="86"/>
  <c r="I62" i="4"/>
  <c r="M22" i="4"/>
  <c r="M47" i="4"/>
  <c r="AB99" i="85"/>
  <c r="J98" i="85"/>
  <c r="BD83" i="4"/>
  <c r="O27" i="4"/>
  <c r="AW103" i="86"/>
  <c r="Q34" i="4"/>
  <c r="Y21" i="4"/>
  <c r="AC103" i="86"/>
  <c r="AO103" i="86"/>
  <c r="M103" i="86"/>
  <c r="BH54" i="4"/>
  <c r="M21" i="4"/>
  <c r="R48" i="4"/>
  <c r="J27" i="4"/>
  <c r="AG63" i="4"/>
  <c r="I57" i="4"/>
  <c r="I21" i="4"/>
  <c r="BD27" i="4"/>
  <c r="U103" i="86"/>
  <c r="I32" i="4"/>
  <c r="AT98" i="86"/>
  <c r="BE103" i="86"/>
  <c r="AE67" i="100"/>
  <c r="AE68" i="100" s="1"/>
  <c r="Q21" i="4"/>
  <c r="AG25" i="100"/>
  <c r="Q29" i="4"/>
  <c r="AY103" i="4"/>
  <c r="U99" i="98"/>
  <c r="BE54" i="98"/>
  <c r="AC54" i="98"/>
  <c r="AC99" i="98" s="1"/>
  <c r="AA67" i="98"/>
  <c r="AA68" i="98" s="1"/>
  <c r="AC54" i="24"/>
  <c r="S48" i="4"/>
  <c r="AM38" i="24"/>
  <c r="AM39" i="24" s="1"/>
  <c r="K19" i="4"/>
  <c r="W31" i="103"/>
  <c r="BA55" i="4"/>
  <c r="M49" i="4"/>
  <c r="BA44" i="4"/>
  <c r="AQ103" i="4"/>
  <c r="AZ103" i="4"/>
  <c r="AR103" i="4"/>
  <c r="P103" i="4"/>
  <c r="M106" i="79"/>
  <c r="BA60" i="4"/>
  <c r="N19" i="4"/>
  <c r="N108" i="4" s="1"/>
  <c r="BE26" i="4"/>
  <c r="AM103" i="4"/>
  <c r="Y57" i="4"/>
  <c r="AW103" i="79"/>
  <c r="AS103" i="79"/>
  <c r="AW54" i="24"/>
  <c r="AW99" i="24" s="1"/>
  <c r="M54" i="24"/>
  <c r="M99" i="24" s="1"/>
  <c r="BE63" i="4"/>
  <c r="T67" i="24"/>
  <c r="T68" i="24" s="1"/>
  <c r="BA25" i="24"/>
  <c r="BA98" i="24" s="1"/>
  <c r="AU48" i="4"/>
  <c r="AP103" i="4"/>
  <c r="Y15" i="4"/>
  <c r="AU103" i="4"/>
  <c r="AE83" i="4"/>
  <c r="BE18" i="4"/>
  <c r="W48" i="4"/>
  <c r="G48" i="4"/>
  <c r="F19" i="4"/>
  <c r="F108" i="4" s="1"/>
  <c r="S19" i="4"/>
  <c r="BE20" i="4"/>
  <c r="AO46" i="4"/>
  <c r="AF103" i="4"/>
  <c r="M57" i="4"/>
  <c r="I15" i="4"/>
  <c r="Y91" i="4"/>
  <c r="BD25" i="4"/>
  <c r="BD99" i="79"/>
  <c r="BB106" i="4"/>
  <c r="Z27" i="4"/>
  <c r="AA48" i="4"/>
  <c r="K48" i="4"/>
  <c r="W67" i="97"/>
  <c r="W68" i="97" s="1"/>
  <c r="BE59" i="4"/>
  <c r="BH99" i="79"/>
  <c r="I106" i="79"/>
  <c r="AC61" i="4"/>
  <c r="M59" i="4"/>
  <c r="O103" i="4"/>
  <c r="BI103" i="79"/>
  <c r="W103" i="4"/>
  <c r="I99" i="22"/>
  <c r="AA103" i="4"/>
  <c r="G103" i="4"/>
  <c r="K103" i="4"/>
  <c r="BG103" i="4"/>
  <c r="I103" i="79"/>
  <c r="BE46" i="4"/>
  <c r="BE103" i="79"/>
  <c r="Y103" i="79"/>
  <c r="AE103" i="4"/>
  <c r="BC103" i="4"/>
  <c r="G59" i="78"/>
  <c r="G60" i="78"/>
  <c r="G55" i="84"/>
  <c r="G61" i="84"/>
  <c r="G62" i="84"/>
  <c r="O48" i="78"/>
  <c r="O59" i="78"/>
  <c r="O60" i="78"/>
  <c r="F49" i="84"/>
  <c r="F61" i="84"/>
  <c r="F62" i="84"/>
  <c r="J61" i="84"/>
  <c r="J62" i="84"/>
  <c r="H60" i="84"/>
  <c r="H59" i="84"/>
  <c r="F59" i="84"/>
  <c r="F60" i="84"/>
  <c r="J61" i="78"/>
  <c r="J62" i="78"/>
  <c r="K59" i="78"/>
  <c r="K60" i="78"/>
  <c r="O49" i="78"/>
  <c r="O61" i="78"/>
  <c r="O62" i="78"/>
  <c r="N55" i="78"/>
  <c r="N61" i="78"/>
  <c r="N62" i="78"/>
  <c r="O55" i="84"/>
  <c r="O61" i="84"/>
  <c r="O62" i="84"/>
  <c r="G61" i="78"/>
  <c r="G62" i="78"/>
  <c r="K49" i="78"/>
  <c r="K61" i="78"/>
  <c r="K62" i="78"/>
  <c r="F55" i="78"/>
  <c r="F61" i="78"/>
  <c r="F62" i="78"/>
  <c r="H48" i="78"/>
  <c r="H59" i="78"/>
  <c r="H60" i="78"/>
  <c r="N54" i="78"/>
  <c r="N59" i="78"/>
  <c r="N60" i="78"/>
  <c r="H61" i="84"/>
  <c r="H62" i="84"/>
  <c r="J48" i="84"/>
  <c r="J60" i="84"/>
  <c r="J59" i="84"/>
  <c r="H61" i="78"/>
  <c r="H62" i="78"/>
  <c r="F54" i="78"/>
  <c r="F59" i="78"/>
  <c r="F60" i="78"/>
  <c r="J48" i="78"/>
  <c r="J59" i="78"/>
  <c r="J60" i="78"/>
  <c r="K49" i="84"/>
  <c r="K61" i="84"/>
  <c r="K62" i="84"/>
  <c r="G60" i="84"/>
  <c r="G59" i="84"/>
  <c r="K60" i="84"/>
  <c r="K59" i="84"/>
  <c r="O60" i="84"/>
  <c r="H117" i="47"/>
  <c r="O94" i="47"/>
  <c r="S87" i="47"/>
  <c r="L115" i="47"/>
  <c r="P99" i="47"/>
  <c r="Q86" i="47"/>
  <c r="Q118" i="47"/>
  <c r="S77" i="47"/>
  <c r="H96" i="47"/>
  <c r="Q91" i="47"/>
  <c r="O89" i="47"/>
  <c r="S88" i="47"/>
  <c r="I76" i="47"/>
  <c r="N118" i="47"/>
  <c r="F125" i="47"/>
  <c r="J82" i="47"/>
  <c r="H116" i="47"/>
  <c r="R97" i="47"/>
  <c r="L88" i="47"/>
  <c r="P97" i="47"/>
  <c r="Q127" i="47"/>
  <c r="G127" i="47"/>
  <c r="L126" i="47"/>
  <c r="G123" i="47"/>
  <c r="K117" i="47"/>
  <c r="H98" i="47"/>
  <c r="K119" i="47"/>
  <c r="L81" i="47"/>
  <c r="H100" i="47"/>
  <c r="O88" i="47"/>
  <c r="N82" i="47"/>
  <c r="K118" i="47"/>
  <c r="K114" i="47"/>
  <c r="H95" i="47"/>
  <c r="R122" i="47"/>
  <c r="K113" i="47"/>
  <c r="J95" i="47"/>
  <c r="P96" i="47"/>
  <c r="K116" i="47"/>
  <c r="K105" i="47"/>
  <c r="I94" i="47"/>
  <c r="K115" i="47"/>
  <c r="G125" i="47"/>
  <c r="G122" i="47"/>
  <c r="I91" i="47"/>
  <c r="F127" i="47"/>
  <c r="G126" i="47"/>
  <c r="L125" i="47"/>
  <c r="R124" i="47"/>
  <c r="F123" i="47"/>
  <c r="I81" i="47"/>
  <c r="J59" i="46"/>
  <c r="P58" i="46"/>
  <c r="I56" i="46"/>
  <c r="F55" i="46"/>
  <c r="H37" i="46"/>
  <c r="H40" i="46"/>
  <c r="H36" i="46"/>
  <c r="P49" i="80"/>
  <c r="P45" i="80"/>
  <c r="P50" i="80"/>
  <c r="I60" i="46"/>
  <c r="F59" i="46"/>
  <c r="J55" i="46"/>
  <c r="P54" i="46"/>
  <c r="H41" i="46"/>
  <c r="P51" i="80"/>
  <c r="P47" i="80"/>
  <c r="P48" i="80"/>
  <c r="H39" i="46"/>
  <c r="H42" i="46"/>
  <c r="G51" i="46"/>
  <c r="G60" i="46"/>
  <c r="L50" i="46"/>
  <c r="L59" i="46"/>
  <c r="R49" i="46"/>
  <c r="R58" i="46"/>
  <c r="O48" i="46"/>
  <c r="O57" i="46"/>
  <c r="K47" i="46"/>
  <c r="K56" i="46"/>
  <c r="Q46" i="46"/>
  <c r="Q55" i="46"/>
  <c r="H46" i="46"/>
  <c r="H55" i="46"/>
  <c r="N45" i="46"/>
  <c r="N54" i="46"/>
  <c r="H45" i="46"/>
  <c r="H54" i="46"/>
  <c r="K50" i="46"/>
  <c r="K59" i="46"/>
  <c r="G48" i="46"/>
  <c r="G57" i="46"/>
  <c r="O60" i="46"/>
  <c r="J56" i="46"/>
  <c r="N51" i="46"/>
  <c r="N60" i="46"/>
  <c r="S50" i="46"/>
  <c r="S59" i="46"/>
  <c r="G49" i="46"/>
  <c r="G58" i="46"/>
  <c r="L48" i="46"/>
  <c r="L57" i="46"/>
  <c r="R47" i="46"/>
  <c r="R56" i="46"/>
  <c r="O46" i="46"/>
  <c r="O55" i="46"/>
  <c r="K45" i="46"/>
  <c r="K54" i="46"/>
  <c r="G50" i="46"/>
  <c r="G59" i="46"/>
  <c r="R46" i="46"/>
  <c r="R55" i="46"/>
  <c r="N50" i="46"/>
  <c r="N59" i="46"/>
  <c r="J60" i="46"/>
  <c r="K51" i="46"/>
  <c r="K60" i="46"/>
  <c r="Q50" i="46"/>
  <c r="Q59" i="46"/>
  <c r="H50" i="46"/>
  <c r="H59" i="46"/>
  <c r="N49" i="46"/>
  <c r="N58" i="46"/>
  <c r="S48" i="46"/>
  <c r="S57" i="46"/>
  <c r="G47" i="46"/>
  <c r="G56" i="46"/>
  <c r="L46" i="46"/>
  <c r="L55" i="46"/>
  <c r="R45" i="46"/>
  <c r="R54" i="46"/>
  <c r="Q45" i="46"/>
  <c r="Q54" i="46"/>
  <c r="N46" i="46"/>
  <c r="N55" i="46"/>
  <c r="R48" i="46"/>
  <c r="R57" i="46"/>
  <c r="N48" i="46"/>
  <c r="N57" i="46"/>
  <c r="S56" i="46"/>
  <c r="R51" i="46"/>
  <c r="R60" i="46"/>
  <c r="O50" i="46"/>
  <c r="O59" i="46"/>
  <c r="K49" i="46"/>
  <c r="K58" i="46"/>
  <c r="Q48" i="46"/>
  <c r="Q57" i="46"/>
  <c r="H48" i="46"/>
  <c r="H57" i="46"/>
  <c r="N47" i="46"/>
  <c r="N56" i="46"/>
  <c r="S46" i="46"/>
  <c r="S55" i="46"/>
  <c r="G45" i="46"/>
  <c r="G54" i="46"/>
  <c r="L45" i="46"/>
  <c r="L54" i="46"/>
  <c r="K48" i="46"/>
  <c r="K57" i="46"/>
  <c r="G46" i="46"/>
  <c r="G55" i="46"/>
  <c r="S60" i="46"/>
  <c r="O56" i="46"/>
  <c r="AQ90" i="81"/>
  <c r="AH90" i="81"/>
  <c r="Q90" i="81"/>
  <c r="AT90" i="81"/>
  <c r="AT90" i="30" s="1"/>
  <c r="AU90" i="81"/>
  <c r="L90" i="81"/>
  <c r="AU26" i="81"/>
  <c r="AS26" i="90"/>
  <c r="AU117" i="81"/>
  <c r="AT117" i="81"/>
  <c r="T117" i="81"/>
  <c r="H21" i="30"/>
  <c r="AB26" i="81"/>
  <c r="W117" i="90"/>
  <c r="AF26" i="90"/>
  <c r="R26" i="90"/>
  <c r="O26" i="81"/>
  <c r="L117" i="30"/>
  <c r="AD58" i="81"/>
  <c r="AD26" i="81"/>
  <c r="P117" i="81"/>
  <c r="G113" i="30"/>
  <c r="AS117" i="30"/>
  <c r="AD21" i="30"/>
  <c r="W53" i="103" s="1"/>
  <c r="AQ58" i="81"/>
  <c r="AT58" i="81"/>
  <c r="AD90" i="81"/>
  <c r="AU113" i="90"/>
  <c r="T113" i="30"/>
  <c r="AL106" i="4"/>
  <c r="AO21" i="4"/>
  <c r="W56" i="4"/>
  <c r="AS87" i="4"/>
  <c r="AC98" i="24"/>
  <c r="AA54" i="86"/>
  <c r="AA99" i="86" s="1"/>
  <c r="S54" i="86"/>
  <c r="K54" i="86"/>
  <c r="K99" i="86" s="1"/>
  <c r="W25" i="86"/>
  <c r="W98" i="86" s="1"/>
  <c r="BA83" i="86"/>
  <c r="Q83" i="86"/>
  <c r="BI67" i="68"/>
  <c r="BI68" i="68" s="1"/>
  <c r="W38" i="68"/>
  <c r="W39" i="68" s="1"/>
  <c r="AC99" i="24"/>
  <c r="AC25" i="24"/>
  <c r="AG38" i="99"/>
  <c r="AG39" i="99" s="1"/>
  <c r="F38" i="99"/>
  <c r="F39" i="99" s="1"/>
  <c r="AC98" i="98"/>
  <c r="AW25" i="98"/>
  <c r="AG25" i="85"/>
  <c r="AG98" i="85" s="1"/>
  <c r="AF38" i="99"/>
  <c r="AF39" i="99" s="1"/>
  <c r="AG54" i="98"/>
  <c r="Q25" i="98"/>
  <c r="R54" i="79"/>
  <c r="R99" i="79" s="1"/>
  <c r="BG25" i="79"/>
  <c r="BG98" i="79" s="1"/>
  <c r="AF38" i="85"/>
  <c r="AF39" i="85" s="1"/>
  <c r="BE31" i="4"/>
  <c r="AP106" i="4"/>
  <c r="F106" i="4"/>
  <c r="G98" i="68"/>
  <c r="AG21" i="4"/>
  <c r="V98" i="85"/>
  <c r="U81" i="4"/>
  <c r="W99" i="71"/>
  <c r="U78" i="4"/>
  <c r="P98" i="98"/>
  <c r="O98" i="24"/>
  <c r="BA23" i="22"/>
  <c r="U98" i="71"/>
  <c r="BE98" i="24"/>
  <c r="BE25" i="24"/>
  <c r="Q25" i="24"/>
  <c r="BI98" i="98"/>
  <c r="M25" i="85"/>
  <c r="M98" i="85" s="1"/>
  <c r="AG25" i="99"/>
  <c r="AG98" i="99" s="1"/>
  <c r="P38" i="99"/>
  <c r="P39" i="99" s="1"/>
  <c r="AE67" i="97"/>
  <c r="AE68" i="97" s="1"/>
  <c r="AA38" i="24"/>
  <c r="AA39" i="24" s="1"/>
  <c r="AG25" i="97"/>
  <c r="AG98" i="97" s="1"/>
  <c r="BI54" i="24"/>
  <c r="BI99" i="24" s="1"/>
  <c r="T38" i="100"/>
  <c r="T39" i="100" s="1"/>
  <c r="AD38" i="26"/>
  <c r="AD39" i="26" s="1"/>
  <c r="Z99" i="85"/>
  <c r="M33" i="4"/>
  <c r="L98" i="86"/>
  <c r="G99" i="99"/>
  <c r="W99" i="97"/>
  <c r="P56" i="4"/>
  <c r="Y99" i="68"/>
  <c r="K67" i="71"/>
  <c r="K68" i="71" s="1"/>
  <c r="M99" i="100"/>
  <c r="I98" i="68"/>
  <c r="U99" i="24"/>
  <c r="AG98" i="24"/>
  <c r="AA67" i="22"/>
  <c r="AA68" i="22" s="1"/>
  <c r="U54" i="85"/>
  <c r="U99" i="85" s="1"/>
  <c r="Y54" i="99"/>
  <c r="I25" i="99"/>
  <c r="P67" i="98"/>
  <c r="P68" i="98" s="1"/>
  <c r="AE38" i="100"/>
  <c r="AE39" i="100" s="1"/>
  <c r="G67" i="100"/>
  <c r="G68" i="100" s="1"/>
  <c r="BA25" i="98"/>
  <c r="Q25" i="97"/>
  <c r="Q98" i="97" s="1"/>
  <c r="T23" i="86"/>
  <c r="AZ38" i="98"/>
  <c r="AZ39" i="98" s="1"/>
  <c r="Q54" i="97"/>
  <c r="Q99" i="97" s="1"/>
  <c r="X106" i="4"/>
  <c r="BH99" i="85"/>
  <c r="AG58" i="4"/>
  <c r="U25" i="99"/>
  <c r="BC99" i="24"/>
  <c r="K99" i="100"/>
  <c r="O99" i="98"/>
  <c r="Z99" i="97"/>
  <c r="V48" i="4"/>
  <c r="AF67" i="97"/>
  <c r="AF68" i="97" s="1"/>
  <c r="N98" i="86"/>
  <c r="BF25" i="86"/>
  <c r="BF98" i="86" s="1"/>
  <c r="BI25" i="85"/>
  <c r="BI98" i="85" s="1"/>
  <c r="Q25" i="85"/>
  <c r="Q98" i="85" s="1"/>
  <c r="P98" i="85"/>
  <c r="O38" i="71"/>
  <c r="O39" i="71" s="1"/>
  <c r="O98" i="71"/>
  <c r="S67" i="100"/>
  <c r="S68" i="100" s="1"/>
  <c r="S99" i="100"/>
  <c r="S99" i="22"/>
  <c r="S67" i="22"/>
  <c r="S68" i="22" s="1"/>
  <c r="U54" i="22"/>
  <c r="AQ99" i="98"/>
  <c r="J99" i="22"/>
  <c r="M54" i="22"/>
  <c r="M67" i="22" s="1"/>
  <c r="M68" i="22" s="1"/>
  <c r="J67" i="22"/>
  <c r="J68" i="22" s="1"/>
  <c r="N38" i="68"/>
  <c r="N39" i="68" s="1"/>
  <c r="N98" i="68"/>
  <c r="Q25" i="68"/>
  <c r="AF38" i="26"/>
  <c r="U54" i="100"/>
  <c r="U99" i="100" s="1"/>
  <c r="V38" i="22"/>
  <c r="V39" i="22" s="1"/>
  <c r="V98" i="22"/>
  <c r="S98" i="98"/>
  <c r="U25" i="98"/>
  <c r="U98" i="98" s="1"/>
  <c r="F98" i="98"/>
  <c r="I25" i="98"/>
  <c r="I98" i="98" s="1"/>
  <c r="AE67" i="24"/>
  <c r="AE68" i="24" s="1"/>
  <c r="AE99" i="24"/>
  <c r="G38" i="24"/>
  <c r="G39" i="24" s="1"/>
  <c r="G98" i="24"/>
  <c r="AZ54" i="79"/>
  <c r="AZ99" i="79" s="1"/>
  <c r="BA54" i="98"/>
  <c r="BA99" i="98" s="1"/>
  <c r="AZ67" i="98"/>
  <c r="AZ68" i="98" s="1"/>
  <c r="AZ99" i="98"/>
  <c r="V99" i="98"/>
  <c r="Y54" i="98"/>
  <c r="Y99" i="98" s="1"/>
  <c r="M54" i="98"/>
  <c r="M99" i="98" s="1"/>
  <c r="K67" i="98"/>
  <c r="K68" i="98" s="1"/>
  <c r="G38" i="98"/>
  <c r="G39" i="98" s="1"/>
  <c r="G98" i="98"/>
  <c r="AP99" i="24"/>
  <c r="AS54" i="24"/>
  <c r="AS99" i="24" s="1"/>
  <c r="S38" i="85"/>
  <c r="S39" i="85" s="1"/>
  <c r="S23" i="86"/>
  <c r="AV25" i="86"/>
  <c r="AV38" i="26"/>
  <c r="AV39" i="26" s="1"/>
  <c r="P38" i="85"/>
  <c r="P39" i="85" s="1"/>
  <c r="AE23" i="79"/>
  <c r="AE23" i="4" s="1"/>
  <c r="AW58" i="4"/>
  <c r="L99" i="99"/>
  <c r="M54" i="99"/>
  <c r="M99" i="99" s="1"/>
  <c r="L67" i="99"/>
  <c r="L68" i="99" s="1"/>
  <c r="Z98" i="86"/>
  <c r="H98" i="99"/>
  <c r="AL98" i="24"/>
  <c r="AO25" i="24"/>
  <c r="AF99" i="24"/>
  <c r="AF67" i="24"/>
  <c r="AF68" i="24" s="1"/>
  <c r="BF99" i="24"/>
  <c r="AE54" i="86"/>
  <c r="AE99" i="86" s="1"/>
  <c r="AE99" i="26"/>
  <c r="I54" i="24"/>
  <c r="I99" i="24" s="1"/>
  <c r="AW67" i="68"/>
  <c r="AW68" i="68" s="1"/>
  <c r="AO99" i="98"/>
  <c r="BA98" i="98"/>
  <c r="Q98" i="98"/>
  <c r="P54" i="86"/>
  <c r="P99" i="85"/>
  <c r="O38" i="100"/>
  <c r="O39" i="100" s="1"/>
  <c r="O98" i="100"/>
  <c r="Q25" i="100"/>
  <c r="S99" i="99"/>
  <c r="U54" i="99"/>
  <c r="U67" i="99" s="1"/>
  <c r="U68" i="99" s="1"/>
  <c r="I54" i="99"/>
  <c r="F67" i="99"/>
  <c r="F68" i="99" s="1"/>
  <c r="W38" i="99"/>
  <c r="W39" i="99" s="1"/>
  <c r="Y25" i="99"/>
  <c r="Y98" i="99" s="1"/>
  <c r="W98" i="99"/>
  <c r="K38" i="97"/>
  <c r="K39" i="97" s="1"/>
  <c r="K98" i="97"/>
  <c r="BA33" i="4"/>
  <c r="N98" i="26"/>
  <c r="F99" i="71"/>
  <c r="AX98" i="98"/>
  <c r="BF98" i="85"/>
  <c r="Y90" i="4"/>
  <c r="T99" i="22"/>
  <c r="W98" i="22"/>
  <c r="W38" i="22"/>
  <c r="W39" i="22" s="1"/>
  <c r="AF98" i="71"/>
  <c r="AF38" i="71"/>
  <c r="AF39" i="71" s="1"/>
  <c r="X99" i="24"/>
  <c r="X67" i="24"/>
  <c r="X68" i="24" s="1"/>
  <c r="Y71" i="4"/>
  <c r="AG54" i="22"/>
  <c r="AG99" i="22" s="1"/>
  <c r="AF99" i="22"/>
  <c r="F99" i="68"/>
  <c r="F67" i="68"/>
  <c r="F68" i="68" s="1"/>
  <c r="AM38" i="22"/>
  <c r="AM39" i="22" s="1"/>
  <c r="AO23" i="22"/>
  <c r="P99" i="24"/>
  <c r="Q54" i="24"/>
  <c r="AA98" i="85"/>
  <c r="AC25" i="85"/>
  <c r="AC98" i="85" s="1"/>
  <c r="F98" i="85"/>
  <c r="F25" i="86"/>
  <c r="F98" i="86" s="1"/>
  <c r="AF67" i="26"/>
  <c r="AF68" i="26" s="1"/>
  <c r="AF99" i="26"/>
  <c r="O67" i="71"/>
  <c r="O68" i="71" s="1"/>
  <c r="O99" i="71"/>
  <c r="G67" i="98"/>
  <c r="G68" i="98" s="1"/>
  <c r="G99" i="98"/>
  <c r="L38" i="97"/>
  <c r="L39" i="97" s="1"/>
  <c r="L98" i="97"/>
  <c r="AR54" i="79"/>
  <c r="AR67" i="97"/>
  <c r="AR68" i="97" s="1"/>
  <c r="AS54" i="97"/>
  <c r="X54" i="79"/>
  <c r="X54" i="4" s="1"/>
  <c r="X99" i="97"/>
  <c r="X67" i="97"/>
  <c r="X68" i="97" s="1"/>
  <c r="AX108" i="4"/>
  <c r="AX106" i="4"/>
  <c r="H25" i="86"/>
  <c r="H98" i="86" s="1"/>
  <c r="H98" i="85"/>
  <c r="R98" i="99"/>
  <c r="R38" i="99"/>
  <c r="R39" i="99" s="1"/>
  <c r="AB98" i="97"/>
  <c r="BD99" i="86"/>
  <c r="BD56" i="4"/>
  <c r="N67" i="22"/>
  <c r="N68" i="22" s="1"/>
  <c r="Q54" i="22"/>
  <c r="Q99" i="22" s="1"/>
  <c r="N99" i="22"/>
  <c r="N99" i="97"/>
  <c r="F38" i="22"/>
  <c r="F39" i="22" s="1"/>
  <c r="F98" i="22"/>
  <c r="AQ25" i="79"/>
  <c r="AQ98" i="79" s="1"/>
  <c r="AQ98" i="24"/>
  <c r="AS25" i="24"/>
  <c r="AS98" i="24" s="1"/>
  <c r="L98" i="22"/>
  <c r="L38" i="22"/>
  <c r="L39" i="22" s="1"/>
  <c r="AE98" i="68"/>
  <c r="AE38" i="68"/>
  <c r="AE39" i="68" s="1"/>
  <c r="Y25" i="68"/>
  <c r="AM67" i="98"/>
  <c r="AM68" i="98" s="1"/>
  <c r="AM99" i="98"/>
  <c r="AQ38" i="98"/>
  <c r="AQ39" i="98" s="1"/>
  <c r="AQ98" i="98"/>
  <c r="AS25" i="98"/>
  <c r="AS98" i="98" s="1"/>
  <c r="S98" i="24"/>
  <c r="U25" i="24"/>
  <c r="U98" i="24" s="1"/>
  <c r="S38" i="24"/>
  <c r="S39" i="24" s="1"/>
  <c r="S67" i="97"/>
  <c r="S68" i="97" s="1"/>
  <c r="S99" i="97"/>
  <c r="U54" i="97"/>
  <c r="U99" i="97" s="1"/>
  <c r="O23" i="79"/>
  <c r="J54" i="79"/>
  <c r="J99" i="79" s="1"/>
  <c r="N38" i="26"/>
  <c r="N39" i="26" s="1"/>
  <c r="AV54" i="79"/>
  <c r="AV54" i="4" s="1"/>
  <c r="AW54" i="99"/>
  <c r="AV67" i="99"/>
  <c r="AV68" i="99" s="1"/>
  <c r="J98" i="99"/>
  <c r="M25" i="99"/>
  <c r="M98" i="99" s="1"/>
  <c r="Y54" i="24"/>
  <c r="AN68" i="85"/>
  <c r="AN67" i="86"/>
  <c r="AN68" i="86" s="1"/>
  <c r="AE67" i="99"/>
  <c r="AE68" i="99" s="1"/>
  <c r="AE99" i="99"/>
  <c r="AG54" i="99"/>
  <c r="AG99" i="99" s="1"/>
  <c r="V99" i="71"/>
  <c r="V67" i="71"/>
  <c r="V68" i="71" s="1"/>
  <c r="AC54" i="97"/>
  <c r="AB99" i="97"/>
  <c r="O99" i="97"/>
  <c r="O67" i="97"/>
  <c r="O68" i="97" s="1"/>
  <c r="AF98" i="22"/>
  <c r="AF25" i="79"/>
  <c r="AF98" i="79" s="1"/>
  <c r="AD108" i="4"/>
  <c r="AF38" i="98"/>
  <c r="AF39" i="98" s="1"/>
  <c r="AF38" i="24"/>
  <c r="AF39" i="24" s="1"/>
  <c r="X25" i="86"/>
  <c r="X98" i="85"/>
  <c r="Y25" i="85"/>
  <c r="AF99" i="100"/>
  <c r="AF67" i="100"/>
  <c r="AF68" i="100" s="1"/>
  <c r="AG54" i="100"/>
  <c r="AG99" i="100" s="1"/>
  <c r="AT99" i="24"/>
  <c r="AT54" i="79"/>
  <c r="AT54" i="4" s="1"/>
  <c r="AT99" i="4" s="1"/>
  <c r="O98" i="22"/>
  <c r="O38" i="22"/>
  <c r="O39" i="22" s="1"/>
  <c r="R25" i="86"/>
  <c r="R98" i="86" s="1"/>
  <c r="R98" i="26"/>
  <c r="L99" i="71"/>
  <c r="L67" i="71"/>
  <c r="L68" i="71" s="1"/>
  <c r="M54" i="71"/>
  <c r="H99" i="98"/>
  <c r="H67" i="98"/>
  <c r="H68" i="98" s="1"/>
  <c r="Y77" i="4"/>
  <c r="AV98" i="24"/>
  <c r="AV25" i="79"/>
  <c r="AV98" i="79" s="1"/>
  <c r="AW25" i="24"/>
  <c r="AD99" i="97"/>
  <c r="AG54" i="97"/>
  <c r="G25" i="86"/>
  <c r="G98" i="86" s="1"/>
  <c r="AS98" i="85"/>
  <c r="Y98" i="85"/>
  <c r="I98" i="85"/>
  <c r="BE83" i="86"/>
  <c r="AG98" i="100"/>
  <c r="Q98" i="100"/>
  <c r="I99" i="99"/>
  <c r="AG99" i="68"/>
  <c r="BE99" i="24"/>
  <c r="AO99" i="24"/>
  <c r="AC99" i="22"/>
  <c r="BA38" i="99"/>
  <c r="BA39" i="99" s="1"/>
  <c r="AG99" i="98"/>
  <c r="AW98" i="98"/>
  <c r="AG99" i="97"/>
  <c r="AZ27" i="4"/>
  <c r="AZ98" i="4" s="1"/>
  <c r="V98" i="86"/>
  <c r="BH83" i="4"/>
  <c r="AW86" i="4"/>
  <c r="BB54" i="4"/>
  <c r="O67" i="100"/>
  <c r="O68" i="100" s="1"/>
  <c r="M54" i="68"/>
  <c r="BC67" i="98"/>
  <c r="BC68" i="98" s="1"/>
  <c r="BC38" i="24"/>
  <c r="BC39" i="24" s="1"/>
  <c r="R38" i="26"/>
  <c r="R39" i="26" s="1"/>
  <c r="I91" i="4"/>
  <c r="W38" i="85"/>
  <c r="W39" i="85" s="1"/>
  <c r="G38" i="85"/>
  <c r="G39" i="85" s="1"/>
  <c r="AA38" i="22"/>
  <c r="AA39" i="22" s="1"/>
  <c r="K38" i="22"/>
  <c r="K39" i="22" s="1"/>
  <c r="V38" i="99"/>
  <c r="V39" i="99" s="1"/>
  <c r="K38" i="99"/>
  <c r="K39" i="99" s="1"/>
  <c r="G38" i="68"/>
  <c r="G39" i="68" s="1"/>
  <c r="AS89" i="4"/>
  <c r="H54" i="79"/>
  <c r="H54" i="4" s="1"/>
  <c r="X99" i="85"/>
  <c r="L99" i="26"/>
  <c r="J54" i="86"/>
  <c r="J99" i="86" s="1"/>
  <c r="O99" i="99"/>
  <c r="W99" i="100"/>
  <c r="S99" i="68"/>
  <c r="S98" i="100"/>
  <c r="AE99" i="98"/>
  <c r="AE98" i="99"/>
  <c r="G98" i="26"/>
  <c r="G99" i="71"/>
  <c r="K98" i="98"/>
  <c r="N98" i="22"/>
  <c r="AE98" i="24"/>
  <c r="H99" i="97"/>
  <c r="K99" i="26"/>
  <c r="AO98" i="85"/>
  <c r="AG83" i="86"/>
  <c r="M99" i="71"/>
  <c r="I98" i="99"/>
  <c r="M99" i="68"/>
  <c r="AG98" i="68"/>
  <c r="Q98" i="68"/>
  <c r="Q99" i="24"/>
  <c r="I98" i="24"/>
  <c r="Y99" i="22"/>
  <c r="AX38" i="22"/>
  <c r="AX39" i="22" s="1"/>
  <c r="BB99" i="4"/>
  <c r="AC99" i="97"/>
  <c r="M61" i="4"/>
  <c r="I18" i="4"/>
  <c r="H99" i="86"/>
  <c r="AE38" i="71"/>
  <c r="AE39" i="71" s="1"/>
  <c r="I54" i="68"/>
  <c r="I99" i="68" s="1"/>
  <c r="BG67" i="98"/>
  <c r="BG68" i="98" s="1"/>
  <c r="W67" i="98"/>
  <c r="W68" i="98" s="1"/>
  <c r="AS79" i="4"/>
  <c r="AC25" i="97"/>
  <c r="AC98" i="97" s="1"/>
  <c r="AB25" i="79"/>
  <c r="AB25" i="4" s="1"/>
  <c r="AB98" i="4" s="1"/>
  <c r="Q36" i="4"/>
  <c r="T38" i="26"/>
  <c r="T39" i="26" s="1"/>
  <c r="Y81" i="4"/>
  <c r="AM23" i="79"/>
  <c r="BH108" i="4"/>
  <c r="O98" i="26"/>
  <c r="Y60" i="4"/>
  <c r="S98" i="71"/>
  <c r="G98" i="99"/>
  <c r="K98" i="85"/>
  <c r="W99" i="68"/>
  <c r="AY99" i="98"/>
  <c r="W99" i="24"/>
  <c r="G99" i="24"/>
  <c r="O99" i="24"/>
  <c r="AB98" i="22"/>
  <c r="AA98" i="98"/>
  <c r="AU99" i="24"/>
  <c r="K99" i="24"/>
  <c r="K99" i="68"/>
  <c r="K98" i="71"/>
  <c r="AA99" i="24"/>
  <c r="BG25" i="86"/>
  <c r="BG98" i="86" s="1"/>
  <c r="M83" i="86"/>
  <c r="Y98" i="100"/>
  <c r="I98" i="100"/>
  <c r="U98" i="99"/>
  <c r="AO98" i="24"/>
  <c r="Y99" i="97"/>
  <c r="AF54" i="86"/>
  <c r="AF99" i="86" s="1"/>
  <c r="AU106" i="4"/>
  <c r="U59" i="4"/>
  <c r="AG15" i="4"/>
  <c r="K38" i="68"/>
  <c r="K39" i="68" s="1"/>
  <c r="S38" i="97"/>
  <c r="S39" i="97" s="1"/>
  <c r="J38" i="99"/>
  <c r="J39" i="99" s="1"/>
  <c r="P38" i="26"/>
  <c r="P39" i="26" s="1"/>
  <c r="F38" i="26"/>
  <c r="F39" i="26" s="1"/>
  <c r="G38" i="22"/>
  <c r="G39" i="22" s="1"/>
  <c r="P38" i="71"/>
  <c r="P39" i="71" s="1"/>
  <c r="Y84" i="4"/>
  <c r="Q33" i="4"/>
  <c r="AE98" i="26"/>
  <c r="S99" i="26"/>
  <c r="S98" i="26"/>
  <c r="AF99" i="85"/>
  <c r="AY99" i="24"/>
  <c r="AE99" i="71"/>
  <c r="K98" i="68"/>
  <c r="BC98" i="98"/>
  <c r="AM98" i="98"/>
  <c r="W99" i="99"/>
  <c r="BG98" i="98"/>
  <c r="W98" i="98"/>
  <c r="T25" i="86"/>
  <c r="T98" i="86" s="1"/>
  <c r="O98" i="99"/>
  <c r="W98" i="26"/>
  <c r="AG26" i="4"/>
  <c r="BG98" i="24"/>
  <c r="W98" i="24"/>
  <c r="AA99" i="97"/>
  <c r="AU98" i="98"/>
  <c r="AS71" i="4"/>
  <c r="BE32" i="4"/>
  <c r="L128" i="47"/>
  <c r="F126" i="47"/>
  <c r="R123" i="47"/>
  <c r="S98" i="86"/>
  <c r="AM99" i="86"/>
  <c r="P124" i="47"/>
  <c r="J124" i="47"/>
  <c r="R119" i="47"/>
  <c r="N95" i="47"/>
  <c r="J100" i="47"/>
  <c r="O96" i="47"/>
  <c r="J94" i="47"/>
  <c r="N56" i="4"/>
  <c r="AI109" i="90"/>
  <c r="W80" i="30"/>
  <c r="L117" i="47"/>
  <c r="BB98" i="86"/>
  <c r="F113" i="47"/>
  <c r="H118" i="47"/>
  <c r="G115" i="47"/>
  <c r="J80" i="47"/>
  <c r="H63" i="84"/>
  <c r="I89" i="47"/>
  <c r="H54" i="84"/>
  <c r="O63" i="84"/>
  <c r="W59" i="103"/>
  <c r="F118" i="47"/>
  <c r="R126" i="47"/>
  <c r="K124" i="47"/>
  <c r="F119" i="47"/>
  <c r="F115" i="47"/>
  <c r="I127" i="47"/>
  <c r="F124" i="47"/>
  <c r="H110" i="47"/>
  <c r="J96" i="47"/>
  <c r="O90" i="47"/>
  <c r="Z106" i="4"/>
  <c r="AO31" i="4"/>
  <c r="L99" i="86"/>
  <c r="AO32" i="4"/>
  <c r="T106" i="4"/>
  <c r="Q106" i="86"/>
  <c r="X28" i="30"/>
  <c r="X108" i="30" s="1"/>
  <c r="G79" i="92"/>
  <c r="O49" i="84"/>
  <c r="H48" i="84"/>
  <c r="S113" i="47"/>
  <c r="AW106" i="79"/>
  <c r="I45" i="46"/>
  <c r="R38" i="46"/>
  <c r="K36" i="46"/>
  <c r="F108" i="86"/>
  <c r="AN80" i="30"/>
  <c r="S91" i="47"/>
  <c r="S80" i="47"/>
  <c r="F117" i="47"/>
  <c r="G97" i="47"/>
  <c r="I99" i="47"/>
  <c r="H78" i="47"/>
  <c r="BD98" i="86"/>
  <c r="BC98" i="86"/>
  <c r="AP98" i="86"/>
  <c r="F48" i="78"/>
  <c r="BC99" i="86"/>
  <c r="K104" i="47"/>
  <c r="S110" i="47"/>
  <c r="J90" i="47"/>
  <c r="J88" i="47"/>
  <c r="I96" i="47"/>
  <c r="S76" i="47"/>
  <c r="Q116" i="47"/>
  <c r="K107" i="47"/>
  <c r="S79" i="47"/>
  <c r="H77" i="47"/>
  <c r="AD113" i="30"/>
  <c r="H119" i="47"/>
  <c r="AQ56" i="4"/>
  <c r="L109" i="81"/>
  <c r="O60" i="30"/>
  <c r="J63" i="84"/>
  <c r="BB99" i="79"/>
  <c r="AZ98" i="79"/>
  <c r="AL27" i="4"/>
  <c r="AL98" i="86"/>
  <c r="AM98" i="86"/>
  <c r="BF56" i="4"/>
  <c r="BF99" i="86"/>
  <c r="S99" i="86"/>
  <c r="AS18" i="4"/>
  <c r="AF56" i="4"/>
  <c r="BH27" i="4"/>
  <c r="BH98" i="4" s="1"/>
  <c r="BH98" i="86"/>
  <c r="K110" i="47"/>
  <c r="K108" i="47"/>
  <c r="I100" i="47"/>
  <c r="G96" i="47"/>
  <c r="S81" i="47"/>
  <c r="H76" i="47"/>
  <c r="S89" i="47"/>
  <c r="I95" i="47"/>
  <c r="G118" i="47"/>
  <c r="G114" i="47"/>
  <c r="S105" i="47"/>
  <c r="R88" i="47"/>
  <c r="G113" i="47"/>
  <c r="L109" i="47"/>
  <c r="S107" i="47"/>
  <c r="BD98" i="4"/>
  <c r="AN25" i="4"/>
  <c r="AN98" i="4" s="1"/>
  <c r="AJ117" i="30"/>
  <c r="Q117" i="47"/>
  <c r="F94" i="47"/>
  <c r="G100" i="47"/>
  <c r="G94" i="47"/>
  <c r="L110" i="47"/>
  <c r="G99" i="47"/>
  <c r="H90" i="47"/>
  <c r="S90" i="47"/>
  <c r="J86" i="47"/>
  <c r="V108" i="4"/>
  <c r="Z56" i="4"/>
  <c r="Z99" i="86"/>
  <c r="BA58" i="4"/>
  <c r="AR56" i="4"/>
  <c r="AR99" i="79"/>
  <c r="AR27" i="4"/>
  <c r="AR98" i="79"/>
  <c r="BG56" i="4"/>
  <c r="AL56" i="4"/>
  <c r="AL99" i="4" s="1"/>
  <c r="AL99" i="79"/>
  <c r="AJ113" i="30"/>
  <c r="H109" i="81"/>
  <c r="K99" i="47"/>
  <c r="Q119" i="47"/>
  <c r="H81" i="47"/>
  <c r="P94" i="47"/>
  <c r="I128" i="47"/>
  <c r="H79" i="47"/>
  <c r="AT99" i="79"/>
  <c r="L56" i="4"/>
  <c r="AD98" i="86"/>
  <c r="V56" i="4"/>
  <c r="F56" i="4"/>
  <c r="P99" i="86"/>
  <c r="X27" i="4"/>
  <c r="X98" i="86"/>
  <c r="N108" i="86"/>
  <c r="G108" i="90"/>
  <c r="K43" i="3"/>
  <c r="U16" i="103"/>
  <c r="K76" i="47"/>
  <c r="S109" i="47"/>
  <c r="G116" i="47"/>
  <c r="K106" i="47"/>
  <c r="U58" i="103"/>
  <c r="J91" i="47"/>
  <c r="BA59" i="4"/>
  <c r="BF108" i="4"/>
  <c r="R99" i="86"/>
  <c r="AV56" i="4"/>
  <c r="L82" i="47"/>
  <c r="O53" i="84"/>
  <c r="O47" i="84"/>
  <c r="BD38" i="85"/>
  <c r="BD39" i="85" s="1"/>
  <c r="AA38" i="85"/>
  <c r="AA39" i="85" s="1"/>
  <c r="AN38" i="86"/>
  <c r="AN39" i="86" s="1"/>
  <c r="AN39" i="26"/>
  <c r="AF39" i="26"/>
  <c r="U23" i="26"/>
  <c r="V38" i="26"/>
  <c r="V39" i="26" s="1"/>
  <c r="Y23" i="26"/>
  <c r="O23" i="86"/>
  <c r="AG23" i="26"/>
  <c r="H67" i="86"/>
  <c r="H68" i="86" s="1"/>
  <c r="H68" i="26"/>
  <c r="AV67" i="86"/>
  <c r="AV68" i="86" s="1"/>
  <c r="AV68" i="85"/>
  <c r="T38" i="86"/>
  <c r="T39" i="86" s="1"/>
  <c r="T39" i="85"/>
  <c r="AQ23" i="4"/>
  <c r="BC38" i="85"/>
  <c r="BC39" i="85" s="1"/>
  <c r="BC23" i="4"/>
  <c r="AB38" i="86"/>
  <c r="AB39" i="86" s="1"/>
  <c r="AB39" i="85"/>
  <c r="W23" i="79"/>
  <c r="W23" i="4" s="1"/>
  <c r="Q23" i="99"/>
  <c r="U23" i="68"/>
  <c r="Y23" i="68"/>
  <c r="Y38" i="68" s="1"/>
  <c r="Y39" i="68" s="1"/>
  <c r="L38" i="68"/>
  <c r="L39" i="68" s="1"/>
  <c r="AV23" i="79"/>
  <c r="AV23" i="4" s="1"/>
  <c r="L23" i="79"/>
  <c r="AZ23" i="79"/>
  <c r="AZ23" i="4" s="1"/>
  <c r="BD23" i="79"/>
  <c r="BD23" i="4" s="1"/>
  <c r="AN23" i="79"/>
  <c r="AN23" i="4" s="1"/>
  <c r="AR23" i="79"/>
  <c r="AR23" i="4" s="1"/>
  <c r="AZ38" i="24"/>
  <c r="AZ39" i="24" s="1"/>
  <c r="AB23" i="79"/>
  <c r="AB23" i="4" s="1"/>
  <c r="Q13" i="4"/>
  <c r="S23" i="79"/>
  <c r="S23" i="4" s="1"/>
  <c r="T23" i="79"/>
  <c r="T23" i="4" s="1"/>
  <c r="AG23" i="22"/>
  <c r="J41" i="3"/>
  <c r="J47" i="3" s="1"/>
  <c r="G21" i="3"/>
  <c r="I51" i="46"/>
  <c r="K42" i="46"/>
  <c r="P38" i="46"/>
  <c r="W43" i="103"/>
  <c r="R36" i="46"/>
  <c r="G82" i="92"/>
  <c r="Q124" i="47"/>
  <c r="Q76" i="47"/>
  <c r="P37" i="46"/>
  <c r="W42" i="103"/>
  <c r="N79" i="47"/>
  <c r="U78" i="103"/>
  <c r="Q77" i="47"/>
  <c r="AC28" i="30"/>
  <c r="AC108" i="30" s="1"/>
  <c r="AK117" i="30"/>
  <c r="O37" i="46"/>
  <c r="V42" i="103"/>
  <c r="O82" i="47"/>
  <c r="V81" i="103"/>
  <c r="N81" i="47"/>
  <c r="U80" i="103"/>
  <c r="N77" i="47"/>
  <c r="U76" i="103"/>
  <c r="I49" i="46"/>
  <c r="R42" i="46"/>
  <c r="K40" i="46"/>
  <c r="P36" i="46"/>
  <c r="W41" i="103"/>
  <c r="I46" i="46"/>
  <c r="K77" i="47"/>
  <c r="P98" i="47"/>
  <c r="O76" i="47"/>
  <c r="V75" i="103"/>
  <c r="I48" i="46"/>
  <c r="AN83" i="4"/>
  <c r="AO18" i="4"/>
  <c r="Q78" i="47"/>
  <c r="Q115" i="47"/>
  <c r="F80" i="47"/>
  <c r="Q81" i="47"/>
  <c r="N80" i="47"/>
  <c r="U79" i="103"/>
  <c r="F91" i="47"/>
  <c r="N89" i="47"/>
  <c r="S85" i="47"/>
  <c r="R128" i="47"/>
  <c r="Q122" i="47"/>
  <c r="Q79" i="47"/>
  <c r="P122" i="47"/>
  <c r="P40" i="46"/>
  <c r="W45" i="103"/>
  <c r="AR108" i="4"/>
  <c r="AC59" i="4"/>
  <c r="I47" i="46"/>
  <c r="P42" i="46"/>
  <c r="W47" i="103"/>
  <c r="G80" i="92"/>
  <c r="P78" i="47"/>
  <c r="P41" i="46"/>
  <c r="W46" i="103"/>
  <c r="P80" i="47"/>
  <c r="W82" i="103"/>
  <c r="Q125" i="47"/>
  <c r="O78" i="47"/>
  <c r="V77" i="103"/>
  <c r="U75" i="103"/>
  <c r="AG92" i="30"/>
  <c r="Q123" i="47"/>
  <c r="Q126" i="47"/>
  <c r="P95" i="47"/>
  <c r="L90" i="47"/>
  <c r="W75" i="103"/>
  <c r="Q82" i="47"/>
  <c r="Q80" i="47"/>
  <c r="AH74" i="90"/>
  <c r="AH75" i="90" s="1"/>
  <c r="AH75" i="56"/>
  <c r="S74" i="90"/>
  <c r="S75" i="90" s="1"/>
  <c r="S75" i="89"/>
  <c r="AS74" i="90"/>
  <c r="AS75" i="90" s="1"/>
  <c r="AS75" i="56"/>
  <c r="AB74" i="90"/>
  <c r="AB75" i="90" s="1"/>
  <c r="AB75" i="56"/>
  <c r="I74" i="90"/>
  <c r="I75" i="90" s="1"/>
  <c r="I75" i="89"/>
  <c r="AN74" i="90"/>
  <c r="AN75" i="90" s="1"/>
  <c r="AN75" i="56"/>
  <c r="AG74" i="90"/>
  <c r="AG75" i="90" s="1"/>
  <c r="AG75" i="56"/>
  <c r="AL74" i="90"/>
  <c r="AL75" i="90" s="1"/>
  <c r="AL75" i="56"/>
  <c r="AF74" i="90"/>
  <c r="AF75" i="90" s="1"/>
  <c r="AF75" i="56"/>
  <c r="R74" i="90"/>
  <c r="R75" i="90" s="1"/>
  <c r="R75" i="89"/>
  <c r="AD74" i="90"/>
  <c r="AD75" i="90" s="1"/>
  <c r="AD75" i="56"/>
  <c r="AR74" i="90"/>
  <c r="AR75" i="90" s="1"/>
  <c r="AR75" i="56"/>
  <c r="AC74" i="90"/>
  <c r="AC75" i="90" s="1"/>
  <c r="AC75" i="56"/>
  <c r="AG42" i="56"/>
  <c r="AG43" i="56" s="1"/>
  <c r="X42" i="90"/>
  <c r="X43" i="90" s="1"/>
  <c r="X43" i="89"/>
  <c r="S42" i="90"/>
  <c r="S43" i="90" s="1"/>
  <c r="S43" i="89"/>
  <c r="H42" i="90"/>
  <c r="H43" i="90" s="1"/>
  <c r="H43" i="56"/>
  <c r="I42" i="90"/>
  <c r="I43" i="90" s="1"/>
  <c r="I43" i="89"/>
  <c r="AK42" i="90"/>
  <c r="AK43" i="90" s="1"/>
  <c r="AK43" i="89"/>
  <c r="Z42" i="90"/>
  <c r="Z43" i="90" s="1"/>
  <c r="Z43" i="89"/>
  <c r="V42" i="90"/>
  <c r="V43" i="90" s="1"/>
  <c r="V43" i="89"/>
  <c r="AK108" i="56"/>
  <c r="W42" i="90"/>
  <c r="W43" i="90" s="1"/>
  <c r="W43" i="89"/>
  <c r="G42" i="90"/>
  <c r="G43" i="90" s="1"/>
  <c r="G43" i="89"/>
  <c r="AI42" i="90"/>
  <c r="AI43" i="90" s="1"/>
  <c r="AI43" i="89"/>
  <c r="AR42" i="90"/>
  <c r="AR43" i="90" s="1"/>
  <c r="AR43" i="56"/>
  <c r="T42" i="90"/>
  <c r="T43" i="90" s="1"/>
  <c r="T43" i="89"/>
  <c r="U42" i="90"/>
  <c r="U43" i="90" s="1"/>
  <c r="U43" i="89"/>
  <c r="T92" i="30"/>
  <c r="U74" i="81"/>
  <c r="U75" i="81" s="1"/>
  <c r="U75" i="29"/>
  <c r="L74" i="81"/>
  <c r="L75" i="81" s="1"/>
  <c r="L75" i="29"/>
  <c r="AI60" i="81"/>
  <c r="AI109" i="81" s="1"/>
  <c r="AL74" i="81"/>
  <c r="AL75" i="81" s="1"/>
  <c r="AL75" i="29"/>
  <c r="G60" i="81"/>
  <c r="G60" i="30" s="1"/>
  <c r="AH74" i="81"/>
  <c r="AH75" i="81" s="1"/>
  <c r="AH75" i="29"/>
  <c r="AJ109" i="28"/>
  <c r="H74" i="81"/>
  <c r="H75" i="81" s="1"/>
  <c r="H75" i="28"/>
  <c r="AF60" i="30"/>
  <c r="AD74" i="81"/>
  <c r="AD75" i="81" s="1"/>
  <c r="AD75" i="29"/>
  <c r="AN28" i="81"/>
  <c r="AN108" i="81" s="1"/>
  <c r="T42" i="81"/>
  <c r="T43" i="81" s="1"/>
  <c r="T43" i="75"/>
  <c r="J28" i="81"/>
  <c r="AM42" i="81"/>
  <c r="AM43" i="81" s="1"/>
  <c r="AM43" i="29"/>
  <c r="AJ28" i="81"/>
  <c r="AJ28" i="30" s="1"/>
  <c r="AJ108" i="30" s="1"/>
  <c r="T28" i="81"/>
  <c r="T108" i="81" s="1"/>
  <c r="X42" i="81"/>
  <c r="X43" i="81" s="1"/>
  <c r="X43" i="75"/>
  <c r="AH28" i="81"/>
  <c r="AH108" i="81" s="1"/>
  <c r="AJ80" i="30"/>
  <c r="U64" i="103"/>
  <c r="W55" i="103"/>
  <c r="AH113" i="90"/>
  <c r="V64" i="103"/>
  <c r="V72" i="103"/>
  <c r="W72" i="103"/>
  <c r="U55" i="103"/>
  <c r="U59" i="103"/>
  <c r="V56" i="103"/>
  <c r="S113" i="90"/>
  <c r="AQ113" i="30"/>
  <c r="V52" i="103"/>
  <c r="U67" i="103"/>
  <c r="W64" i="103"/>
  <c r="W67" i="103"/>
  <c r="AP85" i="30"/>
  <c r="V67" i="103"/>
  <c r="W63" i="103"/>
  <c r="V59" i="103"/>
  <c r="U70" i="103"/>
  <c r="F80" i="30"/>
  <c r="U63" i="103"/>
  <c r="U60" i="103"/>
  <c r="V53" i="103"/>
  <c r="AP117" i="30"/>
  <c r="W52" i="103"/>
  <c r="V63" i="103"/>
  <c r="V55" i="103"/>
  <c r="W51" i="103"/>
  <c r="V70" i="103"/>
  <c r="W69" i="103"/>
  <c r="V65" i="103"/>
  <c r="U72" i="103"/>
  <c r="W70" i="103"/>
  <c r="V69" i="103"/>
  <c r="V71" i="103"/>
  <c r="X113" i="30"/>
  <c r="AB117" i="30"/>
  <c r="Y117" i="30"/>
  <c r="AF109" i="90"/>
  <c r="AF113" i="30"/>
  <c r="AK94" i="30"/>
  <c r="G85" i="30"/>
  <c r="X117" i="30"/>
  <c r="Y113" i="30"/>
  <c r="AC113" i="30"/>
  <c r="U53" i="103"/>
  <c r="V51" i="103"/>
  <c r="U52" i="103"/>
  <c r="AC117" i="30"/>
  <c r="W117" i="30"/>
  <c r="W60" i="103"/>
  <c r="U113" i="30"/>
  <c r="F62" i="30"/>
  <c r="V57" i="103"/>
  <c r="V60" i="103"/>
  <c r="W57" i="103"/>
  <c r="V58" i="103"/>
  <c r="U57" i="103"/>
  <c r="W71" i="103"/>
  <c r="U69" i="103"/>
  <c r="U65" i="103"/>
  <c r="W58" i="103"/>
  <c r="U71" i="103"/>
  <c r="H55" i="84"/>
  <c r="O43" i="3"/>
  <c r="N49" i="78"/>
  <c r="H43" i="3"/>
  <c r="Q52" i="3"/>
  <c r="AN108" i="90"/>
  <c r="P92" i="30"/>
  <c r="AU109" i="90"/>
  <c r="G80" i="30"/>
  <c r="R113" i="30"/>
  <c r="AF109" i="81"/>
  <c r="G94" i="30"/>
  <c r="AK113" i="30"/>
  <c r="AH117" i="30"/>
  <c r="AU117" i="30"/>
  <c r="F113" i="90"/>
  <c r="H117" i="30"/>
  <c r="Q113" i="30"/>
  <c r="AN113" i="90"/>
  <c r="P113" i="30"/>
  <c r="S117" i="30"/>
  <c r="AI117" i="30"/>
  <c r="AG94" i="30"/>
  <c r="R109" i="90"/>
  <c r="X94" i="30"/>
  <c r="P94" i="30"/>
  <c r="AR85" i="30"/>
  <c r="T85" i="30"/>
  <c r="AJ113" i="90"/>
  <c r="J117" i="30"/>
  <c r="AT117" i="30"/>
  <c r="P117" i="30"/>
  <c r="AT113" i="30"/>
  <c r="BC56" i="4"/>
  <c r="AR106" i="4"/>
  <c r="AZ106" i="4"/>
  <c r="R54" i="4"/>
  <c r="Y106" i="79"/>
  <c r="AG62" i="4"/>
  <c r="AD56" i="4"/>
  <c r="X108" i="4"/>
  <c r="K106" i="4"/>
  <c r="BI18" i="4"/>
  <c r="AS67" i="71"/>
  <c r="AS68" i="71" s="1"/>
  <c r="S106" i="4"/>
  <c r="AN54" i="4"/>
  <c r="AN99" i="4" s="1"/>
  <c r="BA67" i="68"/>
  <c r="BA68" i="68" s="1"/>
  <c r="BA38" i="68"/>
  <c r="BA39" i="68" s="1"/>
  <c r="BA67" i="99"/>
  <c r="BA68" i="99" s="1"/>
  <c r="K108" i="86"/>
  <c r="J54" i="4"/>
  <c r="J99" i="4" s="1"/>
  <c r="AX56" i="4"/>
  <c r="AM117" i="30"/>
  <c r="X56" i="4"/>
  <c r="BI106" i="86"/>
  <c r="Y106" i="86"/>
  <c r="K53" i="78"/>
  <c r="K46" i="3"/>
  <c r="N43" i="3"/>
  <c r="G42" i="3"/>
  <c r="I118" i="47"/>
  <c r="P81" i="47"/>
  <c r="F82" i="47"/>
  <c r="AF62" i="30"/>
  <c r="O80" i="30"/>
  <c r="AR113" i="30"/>
  <c r="AT109" i="90"/>
  <c r="AJ109" i="81"/>
  <c r="O109" i="81"/>
  <c r="AX27" i="4"/>
  <c r="N100" i="47"/>
  <c r="O92" i="30"/>
  <c r="X92" i="30"/>
  <c r="AM113" i="30"/>
  <c r="N113" i="30"/>
  <c r="N107" i="47"/>
  <c r="W108" i="90"/>
  <c r="J80" i="30"/>
  <c r="V117" i="30"/>
  <c r="BE61" i="4"/>
  <c r="F85" i="47"/>
  <c r="K96" i="47"/>
  <c r="V108" i="86"/>
  <c r="AQ92" i="30"/>
  <c r="AG108" i="90"/>
  <c r="AP92" i="30"/>
  <c r="P85" i="30"/>
  <c r="O116" i="47"/>
  <c r="BA61" i="4"/>
  <c r="AF108" i="4"/>
  <c r="P108" i="4"/>
  <c r="I85" i="30"/>
  <c r="AG117" i="30"/>
  <c r="O118" i="47"/>
  <c r="I36" i="46"/>
  <c r="F87" i="47"/>
  <c r="F78" i="47"/>
  <c r="O115" i="47"/>
  <c r="K100" i="47"/>
  <c r="K98" i="47"/>
  <c r="K80" i="47"/>
  <c r="K78" i="47"/>
  <c r="F43" i="3"/>
  <c r="H42" i="3"/>
  <c r="AR108" i="30"/>
  <c r="G43" i="3"/>
  <c r="H127" i="47"/>
  <c r="F81" i="47"/>
  <c r="J62" i="30"/>
  <c r="AF30" i="30"/>
  <c r="I86" i="47"/>
  <c r="K81" i="47"/>
  <c r="F79" i="47"/>
  <c r="AB113" i="30"/>
  <c r="P125" i="47"/>
  <c r="P128" i="47"/>
  <c r="L105" i="47"/>
  <c r="N110" i="47"/>
  <c r="S98" i="47"/>
  <c r="O91" i="47"/>
  <c r="I88" i="47"/>
  <c r="F128" i="47"/>
  <c r="F86" i="47"/>
  <c r="H108" i="4"/>
  <c r="AF117" i="30"/>
  <c r="AB109" i="81"/>
  <c r="H122" i="47"/>
  <c r="H85" i="47"/>
  <c r="AC63" i="4"/>
  <c r="AE106" i="4"/>
  <c r="U61" i="4"/>
  <c r="I42" i="46"/>
  <c r="F41" i="46"/>
  <c r="F89" i="47"/>
  <c r="H128" i="47"/>
  <c r="H126" i="47"/>
  <c r="P108" i="86"/>
  <c r="R108" i="81"/>
  <c r="F77" i="47"/>
  <c r="V85" i="30"/>
  <c r="S62" i="30"/>
  <c r="T117" i="30"/>
  <c r="F88" i="47"/>
  <c r="H125" i="47"/>
  <c r="W48" i="30"/>
  <c r="W113" i="30" s="1"/>
  <c r="BD54" i="4"/>
  <c r="H123" i="47"/>
  <c r="K97" i="47"/>
  <c r="AN109" i="81"/>
  <c r="AQ117" i="30"/>
  <c r="K63" i="84"/>
  <c r="O117" i="30"/>
  <c r="AL117" i="30"/>
  <c r="S80" i="30"/>
  <c r="U117" i="30"/>
  <c r="K79" i="47"/>
  <c r="K128" i="47"/>
  <c r="K109" i="47"/>
  <c r="P79" i="47"/>
  <c r="F117" i="30"/>
  <c r="L78" i="47"/>
  <c r="Z117" i="30"/>
  <c r="AF106" i="4"/>
  <c r="P106" i="4"/>
  <c r="AQ52" i="4"/>
  <c r="G52" i="4"/>
  <c r="R40" i="46"/>
  <c r="F39" i="46"/>
  <c r="K38" i="46"/>
  <c r="F42" i="46"/>
  <c r="G81" i="92"/>
  <c r="I87" i="47"/>
  <c r="R41" i="46"/>
  <c r="P110" i="47"/>
  <c r="F76" i="47"/>
  <c r="X108" i="86"/>
  <c r="J92" i="30"/>
  <c r="AS92" i="30"/>
  <c r="N123" i="47"/>
  <c r="S30" i="30"/>
  <c r="V113" i="30"/>
  <c r="AE113" i="30"/>
  <c r="N117" i="30"/>
  <c r="K94" i="47"/>
  <c r="F90" i="47"/>
  <c r="AK92" i="30"/>
  <c r="AB80" i="30"/>
  <c r="U109" i="90"/>
  <c r="AL113" i="30"/>
  <c r="AS80" i="30"/>
  <c r="AA106" i="4"/>
  <c r="AJ108" i="90"/>
  <c r="L52" i="4"/>
  <c r="P50" i="46"/>
  <c r="K122" i="47"/>
  <c r="H91" i="47"/>
  <c r="N96" i="47"/>
  <c r="P82" i="47"/>
  <c r="L79" i="47"/>
  <c r="BF108" i="86"/>
  <c r="AR117" i="30"/>
  <c r="F41" i="3"/>
  <c r="AG113" i="30"/>
  <c r="AN117" i="30"/>
  <c r="L80" i="47"/>
  <c r="O62" i="30"/>
  <c r="AE117" i="30"/>
  <c r="AM108" i="81"/>
  <c r="R62" i="30"/>
  <c r="BE106" i="86"/>
  <c r="W106" i="4"/>
  <c r="AO61" i="4"/>
  <c r="AO57" i="4"/>
  <c r="P108" i="47"/>
  <c r="P106" i="47"/>
  <c r="N104" i="47"/>
  <c r="S100" i="47"/>
  <c r="S94" i="47"/>
  <c r="H89" i="47"/>
  <c r="H87" i="47"/>
  <c r="O128" i="47"/>
  <c r="L108" i="47"/>
  <c r="P105" i="47"/>
  <c r="R85" i="47"/>
  <c r="L77" i="47"/>
  <c r="L76" i="47"/>
  <c r="AF108" i="86"/>
  <c r="AU58" i="30"/>
  <c r="N99" i="47"/>
  <c r="U113" i="90"/>
  <c r="K127" i="47"/>
  <c r="K125" i="47"/>
  <c r="AZ108" i="4"/>
  <c r="AM23" i="4"/>
  <c r="H56" i="4"/>
  <c r="AG106" i="86"/>
  <c r="F58" i="78"/>
  <c r="V108" i="30"/>
  <c r="J47" i="46"/>
  <c r="N108" i="47"/>
  <c r="P77" i="47"/>
  <c r="L106" i="47"/>
  <c r="N105" i="47"/>
  <c r="S108" i="90"/>
  <c r="S92" i="30"/>
  <c r="AL113" i="90"/>
  <c r="R90" i="47"/>
  <c r="K123" i="47"/>
  <c r="AG61" i="4"/>
  <c r="R56" i="4"/>
  <c r="W62" i="30"/>
  <c r="AN113" i="30"/>
  <c r="F113" i="30"/>
  <c r="F109" i="81"/>
  <c r="Z113" i="30"/>
  <c r="R117" i="30"/>
  <c r="S60" i="30"/>
  <c r="AC94" i="30"/>
  <c r="R114" i="28"/>
  <c r="S114" i="28"/>
  <c r="R85" i="30"/>
  <c r="AF114" i="28"/>
  <c r="AG114" i="28"/>
  <c r="AF80" i="30"/>
  <c r="J49" i="84"/>
  <c r="H53" i="84"/>
  <c r="J55" i="84"/>
  <c r="F42" i="3"/>
  <c r="N46" i="78"/>
  <c r="N42" i="3"/>
  <c r="Q41" i="3"/>
  <c r="Q53" i="3" s="1"/>
  <c r="G41" i="3"/>
  <c r="G47" i="3" s="1"/>
  <c r="H54" i="78"/>
  <c r="O47" i="3"/>
  <c r="F55" i="84"/>
  <c r="H47" i="84"/>
  <c r="K58" i="84"/>
  <c r="J35" i="3"/>
  <c r="K52" i="78"/>
  <c r="Q52" i="78"/>
  <c r="O46" i="3"/>
  <c r="K53" i="84"/>
  <c r="K42" i="3"/>
  <c r="J43" i="3"/>
  <c r="K55" i="84"/>
  <c r="I123" i="47"/>
  <c r="L104" i="47"/>
  <c r="S97" i="47"/>
  <c r="I122" i="47"/>
  <c r="S95" i="47"/>
  <c r="N94" i="47"/>
  <c r="P107" i="47"/>
  <c r="N97" i="47"/>
  <c r="H88" i="47"/>
  <c r="N109" i="47"/>
  <c r="O125" i="47"/>
  <c r="G20" i="47"/>
  <c r="G80" i="47" s="1"/>
  <c r="G76" i="92"/>
  <c r="H86" i="47"/>
  <c r="O97" i="47"/>
  <c r="G77" i="92"/>
  <c r="I85" i="47"/>
  <c r="L107" i="47"/>
  <c r="I125" i="47"/>
  <c r="S99" i="47"/>
  <c r="P104" i="47"/>
  <c r="N117" i="47"/>
  <c r="I126" i="47"/>
  <c r="I115" i="47"/>
  <c r="N116" i="47"/>
  <c r="R113" i="47"/>
  <c r="Q106" i="47"/>
  <c r="G108" i="47"/>
  <c r="N106" i="47"/>
  <c r="F96" i="47"/>
  <c r="N98" i="47"/>
  <c r="Q89" i="47"/>
  <c r="N88" i="47"/>
  <c r="O87" i="47"/>
  <c r="J128" i="47"/>
  <c r="O124" i="47"/>
  <c r="N115" i="47"/>
  <c r="Q110" i="47"/>
  <c r="H106" i="47"/>
  <c r="O100" i="47"/>
  <c r="S96" i="47"/>
  <c r="R87" i="47"/>
  <c r="O86" i="47"/>
  <c r="L85" i="47"/>
  <c r="K160" i="55"/>
  <c r="M160" i="50"/>
  <c r="T60" i="90"/>
  <c r="J60" i="81"/>
  <c r="AM60" i="81"/>
  <c r="AM60" i="30" s="1"/>
  <c r="AJ74" i="90"/>
  <c r="AJ75" i="90" s="1"/>
  <c r="S109" i="81"/>
  <c r="AP74" i="90"/>
  <c r="AP75" i="90" s="1"/>
  <c r="J42" i="90"/>
  <c r="J43" i="90" s="1"/>
  <c r="AH58" i="81"/>
  <c r="Q58" i="81"/>
  <c r="Q58" i="30" s="1"/>
  <c r="AP58" i="81"/>
  <c r="AP58" i="30" s="1"/>
  <c r="AG58" i="81"/>
  <c r="AG58" i="30" s="1"/>
  <c r="P58" i="81"/>
  <c r="P58" i="30" s="1"/>
  <c r="AM108" i="29"/>
  <c r="AE108" i="29"/>
  <c r="N108" i="29"/>
  <c r="AF26" i="81"/>
  <c r="AF26" i="30" s="1"/>
  <c r="AB74" i="81"/>
  <c r="J58" i="81"/>
  <c r="AC26" i="81"/>
  <c r="AC26" i="30" s="1"/>
  <c r="K26" i="81"/>
  <c r="K26" i="30" s="1"/>
  <c r="AL90" i="81"/>
  <c r="AL90" i="30" s="1"/>
  <c r="U90" i="81"/>
  <c r="U90" i="30" s="1"/>
  <c r="AP90" i="81"/>
  <c r="AP90" i="30" s="1"/>
  <c r="AG90" i="81"/>
  <c r="AG90" i="30" s="1"/>
  <c r="X90" i="81"/>
  <c r="X90" i="30" s="1"/>
  <c r="P90" i="81"/>
  <c r="P90" i="30" s="1"/>
  <c r="G90" i="81"/>
  <c r="G90" i="30" s="1"/>
  <c r="AE28" i="81"/>
  <c r="AE28" i="30" s="1"/>
  <c r="AE108" i="30" s="1"/>
  <c r="N28" i="81"/>
  <c r="Q117" i="30"/>
  <c r="AB60" i="30"/>
  <c r="Z60" i="90"/>
  <c r="AK60" i="90"/>
  <c r="F28" i="90"/>
  <c r="F28" i="30" s="1"/>
  <c r="AE74" i="90"/>
  <c r="AE75" i="90" s="1"/>
  <c r="F42" i="56"/>
  <c r="AT109" i="89"/>
  <c r="T74" i="89"/>
  <c r="T75" i="89" s="1"/>
  <c r="S58" i="90"/>
  <c r="AC58" i="81"/>
  <c r="AC58" i="30" s="1"/>
  <c r="S26" i="81"/>
  <c r="S26" i="30" s="1"/>
  <c r="J74" i="81"/>
  <c r="J75" i="81" s="1"/>
  <c r="S58" i="81"/>
  <c r="AP26" i="81"/>
  <c r="AP26" i="30" s="1"/>
  <c r="AG26" i="81"/>
  <c r="AG26" i="30" s="1"/>
  <c r="P26" i="81"/>
  <c r="P26" i="30" s="1"/>
  <c r="Y90" i="81"/>
  <c r="Y90" i="30" s="1"/>
  <c r="H90" i="81"/>
  <c r="H90" i="30" s="1"/>
  <c r="AC90" i="81"/>
  <c r="AC90" i="30" s="1"/>
  <c r="K90" i="81"/>
  <c r="K90" i="30" s="1"/>
  <c r="AK108" i="90"/>
  <c r="T94" i="30"/>
  <c r="X85" i="30"/>
  <c r="AU113" i="30"/>
  <c r="V60" i="90"/>
  <c r="AE62" i="30"/>
  <c r="AL28" i="81"/>
  <c r="AL108" i="81" s="1"/>
  <c r="R42" i="90"/>
  <c r="R43" i="90" s="1"/>
  <c r="W109" i="90"/>
  <c r="AU74" i="90"/>
  <c r="AU75" i="90" s="1"/>
  <c r="V42" i="81"/>
  <c r="Y74" i="81"/>
  <c r="AL58" i="81"/>
  <c r="AQ26" i="81"/>
  <c r="AQ26" i="30" s="1"/>
  <c r="Q26" i="81"/>
  <c r="Q26" i="30" s="1"/>
  <c r="J109" i="28"/>
  <c r="AT74" i="89"/>
  <c r="AT75" i="89" s="1"/>
  <c r="AJ74" i="28"/>
  <c r="AJ75" i="28" s="1"/>
  <c r="S74" i="81"/>
  <c r="AQ94" i="30"/>
  <c r="AP28" i="30"/>
  <c r="AP108" i="30" s="1"/>
  <c r="G92" i="30"/>
  <c r="AF113" i="90"/>
  <c r="N85" i="30"/>
  <c r="Q109" i="30"/>
  <c r="N62" i="30"/>
  <c r="M163" i="48"/>
  <c r="M163" i="50"/>
  <c r="M160" i="92"/>
  <c r="M160" i="82"/>
  <c r="S163" i="48"/>
  <c r="G74" i="75"/>
  <c r="G75" i="75" s="1"/>
  <c r="Z42" i="75"/>
  <c r="J42" i="74"/>
  <c r="J43" i="74" s="1"/>
  <c r="AE58" i="81"/>
  <c r="AE58" i="30" s="1"/>
  <c r="N58" i="81"/>
  <c r="N58" i="30" s="1"/>
  <c r="L42" i="28"/>
  <c r="L43" i="28" s="1"/>
  <c r="AN74" i="81"/>
  <c r="AN75" i="81" s="1"/>
  <c r="W74" i="81"/>
  <c r="W75" i="81" s="1"/>
  <c r="AN58" i="81"/>
  <c r="AN58" i="30" s="1"/>
  <c r="W58" i="81"/>
  <c r="F58" i="81"/>
  <c r="AR26" i="81"/>
  <c r="AR26" i="30" s="1"/>
  <c r="R26" i="81"/>
  <c r="R26" i="30" s="1"/>
  <c r="AS90" i="81"/>
  <c r="AS90" i="30" s="1"/>
  <c r="AJ90" i="81"/>
  <c r="AJ90" i="30" s="1"/>
  <c r="AB90" i="81"/>
  <c r="AB90" i="30" s="1"/>
  <c r="S90" i="81"/>
  <c r="S90" i="30" s="1"/>
  <c r="J90" i="81"/>
  <c r="J90" i="30" s="1"/>
  <c r="AM90" i="81"/>
  <c r="AM90" i="30" s="1"/>
  <c r="AE90" i="81"/>
  <c r="AE90" i="30" s="1"/>
  <c r="V90" i="81"/>
  <c r="V90" i="30" s="1"/>
  <c r="N90" i="81"/>
  <c r="N90" i="30" s="1"/>
  <c r="F108" i="75"/>
  <c r="H42" i="74"/>
  <c r="H43" i="74" s="1"/>
  <c r="K74" i="28"/>
  <c r="K75" i="28" s="1"/>
  <c r="J42" i="28"/>
  <c r="J43" i="28" s="1"/>
  <c r="Z74" i="29"/>
  <c r="Z75" i="29" s="1"/>
  <c r="V58" i="90"/>
  <c r="Z74" i="74"/>
  <c r="Z75" i="74" s="1"/>
  <c r="I74" i="74"/>
  <c r="I75" i="74" s="1"/>
  <c r="F42" i="74"/>
  <c r="F43" i="74" s="1"/>
  <c r="AR58" i="81"/>
  <c r="AR58" i="30" s="1"/>
  <c r="R58" i="81"/>
  <c r="R58" i="30" s="1"/>
  <c r="I74" i="28"/>
  <c r="I75" i="28" s="1"/>
  <c r="H42" i="28"/>
  <c r="H43" i="28" s="1"/>
  <c r="AF74" i="81"/>
  <c r="F74" i="81"/>
  <c r="F75" i="81" s="1"/>
  <c r="AF58" i="81"/>
  <c r="AF58" i="30" s="1"/>
  <c r="O58" i="81"/>
  <c r="O58" i="30" s="1"/>
  <c r="AM26" i="81"/>
  <c r="AM26" i="30" s="1"/>
  <c r="AE26" i="81"/>
  <c r="AE26" i="30" s="1"/>
  <c r="N26" i="81"/>
  <c r="N26" i="30" s="1"/>
  <c r="AN90" i="81"/>
  <c r="AN90" i="30" s="1"/>
  <c r="AF90" i="81"/>
  <c r="AF90" i="30" s="1"/>
  <c r="W90" i="81"/>
  <c r="W90" i="30" s="1"/>
  <c r="O90" i="81"/>
  <c r="O90" i="30" s="1"/>
  <c r="F90" i="81"/>
  <c r="F90" i="30" s="1"/>
  <c r="AR90" i="81"/>
  <c r="AR90" i="30" s="1"/>
  <c r="AI90" i="81"/>
  <c r="AI90" i="30" s="1"/>
  <c r="Z90" i="81"/>
  <c r="Z90" i="30" s="1"/>
  <c r="R90" i="81"/>
  <c r="R90" i="30" s="1"/>
  <c r="I90" i="81"/>
  <c r="I90" i="30" s="1"/>
  <c r="Z108" i="90"/>
  <c r="O113" i="30"/>
  <c r="L60" i="30"/>
  <c r="Z28" i="30"/>
  <c r="Z108" i="30" s="1"/>
  <c r="Z74" i="75"/>
  <c r="Z75" i="75" s="1"/>
  <c r="I74" i="75"/>
  <c r="I75" i="75" s="1"/>
  <c r="G74" i="74"/>
  <c r="L42" i="74"/>
  <c r="L43" i="74" s="1"/>
  <c r="AN42" i="29"/>
  <c r="AN43" i="29" s="1"/>
  <c r="G74" i="28"/>
  <c r="G75" i="28" s="1"/>
  <c r="F42" i="28"/>
  <c r="AS60" i="81"/>
  <c r="AS60" i="30" s="1"/>
  <c r="AN62" i="30"/>
  <c r="K41" i="46"/>
  <c r="O38" i="46"/>
  <c r="K37" i="46"/>
  <c r="N64" i="54"/>
  <c r="N67" i="54"/>
  <c r="N69" i="54"/>
  <c r="O64" i="54"/>
  <c r="F64" i="54"/>
  <c r="P67" i="54"/>
  <c r="P69" i="54"/>
  <c r="P64" i="54"/>
  <c r="AR54" i="4"/>
  <c r="H23" i="79"/>
  <c r="H23" i="4" s="1"/>
  <c r="BB27" i="4"/>
  <c r="Q23" i="26"/>
  <c r="I23" i="26"/>
  <c r="BI19" i="86"/>
  <c r="BI108" i="86" s="1"/>
  <c r="BI108" i="85"/>
  <c r="AS19" i="86"/>
  <c r="AS108" i="86" s="1"/>
  <c r="AS108" i="85"/>
  <c r="Y54" i="100"/>
  <c r="Y99" i="100" s="1"/>
  <c r="I54" i="100"/>
  <c r="I99" i="100" s="1"/>
  <c r="U25" i="100"/>
  <c r="U98" i="100" s="1"/>
  <c r="O67" i="68"/>
  <c r="O68" i="68" s="1"/>
  <c r="AG67" i="68"/>
  <c r="AG68" i="68" s="1"/>
  <c r="AG54" i="24"/>
  <c r="AG99" i="24" s="1"/>
  <c r="M25" i="24"/>
  <c r="M98" i="24" s="1"/>
  <c r="Y23" i="99"/>
  <c r="AW38" i="68"/>
  <c r="AW39" i="68" s="1"/>
  <c r="AC38" i="68"/>
  <c r="AC39" i="68" s="1"/>
  <c r="M23" i="68"/>
  <c r="AA23" i="79"/>
  <c r="AA23" i="4" s="1"/>
  <c r="K23" i="79"/>
  <c r="K23" i="4" s="1"/>
  <c r="AW54" i="98"/>
  <c r="AW99" i="98" s="1"/>
  <c r="AO25" i="98"/>
  <c r="AO98" i="98" s="1"/>
  <c r="O67" i="85"/>
  <c r="O68" i="85" s="1"/>
  <c r="L38" i="100"/>
  <c r="L39" i="100" s="1"/>
  <c r="Q25" i="99"/>
  <c r="Q98" i="99" s="1"/>
  <c r="BI54" i="98"/>
  <c r="BI99" i="98" s="1"/>
  <c r="Q54" i="68"/>
  <c r="Q67" i="68" s="1"/>
  <c r="Q68" i="68" s="1"/>
  <c r="G106" i="4"/>
  <c r="P25" i="79"/>
  <c r="P98" i="79" s="1"/>
  <c r="G23" i="86"/>
  <c r="X38" i="85"/>
  <c r="X39" i="85" s="1"/>
  <c r="BG38" i="85"/>
  <c r="BG39" i="85" s="1"/>
  <c r="W38" i="71"/>
  <c r="W39" i="71" s="1"/>
  <c r="S38" i="68"/>
  <c r="S39" i="68" s="1"/>
  <c r="S38" i="98"/>
  <c r="L54" i="79"/>
  <c r="L99" i="79" s="1"/>
  <c r="BC25" i="79"/>
  <c r="BC98" i="79" s="1"/>
  <c r="W25" i="79"/>
  <c r="W98" i="79" s="1"/>
  <c r="G25" i="79"/>
  <c r="G98" i="79" s="1"/>
  <c r="AA108" i="86"/>
  <c r="H108" i="86"/>
  <c r="Z54" i="4"/>
  <c r="X38" i="97"/>
  <c r="X39" i="97" s="1"/>
  <c r="M23" i="22"/>
  <c r="BH23" i="79"/>
  <c r="BH23" i="4" s="1"/>
  <c r="BB38" i="26"/>
  <c r="BB39" i="26" s="1"/>
  <c r="Y19" i="86"/>
  <c r="Y108" i="86" s="1"/>
  <c r="Y108" i="85"/>
  <c r="I38" i="68"/>
  <c r="I39" i="68" s="1"/>
  <c r="I83" i="86"/>
  <c r="S67" i="99"/>
  <c r="S68" i="99" s="1"/>
  <c r="S38" i="99"/>
  <c r="S39" i="99" s="1"/>
  <c r="M23" i="99"/>
  <c r="M38" i="99" s="1"/>
  <c r="M39" i="99" s="1"/>
  <c r="G67" i="68"/>
  <c r="G68" i="68" s="1"/>
  <c r="AG23" i="68"/>
  <c r="AG38" i="68" s="1"/>
  <c r="AG39" i="68" s="1"/>
  <c r="Q23" i="68"/>
  <c r="BI25" i="24"/>
  <c r="BI98" i="24" s="1"/>
  <c r="Y25" i="24"/>
  <c r="Y98" i="24" s="1"/>
  <c r="P38" i="24"/>
  <c r="P39" i="24" s="1"/>
  <c r="N67" i="99"/>
  <c r="N68" i="99" s="1"/>
  <c r="I23" i="22"/>
  <c r="G23" i="79"/>
  <c r="L38" i="86"/>
  <c r="L39" i="86" s="1"/>
  <c r="G67" i="85"/>
  <c r="G68" i="85" s="1"/>
  <c r="AS106" i="86"/>
  <c r="AZ38" i="85"/>
  <c r="Q54" i="98"/>
  <c r="Q99" i="98" s="1"/>
  <c r="AG25" i="98"/>
  <c r="AG98" i="98" s="1"/>
  <c r="BD38" i="24"/>
  <c r="AM106" i="4"/>
  <c r="T38" i="22"/>
  <c r="T39" i="22" s="1"/>
  <c r="AE38" i="85"/>
  <c r="AE39" i="85" s="1"/>
  <c r="O38" i="85"/>
  <c r="O39" i="85" s="1"/>
  <c r="AU67" i="98"/>
  <c r="AU68" i="98" s="1"/>
  <c r="AZ54" i="4"/>
  <c r="AZ99" i="4" s="1"/>
  <c r="AY38" i="98"/>
  <c r="AY39" i="98" s="1"/>
  <c r="AE38" i="98"/>
  <c r="AE39" i="98" s="1"/>
  <c r="O38" i="98"/>
  <c r="O39" i="98" s="1"/>
  <c r="AM25" i="79"/>
  <c r="AM98" i="79" s="1"/>
  <c r="L23" i="86"/>
  <c r="BA57" i="4"/>
  <c r="AF23" i="79"/>
  <c r="P23" i="79"/>
  <c r="X23" i="79"/>
  <c r="X23" i="4" s="1"/>
  <c r="AL38" i="26"/>
  <c r="AL39" i="26" s="1"/>
  <c r="S67" i="24"/>
  <c r="S68" i="24" s="1"/>
  <c r="BH38" i="86"/>
  <c r="BH39" i="86" s="1"/>
  <c r="AS83" i="86"/>
  <c r="S67" i="71"/>
  <c r="S68" i="71" s="1"/>
  <c r="W54" i="86"/>
  <c r="W99" i="86" s="1"/>
  <c r="O54" i="86"/>
  <c r="O99" i="86" s="1"/>
  <c r="G54" i="86"/>
  <c r="G99" i="86" s="1"/>
  <c r="M23" i="26"/>
  <c r="U83" i="86"/>
  <c r="BD67" i="86"/>
  <c r="BD68" i="86" s="1"/>
  <c r="Q54" i="100"/>
  <c r="Q99" i="100" s="1"/>
  <c r="M25" i="100"/>
  <c r="M98" i="100" s="1"/>
  <c r="BI67" i="71"/>
  <c r="BI68" i="71" s="1"/>
  <c r="AE67" i="68"/>
  <c r="AE68" i="68" s="1"/>
  <c r="AD38" i="22"/>
  <c r="AD39" i="22" s="1"/>
  <c r="AY52" i="4"/>
  <c r="O52" i="4"/>
  <c r="H38" i="22"/>
  <c r="H39" i="22" s="1"/>
  <c r="BG23" i="4"/>
  <c r="M25" i="71"/>
  <c r="M98" i="71" s="1"/>
  <c r="BE25" i="98"/>
  <c r="BE98" i="98" s="1"/>
  <c r="AE67" i="85"/>
  <c r="AE68" i="85" s="1"/>
  <c r="Q54" i="99"/>
  <c r="Q99" i="99" s="1"/>
  <c r="AS54" i="98"/>
  <c r="AS99" i="98" s="1"/>
  <c r="I54" i="98"/>
  <c r="I99" i="98" s="1"/>
  <c r="Y25" i="98"/>
  <c r="Y98" i="98" s="1"/>
  <c r="AV38" i="24"/>
  <c r="AV39" i="24" s="1"/>
  <c r="L38" i="24"/>
  <c r="L39" i="24" s="1"/>
  <c r="H27" i="4"/>
  <c r="H38" i="85"/>
  <c r="G38" i="71"/>
  <c r="G39" i="71" s="1"/>
  <c r="K38" i="100"/>
  <c r="K39" i="100" s="1"/>
  <c r="W38" i="100"/>
  <c r="W39" i="100" s="1"/>
  <c r="G38" i="100"/>
  <c r="G39" i="100" s="1"/>
  <c r="AY25" i="79"/>
  <c r="AY98" i="79" s="1"/>
  <c r="O54" i="79"/>
  <c r="O99" i="79" s="1"/>
  <c r="I54" i="97"/>
  <c r="I99" i="97" s="1"/>
  <c r="T38" i="68"/>
  <c r="AU25" i="79"/>
  <c r="AU98" i="79" s="1"/>
  <c r="T38" i="97"/>
  <c r="T39" i="97" s="1"/>
  <c r="W38" i="97"/>
  <c r="X25" i="79"/>
  <c r="AF23" i="86"/>
  <c r="P23" i="86"/>
  <c r="AG57" i="4"/>
  <c r="H67" i="97"/>
  <c r="H68" i="97" s="1"/>
  <c r="AC23" i="22"/>
  <c r="AJ102" i="22"/>
  <c r="AK107" i="22"/>
  <c r="AJ102" i="85"/>
  <c r="AK107" i="85"/>
  <c r="AJ102" i="97"/>
  <c r="AK107" i="97"/>
  <c r="AJ102" i="24"/>
  <c r="AK107" i="24"/>
  <c r="AJ102" i="98"/>
  <c r="AK107" i="98"/>
  <c r="H55" i="3"/>
  <c r="Y108" i="90"/>
  <c r="Z102" i="26"/>
  <c r="Z107" i="26" s="1"/>
  <c r="AA107" i="26"/>
  <c r="H49" i="3"/>
  <c r="AU102" i="85"/>
  <c r="AU107" i="85" s="1"/>
  <c r="N122" i="47"/>
  <c r="I113" i="47"/>
  <c r="F98" i="47"/>
  <c r="Q108" i="47"/>
  <c r="L86" i="47"/>
  <c r="O119" i="47"/>
  <c r="J77" i="47"/>
  <c r="R95" i="47"/>
  <c r="O113" i="47"/>
  <c r="L89" i="47"/>
  <c r="L87" i="47"/>
  <c r="Q113" i="47"/>
  <c r="R91" i="47"/>
  <c r="H113" i="47"/>
  <c r="N126" i="47"/>
  <c r="I117" i="47"/>
  <c r="F100" i="47"/>
  <c r="H115" i="47"/>
  <c r="R100" i="47"/>
  <c r="R96" i="47"/>
  <c r="J79" i="47"/>
  <c r="J76" i="47"/>
  <c r="H114" i="47"/>
  <c r="R99" i="47"/>
  <c r="F97" i="47"/>
  <c r="F95" i="47"/>
  <c r="L113" i="47"/>
  <c r="N91" i="47"/>
  <c r="Q104" i="47"/>
  <c r="N128" i="47"/>
  <c r="N124" i="47"/>
  <c r="I119" i="47"/>
  <c r="O117" i="47"/>
  <c r="R98" i="47"/>
  <c r="J81" i="47"/>
  <c r="I116" i="47"/>
  <c r="N125" i="47"/>
  <c r="I114" i="47"/>
  <c r="Q109" i="47"/>
  <c r="Q105" i="47"/>
  <c r="F99" i="47"/>
  <c r="O122" i="47"/>
  <c r="Q107" i="47"/>
  <c r="N87" i="47"/>
  <c r="AO114" i="29"/>
  <c r="AO114" i="28"/>
  <c r="AK90" i="30"/>
  <c r="F92" i="30"/>
  <c r="AU109" i="81"/>
  <c r="AQ109" i="81"/>
  <c r="AA114" i="28"/>
  <c r="AA114" i="29"/>
  <c r="N163" i="92"/>
  <c r="O160" i="92"/>
  <c r="AI113" i="30"/>
  <c r="AR108" i="81"/>
  <c r="I117" i="30"/>
  <c r="AU108" i="90"/>
  <c r="AC92" i="30"/>
  <c r="M114" i="28"/>
  <c r="M114" i="29"/>
  <c r="P160" i="92"/>
  <c r="N160" i="92"/>
  <c r="W60" i="30"/>
  <c r="AH109" i="90"/>
  <c r="AG28" i="30"/>
  <c r="AG108" i="30" s="1"/>
  <c r="AD62" i="30"/>
  <c r="AD109" i="90"/>
  <c r="AD30" i="30"/>
  <c r="W56" i="103" s="1"/>
  <c r="AD108" i="90"/>
  <c r="U60" i="30"/>
  <c r="U109" i="30" s="1"/>
  <c r="AN60" i="30"/>
  <c r="AF108" i="90"/>
  <c r="P28" i="30"/>
  <c r="AL109" i="90"/>
  <c r="H109" i="90"/>
  <c r="AL108" i="90"/>
  <c r="S109" i="90"/>
  <c r="AJ60" i="30"/>
  <c r="AJ109" i="30" s="1"/>
  <c r="T90" i="30"/>
  <c r="U108" i="90"/>
  <c r="X108" i="90"/>
  <c r="I108" i="90"/>
  <c r="AB62" i="30"/>
  <c r="AB109" i="90"/>
  <c r="AB30" i="30"/>
  <c r="U56" i="103" s="1"/>
  <c r="AB108" i="90"/>
  <c r="O40" i="46"/>
  <c r="O36" i="46"/>
  <c r="F36" i="46"/>
  <c r="O41" i="46"/>
  <c r="F38" i="46"/>
  <c r="O39" i="46"/>
  <c r="O42" i="46"/>
  <c r="AU27" i="4"/>
  <c r="AV19" i="4"/>
  <c r="AV108" i="4" s="1"/>
  <c r="AV108" i="86"/>
  <c r="AL19" i="4"/>
  <c r="AL108" i="4" s="1"/>
  <c r="AL108" i="86"/>
  <c r="AP27" i="4"/>
  <c r="AT19" i="4"/>
  <c r="AT108" i="4" s="1"/>
  <c r="AT108" i="86"/>
  <c r="AP56" i="4"/>
  <c r="AM27" i="4"/>
  <c r="AQ19" i="4"/>
  <c r="AQ108" i="4" s="1"/>
  <c r="AQ108" i="86"/>
  <c r="AM56" i="4"/>
  <c r="AN19" i="4"/>
  <c r="AN108" i="4" s="1"/>
  <c r="AN108" i="86"/>
  <c r="BH107" i="22"/>
  <c r="AQ102" i="85"/>
  <c r="AQ107" i="85" s="1"/>
  <c r="AM28" i="30"/>
  <c r="L42" i="29"/>
  <c r="L43" i="29" s="1"/>
  <c r="O42" i="29"/>
  <c r="O43" i="29" s="1"/>
  <c r="F42" i="29"/>
  <c r="F43" i="29" s="1"/>
  <c r="F108" i="81"/>
  <c r="S42" i="29"/>
  <c r="J42" i="29"/>
  <c r="R28" i="30"/>
  <c r="L28" i="81"/>
  <c r="Q42" i="29"/>
  <c r="H42" i="29"/>
  <c r="H43" i="29" s="1"/>
  <c r="K60" i="81"/>
  <c r="AT74" i="29"/>
  <c r="AT75" i="29" s="1"/>
  <c r="AK74" i="29"/>
  <c r="AK75" i="29" s="1"/>
  <c r="AK60" i="81"/>
  <c r="AM74" i="29"/>
  <c r="AH109" i="30"/>
  <c r="AR74" i="29"/>
  <c r="AR75" i="29" s="1"/>
  <c r="AI74" i="29"/>
  <c r="AP74" i="29"/>
  <c r="AP75" i="29" s="1"/>
  <c r="AQ60" i="30"/>
  <c r="AT114" i="28"/>
  <c r="AU114" i="28"/>
  <c r="AU60" i="30"/>
  <c r="BG102" i="97"/>
  <c r="BH107" i="97"/>
  <c r="BC102" i="97"/>
  <c r="BD107" i="97"/>
  <c r="BG106" i="4"/>
  <c r="BF102" i="22"/>
  <c r="BF107" i="22" s="1"/>
  <c r="BG107" i="22"/>
  <c r="BC106" i="4"/>
  <c r="BB102" i="22"/>
  <c r="BB107" i="22" s="1"/>
  <c r="BC107" i="22"/>
  <c r="O53" i="3"/>
  <c r="O55" i="78"/>
  <c r="O52" i="78"/>
  <c r="AQ74" i="90"/>
  <c r="AQ75" i="90" s="1"/>
  <c r="AD58" i="30"/>
  <c r="AL102" i="85"/>
  <c r="AL107" i="85" s="1"/>
  <c r="AM107" i="85"/>
  <c r="AV38" i="86"/>
  <c r="AV39" i="86" s="1"/>
  <c r="AQ106" i="4"/>
  <c r="J42" i="3"/>
  <c r="G63" i="84"/>
  <c r="I90" i="47"/>
  <c r="F47" i="84"/>
  <c r="K41" i="3"/>
  <c r="K47" i="3" s="1"/>
  <c r="K54" i="3"/>
  <c r="Q46" i="78"/>
  <c r="O48" i="3"/>
  <c r="BH56" i="4"/>
  <c r="BH99" i="4" s="1"/>
  <c r="AE52" i="4"/>
  <c r="AU23" i="4"/>
  <c r="Y109" i="30"/>
  <c r="F48" i="46"/>
  <c r="L109" i="90"/>
  <c r="O47" i="78"/>
  <c r="K48" i="78"/>
  <c r="K63" i="78"/>
  <c r="J63" i="78"/>
  <c r="L48" i="30"/>
  <c r="L113" i="30" s="1"/>
  <c r="L113" i="90"/>
  <c r="G49" i="84"/>
  <c r="F53" i="84"/>
  <c r="N63" i="78"/>
  <c r="J47" i="84"/>
  <c r="G63" i="78"/>
  <c r="AY106" i="4"/>
  <c r="O106" i="4"/>
  <c r="F48" i="3"/>
  <c r="G49" i="78"/>
  <c r="AH108" i="90"/>
  <c r="F51" i="46"/>
  <c r="F45" i="46"/>
  <c r="Y109" i="90"/>
  <c r="O58" i="78"/>
  <c r="F49" i="78"/>
  <c r="W92" i="30"/>
  <c r="H48" i="30"/>
  <c r="H113" i="30" s="1"/>
  <c r="H113" i="90"/>
  <c r="Q53" i="84"/>
  <c r="J53" i="84"/>
  <c r="G53" i="84"/>
  <c r="O63" i="78"/>
  <c r="G55" i="78"/>
  <c r="J49" i="78"/>
  <c r="F50" i="46"/>
  <c r="J46" i="46"/>
  <c r="P45" i="46"/>
  <c r="N40" i="46"/>
  <c r="H41" i="3"/>
  <c r="H47" i="3" s="1"/>
  <c r="K58" i="78"/>
  <c r="H63" i="78"/>
  <c r="AQ58" i="30"/>
  <c r="Y58" i="30"/>
  <c r="G47" i="84"/>
  <c r="X58" i="90"/>
  <c r="T58" i="90"/>
  <c r="F108" i="29"/>
  <c r="AU62" i="30"/>
  <c r="AS62" i="30"/>
  <c r="AQ62" i="30"/>
  <c r="J48" i="30"/>
  <c r="J113" i="30" s="1"/>
  <c r="F30" i="30"/>
  <c r="F108" i="74"/>
  <c r="F108" i="28"/>
  <c r="P51" i="46"/>
  <c r="N38" i="46"/>
  <c r="J49" i="46"/>
  <c r="K55" i="78"/>
  <c r="K55" i="3"/>
  <c r="K54" i="78"/>
  <c r="AS58" i="30"/>
  <c r="AB58" i="30"/>
  <c r="G48" i="78"/>
  <c r="J50" i="46"/>
  <c r="P49" i="46"/>
  <c r="F46" i="46"/>
  <c r="I40" i="46"/>
  <c r="N36" i="46"/>
  <c r="J51" i="46"/>
  <c r="F47" i="46"/>
  <c r="I41" i="46"/>
  <c r="I37" i="46"/>
  <c r="K49" i="3"/>
  <c r="AL60" i="30"/>
  <c r="AY23" i="4"/>
  <c r="AY108" i="4"/>
  <c r="I106" i="86"/>
  <c r="G35" i="3"/>
  <c r="F63" i="78"/>
  <c r="H49" i="78"/>
  <c r="H55" i="78"/>
  <c r="J48" i="46"/>
  <c r="P47" i="46"/>
  <c r="N42" i="46"/>
  <c r="I38" i="46"/>
  <c r="F37" i="46"/>
  <c r="N41" i="3"/>
  <c r="AN92" i="30"/>
  <c r="J55" i="78"/>
  <c r="J58" i="78"/>
  <c r="G52" i="78"/>
  <c r="K63" i="3"/>
  <c r="N52" i="3"/>
  <c r="AD26" i="30"/>
  <c r="AS26" i="30"/>
  <c r="AB26" i="30"/>
  <c r="O26" i="30"/>
  <c r="AC42" i="90"/>
  <c r="AC43" i="90" s="1"/>
  <c r="N42" i="90"/>
  <c r="N43" i="90" s="1"/>
  <c r="AS42" i="90"/>
  <c r="AS43" i="90" s="1"/>
  <c r="AT42" i="81"/>
  <c r="AT43" i="81" s="1"/>
  <c r="AT26" i="81"/>
  <c r="AT26" i="30" s="1"/>
  <c r="AT42" i="90"/>
  <c r="AT43" i="90" s="1"/>
  <c r="AP42" i="90"/>
  <c r="AP43" i="90" s="1"/>
  <c r="AE42" i="90"/>
  <c r="AE43" i="90" s="1"/>
  <c r="P42" i="90"/>
  <c r="P43" i="90" s="1"/>
  <c r="AU42" i="90"/>
  <c r="AU43" i="90" s="1"/>
  <c r="AQ42" i="90"/>
  <c r="AQ43" i="90" s="1"/>
  <c r="O42" i="90"/>
  <c r="O43" i="90" s="1"/>
  <c r="AQ74" i="81"/>
  <c r="AQ75" i="81" s="1"/>
  <c r="Q74" i="81"/>
  <c r="Q75" i="81" s="1"/>
  <c r="AP42" i="81"/>
  <c r="AG42" i="81"/>
  <c r="AG43" i="81" s="1"/>
  <c r="P42" i="81"/>
  <c r="O74" i="81"/>
  <c r="O75" i="81" s="1"/>
  <c r="AR42" i="81"/>
  <c r="AE42" i="81"/>
  <c r="R42" i="81"/>
  <c r="R43" i="81" s="1"/>
  <c r="N42" i="81"/>
  <c r="N43" i="81" s="1"/>
  <c r="AT58" i="30"/>
  <c r="AU26" i="30"/>
  <c r="AG42" i="90"/>
  <c r="AG43" i="90" s="1"/>
  <c r="Q42" i="90"/>
  <c r="Q43" i="90" s="1"/>
  <c r="AU90" i="30"/>
  <c r="AQ90" i="30"/>
  <c r="AH90" i="30"/>
  <c r="AD90" i="30"/>
  <c r="Q90" i="30"/>
  <c r="L90" i="30"/>
  <c r="AU74" i="81"/>
  <c r="AC42" i="81"/>
  <c r="AC43" i="81" s="1"/>
  <c r="K42" i="81"/>
  <c r="AF42" i="90"/>
  <c r="AF43" i="90" s="1"/>
  <c r="AD42" i="90"/>
  <c r="AD43" i="90" s="1"/>
  <c r="AB42" i="90"/>
  <c r="AB43" i="90" s="1"/>
  <c r="AS74" i="81"/>
  <c r="W74" i="90"/>
  <c r="AJ58" i="90"/>
  <c r="AJ58" i="30" s="1"/>
  <c r="AI74" i="90"/>
  <c r="AI75" i="90" s="1"/>
  <c r="X74" i="90"/>
  <c r="X75" i="90" s="1"/>
  <c r="T74" i="90"/>
  <c r="T75" i="90" s="1"/>
  <c r="H74" i="90"/>
  <c r="N74" i="90"/>
  <c r="N75" i="90" s="1"/>
  <c r="AN42" i="90"/>
  <c r="AN43" i="90" s="1"/>
  <c r="AJ42" i="90"/>
  <c r="AJ43" i="90" s="1"/>
  <c r="L42" i="90"/>
  <c r="L43" i="90" s="1"/>
  <c r="AJ26" i="90"/>
  <c r="V26" i="90"/>
  <c r="H26" i="90"/>
  <c r="AN109" i="90"/>
  <c r="AJ109" i="90"/>
  <c r="AK42" i="75"/>
  <c r="AK28" i="81"/>
  <c r="I42" i="75"/>
  <c r="I28" i="81"/>
  <c r="O74" i="90"/>
  <c r="O75" i="90" s="1"/>
  <c r="Z58" i="90"/>
  <c r="W58" i="90"/>
  <c r="U58" i="90"/>
  <c r="U58" i="30" s="1"/>
  <c r="L58" i="90"/>
  <c r="L58" i="30" s="1"/>
  <c r="I58" i="90"/>
  <c r="G58" i="90"/>
  <c r="AK26" i="90"/>
  <c r="W26" i="90"/>
  <c r="I26" i="90"/>
  <c r="AI109" i="75"/>
  <c r="X109" i="75"/>
  <c r="T109" i="75"/>
  <c r="G109" i="75"/>
  <c r="AK108" i="75"/>
  <c r="Z108" i="75"/>
  <c r="V108" i="75"/>
  <c r="I108" i="75"/>
  <c r="AI109" i="74"/>
  <c r="X109" i="74"/>
  <c r="T109" i="74"/>
  <c r="G109" i="74"/>
  <c r="AN108" i="74"/>
  <c r="AJ108" i="74"/>
  <c r="W108" i="74"/>
  <c r="L108" i="74"/>
  <c r="H108" i="74"/>
  <c r="Z74" i="28"/>
  <c r="Z60" i="81"/>
  <c r="V74" i="28"/>
  <c r="V60" i="81"/>
  <c r="AM58" i="81"/>
  <c r="AM58" i="30" s="1"/>
  <c r="AI58" i="81"/>
  <c r="AI58" i="30" s="1"/>
  <c r="X58" i="81"/>
  <c r="T58" i="81"/>
  <c r="I58" i="81"/>
  <c r="AN42" i="81"/>
  <c r="AN43" i="81" s="1"/>
  <c r="AJ42" i="81"/>
  <c r="AJ43" i="81" s="1"/>
  <c r="Y42" i="28"/>
  <c r="Y28" i="81"/>
  <c r="U42" i="28"/>
  <c r="U28" i="81"/>
  <c r="AL26" i="81"/>
  <c r="AH26" i="81"/>
  <c r="W26" i="81"/>
  <c r="L26" i="81"/>
  <c r="H26" i="81"/>
  <c r="AT109" i="29"/>
  <c r="AR109" i="29"/>
  <c r="AP109" i="29"/>
  <c r="AM109" i="29"/>
  <c r="AK109" i="29"/>
  <c r="AI109" i="29"/>
  <c r="AG109" i="29"/>
  <c r="AE109" i="29"/>
  <c r="AC109" i="29"/>
  <c r="Z109" i="29"/>
  <c r="X109" i="29"/>
  <c r="V109" i="29"/>
  <c r="T109" i="29"/>
  <c r="R109" i="29"/>
  <c r="P109" i="29"/>
  <c r="N109" i="29"/>
  <c r="K109" i="29"/>
  <c r="I109" i="29"/>
  <c r="G109" i="29"/>
  <c r="AS108" i="29"/>
  <c r="AN108" i="29"/>
  <c r="AJ108" i="29"/>
  <c r="AF108" i="29"/>
  <c r="AB108" i="29"/>
  <c r="W108" i="29"/>
  <c r="S108" i="29"/>
  <c r="O108" i="29"/>
  <c r="J108" i="29"/>
  <c r="AI26" i="81"/>
  <c r="Z26" i="81"/>
  <c r="V26" i="81"/>
  <c r="I26" i="81"/>
  <c r="AM109" i="28"/>
  <c r="AI109" i="28"/>
  <c r="I109" i="28"/>
  <c r="AN108" i="28"/>
  <c r="AJ108" i="28"/>
  <c r="Y108" i="28"/>
  <c r="U108" i="28"/>
  <c r="J108" i="28"/>
  <c r="AT60" i="81"/>
  <c r="AR60" i="81"/>
  <c r="AP60" i="81"/>
  <c r="AG60" i="81"/>
  <c r="AE60" i="81"/>
  <c r="AC60" i="81"/>
  <c r="R74" i="81"/>
  <c r="P74" i="81"/>
  <c r="P75" i="81" s="1"/>
  <c r="N74" i="81"/>
  <c r="N75" i="81" s="1"/>
  <c r="AU28" i="81"/>
  <c r="AS28" i="81"/>
  <c r="AQ28" i="81"/>
  <c r="AF42" i="81"/>
  <c r="AF43" i="81" s="1"/>
  <c r="AD42" i="81"/>
  <c r="AD43" i="81" s="1"/>
  <c r="AB42" i="81"/>
  <c r="AB43" i="81" s="1"/>
  <c r="X42" i="30"/>
  <c r="X43" i="30" s="1"/>
  <c r="U74" i="90"/>
  <c r="AL58" i="90"/>
  <c r="AH58" i="90"/>
  <c r="AK74" i="90"/>
  <c r="AK75" i="90" s="1"/>
  <c r="Z74" i="90"/>
  <c r="Z75" i="90" s="1"/>
  <c r="V74" i="90"/>
  <c r="V75" i="90" s="1"/>
  <c r="J74" i="90"/>
  <c r="J75" i="90" s="1"/>
  <c r="F74" i="90"/>
  <c r="F75" i="90" s="1"/>
  <c r="P74" i="90"/>
  <c r="P75" i="90" s="1"/>
  <c r="J58" i="90"/>
  <c r="H58" i="90"/>
  <c r="H58" i="30" s="1"/>
  <c r="F58" i="90"/>
  <c r="AL42" i="90"/>
  <c r="AL43" i="90" s="1"/>
  <c r="AH42" i="90"/>
  <c r="AH43" i="90" s="1"/>
  <c r="AL26" i="90"/>
  <c r="AH26" i="90"/>
  <c r="X26" i="90"/>
  <c r="T26" i="90"/>
  <c r="J26" i="90"/>
  <c r="F26" i="90"/>
  <c r="AI42" i="75"/>
  <c r="AI28" i="81"/>
  <c r="G42" i="75"/>
  <c r="G28" i="81"/>
  <c r="Q74" i="90"/>
  <c r="Q75" i="90" s="1"/>
  <c r="L74" i="90"/>
  <c r="G74" i="90"/>
  <c r="G75" i="90" s="1"/>
  <c r="AN26" i="90"/>
  <c r="AI26" i="90"/>
  <c r="Z26" i="90"/>
  <c r="U26" i="90"/>
  <c r="L26" i="90"/>
  <c r="G26" i="90"/>
  <c r="AK109" i="75"/>
  <c r="Z109" i="75"/>
  <c r="V109" i="75"/>
  <c r="I109" i="75"/>
  <c r="AI108" i="75"/>
  <c r="X108" i="75"/>
  <c r="T108" i="75"/>
  <c r="G108" i="75"/>
  <c r="AK109" i="74"/>
  <c r="Z109" i="74"/>
  <c r="V109" i="74"/>
  <c r="I109" i="74"/>
  <c r="AL108" i="74"/>
  <c r="AH108" i="74"/>
  <c r="U108" i="74"/>
  <c r="J108" i="74"/>
  <c r="X74" i="28"/>
  <c r="X60" i="81"/>
  <c r="T74" i="28"/>
  <c r="T60" i="81"/>
  <c r="AK58" i="81"/>
  <c r="AK58" i="30" s="1"/>
  <c r="Z58" i="81"/>
  <c r="V58" i="81"/>
  <c r="K58" i="81"/>
  <c r="K58" i="30" s="1"/>
  <c r="G58" i="81"/>
  <c r="AL42" i="81"/>
  <c r="AL43" i="81" s="1"/>
  <c r="AH42" i="81"/>
  <c r="AH43" i="81" s="1"/>
  <c r="W28" i="81"/>
  <c r="W42" i="28"/>
  <c r="AN26" i="81"/>
  <c r="AJ26" i="81"/>
  <c r="Y26" i="81"/>
  <c r="Y26" i="30" s="1"/>
  <c r="U26" i="81"/>
  <c r="J26" i="81"/>
  <c r="F26" i="81"/>
  <c r="K74" i="81"/>
  <c r="I74" i="81"/>
  <c r="AU108" i="29"/>
  <c r="AQ108" i="29"/>
  <c r="AL108" i="29"/>
  <c r="AH108" i="29"/>
  <c r="AD108" i="29"/>
  <c r="Y108" i="29"/>
  <c r="U108" i="29"/>
  <c r="Q108" i="29"/>
  <c r="L108" i="29"/>
  <c r="H108" i="29"/>
  <c r="AK26" i="81"/>
  <c r="X26" i="81"/>
  <c r="T26" i="81"/>
  <c r="G26" i="81"/>
  <c r="AK109" i="28"/>
  <c r="Z109" i="28"/>
  <c r="V109" i="28"/>
  <c r="K109" i="28"/>
  <c r="G109" i="28"/>
  <c r="AL108" i="28"/>
  <c r="AH108" i="28"/>
  <c r="W108" i="28"/>
  <c r="L108" i="28"/>
  <c r="H108" i="28"/>
  <c r="AT74" i="81"/>
  <c r="AG74" i="81"/>
  <c r="AE74" i="81"/>
  <c r="AE75" i="81" s="1"/>
  <c r="AC74" i="81"/>
  <c r="R60" i="81"/>
  <c r="P60" i="81"/>
  <c r="N60" i="81"/>
  <c r="AU42" i="81"/>
  <c r="AU43" i="81" s="1"/>
  <c r="AS42" i="81"/>
  <c r="AS43" i="81" s="1"/>
  <c r="AQ42" i="81"/>
  <c r="AF28" i="81"/>
  <c r="AD28" i="81"/>
  <c r="AB28" i="81"/>
  <c r="S28" i="81"/>
  <c r="Q28" i="81"/>
  <c r="O28" i="81"/>
  <c r="BG19" i="4"/>
  <c r="BG108" i="4" s="1"/>
  <c r="BG108" i="86"/>
  <c r="BB19" i="4"/>
  <c r="BB108" i="4" s="1"/>
  <c r="BB108" i="86"/>
  <c r="AB19" i="4"/>
  <c r="AB108" i="4" s="1"/>
  <c r="AB108" i="86"/>
  <c r="W19" i="4"/>
  <c r="W108" i="4" s="1"/>
  <c r="W108" i="86"/>
  <c r="R19" i="4"/>
  <c r="R108" i="4" s="1"/>
  <c r="R108" i="86"/>
  <c r="L19" i="4"/>
  <c r="L108" i="4" s="1"/>
  <c r="L108" i="86"/>
  <c r="G19" i="4"/>
  <c r="G108" i="4" s="1"/>
  <c r="G108" i="86"/>
  <c r="F52" i="3"/>
  <c r="F60" i="30"/>
  <c r="I60" i="30"/>
  <c r="L108" i="90"/>
  <c r="H108" i="90"/>
  <c r="Y109" i="81"/>
  <c r="U109" i="81"/>
  <c r="Z108" i="81"/>
  <c r="V108" i="81"/>
  <c r="BC108" i="4"/>
  <c r="AU108" i="4"/>
  <c r="AM108" i="4"/>
  <c r="AA108" i="4"/>
  <c r="S108" i="4"/>
  <c r="K108" i="4"/>
  <c r="N46" i="3"/>
  <c r="O54" i="3"/>
  <c r="BD19" i="4"/>
  <c r="BD108" i="4" s="1"/>
  <c r="BD108" i="86"/>
  <c r="AE19" i="4"/>
  <c r="AE108" i="4" s="1"/>
  <c r="AE108" i="86"/>
  <c r="Z19" i="4"/>
  <c r="Z108" i="4" s="1"/>
  <c r="Z108" i="86"/>
  <c r="T19" i="4"/>
  <c r="T108" i="4" s="1"/>
  <c r="T108" i="86"/>
  <c r="O19" i="4"/>
  <c r="O108" i="4" s="1"/>
  <c r="O108" i="86"/>
  <c r="J19" i="4"/>
  <c r="J108" i="4" s="1"/>
  <c r="J108" i="86"/>
  <c r="H60" i="30"/>
  <c r="J109" i="90"/>
  <c r="F109" i="90"/>
  <c r="J108" i="90"/>
  <c r="I109" i="81"/>
  <c r="L108" i="81"/>
  <c r="H108" i="81"/>
  <c r="W109" i="81"/>
  <c r="X108" i="81"/>
  <c r="K108" i="30"/>
  <c r="N53" i="78"/>
  <c r="N58" i="78"/>
  <c r="Q58" i="78"/>
  <c r="Q53" i="78"/>
  <c r="N47" i="78"/>
  <c r="O54" i="78"/>
  <c r="N41" i="46"/>
  <c r="R39" i="46"/>
  <c r="P48" i="46"/>
  <c r="N37" i="46"/>
  <c r="N39" i="46"/>
  <c r="G81" i="47"/>
  <c r="G76" i="47"/>
  <c r="Y67" i="68"/>
  <c r="Y68" i="68" s="1"/>
  <c r="I67" i="68"/>
  <c r="I68" i="68" s="1"/>
  <c r="AF25" i="86"/>
  <c r="P25" i="86"/>
  <c r="P98" i="86" s="1"/>
  <c r="AG54" i="71"/>
  <c r="Q54" i="71"/>
  <c r="Q99" i="71" s="1"/>
  <c r="AG25" i="71"/>
  <c r="AG98" i="71" s="1"/>
  <c r="Q25" i="71"/>
  <c r="Q98" i="71" s="1"/>
  <c r="U25" i="68"/>
  <c r="U98" i="68" s="1"/>
  <c r="U25" i="97"/>
  <c r="U98" i="97" s="1"/>
  <c r="AE54" i="79"/>
  <c r="AE99" i="79" s="1"/>
  <c r="AB54" i="79"/>
  <c r="AB99" i="79" s="1"/>
  <c r="M25" i="68"/>
  <c r="M98" i="68" s="1"/>
  <c r="AF54" i="79"/>
  <c r="AF99" i="79" s="1"/>
  <c r="BF54" i="79"/>
  <c r="BF99" i="79" s="1"/>
  <c r="BC54" i="79"/>
  <c r="BC99" i="79" s="1"/>
  <c r="AP54" i="79"/>
  <c r="AP99" i="79" s="1"/>
  <c r="AM54" i="79"/>
  <c r="AM99" i="79" s="1"/>
  <c r="V54" i="79"/>
  <c r="V99" i="79" s="1"/>
  <c r="F54" i="79"/>
  <c r="F99" i="79" s="1"/>
  <c r="AM67" i="24"/>
  <c r="AM68" i="24" s="1"/>
  <c r="M25" i="97"/>
  <c r="M98" i="97" s="1"/>
  <c r="AA54" i="79"/>
  <c r="AA99" i="79" s="1"/>
  <c r="S54" i="79"/>
  <c r="S99" i="79" s="1"/>
  <c r="BG38" i="24"/>
  <c r="AQ38" i="24"/>
  <c r="AQ39" i="24" s="1"/>
  <c r="Y25" i="97"/>
  <c r="Y98" i="97" s="1"/>
  <c r="AA38" i="97"/>
  <c r="AA39" i="97" s="1"/>
  <c r="G54" i="79"/>
  <c r="G99" i="79" s="1"/>
  <c r="BG25" i="4"/>
  <c r="BG98" i="4" s="1"/>
  <c r="AQ25" i="4"/>
  <c r="AQ98" i="4" s="1"/>
  <c r="W38" i="26"/>
  <c r="AW67" i="71"/>
  <c r="AW68" i="71" s="1"/>
  <c r="AC67" i="71"/>
  <c r="AC68" i="71" s="1"/>
  <c r="M67" i="71"/>
  <c r="M68" i="71" s="1"/>
  <c r="BI67" i="99"/>
  <c r="BI68" i="99" s="1"/>
  <c r="AS67" i="99"/>
  <c r="AS68" i="99" s="1"/>
  <c r="I67" i="99"/>
  <c r="I68" i="99" s="1"/>
  <c r="BI38" i="99"/>
  <c r="BI39" i="99" s="1"/>
  <c r="AS38" i="99"/>
  <c r="AS39" i="99" s="1"/>
  <c r="Y38" i="99"/>
  <c r="Y39" i="99" s="1"/>
  <c r="I38" i="99"/>
  <c r="I39" i="99" s="1"/>
  <c r="M67" i="68"/>
  <c r="M68" i="68" s="1"/>
  <c r="AC54" i="85"/>
  <c r="M54" i="85"/>
  <c r="M99" i="85" s="1"/>
  <c r="T67" i="86"/>
  <c r="T68" i="86" s="1"/>
  <c r="AR38" i="85"/>
  <c r="Y54" i="71"/>
  <c r="Y99" i="71" s="1"/>
  <c r="I54" i="71"/>
  <c r="I99" i="71" s="1"/>
  <c r="Y25" i="71"/>
  <c r="Y98" i="71" s="1"/>
  <c r="I25" i="71"/>
  <c r="I98" i="71" s="1"/>
  <c r="U54" i="68"/>
  <c r="U99" i="68" s="1"/>
  <c r="BG54" i="79"/>
  <c r="BG99" i="79" s="1"/>
  <c r="AY54" i="79"/>
  <c r="AY99" i="79" s="1"/>
  <c r="AQ54" i="79"/>
  <c r="AQ99" i="79" s="1"/>
  <c r="W54" i="79"/>
  <c r="W99" i="79" s="1"/>
  <c r="T54" i="79"/>
  <c r="T99" i="79" s="1"/>
  <c r="T25" i="79"/>
  <c r="T98" i="79" s="1"/>
  <c r="L25" i="79"/>
  <c r="L98" i="79" s="1"/>
  <c r="P54" i="79"/>
  <c r="P99" i="79" s="1"/>
  <c r="AX54" i="79"/>
  <c r="AX99" i="79" s="1"/>
  <c r="AU54" i="79"/>
  <c r="AU99" i="79" s="1"/>
  <c r="AD54" i="79"/>
  <c r="AD99" i="79" s="1"/>
  <c r="N54" i="79"/>
  <c r="N99" i="79" s="1"/>
  <c r="K54" i="79"/>
  <c r="K99" i="79" s="1"/>
  <c r="AE25" i="79"/>
  <c r="AE98" i="79" s="1"/>
  <c r="O25" i="79"/>
  <c r="O98" i="79" s="1"/>
  <c r="AE38" i="97"/>
  <c r="AE39" i="97" s="1"/>
  <c r="O38" i="97"/>
  <c r="O39" i="97" s="1"/>
  <c r="AR25" i="4"/>
  <c r="AA25" i="79"/>
  <c r="AA98" i="79" s="1"/>
  <c r="S25" i="79"/>
  <c r="S98" i="79" s="1"/>
  <c r="K25" i="79"/>
  <c r="K98" i="79" s="1"/>
  <c r="H25" i="79"/>
  <c r="H98" i="79" s="1"/>
  <c r="BG67" i="24"/>
  <c r="BG68" i="24" s="1"/>
  <c r="AQ67" i="24"/>
  <c r="AQ68" i="24" s="1"/>
  <c r="AY38" i="24"/>
  <c r="K67" i="97"/>
  <c r="K68" i="97" s="1"/>
  <c r="I25" i="97"/>
  <c r="I98" i="97" s="1"/>
  <c r="M54" i="97"/>
  <c r="M99" i="97" s="1"/>
  <c r="AC56" i="86"/>
  <c r="M56" i="86"/>
  <c r="BF27" i="4"/>
  <c r="AD27" i="4"/>
  <c r="V27" i="4"/>
  <c r="P27" i="4"/>
  <c r="K27" i="4"/>
  <c r="BC27" i="4"/>
  <c r="AF27" i="4"/>
  <c r="AA27" i="4"/>
  <c r="S27" i="4"/>
  <c r="N27" i="4"/>
  <c r="F27" i="4"/>
  <c r="AA56" i="4"/>
  <c r="S56" i="4"/>
  <c r="K56" i="4"/>
  <c r="L28" i="30"/>
  <c r="H28" i="30"/>
  <c r="F47" i="3"/>
  <c r="F53" i="3"/>
  <c r="F53" i="78"/>
  <c r="J53" i="78"/>
  <c r="J47" i="78"/>
  <c r="G53" i="78"/>
  <c r="H58" i="78"/>
  <c r="J52" i="78"/>
  <c r="J46" i="3"/>
  <c r="G52" i="3"/>
  <c r="G46" i="78"/>
  <c r="G46" i="3"/>
  <c r="F46" i="3"/>
  <c r="H47" i="78"/>
  <c r="F47" i="78"/>
  <c r="G47" i="78"/>
  <c r="J52" i="3"/>
  <c r="J46" i="78"/>
  <c r="H52" i="78"/>
  <c r="H52" i="3"/>
  <c r="F52" i="78"/>
  <c r="G58" i="78"/>
  <c r="H53" i="78"/>
  <c r="H21" i="3"/>
  <c r="J54" i="78"/>
  <c r="G54" i="78"/>
  <c r="AO56" i="86"/>
  <c r="BG38" i="26"/>
  <c r="AQ38" i="26"/>
  <c r="AW27" i="79"/>
  <c r="AC27" i="79"/>
  <c r="M27" i="79"/>
  <c r="Q56" i="79"/>
  <c r="I56" i="79"/>
  <c r="BE27" i="79"/>
  <c r="AO27" i="79"/>
  <c r="U27" i="79"/>
  <c r="BI46" i="4"/>
  <c r="BA46" i="4"/>
  <c r="AS46" i="4"/>
  <c r="AG46" i="4"/>
  <c r="Y46" i="4"/>
  <c r="Q46" i="4"/>
  <c r="I46" i="4"/>
  <c r="BE83" i="79"/>
  <c r="BE83" i="4" s="1"/>
  <c r="AO83" i="79"/>
  <c r="AO83" i="4" s="1"/>
  <c r="U83" i="79"/>
  <c r="AS54" i="85"/>
  <c r="AS99" i="85" s="1"/>
  <c r="AP54" i="86"/>
  <c r="AP99" i="86" s="1"/>
  <c r="AG54" i="85"/>
  <c r="AG99" i="85" s="1"/>
  <c r="AD54" i="86"/>
  <c r="AD99" i="86" s="1"/>
  <c r="Y54" i="85"/>
  <c r="Y99" i="85" s="1"/>
  <c r="V54" i="86"/>
  <c r="V99" i="86" s="1"/>
  <c r="Q54" i="85"/>
  <c r="N54" i="86"/>
  <c r="N99" i="86" s="1"/>
  <c r="I54" i="85"/>
  <c r="I99" i="85" s="1"/>
  <c r="F54" i="86"/>
  <c r="F99" i="86" s="1"/>
  <c r="BH67" i="85"/>
  <c r="BH52" i="86"/>
  <c r="BH52" i="4" s="1"/>
  <c r="BC67" i="85"/>
  <c r="BC68" i="85" s="1"/>
  <c r="BC52" i="86"/>
  <c r="BC52" i="4" s="1"/>
  <c r="AZ67" i="85"/>
  <c r="AZ52" i="86"/>
  <c r="AZ52" i="4" s="1"/>
  <c r="AU67" i="85"/>
  <c r="AU68" i="85" s="1"/>
  <c r="AU52" i="86"/>
  <c r="AU52" i="4" s="1"/>
  <c r="AR67" i="85"/>
  <c r="AR52" i="86"/>
  <c r="AR52" i="4" s="1"/>
  <c r="AM67" i="85"/>
  <c r="AM68" i="85" s="1"/>
  <c r="AM52" i="86"/>
  <c r="AM52" i="4" s="1"/>
  <c r="AF67" i="85"/>
  <c r="AF52" i="86"/>
  <c r="AF52" i="4" s="1"/>
  <c r="AA67" i="85"/>
  <c r="AA68" i="85" s="1"/>
  <c r="AA52" i="86"/>
  <c r="AA52" i="4" s="1"/>
  <c r="X67" i="85"/>
  <c r="X52" i="86"/>
  <c r="X52" i="4" s="1"/>
  <c r="S67" i="85"/>
  <c r="S68" i="85" s="1"/>
  <c r="S52" i="86"/>
  <c r="S52" i="4" s="1"/>
  <c r="P67" i="85"/>
  <c r="P52" i="86"/>
  <c r="P52" i="4" s="1"/>
  <c r="K67" i="85"/>
  <c r="K68" i="85" s="1"/>
  <c r="K52" i="86"/>
  <c r="K52" i="4" s="1"/>
  <c r="BA83" i="79"/>
  <c r="BA83" i="4" s="1"/>
  <c r="AG83" i="79"/>
  <c r="Q83" i="79"/>
  <c r="Q83" i="4" s="1"/>
  <c r="AB67" i="79"/>
  <c r="AB68" i="79" s="1"/>
  <c r="H52" i="4"/>
  <c r="U56" i="86"/>
  <c r="BA19" i="86"/>
  <c r="AG19" i="86"/>
  <c r="AG108" i="86" s="1"/>
  <c r="I19" i="86"/>
  <c r="I108" i="86" s="1"/>
  <c r="AY38" i="26"/>
  <c r="AE38" i="26"/>
  <c r="AE39" i="26" s="1"/>
  <c r="G38" i="26"/>
  <c r="P67" i="79"/>
  <c r="P68" i="79" s="1"/>
  <c r="M56" i="79"/>
  <c r="BI27" i="79"/>
  <c r="BA27" i="79"/>
  <c r="AS27" i="79"/>
  <c r="AG27" i="79"/>
  <c r="Y27" i="79"/>
  <c r="Q27" i="79"/>
  <c r="I27" i="79"/>
  <c r="BG52" i="4"/>
  <c r="W52" i="4"/>
  <c r="AB67" i="86"/>
  <c r="AB68" i="86" s="1"/>
  <c r="L67" i="86"/>
  <c r="L68" i="86" s="1"/>
  <c r="AW83" i="79"/>
  <c r="AW83" i="4" s="1"/>
  <c r="AC83" i="79"/>
  <c r="AC83" i="4" s="1"/>
  <c r="M83" i="79"/>
  <c r="P38" i="86"/>
  <c r="P39" i="86" s="1"/>
  <c r="BI83" i="79"/>
  <c r="BI83" i="4" s="1"/>
  <c r="AS83" i="79"/>
  <c r="Y83" i="79"/>
  <c r="Y83" i="4" s="1"/>
  <c r="I83" i="79"/>
  <c r="BI17" i="4"/>
  <c r="BI106" i="4" s="1"/>
  <c r="BE17" i="4"/>
  <c r="BA17" i="4"/>
  <c r="BA106" i="4" s="1"/>
  <c r="AW17" i="4"/>
  <c r="AW103" i="4" s="1"/>
  <c r="AS17" i="4"/>
  <c r="AO17" i="4"/>
  <c r="AG17" i="4"/>
  <c r="AC17" i="4"/>
  <c r="AC103" i="4" s="1"/>
  <c r="Y17" i="4"/>
  <c r="Y106" i="4" s="1"/>
  <c r="U17" i="4"/>
  <c r="U103" i="4" s="1"/>
  <c r="Q17" i="4"/>
  <c r="Q106" i="4" s="1"/>
  <c r="M17" i="4"/>
  <c r="M103" i="4" s="1"/>
  <c r="I17" i="4"/>
  <c r="I106" i="4" s="1"/>
  <c r="BD67" i="79"/>
  <c r="AN67" i="79"/>
  <c r="T67" i="79"/>
  <c r="T68" i="79" s="1"/>
  <c r="AV38" i="79"/>
  <c r="AN38" i="79"/>
  <c r="AB38" i="79"/>
  <c r="C60" i="9"/>
  <c r="C58" i="9" s="1"/>
  <c r="AW54" i="26"/>
  <c r="AW54" i="86" s="1"/>
  <c r="AO54" i="26"/>
  <c r="AO54" i="86" s="1"/>
  <c r="U54" i="26"/>
  <c r="BC67" i="26"/>
  <c r="AM67" i="26"/>
  <c r="AM68" i="26" s="1"/>
  <c r="K67" i="26"/>
  <c r="K68" i="26" s="1"/>
  <c r="AA38" i="86"/>
  <c r="AA39" i="86" s="1"/>
  <c r="AA25" i="86"/>
  <c r="K38" i="26"/>
  <c r="K25" i="86"/>
  <c r="K98" i="86" s="1"/>
  <c r="BE25" i="26"/>
  <c r="AW25" i="26"/>
  <c r="U25" i="26"/>
  <c r="U25" i="86" s="1"/>
  <c r="M25" i="26"/>
  <c r="BI48" i="86"/>
  <c r="BA48" i="86"/>
  <c r="AS48" i="86"/>
  <c r="Y48" i="86"/>
  <c r="Q48" i="86"/>
  <c r="BI27" i="86"/>
  <c r="AS27" i="86"/>
  <c r="AG27" i="86"/>
  <c r="Y27" i="86"/>
  <c r="I27" i="86"/>
  <c r="BF38" i="85"/>
  <c r="BI23" i="85"/>
  <c r="BF23" i="86"/>
  <c r="AP38" i="85"/>
  <c r="AS23" i="85"/>
  <c r="AP23" i="86"/>
  <c r="AD38" i="85"/>
  <c r="AG23" i="85"/>
  <c r="AD23" i="86"/>
  <c r="N38" i="85"/>
  <c r="Q23" i="85"/>
  <c r="N23" i="86"/>
  <c r="F38" i="85"/>
  <c r="I23" i="85"/>
  <c r="F23" i="86"/>
  <c r="BB52" i="86"/>
  <c r="BB67" i="85"/>
  <c r="BB68" i="85" s="1"/>
  <c r="BE52" i="85"/>
  <c r="Z52" i="86"/>
  <c r="Z67" i="85"/>
  <c r="Z68" i="85" s="1"/>
  <c r="AC52" i="85"/>
  <c r="R52" i="86"/>
  <c r="R67" i="85"/>
  <c r="R68" i="85" s="1"/>
  <c r="U52" i="85"/>
  <c r="BB38" i="85"/>
  <c r="BE23" i="85"/>
  <c r="BB23" i="86"/>
  <c r="AT38" i="85"/>
  <c r="AW23" i="85"/>
  <c r="AT23" i="86"/>
  <c r="AL38" i="85"/>
  <c r="AO23" i="85"/>
  <c r="AL23" i="86"/>
  <c r="R38" i="85"/>
  <c r="U23" i="85"/>
  <c r="R23" i="86"/>
  <c r="J38" i="85"/>
  <c r="M23" i="85"/>
  <c r="J23" i="86"/>
  <c r="BE67" i="71"/>
  <c r="BE68" i="71" s="1"/>
  <c r="U67" i="71"/>
  <c r="U68" i="71" s="1"/>
  <c r="BF67" i="100"/>
  <c r="BF68" i="100" s="1"/>
  <c r="BI52" i="100"/>
  <c r="BI67" i="100" s="1"/>
  <c r="BI68" i="100" s="1"/>
  <c r="AP67" i="100"/>
  <c r="AP68" i="100" s="1"/>
  <c r="AS52" i="100"/>
  <c r="AS67" i="100" s="1"/>
  <c r="AS68" i="100" s="1"/>
  <c r="V67" i="100"/>
  <c r="V68" i="100" s="1"/>
  <c r="Y52" i="100"/>
  <c r="Y67" i="100" s="1"/>
  <c r="Y68" i="100" s="1"/>
  <c r="F67" i="100"/>
  <c r="F68" i="100" s="1"/>
  <c r="I52" i="100"/>
  <c r="I67" i="100" s="1"/>
  <c r="I68" i="100" s="1"/>
  <c r="AD38" i="100"/>
  <c r="AD39" i="100" s="1"/>
  <c r="AG23" i="100"/>
  <c r="AG38" i="100" s="1"/>
  <c r="AG39" i="100" s="1"/>
  <c r="BE56" i="86"/>
  <c r="AW56" i="86"/>
  <c r="BI54" i="26"/>
  <c r="BI54" i="86" s="1"/>
  <c r="BA54" i="26"/>
  <c r="BA54" i="86" s="1"/>
  <c r="AS54" i="26"/>
  <c r="AG54" i="26"/>
  <c r="Y54" i="26"/>
  <c r="Q54" i="26"/>
  <c r="I54" i="26"/>
  <c r="I99" i="26" s="1"/>
  <c r="AY67" i="26"/>
  <c r="AQ67" i="26"/>
  <c r="AE67" i="26"/>
  <c r="W67" i="26"/>
  <c r="O67" i="26"/>
  <c r="G67" i="26"/>
  <c r="BF67" i="26"/>
  <c r="BF68" i="26" s="1"/>
  <c r="BI52" i="26"/>
  <c r="AX67" i="26"/>
  <c r="AX68" i="26" s="1"/>
  <c r="BA52" i="26"/>
  <c r="AP67" i="26"/>
  <c r="AP68" i="26" s="1"/>
  <c r="AS52" i="26"/>
  <c r="AS67" i="26" s="1"/>
  <c r="AS68" i="26" s="1"/>
  <c r="AD67" i="26"/>
  <c r="AD68" i="26" s="1"/>
  <c r="AG52" i="26"/>
  <c r="V67" i="26"/>
  <c r="V68" i="26" s="1"/>
  <c r="Y52" i="26"/>
  <c r="N67" i="26"/>
  <c r="N68" i="26" s="1"/>
  <c r="Q52" i="26"/>
  <c r="F67" i="26"/>
  <c r="F68" i="26" s="1"/>
  <c r="I52" i="26"/>
  <c r="I67" i="26" s="1"/>
  <c r="I68" i="26" s="1"/>
  <c r="BI25" i="26"/>
  <c r="BA25" i="26"/>
  <c r="AS25" i="26"/>
  <c r="AS25" i="86" s="1"/>
  <c r="AG25" i="26"/>
  <c r="AG98" i="26" s="1"/>
  <c r="Y25" i="26"/>
  <c r="Y25" i="86" s="1"/>
  <c r="Q25" i="26"/>
  <c r="Q98" i="26" s="1"/>
  <c r="I25" i="26"/>
  <c r="I98" i="26" s="1"/>
  <c r="AS56" i="86"/>
  <c r="BG67" i="26"/>
  <c r="BB67" i="26"/>
  <c r="BB68" i="26" s="1"/>
  <c r="BE52" i="26"/>
  <c r="AT67" i="26"/>
  <c r="AT68" i="26" s="1"/>
  <c r="AW52" i="26"/>
  <c r="AW67" i="26" s="1"/>
  <c r="AW68" i="26" s="1"/>
  <c r="AL67" i="26"/>
  <c r="AL68" i="26" s="1"/>
  <c r="AO52" i="26"/>
  <c r="AO67" i="26" s="1"/>
  <c r="AO68" i="26" s="1"/>
  <c r="R67" i="26"/>
  <c r="R68" i="26" s="1"/>
  <c r="U52" i="26"/>
  <c r="J67" i="26"/>
  <c r="J68" i="26" s="1"/>
  <c r="M52" i="26"/>
  <c r="AG56" i="86"/>
  <c r="Y56" i="86"/>
  <c r="Q56" i="86"/>
  <c r="I56" i="86"/>
  <c r="BF67" i="85"/>
  <c r="BF68" i="85" s="1"/>
  <c r="BF52" i="86"/>
  <c r="BI52" i="85"/>
  <c r="AX67" i="85"/>
  <c r="AX68" i="85" s="1"/>
  <c r="AX52" i="86"/>
  <c r="BA52" i="85"/>
  <c r="AP67" i="85"/>
  <c r="AP68" i="85" s="1"/>
  <c r="AP52" i="86"/>
  <c r="AS52" i="85"/>
  <c r="AD67" i="85"/>
  <c r="AD68" i="85" s="1"/>
  <c r="AD52" i="86"/>
  <c r="AG52" i="85"/>
  <c r="V67" i="85"/>
  <c r="V68" i="85" s="1"/>
  <c r="V52" i="86"/>
  <c r="Y52" i="85"/>
  <c r="N67" i="85"/>
  <c r="N68" i="85" s="1"/>
  <c r="N52" i="86"/>
  <c r="Q52" i="85"/>
  <c r="F67" i="85"/>
  <c r="F68" i="85" s="1"/>
  <c r="F52" i="86"/>
  <c r="I52" i="85"/>
  <c r="BE27" i="86"/>
  <c r="AW27" i="86"/>
  <c r="AO27" i="86"/>
  <c r="AC27" i="86"/>
  <c r="U27" i="86"/>
  <c r="U98" i="86" s="1"/>
  <c r="M27" i="86"/>
  <c r="Q19" i="86"/>
  <c r="Q108" i="86" s="1"/>
  <c r="AM38" i="26"/>
  <c r="O38" i="26"/>
  <c r="BE48" i="86"/>
  <c r="AT52" i="86"/>
  <c r="AT67" i="85"/>
  <c r="AT68" i="85" s="1"/>
  <c r="AW52" i="85"/>
  <c r="AO48" i="86"/>
  <c r="AC48" i="86"/>
  <c r="U48" i="86"/>
  <c r="M48" i="86"/>
  <c r="BE19" i="86"/>
  <c r="BE108" i="86" s="1"/>
  <c r="AW19" i="86"/>
  <c r="AW108" i="86" s="1"/>
  <c r="AO19" i="86"/>
  <c r="AO108" i="86" s="1"/>
  <c r="AC19" i="86"/>
  <c r="AC108" i="86" s="1"/>
  <c r="U19" i="86"/>
  <c r="U108" i="86" s="1"/>
  <c r="M19" i="86"/>
  <c r="M108" i="86" s="1"/>
  <c r="S38" i="26"/>
  <c r="BB38" i="71"/>
  <c r="BB39" i="71" s="1"/>
  <c r="BE23" i="71"/>
  <c r="BE38" i="71" s="1"/>
  <c r="BE39" i="71" s="1"/>
  <c r="AT38" i="71"/>
  <c r="AT39" i="71" s="1"/>
  <c r="AW23" i="71"/>
  <c r="AW38" i="71" s="1"/>
  <c r="AW39" i="71" s="1"/>
  <c r="AL38" i="71"/>
  <c r="AL39" i="71" s="1"/>
  <c r="AO23" i="71"/>
  <c r="AO38" i="71" s="1"/>
  <c r="AO39" i="71" s="1"/>
  <c r="Z38" i="71"/>
  <c r="Z39" i="71" s="1"/>
  <c r="AC23" i="71"/>
  <c r="AC38" i="71" s="1"/>
  <c r="AC39" i="71" s="1"/>
  <c r="R38" i="71"/>
  <c r="R39" i="71" s="1"/>
  <c r="U23" i="71"/>
  <c r="U38" i="71" s="1"/>
  <c r="U39" i="71" s="1"/>
  <c r="J38" i="71"/>
  <c r="J39" i="71" s="1"/>
  <c r="M23" i="71"/>
  <c r="AX67" i="100"/>
  <c r="AX68" i="100" s="1"/>
  <c r="BA52" i="100"/>
  <c r="BA67" i="100" s="1"/>
  <c r="BA68" i="100" s="1"/>
  <c r="AD67" i="100"/>
  <c r="AD68" i="100" s="1"/>
  <c r="AG52" i="100"/>
  <c r="N67" i="100"/>
  <c r="N68" i="100" s="1"/>
  <c r="Q52" i="100"/>
  <c r="Q67" i="100" s="1"/>
  <c r="Q68" i="100" s="1"/>
  <c r="BF38" i="100"/>
  <c r="BF39" i="100" s="1"/>
  <c r="BI23" i="100"/>
  <c r="BI38" i="100" s="1"/>
  <c r="BI39" i="100" s="1"/>
  <c r="AP38" i="100"/>
  <c r="AP39" i="100" s="1"/>
  <c r="AS23" i="100"/>
  <c r="AS38" i="100" s="1"/>
  <c r="AS39" i="100" s="1"/>
  <c r="V38" i="100"/>
  <c r="V39" i="100" s="1"/>
  <c r="Y23" i="100"/>
  <c r="Y38" i="100" s="1"/>
  <c r="Y39" i="100" s="1"/>
  <c r="F38" i="100"/>
  <c r="F39" i="100" s="1"/>
  <c r="I23" i="100"/>
  <c r="I38" i="100" s="1"/>
  <c r="I39" i="100" s="1"/>
  <c r="BE67" i="99"/>
  <c r="BE68" i="99" s="1"/>
  <c r="AO67" i="99"/>
  <c r="AO68" i="99" s="1"/>
  <c r="AC67" i="99"/>
  <c r="AC68" i="99" s="1"/>
  <c r="M67" i="99"/>
  <c r="M68" i="99" s="1"/>
  <c r="BE38" i="99"/>
  <c r="BE39" i="99" s="1"/>
  <c r="AW38" i="99"/>
  <c r="AW39" i="99" s="1"/>
  <c r="AO38" i="99"/>
  <c r="AO39" i="99" s="1"/>
  <c r="AC38" i="99"/>
  <c r="AC39" i="99" s="1"/>
  <c r="U38" i="99"/>
  <c r="U39" i="99" s="1"/>
  <c r="BH67" i="79"/>
  <c r="BH68" i="79" s="1"/>
  <c r="BF67" i="24"/>
  <c r="BF68" i="24" s="1"/>
  <c r="BI52" i="24"/>
  <c r="AP67" i="24"/>
  <c r="AP68" i="24" s="1"/>
  <c r="AS52" i="24"/>
  <c r="V67" i="24"/>
  <c r="V68" i="24" s="1"/>
  <c r="Y52" i="24"/>
  <c r="F67" i="24"/>
  <c r="F68" i="24" s="1"/>
  <c r="I52" i="24"/>
  <c r="AX38" i="24"/>
  <c r="AX39" i="24" s="1"/>
  <c r="BA23" i="24"/>
  <c r="AD38" i="24"/>
  <c r="AD39" i="24" s="1"/>
  <c r="AG23" i="24"/>
  <c r="AG38" i="24" s="1"/>
  <c r="AG39" i="24" s="1"/>
  <c r="N38" i="24"/>
  <c r="N39" i="24" s="1"/>
  <c r="Q23" i="24"/>
  <c r="BI56" i="79"/>
  <c r="BA56" i="79"/>
  <c r="AS56" i="79"/>
  <c r="AG56" i="79"/>
  <c r="Y56" i="79"/>
  <c r="BA54" i="79"/>
  <c r="BA67" i="22"/>
  <c r="BA68" i="22" s="1"/>
  <c r="AS67" i="22"/>
  <c r="AS68" i="22" s="1"/>
  <c r="AG67" i="22"/>
  <c r="AG68" i="22" s="1"/>
  <c r="Y67" i="22"/>
  <c r="Y68" i="22" s="1"/>
  <c r="Q67" i="22"/>
  <c r="Q68" i="22" s="1"/>
  <c r="I67" i="22"/>
  <c r="I68" i="22" s="1"/>
  <c r="BB25" i="79"/>
  <c r="BB98" i="79" s="1"/>
  <c r="AT25" i="79"/>
  <c r="AT98" i="79" s="1"/>
  <c r="AW25" i="22"/>
  <c r="AL25" i="79"/>
  <c r="AL98" i="79" s="1"/>
  <c r="AO25" i="22"/>
  <c r="Z25" i="79"/>
  <c r="Z98" i="79" s="1"/>
  <c r="AC25" i="22"/>
  <c r="AC98" i="22" s="1"/>
  <c r="R25" i="79"/>
  <c r="R98" i="79" s="1"/>
  <c r="U25" i="22"/>
  <c r="U98" i="22" s="1"/>
  <c r="J25" i="79"/>
  <c r="J98" i="79" s="1"/>
  <c r="M25" i="22"/>
  <c r="M98" i="22" s="1"/>
  <c r="BF67" i="98"/>
  <c r="BI52" i="98"/>
  <c r="AX67" i="98"/>
  <c r="AX68" i="98" s="1"/>
  <c r="BA52" i="98"/>
  <c r="AP67" i="98"/>
  <c r="AP68" i="98" s="1"/>
  <c r="AS52" i="98"/>
  <c r="AD67" i="98"/>
  <c r="AD68" i="98" s="1"/>
  <c r="AG52" i="98"/>
  <c r="V67" i="98"/>
  <c r="V68" i="98" s="1"/>
  <c r="Y52" i="98"/>
  <c r="N67" i="98"/>
  <c r="N68" i="98" s="1"/>
  <c r="Q52" i="98"/>
  <c r="F67" i="98"/>
  <c r="F68" i="98" s="1"/>
  <c r="I52" i="98"/>
  <c r="I67" i="98" s="1"/>
  <c r="I68" i="98" s="1"/>
  <c r="BF52" i="79"/>
  <c r="AX67" i="97"/>
  <c r="AX68" i="97" s="1"/>
  <c r="BA52" i="97"/>
  <c r="BA67" i="97" s="1"/>
  <c r="BA68" i="97" s="1"/>
  <c r="AX52" i="79"/>
  <c r="AP67" i="97"/>
  <c r="AS52" i="97"/>
  <c r="AS67" i="97" s="1"/>
  <c r="AS68" i="97" s="1"/>
  <c r="AP52" i="79"/>
  <c r="AD67" i="97"/>
  <c r="AD68" i="97" s="1"/>
  <c r="AG52" i="97"/>
  <c r="AG67" i="97" s="1"/>
  <c r="AG68" i="97" s="1"/>
  <c r="AD52" i="79"/>
  <c r="V67" i="97"/>
  <c r="V68" i="97" s="1"/>
  <c r="Y52" i="97"/>
  <c r="Y67" i="97" s="1"/>
  <c r="Y68" i="97" s="1"/>
  <c r="V52" i="79"/>
  <c r="N67" i="97"/>
  <c r="N68" i="97" s="1"/>
  <c r="Q52" i="97"/>
  <c r="N52" i="79"/>
  <c r="F67" i="97"/>
  <c r="I52" i="97"/>
  <c r="F52" i="79"/>
  <c r="BE48" i="79"/>
  <c r="AW48" i="79"/>
  <c r="AO48" i="79"/>
  <c r="AC48" i="79"/>
  <c r="U48" i="79"/>
  <c r="M48" i="79"/>
  <c r="BI19" i="79"/>
  <c r="BA19" i="79"/>
  <c r="AS19" i="79"/>
  <c r="AG19" i="79"/>
  <c r="Y19" i="79"/>
  <c r="Q19" i="79"/>
  <c r="I19" i="79"/>
  <c r="AY67" i="79"/>
  <c r="AY68" i="79" s="1"/>
  <c r="G67" i="79"/>
  <c r="BH38" i="79"/>
  <c r="AR38" i="79"/>
  <c r="AR39" i="79" s="1"/>
  <c r="BC38" i="79"/>
  <c r="BC39" i="79" s="1"/>
  <c r="AU38" i="79"/>
  <c r="AU39" i="79" s="1"/>
  <c r="AU67" i="79"/>
  <c r="AU68" i="79" s="1"/>
  <c r="K67" i="79"/>
  <c r="K68" i="79" s="1"/>
  <c r="BI56" i="86"/>
  <c r="BA56" i="86"/>
  <c r="BE54" i="26"/>
  <c r="BE54" i="86" s="1"/>
  <c r="M54" i="26"/>
  <c r="AU67" i="26"/>
  <c r="S67" i="26"/>
  <c r="S68" i="26" s="1"/>
  <c r="AU38" i="26"/>
  <c r="AU25" i="86"/>
  <c r="AU98" i="86" s="1"/>
  <c r="AO25" i="26"/>
  <c r="AG48" i="86"/>
  <c r="I48" i="86"/>
  <c r="BA27" i="86"/>
  <c r="Q27" i="86"/>
  <c r="AX38" i="85"/>
  <c r="BA23" i="85"/>
  <c r="AX23" i="86"/>
  <c r="V38" i="85"/>
  <c r="Y23" i="85"/>
  <c r="V23" i="86"/>
  <c r="BC38" i="26"/>
  <c r="BC39" i="26" s="1"/>
  <c r="AW48" i="86"/>
  <c r="AL52" i="86"/>
  <c r="AL67" i="85"/>
  <c r="AO52" i="85"/>
  <c r="J52" i="86"/>
  <c r="J67" i="85"/>
  <c r="M52" i="85"/>
  <c r="Z38" i="85"/>
  <c r="AC23" i="85"/>
  <c r="Z23" i="86"/>
  <c r="AO67" i="71"/>
  <c r="AO68" i="71" s="1"/>
  <c r="AX38" i="100"/>
  <c r="AX39" i="100" s="1"/>
  <c r="BA23" i="100"/>
  <c r="BA38" i="100" s="1"/>
  <c r="BA39" i="100" s="1"/>
  <c r="N38" i="100"/>
  <c r="N39" i="100" s="1"/>
  <c r="Q23" i="100"/>
  <c r="Q38" i="100" s="1"/>
  <c r="Q39" i="100" s="1"/>
  <c r="BF38" i="71"/>
  <c r="BF39" i="71" s="1"/>
  <c r="BI23" i="71"/>
  <c r="BI38" i="71" s="1"/>
  <c r="BI39" i="71" s="1"/>
  <c r="AX38" i="71"/>
  <c r="AX39" i="71" s="1"/>
  <c r="BA23" i="71"/>
  <c r="BA38" i="71" s="1"/>
  <c r="BA39" i="71" s="1"/>
  <c r="AP38" i="71"/>
  <c r="AP39" i="71" s="1"/>
  <c r="AS23" i="71"/>
  <c r="AS38" i="71" s="1"/>
  <c r="AS39" i="71" s="1"/>
  <c r="AD38" i="71"/>
  <c r="AD39" i="71" s="1"/>
  <c r="AG23" i="71"/>
  <c r="V38" i="71"/>
  <c r="V39" i="71" s="1"/>
  <c r="Y23" i="71"/>
  <c r="N38" i="71"/>
  <c r="N39" i="71" s="1"/>
  <c r="Q23" i="71"/>
  <c r="F38" i="71"/>
  <c r="F39" i="71" s="1"/>
  <c r="I23" i="71"/>
  <c r="I38" i="71" s="1"/>
  <c r="I39" i="71" s="1"/>
  <c r="BB67" i="100"/>
  <c r="BB68" i="100" s="1"/>
  <c r="BE52" i="100"/>
  <c r="BE67" i="100" s="1"/>
  <c r="BE68" i="100" s="1"/>
  <c r="AT67" i="100"/>
  <c r="AT68" i="100" s="1"/>
  <c r="AW52" i="100"/>
  <c r="AW67" i="100" s="1"/>
  <c r="AW68" i="100" s="1"/>
  <c r="AL67" i="100"/>
  <c r="AL68" i="100" s="1"/>
  <c r="AO52" i="100"/>
  <c r="AO67" i="100" s="1"/>
  <c r="AO68" i="100" s="1"/>
  <c r="Z67" i="100"/>
  <c r="Z68" i="100" s="1"/>
  <c r="AC52" i="100"/>
  <c r="AC67" i="100" s="1"/>
  <c r="AC68" i="100" s="1"/>
  <c r="R67" i="100"/>
  <c r="R68" i="100" s="1"/>
  <c r="U52" i="100"/>
  <c r="U67" i="100" s="1"/>
  <c r="U68" i="100" s="1"/>
  <c r="J67" i="100"/>
  <c r="J68" i="100" s="1"/>
  <c r="M52" i="100"/>
  <c r="M67" i="100" s="1"/>
  <c r="M68" i="100" s="1"/>
  <c r="BB38" i="100"/>
  <c r="BB39" i="100" s="1"/>
  <c r="BE23" i="100"/>
  <c r="BE38" i="100" s="1"/>
  <c r="BE39" i="100" s="1"/>
  <c r="AT38" i="100"/>
  <c r="AT39" i="100" s="1"/>
  <c r="AW23" i="100"/>
  <c r="AW38" i="100" s="1"/>
  <c r="AW39" i="100" s="1"/>
  <c r="AL38" i="100"/>
  <c r="AL39" i="100" s="1"/>
  <c r="AO23" i="100"/>
  <c r="AO38" i="100" s="1"/>
  <c r="AO39" i="100" s="1"/>
  <c r="Z38" i="100"/>
  <c r="Z39" i="100" s="1"/>
  <c r="AC23" i="100"/>
  <c r="AC38" i="100" s="1"/>
  <c r="AC39" i="100" s="1"/>
  <c r="R38" i="100"/>
  <c r="R39" i="100" s="1"/>
  <c r="U23" i="100"/>
  <c r="U38" i="100" s="1"/>
  <c r="U39" i="100" s="1"/>
  <c r="J38" i="100"/>
  <c r="J39" i="100" s="1"/>
  <c r="M23" i="100"/>
  <c r="M38" i="100" s="1"/>
  <c r="M39" i="100" s="1"/>
  <c r="BB67" i="98"/>
  <c r="BB68" i="98" s="1"/>
  <c r="BE52" i="98"/>
  <c r="BE67" i="98" s="1"/>
  <c r="BE68" i="98" s="1"/>
  <c r="AT67" i="98"/>
  <c r="AT68" i="98" s="1"/>
  <c r="AW52" i="98"/>
  <c r="AW67" i="98" s="1"/>
  <c r="AW68" i="98" s="1"/>
  <c r="AL67" i="98"/>
  <c r="AL68" i="98" s="1"/>
  <c r="AO52" i="98"/>
  <c r="AO67" i="98" s="1"/>
  <c r="AO68" i="98" s="1"/>
  <c r="Z67" i="98"/>
  <c r="Z68" i="98" s="1"/>
  <c r="AC52" i="98"/>
  <c r="AC67" i="98" s="1"/>
  <c r="AC68" i="98" s="1"/>
  <c r="R67" i="98"/>
  <c r="R68" i="98" s="1"/>
  <c r="U52" i="98"/>
  <c r="U67" i="98" s="1"/>
  <c r="U68" i="98" s="1"/>
  <c r="J67" i="98"/>
  <c r="J68" i="98" s="1"/>
  <c r="M52" i="98"/>
  <c r="M67" i="98" s="1"/>
  <c r="M68" i="98" s="1"/>
  <c r="BB38" i="98"/>
  <c r="BB39" i="98" s="1"/>
  <c r="BE23" i="98"/>
  <c r="BE38" i="98" s="1"/>
  <c r="BE39" i="98" s="1"/>
  <c r="AT38" i="98"/>
  <c r="AT39" i="98" s="1"/>
  <c r="AW23" i="98"/>
  <c r="AW38" i="98" s="1"/>
  <c r="AW39" i="98" s="1"/>
  <c r="AL38" i="98"/>
  <c r="AL39" i="98" s="1"/>
  <c r="AO23" i="98"/>
  <c r="Z38" i="98"/>
  <c r="Z39" i="98" s="1"/>
  <c r="AC23" i="98"/>
  <c r="AC38" i="98" s="1"/>
  <c r="AC39" i="98" s="1"/>
  <c r="R38" i="98"/>
  <c r="R39" i="98" s="1"/>
  <c r="U23" i="98"/>
  <c r="U38" i="98" s="1"/>
  <c r="U39" i="98" s="1"/>
  <c r="J38" i="98"/>
  <c r="J39" i="98" s="1"/>
  <c r="M23" i="98"/>
  <c r="M38" i="98" s="1"/>
  <c r="M39" i="98" s="1"/>
  <c r="AX67" i="24"/>
  <c r="AX68" i="24" s="1"/>
  <c r="BA52" i="24"/>
  <c r="BA67" i="24" s="1"/>
  <c r="BA68" i="24" s="1"/>
  <c r="AD67" i="24"/>
  <c r="AD68" i="24" s="1"/>
  <c r="AG52" i="24"/>
  <c r="AG67" i="24" s="1"/>
  <c r="AG68" i="24" s="1"/>
  <c r="N67" i="24"/>
  <c r="N68" i="24" s="1"/>
  <c r="Q52" i="24"/>
  <c r="Q67" i="24" s="1"/>
  <c r="Q68" i="24" s="1"/>
  <c r="BF38" i="24"/>
  <c r="BF39" i="24" s="1"/>
  <c r="BI23" i="24"/>
  <c r="BI38" i="24" s="1"/>
  <c r="BI39" i="24" s="1"/>
  <c r="AP38" i="24"/>
  <c r="AP39" i="24" s="1"/>
  <c r="AS23" i="24"/>
  <c r="V38" i="24"/>
  <c r="V39" i="24" s="1"/>
  <c r="Y23" i="24"/>
  <c r="F38" i="24"/>
  <c r="F39" i="24" s="1"/>
  <c r="I23" i="24"/>
  <c r="I38" i="24" s="1"/>
  <c r="I39" i="24" s="1"/>
  <c r="BB52" i="79"/>
  <c r="AT67" i="97"/>
  <c r="AT68" i="97" s="1"/>
  <c r="AW52" i="97"/>
  <c r="AW67" i="97" s="1"/>
  <c r="AW68" i="97" s="1"/>
  <c r="AT52" i="79"/>
  <c r="AL67" i="97"/>
  <c r="AL68" i="97" s="1"/>
  <c r="AO52" i="97"/>
  <c r="AO67" i="97" s="1"/>
  <c r="AO68" i="97" s="1"/>
  <c r="AL52" i="79"/>
  <c r="Z67" i="97"/>
  <c r="Z68" i="97" s="1"/>
  <c r="AC52" i="97"/>
  <c r="AC67" i="97" s="1"/>
  <c r="AC68" i="97" s="1"/>
  <c r="Z52" i="79"/>
  <c r="R67" i="97"/>
  <c r="R68" i="97" s="1"/>
  <c r="U52" i="97"/>
  <c r="U67" i="97" s="1"/>
  <c r="U68" i="97" s="1"/>
  <c r="R52" i="79"/>
  <c r="J67" i="97"/>
  <c r="J68" i="97" s="1"/>
  <c r="M52" i="97"/>
  <c r="J52" i="79"/>
  <c r="BB23" i="79"/>
  <c r="AT38" i="97"/>
  <c r="AT39" i="97" s="1"/>
  <c r="AW23" i="97"/>
  <c r="AT23" i="79"/>
  <c r="AT23" i="4" s="1"/>
  <c r="AL38" i="97"/>
  <c r="AL39" i="97" s="1"/>
  <c r="AO23" i="97"/>
  <c r="AL23" i="79"/>
  <c r="Z38" i="97"/>
  <c r="Z39" i="97" s="1"/>
  <c r="AC23" i="97"/>
  <c r="Z23" i="79"/>
  <c r="R38" i="97"/>
  <c r="R39" i="97" s="1"/>
  <c r="U23" i="97"/>
  <c r="R23" i="79"/>
  <c r="J38" i="97"/>
  <c r="J39" i="97" s="1"/>
  <c r="M23" i="97"/>
  <c r="J23" i="79"/>
  <c r="BE56" i="79"/>
  <c r="AW56" i="79"/>
  <c r="AO56" i="79"/>
  <c r="AC56" i="79"/>
  <c r="U56" i="79"/>
  <c r="BE54" i="79"/>
  <c r="AO54" i="79"/>
  <c r="AC54" i="79"/>
  <c r="AW67" i="22"/>
  <c r="AW68" i="22" s="1"/>
  <c r="AO67" i="22"/>
  <c r="AO68" i="22" s="1"/>
  <c r="AC67" i="22"/>
  <c r="AC68" i="22" s="1"/>
  <c r="BF25" i="79"/>
  <c r="BF98" i="79" s="1"/>
  <c r="AX25" i="79"/>
  <c r="AX98" i="79" s="1"/>
  <c r="BA25" i="22"/>
  <c r="BA25" i="79" s="1"/>
  <c r="AP25" i="79"/>
  <c r="AP98" i="79" s="1"/>
  <c r="AS25" i="22"/>
  <c r="AD25" i="79"/>
  <c r="AD98" i="79" s="1"/>
  <c r="AG25" i="22"/>
  <c r="AG98" i="22" s="1"/>
  <c r="V25" i="79"/>
  <c r="V98" i="79" s="1"/>
  <c r="Y25" i="22"/>
  <c r="Y98" i="22" s="1"/>
  <c r="N25" i="79"/>
  <c r="N98" i="79" s="1"/>
  <c r="Q25" i="22"/>
  <c r="Q98" i="22" s="1"/>
  <c r="F25" i="79"/>
  <c r="F98" i="79" s="1"/>
  <c r="I25" i="22"/>
  <c r="I98" i="22" s="1"/>
  <c r="BF38" i="98"/>
  <c r="BF39" i="98" s="1"/>
  <c r="BI23" i="98"/>
  <c r="BI38" i="98" s="1"/>
  <c r="BI39" i="98" s="1"/>
  <c r="AX38" i="98"/>
  <c r="AX39" i="98" s="1"/>
  <c r="BA23" i="98"/>
  <c r="BA38" i="98" s="1"/>
  <c r="BA39" i="98" s="1"/>
  <c r="AP38" i="98"/>
  <c r="AP39" i="98" s="1"/>
  <c r="AS23" i="98"/>
  <c r="AD38" i="98"/>
  <c r="AD39" i="98" s="1"/>
  <c r="AG23" i="98"/>
  <c r="AG38" i="98" s="1"/>
  <c r="AG39" i="98" s="1"/>
  <c r="V38" i="98"/>
  <c r="V39" i="98" s="1"/>
  <c r="Y23" i="98"/>
  <c r="N38" i="98"/>
  <c r="N39" i="98" s="1"/>
  <c r="Q23" i="98"/>
  <c r="Q38" i="98" s="1"/>
  <c r="Q39" i="98" s="1"/>
  <c r="F38" i="98"/>
  <c r="F39" i="98" s="1"/>
  <c r="I23" i="98"/>
  <c r="BB67" i="24"/>
  <c r="BB68" i="24" s="1"/>
  <c r="BE52" i="24"/>
  <c r="BE67" i="24" s="1"/>
  <c r="BE68" i="24" s="1"/>
  <c r="AT67" i="24"/>
  <c r="AT68" i="24" s="1"/>
  <c r="AW52" i="24"/>
  <c r="AW67" i="24" s="1"/>
  <c r="AW68" i="24" s="1"/>
  <c r="AL67" i="24"/>
  <c r="AL68" i="24" s="1"/>
  <c r="AO52" i="24"/>
  <c r="AO67" i="24" s="1"/>
  <c r="AO68" i="24" s="1"/>
  <c r="Z67" i="24"/>
  <c r="Z68" i="24" s="1"/>
  <c r="AC52" i="24"/>
  <c r="AC67" i="24" s="1"/>
  <c r="AC68" i="24" s="1"/>
  <c r="R67" i="24"/>
  <c r="R68" i="24" s="1"/>
  <c r="U52" i="24"/>
  <c r="U67" i="24" s="1"/>
  <c r="U68" i="24" s="1"/>
  <c r="J67" i="24"/>
  <c r="J68" i="24" s="1"/>
  <c r="M52" i="24"/>
  <c r="M67" i="24" s="1"/>
  <c r="M68" i="24" s="1"/>
  <c r="BB38" i="24"/>
  <c r="BB39" i="24" s="1"/>
  <c r="BE23" i="24"/>
  <c r="BE38" i="24" s="1"/>
  <c r="BE39" i="24" s="1"/>
  <c r="AT38" i="24"/>
  <c r="AT39" i="24" s="1"/>
  <c r="AW23" i="24"/>
  <c r="AL38" i="24"/>
  <c r="AL39" i="24" s="1"/>
  <c r="AO23" i="24"/>
  <c r="Z38" i="24"/>
  <c r="Z39" i="24" s="1"/>
  <c r="AC23" i="24"/>
  <c r="AC38" i="24" s="1"/>
  <c r="AC39" i="24" s="1"/>
  <c r="R38" i="24"/>
  <c r="R39" i="24" s="1"/>
  <c r="U23" i="24"/>
  <c r="J38" i="24"/>
  <c r="J39" i="24" s="1"/>
  <c r="M23" i="24"/>
  <c r="BF23" i="79"/>
  <c r="AX38" i="97"/>
  <c r="BA23" i="97"/>
  <c r="BA38" i="97" s="1"/>
  <c r="BA39" i="97" s="1"/>
  <c r="AX23" i="79"/>
  <c r="AP38" i="97"/>
  <c r="AP39" i="97" s="1"/>
  <c r="AS23" i="97"/>
  <c r="AS38" i="97" s="1"/>
  <c r="AS39" i="97" s="1"/>
  <c r="AP23" i="79"/>
  <c r="AD38" i="97"/>
  <c r="AD39" i="97" s="1"/>
  <c r="AG23" i="97"/>
  <c r="AG38" i="97" s="1"/>
  <c r="AG39" i="97" s="1"/>
  <c r="AD23" i="79"/>
  <c r="V38" i="97"/>
  <c r="V39" i="97" s="1"/>
  <c r="Y23" i="97"/>
  <c r="V23" i="79"/>
  <c r="N38" i="97"/>
  <c r="Q23" i="97"/>
  <c r="Q38" i="97" s="1"/>
  <c r="Q39" i="97" s="1"/>
  <c r="N23" i="79"/>
  <c r="F38" i="97"/>
  <c r="F39" i="97" s="1"/>
  <c r="I23" i="97"/>
  <c r="F23" i="79"/>
  <c r="BI48" i="79"/>
  <c r="BA48" i="79"/>
  <c r="AS48" i="79"/>
  <c r="AG48" i="79"/>
  <c r="Y48" i="79"/>
  <c r="Q48" i="79"/>
  <c r="I48" i="79"/>
  <c r="AT38" i="22"/>
  <c r="AT39" i="22" s="1"/>
  <c r="AL38" i="22"/>
  <c r="AL39" i="22" s="1"/>
  <c r="Z38" i="22"/>
  <c r="Z39" i="22" s="1"/>
  <c r="R38" i="22"/>
  <c r="R39" i="22" s="1"/>
  <c r="J38" i="22"/>
  <c r="J39" i="22" s="1"/>
  <c r="BE19" i="79"/>
  <c r="AW19" i="79"/>
  <c r="AO19" i="79"/>
  <c r="AC19" i="79"/>
  <c r="U19" i="79"/>
  <c r="M19" i="79"/>
  <c r="W67" i="79"/>
  <c r="BC67" i="79"/>
  <c r="BC68" i="79" s="1"/>
  <c r="N63" i="45"/>
  <c r="R159" i="82"/>
  <c r="AR112" i="89"/>
  <c r="J63" i="73"/>
  <c r="F63" i="87"/>
  <c r="Q66" i="45"/>
  <c r="I162" i="82"/>
  <c r="L63" i="45"/>
  <c r="G162" i="82"/>
  <c r="I66" i="72"/>
  <c r="J66" i="87"/>
  <c r="J66" i="73"/>
  <c r="S159" i="82"/>
  <c r="G66" i="72"/>
  <c r="J66" i="54"/>
  <c r="O66" i="54"/>
  <c r="L66" i="87"/>
  <c r="AP112" i="89"/>
  <c r="L66" i="54"/>
  <c r="F63" i="73"/>
  <c r="L66" i="43"/>
  <c r="G159" i="82"/>
  <c r="K63" i="45"/>
  <c r="S162" i="82"/>
  <c r="I63" i="43"/>
  <c r="H66" i="73"/>
  <c r="H159" i="82"/>
  <c r="F63" i="45"/>
  <c r="F66" i="73"/>
  <c r="I66" i="87"/>
  <c r="G66" i="43"/>
  <c r="K66" i="54"/>
  <c r="P63" i="45"/>
  <c r="J63" i="45"/>
  <c r="I63" i="45"/>
  <c r="L162" i="82"/>
  <c r="K66" i="45"/>
  <c r="L66" i="72"/>
  <c r="H66" i="72"/>
  <c r="H162" i="82"/>
  <c r="I162" i="92"/>
  <c r="AS102" i="86"/>
  <c r="P159" i="82"/>
  <c r="J66" i="45"/>
  <c r="O63" i="45"/>
  <c r="I159" i="82"/>
  <c r="R162" i="82"/>
  <c r="J159" i="82"/>
  <c r="I63" i="72"/>
  <c r="O162" i="82"/>
  <c r="I66" i="54"/>
  <c r="F162" i="82"/>
  <c r="H66" i="45"/>
  <c r="I66" i="73"/>
  <c r="H66" i="54"/>
  <c r="Q162" i="82"/>
  <c r="P162" i="82"/>
  <c r="AW102" i="86"/>
  <c r="R63" i="45"/>
  <c r="P66" i="88"/>
  <c r="K63" i="43"/>
  <c r="F66" i="87"/>
  <c r="F162" i="92"/>
  <c r="G66" i="54"/>
  <c r="I66" i="43"/>
  <c r="G66" i="87"/>
  <c r="J63" i="72"/>
  <c r="Q63" i="45"/>
  <c r="L63" i="43"/>
  <c r="H66" i="43"/>
  <c r="G63" i="73"/>
  <c r="L162" i="92"/>
  <c r="H63" i="43"/>
  <c r="J162" i="82"/>
  <c r="H63" i="72"/>
  <c r="G66" i="45"/>
  <c r="R66" i="45"/>
  <c r="G66" i="73"/>
  <c r="P66" i="45"/>
  <c r="J63" i="43"/>
  <c r="O63" i="88"/>
  <c r="K159" i="82"/>
  <c r="H159" i="47"/>
  <c r="F66" i="45"/>
  <c r="L63" i="73"/>
  <c r="O66" i="45"/>
  <c r="H162" i="92"/>
  <c r="N66" i="88"/>
  <c r="L159" i="82"/>
  <c r="K162" i="82"/>
  <c r="L66" i="45"/>
  <c r="S63" i="45"/>
  <c r="H66" i="87"/>
  <c r="S66" i="45"/>
  <c r="F63" i="72"/>
  <c r="F159" i="82"/>
  <c r="AK102" i="79"/>
  <c r="AK102" i="86"/>
  <c r="F63" i="43"/>
  <c r="L66" i="73"/>
  <c r="F159" i="92"/>
  <c r="H63" i="45"/>
  <c r="K66" i="43"/>
  <c r="Q159" i="82"/>
  <c r="F66" i="43"/>
  <c r="L63" i="72"/>
  <c r="O159" i="82"/>
  <c r="F66" i="72"/>
  <c r="G63" i="45"/>
  <c r="AO102" i="86"/>
  <c r="N159" i="82"/>
  <c r="G63" i="43"/>
  <c r="F66" i="54"/>
  <c r="J66" i="72"/>
  <c r="I63" i="73"/>
  <c r="G63" i="72"/>
  <c r="N162" i="82"/>
  <c r="H63" i="73"/>
  <c r="BI99" i="86" l="1"/>
  <c r="BD38" i="86"/>
  <c r="BD39" i="86" s="1"/>
  <c r="AP23" i="4"/>
  <c r="X38" i="86"/>
  <c r="X39" i="86" s="1"/>
  <c r="U54" i="79"/>
  <c r="BA103" i="4"/>
  <c r="BE99" i="98"/>
  <c r="U31" i="103"/>
  <c r="AO103" i="4"/>
  <c r="H99" i="4"/>
  <c r="AS38" i="24"/>
  <c r="AS39" i="24" s="1"/>
  <c r="AV99" i="4"/>
  <c r="AM38" i="79"/>
  <c r="AM39" i="79" s="1"/>
  <c r="BA38" i="24"/>
  <c r="BA39" i="24" s="1"/>
  <c r="BI67" i="24"/>
  <c r="BI68" i="24" s="1"/>
  <c r="V31" i="103"/>
  <c r="AS103" i="4"/>
  <c r="BC25" i="4"/>
  <c r="BC98" i="4" s="1"/>
  <c r="H99" i="79"/>
  <c r="Q67" i="97"/>
  <c r="Q68" i="97" s="1"/>
  <c r="I103" i="4"/>
  <c r="I67" i="97"/>
  <c r="I68" i="97" s="1"/>
  <c r="I38" i="97"/>
  <c r="I39" i="97" s="1"/>
  <c r="X38" i="79"/>
  <c r="X38" i="4" s="1"/>
  <c r="X39" i="4" s="1"/>
  <c r="Y103" i="4"/>
  <c r="BI103" i="4"/>
  <c r="AG103" i="4"/>
  <c r="U99" i="22"/>
  <c r="BE103" i="4"/>
  <c r="Q103" i="4"/>
  <c r="K48" i="3"/>
  <c r="K60" i="3"/>
  <c r="H54" i="3"/>
  <c r="H60" i="3"/>
  <c r="G48" i="3"/>
  <c r="G60" i="3"/>
  <c r="J48" i="3"/>
  <c r="J60" i="3"/>
  <c r="N54" i="3"/>
  <c r="N60" i="3"/>
  <c r="F55" i="3"/>
  <c r="F62" i="3"/>
  <c r="N55" i="3"/>
  <c r="N62" i="3"/>
  <c r="H62" i="3"/>
  <c r="K62" i="3"/>
  <c r="G49" i="3"/>
  <c r="G62" i="3"/>
  <c r="J49" i="3"/>
  <c r="J62" i="3"/>
  <c r="F54" i="3"/>
  <c r="F60" i="3"/>
  <c r="O49" i="3"/>
  <c r="O62" i="3"/>
  <c r="O42" i="81"/>
  <c r="O43" i="81" s="1"/>
  <c r="AD117" i="30"/>
  <c r="K69" i="45"/>
  <c r="Q64" i="45"/>
  <c r="AF38" i="79"/>
  <c r="AF38" i="4" s="1"/>
  <c r="AF39" i="4" s="1"/>
  <c r="M38" i="24"/>
  <c r="M39" i="24" s="1"/>
  <c r="I38" i="98"/>
  <c r="I39" i="98" s="1"/>
  <c r="AS38" i="98"/>
  <c r="AS39" i="98" s="1"/>
  <c r="U67" i="22"/>
  <c r="U68" i="22" s="1"/>
  <c r="AQ38" i="79"/>
  <c r="AQ39" i="79" s="1"/>
  <c r="K38" i="79"/>
  <c r="K39" i="79" s="1"/>
  <c r="AQ67" i="79"/>
  <c r="AQ68" i="79" s="1"/>
  <c r="Q67" i="98"/>
  <c r="Q68" i="98" s="1"/>
  <c r="AG67" i="98"/>
  <c r="AG68" i="98" s="1"/>
  <c r="BA67" i="98"/>
  <c r="BA68" i="98" s="1"/>
  <c r="Q38" i="24"/>
  <c r="Q39" i="24" s="1"/>
  <c r="AR67" i="79"/>
  <c r="AR68" i="79" s="1"/>
  <c r="AG67" i="100"/>
  <c r="AG68" i="100" s="1"/>
  <c r="M38" i="71"/>
  <c r="M39" i="71" s="1"/>
  <c r="AS54" i="86"/>
  <c r="L67" i="79"/>
  <c r="L68" i="79" s="1"/>
  <c r="AV67" i="79"/>
  <c r="Y67" i="99"/>
  <c r="Y68" i="99" s="1"/>
  <c r="AF25" i="4"/>
  <c r="AF98" i="4" s="1"/>
  <c r="L23" i="4"/>
  <c r="X99" i="4"/>
  <c r="AF38" i="86"/>
  <c r="AF39" i="86" s="1"/>
  <c r="AB98" i="79"/>
  <c r="AG67" i="99"/>
  <c r="AG68" i="99" s="1"/>
  <c r="AS54" i="79"/>
  <c r="AV25" i="4"/>
  <c r="AV98" i="4" s="1"/>
  <c r="M48" i="4"/>
  <c r="X99" i="79"/>
  <c r="AA67" i="79"/>
  <c r="AA68" i="79" s="1"/>
  <c r="BG67" i="79"/>
  <c r="U38" i="24"/>
  <c r="U39" i="24" s="1"/>
  <c r="AO38" i="24"/>
  <c r="AO39" i="24" s="1"/>
  <c r="AS25" i="79"/>
  <c r="BI25" i="79"/>
  <c r="AM67" i="79"/>
  <c r="AM68" i="79" s="1"/>
  <c r="Y67" i="98"/>
  <c r="Y68" i="98" s="1"/>
  <c r="AS67" i="98"/>
  <c r="AS68" i="98" s="1"/>
  <c r="BI54" i="79"/>
  <c r="BI99" i="79" s="1"/>
  <c r="I67" i="24"/>
  <c r="I68" i="24" s="1"/>
  <c r="AS67" i="24"/>
  <c r="AS68" i="24" s="1"/>
  <c r="Q25" i="86"/>
  <c r="Q98" i="86" s="1"/>
  <c r="M25" i="86"/>
  <c r="M98" i="86" s="1"/>
  <c r="M83" i="4"/>
  <c r="I54" i="79"/>
  <c r="I99" i="79" s="1"/>
  <c r="AG83" i="4"/>
  <c r="AG54" i="79"/>
  <c r="AG99" i="79" s="1"/>
  <c r="R99" i="4"/>
  <c r="AV99" i="79"/>
  <c r="AW54" i="79"/>
  <c r="Q98" i="24"/>
  <c r="Y99" i="99"/>
  <c r="L69" i="72"/>
  <c r="I69" i="45"/>
  <c r="O64" i="45"/>
  <c r="Q69" i="45"/>
  <c r="P64" i="45"/>
  <c r="J69" i="72"/>
  <c r="F69" i="72"/>
  <c r="P38" i="79"/>
  <c r="P39" i="79" s="1"/>
  <c r="M54" i="86"/>
  <c r="G38" i="79"/>
  <c r="G39" i="79" s="1"/>
  <c r="AA38" i="79"/>
  <c r="AA39" i="79" s="1"/>
  <c r="H38" i="79"/>
  <c r="H39" i="79" s="1"/>
  <c r="Y54" i="79"/>
  <c r="Y99" i="79" s="1"/>
  <c r="X67" i="79"/>
  <c r="X68" i="79" s="1"/>
  <c r="Y54" i="86"/>
  <c r="Y99" i="86" s="1"/>
  <c r="AC54" i="86"/>
  <c r="AC99" i="86" s="1"/>
  <c r="AG106" i="4"/>
  <c r="O23" i="4"/>
  <c r="M99" i="22"/>
  <c r="U99" i="99"/>
  <c r="AC99" i="85"/>
  <c r="AG99" i="71"/>
  <c r="Y98" i="26"/>
  <c r="M98" i="26"/>
  <c r="AG38" i="71"/>
  <c r="AG39" i="71" s="1"/>
  <c r="O38" i="79"/>
  <c r="O39" i="79" s="1"/>
  <c r="O67" i="79"/>
  <c r="O68" i="79" s="1"/>
  <c r="H67" i="79"/>
  <c r="H67" i="4" s="1"/>
  <c r="H68" i="4" s="1"/>
  <c r="AW67" i="99"/>
  <c r="AW68" i="99" s="1"/>
  <c r="AS38" i="26"/>
  <c r="AS39" i="26" s="1"/>
  <c r="U67" i="26"/>
  <c r="U68" i="26" s="1"/>
  <c r="BI25" i="86"/>
  <c r="AG54" i="86"/>
  <c r="AG99" i="86" s="1"/>
  <c r="AF67" i="79"/>
  <c r="AF68" i="79" s="1"/>
  <c r="M54" i="79"/>
  <c r="U67" i="68"/>
  <c r="U68" i="68" s="1"/>
  <c r="BG38" i="79"/>
  <c r="BG39" i="79" s="1"/>
  <c r="BG39" i="24"/>
  <c r="BD99" i="4"/>
  <c r="AV98" i="86"/>
  <c r="Y99" i="24"/>
  <c r="Y99" i="26"/>
  <c r="M99" i="26"/>
  <c r="U98" i="26"/>
  <c r="S67" i="79"/>
  <c r="S68" i="79" s="1"/>
  <c r="AZ38" i="79"/>
  <c r="AZ39" i="79" s="1"/>
  <c r="Y38" i="97"/>
  <c r="Y39" i="97" s="1"/>
  <c r="AW38" i="24"/>
  <c r="AW39" i="24" s="1"/>
  <c r="Y38" i="98"/>
  <c r="Y39" i="98" s="1"/>
  <c r="M67" i="97"/>
  <c r="M68" i="97" s="1"/>
  <c r="AE38" i="79"/>
  <c r="AE39" i="79" s="1"/>
  <c r="AE67" i="79"/>
  <c r="AE68" i="79" s="1"/>
  <c r="Y67" i="24"/>
  <c r="Y68" i="24" s="1"/>
  <c r="AZ67" i="79"/>
  <c r="AZ68" i="79" s="1"/>
  <c r="AY38" i="79"/>
  <c r="AY39" i="79" s="1"/>
  <c r="AY39" i="24"/>
  <c r="L54" i="4"/>
  <c r="L99" i="4" s="1"/>
  <c r="Q38" i="68"/>
  <c r="Q39" i="68" s="1"/>
  <c r="AW98" i="24"/>
  <c r="Q99" i="68"/>
  <c r="Q99" i="85"/>
  <c r="Y98" i="68"/>
  <c r="AG99" i="26"/>
  <c r="U99" i="26"/>
  <c r="Q99" i="26"/>
  <c r="AM109" i="81"/>
  <c r="Y98" i="86"/>
  <c r="I83" i="4"/>
  <c r="AH28" i="30"/>
  <c r="AH108" i="30" s="1"/>
  <c r="G63" i="3"/>
  <c r="AS83" i="4"/>
  <c r="N48" i="3"/>
  <c r="H63" i="3"/>
  <c r="AO99" i="79"/>
  <c r="AS99" i="79"/>
  <c r="BE99" i="86"/>
  <c r="BI98" i="86"/>
  <c r="AA25" i="4"/>
  <c r="AA98" i="4" s="1"/>
  <c r="AI60" i="30"/>
  <c r="H48" i="3"/>
  <c r="J53" i="3"/>
  <c r="AN28" i="30"/>
  <c r="T26" i="30"/>
  <c r="AB109" i="30"/>
  <c r="AM42" i="30"/>
  <c r="AM43" i="30" s="1"/>
  <c r="BI98" i="79"/>
  <c r="V109" i="90"/>
  <c r="T28" i="30"/>
  <c r="J108" i="81"/>
  <c r="G109" i="81"/>
  <c r="AA98" i="86"/>
  <c r="AW99" i="79"/>
  <c r="BA99" i="79"/>
  <c r="K60" i="30"/>
  <c r="F108" i="90"/>
  <c r="J109" i="81"/>
  <c r="AJ108" i="81"/>
  <c r="AF98" i="86"/>
  <c r="U99" i="79"/>
  <c r="BE99" i="79"/>
  <c r="AS98" i="79"/>
  <c r="AO99" i="86"/>
  <c r="N108" i="81"/>
  <c r="Z99" i="4"/>
  <c r="AC99" i="79"/>
  <c r="AW99" i="86"/>
  <c r="AS98" i="86"/>
  <c r="BA98" i="79"/>
  <c r="M99" i="86"/>
  <c r="X25" i="4"/>
  <c r="X98" i="4" s="1"/>
  <c r="X98" i="79"/>
  <c r="L109" i="30"/>
  <c r="F49" i="3"/>
  <c r="AR98" i="4"/>
  <c r="AR99" i="4"/>
  <c r="N49" i="3"/>
  <c r="N63" i="3"/>
  <c r="S109" i="30"/>
  <c r="AU38" i="86"/>
  <c r="AU39" i="86" s="1"/>
  <c r="AU39" i="26"/>
  <c r="S38" i="86"/>
  <c r="S39" i="86" s="1"/>
  <c r="S39" i="26"/>
  <c r="K38" i="86"/>
  <c r="K39" i="86" s="1"/>
  <c r="K39" i="26"/>
  <c r="W38" i="86"/>
  <c r="W39" i="86" s="1"/>
  <c r="W39" i="26"/>
  <c r="AM38" i="86"/>
  <c r="AM39" i="86" s="1"/>
  <c r="AM39" i="26"/>
  <c r="AY38" i="86"/>
  <c r="AY39" i="86" s="1"/>
  <c r="AY39" i="26"/>
  <c r="AQ38" i="86"/>
  <c r="AQ39" i="86" s="1"/>
  <c r="AQ39" i="26"/>
  <c r="BG38" i="86"/>
  <c r="BG39" i="86" s="1"/>
  <c r="BG39" i="26"/>
  <c r="O38" i="86"/>
  <c r="O39" i="86" s="1"/>
  <c r="O39" i="26"/>
  <c r="G38" i="86"/>
  <c r="G39" i="86" s="1"/>
  <c r="G39" i="26"/>
  <c r="BG67" i="86"/>
  <c r="BG68" i="86" s="1"/>
  <c r="BG68" i="26"/>
  <c r="O67" i="86"/>
  <c r="O68" i="86" s="1"/>
  <c r="O68" i="26"/>
  <c r="AY67" i="86"/>
  <c r="AY68" i="86" s="1"/>
  <c r="AY68" i="26"/>
  <c r="AQ67" i="86"/>
  <c r="AQ68" i="86" s="1"/>
  <c r="AQ68" i="26"/>
  <c r="W67" i="86"/>
  <c r="W68" i="86" s="1"/>
  <c r="W68" i="26"/>
  <c r="BC67" i="86"/>
  <c r="BC68" i="86" s="1"/>
  <c r="BC68" i="26"/>
  <c r="G67" i="86"/>
  <c r="G68" i="86" s="1"/>
  <c r="G68" i="26"/>
  <c r="AU67" i="86"/>
  <c r="AU68" i="86" s="1"/>
  <c r="AU68" i="26"/>
  <c r="AE67" i="86"/>
  <c r="AE68" i="86" s="1"/>
  <c r="AE68" i="26"/>
  <c r="K67" i="86"/>
  <c r="K68" i="86" s="1"/>
  <c r="AL67" i="86"/>
  <c r="AL68" i="86" s="1"/>
  <c r="AL68" i="85"/>
  <c r="AA67" i="86"/>
  <c r="AA68" i="86" s="1"/>
  <c r="P67" i="86"/>
  <c r="P68" i="86" s="1"/>
  <c r="P68" i="85"/>
  <c r="X67" i="86"/>
  <c r="X68" i="86" s="1"/>
  <c r="X68" i="85"/>
  <c r="AF67" i="86"/>
  <c r="AF68" i="86" s="1"/>
  <c r="AF68" i="85"/>
  <c r="AR67" i="86"/>
  <c r="AR68" i="86" s="1"/>
  <c r="AR68" i="85"/>
  <c r="AZ67" i="86"/>
  <c r="AZ68" i="86" s="1"/>
  <c r="AZ68" i="85"/>
  <c r="BH67" i="86"/>
  <c r="BH68" i="86" s="1"/>
  <c r="BH68" i="85"/>
  <c r="J67" i="86"/>
  <c r="J68" i="86" s="1"/>
  <c r="J68" i="85"/>
  <c r="S67" i="86"/>
  <c r="S68" i="86" s="1"/>
  <c r="AM67" i="86"/>
  <c r="AM68" i="86" s="1"/>
  <c r="F38" i="86"/>
  <c r="F39" i="86" s="1"/>
  <c r="F39" i="85"/>
  <c r="BF38" i="86"/>
  <c r="BF39" i="86" s="1"/>
  <c r="BF39" i="85"/>
  <c r="AR38" i="86"/>
  <c r="AR39" i="86" s="1"/>
  <c r="AR39" i="85"/>
  <c r="AX38" i="86"/>
  <c r="AX39" i="86" s="1"/>
  <c r="AX39" i="85"/>
  <c r="AT38" i="86"/>
  <c r="AT39" i="86" s="1"/>
  <c r="AT39" i="85"/>
  <c r="AP38" i="86"/>
  <c r="AP39" i="86" s="1"/>
  <c r="AP39" i="85"/>
  <c r="AE38" i="86"/>
  <c r="AE39" i="86" s="1"/>
  <c r="J38" i="86"/>
  <c r="J39" i="86" s="1"/>
  <c r="J39" i="85"/>
  <c r="BB38" i="86"/>
  <c r="BB39" i="86" s="1"/>
  <c r="BB39" i="85"/>
  <c r="H38" i="86"/>
  <c r="H39" i="86" s="1"/>
  <c r="H39" i="85"/>
  <c r="V38" i="86"/>
  <c r="V39" i="86" s="1"/>
  <c r="V39" i="85"/>
  <c r="AL38" i="86"/>
  <c r="AL39" i="86" s="1"/>
  <c r="AL39" i="85"/>
  <c r="AD38" i="86"/>
  <c r="AD39" i="86" s="1"/>
  <c r="AD39" i="85"/>
  <c r="AZ38" i="86"/>
  <c r="AZ39" i="86" s="1"/>
  <c r="AZ39" i="85"/>
  <c r="Z38" i="86"/>
  <c r="Z39" i="86" s="1"/>
  <c r="Z39" i="85"/>
  <c r="BC38" i="86"/>
  <c r="BC39" i="86" s="1"/>
  <c r="R38" i="86"/>
  <c r="R39" i="86" s="1"/>
  <c r="R39" i="85"/>
  <c r="N38" i="86"/>
  <c r="N39" i="86" s="1"/>
  <c r="N39" i="85"/>
  <c r="Z38" i="79"/>
  <c r="Z39" i="79" s="1"/>
  <c r="BB38" i="79"/>
  <c r="BB39" i="79" s="1"/>
  <c r="T38" i="79"/>
  <c r="T39" i="79" s="1"/>
  <c r="T39" i="68"/>
  <c r="F67" i="79"/>
  <c r="F68" i="79" s="1"/>
  <c r="F68" i="97"/>
  <c r="AP67" i="79"/>
  <c r="AP68" i="79" s="1"/>
  <c r="AP68" i="97"/>
  <c r="BF67" i="79"/>
  <c r="BF68" i="79" s="1"/>
  <c r="BF68" i="98"/>
  <c r="S38" i="79"/>
  <c r="S39" i="79" s="1"/>
  <c r="S39" i="98"/>
  <c r="BD38" i="79"/>
  <c r="BD38" i="4" s="1"/>
  <c r="BD39" i="4" s="1"/>
  <c r="BD39" i="24"/>
  <c r="L38" i="79"/>
  <c r="L39" i="79" s="1"/>
  <c r="N38" i="79"/>
  <c r="N39" i="79" s="1"/>
  <c r="N39" i="97"/>
  <c r="AX38" i="79"/>
  <c r="AX39" i="79" s="1"/>
  <c r="AX39" i="97"/>
  <c r="W38" i="79"/>
  <c r="W39" i="79" s="1"/>
  <c r="W39" i="97"/>
  <c r="J55" i="3"/>
  <c r="BB23" i="4"/>
  <c r="BA27" i="4"/>
  <c r="AS106" i="4"/>
  <c r="V20" i="103"/>
  <c r="W20" i="103"/>
  <c r="U20" i="103"/>
  <c r="U83" i="4"/>
  <c r="T42" i="30"/>
  <c r="T43" i="30" s="1"/>
  <c r="O63" i="3"/>
  <c r="O55" i="3"/>
  <c r="AH74" i="30"/>
  <c r="AH75" i="30" s="1"/>
  <c r="AT74" i="90"/>
  <c r="AT75" i="90" s="1"/>
  <c r="F42" i="90"/>
  <c r="F43" i="90" s="1"/>
  <c r="F43" i="56"/>
  <c r="AL74" i="30"/>
  <c r="AL75" i="30" s="1"/>
  <c r="AF109" i="30"/>
  <c r="AR74" i="81"/>
  <c r="AR74" i="30" s="1"/>
  <c r="AR75" i="30" s="1"/>
  <c r="T74" i="81"/>
  <c r="T75" i="81" s="1"/>
  <c r="T75" i="28"/>
  <c r="AI74" i="81"/>
  <c r="AI75" i="81" s="1"/>
  <c r="AI75" i="29"/>
  <c r="X74" i="81"/>
  <c r="X75" i="81" s="1"/>
  <c r="X75" i="28"/>
  <c r="AK74" i="81"/>
  <c r="AK75" i="81" s="1"/>
  <c r="Z74" i="81"/>
  <c r="Z75" i="81" s="1"/>
  <c r="Z75" i="28"/>
  <c r="G74" i="81"/>
  <c r="G75" i="81" s="1"/>
  <c r="G75" i="74"/>
  <c r="AP74" i="81"/>
  <c r="AP74" i="30" s="1"/>
  <c r="AP75" i="30" s="1"/>
  <c r="V74" i="81"/>
  <c r="V75" i="81" s="1"/>
  <c r="V75" i="28"/>
  <c r="AD74" i="30"/>
  <c r="AD75" i="30" s="1"/>
  <c r="AM74" i="81"/>
  <c r="AM74" i="30" s="1"/>
  <c r="AM75" i="30" s="1"/>
  <c r="AM75" i="29"/>
  <c r="AJ74" i="81"/>
  <c r="AJ75" i="81" s="1"/>
  <c r="J28" i="30"/>
  <c r="L42" i="81"/>
  <c r="L43" i="81" s="1"/>
  <c r="G42" i="81"/>
  <c r="G42" i="30" s="1"/>
  <c r="G43" i="30" s="1"/>
  <c r="G43" i="75"/>
  <c r="AK42" i="81"/>
  <c r="AK43" i="81" s="1"/>
  <c r="AK43" i="75"/>
  <c r="W42" i="81"/>
  <c r="W42" i="30" s="1"/>
  <c r="W43" i="30" s="1"/>
  <c r="W43" i="28"/>
  <c r="J42" i="81"/>
  <c r="J43" i="81" s="1"/>
  <c r="J43" i="29"/>
  <c r="AI42" i="81"/>
  <c r="AI42" i="30" s="1"/>
  <c r="AI43" i="30" s="1"/>
  <c r="AI43" i="75"/>
  <c r="I42" i="81"/>
  <c r="I43" i="81" s="1"/>
  <c r="I43" i="75"/>
  <c r="Q42" i="81"/>
  <c r="Q43" i="81" s="1"/>
  <c r="Q43" i="29"/>
  <c r="S42" i="81"/>
  <c r="S42" i="30" s="1"/>
  <c r="S43" i="30" s="1"/>
  <c r="S43" i="29"/>
  <c r="F42" i="81"/>
  <c r="F43" i="81" s="1"/>
  <c r="F43" i="28"/>
  <c r="Y42" i="81"/>
  <c r="Y43" i="81" s="1"/>
  <c r="Y43" i="28"/>
  <c r="H42" i="81"/>
  <c r="H42" i="30" s="1"/>
  <c r="H43" i="30" s="1"/>
  <c r="U42" i="81"/>
  <c r="U43" i="81" s="1"/>
  <c r="U43" i="28"/>
  <c r="Z42" i="81"/>
  <c r="Z42" i="30" s="1"/>
  <c r="Z43" i="30" s="1"/>
  <c r="Z43" i="75"/>
  <c r="F58" i="30"/>
  <c r="AS109" i="81"/>
  <c r="J60" i="30"/>
  <c r="J58" i="30"/>
  <c r="V58" i="30"/>
  <c r="AP42" i="30"/>
  <c r="AP43" i="30" s="1"/>
  <c r="AP43" i="81"/>
  <c r="K42" i="30"/>
  <c r="K43" i="30" s="1"/>
  <c r="K43" i="81"/>
  <c r="AQ42" i="30"/>
  <c r="AQ43" i="30" s="1"/>
  <c r="AQ43" i="81"/>
  <c r="AR42" i="30"/>
  <c r="AR43" i="30" s="1"/>
  <c r="AR43" i="81"/>
  <c r="Y42" i="30"/>
  <c r="Y43" i="30" s="1"/>
  <c r="P42" i="30"/>
  <c r="P43" i="30" s="1"/>
  <c r="P43" i="81"/>
  <c r="P108" i="30"/>
  <c r="AD109" i="30"/>
  <c r="W68" i="103"/>
  <c r="V42" i="30"/>
  <c r="V43" i="30" s="1"/>
  <c r="V43" i="81"/>
  <c r="O109" i="30"/>
  <c r="V68" i="103"/>
  <c r="AE42" i="30"/>
  <c r="AE43" i="30" s="1"/>
  <c r="AE43" i="81"/>
  <c r="AN74" i="30"/>
  <c r="AN75" i="30" s="1"/>
  <c r="U68" i="103"/>
  <c r="AT74" i="30"/>
  <c r="AT75" i="30" s="1"/>
  <c r="AT75" i="81"/>
  <c r="U74" i="30"/>
  <c r="U75" i="30" s="1"/>
  <c r="U75" i="90"/>
  <c r="R74" i="30"/>
  <c r="R75" i="30" s="1"/>
  <c r="R75" i="81"/>
  <c r="H74" i="30"/>
  <c r="H75" i="30" s="1"/>
  <c r="H75" i="90"/>
  <c r="AU74" i="30"/>
  <c r="AU75" i="30" s="1"/>
  <c r="AU75" i="81"/>
  <c r="Y74" i="30"/>
  <c r="Y75" i="30" s="1"/>
  <c r="Y75" i="81"/>
  <c r="AG74" i="30"/>
  <c r="AG75" i="30" s="1"/>
  <c r="AG75" i="81"/>
  <c r="I74" i="30"/>
  <c r="I75" i="30" s="1"/>
  <c r="I75" i="81"/>
  <c r="W74" i="30"/>
  <c r="W75" i="30" s="1"/>
  <c r="W75" i="90"/>
  <c r="AF74" i="30"/>
  <c r="AF75" i="30" s="1"/>
  <c r="AF75" i="81"/>
  <c r="S74" i="30"/>
  <c r="S75" i="30" s="1"/>
  <c r="S75" i="81"/>
  <c r="K74" i="30"/>
  <c r="K75" i="30" s="1"/>
  <c r="K75" i="81"/>
  <c r="AS74" i="30"/>
  <c r="AS75" i="30" s="1"/>
  <c r="AS75" i="81"/>
  <c r="AC74" i="30"/>
  <c r="AC75" i="30" s="1"/>
  <c r="AC75" i="81"/>
  <c r="L74" i="30"/>
  <c r="L75" i="30" s="1"/>
  <c r="L75" i="90"/>
  <c r="S58" i="30"/>
  <c r="AB74" i="30"/>
  <c r="AB75" i="30" s="1"/>
  <c r="AB75" i="81"/>
  <c r="AL58" i="30"/>
  <c r="I48" i="4"/>
  <c r="M38" i="26"/>
  <c r="M39" i="26" s="1"/>
  <c r="BH38" i="4"/>
  <c r="BH39" i="4" s="1"/>
  <c r="BH39" i="79"/>
  <c r="AB38" i="4"/>
  <c r="AB39" i="4" s="1"/>
  <c r="AB39" i="79"/>
  <c r="AN67" i="4"/>
  <c r="AN68" i="4" s="1"/>
  <c r="AN68" i="79"/>
  <c r="W67" i="4"/>
  <c r="W68" i="4" s="1"/>
  <c r="W68" i="79"/>
  <c r="BG67" i="4"/>
  <c r="BG68" i="4" s="1"/>
  <c r="BG68" i="79"/>
  <c r="G67" i="4"/>
  <c r="G68" i="4" s="1"/>
  <c r="G68" i="79"/>
  <c r="AN38" i="4"/>
  <c r="AN39" i="4" s="1"/>
  <c r="AN39" i="79"/>
  <c r="BD67" i="4"/>
  <c r="BD68" i="4" s="1"/>
  <c r="BD68" i="79"/>
  <c r="AV38" i="4"/>
  <c r="AV39" i="4" s="1"/>
  <c r="AV39" i="79"/>
  <c r="AV67" i="4"/>
  <c r="AV68" i="4" s="1"/>
  <c r="AV68" i="79"/>
  <c r="M38" i="68"/>
  <c r="M39" i="68" s="1"/>
  <c r="AV102" i="86"/>
  <c r="AU102" i="86" s="1"/>
  <c r="AT102" i="86" s="1"/>
  <c r="AT107" i="86" s="1"/>
  <c r="AN102" i="86"/>
  <c r="AN107" i="86" s="1"/>
  <c r="AS107" i="86"/>
  <c r="AR102" i="86"/>
  <c r="AQ102" i="86" s="1"/>
  <c r="AP102" i="86" s="1"/>
  <c r="AP107" i="86" s="1"/>
  <c r="AM25" i="4"/>
  <c r="AM98" i="4" s="1"/>
  <c r="G77" i="47"/>
  <c r="G82" i="47"/>
  <c r="G55" i="3"/>
  <c r="AU25" i="4"/>
  <c r="AU98" i="4" s="1"/>
  <c r="G78" i="47"/>
  <c r="W58" i="30"/>
  <c r="N28" i="30"/>
  <c r="AO107" i="86"/>
  <c r="AW107" i="86"/>
  <c r="W109" i="30"/>
  <c r="R23" i="4"/>
  <c r="O54" i="4"/>
  <c r="O99" i="4" s="1"/>
  <c r="G79" i="47"/>
  <c r="G54" i="3"/>
  <c r="J52" i="4"/>
  <c r="F74" i="30"/>
  <c r="F75" i="30" s="1"/>
  <c r="J63" i="3"/>
  <c r="AN109" i="30"/>
  <c r="N23" i="4"/>
  <c r="G53" i="3"/>
  <c r="W25" i="4"/>
  <c r="W98" i="4" s="1"/>
  <c r="P25" i="4"/>
  <c r="P98" i="4" s="1"/>
  <c r="J74" i="30"/>
  <c r="J75" i="30" s="1"/>
  <c r="AH58" i="30"/>
  <c r="R42" i="30"/>
  <c r="R43" i="30" s="1"/>
  <c r="F63" i="3"/>
  <c r="AF23" i="4"/>
  <c r="F23" i="4"/>
  <c r="AE74" i="30"/>
  <c r="AE75" i="30" s="1"/>
  <c r="AE108" i="81"/>
  <c r="AT52" i="4"/>
  <c r="AZ67" i="4"/>
  <c r="AZ68" i="4" s="1"/>
  <c r="G23" i="4"/>
  <c r="Q47" i="3"/>
  <c r="K53" i="3"/>
  <c r="AT102" i="85"/>
  <c r="AT107" i="85" s="1"/>
  <c r="M163" i="92"/>
  <c r="J42" i="30"/>
  <c r="J43" i="30" s="1"/>
  <c r="Z109" i="90"/>
  <c r="T109" i="90"/>
  <c r="AL28" i="30"/>
  <c r="AL108" i="30" s="1"/>
  <c r="AQ109" i="30"/>
  <c r="AK109" i="90"/>
  <c r="M163" i="82"/>
  <c r="J69" i="45"/>
  <c r="S69" i="45"/>
  <c r="N64" i="45"/>
  <c r="N69" i="45"/>
  <c r="J69" i="43"/>
  <c r="I69" i="43"/>
  <c r="F69" i="87"/>
  <c r="F67" i="87"/>
  <c r="H67" i="54"/>
  <c r="G69" i="43"/>
  <c r="F69" i="43"/>
  <c r="G69" i="73"/>
  <c r="S64" i="45"/>
  <c r="P69" i="45"/>
  <c r="I69" i="73"/>
  <c r="AP114" i="89"/>
  <c r="H69" i="43"/>
  <c r="L69" i="43"/>
  <c r="F64" i="87"/>
  <c r="H67" i="87"/>
  <c r="I69" i="72"/>
  <c r="G69" i="72"/>
  <c r="F69" i="45"/>
  <c r="R64" i="45"/>
  <c r="R69" i="45"/>
  <c r="H69" i="73"/>
  <c r="H69" i="45"/>
  <c r="G69" i="45"/>
  <c r="F69" i="73"/>
  <c r="G67" i="54"/>
  <c r="L69" i="73"/>
  <c r="K69" i="43"/>
  <c r="I67" i="87"/>
  <c r="O67" i="54"/>
  <c r="O69" i="54"/>
  <c r="O69" i="45"/>
  <c r="H69" i="72"/>
  <c r="L69" i="45"/>
  <c r="J69" i="73"/>
  <c r="AR114" i="89"/>
  <c r="Q67" i="99"/>
  <c r="Q68" i="99" s="1"/>
  <c r="Q23" i="79"/>
  <c r="F38" i="79"/>
  <c r="AO38" i="98"/>
  <c r="AO39" i="98" s="1"/>
  <c r="Q38" i="71"/>
  <c r="Q39" i="71" s="1"/>
  <c r="BI67" i="98"/>
  <c r="F67" i="86"/>
  <c r="AP67" i="86"/>
  <c r="U38" i="26"/>
  <c r="U39" i="26" s="1"/>
  <c r="Y67" i="26"/>
  <c r="Y68" i="26" s="1"/>
  <c r="BI67" i="26"/>
  <c r="BI68" i="26" s="1"/>
  <c r="I54" i="86"/>
  <c r="G25" i="4"/>
  <c r="G98" i="4" s="1"/>
  <c r="Q38" i="99"/>
  <c r="Q39" i="99" s="1"/>
  <c r="AL38" i="79"/>
  <c r="AL39" i="79" s="1"/>
  <c r="AP38" i="79"/>
  <c r="AP39" i="79" s="1"/>
  <c r="AG23" i="79"/>
  <c r="AT38" i="79"/>
  <c r="AT39" i="79" s="1"/>
  <c r="AD38" i="79"/>
  <c r="AD39" i="79" s="1"/>
  <c r="AL23" i="4"/>
  <c r="I25" i="86"/>
  <c r="I98" i="86" s="1"/>
  <c r="Q54" i="86"/>
  <c r="Q99" i="86" s="1"/>
  <c r="AP54" i="4"/>
  <c r="AP99" i="4" s="1"/>
  <c r="U38" i="68"/>
  <c r="U39" i="68" s="1"/>
  <c r="G54" i="4"/>
  <c r="G99" i="4" s="1"/>
  <c r="BA23" i="79"/>
  <c r="BF38" i="79"/>
  <c r="Y38" i="24"/>
  <c r="Y39" i="24" s="1"/>
  <c r="Y38" i="71"/>
  <c r="Y39" i="71" s="1"/>
  <c r="U54" i="86"/>
  <c r="U99" i="86" s="1"/>
  <c r="Q54" i="79"/>
  <c r="Q99" i="79" s="1"/>
  <c r="AY25" i="4"/>
  <c r="AY98" i="4" s="1"/>
  <c r="P23" i="4"/>
  <c r="AJ102" i="79"/>
  <c r="AK107" i="79"/>
  <c r="AJ102" i="86"/>
  <c r="AK107" i="86"/>
  <c r="AI102" i="24"/>
  <c r="AJ107" i="24"/>
  <c r="J54" i="3"/>
  <c r="AI102" i="98"/>
  <c r="AJ107" i="98"/>
  <c r="AI102" i="97"/>
  <c r="AJ107" i="97"/>
  <c r="AI102" i="22"/>
  <c r="AJ107" i="22"/>
  <c r="AI102" i="85"/>
  <c r="AJ107" i="85"/>
  <c r="H53" i="3"/>
  <c r="AP102" i="85"/>
  <c r="AP107" i="85" s="1"/>
  <c r="M160" i="47"/>
  <c r="AA38" i="4"/>
  <c r="AA39" i="4" s="1"/>
  <c r="AS42" i="30"/>
  <c r="AS43" i="30" s="1"/>
  <c r="AU42" i="30"/>
  <c r="AU43" i="30" s="1"/>
  <c r="AI74" i="30"/>
  <c r="AI75" i="30" s="1"/>
  <c r="Z58" i="30"/>
  <c r="I26" i="30"/>
  <c r="T58" i="30"/>
  <c r="AN26" i="30"/>
  <c r="AB42" i="30"/>
  <c r="AB43" i="30" s="1"/>
  <c r="W26" i="30"/>
  <c r="X26" i="30"/>
  <c r="AL42" i="30"/>
  <c r="AL43" i="30" s="1"/>
  <c r="AU109" i="30"/>
  <c r="AQ74" i="30"/>
  <c r="AQ75" i="30" s="1"/>
  <c r="P67" i="88"/>
  <c r="O64" i="88"/>
  <c r="N67" i="88"/>
  <c r="J38" i="79"/>
  <c r="R38" i="79"/>
  <c r="V38" i="79"/>
  <c r="V67" i="79"/>
  <c r="V68" i="79" s="1"/>
  <c r="AS27" i="4"/>
  <c r="V67" i="86"/>
  <c r="V68" i="86" s="1"/>
  <c r="BF67" i="86"/>
  <c r="BF68" i="86" s="1"/>
  <c r="AO27" i="4"/>
  <c r="AM108" i="30"/>
  <c r="R108" i="30"/>
  <c r="K109" i="81"/>
  <c r="AK60" i="30"/>
  <c r="AL109" i="30"/>
  <c r="AS109" i="30"/>
  <c r="AI109" i="30"/>
  <c r="AK109" i="81"/>
  <c r="AM109" i="30"/>
  <c r="BB102" i="97"/>
  <c r="BB107" i="97" s="1"/>
  <c r="BC107" i="97"/>
  <c r="BF102" i="97"/>
  <c r="BF107" i="97" s="1"/>
  <c r="BG107" i="97"/>
  <c r="AQ38" i="4"/>
  <c r="AQ39" i="4" s="1"/>
  <c r="AG48" i="4"/>
  <c r="AL52" i="4"/>
  <c r="AY67" i="4"/>
  <c r="AY68" i="4" s="1"/>
  <c r="V52" i="4"/>
  <c r="BF52" i="4"/>
  <c r="AD54" i="4"/>
  <c r="AD99" i="4" s="1"/>
  <c r="G26" i="30"/>
  <c r="N42" i="30"/>
  <c r="N43" i="30" s="1"/>
  <c r="AM38" i="4"/>
  <c r="AM39" i="4" s="1"/>
  <c r="N52" i="4"/>
  <c r="AX52" i="4"/>
  <c r="AW27" i="4"/>
  <c r="AD42" i="30"/>
  <c r="AD43" i="30" s="1"/>
  <c r="M56" i="4"/>
  <c r="BA48" i="4"/>
  <c r="BB52" i="4"/>
  <c r="K38" i="4"/>
  <c r="K39" i="4" s="1"/>
  <c r="AC48" i="4"/>
  <c r="K25" i="4"/>
  <c r="K98" i="4" s="1"/>
  <c r="AK26" i="30"/>
  <c r="F26" i="30"/>
  <c r="AJ26" i="30"/>
  <c r="G58" i="30"/>
  <c r="Q74" i="30"/>
  <c r="Q75" i="30" s="1"/>
  <c r="AF42" i="30"/>
  <c r="AF43" i="30" s="1"/>
  <c r="N74" i="30"/>
  <c r="N75" i="30" s="1"/>
  <c r="X58" i="30"/>
  <c r="O74" i="30"/>
  <c r="O75" i="30" s="1"/>
  <c r="F108" i="30"/>
  <c r="AJ42" i="30"/>
  <c r="AJ43" i="30" s="1"/>
  <c r="AC42" i="30"/>
  <c r="AC43" i="30" s="1"/>
  <c r="Q48" i="4"/>
  <c r="BF23" i="4"/>
  <c r="R52" i="4"/>
  <c r="F52" i="4"/>
  <c r="AP52" i="4"/>
  <c r="AE54" i="4"/>
  <c r="AE99" i="4" s="1"/>
  <c r="J26" i="30"/>
  <c r="V26" i="30"/>
  <c r="H26" i="30"/>
  <c r="AN42" i="30"/>
  <c r="AN43" i="30" s="1"/>
  <c r="AT42" i="30"/>
  <c r="AT43" i="30" s="1"/>
  <c r="N47" i="3"/>
  <c r="N53" i="3"/>
  <c r="BC67" i="4"/>
  <c r="BC68" i="4" s="1"/>
  <c r="Y48" i="4"/>
  <c r="AD52" i="4"/>
  <c r="T67" i="4"/>
  <c r="T68" i="4" s="1"/>
  <c r="AH42" i="30"/>
  <c r="AH43" i="30" s="1"/>
  <c r="I58" i="30"/>
  <c r="AG42" i="30"/>
  <c r="AG43" i="30" s="1"/>
  <c r="Z26" i="30"/>
  <c r="O28" i="30"/>
  <c r="O108" i="81"/>
  <c r="S28" i="30"/>
  <c r="S108" i="81"/>
  <c r="AD28" i="30"/>
  <c r="AD108" i="81"/>
  <c r="P60" i="30"/>
  <c r="P109" i="81"/>
  <c r="W28" i="30"/>
  <c r="W108" i="81"/>
  <c r="T60" i="30"/>
  <c r="T109" i="81"/>
  <c r="X60" i="30"/>
  <c r="X109" i="81"/>
  <c r="AQ28" i="30"/>
  <c r="AQ108" i="30" s="1"/>
  <c r="AQ108" i="81"/>
  <c r="AU28" i="30"/>
  <c r="AU108" i="81"/>
  <c r="P74" i="30"/>
  <c r="P75" i="30" s="1"/>
  <c r="AC60" i="30"/>
  <c r="AC109" i="81"/>
  <c r="AG60" i="30"/>
  <c r="AG109" i="81"/>
  <c r="AR60" i="30"/>
  <c r="AR109" i="30" s="1"/>
  <c r="AR109" i="81"/>
  <c r="AL26" i="30"/>
  <c r="V60" i="30"/>
  <c r="V109" i="81"/>
  <c r="Z60" i="30"/>
  <c r="Z109" i="81"/>
  <c r="AK74" i="30"/>
  <c r="AK75" i="30" s="1"/>
  <c r="I28" i="30"/>
  <c r="I108" i="81"/>
  <c r="AK28" i="30"/>
  <c r="AK108" i="81"/>
  <c r="Q28" i="30"/>
  <c r="Q108" i="81"/>
  <c r="AB28" i="30"/>
  <c r="AB108" i="81"/>
  <c r="AF28" i="30"/>
  <c r="AF108" i="81"/>
  <c r="N60" i="30"/>
  <c r="N109" i="81"/>
  <c r="R60" i="30"/>
  <c r="R109" i="81"/>
  <c r="U26" i="30"/>
  <c r="G108" i="81"/>
  <c r="G28" i="30"/>
  <c r="AI28" i="30"/>
  <c r="AI108" i="30" s="1"/>
  <c r="AI108" i="81"/>
  <c r="AS28" i="30"/>
  <c r="AS108" i="30" s="1"/>
  <c r="AS108" i="81"/>
  <c r="AE60" i="30"/>
  <c r="AE109" i="81"/>
  <c r="AP60" i="30"/>
  <c r="AP109" i="30" s="1"/>
  <c r="AP109" i="81"/>
  <c r="AT60" i="30"/>
  <c r="AT109" i="81"/>
  <c r="AI26" i="30"/>
  <c r="L26" i="30"/>
  <c r="AH26" i="30"/>
  <c r="U28" i="30"/>
  <c r="U108" i="81"/>
  <c r="Y28" i="30"/>
  <c r="Y108" i="81"/>
  <c r="N67" i="45"/>
  <c r="F64" i="45"/>
  <c r="F64" i="73"/>
  <c r="F64" i="72"/>
  <c r="P67" i="45"/>
  <c r="R67" i="45"/>
  <c r="AO19" i="4"/>
  <c r="AO108" i="79"/>
  <c r="BE19" i="4"/>
  <c r="BE108" i="4" s="1"/>
  <c r="BE108" i="79"/>
  <c r="AC54" i="4"/>
  <c r="Q19" i="4"/>
  <c r="Q108" i="4" s="1"/>
  <c r="Q108" i="79"/>
  <c r="AG19" i="4"/>
  <c r="AG108" i="4" s="1"/>
  <c r="AG108" i="79"/>
  <c r="AS54" i="4"/>
  <c r="V33" i="103" s="1"/>
  <c r="BI54" i="4"/>
  <c r="M19" i="4"/>
  <c r="M108" i="4" s="1"/>
  <c r="M108" i="79"/>
  <c r="AC19" i="4"/>
  <c r="AC108" i="4" s="1"/>
  <c r="AC108" i="79"/>
  <c r="AW19" i="4"/>
  <c r="AW108" i="79"/>
  <c r="AS48" i="4"/>
  <c r="V32" i="103" s="1"/>
  <c r="BI48" i="4"/>
  <c r="AD23" i="4"/>
  <c r="AX23" i="4"/>
  <c r="AS25" i="4"/>
  <c r="V22" i="103" s="1"/>
  <c r="AO54" i="4"/>
  <c r="U33" i="103" s="1"/>
  <c r="BE54" i="4"/>
  <c r="J23" i="4"/>
  <c r="Z52" i="4"/>
  <c r="S38" i="4"/>
  <c r="S39" i="4" s="1"/>
  <c r="I19" i="4"/>
  <c r="I108" i="4" s="1"/>
  <c r="I108" i="79"/>
  <c r="Y19" i="4"/>
  <c r="Y108" i="4" s="1"/>
  <c r="Y108" i="79"/>
  <c r="AS19" i="4"/>
  <c r="AS108" i="79"/>
  <c r="BI19" i="4"/>
  <c r="BI108" i="4" s="1"/>
  <c r="BI108" i="79"/>
  <c r="U48" i="4"/>
  <c r="AO48" i="4"/>
  <c r="U32" i="103" s="1"/>
  <c r="BE48" i="4"/>
  <c r="BA54" i="4"/>
  <c r="X67" i="4"/>
  <c r="X68" i="4" s="1"/>
  <c r="F54" i="4"/>
  <c r="F99" i="4" s="1"/>
  <c r="N54" i="4"/>
  <c r="N99" i="4" s="1"/>
  <c r="V54" i="4"/>
  <c r="V99" i="4" s="1"/>
  <c r="J108" i="30"/>
  <c r="L108" i="30"/>
  <c r="BF54" i="4"/>
  <c r="BF99" i="4" s="1"/>
  <c r="K109" i="30"/>
  <c r="F109" i="30"/>
  <c r="U19" i="4"/>
  <c r="U108" i="4" s="1"/>
  <c r="U108" i="79"/>
  <c r="AW54" i="4"/>
  <c r="W33" i="103" s="1"/>
  <c r="BA19" i="4"/>
  <c r="BA108" i="4" s="1"/>
  <c r="BA108" i="79"/>
  <c r="H108" i="30"/>
  <c r="P54" i="4"/>
  <c r="P99" i="4" s="1"/>
  <c r="G109" i="30"/>
  <c r="H109" i="30"/>
  <c r="I109" i="30"/>
  <c r="AU38" i="4"/>
  <c r="AU39" i="4" s="1"/>
  <c r="I38" i="26"/>
  <c r="I39" i="26" s="1"/>
  <c r="H25" i="4"/>
  <c r="H98" i="4" s="1"/>
  <c r="T25" i="4"/>
  <c r="T98" i="4" s="1"/>
  <c r="O25" i="4"/>
  <c r="O98" i="4" s="1"/>
  <c r="AE25" i="4"/>
  <c r="AE98" i="4" s="1"/>
  <c r="W54" i="4"/>
  <c r="W99" i="4" s="1"/>
  <c r="AQ54" i="4"/>
  <c r="AQ99" i="4" s="1"/>
  <c r="AF54" i="4"/>
  <c r="AF99" i="4" s="1"/>
  <c r="I67" i="71"/>
  <c r="Y67" i="71"/>
  <c r="S54" i="4"/>
  <c r="S99" i="4" s="1"/>
  <c r="AM54" i="4"/>
  <c r="AM99" i="4" s="1"/>
  <c r="BC54" i="4"/>
  <c r="BC99" i="4" s="1"/>
  <c r="J67" i="79"/>
  <c r="Z67" i="79"/>
  <c r="Z68" i="79" s="1"/>
  <c r="AT67" i="79"/>
  <c r="AT68" i="79" s="1"/>
  <c r="L25" i="4"/>
  <c r="L98" i="4" s="1"/>
  <c r="T54" i="4"/>
  <c r="T99" i="4" s="1"/>
  <c r="AX54" i="4"/>
  <c r="AX99" i="4" s="1"/>
  <c r="AY54" i="4"/>
  <c r="AY99" i="4" s="1"/>
  <c r="AB54" i="4"/>
  <c r="AB99" i="4" s="1"/>
  <c r="Q67" i="71"/>
  <c r="AG67" i="71"/>
  <c r="S25" i="4"/>
  <c r="S98" i="4" s="1"/>
  <c r="K54" i="4"/>
  <c r="K99" i="4" s="1"/>
  <c r="AA54" i="4"/>
  <c r="AA99" i="4" s="1"/>
  <c r="AU54" i="4"/>
  <c r="AU99" i="4" s="1"/>
  <c r="BG54" i="4"/>
  <c r="BG99" i="4" s="1"/>
  <c r="U27" i="4"/>
  <c r="BE27" i="4"/>
  <c r="I56" i="4"/>
  <c r="I27" i="4"/>
  <c r="AG27" i="4"/>
  <c r="BI27" i="4"/>
  <c r="I25" i="79"/>
  <c r="I98" i="79" s="1"/>
  <c r="Q25" i="79"/>
  <c r="Q98" i="79" s="1"/>
  <c r="Y25" i="79"/>
  <c r="Y98" i="79" s="1"/>
  <c r="AG25" i="79"/>
  <c r="AG98" i="79" s="1"/>
  <c r="Z23" i="4"/>
  <c r="Q27" i="4"/>
  <c r="M27" i="4"/>
  <c r="AC27" i="4"/>
  <c r="Q56" i="4"/>
  <c r="Y27" i="4"/>
  <c r="AB67" i="4"/>
  <c r="AB68" i="4" s="1"/>
  <c r="AS67" i="79"/>
  <c r="AS68" i="79" s="1"/>
  <c r="Y38" i="26"/>
  <c r="Y39" i="26" s="1"/>
  <c r="M106" i="4"/>
  <c r="U106" i="4"/>
  <c r="AC106" i="4"/>
  <c r="AO106" i="4"/>
  <c r="AW106" i="4"/>
  <c r="BE106" i="4"/>
  <c r="M52" i="79"/>
  <c r="AC52" i="79"/>
  <c r="AO52" i="79"/>
  <c r="BE52" i="79"/>
  <c r="AC56" i="4"/>
  <c r="AW56" i="4"/>
  <c r="BE23" i="79"/>
  <c r="AC38" i="85"/>
  <c r="AC39" i="85" s="1"/>
  <c r="AC23" i="86"/>
  <c r="BA38" i="85"/>
  <c r="BA39" i="85" s="1"/>
  <c r="BA23" i="86"/>
  <c r="I38" i="22"/>
  <c r="Y38" i="22"/>
  <c r="Y39" i="22" s="1"/>
  <c r="AS38" i="22"/>
  <c r="BI38" i="79"/>
  <c r="BI39" i="79" s="1"/>
  <c r="Q38" i="22"/>
  <c r="AG38" i="22"/>
  <c r="BA38" i="22"/>
  <c r="V23" i="4"/>
  <c r="F25" i="4"/>
  <c r="F98" i="4" s="1"/>
  <c r="N25" i="4"/>
  <c r="N98" i="4" s="1"/>
  <c r="V25" i="4"/>
  <c r="V98" i="4" s="1"/>
  <c r="AD25" i="4"/>
  <c r="AD98" i="4" s="1"/>
  <c r="AP25" i="4"/>
  <c r="AP98" i="4" s="1"/>
  <c r="AX25" i="4"/>
  <c r="AX98" i="4" s="1"/>
  <c r="BF25" i="4"/>
  <c r="BF98" i="4" s="1"/>
  <c r="M67" i="79"/>
  <c r="M68" i="79" s="1"/>
  <c r="AC67" i="79"/>
  <c r="AC68" i="79" s="1"/>
  <c r="AO67" i="79"/>
  <c r="AO68" i="79" s="1"/>
  <c r="AW67" i="79"/>
  <c r="AW68" i="79" s="1"/>
  <c r="BE67" i="79"/>
  <c r="BE68" i="79" s="1"/>
  <c r="U56" i="4"/>
  <c r="AO56" i="4"/>
  <c r="BE56" i="4"/>
  <c r="M38" i="97"/>
  <c r="M39" i="97" s="1"/>
  <c r="M23" i="79"/>
  <c r="AC38" i="97"/>
  <c r="AC39" i="97" s="1"/>
  <c r="AC23" i="79"/>
  <c r="AW38" i="97"/>
  <c r="AW39" i="97" s="1"/>
  <c r="AW23" i="79"/>
  <c r="R67" i="79"/>
  <c r="R68" i="79" s="1"/>
  <c r="AL67" i="79"/>
  <c r="BB67" i="79"/>
  <c r="BB68" i="79" s="1"/>
  <c r="AO67" i="85"/>
  <c r="AO52" i="86"/>
  <c r="Y38" i="85"/>
  <c r="Y39" i="85" s="1"/>
  <c r="Y23" i="86"/>
  <c r="I23" i="79"/>
  <c r="Y23" i="79"/>
  <c r="AS23" i="79"/>
  <c r="BI23" i="79"/>
  <c r="AU67" i="4"/>
  <c r="AU68" i="4" s="1"/>
  <c r="N67" i="79"/>
  <c r="N68" i="79" s="1"/>
  <c r="AD67" i="79"/>
  <c r="AD68" i="79" s="1"/>
  <c r="AX67" i="79"/>
  <c r="AX68" i="79" s="1"/>
  <c r="M25" i="79"/>
  <c r="M98" i="79" s="1"/>
  <c r="M38" i="22"/>
  <c r="M39" i="22" s="1"/>
  <c r="U25" i="79"/>
  <c r="U98" i="79" s="1"/>
  <c r="U38" i="22"/>
  <c r="U39" i="22" s="1"/>
  <c r="AC25" i="79"/>
  <c r="AC98" i="79" s="1"/>
  <c r="AC38" i="22"/>
  <c r="AC39" i="22" s="1"/>
  <c r="AO25" i="79"/>
  <c r="AO98" i="79" s="1"/>
  <c r="AO38" i="22"/>
  <c r="AO39" i="22" s="1"/>
  <c r="AW25" i="79"/>
  <c r="AW98" i="79" s="1"/>
  <c r="AW38" i="22"/>
  <c r="AW39" i="22" s="1"/>
  <c r="BE25" i="79"/>
  <c r="BE98" i="79" s="1"/>
  <c r="BE38" i="79"/>
  <c r="BE39" i="79" s="1"/>
  <c r="I52" i="79"/>
  <c r="Q52" i="79"/>
  <c r="Y52" i="79"/>
  <c r="AG52" i="79"/>
  <c r="AS52" i="79"/>
  <c r="BA52" i="79"/>
  <c r="BI52" i="79"/>
  <c r="AG56" i="4"/>
  <c r="BA56" i="4"/>
  <c r="AT67" i="86"/>
  <c r="AT68" i="86" s="1"/>
  <c r="Q67" i="85"/>
  <c r="Q68" i="85" s="1"/>
  <c r="Q52" i="86"/>
  <c r="N67" i="86"/>
  <c r="N68" i="86" s="1"/>
  <c r="AG67" i="85"/>
  <c r="AG68" i="85" s="1"/>
  <c r="AG52" i="86"/>
  <c r="AD67" i="86"/>
  <c r="AD68" i="86" s="1"/>
  <c r="BA67" i="85"/>
  <c r="BA68" i="85" s="1"/>
  <c r="BA52" i="86"/>
  <c r="AX67" i="86"/>
  <c r="AX68" i="86" s="1"/>
  <c r="M67" i="26"/>
  <c r="M68" i="26" s="1"/>
  <c r="BE67" i="26"/>
  <c r="BE68" i="26" s="1"/>
  <c r="Q38" i="26"/>
  <c r="Q39" i="26" s="1"/>
  <c r="Q67" i="26"/>
  <c r="Q68" i="26" s="1"/>
  <c r="AG67" i="26"/>
  <c r="AG68" i="26" s="1"/>
  <c r="BA67" i="26"/>
  <c r="BA68" i="26" s="1"/>
  <c r="M38" i="85"/>
  <c r="M23" i="86"/>
  <c r="AO38" i="85"/>
  <c r="AO39" i="85" s="1"/>
  <c r="AO23" i="86"/>
  <c r="BE38" i="85"/>
  <c r="BE39" i="85" s="1"/>
  <c r="BE23" i="86"/>
  <c r="U67" i="85"/>
  <c r="U52" i="86"/>
  <c r="Z67" i="86"/>
  <c r="Z68" i="86" s="1"/>
  <c r="BE67" i="85"/>
  <c r="BE52" i="86"/>
  <c r="BI38" i="26"/>
  <c r="BI39" i="26" s="1"/>
  <c r="I38" i="85"/>
  <c r="I39" i="85" s="1"/>
  <c r="I23" i="86"/>
  <c r="AG38" i="85"/>
  <c r="AG39" i="85" s="1"/>
  <c r="AG23" i="86"/>
  <c r="BI38" i="85"/>
  <c r="BI39" i="85" s="1"/>
  <c r="BI23" i="86"/>
  <c r="AC25" i="86"/>
  <c r="AC98" i="86" s="1"/>
  <c r="BE25" i="86"/>
  <c r="BE98" i="86" s="1"/>
  <c r="BE38" i="26"/>
  <c r="BE39" i="26" s="1"/>
  <c r="U52" i="79"/>
  <c r="AW52" i="79"/>
  <c r="U38" i="97"/>
  <c r="U39" i="97" s="1"/>
  <c r="U23" i="79"/>
  <c r="AO38" i="97"/>
  <c r="AO39" i="97" s="1"/>
  <c r="AO23" i="79"/>
  <c r="M67" i="85"/>
  <c r="M68" i="85" s="1"/>
  <c r="M52" i="86"/>
  <c r="AO25" i="86"/>
  <c r="AO98" i="86" s="1"/>
  <c r="AO38" i="26"/>
  <c r="AO39" i="26" s="1"/>
  <c r="AW48" i="4"/>
  <c r="W32" i="103" s="1"/>
  <c r="J25" i="4"/>
  <c r="J98" i="4" s="1"/>
  <c r="R25" i="4"/>
  <c r="R98" i="4" s="1"/>
  <c r="Z25" i="4"/>
  <c r="Z98" i="4" s="1"/>
  <c r="AL25" i="4"/>
  <c r="AL98" i="4" s="1"/>
  <c r="AT25" i="4"/>
  <c r="AT98" i="4" s="1"/>
  <c r="BB25" i="4"/>
  <c r="BB98" i="4" s="1"/>
  <c r="BA67" i="79"/>
  <c r="BA68" i="79" s="1"/>
  <c r="Y56" i="4"/>
  <c r="AS56" i="4"/>
  <c r="BI56" i="4"/>
  <c r="BI99" i="4" s="1"/>
  <c r="AW67" i="85"/>
  <c r="AW52" i="86"/>
  <c r="I67" i="85"/>
  <c r="I52" i="86"/>
  <c r="Y67" i="85"/>
  <c r="Y52" i="86"/>
  <c r="AS67" i="85"/>
  <c r="AS52" i="86"/>
  <c r="BI67" i="85"/>
  <c r="BI52" i="86"/>
  <c r="AG25" i="86"/>
  <c r="AG98" i="86" s="1"/>
  <c r="AG38" i="26"/>
  <c r="AG39" i="26" s="1"/>
  <c r="BA25" i="86"/>
  <c r="BA25" i="4" s="1"/>
  <c r="BA38" i="26"/>
  <c r="BA39" i="26" s="1"/>
  <c r="U38" i="85"/>
  <c r="U23" i="86"/>
  <c r="AW38" i="85"/>
  <c r="AW39" i="85" s="1"/>
  <c r="AW23" i="86"/>
  <c r="R67" i="86"/>
  <c r="R68" i="86" s="1"/>
  <c r="AC67" i="85"/>
  <c r="AC52" i="86"/>
  <c r="BB67" i="86"/>
  <c r="BB68" i="86" s="1"/>
  <c r="Q38" i="85"/>
  <c r="Q23" i="86"/>
  <c r="AS38" i="85"/>
  <c r="AS23" i="86"/>
  <c r="AW25" i="86"/>
  <c r="AW98" i="86" s="1"/>
  <c r="AW38" i="26"/>
  <c r="AW39" i="26" s="1"/>
  <c r="Z112" i="74"/>
  <c r="Y112" i="29"/>
  <c r="AL112" i="29"/>
  <c r="O112" i="29"/>
  <c r="J112" i="28"/>
  <c r="J112" i="29"/>
  <c r="V112" i="74"/>
  <c r="X112" i="29"/>
  <c r="I159" i="47"/>
  <c r="AK112" i="74"/>
  <c r="AB112" i="29"/>
  <c r="AJ112" i="74"/>
  <c r="P159" i="47"/>
  <c r="R162" i="47"/>
  <c r="AH112" i="29"/>
  <c r="AQ112" i="29"/>
  <c r="O162" i="47"/>
  <c r="H66" i="80"/>
  <c r="AL112" i="75"/>
  <c r="J112" i="75"/>
  <c r="AH112" i="74"/>
  <c r="AS112" i="29"/>
  <c r="K112" i="29"/>
  <c r="Z112" i="29"/>
  <c r="N63" i="88"/>
  <c r="G112" i="75"/>
  <c r="O159" i="47"/>
  <c r="L159" i="47"/>
  <c r="X112" i="74"/>
  <c r="N112" i="29"/>
  <c r="G159" i="47"/>
  <c r="T112" i="29"/>
  <c r="S112" i="29"/>
  <c r="AJ112" i="29"/>
  <c r="W112" i="28"/>
  <c r="U112" i="75"/>
  <c r="AL112" i="28"/>
  <c r="R112" i="29"/>
  <c r="AP112" i="29"/>
  <c r="L112" i="28"/>
  <c r="AI112" i="74"/>
  <c r="L112" i="74"/>
  <c r="F66" i="88"/>
  <c r="G112" i="28"/>
  <c r="W112" i="75"/>
  <c r="AD112" i="29"/>
  <c r="AN112" i="74"/>
  <c r="U112" i="74"/>
  <c r="AH112" i="28"/>
  <c r="W112" i="74"/>
  <c r="F66" i="80"/>
  <c r="AC112" i="29"/>
  <c r="I112" i="75"/>
  <c r="G66" i="88"/>
  <c r="L112" i="29"/>
  <c r="S162" i="47"/>
  <c r="AG112" i="29"/>
  <c r="O66" i="88"/>
  <c r="H112" i="29"/>
  <c r="Z112" i="75"/>
  <c r="K159" i="47"/>
  <c r="P63" i="88"/>
  <c r="S159" i="47"/>
  <c r="Y112" i="28"/>
  <c r="AK102" i="4"/>
  <c r="V112" i="28"/>
  <c r="AR112" i="29"/>
  <c r="N162" i="47"/>
  <c r="AN112" i="28"/>
  <c r="I112" i="29"/>
  <c r="Q159" i="47"/>
  <c r="AQ112" i="89"/>
  <c r="AL112" i="74"/>
  <c r="H112" i="28"/>
  <c r="U112" i="28"/>
  <c r="K112" i="28"/>
  <c r="AF112" i="29"/>
  <c r="N159" i="47"/>
  <c r="Q162" i="47"/>
  <c r="J162" i="47"/>
  <c r="I162" i="47"/>
  <c r="AT112" i="29"/>
  <c r="Q112" i="29"/>
  <c r="R159" i="47"/>
  <c r="F112" i="74"/>
  <c r="AJ112" i="75"/>
  <c r="F112" i="75"/>
  <c r="AJ112" i="28"/>
  <c r="W112" i="29"/>
  <c r="T112" i="28"/>
  <c r="I112" i="28"/>
  <c r="Z112" i="28"/>
  <c r="AH112" i="75"/>
  <c r="T112" i="75"/>
  <c r="G112" i="74"/>
  <c r="H66" i="88"/>
  <c r="AN112" i="29"/>
  <c r="L162" i="47"/>
  <c r="G112" i="29"/>
  <c r="AE112" i="29"/>
  <c r="AI112" i="29"/>
  <c r="H162" i="47"/>
  <c r="AM112" i="29"/>
  <c r="AH112" i="56"/>
  <c r="T112" i="74"/>
  <c r="H112" i="75"/>
  <c r="AK112" i="29"/>
  <c r="F112" i="28"/>
  <c r="P162" i="47"/>
  <c r="AK112" i="75"/>
  <c r="L112" i="75"/>
  <c r="F112" i="56"/>
  <c r="AU112" i="29"/>
  <c r="AM112" i="28"/>
  <c r="F112" i="29"/>
  <c r="AK112" i="28"/>
  <c r="T112" i="56"/>
  <c r="AI112" i="28"/>
  <c r="X112" i="75"/>
  <c r="AN112" i="75"/>
  <c r="V112" i="75"/>
  <c r="P112" i="29"/>
  <c r="U112" i="29"/>
  <c r="AI112" i="75"/>
  <c r="X112" i="28"/>
  <c r="V112" i="29"/>
  <c r="J159" i="47"/>
  <c r="J112" i="74"/>
  <c r="I112" i="74"/>
  <c r="G162" i="47"/>
  <c r="H112" i="74"/>
  <c r="F162" i="47"/>
  <c r="F159" i="47"/>
  <c r="G66" i="80"/>
  <c r="K162" i="47"/>
  <c r="I42" i="30" l="1"/>
  <c r="I43" i="30" s="1"/>
  <c r="G9" i="104"/>
  <c r="E9" i="104"/>
  <c r="F9" i="104"/>
  <c r="BG38" i="4"/>
  <c r="BG39" i="4" s="1"/>
  <c r="K67" i="4"/>
  <c r="K68" i="4" s="1"/>
  <c r="AQ67" i="4"/>
  <c r="AQ68" i="4" s="1"/>
  <c r="P67" i="4"/>
  <c r="P68" i="4" s="1"/>
  <c r="M54" i="4"/>
  <c r="T38" i="4"/>
  <c r="T39" i="4" s="1"/>
  <c r="X39" i="79"/>
  <c r="G38" i="4"/>
  <c r="G39" i="4" s="1"/>
  <c r="O38" i="4"/>
  <c r="O39" i="4" s="1"/>
  <c r="P38" i="4"/>
  <c r="P39" i="4" s="1"/>
  <c r="H68" i="79"/>
  <c r="BD39" i="79"/>
  <c r="I54" i="4"/>
  <c r="L67" i="4"/>
  <c r="L68" i="4" s="1"/>
  <c r="Y54" i="4"/>
  <c r="Y99" i="4" s="1"/>
  <c r="L38" i="4"/>
  <c r="L39" i="4" s="1"/>
  <c r="BI25" i="4"/>
  <c r="BI98" i="4" s="1"/>
  <c r="AC99" i="4"/>
  <c r="O42" i="30"/>
  <c r="O43" i="30" s="1"/>
  <c r="T74" i="30"/>
  <c r="T75" i="30" s="1"/>
  <c r="Q42" i="30"/>
  <c r="Q43" i="30" s="1"/>
  <c r="O67" i="88"/>
  <c r="O69" i="88"/>
  <c r="AG54" i="4"/>
  <c r="AG99" i="4" s="1"/>
  <c r="O67" i="4"/>
  <c r="O68" i="4" s="1"/>
  <c r="AE38" i="4"/>
  <c r="AE39" i="4" s="1"/>
  <c r="AF39" i="79"/>
  <c r="AS99" i="86"/>
  <c r="M99" i="79"/>
  <c r="F114" i="74"/>
  <c r="U67" i="79"/>
  <c r="U68" i="79" s="1"/>
  <c r="AM67" i="4"/>
  <c r="AM68" i="4" s="1"/>
  <c r="AF67" i="4"/>
  <c r="AF68" i="4" s="1"/>
  <c r="AX38" i="4"/>
  <c r="AX39" i="4" s="1"/>
  <c r="AE67" i="4"/>
  <c r="AE68" i="4" s="1"/>
  <c r="W38" i="4"/>
  <c r="W39" i="4" s="1"/>
  <c r="I99" i="4"/>
  <c r="H38" i="4"/>
  <c r="H39" i="4" s="1"/>
  <c r="BA99" i="4"/>
  <c r="G74" i="30"/>
  <c r="G75" i="30" s="1"/>
  <c r="AA67" i="4"/>
  <c r="AA68" i="4" s="1"/>
  <c r="AJ74" i="30"/>
  <c r="AJ75" i="30" s="1"/>
  <c r="AN108" i="30"/>
  <c r="AM75" i="81"/>
  <c r="AK42" i="30"/>
  <c r="AK43" i="30" s="1"/>
  <c r="F160" i="47"/>
  <c r="W35" i="103"/>
  <c r="AW99" i="4"/>
  <c r="T108" i="30"/>
  <c r="W54" i="103"/>
  <c r="W24" i="103"/>
  <c r="V24" i="103"/>
  <c r="AS98" i="4"/>
  <c r="AI43" i="81"/>
  <c r="S43" i="81"/>
  <c r="BA98" i="4"/>
  <c r="U35" i="103"/>
  <c r="AO99" i="4"/>
  <c r="V66" i="103"/>
  <c r="M99" i="4"/>
  <c r="U24" i="103"/>
  <c r="V35" i="103"/>
  <c r="AS99" i="4"/>
  <c r="BE99" i="4"/>
  <c r="V109" i="30"/>
  <c r="J109" i="30"/>
  <c r="I99" i="86"/>
  <c r="R109" i="30"/>
  <c r="BB38" i="4"/>
  <c r="BB39" i="4" s="1"/>
  <c r="AL38" i="4"/>
  <c r="AL39" i="4" s="1"/>
  <c r="AR38" i="4"/>
  <c r="AR39" i="4" s="1"/>
  <c r="AY38" i="4"/>
  <c r="AY39" i="4" s="1"/>
  <c r="AZ38" i="4"/>
  <c r="AZ39" i="4" s="1"/>
  <c r="N38" i="4"/>
  <c r="N39" i="4" s="1"/>
  <c r="BC38" i="4"/>
  <c r="BC39" i="4" s="1"/>
  <c r="AD38" i="4"/>
  <c r="AD39" i="4" s="1"/>
  <c r="Z38" i="4"/>
  <c r="Z39" i="4" s="1"/>
  <c r="BH67" i="4"/>
  <c r="BH68" i="4" s="1"/>
  <c r="S67" i="4"/>
  <c r="S68" i="4" s="1"/>
  <c r="AR67" i="4"/>
  <c r="AR68" i="4" s="1"/>
  <c r="AJ102" i="4"/>
  <c r="AI102" i="4" s="1"/>
  <c r="AK107" i="4"/>
  <c r="L42" i="30"/>
  <c r="L43" i="30" s="1"/>
  <c r="AR75" i="81"/>
  <c r="AP75" i="81"/>
  <c r="AS108" i="4"/>
  <c r="V21" i="103"/>
  <c r="AW108" i="4"/>
  <c r="W21" i="103"/>
  <c r="AO108" i="4"/>
  <c r="U21" i="103"/>
  <c r="Z74" i="30"/>
  <c r="Z75" i="30" s="1"/>
  <c r="X74" i="30"/>
  <c r="X75" i="30" s="1"/>
  <c r="V74" i="30"/>
  <c r="V75" i="30" s="1"/>
  <c r="Z43" i="81"/>
  <c r="U42" i="30"/>
  <c r="U43" i="30" s="1"/>
  <c r="H43" i="81"/>
  <c r="F42" i="30"/>
  <c r="F43" i="30" s="1"/>
  <c r="W43" i="81"/>
  <c r="G43" i="81"/>
  <c r="V54" i="103"/>
  <c r="W66" i="103"/>
  <c r="N108" i="30"/>
  <c r="U54" i="103"/>
  <c r="U66" i="103"/>
  <c r="AQ107" i="86"/>
  <c r="BI67" i="86"/>
  <c r="BI68" i="86" s="1"/>
  <c r="BI68" i="85"/>
  <c r="AW67" i="86"/>
  <c r="AW68" i="86" s="1"/>
  <c r="AW68" i="85"/>
  <c r="Q67" i="79"/>
  <c r="Q68" i="79" s="1"/>
  <c r="Q68" i="71"/>
  <c r="I67" i="79"/>
  <c r="I68" i="79" s="1"/>
  <c r="I68" i="71"/>
  <c r="Q38" i="86"/>
  <c r="Q39" i="86" s="1"/>
  <c r="Q39" i="85"/>
  <c r="U38" i="86"/>
  <c r="U39" i="86" s="1"/>
  <c r="U39" i="85"/>
  <c r="AS67" i="86"/>
  <c r="AS68" i="86" s="1"/>
  <c r="AS68" i="85"/>
  <c r="I67" i="86"/>
  <c r="I68" i="86" s="1"/>
  <c r="I68" i="85"/>
  <c r="M38" i="86"/>
  <c r="M39" i="86" s="1"/>
  <c r="M39" i="85"/>
  <c r="BA38" i="79"/>
  <c r="BA39" i="79" s="1"/>
  <c r="BA39" i="22"/>
  <c r="AS38" i="79"/>
  <c r="AS39" i="79" s="1"/>
  <c r="AS39" i="22"/>
  <c r="AG67" i="79"/>
  <c r="AG68" i="79" s="1"/>
  <c r="AG68" i="71"/>
  <c r="J67" i="4"/>
  <c r="J68" i="4" s="1"/>
  <c r="J68" i="79"/>
  <c r="Y67" i="79"/>
  <c r="Y68" i="79" s="1"/>
  <c r="Y68" i="71"/>
  <c r="J38" i="4"/>
  <c r="J39" i="4" s="1"/>
  <c r="J39" i="79"/>
  <c r="AP67" i="4"/>
  <c r="AP68" i="4" s="1"/>
  <c r="AP68" i="86"/>
  <c r="Y67" i="86"/>
  <c r="Y68" i="86" s="1"/>
  <c r="Y68" i="85"/>
  <c r="U67" i="86"/>
  <c r="U68" i="86" s="1"/>
  <c r="U68" i="85"/>
  <c r="AO67" i="86"/>
  <c r="AO68" i="86" s="1"/>
  <c r="AO68" i="85"/>
  <c r="F67" i="4"/>
  <c r="F68" i="4" s="1"/>
  <c r="F68" i="86"/>
  <c r="AC67" i="86"/>
  <c r="AC68" i="86" s="1"/>
  <c r="AC68" i="85"/>
  <c r="BE67" i="86"/>
  <c r="BE68" i="86" s="1"/>
  <c r="BE68" i="85"/>
  <c r="Q38" i="79"/>
  <c r="Q39" i="79" s="1"/>
  <c r="Q39" i="22"/>
  <c r="I38" i="79"/>
  <c r="I39" i="79" s="1"/>
  <c r="I39" i="22"/>
  <c r="BF67" i="4"/>
  <c r="BF68" i="4" s="1"/>
  <c r="AP38" i="4"/>
  <c r="AP39" i="4" s="1"/>
  <c r="AT38" i="4"/>
  <c r="AT39" i="4" s="1"/>
  <c r="V38" i="4"/>
  <c r="V39" i="4" s="1"/>
  <c r="V39" i="79"/>
  <c r="F38" i="4"/>
  <c r="F39" i="4" s="1"/>
  <c r="F39" i="79"/>
  <c r="AS38" i="86"/>
  <c r="AS39" i="86" s="1"/>
  <c r="AS39" i="85"/>
  <c r="AG38" i="79"/>
  <c r="AG39" i="79" s="1"/>
  <c r="AG39" i="22"/>
  <c r="AL67" i="4"/>
  <c r="AL68" i="4" s="1"/>
  <c r="AL68" i="79"/>
  <c r="R38" i="4"/>
  <c r="R39" i="4" s="1"/>
  <c r="R39" i="79"/>
  <c r="BF38" i="4"/>
  <c r="BF39" i="4" s="1"/>
  <c r="BF39" i="79"/>
  <c r="BI67" i="79"/>
  <c r="BI68" i="79" s="1"/>
  <c r="BI68" i="98"/>
  <c r="AV107" i="86"/>
  <c r="AU107" i="86"/>
  <c r="AM102" i="86"/>
  <c r="AL102" i="86" s="1"/>
  <c r="AL107" i="86" s="1"/>
  <c r="AT67" i="4"/>
  <c r="AT68" i="4" s="1"/>
  <c r="BA23" i="4"/>
  <c r="AR107" i="86"/>
  <c r="U54" i="4"/>
  <c r="U99" i="4" s="1"/>
  <c r="V67" i="4"/>
  <c r="V68" i="4" s="1"/>
  <c r="M163" i="47"/>
  <c r="Z109" i="30"/>
  <c r="AQ114" i="89"/>
  <c r="F114" i="29"/>
  <c r="F114" i="28"/>
  <c r="AH114" i="56"/>
  <c r="T114" i="56"/>
  <c r="F114" i="56"/>
  <c r="F114" i="75"/>
  <c r="AW38" i="79"/>
  <c r="AW39" i="79" s="1"/>
  <c r="Y38" i="86"/>
  <c r="Y39" i="86" s="1"/>
  <c r="Q54" i="4"/>
  <c r="Q99" i="4" s="1"/>
  <c r="AG23" i="4"/>
  <c r="Q23" i="4"/>
  <c r="AO23" i="4"/>
  <c r="Y38" i="79"/>
  <c r="Y39" i="79" s="1"/>
  <c r="AI107" i="85"/>
  <c r="AH102" i="85"/>
  <c r="AH107" i="85" s="1"/>
  <c r="AI107" i="97"/>
  <c r="AH102" i="97"/>
  <c r="AH107" i="97" s="1"/>
  <c r="AH102" i="24"/>
  <c r="AH107" i="24" s="1"/>
  <c r="AI107" i="24"/>
  <c r="AI102" i="86"/>
  <c r="AJ107" i="86"/>
  <c r="AI107" i="22"/>
  <c r="AH102" i="22"/>
  <c r="AH107" i="22" s="1"/>
  <c r="AI107" i="98"/>
  <c r="AH102" i="98"/>
  <c r="AH107" i="98" s="1"/>
  <c r="AI102" i="79"/>
  <c r="AJ107" i="79"/>
  <c r="AK108" i="30"/>
  <c r="X109" i="30"/>
  <c r="Y108" i="30"/>
  <c r="AF108" i="30"/>
  <c r="T109" i="30"/>
  <c r="S108" i="30"/>
  <c r="AE109" i="30"/>
  <c r="W108" i="30"/>
  <c r="U108" i="30"/>
  <c r="AG109" i="30"/>
  <c r="P64" i="88"/>
  <c r="P69" i="88"/>
  <c r="N64" i="88"/>
  <c r="N69" i="88"/>
  <c r="BI38" i="86"/>
  <c r="BI39" i="86" s="1"/>
  <c r="I38" i="86"/>
  <c r="I39" i="86" s="1"/>
  <c r="AC38" i="79"/>
  <c r="AC39" i="79" s="1"/>
  <c r="M38" i="79"/>
  <c r="AC23" i="4"/>
  <c r="G108" i="30"/>
  <c r="Q108" i="30"/>
  <c r="I108" i="30"/>
  <c r="AK109" i="30"/>
  <c r="AT109" i="30"/>
  <c r="AU108" i="30"/>
  <c r="AB108" i="30"/>
  <c r="AD108" i="30"/>
  <c r="AC109" i="30"/>
  <c r="N109" i="30"/>
  <c r="P109" i="30"/>
  <c r="O108" i="30"/>
  <c r="Z67" i="4"/>
  <c r="Z68" i="4" s="1"/>
  <c r="U52" i="4"/>
  <c r="Y23" i="4"/>
  <c r="AG25" i="4"/>
  <c r="AG98" i="4" s="1"/>
  <c r="Y25" i="4"/>
  <c r="Y98" i="4" s="1"/>
  <c r="Q25" i="4"/>
  <c r="Q98" i="4" s="1"/>
  <c r="I25" i="4"/>
  <c r="I98" i="4" s="1"/>
  <c r="BE38" i="86"/>
  <c r="AG52" i="4"/>
  <c r="M67" i="86"/>
  <c r="AG38" i="86"/>
  <c r="AO38" i="86"/>
  <c r="AO39" i="86" s="1"/>
  <c r="AX67" i="4"/>
  <c r="AX68" i="4" s="1"/>
  <c r="N67" i="4"/>
  <c r="N68" i="4" s="1"/>
  <c r="I23" i="4"/>
  <c r="AW38" i="86"/>
  <c r="AG67" i="86"/>
  <c r="BA52" i="4"/>
  <c r="AO38" i="79"/>
  <c r="AO39" i="79" s="1"/>
  <c r="U23" i="4"/>
  <c r="AW52" i="4"/>
  <c r="BA67" i="86"/>
  <c r="Q67" i="86"/>
  <c r="BI52" i="4"/>
  <c r="AS52" i="4"/>
  <c r="Y52" i="4"/>
  <c r="I52" i="4"/>
  <c r="BE25" i="4"/>
  <c r="BE98" i="4" s="1"/>
  <c r="AW25" i="4"/>
  <c r="W22" i="103" s="1"/>
  <c r="AO25" i="4"/>
  <c r="U22" i="103" s="1"/>
  <c r="AC25" i="4"/>
  <c r="AC98" i="4" s="1"/>
  <c r="U25" i="4"/>
  <c r="U98" i="4" s="1"/>
  <c r="M25" i="4"/>
  <c r="M98" i="4" s="1"/>
  <c r="AD67" i="4"/>
  <c r="AD68" i="4" s="1"/>
  <c r="BI23" i="4"/>
  <c r="BB67" i="4"/>
  <c r="BB68" i="4" s="1"/>
  <c r="R67" i="4"/>
  <c r="R68" i="4" s="1"/>
  <c r="BA38" i="86"/>
  <c r="AC38" i="86"/>
  <c r="AC39" i="86" s="1"/>
  <c r="AO52" i="4"/>
  <c r="M52" i="4"/>
  <c r="Q52" i="4"/>
  <c r="U38" i="79"/>
  <c r="AS23" i="4"/>
  <c r="AW23" i="4"/>
  <c r="M23" i="4"/>
  <c r="BE23" i="4"/>
  <c r="BE52" i="4"/>
  <c r="AC52" i="4"/>
  <c r="F66" i="46"/>
  <c r="BA102" i="98"/>
  <c r="M102" i="26"/>
  <c r="K63" i="54"/>
  <c r="Q102" i="97"/>
  <c r="M102" i="24"/>
  <c r="H63" i="87"/>
  <c r="AG102" i="71"/>
  <c r="AD112" i="90"/>
  <c r="AW102" i="24"/>
  <c r="I102" i="68"/>
  <c r="I102" i="22"/>
  <c r="H63" i="54"/>
  <c r="U102" i="68"/>
  <c r="U102" i="22"/>
  <c r="M102" i="97"/>
  <c r="AG102" i="99"/>
  <c r="AO102" i="98"/>
  <c r="BI102" i="85"/>
  <c r="Y102" i="85"/>
  <c r="Y102" i="98"/>
  <c r="G66" i="46"/>
  <c r="Q102" i="26"/>
  <c r="Y102" i="71"/>
  <c r="AC112" i="90"/>
  <c r="H66" i="46"/>
  <c r="BA102" i="24"/>
  <c r="BE102" i="24"/>
  <c r="Q102" i="71"/>
  <c r="U102" i="99"/>
  <c r="AS102" i="98"/>
  <c r="I63" i="87"/>
  <c r="BE102" i="85"/>
  <c r="S63" i="54"/>
  <c r="R63" i="54"/>
  <c r="I102" i="26"/>
  <c r="U102" i="71"/>
  <c r="Y102" i="68"/>
  <c r="I102" i="71"/>
  <c r="Q102" i="68"/>
  <c r="J63" i="87"/>
  <c r="BE102" i="98"/>
  <c r="AW102" i="98"/>
  <c r="Y102" i="24"/>
  <c r="U102" i="98"/>
  <c r="L63" i="54"/>
  <c r="M102" i="22"/>
  <c r="AO102" i="24"/>
  <c r="BI102" i="98"/>
  <c r="Q102" i="98"/>
  <c r="G63" i="87"/>
  <c r="U102" i="97"/>
  <c r="AB112" i="90"/>
  <c r="Q102" i="99"/>
  <c r="I102" i="97"/>
  <c r="I102" i="98"/>
  <c r="J63" i="54"/>
  <c r="Y102" i="99"/>
  <c r="L63" i="87"/>
  <c r="Q102" i="22"/>
  <c r="AG102" i="68"/>
  <c r="M102" i="85"/>
  <c r="I63" i="54"/>
  <c r="AG102" i="97"/>
  <c r="Q102" i="85"/>
  <c r="M102" i="71"/>
  <c r="I102" i="99"/>
  <c r="AG102" i="85"/>
  <c r="AC102" i="97"/>
  <c r="Y102" i="97"/>
  <c r="Y102" i="100"/>
  <c r="AC102" i="98"/>
  <c r="AC102" i="85"/>
  <c r="AS102" i="24"/>
  <c r="I102" i="85"/>
  <c r="AC102" i="24"/>
  <c r="U102" i="85"/>
  <c r="M102" i="68"/>
  <c r="AG102" i="98"/>
  <c r="U102" i="26"/>
  <c r="M102" i="99"/>
  <c r="M102" i="98"/>
  <c r="M102" i="100"/>
  <c r="AG102" i="22"/>
  <c r="G63" i="54"/>
  <c r="AC114" i="90" l="1"/>
  <c r="AO67" i="4"/>
  <c r="AO68" i="4" s="1"/>
  <c r="AS67" i="4"/>
  <c r="AS68" i="4" s="1"/>
  <c r="AW98" i="4"/>
  <c r="BE67" i="4"/>
  <c r="BE68" i="4" s="1"/>
  <c r="AO98" i="4"/>
  <c r="BI38" i="4"/>
  <c r="BI39" i="4" s="1"/>
  <c r="Q38" i="4"/>
  <c r="Q39" i="4" s="1"/>
  <c r="AC67" i="4"/>
  <c r="AC68" i="4" s="1"/>
  <c r="BI67" i="4"/>
  <c r="BI68" i="4" s="1"/>
  <c r="AJ107" i="4"/>
  <c r="AW67" i="4"/>
  <c r="AW68" i="4" s="1"/>
  <c r="I67" i="4"/>
  <c r="I68" i="4" s="1"/>
  <c r="U67" i="4"/>
  <c r="U68" i="4" s="1"/>
  <c r="I38" i="4"/>
  <c r="I39" i="4" s="1"/>
  <c r="Y67" i="4"/>
  <c r="Y68" i="4" s="1"/>
  <c r="U38" i="4"/>
  <c r="U39" i="4" s="1"/>
  <c r="U39" i="79"/>
  <c r="AW38" i="4"/>
  <c r="AW39" i="4" s="1"/>
  <c r="AW39" i="86"/>
  <c r="M38" i="4"/>
  <c r="M39" i="4" s="1"/>
  <c r="M39" i="79"/>
  <c r="BA38" i="4"/>
  <c r="BA39" i="4" s="1"/>
  <c r="BA39" i="86"/>
  <c r="Q67" i="4"/>
  <c r="Q68" i="4" s="1"/>
  <c r="Q68" i="86"/>
  <c r="AG38" i="4"/>
  <c r="AG39" i="4" s="1"/>
  <c r="AG39" i="86"/>
  <c r="M67" i="4"/>
  <c r="M68" i="4" s="1"/>
  <c r="M68" i="86"/>
  <c r="BA67" i="4"/>
  <c r="BA68" i="4" s="1"/>
  <c r="BA68" i="86"/>
  <c r="AS38" i="4"/>
  <c r="AS39" i="4" s="1"/>
  <c r="AG67" i="4"/>
  <c r="AG68" i="4" s="1"/>
  <c r="AG68" i="86"/>
  <c r="BE38" i="4"/>
  <c r="BE39" i="4" s="1"/>
  <c r="BE39" i="86"/>
  <c r="AM107" i="86"/>
  <c r="Y38" i="4"/>
  <c r="Y39" i="4" s="1"/>
  <c r="AH102" i="79"/>
  <c r="AH107" i="79" s="1"/>
  <c r="AI107" i="79"/>
  <c r="AI107" i="86"/>
  <c r="AH102" i="86"/>
  <c r="AH107" i="86" s="1"/>
  <c r="AH102" i="4"/>
  <c r="AH107" i="4" s="1"/>
  <c r="AI107" i="4"/>
  <c r="AD114" i="90"/>
  <c r="AB114" i="90"/>
  <c r="AC38" i="4"/>
  <c r="AC39" i="4" s="1"/>
  <c r="AO38" i="4"/>
  <c r="AO39" i="4" s="1"/>
  <c r="I160" i="50"/>
  <c r="L163" i="77"/>
  <c r="L67" i="54"/>
  <c r="L69" i="54"/>
  <c r="I163" i="48"/>
  <c r="L64" i="54"/>
  <c r="G160" i="48"/>
  <c r="P160" i="50"/>
  <c r="Q163" i="50"/>
  <c r="F160" i="77"/>
  <c r="L163" i="50"/>
  <c r="AG107" i="22"/>
  <c r="AF102" i="22"/>
  <c r="AF107" i="22" s="1"/>
  <c r="F163" i="76"/>
  <c r="J64" i="87"/>
  <c r="L102" i="97"/>
  <c r="M107" i="97"/>
  <c r="I163" i="50"/>
  <c r="J163" i="55"/>
  <c r="K160" i="48"/>
  <c r="G160" i="55"/>
  <c r="M107" i="71"/>
  <c r="L102" i="71"/>
  <c r="H160" i="50"/>
  <c r="N160" i="50"/>
  <c r="H160" i="77"/>
  <c r="S64" i="54"/>
  <c r="F163" i="91"/>
  <c r="G69" i="87"/>
  <c r="G67" i="87"/>
  <c r="I64" i="54"/>
  <c r="L160" i="48"/>
  <c r="AV102" i="98"/>
  <c r="AU102" i="98" s="1"/>
  <c r="AT102" i="98" s="1"/>
  <c r="AT107" i="98" s="1"/>
  <c r="AW107" i="98"/>
  <c r="G160" i="76"/>
  <c r="J160" i="50"/>
  <c r="S163" i="50"/>
  <c r="I160" i="76"/>
  <c r="I163" i="77"/>
  <c r="R163" i="50"/>
  <c r="L69" i="87"/>
  <c r="L67" i="87"/>
  <c r="F163" i="77"/>
  <c r="J163" i="48"/>
  <c r="R163" i="91"/>
  <c r="P163" i="50"/>
  <c r="F160" i="50"/>
  <c r="H163" i="77"/>
  <c r="F163" i="48"/>
  <c r="K163" i="91"/>
  <c r="Y107" i="99"/>
  <c r="X102" i="99"/>
  <c r="W102" i="99" s="1"/>
  <c r="W107" i="99" s="1"/>
  <c r="J163" i="50"/>
  <c r="J163" i="77"/>
  <c r="AG107" i="68"/>
  <c r="AF102" i="68"/>
  <c r="AE102" i="68" s="1"/>
  <c r="AE107" i="68" s="1"/>
  <c r="K160" i="50"/>
  <c r="Y107" i="85"/>
  <c r="X102" i="85"/>
  <c r="X107" i="85" s="1"/>
  <c r="K163" i="50"/>
  <c r="M107" i="24"/>
  <c r="L102" i="24"/>
  <c r="K102" i="24" s="1"/>
  <c r="K107" i="24" s="1"/>
  <c r="I160" i="91"/>
  <c r="AC107" i="85"/>
  <c r="AB102" i="85"/>
  <c r="AB107" i="85" s="1"/>
  <c r="L160" i="77"/>
  <c r="I67" i="54"/>
  <c r="I69" i="54"/>
  <c r="AC107" i="24"/>
  <c r="AB102" i="24"/>
  <c r="AA102" i="24" s="1"/>
  <c r="AA107" i="24" s="1"/>
  <c r="K163" i="48"/>
  <c r="L160" i="50"/>
  <c r="R64" i="54"/>
  <c r="I160" i="55"/>
  <c r="L160" i="76"/>
  <c r="G160" i="77"/>
  <c r="F163" i="50"/>
  <c r="J69" i="54"/>
  <c r="J67" i="54"/>
  <c r="BI107" i="85"/>
  <c r="BH102" i="85"/>
  <c r="BH107" i="85" s="1"/>
  <c r="R69" i="54"/>
  <c r="R67" i="54"/>
  <c r="H163" i="76"/>
  <c r="F163" i="55"/>
  <c r="L163" i="55"/>
  <c r="H163" i="50"/>
  <c r="J163" i="76"/>
  <c r="G163" i="50"/>
  <c r="H160" i="91"/>
  <c r="K67" i="54"/>
  <c r="K69" i="54"/>
  <c r="S160" i="91"/>
  <c r="O163" i="50"/>
  <c r="H163" i="91"/>
  <c r="J67" i="87"/>
  <c r="J69" i="87"/>
  <c r="F160" i="91"/>
  <c r="M107" i="99"/>
  <c r="L102" i="99"/>
  <c r="S163" i="91"/>
  <c r="G163" i="55"/>
  <c r="L64" i="87"/>
  <c r="G64" i="87"/>
  <c r="BA107" i="98"/>
  <c r="AZ102" i="98"/>
  <c r="AZ107" i="98" s="1"/>
  <c r="G163" i="76"/>
  <c r="J160" i="48"/>
  <c r="J160" i="55"/>
  <c r="I69" i="87"/>
  <c r="I64" i="87"/>
  <c r="AF102" i="99"/>
  <c r="AF107" i="99" s="1"/>
  <c r="AG107" i="99"/>
  <c r="BH102" i="98"/>
  <c r="BH107" i="98" s="1"/>
  <c r="BI107" i="98"/>
  <c r="G163" i="48"/>
  <c r="G160" i="50"/>
  <c r="G163" i="77"/>
  <c r="I163" i="91"/>
  <c r="I163" i="76"/>
  <c r="L163" i="48"/>
  <c r="H69" i="87"/>
  <c r="H64" i="87"/>
  <c r="L102" i="85"/>
  <c r="L107" i="85" s="1"/>
  <c r="M107" i="85"/>
  <c r="H160" i="76"/>
  <c r="X102" i="24"/>
  <c r="X107" i="24" s="1"/>
  <c r="Y107" i="24"/>
  <c r="I163" i="55"/>
  <c r="J160" i="76"/>
  <c r="L163" i="91"/>
  <c r="X102" i="97"/>
  <c r="X107" i="97" s="1"/>
  <c r="Y107" i="97"/>
  <c r="R160" i="91"/>
  <c r="G160" i="91"/>
  <c r="Y107" i="100"/>
  <c r="X102" i="100"/>
  <c r="H160" i="55"/>
  <c r="X102" i="98"/>
  <c r="Y107" i="98"/>
  <c r="S69" i="54"/>
  <c r="S67" i="54"/>
  <c r="AC107" i="98"/>
  <c r="AB102" i="98"/>
  <c r="AB107" i="98" s="1"/>
  <c r="M107" i="26"/>
  <c r="L102" i="26"/>
  <c r="AG107" i="71"/>
  <c r="AF102" i="71"/>
  <c r="BA107" i="24"/>
  <c r="AZ102" i="24"/>
  <c r="L160" i="91"/>
  <c r="L163" i="76"/>
  <c r="G64" i="54"/>
  <c r="G69" i="54"/>
  <c r="I160" i="77"/>
  <c r="M107" i="22"/>
  <c r="L102" i="22"/>
  <c r="K102" i="22" s="1"/>
  <c r="J102" i="22" s="1"/>
  <c r="J107" i="22" s="1"/>
  <c r="L102" i="100"/>
  <c r="M107" i="100"/>
  <c r="H160" i="48"/>
  <c r="O160" i="50"/>
  <c r="N163" i="50"/>
  <c r="R160" i="50"/>
  <c r="AG107" i="98"/>
  <c r="AF102" i="98"/>
  <c r="AE102" i="98" s="1"/>
  <c r="AD102" i="98" s="1"/>
  <c r="AD107" i="98" s="1"/>
  <c r="AV102" i="24"/>
  <c r="AV107" i="24" s="1"/>
  <c r="AW107" i="24"/>
  <c r="K160" i="91"/>
  <c r="F160" i="55"/>
  <c r="L160" i="55"/>
  <c r="G163" i="91"/>
  <c r="AF102" i="85"/>
  <c r="AG107" i="85"/>
  <c r="L102" i="68"/>
  <c r="K102" i="68" s="1"/>
  <c r="K107" i="68" s="1"/>
  <c r="M107" i="68"/>
  <c r="J163" i="91"/>
  <c r="S160" i="50"/>
  <c r="F160" i="48"/>
  <c r="M107" i="98"/>
  <c r="L102" i="98"/>
  <c r="K102" i="98" s="1"/>
  <c r="H163" i="55"/>
  <c r="AC107" i="97"/>
  <c r="AB102" i="97"/>
  <c r="AB107" i="97" s="1"/>
  <c r="J160" i="91"/>
  <c r="AF102" i="97"/>
  <c r="AE102" i="97" s="1"/>
  <c r="AD102" i="97" s="1"/>
  <c r="AD107" i="97" s="1"/>
  <c r="AG107" i="97"/>
  <c r="Q160" i="50"/>
  <c r="Y107" i="68"/>
  <c r="X102" i="68"/>
  <c r="X107" i="68" s="1"/>
  <c r="I160" i="48"/>
  <c r="J160" i="77"/>
  <c r="H163" i="48"/>
  <c r="F160" i="76"/>
  <c r="K64" i="54"/>
  <c r="J64" i="54"/>
  <c r="H69" i="54"/>
  <c r="H64" i="54"/>
  <c r="Y107" i="71"/>
  <c r="X102" i="71"/>
  <c r="X107" i="71" s="1"/>
  <c r="AF107" i="68"/>
  <c r="J114" i="28"/>
  <c r="G114" i="28"/>
  <c r="T114" i="74"/>
  <c r="I67" i="72"/>
  <c r="AJ114" i="75"/>
  <c r="T114" i="75"/>
  <c r="AH114" i="28"/>
  <c r="AM114" i="28"/>
  <c r="AP114" i="29"/>
  <c r="AM114" i="29"/>
  <c r="J67" i="43"/>
  <c r="L64" i="45"/>
  <c r="F64" i="43"/>
  <c r="AB114" i="29"/>
  <c r="I114" i="29"/>
  <c r="AI114" i="74"/>
  <c r="AU114" i="29"/>
  <c r="S114" i="29"/>
  <c r="AC114" i="29"/>
  <c r="Z114" i="28"/>
  <c r="Z114" i="74"/>
  <c r="I114" i="28"/>
  <c r="AN114" i="29"/>
  <c r="X114" i="75"/>
  <c r="AN114" i="74"/>
  <c r="H114" i="75"/>
  <c r="I64" i="72"/>
  <c r="I64" i="45"/>
  <c r="H64" i="43"/>
  <c r="AS114" i="29"/>
  <c r="G64" i="73"/>
  <c r="G64" i="43"/>
  <c r="G114" i="29"/>
  <c r="AL114" i="74"/>
  <c r="L67" i="45"/>
  <c r="H67" i="73"/>
  <c r="AL114" i="29"/>
  <c r="Q114" i="29"/>
  <c r="Q67" i="45"/>
  <c r="T114" i="29"/>
  <c r="J67" i="45"/>
  <c r="L67" i="73"/>
  <c r="J64" i="73"/>
  <c r="X114" i="29"/>
  <c r="S67" i="45"/>
  <c r="AE114" i="29"/>
  <c r="AK114" i="29"/>
  <c r="AI114" i="29"/>
  <c r="AR114" i="29"/>
  <c r="I67" i="43"/>
  <c r="W114" i="75"/>
  <c r="Z114" i="75"/>
  <c r="L114" i="28"/>
  <c r="AK114" i="28"/>
  <c r="L64" i="72"/>
  <c r="H64" i="45"/>
  <c r="Z114" i="29"/>
  <c r="L64" i="73"/>
  <c r="L67" i="43"/>
  <c r="J64" i="43"/>
  <c r="G64" i="45"/>
  <c r="U114" i="29"/>
  <c r="AG114" i="29"/>
  <c r="AK114" i="75"/>
  <c r="V114" i="29"/>
  <c r="U114" i="74"/>
  <c r="AD114" i="29"/>
  <c r="U114" i="28"/>
  <c r="AH114" i="74"/>
  <c r="H114" i="29"/>
  <c r="P114" i="29"/>
  <c r="I67" i="45"/>
  <c r="G67" i="43"/>
  <c r="L64" i="43"/>
  <c r="H64" i="72"/>
  <c r="W114" i="29"/>
  <c r="AT114" i="29"/>
  <c r="H67" i="43"/>
  <c r="J64" i="72"/>
  <c r="AN114" i="75"/>
  <c r="G67" i="45"/>
  <c r="I114" i="75"/>
  <c r="K114" i="29"/>
  <c r="R114" i="29"/>
  <c r="I64" i="43"/>
  <c r="J64" i="45"/>
  <c r="AH114" i="75"/>
  <c r="G114" i="75"/>
  <c r="W114" i="28"/>
  <c r="H67" i="45"/>
  <c r="G67" i="73"/>
  <c r="L114" i="75"/>
  <c r="AN114" i="28"/>
  <c r="K64" i="43"/>
  <c r="K64" i="45"/>
  <c r="N114" i="29"/>
  <c r="H114" i="74"/>
  <c r="AL114" i="28"/>
  <c r="H64" i="73"/>
  <c r="AI114" i="75"/>
  <c r="G67" i="72"/>
  <c r="AJ114" i="74"/>
  <c r="J114" i="74"/>
  <c r="G114" i="74"/>
  <c r="G64" i="72"/>
  <c r="I67" i="73"/>
  <c r="F67" i="43"/>
  <c r="T114" i="28"/>
  <c r="AH114" i="29"/>
  <c r="W114" i="74"/>
  <c r="I114" i="74"/>
  <c r="Y114" i="28"/>
  <c r="F67" i="73"/>
  <c r="X114" i="74"/>
  <c r="O67" i="45"/>
  <c r="J114" i="75"/>
  <c r="K67" i="43"/>
  <c r="F67" i="72"/>
  <c r="L114" i="74"/>
  <c r="AL114" i="75"/>
  <c r="I64" i="73"/>
  <c r="H67" i="72"/>
  <c r="F67" i="45"/>
  <c r="H114" i="28"/>
  <c r="K114" i="28"/>
  <c r="X114" i="28"/>
  <c r="AF114" i="29"/>
  <c r="AJ114" i="29"/>
  <c r="O114" i="29"/>
  <c r="V114" i="75"/>
  <c r="AI114" i="28"/>
  <c r="L114" i="29"/>
  <c r="AJ114" i="28"/>
  <c r="V114" i="74"/>
  <c r="J114" i="29"/>
  <c r="AK114" i="74"/>
  <c r="U114" i="75"/>
  <c r="J67" i="72"/>
  <c r="K67" i="45"/>
  <c r="V114" i="28"/>
  <c r="AQ114" i="29"/>
  <c r="Y114" i="29"/>
  <c r="L67" i="72"/>
  <c r="J67" i="73"/>
  <c r="T102" i="97"/>
  <c r="U107" i="97"/>
  <c r="H102" i="68"/>
  <c r="I107" i="68"/>
  <c r="H102" i="99"/>
  <c r="I107" i="99"/>
  <c r="T102" i="26"/>
  <c r="U107" i="26"/>
  <c r="T102" i="98"/>
  <c r="U107" i="98"/>
  <c r="BD102" i="85"/>
  <c r="BE107" i="85"/>
  <c r="AR102" i="24"/>
  <c r="AS107" i="24"/>
  <c r="T102" i="99"/>
  <c r="U107" i="99"/>
  <c r="T102" i="68"/>
  <c r="U107" i="68"/>
  <c r="AR102" i="98"/>
  <c r="AS107" i="98"/>
  <c r="H102" i="97"/>
  <c r="I107" i="97"/>
  <c r="BD102" i="24"/>
  <c r="BE107" i="24"/>
  <c r="H102" i="71"/>
  <c r="I107" i="71"/>
  <c r="H102" i="26"/>
  <c r="I107" i="26"/>
  <c r="BD102" i="98"/>
  <c r="BE107" i="98"/>
  <c r="T102" i="85"/>
  <c r="U107" i="85"/>
  <c r="T102" i="71"/>
  <c r="U107" i="71"/>
  <c r="H102" i="85"/>
  <c r="I107" i="85"/>
  <c r="H102" i="98"/>
  <c r="I107" i="98"/>
  <c r="T102" i="22"/>
  <c r="U107" i="22"/>
  <c r="H102" i="22"/>
  <c r="I107" i="22"/>
  <c r="AD102" i="68" l="1"/>
  <c r="AD107" i="68" s="1"/>
  <c r="AY102" i="98"/>
  <c r="AY107" i="98" s="1"/>
  <c r="V102" i="99"/>
  <c r="V107" i="99" s="1"/>
  <c r="J102" i="68"/>
  <c r="J107" i="68" s="1"/>
  <c r="K102" i="85"/>
  <c r="J102" i="85" s="1"/>
  <c r="J107" i="85" s="1"/>
  <c r="AE107" i="97"/>
  <c r="J102" i="24"/>
  <c r="J107" i="24" s="1"/>
  <c r="Z102" i="24"/>
  <c r="Z107" i="24" s="1"/>
  <c r="L107" i="98"/>
  <c r="AA102" i="98"/>
  <c r="Z102" i="98" s="1"/>
  <c r="Z107" i="98" s="1"/>
  <c r="BG102" i="98"/>
  <c r="BF102" i="98" s="1"/>
  <c r="BF107" i="98" s="1"/>
  <c r="K107" i="22"/>
  <c r="AU107" i="98"/>
  <c r="AV107" i="98"/>
  <c r="L107" i="22"/>
  <c r="BG102" i="85"/>
  <c r="W102" i="24"/>
  <c r="AE102" i="22"/>
  <c r="AE107" i="22" s="1"/>
  <c r="AA102" i="85"/>
  <c r="W102" i="85"/>
  <c r="AA102" i="97"/>
  <c r="AF107" i="97"/>
  <c r="AF107" i="98"/>
  <c r="AE107" i="98"/>
  <c r="W102" i="68"/>
  <c r="W102" i="71"/>
  <c r="K107" i="98"/>
  <c r="J102" i="98"/>
  <c r="J107" i="98" s="1"/>
  <c r="AE102" i="85"/>
  <c r="AF107" i="85"/>
  <c r="L107" i="100"/>
  <c r="K102" i="100"/>
  <c r="AZ107" i="24"/>
  <c r="AY102" i="24"/>
  <c r="AF107" i="71"/>
  <c r="AE102" i="71"/>
  <c r="K102" i="26"/>
  <c r="L107" i="26"/>
  <c r="L107" i="99"/>
  <c r="K102" i="99"/>
  <c r="K102" i="97"/>
  <c r="L107" i="97"/>
  <c r="W102" i="97"/>
  <c r="V102" i="97" s="1"/>
  <c r="V107" i="97" s="1"/>
  <c r="L107" i="68"/>
  <c r="AB107" i="24"/>
  <c r="X107" i="99"/>
  <c r="AU102" i="24"/>
  <c r="AE102" i="99"/>
  <c r="L107" i="24"/>
  <c r="X107" i="98"/>
  <c r="W102" i="98"/>
  <c r="X107" i="100"/>
  <c r="W102" i="100"/>
  <c r="K102" i="71"/>
  <c r="L107" i="71"/>
  <c r="P160" i="82"/>
  <c r="H163" i="47"/>
  <c r="G160" i="92"/>
  <c r="K160" i="82"/>
  <c r="N163" i="82"/>
  <c r="Q163" i="47"/>
  <c r="I160" i="47"/>
  <c r="Q163" i="82"/>
  <c r="K160" i="92"/>
  <c r="P163" i="82"/>
  <c r="G163" i="92"/>
  <c r="L160" i="47"/>
  <c r="L160" i="92"/>
  <c r="I163" i="47"/>
  <c r="H67" i="80"/>
  <c r="F69" i="54"/>
  <c r="F67" i="54"/>
  <c r="G163" i="47"/>
  <c r="G67" i="88"/>
  <c r="S160" i="47"/>
  <c r="I160" i="92"/>
  <c r="O163" i="47"/>
  <c r="S160" i="92"/>
  <c r="G160" i="47"/>
  <c r="F67" i="80"/>
  <c r="L163" i="82"/>
  <c r="L163" i="92"/>
  <c r="I163" i="82"/>
  <c r="H160" i="47"/>
  <c r="R163" i="82"/>
  <c r="K160" i="47"/>
  <c r="I163" i="92"/>
  <c r="G67" i="46"/>
  <c r="G67" i="80"/>
  <c r="S163" i="47"/>
  <c r="J160" i="47"/>
  <c r="H160" i="92"/>
  <c r="J163" i="92"/>
  <c r="F163" i="92"/>
  <c r="R160" i="47"/>
  <c r="N163" i="47"/>
  <c r="K163" i="47"/>
  <c r="R160" i="92"/>
  <c r="P160" i="47"/>
  <c r="J163" i="47"/>
  <c r="S163" i="82"/>
  <c r="O163" i="82"/>
  <c r="H163" i="92"/>
  <c r="N160" i="47"/>
  <c r="F160" i="92"/>
  <c r="S160" i="82"/>
  <c r="R163" i="47"/>
  <c r="K163" i="82"/>
  <c r="G163" i="82"/>
  <c r="Q160" i="82"/>
  <c r="J160" i="82"/>
  <c r="F67" i="46"/>
  <c r="H67" i="46"/>
  <c r="F163" i="47"/>
  <c r="G160" i="82"/>
  <c r="J160" i="92"/>
  <c r="J163" i="82"/>
  <c r="P163" i="47"/>
  <c r="R160" i="82"/>
  <c r="S163" i="92"/>
  <c r="N160" i="82"/>
  <c r="F67" i="88"/>
  <c r="Q160" i="47"/>
  <c r="O160" i="47"/>
  <c r="H67" i="88"/>
  <c r="F163" i="82"/>
  <c r="H163" i="82"/>
  <c r="H160" i="82"/>
  <c r="K163" i="92"/>
  <c r="R163" i="92"/>
  <c r="L160" i="82"/>
  <c r="I160" i="82"/>
  <c r="L163" i="47"/>
  <c r="F160" i="82"/>
  <c r="O160" i="82"/>
  <c r="G102" i="98"/>
  <c r="H107" i="98"/>
  <c r="G102" i="85"/>
  <c r="H107" i="85"/>
  <c r="S102" i="71"/>
  <c r="T107" i="71"/>
  <c r="S102" i="85"/>
  <c r="T107" i="85"/>
  <c r="BC102" i="98"/>
  <c r="BD107" i="98"/>
  <c r="G102" i="26"/>
  <c r="H107" i="26"/>
  <c r="G102" i="71"/>
  <c r="H107" i="71"/>
  <c r="BC102" i="24"/>
  <c r="BD107" i="24"/>
  <c r="H107" i="97"/>
  <c r="G102" i="97"/>
  <c r="AQ102" i="98"/>
  <c r="AR107" i="98"/>
  <c r="S102" i="68"/>
  <c r="T107" i="68"/>
  <c r="S102" i="99"/>
  <c r="T107" i="99"/>
  <c r="AR107" i="24"/>
  <c r="AQ102" i="24"/>
  <c r="BD107" i="85"/>
  <c r="BC102" i="85"/>
  <c r="T107" i="98"/>
  <c r="S102" i="98"/>
  <c r="T107" i="26"/>
  <c r="S102" i="26"/>
  <c r="H107" i="99"/>
  <c r="G102" i="99"/>
  <c r="H107" i="68"/>
  <c r="G102" i="68"/>
  <c r="T107" i="97"/>
  <c r="S102" i="97"/>
  <c r="S102" i="22"/>
  <c r="T107" i="22"/>
  <c r="G102" i="22"/>
  <c r="H107" i="22"/>
  <c r="I102" i="4"/>
  <c r="Q102" i="4"/>
  <c r="E176" i="9"/>
  <c r="J63" i="88"/>
  <c r="R63" i="88"/>
  <c r="R66" i="80"/>
  <c r="R66" i="88"/>
  <c r="Q102" i="86"/>
  <c r="R112" i="89"/>
  <c r="Z112" i="56"/>
  <c r="Q63" i="46"/>
  <c r="I66" i="46"/>
  <c r="E152" i="9"/>
  <c r="M102" i="86"/>
  <c r="I112" i="56"/>
  <c r="G63" i="46"/>
  <c r="V112" i="89"/>
  <c r="S63" i="88"/>
  <c r="H112" i="56"/>
  <c r="AS102" i="4"/>
  <c r="AG102" i="24"/>
  <c r="D175" i="9"/>
  <c r="AI112" i="89"/>
  <c r="Q66" i="80"/>
  <c r="BI102" i="79"/>
  <c r="S66" i="80"/>
  <c r="J63" i="46"/>
  <c r="Y102" i="79"/>
  <c r="P66" i="46"/>
  <c r="E200" i="9"/>
  <c r="AG102" i="86"/>
  <c r="S112" i="89"/>
  <c r="AC102" i="22"/>
  <c r="BI102" i="24"/>
  <c r="AK112" i="56"/>
  <c r="E150" i="9"/>
  <c r="H112" i="89"/>
  <c r="J112" i="89"/>
  <c r="N66" i="80"/>
  <c r="AG102" i="100"/>
  <c r="K112" i="89"/>
  <c r="L112" i="89"/>
  <c r="D184" i="9"/>
  <c r="E182" i="9"/>
  <c r="E196" i="9"/>
  <c r="Y112" i="89"/>
  <c r="J63" i="80"/>
  <c r="AC102" i="79"/>
  <c r="E185" i="9"/>
  <c r="E173" i="9"/>
  <c r="K63" i="80"/>
  <c r="E165" i="9"/>
  <c r="J112" i="56"/>
  <c r="R66" i="46"/>
  <c r="BA102" i="79"/>
  <c r="L66" i="88"/>
  <c r="AJ112" i="89"/>
  <c r="L112" i="56"/>
  <c r="C192" i="9"/>
  <c r="Q63" i="80"/>
  <c r="C161" i="9"/>
  <c r="C174" i="9"/>
  <c r="R63" i="46"/>
  <c r="L66" i="80"/>
  <c r="E151" i="9"/>
  <c r="N66" i="46"/>
  <c r="X112" i="56"/>
  <c r="Z112" i="89"/>
  <c r="E164" i="9"/>
  <c r="N63" i="80"/>
  <c r="G112" i="56"/>
  <c r="I102" i="100"/>
  <c r="X112" i="89"/>
  <c r="AK112" i="89"/>
  <c r="U102" i="79"/>
  <c r="E187" i="9"/>
  <c r="D198" i="9"/>
  <c r="E169" i="9"/>
  <c r="V112" i="56"/>
  <c r="E154" i="9"/>
  <c r="AN112" i="56"/>
  <c r="L66" i="46"/>
  <c r="P63" i="80"/>
  <c r="AJ112" i="56"/>
  <c r="AL112" i="89"/>
  <c r="D193" i="9"/>
  <c r="H63" i="88"/>
  <c r="R63" i="80"/>
  <c r="AG102" i="26"/>
  <c r="E179" i="9"/>
  <c r="I63" i="80"/>
  <c r="E153" i="9"/>
  <c r="K63" i="46"/>
  <c r="BE102" i="86"/>
  <c r="AL112" i="56"/>
  <c r="M102" i="4"/>
  <c r="Q102" i="24"/>
  <c r="D171" i="9"/>
  <c r="E197" i="9"/>
  <c r="AS102" i="79"/>
  <c r="U102" i="4"/>
  <c r="J66" i="46"/>
  <c r="Q102" i="100"/>
  <c r="G112" i="89"/>
  <c r="I66" i="80"/>
  <c r="AH112" i="89"/>
  <c r="H63" i="46"/>
  <c r="Y102" i="26"/>
  <c r="AN112" i="89"/>
  <c r="AO102" i="79"/>
  <c r="AM112" i="89"/>
  <c r="I102" i="86"/>
  <c r="AI112" i="56"/>
  <c r="Y102" i="86"/>
  <c r="U102" i="100"/>
  <c r="Q66" i="46"/>
  <c r="E156" i="9"/>
  <c r="BA102" i="4"/>
  <c r="S66" i="88"/>
  <c r="O63" i="80"/>
  <c r="BE102" i="79"/>
  <c r="S63" i="80"/>
  <c r="D162" i="9"/>
  <c r="AG112" i="89"/>
  <c r="E194" i="9"/>
  <c r="T112" i="89"/>
  <c r="AG102" i="79"/>
  <c r="O66" i="80"/>
  <c r="P66" i="80"/>
  <c r="O66" i="46"/>
  <c r="D149" i="9"/>
  <c r="L63" i="88"/>
  <c r="L63" i="46"/>
  <c r="E172" i="9"/>
  <c r="F63" i="80"/>
  <c r="K63" i="88"/>
  <c r="J66" i="80"/>
  <c r="O63" i="46"/>
  <c r="E188" i="9"/>
  <c r="E160" i="9"/>
  <c r="AO102" i="4"/>
  <c r="K66" i="88"/>
  <c r="BE102" i="4"/>
  <c r="U112" i="56"/>
  <c r="I66" i="88"/>
  <c r="AC102" i="4"/>
  <c r="AW102" i="4"/>
  <c r="J66" i="88"/>
  <c r="E181" i="9"/>
  <c r="S66" i="46"/>
  <c r="P63" i="46"/>
  <c r="D180" i="9"/>
  <c r="E170" i="9"/>
  <c r="U112" i="89"/>
  <c r="AC102" i="86"/>
  <c r="Y102" i="4"/>
  <c r="K66" i="46"/>
  <c r="E168" i="9"/>
  <c r="E199" i="9"/>
  <c r="C183" i="9"/>
  <c r="E177" i="9"/>
  <c r="AW102" i="79"/>
  <c r="AF112" i="89"/>
  <c r="E191" i="9"/>
  <c r="W112" i="89"/>
  <c r="BI102" i="86"/>
  <c r="E190" i="9"/>
  <c r="AT112" i="89"/>
  <c r="G63" i="80"/>
  <c r="E166" i="9"/>
  <c r="U102" i="86"/>
  <c r="F112" i="89"/>
  <c r="N63" i="46"/>
  <c r="I102" i="24"/>
  <c r="U102" i="24"/>
  <c r="W112" i="56"/>
  <c r="E195" i="9"/>
  <c r="L63" i="80"/>
  <c r="AU112" i="89"/>
  <c r="C148" i="9"/>
  <c r="E157" i="9"/>
  <c r="E167" i="9"/>
  <c r="E155" i="9"/>
  <c r="S63" i="46"/>
  <c r="AG102" i="4"/>
  <c r="Q102" i="79"/>
  <c r="E159" i="9"/>
  <c r="E163" i="9"/>
  <c r="D189" i="9"/>
  <c r="I102" i="79"/>
  <c r="I63" i="46"/>
  <c r="K66" i="80"/>
  <c r="I63" i="88"/>
  <c r="M102" i="79"/>
  <c r="G63" i="88"/>
  <c r="D158" i="9"/>
  <c r="BI102" i="4"/>
  <c r="F63" i="88"/>
  <c r="Y102" i="22"/>
  <c r="E186" i="9"/>
  <c r="I112" i="89"/>
  <c r="F63" i="46"/>
  <c r="H63" i="80"/>
  <c r="E178" i="9"/>
  <c r="AV102" i="4" l="1"/>
  <c r="AV107" i="4" s="1"/>
  <c r="AW107" i="4"/>
  <c r="BI107" i="86"/>
  <c r="BH102" i="86"/>
  <c r="BH107" i="86" s="1"/>
  <c r="O69" i="46"/>
  <c r="O67" i="46"/>
  <c r="K69" i="46"/>
  <c r="K67" i="46"/>
  <c r="BI107" i="24"/>
  <c r="BH102" i="24"/>
  <c r="BH107" i="24" s="1"/>
  <c r="F69" i="88"/>
  <c r="F64" i="88"/>
  <c r="AB102" i="4"/>
  <c r="AA102" i="4" s="1"/>
  <c r="AA107" i="4" s="1"/>
  <c r="AC107" i="4"/>
  <c r="X102" i="4"/>
  <c r="W102" i="4" s="1"/>
  <c r="V102" i="4" s="1"/>
  <c r="V107" i="4" s="1"/>
  <c r="Y107" i="4"/>
  <c r="C147" i="9"/>
  <c r="AU114" i="89"/>
  <c r="X114" i="56"/>
  <c r="W114" i="89"/>
  <c r="I114" i="56"/>
  <c r="AG114" i="89"/>
  <c r="AN114" i="89"/>
  <c r="L64" i="46"/>
  <c r="M107" i="86"/>
  <c r="L102" i="86"/>
  <c r="K102" i="86" s="1"/>
  <c r="J102" i="86" s="1"/>
  <c r="H102" i="86" s="1"/>
  <c r="G102" i="86" s="1"/>
  <c r="F102" i="86" s="1"/>
  <c r="F107" i="86" s="1"/>
  <c r="AS107" i="79"/>
  <c r="AR102" i="79"/>
  <c r="AQ102" i="79" s="1"/>
  <c r="J64" i="46"/>
  <c r="R67" i="46"/>
  <c r="R69" i="46"/>
  <c r="AI114" i="56"/>
  <c r="W114" i="56"/>
  <c r="R69" i="88"/>
  <c r="R67" i="88"/>
  <c r="S64" i="88"/>
  <c r="AG107" i="26"/>
  <c r="AF102" i="26"/>
  <c r="AF107" i="26" s="1"/>
  <c r="H69" i="88"/>
  <c r="H64" i="88"/>
  <c r="AZ102" i="79"/>
  <c r="AZ107" i="79" s="1"/>
  <c r="BA107" i="79"/>
  <c r="P69" i="80"/>
  <c r="P67" i="80"/>
  <c r="N67" i="46"/>
  <c r="N69" i="46"/>
  <c r="U114" i="56"/>
  <c r="AF114" i="89"/>
  <c r="K64" i="46"/>
  <c r="L64" i="88"/>
  <c r="I114" i="89"/>
  <c r="AN114" i="56"/>
  <c r="AO107" i="79"/>
  <c r="U107" i="86"/>
  <c r="T102" i="86"/>
  <c r="T107" i="86" s="1"/>
  <c r="L114" i="89"/>
  <c r="S64" i="46"/>
  <c r="I107" i="4"/>
  <c r="H102" i="4"/>
  <c r="G102" i="4" s="1"/>
  <c r="G107" i="4" s="1"/>
  <c r="N67" i="80"/>
  <c r="N69" i="80"/>
  <c r="BE107" i="4"/>
  <c r="AC107" i="86"/>
  <c r="AB102" i="86"/>
  <c r="AB107" i="86" s="1"/>
  <c r="L67" i="46"/>
  <c r="L69" i="46"/>
  <c r="V114" i="89"/>
  <c r="R64" i="46"/>
  <c r="Q67" i="46"/>
  <c r="Q69" i="46"/>
  <c r="S114" i="89"/>
  <c r="AJ114" i="56"/>
  <c r="Q107" i="86"/>
  <c r="G114" i="56"/>
  <c r="AF102" i="86"/>
  <c r="AE102" i="86" s="1"/>
  <c r="AD102" i="86" s="1"/>
  <c r="AD107" i="86" s="1"/>
  <c r="AG107" i="86"/>
  <c r="X114" i="89"/>
  <c r="Q64" i="46"/>
  <c r="I64" i="80"/>
  <c r="N64" i="46"/>
  <c r="AL114" i="56"/>
  <c r="BH102" i="79"/>
  <c r="BG102" i="79" s="1"/>
  <c r="BF102" i="79" s="1"/>
  <c r="BF107" i="79" s="1"/>
  <c r="BI107" i="79"/>
  <c r="P69" i="46"/>
  <c r="P67" i="46"/>
  <c r="K64" i="80"/>
  <c r="S64" i="80"/>
  <c r="AO107" i="4"/>
  <c r="AG107" i="100"/>
  <c r="AF102" i="100"/>
  <c r="AF107" i="100" s="1"/>
  <c r="BA107" i="4"/>
  <c r="AZ102" i="4"/>
  <c r="AZ107" i="4" s="1"/>
  <c r="T102" i="79"/>
  <c r="S102" i="79" s="1"/>
  <c r="S107" i="79" s="1"/>
  <c r="U107" i="79"/>
  <c r="J114" i="56"/>
  <c r="AK114" i="89"/>
  <c r="S69" i="80"/>
  <c r="S67" i="80"/>
  <c r="AT114" i="89"/>
  <c r="G114" i="89"/>
  <c r="U114" i="89"/>
  <c r="F69" i="46"/>
  <c r="F64" i="46"/>
  <c r="L67" i="80"/>
  <c r="L69" i="80"/>
  <c r="I64" i="46"/>
  <c r="S69" i="46"/>
  <c r="S67" i="46"/>
  <c r="H114" i="89"/>
  <c r="T102" i="4"/>
  <c r="S102" i="4" s="1"/>
  <c r="S107" i="4" s="1"/>
  <c r="U107" i="4"/>
  <c r="H64" i="46"/>
  <c r="H69" i="46"/>
  <c r="I107" i="86"/>
  <c r="K64" i="88"/>
  <c r="R64" i="80"/>
  <c r="AB102" i="79"/>
  <c r="AA102" i="79" s="1"/>
  <c r="AA107" i="79" s="1"/>
  <c r="AC107" i="79"/>
  <c r="I69" i="46"/>
  <c r="I67" i="46"/>
  <c r="Z114" i="56"/>
  <c r="AV102" i="79"/>
  <c r="AV107" i="79" s="1"/>
  <c r="AW107" i="79"/>
  <c r="BE107" i="79"/>
  <c r="AL114" i="89"/>
  <c r="J69" i="46"/>
  <c r="J67" i="46"/>
  <c r="I107" i="79"/>
  <c r="H102" i="79"/>
  <c r="G102" i="79" s="1"/>
  <c r="G107" i="79" s="1"/>
  <c r="L114" i="56"/>
  <c r="R114" i="89"/>
  <c r="R64" i="88"/>
  <c r="Y107" i="26"/>
  <c r="X102" i="26"/>
  <c r="W102" i="26" s="1"/>
  <c r="W107" i="26" s="1"/>
  <c r="AG107" i="4"/>
  <c r="AF102" i="4"/>
  <c r="AF107" i="4" s="1"/>
  <c r="I64" i="88"/>
  <c r="G64" i="80"/>
  <c r="G69" i="80"/>
  <c r="M107" i="4"/>
  <c r="L102" i="4"/>
  <c r="K102" i="4" s="1"/>
  <c r="J102" i="4" s="1"/>
  <c r="J107" i="4" s="1"/>
  <c r="Z114" i="89"/>
  <c r="Y114" i="89"/>
  <c r="AF102" i="24"/>
  <c r="AE102" i="24" s="1"/>
  <c r="AD102" i="24" s="1"/>
  <c r="AD107" i="24" s="1"/>
  <c r="AG107" i="24"/>
  <c r="I107" i="24"/>
  <c r="H102" i="24"/>
  <c r="H107" i="24" s="1"/>
  <c r="AS107" i="4"/>
  <c r="AR102" i="4"/>
  <c r="AR107" i="4" s="1"/>
  <c r="P64" i="46"/>
  <c r="X102" i="79"/>
  <c r="X107" i="79" s="1"/>
  <c r="Y107" i="79"/>
  <c r="G69" i="88"/>
  <c r="G64" i="88"/>
  <c r="J69" i="88"/>
  <c r="J67" i="88"/>
  <c r="M107" i="79"/>
  <c r="L102" i="79"/>
  <c r="L107" i="79" s="1"/>
  <c r="J69" i="80"/>
  <c r="J67" i="80"/>
  <c r="N64" i="80"/>
  <c r="Y107" i="22"/>
  <c r="X102" i="22"/>
  <c r="W102" i="22" s="1"/>
  <c r="V102" i="22" s="1"/>
  <c r="V107" i="22" s="1"/>
  <c r="K114" i="89"/>
  <c r="I107" i="100"/>
  <c r="H102" i="100"/>
  <c r="G102" i="100" s="1"/>
  <c r="F102" i="100" s="1"/>
  <c r="F107" i="100" s="1"/>
  <c r="J114" i="89"/>
  <c r="K67" i="80"/>
  <c r="K69" i="80"/>
  <c r="P64" i="80"/>
  <c r="F64" i="80"/>
  <c r="F69" i="80"/>
  <c r="AJ114" i="89"/>
  <c r="AC107" i="22"/>
  <c r="AB102" i="22"/>
  <c r="AB107" i="22" s="1"/>
  <c r="U107" i="100"/>
  <c r="T102" i="100"/>
  <c r="T107" i="100" s="1"/>
  <c r="V114" i="56"/>
  <c r="O64" i="80"/>
  <c r="O64" i="46"/>
  <c r="X102" i="86"/>
  <c r="W102" i="86" s="1"/>
  <c r="V102" i="86" s="1"/>
  <c r="V107" i="86" s="1"/>
  <c r="Y107" i="86"/>
  <c r="I69" i="80"/>
  <c r="I67" i="80"/>
  <c r="AI114" i="89"/>
  <c r="H69" i="80"/>
  <c r="H64" i="80"/>
  <c r="U107" i="24"/>
  <c r="T102" i="24"/>
  <c r="T107" i="24" s="1"/>
  <c r="K69" i="88"/>
  <c r="K67" i="88"/>
  <c r="R67" i="80"/>
  <c r="R69" i="80"/>
  <c r="L64" i="80"/>
  <c r="J64" i="88"/>
  <c r="BD102" i="86"/>
  <c r="BC102" i="86" s="1"/>
  <c r="BE107" i="86"/>
  <c r="S69" i="88"/>
  <c r="S67" i="88"/>
  <c r="AK114" i="56"/>
  <c r="Q69" i="80"/>
  <c r="Q67" i="80"/>
  <c r="O69" i="80"/>
  <c r="O67" i="80"/>
  <c r="AM114" i="89"/>
  <c r="AG107" i="79"/>
  <c r="AF102" i="79"/>
  <c r="AF107" i="79" s="1"/>
  <c r="L67" i="88"/>
  <c r="L69" i="88"/>
  <c r="BI107" i="4"/>
  <c r="BH102" i="4"/>
  <c r="BG102" i="4" s="1"/>
  <c r="BF102" i="4" s="1"/>
  <c r="BD102" i="4" s="1"/>
  <c r="BC102" i="4" s="1"/>
  <c r="BB102" i="4" s="1"/>
  <c r="BB107" i="4" s="1"/>
  <c r="Q64" i="80"/>
  <c r="H114" i="56"/>
  <c r="I67" i="88"/>
  <c r="I69" i="88"/>
  <c r="J64" i="80"/>
  <c r="G69" i="46"/>
  <c r="G64" i="46"/>
  <c r="AX102" i="98"/>
  <c r="AX107" i="98" s="1"/>
  <c r="AD102" i="22"/>
  <c r="AD107" i="22" s="1"/>
  <c r="H107" i="79"/>
  <c r="W107" i="97"/>
  <c r="AA107" i="98"/>
  <c r="K107" i="85"/>
  <c r="BG107" i="98"/>
  <c r="BF102" i="85"/>
  <c r="BF107" i="85" s="1"/>
  <c r="BG107" i="85"/>
  <c r="Z102" i="85"/>
  <c r="Z107" i="85" s="1"/>
  <c r="AA107" i="85"/>
  <c r="W107" i="24"/>
  <c r="V102" i="24"/>
  <c r="V107" i="24" s="1"/>
  <c r="V102" i="85"/>
  <c r="V107" i="85" s="1"/>
  <c r="W107" i="85"/>
  <c r="AA107" i="97"/>
  <c r="Z102" i="97"/>
  <c r="Z107" i="97" s="1"/>
  <c r="V102" i="71"/>
  <c r="V107" i="71" s="1"/>
  <c r="W107" i="71"/>
  <c r="W107" i="68"/>
  <c r="V102" i="68"/>
  <c r="V107" i="68" s="1"/>
  <c r="W107" i="100"/>
  <c r="V102" i="100"/>
  <c r="V107" i="100" s="1"/>
  <c r="V102" i="98"/>
  <c r="V107" i="98" s="1"/>
  <c r="W107" i="98"/>
  <c r="AU107" i="24"/>
  <c r="AT102" i="24"/>
  <c r="AT107" i="24" s="1"/>
  <c r="K107" i="97"/>
  <c r="J102" i="97"/>
  <c r="J107" i="97" s="1"/>
  <c r="J102" i="26"/>
  <c r="J107" i="26" s="1"/>
  <c r="K107" i="26"/>
  <c r="AE107" i="85"/>
  <c r="AD102" i="85"/>
  <c r="AD107" i="85" s="1"/>
  <c r="K107" i="71"/>
  <c r="J102" i="71"/>
  <c r="J107" i="71" s="1"/>
  <c r="AD102" i="99"/>
  <c r="AD107" i="99" s="1"/>
  <c r="AE107" i="99"/>
  <c r="K107" i="99"/>
  <c r="J102" i="99"/>
  <c r="J107" i="99" s="1"/>
  <c r="AE107" i="71"/>
  <c r="AD102" i="71"/>
  <c r="AD107" i="71" s="1"/>
  <c r="AY107" i="24"/>
  <c r="AX102" i="24"/>
  <c r="AX107" i="24" s="1"/>
  <c r="K107" i="100"/>
  <c r="J102" i="100"/>
  <c r="J107" i="100" s="1"/>
  <c r="T114" i="89"/>
  <c r="AH114" i="89"/>
  <c r="F114" i="89"/>
  <c r="BD102" i="79"/>
  <c r="R102" i="97"/>
  <c r="S107" i="97"/>
  <c r="F102" i="68"/>
  <c r="F107" i="68" s="1"/>
  <c r="G107" i="68"/>
  <c r="F102" i="99"/>
  <c r="F107" i="99" s="1"/>
  <c r="G107" i="99"/>
  <c r="R102" i="26"/>
  <c r="S107" i="26"/>
  <c r="R102" i="98"/>
  <c r="S107" i="98"/>
  <c r="BB102" i="85"/>
  <c r="BB107" i="85" s="1"/>
  <c r="BC107" i="85"/>
  <c r="AP102" i="24"/>
  <c r="AQ107" i="24"/>
  <c r="F102" i="97"/>
  <c r="F107" i="97" s="1"/>
  <c r="G107" i="97"/>
  <c r="S107" i="99"/>
  <c r="R102" i="99"/>
  <c r="R102" i="68"/>
  <c r="S107" i="68"/>
  <c r="AP102" i="98"/>
  <c r="AQ107" i="98"/>
  <c r="BB102" i="24"/>
  <c r="BB107" i="24" s="1"/>
  <c r="BC107" i="24"/>
  <c r="F102" i="71"/>
  <c r="F107" i="71" s="1"/>
  <c r="G107" i="71"/>
  <c r="G107" i="26"/>
  <c r="F102" i="26"/>
  <c r="F107" i="26" s="1"/>
  <c r="BB102" i="98"/>
  <c r="BB107" i="98" s="1"/>
  <c r="BC107" i="98"/>
  <c r="R102" i="85"/>
  <c r="S107" i="85"/>
  <c r="S107" i="71"/>
  <c r="R102" i="71"/>
  <c r="G107" i="85"/>
  <c r="F102" i="85"/>
  <c r="F107" i="85" s="1"/>
  <c r="G107" i="98"/>
  <c r="F102" i="98"/>
  <c r="F107" i="98" s="1"/>
  <c r="R102" i="22"/>
  <c r="S107" i="22"/>
  <c r="F102" i="22"/>
  <c r="F107" i="22" s="1"/>
  <c r="G107" i="22"/>
  <c r="I112" i="90"/>
  <c r="H112" i="30"/>
  <c r="K112" i="81"/>
  <c r="V112" i="81"/>
  <c r="W112" i="90"/>
  <c r="AF112" i="90"/>
  <c r="U112" i="90"/>
  <c r="AF112" i="81"/>
  <c r="F112" i="81"/>
  <c r="T112" i="81"/>
  <c r="K112" i="90"/>
  <c r="AK112" i="81"/>
  <c r="Y112" i="90"/>
  <c r="Y112" i="30"/>
  <c r="AR112" i="30"/>
  <c r="O112" i="81"/>
  <c r="L112" i="90"/>
  <c r="AH112" i="30"/>
  <c r="T112" i="30"/>
  <c r="I112" i="81"/>
  <c r="J112" i="30"/>
  <c r="O112" i="30"/>
  <c r="AR112" i="81"/>
  <c r="AC112" i="30"/>
  <c r="AL112" i="30"/>
  <c r="U112" i="30"/>
  <c r="AH112" i="90"/>
  <c r="AJ112" i="81"/>
  <c r="AP112" i="81"/>
  <c r="AK112" i="30"/>
  <c r="Y112" i="81"/>
  <c r="V112" i="90"/>
  <c r="R112" i="90"/>
  <c r="AQ112" i="81"/>
  <c r="G112" i="90"/>
  <c r="AT112" i="90"/>
  <c r="AI112" i="30"/>
  <c r="L112" i="30"/>
  <c r="F112" i="90"/>
  <c r="AL112" i="81"/>
  <c r="AM112" i="81"/>
  <c r="AE112" i="81"/>
  <c r="AS112" i="30"/>
  <c r="AC112" i="81"/>
  <c r="AI112" i="81"/>
  <c r="AI112" i="90"/>
  <c r="AU112" i="90"/>
  <c r="X112" i="30"/>
  <c r="H112" i="81"/>
  <c r="V112" i="30"/>
  <c r="S112" i="90"/>
  <c r="AJ112" i="30"/>
  <c r="F112" i="30"/>
  <c r="N112" i="81"/>
  <c r="X112" i="90"/>
  <c r="Z112" i="30"/>
  <c r="S112" i="81"/>
  <c r="Q112" i="81"/>
  <c r="AS112" i="81"/>
  <c r="AG112" i="90"/>
  <c r="J112" i="90"/>
  <c r="AG112" i="81"/>
  <c r="AG112" i="30"/>
  <c r="AN112" i="30"/>
  <c r="S112" i="30"/>
  <c r="P112" i="30"/>
  <c r="G112" i="30"/>
  <c r="AL112" i="90"/>
  <c r="W112" i="81"/>
  <c r="Q112" i="30"/>
  <c r="AB112" i="81"/>
  <c r="I112" i="30"/>
  <c r="W112" i="30"/>
  <c r="AT112" i="30"/>
  <c r="P112" i="81"/>
  <c r="R112" i="30"/>
  <c r="Z112" i="81"/>
  <c r="AQ112" i="30"/>
  <c r="T112" i="90"/>
  <c r="H112" i="90"/>
  <c r="AK112" i="90"/>
  <c r="AM112" i="30"/>
  <c r="AJ112" i="90"/>
  <c r="K112" i="30"/>
  <c r="G112" i="81"/>
  <c r="R112" i="81"/>
  <c r="J112" i="81"/>
  <c r="AD112" i="30"/>
  <c r="AN112" i="90"/>
  <c r="Z112" i="90"/>
  <c r="U112" i="81"/>
  <c r="AT112" i="81"/>
  <c r="AD112" i="81"/>
  <c r="AN112" i="81"/>
  <c r="AU112" i="81"/>
  <c r="AB112" i="30"/>
  <c r="AH112" i="81"/>
  <c r="AF112" i="30"/>
  <c r="X112" i="81"/>
  <c r="AM112" i="90"/>
  <c r="L112" i="81"/>
  <c r="AP112" i="30"/>
  <c r="AE112" i="30"/>
  <c r="AU112" i="30"/>
  <c r="AU102" i="4" l="1"/>
  <c r="AU107" i="4" s="1"/>
  <c r="Z102" i="4"/>
  <c r="Z107" i="4" s="1"/>
  <c r="R102" i="79"/>
  <c r="R107" i="79" s="1"/>
  <c r="AY102" i="79"/>
  <c r="AX102" i="79" s="1"/>
  <c r="AX107" i="79" s="1"/>
  <c r="AB107" i="4"/>
  <c r="G107" i="86"/>
  <c r="R102" i="4"/>
  <c r="R107" i="4" s="1"/>
  <c r="AE102" i="26"/>
  <c r="AE107" i="26" s="1"/>
  <c r="L107" i="86"/>
  <c r="AE102" i="100"/>
  <c r="AE107" i="100" s="1"/>
  <c r="AU102" i="79"/>
  <c r="AU107" i="79" s="1"/>
  <c r="F102" i="79"/>
  <c r="F107" i="79" s="1"/>
  <c r="AB107" i="79"/>
  <c r="V102" i="26"/>
  <c r="V107" i="26" s="1"/>
  <c r="AE107" i="24"/>
  <c r="G107" i="100"/>
  <c r="X107" i="26"/>
  <c r="T107" i="4"/>
  <c r="BD107" i="86"/>
  <c r="K102" i="79"/>
  <c r="J102" i="79" s="1"/>
  <c r="J107" i="79" s="1"/>
  <c r="H107" i="86"/>
  <c r="BG102" i="24"/>
  <c r="BG107" i="24" s="1"/>
  <c r="K107" i="86"/>
  <c r="J107" i="86"/>
  <c r="BD107" i="4"/>
  <c r="H107" i="4"/>
  <c r="S102" i="24"/>
  <c r="S107" i="24" s="1"/>
  <c r="S102" i="100"/>
  <c r="S107" i="100" s="1"/>
  <c r="W107" i="86"/>
  <c r="X107" i="4"/>
  <c r="AE102" i="79"/>
  <c r="AD102" i="79" s="1"/>
  <c r="AD107" i="79" s="1"/>
  <c r="AR107" i="79"/>
  <c r="AF107" i="24"/>
  <c r="AA102" i="86"/>
  <c r="Z102" i="86" s="1"/>
  <c r="Z107" i="86" s="1"/>
  <c r="BC107" i="4"/>
  <c r="F102" i="4"/>
  <c r="F107" i="4" s="1"/>
  <c r="S102" i="86"/>
  <c r="S107" i="86" s="1"/>
  <c r="BH107" i="79"/>
  <c r="W107" i="4"/>
  <c r="BG107" i="79"/>
  <c r="H107" i="100"/>
  <c r="BG102" i="86"/>
  <c r="BG107" i="86" s="1"/>
  <c r="X107" i="22"/>
  <c r="AQ102" i="4"/>
  <c r="AQ107" i="4" s="1"/>
  <c r="G102" i="24"/>
  <c r="G107" i="24" s="1"/>
  <c r="BF107" i="4"/>
  <c r="K107" i="4"/>
  <c r="BG107" i="4"/>
  <c r="AE107" i="86"/>
  <c r="AF107" i="86"/>
  <c r="AA102" i="22"/>
  <c r="Z102" i="22" s="1"/>
  <c r="Z107" i="22" s="1"/>
  <c r="Z102" i="79"/>
  <c r="Z107" i="79" s="1"/>
  <c r="L107" i="4"/>
  <c r="W107" i="22"/>
  <c r="W102" i="79"/>
  <c r="V102" i="79" s="1"/>
  <c r="V107" i="79" s="1"/>
  <c r="BH107" i="4"/>
  <c r="F114" i="81"/>
  <c r="AH114" i="81"/>
  <c r="T114" i="81"/>
  <c r="P114" i="30"/>
  <c r="AR114" i="30"/>
  <c r="AD114" i="30"/>
  <c r="W114" i="90"/>
  <c r="AK114" i="90"/>
  <c r="I114" i="90"/>
  <c r="AQ114" i="81"/>
  <c r="AC114" i="81"/>
  <c r="O114" i="81"/>
  <c r="W114" i="81"/>
  <c r="AK114" i="81"/>
  <c r="I114" i="81"/>
  <c r="AL114" i="81"/>
  <c r="X114" i="81"/>
  <c r="J114" i="81"/>
  <c r="J114" i="90"/>
  <c r="AL114" i="90"/>
  <c r="X114" i="90"/>
  <c r="G114" i="81"/>
  <c r="U114" i="81"/>
  <c r="AI114" i="81"/>
  <c r="AK114" i="30"/>
  <c r="W114" i="30"/>
  <c r="I114" i="30"/>
  <c r="S114" i="30"/>
  <c r="AG114" i="30"/>
  <c r="AU114" i="30"/>
  <c r="AD114" i="81"/>
  <c r="AR114" i="81"/>
  <c r="P114" i="81"/>
  <c r="V114" i="90"/>
  <c r="H114" i="90"/>
  <c r="AJ114" i="90"/>
  <c r="R114" i="30"/>
  <c r="AF114" i="30"/>
  <c r="AT114" i="30"/>
  <c r="AH114" i="90"/>
  <c r="T114" i="90"/>
  <c r="F114" i="90"/>
  <c r="K114" i="30"/>
  <c r="AM114" i="30"/>
  <c r="Y114" i="30"/>
  <c r="AG114" i="90"/>
  <c r="S114" i="90"/>
  <c r="AU114" i="90"/>
  <c r="Y114" i="90"/>
  <c r="AM114" i="90"/>
  <c r="K114" i="90"/>
  <c r="AJ114" i="81"/>
  <c r="H114" i="81"/>
  <c r="V114" i="81"/>
  <c r="J114" i="30"/>
  <c r="AL114" i="30"/>
  <c r="X114" i="30"/>
  <c r="AH114" i="30"/>
  <c r="T114" i="30"/>
  <c r="F114" i="30"/>
  <c r="AS114" i="30"/>
  <c r="Q114" i="30"/>
  <c r="AE114" i="30"/>
  <c r="Z114" i="30"/>
  <c r="AN114" i="30"/>
  <c r="L114" i="30"/>
  <c r="AB114" i="30"/>
  <c r="AP114" i="30"/>
  <c r="AT114" i="90"/>
  <c r="AF114" i="90"/>
  <c r="R114" i="90"/>
  <c r="AI114" i="30"/>
  <c r="U114" i="30"/>
  <c r="G114" i="30"/>
  <c r="L114" i="90"/>
  <c r="Z114" i="90"/>
  <c r="AN114" i="90"/>
  <c r="Q114" i="81"/>
  <c r="AE114" i="81"/>
  <c r="AS114" i="81"/>
  <c r="AF114" i="81"/>
  <c r="AT114" i="81"/>
  <c r="R114" i="81"/>
  <c r="AM114" i="81"/>
  <c r="K114" i="81"/>
  <c r="Y114" i="81"/>
  <c r="G114" i="90"/>
  <c r="U114" i="90"/>
  <c r="AI114" i="90"/>
  <c r="AJ114" i="30"/>
  <c r="V114" i="30"/>
  <c r="H114" i="30"/>
  <c r="L114" i="81"/>
  <c r="AN114" i="81"/>
  <c r="Z114" i="81"/>
  <c r="AU114" i="81"/>
  <c r="AG114" i="81"/>
  <c r="S114" i="81"/>
  <c r="N114" i="81"/>
  <c r="AP114" i="81"/>
  <c r="AB114" i="81"/>
  <c r="AC114" i="30"/>
  <c r="AQ114" i="30"/>
  <c r="O114" i="30"/>
  <c r="AE102" i="4"/>
  <c r="AE107" i="4" s="1"/>
  <c r="AY102" i="4"/>
  <c r="AY107" i="4" s="1"/>
  <c r="T107" i="79"/>
  <c r="X107" i="86"/>
  <c r="BC102" i="79"/>
  <c r="BD107" i="79"/>
  <c r="BB102" i="86"/>
  <c r="BB107" i="86" s="1"/>
  <c r="BC107" i="86"/>
  <c r="AP102" i="79"/>
  <c r="AQ107" i="79"/>
  <c r="R107" i="71"/>
  <c r="R107" i="99"/>
  <c r="R107" i="85"/>
  <c r="AP107" i="98"/>
  <c r="R107" i="68"/>
  <c r="AP107" i="24"/>
  <c r="R107" i="98"/>
  <c r="R107" i="26"/>
  <c r="R107" i="97"/>
  <c r="R107" i="22"/>
  <c r="N112" i="30"/>
  <c r="AT102" i="4" l="1"/>
  <c r="AT107" i="4" s="1"/>
  <c r="AD102" i="100"/>
  <c r="AD107" i="100" s="1"/>
  <c r="AT102" i="79"/>
  <c r="AT107" i="79" s="1"/>
  <c r="AD102" i="26"/>
  <c r="AD107" i="26" s="1"/>
  <c r="N114" i="30"/>
  <c r="AY107" i="79"/>
  <c r="K107" i="79"/>
  <c r="R102" i="100"/>
  <c r="R107" i="100" s="1"/>
  <c r="R102" i="86"/>
  <c r="R107" i="86" s="1"/>
  <c r="BF102" i="24"/>
  <c r="BF107" i="24" s="1"/>
  <c r="AA107" i="86"/>
  <c r="BF102" i="86"/>
  <c r="BF107" i="86" s="1"/>
  <c r="AE107" i="79"/>
  <c r="R102" i="24"/>
  <c r="R107" i="24" s="1"/>
  <c r="AP102" i="4"/>
  <c r="AP107" i="4" s="1"/>
  <c r="AA107" i="22"/>
  <c r="AX102" i="4"/>
  <c r="AX107" i="4" s="1"/>
  <c r="W107" i="79"/>
  <c r="F102" i="24"/>
  <c r="F107" i="24" s="1"/>
  <c r="AD102" i="4"/>
  <c r="AD107" i="4" s="1"/>
  <c r="BB102" i="79"/>
  <c r="BB107" i="79" s="1"/>
  <c r="BC107" i="79"/>
  <c r="AN102" i="4"/>
  <c r="P102" i="86"/>
  <c r="AN102" i="79"/>
  <c r="AP107" i="79"/>
  <c r="P102" i="97"/>
  <c r="Q107" i="97"/>
  <c r="P102" i="26"/>
  <c r="Q107" i="26"/>
  <c r="AN102" i="24"/>
  <c r="AO107" i="24"/>
  <c r="P102" i="68"/>
  <c r="Q107" i="68"/>
  <c r="AN102" i="98"/>
  <c r="AO107" i="98"/>
  <c r="P102" i="85"/>
  <c r="Q107" i="85"/>
  <c r="P102" i="99"/>
  <c r="Q107" i="99"/>
  <c r="P102" i="71"/>
  <c r="Q107" i="71"/>
  <c r="P102" i="98"/>
  <c r="Q107" i="98"/>
  <c r="P102" i="100"/>
  <c r="Q107" i="100"/>
  <c r="P102" i="24"/>
  <c r="Q107" i="24"/>
  <c r="P102" i="79"/>
  <c r="Q107" i="79"/>
  <c r="P102" i="22"/>
  <c r="Q107" i="22"/>
  <c r="P102" i="4"/>
  <c r="Q107" i="4"/>
  <c r="AM102" i="4" l="1"/>
  <c r="AN107" i="4"/>
  <c r="AM102" i="79"/>
  <c r="AN107" i="79"/>
  <c r="O102" i="86"/>
  <c r="P107" i="86"/>
  <c r="P107" i="24"/>
  <c r="O102" i="24"/>
  <c r="P107" i="100"/>
  <c r="O102" i="100"/>
  <c r="O102" i="98"/>
  <c r="P107" i="98"/>
  <c r="P107" i="71"/>
  <c r="O102" i="71"/>
  <c r="P107" i="99"/>
  <c r="O102" i="99"/>
  <c r="P107" i="85"/>
  <c r="O102" i="85"/>
  <c r="AN107" i="98"/>
  <c r="AM102" i="98"/>
  <c r="O102" i="68"/>
  <c r="P107" i="68"/>
  <c r="AN107" i="24"/>
  <c r="AM102" i="24"/>
  <c r="O102" i="26"/>
  <c r="P107" i="26"/>
  <c r="P107" i="97"/>
  <c r="O102" i="97"/>
  <c r="O102" i="4"/>
  <c r="P107" i="4"/>
  <c r="O102" i="22"/>
  <c r="P107" i="22"/>
  <c r="O102" i="79"/>
  <c r="P107" i="79"/>
  <c r="AL102" i="4" l="1"/>
  <c r="AL107" i="4" s="1"/>
  <c r="AM107" i="4"/>
  <c r="N102" i="86"/>
  <c r="N107" i="86" s="1"/>
  <c r="O107" i="86"/>
  <c r="AL102" i="79"/>
  <c r="AL107" i="79" s="1"/>
  <c r="AM107" i="79"/>
  <c r="N102" i="26"/>
  <c r="N107" i="26" s="1"/>
  <c r="O107" i="26"/>
  <c r="N102" i="97"/>
  <c r="N107" i="97" s="1"/>
  <c r="O107" i="97"/>
  <c r="AL102" i="24"/>
  <c r="AL107" i="24" s="1"/>
  <c r="AM107" i="24"/>
  <c r="AM107" i="98"/>
  <c r="AL102" i="98"/>
  <c r="AL107" i="98" s="1"/>
  <c r="O107" i="85"/>
  <c r="N102" i="85"/>
  <c r="N107" i="85" s="1"/>
  <c r="O107" i="99"/>
  <c r="N102" i="99"/>
  <c r="N107" i="99" s="1"/>
  <c r="O107" i="71"/>
  <c r="N102" i="71"/>
  <c r="N107" i="71" s="1"/>
  <c r="N102" i="100"/>
  <c r="N107" i="100" s="1"/>
  <c r="O107" i="100"/>
  <c r="N102" i="24"/>
  <c r="N107" i="24" s="1"/>
  <c r="O107" i="24"/>
  <c r="N102" i="68"/>
  <c r="N107" i="68" s="1"/>
  <c r="O107" i="68"/>
  <c r="N102" i="98"/>
  <c r="N107" i="98" s="1"/>
  <c r="O107" i="98"/>
  <c r="N102" i="79"/>
  <c r="N107" i="79" s="1"/>
  <c r="O107" i="79"/>
  <c r="N102" i="22"/>
  <c r="N107" i="22" s="1"/>
  <c r="O107" i="22"/>
  <c r="N102" i="4"/>
  <c r="N107" i="4" s="1"/>
  <c r="O107" i="4"/>
</calcChain>
</file>

<file path=xl/sharedStrings.xml><?xml version="1.0" encoding="utf-8"?>
<sst xmlns="http://schemas.openxmlformats.org/spreadsheetml/2006/main" count="18091" uniqueCount="749">
  <si>
    <t>Geography</t>
  </si>
  <si>
    <t>Australian business only</t>
  </si>
  <si>
    <t>Gross business written directly (i.e. exclude inwards &amp; outwards reinsurance)</t>
  </si>
  <si>
    <t>TPD</t>
  </si>
  <si>
    <t>Trauma</t>
  </si>
  <si>
    <t>Start of period</t>
  </si>
  <si>
    <t>End of period</t>
  </si>
  <si>
    <t>New business</t>
  </si>
  <si>
    <t>Other movements</t>
  </si>
  <si>
    <t>CLAIM NUMBERS</t>
  </si>
  <si>
    <t>Entity identification</t>
  </si>
  <si>
    <t>Business classes</t>
  </si>
  <si>
    <t>Business type</t>
  </si>
  <si>
    <t>DTH</t>
  </si>
  <si>
    <t>CATEGORY</t>
  </si>
  <si>
    <t>GROUP</t>
  </si>
  <si>
    <t>This workbook remains private and confidential to APRA and to the entity completing it.</t>
  </si>
  <si>
    <t>Ordinary and Superannuation</t>
  </si>
  <si>
    <t>Entity name</t>
  </si>
  <si>
    <t>Reporting consolidation</t>
  </si>
  <si>
    <t>Entity</t>
  </si>
  <si>
    <t>ShortName</t>
  </si>
  <si>
    <t>EntityTable</t>
  </si>
  <si>
    <t>Period end date</t>
  </si>
  <si>
    <t>S</t>
  </si>
  <si>
    <t>P</t>
  </si>
  <si>
    <t>E</t>
  </si>
  <si>
    <t>AMP Life Limited</t>
  </si>
  <si>
    <t>General Reinsurance Life Australia Ltd</t>
  </si>
  <si>
    <t>MetLife Insurance Limited</t>
  </si>
  <si>
    <t>OnePath Life Limited</t>
  </si>
  <si>
    <t>Pacific Life Re (Australia) Pty Limited</t>
  </si>
  <si>
    <t>QInsure Limited</t>
  </si>
  <si>
    <t>Start date</t>
  </si>
  <si>
    <t>AIA</t>
  </si>
  <si>
    <t>Challenger</t>
  </si>
  <si>
    <t>Combined</t>
  </si>
  <si>
    <t>Hallmark</t>
  </si>
  <si>
    <t>MetLife</t>
  </si>
  <si>
    <t>MLC</t>
  </si>
  <si>
    <t>OnePath</t>
  </si>
  <si>
    <t>QBE</t>
  </si>
  <si>
    <t>RGA</t>
  </si>
  <si>
    <t>SCOR</t>
  </si>
  <si>
    <t>Suncorp</t>
  </si>
  <si>
    <t>Westpac</t>
  </si>
  <si>
    <t>Zurich</t>
  </si>
  <si>
    <t>AMP</t>
  </si>
  <si>
    <t>The Colonial Mutual Life Assurance Society Limited</t>
  </si>
  <si>
    <t>CMLA</t>
  </si>
  <si>
    <t>Clearview</t>
  </si>
  <si>
    <t>Allianz</t>
  </si>
  <si>
    <t>Hannover Re</t>
  </si>
  <si>
    <t>Gen Re</t>
  </si>
  <si>
    <t>HCF</t>
  </si>
  <si>
    <t>Macquarie Life</t>
  </si>
  <si>
    <t>TAL Life</t>
  </si>
  <si>
    <t>Munich Re</t>
  </si>
  <si>
    <t>Pacific Re</t>
  </si>
  <si>
    <t>Qinsure</t>
  </si>
  <si>
    <t>St Andrews</t>
  </si>
  <si>
    <t>St George</t>
  </si>
  <si>
    <t>NMLA</t>
  </si>
  <si>
    <t>DATECODE</t>
  </si>
  <si>
    <t>File path</t>
  </si>
  <si>
    <t>File name</t>
  </si>
  <si>
    <t>Sheet name</t>
  </si>
  <si>
    <t>Full file path</t>
  </si>
  <si>
    <t>ITEM</t>
  </si>
  <si>
    <t>All</t>
  </si>
  <si>
    <t>Short Name</t>
  </si>
  <si>
    <t>ID</t>
  </si>
  <si>
    <t>DII</t>
  </si>
  <si>
    <t>No.</t>
  </si>
  <si>
    <t>CLAIM SUMS INSURED</t>
  </si>
  <si>
    <t>Instructions</t>
  </si>
  <si>
    <t>STATS</t>
  </si>
  <si>
    <t>CLAIMS</t>
  </si>
  <si>
    <t>DISPUTES</t>
  </si>
  <si>
    <t>Top level worksheets (limited or no data entry)</t>
  </si>
  <si>
    <t>3. Each worksheet is designed to collect information for a subset of business based on:</t>
  </si>
  <si>
    <t>Totals</t>
  </si>
  <si>
    <t>4. Conventions to be used for entering numbers and amounts</t>
  </si>
  <si>
    <t>Total at end of period</t>
  </si>
  <si>
    <t>CLAIM PROCESSING DURATION BY NUMBER</t>
  </si>
  <si>
    <t>Death</t>
  </si>
  <si>
    <t>CLAIM PROCESSING DURATION BY SUM INSURED</t>
  </si>
  <si>
    <t>LIVES INSURED</t>
  </si>
  <si>
    <t>POLICY CONTRACTS</t>
  </si>
  <si>
    <t>SUM INSURED</t>
  </si>
  <si>
    <t>ANNUAL PREMIUM</t>
  </si>
  <si>
    <t>AIA Australia Limited</t>
  </si>
  <si>
    <t>Allianz Australia Life Insurance Limited</t>
  </si>
  <si>
    <t>Challenger Life Company Limited</t>
  </si>
  <si>
    <t>ClearView Life Assurance Limited</t>
  </si>
  <si>
    <t>Combined Life Insurance Company of Australia Ltd</t>
  </si>
  <si>
    <t>H C F Life Insurance Company Pty Ltd</t>
  </si>
  <si>
    <t>Hallmark Life Insurance Company Ltd.</t>
  </si>
  <si>
    <t>Hannover Life Re of Australasia Ltd</t>
  </si>
  <si>
    <t>Macquarie Life Limited</t>
  </si>
  <si>
    <t>MLC Limited</t>
  </si>
  <si>
    <t>Munich Reinsurance Company of Australasia Limited</t>
  </si>
  <si>
    <t>RGA Reinsurance Company of Australia Limited</t>
  </si>
  <si>
    <t>SCOR Global Life Australia Pty Limited</t>
  </si>
  <si>
    <t>St Andrew's Life Insurance Pty Ltd</t>
  </si>
  <si>
    <t>St. George Life Limited</t>
  </si>
  <si>
    <t>Suncorp Life &amp; Superannuation Limited</t>
  </si>
  <si>
    <t>Swiss Re Life &amp; Health Australia Limited</t>
  </si>
  <si>
    <t>TAL Life Limited</t>
  </si>
  <si>
    <t>The National Mutual Life Association of Australasia Limited</t>
  </si>
  <si>
    <t>Westpac Life Insurance Services Limited</t>
  </si>
  <si>
    <t>Zurich Australia Limited</t>
  </si>
  <si>
    <t>Swiss Re</t>
  </si>
  <si>
    <t>TMA-2</t>
  </si>
  <si>
    <t>TMA-1</t>
  </si>
  <si>
    <t>TMA-0</t>
  </si>
  <si>
    <t>TMA</t>
  </si>
  <si>
    <t>DTH_TI-2</t>
  </si>
  <si>
    <t>DTH_TI-1</t>
  </si>
  <si>
    <t>DTH_TI-0</t>
  </si>
  <si>
    <t>CODES</t>
  </si>
  <si>
    <t>Product types</t>
  </si>
  <si>
    <t>Claims finalised</t>
  </si>
  <si>
    <t>CLAIMSDURN</t>
  </si>
  <si>
    <t>DISPUTESDURN</t>
  </si>
  <si>
    <t>L I T I G A T E D</t>
  </si>
  <si>
    <t>E X T E R N A L</t>
  </si>
  <si>
    <t>Term insurance business as defined</t>
  </si>
  <si>
    <t>Advice type</t>
  </si>
  <si>
    <t>On-sale status</t>
  </si>
  <si>
    <t>Index of data input sheets</t>
  </si>
  <si>
    <t>Worksheet name</t>
  </si>
  <si>
    <t>N/A</t>
  </si>
  <si>
    <t>Group insurance business</t>
  </si>
  <si>
    <t>Claims data</t>
  </si>
  <si>
    <t>1. Entry worksheets are grouped by name and colour coding as follows:</t>
  </si>
  <si>
    <t>RESOLVED DISPUTE PROCESSING DURATION BY NUMBER</t>
  </si>
  <si>
    <t>RESOLVED DISPUTE PROCESSING DURATION BY SUM INSURED</t>
  </si>
  <si>
    <t>Policy data</t>
  </si>
  <si>
    <t>detail</t>
  </si>
  <si>
    <t>Dispute data</t>
  </si>
  <si>
    <t>detail - durations</t>
  </si>
  <si>
    <t>A list of worksheet input tabs can be found on the Index sheet.</t>
  </si>
  <si>
    <t>Insurance type</t>
  </si>
  <si>
    <t>Worksheets that provide totals of component sheet groups, ie no input cells</t>
  </si>
  <si>
    <t>Reporting structure</t>
  </si>
  <si>
    <t>Individual outside Super</t>
  </si>
  <si>
    <t>Individual inside Super</t>
  </si>
  <si>
    <t>Advised</t>
  </si>
  <si>
    <t>Non-Advised</t>
  </si>
  <si>
    <t>Data input sheet?</t>
  </si>
  <si>
    <t>Open (on sale) or closed (legacy) individual business.</t>
  </si>
  <si>
    <t>Advised and non-advised (not Group)</t>
  </si>
  <si>
    <t>Total finalised during the reporting period</t>
  </si>
  <si>
    <t>CLAIM AMOUNTS PAID</t>
  </si>
  <si>
    <t>DISPUTES BY NUMBER</t>
  </si>
  <si>
    <t>DISPUTES BY SUM INSURED</t>
  </si>
  <si>
    <t>RDPD BY NUMBER</t>
  </si>
  <si>
    <t>RDPD BY SUM INSURED</t>
  </si>
  <si>
    <t>Total statutory funds</t>
  </si>
  <si>
    <t>DISPUTE PAYMENT AMOUNTS (RESOLVED)</t>
  </si>
  <si>
    <t>Group inside Super</t>
  </si>
  <si>
    <t>Group outside Super</t>
  </si>
  <si>
    <t>Individual</t>
  </si>
  <si>
    <t>Group</t>
  </si>
  <si>
    <t>CCI</t>
  </si>
  <si>
    <t>Funeral</t>
  </si>
  <si>
    <t>FUN</t>
  </si>
  <si>
    <t>ACC</t>
  </si>
  <si>
    <t>Accident</t>
  </si>
  <si>
    <t>FUN-2</t>
  </si>
  <si>
    <t>FUN-1</t>
  </si>
  <si>
    <t>FUN-0</t>
  </si>
  <si>
    <t>Incidence periods</t>
  </si>
  <si>
    <t>Total Claims</t>
  </si>
  <si>
    <t>ALL</t>
  </si>
  <si>
    <t>POLICY CONTRACTS (Individual only)</t>
  </si>
  <si>
    <t>Lapses</t>
  </si>
  <si>
    <t>Terminal Illness</t>
  </si>
  <si>
    <t>TPD_Own</t>
  </si>
  <si>
    <t>TPD_Oth</t>
  </si>
  <si>
    <t>TPD_Any</t>
  </si>
  <si>
    <t>DTH_TI</t>
  </si>
  <si>
    <t>DTH_Dth</t>
  </si>
  <si>
    <t>Any</t>
  </si>
  <si>
    <t>Own</t>
  </si>
  <si>
    <t>Other</t>
  </si>
  <si>
    <t>DTH_Dth-1</t>
  </si>
  <si>
    <t>DTH_Dth-0</t>
  </si>
  <si>
    <t>TPD_Any-2</t>
  </si>
  <si>
    <t>TPD_Any-1</t>
  </si>
  <si>
    <t>TPD_Any-0</t>
  </si>
  <si>
    <t>TPD_Own-2</t>
  </si>
  <si>
    <t>TPD_Own-1</t>
  </si>
  <si>
    <t>TPD_Own-0</t>
  </si>
  <si>
    <t>TPD_Oth-2</t>
  </si>
  <si>
    <t>TPD_Oth-1</t>
  </si>
  <si>
    <t>TPD_Oth-0</t>
  </si>
  <si>
    <t xml:space="preserve">    Claims admitted (excluding ex-gratia payments)</t>
  </si>
  <si>
    <t>A</t>
  </si>
  <si>
    <t>B</t>
  </si>
  <si>
    <t>C</t>
  </si>
  <si>
    <t>D</t>
  </si>
  <si>
    <t>E.1</t>
  </si>
  <si>
    <t>E.2</t>
  </si>
  <si>
    <t>E.3</t>
  </si>
  <si>
    <t>E.4</t>
  </si>
  <si>
    <t>F</t>
  </si>
  <si>
    <t>G</t>
  </si>
  <si>
    <t>G.1</t>
  </si>
  <si>
    <t>G.2</t>
  </si>
  <si>
    <t>G.2.1</t>
  </si>
  <si>
    <t>G.2.2</t>
  </si>
  <si>
    <t>G.2.3</t>
  </si>
  <si>
    <t>G.2.4</t>
  </si>
  <si>
    <t>G.2.5</t>
  </si>
  <si>
    <t>H</t>
  </si>
  <si>
    <t>G.3</t>
  </si>
  <si>
    <t>G.4</t>
  </si>
  <si>
    <t>Claims Open for Assessment in period (A+C+D-E)</t>
  </si>
  <si>
    <t>&gt; 2 weeks to 2 months</t>
  </si>
  <si>
    <t>0-2 weeks</t>
  </si>
  <si>
    <t>&gt; 2 months to 6 months</t>
  </si>
  <si>
    <t>&gt; 6 months to 12 months</t>
  </si>
  <si>
    <t>&gt; 12 months to 24 months</t>
  </si>
  <si>
    <t>&gt; 24 months to 36 months</t>
  </si>
  <si>
    <t>&gt; 36 months</t>
  </si>
  <si>
    <t>0 - 45 days</t>
  </si>
  <si>
    <t xml:space="preserve">    Claim outcome: benefit adjustment (claim amount)</t>
  </si>
  <si>
    <t xml:space="preserve">    Claim outcome: decline decision</t>
  </si>
  <si>
    <t>C.1</t>
  </si>
  <si>
    <t>C.2</t>
  </si>
  <si>
    <t>C.3</t>
  </si>
  <si>
    <t xml:space="preserve">    Outside jurisdiction (EDR only)</t>
  </si>
  <si>
    <t>Claims Undetermined at Start</t>
  </si>
  <si>
    <t>Claims Notified</t>
  </si>
  <si>
    <t>Claims Reported</t>
  </si>
  <si>
    <t>Open</t>
  </si>
  <si>
    <t>Closed</t>
  </si>
  <si>
    <t>I N T E R N A L</t>
  </si>
  <si>
    <t>Int_DTH_Dth</t>
  </si>
  <si>
    <t>Int_DTH_TI</t>
  </si>
  <si>
    <t>Int_TPD_Any</t>
  </si>
  <si>
    <t>Int_TPD_Own</t>
  </si>
  <si>
    <t>Int_TPD_Oth</t>
  </si>
  <si>
    <t>Int_TMA</t>
  </si>
  <si>
    <t>Int_FUN</t>
  </si>
  <si>
    <t>Ext_TPD_Any</t>
  </si>
  <si>
    <t>Ext_TPD_Own</t>
  </si>
  <si>
    <t>Ext_TPD_Oth</t>
  </si>
  <si>
    <t>Ext_TMA</t>
  </si>
  <si>
    <t>Ext_FUN</t>
  </si>
  <si>
    <t>Ext_DTH_Dth</t>
  </si>
  <si>
    <t>Ext_DTH_TI</t>
  </si>
  <si>
    <t>Lit_DTH_Dth</t>
  </si>
  <si>
    <t>Lit_DTH_TI</t>
  </si>
  <si>
    <t>Lit_TPD_Any</t>
  </si>
  <si>
    <t>Lit_TPD_Own</t>
  </si>
  <si>
    <t>Lit_TPD_Oth</t>
  </si>
  <si>
    <t>Lit_TMA</t>
  </si>
  <si>
    <t>Lit_FUN</t>
  </si>
  <si>
    <t xml:space="preserve">    Other disputes lodged</t>
  </si>
  <si>
    <t>INTERNAL</t>
  </si>
  <si>
    <t>EXTERNAL</t>
  </si>
  <si>
    <t>LITIGATED</t>
  </si>
  <si>
    <t>Cells that contain a subtotal or balancing formulae (locked)</t>
  </si>
  <si>
    <t>Cells that need attention.  They are either:</t>
  </si>
  <si>
    <t>Cover/Product type</t>
  </si>
  <si>
    <t>Injury</t>
  </si>
  <si>
    <t>ACC_Dth-2</t>
  </si>
  <si>
    <t>ACC_Dth-1</t>
  </si>
  <si>
    <t>ACC_Dth-0</t>
  </si>
  <si>
    <t>ACC_Dth</t>
  </si>
  <si>
    <t>ACC_Inj-2</t>
  </si>
  <si>
    <t>ACC_Inj-1</t>
  </si>
  <si>
    <t>ACC_Inj-0</t>
  </si>
  <si>
    <t>ACC_Inj</t>
  </si>
  <si>
    <t>CCI_Dth-2</t>
  </si>
  <si>
    <t>CCI_Dth-1</t>
  </si>
  <si>
    <t>CCI_Dth-0</t>
  </si>
  <si>
    <t>CCI_Dth</t>
  </si>
  <si>
    <t>Int_CCI_Dth</t>
  </si>
  <si>
    <t>Int_ACC_Inj</t>
  </si>
  <si>
    <t>Int_ACC_Dth</t>
  </si>
  <si>
    <t>Ext_CCI_Dth</t>
  </si>
  <si>
    <t>Ext_ACC_Dth</t>
  </si>
  <si>
    <t>Ext_ACC_Inj</t>
  </si>
  <si>
    <t>Lit_CCI_Dth</t>
  </si>
  <si>
    <t>Lit_ACC_Dth</t>
  </si>
  <si>
    <t>Lit_ACC_Inj</t>
  </si>
  <si>
    <t>Incapacity</t>
  </si>
  <si>
    <t>Redundancy</t>
  </si>
  <si>
    <t>CCI_Red-2</t>
  </si>
  <si>
    <t>CCI_Red-1</t>
  </si>
  <si>
    <t>CCI_Red-0</t>
  </si>
  <si>
    <t>CCI_Red</t>
  </si>
  <si>
    <t>Int_CCI_Red</t>
  </si>
  <si>
    <t>Ext_CCI_Red</t>
  </si>
  <si>
    <t>Lit_CCI_Red</t>
  </si>
  <si>
    <t>CCI_Incap-2</t>
  </si>
  <si>
    <t>CCI_Incap-1</t>
  </si>
  <si>
    <t>CCI_Incap-0</t>
  </si>
  <si>
    <t>CCI_Incap</t>
  </si>
  <si>
    <t>Sub-category</t>
  </si>
  <si>
    <t>Lit_CCI_Incap</t>
  </si>
  <si>
    <t>Ext_CCI_Incap</t>
  </si>
  <si>
    <t>Int_CCI_Incap</t>
  </si>
  <si>
    <t xml:space="preserve">        Contractual definition not met (including eligibility criteria)</t>
  </si>
  <si>
    <t xml:space="preserve">        Exclusion clause</t>
  </si>
  <si>
    <t xml:space="preserve">        Innocent non-disclosure or misrepresentation</t>
  </si>
  <si>
    <t xml:space="preserve">        Other reasons for being declined</t>
  </si>
  <si>
    <t xml:space="preserve">    All other ex-gratia payments, settlements or premium refunds</t>
  </si>
  <si>
    <t>Claims Undetermined at End</t>
  </si>
  <si>
    <t>Claims Withdrawn:</t>
  </si>
  <si>
    <t>Claims Finalised:</t>
  </si>
  <si>
    <t xml:space="preserve">    Claims declined (with no payment):</t>
  </si>
  <si>
    <t>Undetermined Disputes at Start</t>
  </si>
  <si>
    <t>Undetermined Disputes at End</t>
  </si>
  <si>
    <t>Disputes Lodged:</t>
  </si>
  <si>
    <t>Disputes Withdrawn:</t>
  </si>
  <si>
    <t>Disputes Resolved:</t>
  </si>
  <si>
    <t xml:space="preserve">        Additional information received</t>
  </si>
  <si>
    <t xml:space="preserve">        Other reasons for reversal/amendment</t>
  </si>
  <si>
    <t>Period start date</t>
  </si>
  <si>
    <t>Current reporting period</t>
  </si>
  <si>
    <t>STATS_Total</t>
  </si>
  <si>
    <t>STATS_Total_Ind</t>
  </si>
  <si>
    <t>STATS_IndOS_Open_Adv</t>
  </si>
  <si>
    <t>STATS_IndOS_Closed_Adv</t>
  </si>
  <si>
    <t>STATS_IndOS_Open_NonAdv</t>
  </si>
  <si>
    <t>STATS_IndOS_Closed_NonAdv</t>
  </si>
  <si>
    <t>STATS_IndIS_Open_Adv</t>
  </si>
  <si>
    <t>STATS_IndIS_Closed_Adv</t>
  </si>
  <si>
    <t>STATS_IndIS_Open_NonAdv</t>
  </si>
  <si>
    <t>STATS_IndIS_Closed_NonAdv</t>
  </si>
  <si>
    <t>STATS_Total_Grp</t>
  </si>
  <si>
    <t>STATS_GrpOS</t>
  </si>
  <si>
    <t>STATS_GrpIS</t>
  </si>
  <si>
    <t>CLAIMS_Total</t>
  </si>
  <si>
    <t>CLAIMS_Total_Ind</t>
  </si>
  <si>
    <t>CLAIMS_IndOS_Open_Adv</t>
  </si>
  <si>
    <t>CLAIMS_IndOS_Closed_Adv</t>
  </si>
  <si>
    <t>CLAIMS_IndOS_Open_NonAdv</t>
  </si>
  <si>
    <t>CLAIMS_IndOS_Closed_NonAdv</t>
  </si>
  <si>
    <t>CLAIMS_IndIS_Open_Adv</t>
  </si>
  <si>
    <t>CLAIMS_IndIS_Closed_Adv</t>
  </si>
  <si>
    <t>CLAIMS_IndIS_Open_NonAdv</t>
  </si>
  <si>
    <t>CLAIMS_IndIS_Closed_NonAdv</t>
  </si>
  <si>
    <t>CLAIMS_Total_Grp</t>
  </si>
  <si>
    <t>CLAIMS_GrpOS</t>
  </si>
  <si>
    <t>CLAIMS_GrpIS</t>
  </si>
  <si>
    <t>CLAIMSDURN_Total</t>
  </si>
  <si>
    <t>CLAIMSDURN_Total_Ind</t>
  </si>
  <si>
    <t>CLAIMSDURN_IndOS_Adv</t>
  </si>
  <si>
    <t>CLAIMSDURN_IndOS_NonAdv</t>
  </si>
  <si>
    <t>CLAIMSDURN_IndIS_Adv</t>
  </si>
  <si>
    <t>CLAIMSDURN_IndIS_NonAdv</t>
  </si>
  <si>
    <t>CLAIMSDURN_Total_Grp</t>
  </si>
  <si>
    <t>CLAIMSDURN_GrpOS</t>
  </si>
  <si>
    <t>CLAIMSDURN_GrpIS</t>
  </si>
  <si>
    <t>DISPUTES_Total</t>
  </si>
  <si>
    <t>DISPUTES_Total_Ind</t>
  </si>
  <si>
    <t>DISPUTES_IndOS_Adv</t>
  </si>
  <si>
    <t>DISPUTES_IndOS_NonAdv</t>
  </si>
  <si>
    <t>DISPUTES_IndIS_Adv</t>
  </si>
  <si>
    <t>DISPUTES_IndIS_NonAdv</t>
  </si>
  <si>
    <t>DISPUTES_Total_Grp</t>
  </si>
  <si>
    <t>DISPUTES_GrpOS</t>
  </si>
  <si>
    <t>DISPUTES_GrpIS</t>
  </si>
  <si>
    <t>DISPUTESDURN_Total</t>
  </si>
  <si>
    <t>DISPUTESDURN_Total_Ind</t>
  </si>
  <si>
    <t>DISPUTESDURN_IndOS_Adv</t>
  </si>
  <si>
    <t>DISPUTESDURN_IndOS_NonAdv</t>
  </si>
  <si>
    <t>DISPUTESDURN_IndIS_Adv</t>
  </si>
  <si>
    <t>DISPUTESDURN_IndIS_NonAdv</t>
  </si>
  <si>
    <t>DISPUTESDURN_Total_Grp</t>
  </si>
  <si>
    <t>DISPUTESDURN_GrpOS</t>
  </si>
  <si>
    <t>DISPUTESDURN_GrpIS</t>
  </si>
  <si>
    <t>INPUT CELL COUNT</t>
  </si>
  <si>
    <t>The input cell counts for each worksheet are determined using</t>
  </si>
  <si>
    <t>the Find dialog (Ctrl-F), making sure the Find What box is empty,</t>
  </si>
  <si>
    <t>The total cell count is displayed at the bottom of the dialog and</t>
  </si>
  <si>
    <t>Note that a cell must be selected on the worksheet.</t>
  </si>
  <si>
    <t>is manually transcribed to cell $A$2.</t>
  </si>
  <si>
    <t>The values are picked up on this worksheet automatically.</t>
  </si>
  <si>
    <t>IMPORTANT</t>
  </si>
  <si>
    <t>Do NOT type anything in the DATECODE column of each worksheet.</t>
  </si>
  <si>
    <t>This column is used by PowerQuery in the Consolidation tool</t>
  </si>
  <si>
    <t>to identify which rows are valid input data rows,</t>
  </si>
  <si>
    <r>
      <t xml:space="preserve">Alphabetic or other non-numeric symbols ($, -, NA etc)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permitted.</t>
    </r>
  </si>
  <si>
    <t>Cells that do not require input and are assumed to be zero (locked)</t>
  </si>
  <si>
    <t>2. Each cell in the workbook is colour coded as follows:</t>
  </si>
  <si>
    <t>Non-input or non-calculated cells showing the boundaries of the input area.</t>
  </si>
  <si>
    <t>Note: Other colours are also used to highlight or distinguish headings.</t>
  </si>
  <si>
    <t>Contracts</t>
  </si>
  <si>
    <t>Lives Insured</t>
  </si>
  <si>
    <t>Sum Insured</t>
  </si>
  <si>
    <t>Lives per contract</t>
  </si>
  <si>
    <t>LAPSE RATE</t>
  </si>
  <si>
    <t>OTHER CHECKS</t>
  </si>
  <si>
    <t>Numbers</t>
  </si>
  <si>
    <t>by Sum Insured</t>
  </si>
  <si>
    <t>by Premiums</t>
  </si>
  <si>
    <t>by Lives Insured</t>
  </si>
  <si>
    <t>by Contracts</t>
  </si>
  <si>
    <t>AVERAGE TOTAL INFORCE</t>
  </si>
  <si>
    <t>Average SI per life (from STATS sheets)</t>
  </si>
  <si>
    <t xml:space="preserve">    Claims admitted fully on an ex-gratia basis</t>
  </si>
  <si>
    <t xml:space="preserve">        Fraudulent claim (including fraudulent non-disclosure or misrepresentation)</t>
  </si>
  <si>
    <t>Any occupation</t>
  </si>
  <si>
    <t>Own occupation</t>
  </si>
  <si>
    <t>Own
occupation</t>
  </si>
  <si>
    <t>Any
occupation</t>
  </si>
  <si>
    <t xml:space="preserve">    Original claims outcome maintained</t>
  </si>
  <si>
    <t xml:space="preserve">    Original claims outcome reversed (or amended):</t>
  </si>
  <si>
    <t xml:space="preserve">        Original outcome incorrect</t>
  </si>
  <si>
    <t>&gt; 45 days to 90 days</t>
  </si>
  <si>
    <t>&gt; 90 days to 6 months</t>
  </si>
  <si>
    <t>AVERAGES</t>
  </si>
  <si>
    <t>RATE OF DECLINATURE</t>
  </si>
  <si>
    <t>Reported / Notified (numbers) (=C/B)</t>
  </si>
  <si>
    <t>Proportion of Claims Withdrawn (numbers) (=E/(A+C+D))</t>
  </si>
  <si>
    <t>Claims finalised (numbers) (from CLAIMS sheet)</t>
  </si>
  <si>
    <t>Claims finalised (SI) (from CLAIMS sheet)</t>
  </si>
  <si>
    <t>Relative discrepancy (numbers)</t>
  </si>
  <si>
    <t>Relative discrepancy (SI)</t>
  </si>
  <si>
    <t xml:space="preserve">    Ex-gratia payment, premium refund, partial payment, settlement or non-cash benefit</t>
  </si>
  <si>
    <t>RATE OF DISPUTE REVERSAL (OR AMENDMENT)</t>
  </si>
  <si>
    <t>Internal</t>
  </si>
  <si>
    <t>External</t>
  </si>
  <si>
    <t>Litigated</t>
  </si>
  <si>
    <t>Disputes Resolved (numbers) (from DISPUTES sheet)</t>
  </si>
  <si>
    <t>Disputes Resolved (SI) (from DISPUTES sheet)</t>
  </si>
  <si>
    <t>selecting the input cell colour (only from the palette, not a cell), and selecting Find All.</t>
  </si>
  <si>
    <t>Individual / Group outside or inside Super</t>
  </si>
  <si>
    <t>IMPACT OF OTHER MOVEMENTS</t>
  </si>
  <si>
    <t>Contracts (Individual only)</t>
  </si>
  <si>
    <t>Premium rate pa per $1000 SI</t>
  </si>
  <si>
    <t>by Contracts (Individual only)</t>
  </si>
  <si>
    <t>Average claim SI reported (=C/C)</t>
  </si>
  <si>
    <t>Average Claim SI Reported / Average Inforce SI</t>
  </si>
  <si>
    <t>Average claim finalised (from CLAIMS sheet)</t>
  </si>
  <si>
    <t>Average Claim SI finalised (CLAIMSDURN sheet)</t>
  </si>
  <si>
    <t>Average Dispute SI lodged / Average Claim SI finalised</t>
  </si>
  <si>
    <t>B.1</t>
  </si>
  <si>
    <t>B.2</t>
  </si>
  <si>
    <t>B.3</t>
  </si>
  <si>
    <t>B.4</t>
  </si>
  <si>
    <t>E.2.1</t>
  </si>
  <si>
    <t>E.2.2</t>
  </si>
  <si>
    <t>E.2.3</t>
  </si>
  <si>
    <t>E.5</t>
  </si>
  <si>
    <t>Disputes Open for Assessment in period (A+B-C)</t>
  </si>
  <si>
    <t>Numbers (=E.2/E)</t>
  </si>
  <si>
    <t>Sum Insured (=E.2/E)</t>
  </si>
  <si>
    <t>Average Dispute SI lodged (=B/B)</t>
  </si>
  <si>
    <t>Proportion of Lodged Disputes Withdrawn (numbers) (=C/(A+B))</t>
  </si>
  <si>
    <t>DURATION DISTRIBUTION</t>
  </si>
  <si>
    <t>DURATION DISTRIBUTION TABLES - NUMBERS</t>
  </si>
  <si>
    <t>DURATION DISTRIBUTION TABLES - SUM INSURED</t>
  </si>
  <si>
    <t xml:space="preserve">    Claim process</t>
  </si>
  <si>
    <t>Unique Count</t>
  </si>
  <si>
    <t>Average premium per contract</t>
  </si>
  <si>
    <t>Average premium per life</t>
  </si>
  <si>
    <t>Average SI per contract</t>
  </si>
  <si>
    <t>Average SI per life</t>
  </si>
  <si>
    <t>DTH_Dth-2</t>
  </si>
  <si>
    <t>Personal</t>
  </si>
  <si>
    <t>DII_BE-2</t>
  </si>
  <si>
    <t>DII_BE-1</t>
  </si>
  <si>
    <t>DII_BE-0</t>
  </si>
  <si>
    <t>DII_BE</t>
  </si>
  <si>
    <t>DII_Per</t>
  </si>
  <si>
    <t>DII_Per-0</t>
  </si>
  <si>
    <t>DII_Per-1</t>
  </si>
  <si>
    <t>DII_Per-2</t>
  </si>
  <si>
    <t>Bus. Expenses</t>
  </si>
  <si>
    <t>Bus. Exp.</t>
  </si>
  <si>
    <t>Int_DII_Per</t>
  </si>
  <si>
    <t>Int_DII_BE</t>
  </si>
  <si>
    <t>Ext_DII_Per</t>
  </si>
  <si>
    <t>Ext_DII_BE</t>
  </si>
  <si>
    <t>Lit_DII_Per</t>
  </si>
  <si>
    <t>Lit_DII_BE</t>
  </si>
  <si>
    <t>NobleOak Life Limited</t>
  </si>
  <si>
    <t>NobleOak</t>
  </si>
  <si>
    <t>Number of months in reporting period</t>
  </si>
  <si>
    <t>Friendly society</t>
  </si>
  <si>
    <t>Business Expenses</t>
  </si>
  <si>
    <t>Business expenses</t>
  </si>
  <si>
    <t xml:space="preserve">Integrity Life Australia Limited </t>
  </si>
  <si>
    <t>Australian Friendly Society Ltd</t>
  </si>
  <si>
    <t>Australian Scholarships Group Friendly Society Limited</t>
  </si>
  <si>
    <t>Centuria Life Limited</t>
  </si>
  <si>
    <t>Generation Life Limited</t>
  </si>
  <si>
    <t>IOOF Ltd</t>
  </si>
  <si>
    <t>KeyInvest Ltd</t>
  </si>
  <si>
    <t>Lifeplan Australia Friendly Society Limited</t>
  </si>
  <si>
    <t>Newcastle Friendly Society Limited</t>
  </si>
  <si>
    <t>Over Fifty Guardian Friendly Society Limited</t>
  </si>
  <si>
    <t>Sureplan Friendly Society Ltd</t>
  </si>
  <si>
    <t>Ancient Order of Foresters in Victoria Friendly Society Limited</t>
  </si>
  <si>
    <t>Foresters</t>
  </si>
  <si>
    <t>AFS</t>
  </si>
  <si>
    <t>ASGFS</t>
  </si>
  <si>
    <t>IOOF</t>
  </si>
  <si>
    <t>Centuria</t>
  </si>
  <si>
    <t>Generation</t>
  </si>
  <si>
    <t>KeyInvest</t>
  </si>
  <si>
    <t>Sureplan</t>
  </si>
  <si>
    <t>OverFifty</t>
  </si>
  <si>
    <t>Lifeplan</t>
  </si>
  <si>
    <t>Newcastle</t>
  </si>
  <si>
    <t>Type</t>
  </si>
  <si>
    <t>Life insurer</t>
  </si>
  <si>
    <t>CCI
Death</t>
  </si>
  <si>
    <t>CCI
Incapacity</t>
  </si>
  <si>
    <t>CCI
Redundancy</t>
  </si>
  <si>
    <t>Accidental
Death</t>
  </si>
  <si>
    <t>Accident
Injury</t>
  </si>
  <si>
    <t>Death &amp; TI</t>
  </si>
  <si>
    <t>Accidental cover</t>
  </si>
  <si>
    <t>Partial payment</t>
  </si>
  <si>
    <t>Fully admitted</t>
  </si>
  <si>
    <t>CCI Death</t>
  </si>
  <si>
    <t>CCI Incapacity</t>
  </si>
  <si>
    <t>CCI Redundancy</t>
  </si>
  <si>
    <t>Lump Sum business</t>
  </si>
  <si>
    <t>Monthly benefit business</t>
  </si>
  <si>
    <t>Loans</t>
  </si>
  <si>
    <t>Credit Card</t>
  </si>
  <si>
    <t>Lives Insured - End of Period</t>
  </si>
  <si>
    <t>Annual Premium - End of period</t>
  </si>
  <si>
    <t>Sum Insured - End of period</t>
  </si>
  <si>
    <t>Claims Withdrawn</t>
  </si>
  <si>
    <t>Claims Finalised</t>
  </si>
  <si>
    <t>Claims admitted (excluding ex-gratia payments)</t>
  </si>
  <si>
    <t>Claims declined (no payment)</t>
  </si>
  <si>
    <t>CLAIMS PROCESSING DURATION BY NUMBER</t>
  </si>
  <si>
    <t>Supplementary</t>
  </si>
  <si>
    <t>SUPPLEMENT</t>
  </si>
  <si>
    <t>CCI business</t>
  </si>
  <si>
    <t>Check on Total Claims (F-G-H) - MUST BE ZERO</t>
  </si>
  <si>
    <t>Check on Total Disputes (D-E-F) - MUST BE ZERO</t>
  </si>
  <si>
    <t xml:space="preserve">      * Cells that are (locked) balancing items and indicating input errors exist elsewhere in the column.</t>
  </si>
  <si>
    <t xml:space="preserve">        Corrections or adjustmenst MUST be made to ensure that all balancing item cells are zero.  </t>
  </si>
  <si>
    <t xml:space="preserve">If a data entry cell is not applicable for your business, or the value is zero (displayed as a "-"), </t>
  </si>
  <si>
    <t>you do not need to type anything.</t>
  </si>
  <si>
    <t>the veracity of inputted data.</t>
  </si>
  <si>
    <t>The following is general guidance for completing the workbook and minimising the risk of errors.</t>
  </si>
  <si>
    <t>Your assistance in adhering to them will minimise the likelihood or need for resubmissions.</t>
  </si>
  <si>
    <t>version will be accepted for submission.</t>
  </si>
  <si>
    <r>
      <t xml:space="preserve">An unprotected version of the template is available on request, however </t>
    </r>
    <r>
      <rPr>
        <b/>
        <sz val="11"/>
        <color theme="1"/>
        <rFont val="Calibri"/>
        <family val="2"/>
        <scheme val="minor"/>
      </rPr>
      <t>only the protected</t>
    </r>
  </si>
  <si>
    <t>(f) the workbook is NOT saved as a compressed file with password protection (xlsx files are already compressed).</t>
  </si>
  <si>
    <t>(e) the workbook is NOT saved as a read-only file or with password protection.</t>
  </si>
  <si>
    <t>Please also rename the saved workbook with a file name in the following format:</t>
  </si>
  <si>
    <t xml:space="preserve">The workbook and worksheet structure has been password protected to help ensure its integrity. </t>
  </si>
  <si>
    <t>POLICY STATISTICS</t>
  </si>
  <si>
    <t>DISPUTE NUMBERS</t>
  </si>
  <si>
    <t>DISPUTE SUMS INSURED</t>
  </si>
  <si>
    <t>DISPUTE PROCESSING DURATION BY NUMBER</t>
  </si>
  <si>
    <t>Policy Contracts - End of period (Individual only)</t>
  </si>
  <si>
    <t>Claims admitted fully on an ex-gratia basis</t>
  </si>
  <si>
    <t>Disputes Lodged</t>
  </si>
  <si>
    <t>Disputes Withdrawn</t>
  </si>
  <si>
    <t>Disputes Resolved</t>
  </si>
  <si>
    <t>Outside jurisdiction (EDR only)</t>
  </si>
  <si>
    <t>Ex-gratia payment, premium refund, partial payment, settlement or non-cash benefit</t>
  </si>
  <si>
    <t>Original claims outcome reversed (or amended):</t>
  </si>
  <si>
    <t>Original claims outcome maintained</t>
  </si>
  <si>
    <t>Total</t>
  </si>
  <si>
    <t>Totals from main input sheets</t>
  </si>
  <si>
    <t>CCI_Dth_LS_CC</t>
  </si>
  <si>
    <t>CCI_Dth_MB_CC</t>
  </si>
  <si>
    <t>CCI_Dth_LS_LN</t>
  </si>
  <si>
    <t>CCI_Dth_MB_LN</t>
  </si>
  <si>
    <t>CCI_Incap_LS_LN</t>
  </si>
  <si>
    <t>CCI_Incap_LS_CC</t>
  </si>
  <si>
    <t>CCI_Incap_MB_LN</t>
  </si>
  <si>
    <t>CCI_Incap_MB_CC</t>
  </si>
  <si>
    <t>CCI_Red_LS_LN</t>
  </si>
  <si>
    <t>CCI_Red_LS_CC</t>
  </si>
  <si>
    <t>CCI_Red_MB_LN</t>
  </si>
  <si>
    <t>CCI_Red_MB_CC</t>
  </si>
  <si>
    <t>CPD BY NUMBER</t>
  </si>
  <si>
    <t>SUPPLEMENTARY</t>
  </si>
  <si>
    <t>SUPPLEMENT_Reopened</t>
  </si>
  <si>
    <t>SUPPLEMENT_CCI</t>
  </si>
  <si>
    <t>DII
Bus. Expenses</t>
  </si>
  <si>
    <t>DII
Personal</t>
  </si>
  <si>
    <t>E.5.1</t>
  </si>
  <si>
    <t>E.5.2</t>
  </si>
  <si>
    <t xml:space="preserve">        Process related</t>
  </si>
  <si>
    <t xml:space="preserve">        Other disputes</t>
  </si>
  <si>
    <t xml:space="preserve">    Other dispute outcomes</t>
  </si>
  <si>
    <t>INDIVIDUAL BUSINESS</t>
  </si>
  <si>
    <t>GROUP BUSINESS</t>
  </si>
  <si>
    <t>DTH_G1</t>
  </si>
  <si>
    <t>DTH_G2</t>
  </si>
  <si>
    <t>DTH_G3</t>
  </si>
  <si>
    <t>DTH_G4</t>
  </si>
  <si>
    <t>TPD_G1</t>
  </si>
  <si>
    <t>TPD_G2</t>
  </si>
  <si>
    <t>TPD_G3</t>
  </si>
  <si>
    <t>TPD_G4</t>
  </si>
  <si>
    <t>TMA_G1</t>
  </si>
  <si>
    <t>TMA_G2</t>
  </si>
  <si>
    <t>TMA_G3</t>
  </si>
  <si>
    <t>TMA_G4</t>
  </si>
  <si>
    <t>DII_G1</t>
  </si>
  <si>
    <t>DII_G2</t>
  </si>
  <si>
    <t>DII_G3</t>
  </si>
  <si>
    <t>DII_G4</t>
  </si>
  <si>
    <t>CCI_G1</t>
  </si>
  <si>
    <t>CCI_G2</t>
  </si>
  <si>
    <t>CCI_G3</t>
  </si>
  <si>
    <t>CCI_G4</t>
  </si>
  <si>
    <t>FUN_G1</t>
  </si>
  <si>
    <t>FUN_G2</t>
  </si>
  <si>
    <t>FUN_G3</t>
  </si>
  <si>
    <t>FUN_G4</t>
  </si>
  <si>
    <t>ACC_G1</t>
  </si>
  <si>
    <t>ACC_G2</t>
  </si>
  <si>
    <t>ACC_G3</t>
  </si>
  <si>
    <t>ACC_G4</t>
  </si>
  <si>
    <t>Reopened claims</t>
  </si>
  <si>
    <t>PRODCLASS</t>
  </si>
  <si>
    <t>STATUS_OPEN</t>
  </si>
  <si>
    <t>REOPEN_REASON</t>
  </si>
  <si>
    <t>All other ex-gratia payments, settlements or premium refunds</t>
  </si>
  <si>
    <t>Other dispute outcomes</t>
  </si>
  <si>
    <t>Claims declined (with no payment)</t>
  </si>
  <si>
    <t>Additional information received</t>
  </si>
  <si>
    <t>Review requested / dispute lodged</t>
  </si>
  <si>
    <t>Fully admitted
(ex-gratia)</t>
  </si>
  <si>
    <t>Declined
(no payment)</t>
  </si>
  <si>
    <t>Total Individual</t>
  </si>
  <si>
    <t>Total Group</t>
  </si>
  <si>
    <t>Original claims decision</t>
  </si>
  <si>
    <t>Reason for reopening of claim decision</t>
  </si>
  <si>
    <t>Claims Re-opened (subsequent to being withdrawn)</t>
  </si>
  <si>
    <t>Numbers (=(G.2+G.4)/G)</t>
  </si>
  <si>
    <t>Sum Insured (=(G.2+G.4)/G)</t>
  </si>
  <si>
    <t>Claims decision
for reopened claims subsequently finalised</t>
  </si>
  <si>
    <t>Disputed claims</t>
  </si>
  <si>
    <t>Dispute type</t>
  </si>
  <si>
    <t>None</t>
  </si>
  <si>
    <t>DII dispute payments of non-income nature</t>
  </si>
  <si>
    <t>Number of disputes</t>
  </si>
  <si>
    <t>Total lump sum paid</t>
  </si>
  <si>
    <t>`</t>
  </si>
  <si>
    <t>Int</t>
  </si>
  <si>
    <t>Ext</t>
  </si>
  <si>
    <t>Lit</t>
  </si>
  <si>
    <t>Benefit type</t>
  </si>
  <si>
    <t>Loan type</t>
  </si>
  <si>
    <t>NONE</t>
  </si>
  <si>
    <t>DISPUTE_DUPLICATES</t>
  </si>
  <si>
    <t>DISPUTES_NON_INCOME</t>
  </si>
  <si>
    <t>SUPPLEMENT_Disputes</t>
  </si>
  <si>
    <t xml:space="preserve">    Withdrawn by the claimant</t>
  </si>
  <si>
    <t>C.4</t>
  </si>
  <si>
    <t xml:space="preserve">    Withdrawn by the insurer</t>
  </si>
  <si>
    <t xml:space="preserve">    Withdrawn by EDR, court or tribunal</t>
  </si>
  <si>
    <t>$ pa</t>
  </si>
  <si>
    <t>$</t>
  </si>
  <si>
    <t>$ pmth</t>
  </si>
  <si>
    <t>Sum Insured ($)</t>
  </si>
  <si>
    <t>Premiums ($)</t>
  </si>
  <si>
    <t>(c) any links to external files MUST be removed.</t>
  </si>
  <si>
    <t>(d) all balancing item cells MUST be zero.</t>
  </si>
  <si>
    <t>(b) any workbook multiuser sharing that has been utilised MUST be turned off.</t>
  </si>
  <si>
    <t>(a) your insurer name MUST be selected from the Cover_Sheet</t>
  </si>
  <si>
    <t>Average Sum Insured</t>
  </si>
  <si>
    <t>AVERAGE SUM INSURED</t>
  </si>
  <si>
    <t xml:space="preserve">STATS_IndOS_Open_Adv         120 </t>
  </si>
  <si>
    <t xml:space="preserve">STATS_IndOS_Closed_Adv       120 </t>
  </si>
  <si>
    <t xml:space="preserve">STATS_IndOS_Open_NonAdv      184 </t>
  </si>
  <si>
    <t xml:space="preserve">STATS_IndOS_Closed_NonAdv    184 </t>
  </si>
  <si>
    <t xml:space="preserve">STATS_IndIS_Open_Adv         56 </t>
  </si>
  <si>
    <t xml:space="preserve">STATS_IndIS_Closed_Adv       56 </t>
  </si>
  <si>
    <t xml:space="preserve">STATS_IndIS_Open_NonAdv      56 </t>
  </si>
  <si>
    <t xml:space="preserve">STATS_IndIS_Closed_NonAdv    56 </t>
  </si>
  <si>
    <t xml:space="preserve">STATS_GrpOS    168 </t>
  </si>
  <si>
    <t xml:space="preserve">STATS_GrpIS    72 </t>
  </si>
  <si>
    <t xml:space="preserve">CLAIMS_IndOS_Open_Adv        1050 </t>
  </si>
  <si>
    <t xml:space="preserve">CLAIMS_IndOS_Closed_Adv      1050 </t>
  </si>
  <si>
    <t xml:space="preserve">CLAIMS_IndOS_Open_NonAdv     1470 </t>
  </si>
  <si>
    <t xml:space="preserve">CLAIMS_IndOS_Closed_NonAdv   1470 </t>
  </si>
  <si>
    <t xml:space="preserve">CLAIMS_IndIS_Open_Adv        630 </t>
  </si>
  <si>
    <t xml:space="preserve">CLAIMS_IndIS_Closed_Adv      630 </t>
  </si>
  <si>
    <t xml:space="preserve">CLAIMS_IndIS_Open_NonAdv     630 </t>
  </si>
  <si>
    <t xml:space="preserve">CLAIMS_IndIS_Closed_NonAdv   630 </t>
  </si>
  <si>
    <t xml:space="preserve">CLAIMS_GrpOS   1365 </t>
  </si>
  <si>
    <t xml:space="preserve">CLAIMS_GrpIS   735 </t>
  </si>
  <si>
    <t xml:space="preserve">CLAIMSDURN_IndOS_Adv         140 </t>
  </si>
  <si>
    <t xml:space="preserve">CLAIMSDURN_IndOS_NonAdv      196 </t>
  </si>
  <si>
    <t xml:space="preserve">CLAIMSDURN_IndIS_Adv         84 </t>
  </si>
  <si>
    <t xml:space="preserve">CLAIMSDURN_IndIS_NonAdv      84 </t>
  </si>
  <si>
    <t xml:space="preserve">CLAIMSDURN_GrpOS             182 </t>
  </si>
  <si>
    <t xml:space="preserve">CLAIMSDURN_GrpIS             98 </t>
  </si>
  <si>
    <t xml:space="preserve">DISPUTES_IndOS_Adv           1170 </t>
  </si>
  <si>
    <t xml:space="preserve">DISPUTES_IndOS_NonAdv        1638 </t>
  </si>
  <si>
    <t xml:space="preserve">DISPUTES_IndIS_Adv           702 </t>
  </si>
  <si>
    <t xml:space="preserve">DISPUTES_IndIS_NonAdv        702 </t>
  </si>
  <si>
    <t xml:space="preserve">DISPUTES_GrpOS               1509 </t>
  </si>
  <si>
    <t xml:space="preserve">DISPUTES_GrpIS               897 </t>
  </si>
  <si>
    <t xml:space="preserve">DISPUTESDURN_IndOS_Adv       420 </t>
  </si>
  <si>
    <t xml:space="preserve">DISPUTESDURN_IndOS_NonAdv    588 </t>
  </si>
  <si>
    <t xml:space="preserve">DISPUTESDURN_IndIS_Adv       252 </t>
  </si>
  <si>
    <t xml:space="preserve">DISPUTESDURN_IndIS_NonAdv    252 </t>
  </si>
  <si>
    <t xml:space="preserve">DISPUTESDURN_GrpOS           546 </t>
  </si>
  <si>
    <t xml:space="preserve">DISPUTESDURN_GrpIS           294 </t>
  </si>
  <si>
    <t xml:space="preserve">SUPPLEMENT_Reopened          672 </t>
  </si>
  <si>
    <t xml:space="preserve">SUPPLEMENT_CCI               624 </t>
  </si>
  <si>
    <t xml:space="preserve">SUPPLEMENT_Disputes          12 </t>
  </si>
  <si>
    <t>Claims Received</t>
  </si>
  <si>
    <t xml:space="preserve">    Other reasons for withdrawal</t>
  </si>
  <si>
    <t xml:space="preserve">          &lt;insurer short name&gt; _&lt;end of reporting period (yyyymmdd)&gt; _&lt;version number&gt;.xlsx</t>
  </si>
  <si>
    <t>for completing and submitting the workbook.</t>
  </si>
  <si>
    <r>
      <t xml:space="preserve">Insurers should also refer to general instructions in </t>
    </r>
    <r>
      <rPr>
        <i/>
        <sz val="11"/>
        <color theme="1"/>
        <rFont val="Calibri"/>
        <family val="2"/>
        <scheme val="minor"/>
      </rPr>
      <t>Reporting Standard LRF 750.0 Claims and Disputes</t>
    </r>
  </si>
  <si>
    <t>Current Calendar Year</t>
  </si>
  <si>
    <t>Previous Calendar Year</t>
  </si>
  <si>
    <t>All Earlier Calendar Years</t>
  </si>
  <si>
    <t xml:space="preserve">     FINAL STEPS BEFORE SUBMITTING THIS WORKBOOK</t>
  </si>
  <si>
    <t>Before submitting this workbook, please ensure the following steps are taken:</t>
  </si>
  <si>
    <r>
      <rPr>
        <b/>
        <sz val="11"/>
        <color rgb="FFC00000"/>
        <rFont val="Calibri"/>
        <family val="2"/>
      </rPr>
      <t>←</t>
    </r>
    <r>
      <rPr>
        <b/>
        <sz val="8.8000000000000007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  <scheme val="minor"/>
      </rPr>
      <t>SELECT YOUR INSURER NAME</t>
    </r>
  </si>
  <si>
    <t xml:space="preserve">     eg ABC Life_20171231_v1.xlsx</t>
  </si>
  <si>
    <t>Version P2R1-2H17</t>
  </si>
  <si>
    <t>Claim Incidence Year</t>
  </si>
  <si>
    <t xml:space="preserve">Cells displaying various measures, checks and cross-checks to assist insurers in confirming </t>
  </si>
  <si>
    <t>Insurance type:</t>
  </si>
  <si>
    <t>On-sale status:</t>
  </si>
  <si>
    <t>Advice  type:</t>
  </si>
  <si>
    <t>Number of insured lives / policies:</t>
  </si>
  <si>
    <t>Sign:</t>
  </si>
  <si>
    <r>
      <t xml:space="preserve">Cells that can be used for entering data (unlocked). </t>
    </r>
    <r>
      <rPr>
        <b/>
        <sz val="11"/>
        <color theme="1"/>
        <rFont val="Calibri"/>
        <family val="2"/>
        <scheme val="minor"/>
      </rPr>
      <t/>
    </r>
  </si>
  <si>
    <t xml:space="preserve">      * Input cells that are empty.  </t>
  </si>
  <si>
    <t>Actual number</t>
  </si>
  <si>
    <t>Premium, sums insured, benefit amounts:</t>
  </si>
  <si>
    <t>unless net reversals are to be indicated.</t>
  </si>
  <si>
    <r>
      <t xml:space="preserve">All entries should be their </t>
    </r>
    <r>
      <rPr>
        <b/>
        <sz val="11"/>
        <color theme="1"/>
        <rFont val="Calibri"/>
        <family val="2"/>
        <scheme val="minor"/>
      </rPr>
      <t>positive value</t>
    </r>
    <r>
      <rPr>
        <sz val="11"/>
        <color theme="1"/>
        <rFont val="Calibri"/>
        <family val="2"/>
        <scheme val="minor"/>
      </rPr>
      <t xml:space="preserve"> (whether credits or debits)</t>
    </r>
  </si>
  <si>
    <r>
      <t xml:space="preserve">Whole dollars.  </t>
    </r>
    <r>
      <rPr>
        <b/>
        <sz val="11"/>
        <color theme="1"/>
        <rFont val="Calibri"/>
        <family val="2"/>
        <scheme val="minor"/>
      </rPr>
      <t>No decimals.</t>
    </r>
  </si>
  <si>
    <t>Open for assessment in Reporting Period</t>
  </si>
  <si>
    <t>Disputes open for assessment, split between those without duplicates (“None”) and those duplicated across multiple Dispute Types</t>
  </si>
  <si>
    <t>Cover_Sheet</t>
  </si>
  <si>
    <t>No</t>
  </si>
  <si>
    <t>Index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</si>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</sst>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;\(#,##0\);\-"/>
    <numFmt numFmtId="165" formatCode="#,##0_(;[Red]\(#,##0\);\-"/>
    <numFmt numFmtId="166" formatCode="d/m/yyyy;@"/>
    <numFmt numFmtId="167" formatCode="#,##0_ ;[Red]\-#,##0\ "/>
    <numFmt numFmtId="168" formatCode="0.0%"/>
    <numFmt numFmtId="169" formatCode="0.0"/>
    <numFmt numFmtId="170" formatCode="0.0%;[Red]\-0.0%"/>
    <numFmt numFmtId="171" formatCode="0%;[Red]\-0%"/>
    <numFmt numFmtId="172" formatCode="#,##0.00_ ;[Red]\-#,##0.00\ 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i/>
      <sz val="11"/>
      <color rgb="FFFF6600"/>
      <name val="Calibri"/>
      <family val="2"/>
      <scheme val="minor"/>
    </font>
    <font>
      <b/>
      <i/>
      <sz val="11"/>
      <color indexed="53"/>
      <name val="Calibri"/>
      <family val="2"/>
      <scheme val="minor"/>
    </font>
    <font>
      <sz val="18"/>
      <color rgb="FFFF0000"/>
      <name val="Wingdings"/>
      <charset val="2"/>
    </font>
    <font>
      <b/>
      <sz val="16"/>
      <color rgb="FFC0000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8.8000000000000007"/>
      <color rgb="FFC00000"/>
      <name val="Calibri"/>
      <family val="2"/>
    </font>
    <font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lightTrellis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theme="4" tint="0.79998168889431442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FF00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4B23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theme="4" tint="0.599963377788628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2" tint="-0.749992370372631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A72D4"/>
        <bgColor indexed="64"/>
      </patternFill>
    </fill>
    <fill>
      <patternFill patternType="solid">
        <fgColor rgb="FF57257D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9D9D9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double">
        <color indexed="64"/>
      </bottom>
      <diagonal/>
    </border>
  </borders>
  <cellStyleXfs count="3">
    <xf numFmtId="0" fontId="0" fillId="0" borderId="0"/>
    <xf numFmtId="9" fontId="17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327">
    <xf numFmtId="0" fontId="0" fillId="0" borderId="0" xfId="0"/>
    <xf numFmtId="0" fontId="0" fillId="0" borderId="0" xfId="0" applyProtection="1"/>
    <xf numFmtId="0" fontId="0" fillId="2" borderId="1" xfId="0" applyFill="1" applyBorder="1" applyAlignment="1" applyProtection="1">
      <alignment horizontal="left" vertical="center" wrapText="1"/>
    </xf>
    <xf numFmtId="0" fontId="1" fillId="0" borderId="0" xfId="0" applyFont="1" applyProtection="1"/>
    <xf numFmtId="14" fontId="0" fillId="0" borderId="0" xfId="0" applyNumberFormat="1" applyProtection="1"/>
    <xf numFmtId="0" fontId="2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Border="1" applyProtection="1"/>
    <xf numFmtId="0" fontId="1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</xf>
    <xf numFmtId="0" fontId="0" fillId="2" borderId="6" xfId="0" applyFill="1" applyBorder="1" applyAlignment="1" applyProtection="1">
      <alignment horizontal="left" vertical="center"/>
    </xf>
    <xf numFmtId="14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64" fontId="1" fillId="6" borderId="6" xfId="0" applyNumberFormat="1" applyFont="1" applyFill="1" applyBorder="1" applyProtection="1"/>
    <xf numFmtId="164" fontId="0" fillId="6" borderId="6" xfId="0" applyNumberFormat="1" applyFill="1" applyBorder="1" applyProtection="1"/>
    <xf numFmtId="164" fontId="0" fillId="0" borderId="0" xfId="0" applyNumberFormat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165" fontId="0" fillId="3" borderId="6" xfId="0" applyNumberFormat="1" applyFill="1" applyBorder="1" applyProtection="1"/>
    <xf numFmtId="165" fontId="0" fillId="4" borderId="6" xfId="0" applyNumberFormat="1" applyFill="1" applyBorder="1" applyProtection="1"/>
    <xf numFmtId="0" fontId="0" fillId="2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Protection="1"/>
    <xf numFmtId="0" fontId="2" fillId="0" borderId="7" xfId="0" applyFont="1" applyFill="1" applyBorder="1" applyProtection="1"/>
    <xf numFmtId="0" fontId="2" fillId="0" borderId="5" xfId="0" applyFont="1" applyFill="1" applyBorder="1" applyProtection="1"/>
    <xf numFmtId="0" fontId="2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164" fontId="0" fillId="0" borderId="0" xfId="0" applyNumberFormat="1" applyFont="1" applyFill="1" applyBorder="1" applyProtection="1"/>
    <xf numFmtId="164" fontId="1" fillId="8" borderId="6" xfId="0" applyNumberFormat="1" applyFont="1" applyFill="1" applyBorder="1" applyProtection="1"/>
    <xf numFmtId="164" fontId="0" fillId="8" borderId="6" xfId="0" applyNumberFormat="1" applyFont="1" applyFill="1" applyBorder="1" applyProtection="1"/>
    <xf numFmtId="0" fontId="0" fillId="0" borderId="0" xfId="0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165" fontId="0" fillId="6" borderId="6" xfId="0" applyNumberFormat="1" applyFont="1" applyFill="1" applyBorder="1" applyProtection="1"/>
    <xf numFmtId="0" fontId="6" fillId="0" borderId="0" xfId="0" applyFont="1" applyAlignment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2" borderId="6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/>
    </xf>
    <xf numFmtId="164" fontId="8" fillId="6" borderId="6" xfId="0" applyNumberFormat="1" applyFont="1" applyFill="1" applyBorder="1" applyProtection="1"/>
    <xf numFmtId="164" fontId="7" fillId="9" borderId="6" xfId="0" applyNumberFormat="1" applyFont="1" applyFill="1" applyBorder="1" applyAlignment="1" applyProtection="1">
      <alignment horizontal="center"/>
    </xf>
    <xf numFmtId="164" fontId="8" fillId="2" borderId="6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/>
    </xf>
    <xf numFmtId="164" fontId="0" fillId="9" borderId="6" xfId="0" applyNumberFormat="1" applyFont="1" applyFill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0" fontId="10" fillId="0" borderId="0" xfId="0" applyFont="1"/>
    <xf numFmtId="0" fontId="0" fillId="15" borderId="1" xfId="0" applyFill="1" applyBorder="1"/>
    <xf numFmtId="0" fontId="0" fillId="5" borderId="1" xfId="0" applyFont="1" applyFill="1" applyBorder="1" applyAlignment="1" applyProtection="1">
      <alignment vertical="center" wrapText="1"/>
    </xf>
    <xf numFmtId="0" fontId="0" fillId="0" borderId="0" xfId="0" applyBorder="1"/>
    <xf numFmtId="0" fontId="3" fillId="2" borderId="6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left" vertical="center" wrapText="1"/>
    </xf>
    <xf numFmtId="0" fontId="12" fillId="2" borderId="6" xfId="0" applyFont="1" applyFill="1" applyBorder="1" applyAlignment="1" applyProtection="1">
      <alignment horizontal="left" vertical="center" wrapText="1"/>
    </xf>
    <xf numFmtId="165" fontId="12" fillId="4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/>
    <xf numFmtId="0" fontId="3" fillId="2" borderId="6" xfId="0" applyFont="1" applyFill="1" applyBorder="1" applyAlignment="1" applyProtection="1">
      <alignment horizontal="center" vertical="center" wrapText="1"/>
    </xf>
    <xf numFmtId="165" fontId="0" fillId="3" borderId="1" xfId="0" applyNumberFormat="1" applyFill="1" applyBorder="1" applyProtection="1"/>
    <xf numFmtId="0" fontId="0" fillId="14" borderId="1" xfId="0" applyFill="1" applyBorder="1"/>
    <xf numFmtId="0" fontId="11" fillId="16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11" fillId="18" borderId="1" xfId="0" applyFont="1" applyFill="1" applyBorder="1" applyAlignment="1">
      <alignment horizontal="left" vertical="center"/>
    </xf>
    <xf numFmtId="0" fontId="0" fillId="13" borderId="1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0" fillId="2" borderId="16" xfId="0" applyFont="1" applyFill="1" applyBorder="1" applyAlignment="1" applyProtection="1">
      <alignment horizontal="left" vertical="center" wrapText="1"/>
    </xf>
    <xf numFmtId="0" fontId="0" fillId="2" borderId="16" xfId="0" applyFont="1" applyFill="1" applyBorder="1" applyAlignment="1" applyProtection="1">
      <alignment horizontal="left" vertical="center"/>
    </xf>
    <xf numFmtId="164" fontId="8" fillId="2" borderId="17" xfId="0" applyNumberFormat="1" applyFont="1" applyFill="1" applyBorder="1" applyProtection="1"/>
    <xf numFmtId="164" fontId="1" fillId="9" borderId="17" xfId="0" applyNumberFormat="1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vertical="center" wrapText="1"/>
    </xf>
    <xf numFmtId="0" fontId="13" fillId="2" borderId="6" xfId="0" applyFont="1" applyFill="1" applyBorder="1" applyAlignment="1" applyProtection="1">
      <alignment horizontal="left" vertical="center" wrapText="1"/>
    </xf>
    <xf numFmtId="165" fontId="13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 fontId="0" fillId="4" borderId="6" xfId="0" applyNumberFormat="1" applyFont="1" applyFill="1" applyBorder="1" applyProtection="1"/>
    <xf numFmtId="0" fontId="1" fillId="7" borderId="1" xfId="0" applyFont="1" applyFill="1" applyBorder="1" applyAlignment="1" applyProtection="1">
      <alignment vertical="center" wrapText="1"/>
    </xf>
    <xf numFmtId="0" fontId="0" fillId="24" borderId="1" xfId="0" applyFill="1" applyBorder="1" applyAlignment="1">
      <alignment horizontal="left" vertical="center"/>
    </xf>
    <xf numFmtId="0" fontId="0" fillId="25" borderId="1" xfId="0" applyFill="1" applyBorder="1" applyAlignment="1">
      <alignment horizontal="left" vertical="center"/>
    </xf>
    <xf numFmtId="0" fontId="0" fillId="26" borderId="1" xfId="0" applyFill="1" applyBorder="1" applyAlignment="1">
      <alignment horizontal="left" vertical="center"/>
    </xf>
    <xf numFmtId="0" fontId="0" fillId="27" borderId="1" xfId="0" applyFill="1" applyBorder="1" applyAlignment="1">
      <alignment horizontal="left" vertical="center"/>
    </xf>
    <xf numFmtId="0" fontId="0" fillId="28" borderId="1" xfId="0" applyFill="1" applyBorder="1" applyAlignment="1">
      <alignment horizontal="left" vertical="center"/>
    </xf>
    <xf numFmtId="164" fontId="1" fillId="9" borderId="17" xfId="0" applyNumberFormat="1" applyFont="1" applyFill="1" applyBorder="1" applyProtection="1"/>
    <xf numFmtId="164" fontId="0" fillId="9" borderId="17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 vertical="center"/>
    </xf>
    <xf numFmtId="0" fontId="2" fillId="0" borderId="0" xfId="0" applyFont="1" applyFill="1"/>
    <xf numFmtId="0" fontId="9" fillId="2" borderId="6" xfId="0" applyFont="1" applyFill="1" applyBorder="1" applyAlignment="1" applyProtection="1">
      <alignment horizontal="left" vertical="center"/>
    </xf>
    <xf numFmtId="0" fontId="14" fillId="2" borderId="6" xfId="0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ill="1" applyBorder="1" applyAlignment="1" applyProtection="1"/>
    <xf numFmtId="164" fontId="8" fillId="6" borderId="6" xfId="0" applyNumberFormat="1" applyFont="1" applyFill="1" applyBorder="1" applyProtection="1"/>
    <xf numFmtId="0" fontId="1" fillId="2" borderId="6" xfId="0" applyFont="1" applyFill="1" applyBorder="1" applyAlignment="1" applyProtection="1">
      <alignment horizontal="center" vertical="center" wrapText="1"/>
    </xf>
    <xf numFmtId="0" fontId="1" fillId="29" borderId="6" xfId="0" applyFont="1" applyFill="1" applyBorder="1" applyAlignment="1" applyProtection="1">
      <alignment horizontal="center" vertical="center" wrapText="1"/>
    </xf>
    <xf numFmtId="165" fontId="0" fillId="6" borderId="16" xfId="0" applyNumberFormat="1" applyFont="1" applyFill="1" applyBorder="1" applyProtection="1"/>
    <xf numFmtId="0" fontId="0" fillId="2" borderId="16" xfId="0" applyFont="1" applyFill="1" applyBorder="1" applyAlignment="1" applyProtection="1">
      <alignment vertical="center" wrapText="1"/>
    </xf>
    <xf numFmtId="0" fontId="8" fillId="30" borderId="6" xfId="0" applyFont="1" applyFill="1" applyBorder="1" applyAlignment="1" applyProtection="1">
      <alignment horizontal="left" vertical="center" wrapText="1"/>
    </xf>
    <xf numFmtId="164" fontId="1" fillId="33" borderId="6" xfId="0" applyNumberFormat="1" applyFont="1" applyFill="1" applyBorder="1" applyAlignment="1" applyProtection="1">
      <alignment horizontal="center"/>
    </xf>
    <xf numFmtId="164" fontId="7" fillId="33" borderId="6" xfId="0" applyNumberFormat="1" applyFont="1" applyFill="1" applyBorder="1" applyAlignment="1" applyProtection="1">
      <alignment horizontal="center"/>
    </xf>
    <xf numFmtId="165" fontId="1" fillId="30" borderId="6" xfId="0" applyNumberFormat="1" applyFont="1" applyFill="1" applyBorder="1" applyAlignment="1" applyProtection="1">
      <alignment horizontal="center"/>
    </xf>
    <xf numFmtId="164" fontId="7" fillId="23" borderId="6" xfId="0" applyNumberFormat="1" applyFont="1" applyFill="1" applyBorder="1" applyAlignment="1" applyProtection="1">
      <alignment horizontal="center"/>
    </xf>
    <xf numFmtId="165" fontId="15" fillId="31" borderId="1" xfId="0" applyNumberFormat="1" applyFont="1" applyFill="1" applyBorder="1" applyAlignment="1" applyProtection="1">
      <alignment horizontal="center"/>
    </xf>
    <xf numFmtId="164" fontId="15" fillId="31" borderId="1" xfId="0" applyNumberFormat="1" applyFont="1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left" vertical="center"/>
    </xf>
    <xf numFmtId="0" fontId="8" fillId="0" borderId="0" xfId="0" applyFont="1" applyProtection="1"/>
    <xf numFmtId="0" fontId="1" fillId="35" borderId="6" xfId="0" applyFont="1" applyFill="1" applyBorder="1" applyAlignment="1" applyProtection="1">
      <alignment horizontal="center" vertical="center" wrapText="1"/>
    </xf>
    <xf numFmtId="0" fontId="0" fillId="36" borderId="1" xfId="0" applyFont="1" applyFill="1" applyBorder="1" applyAlignment="1" applyProtection="1">
      <alignment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" fillId="2" borderId="13" xfId="0" applyFont="1" applyFill="1" applyBorder="1" applyAlignment="1" applyProtection="1">
      <alignment horizontal="left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29" borderId="17" xfId="0" applyFont="1" applyFill="1" applyBorder="1" applyAlignment="1" applyProtection="1">
      <alignment horizontal="center" vertical="center" wrapText="1"/>
    </xf>
    <xf numFmtId="0" fontId="1" fillId="32" borderId="1" xfId="0" applyFont="1" applyFill="1" applyBorder="1" applyAlignment="1" applyProtection="1">
      <alignment horizontal="center" vertical="center" wrapText="1"/>
    </xf>
    <xf numFmtId="164" fontId="7" fillId="29" borderId="17" xfId="0" applyNumberFormat="1" applyFont="1" applyFill="1" applyBorder="1" applyAlignment="1" applyProtection="1">
      <alignment horizontal="center" vertical="center"/>
    </xf>
    <xf numFmtId="165" fontId="12" fillId="3" borderId="6" xfId="0" applyNumberFormat="1" applyFont="1" applyFill="1" applyBorder="1" applyProtection="1"/>
    <xf numFmtId="0" fontId="16" fillId="2" borderId="6" xfId="0" applyFont="1" applyFill="1" applyBorder="1" applyAlignment="1" applyProtection="1">
      <alignment horizontal="left" vertical="center" wrapText="1"/>
    </xf>
    <xf numFmtId="0" fontId="0" fillId="2" borderId="13" xfId="0" applyFill="1" applyBorder="1" applyAlignment="1" applyProtection="1">
      <alignment horizontal="left" vertical="center" wrapText="1"/>
    </xf>
    <xf numFmtId="0" fontId="0" fillId="2" borderId="21" xfId="0" applyFill="1" applyBorder="1" applyAlignment="1" applyProtection="1">
      <alignment horizontal="left" vertical="center"/>
    </xf>
    <xf numFmtId="0" fontId="14" fillId="2" borderId="16" xfId="0" applyFont="1" applyFill="1" applyBorder="1" applyAlignment="1" applyProtection="1">
      <alignment horizontal="left" vertical="center" wrapText="1"/>
    </xf>
    <xf numFmtId="0" fontId="1" fillId="2" borderId="17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37" borderId="14" xfId="0" applyFont="1" applyFill="1" applyBorder="1" applyAlignment="1" applyProtection="1">
      <alignment horizontal="center" vertical="center" wrapText="1"/>
    </xf>
    <xf numFmtId="0" fontId="3" fillId="2" borderId="17" xfId="0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left" vertical="center"/>
    </xf>
    <xf numFmtId="0" fontId="1" fillId="34" borderId="1" xfId="0" applyFont="1" applyFill="1" applyBorder="1" applyAlignment="1" applyProtection="1">
      <alignment horizontal="center" vertical="center" wrapText="1"/>
    </xf>
    <xf numFmtId="0" fontId="13" fillId="2" borderId="16" xfId="0" applyFont="1" applyFill="1" applyBorder="1" applyAlignment="1" applyProtection="1">
      <alignment horizontal="left" vertical="center" wrapText="1"/>
    </xf>
    <xf numFmtId="0" fontId="14" fillId="2" borderId="13" xfId="0" applyFont="1" applyFill="1" applyBorder="1" applyAlignment="1" applyProtection="1">
      <alignment horizontal="left" vertical="center" wrapText="1"/>
    </xf>
    <xf numFmtId="0" fontId="0" fillId="2" borderId="21" xfId="0" applyFont="1" applyFill="1" applyBorder="1" applyAlignment="1" applyProtection="1">
      <alignment horizontal="left" vertical="center"/>
    </xf>
    <xf numFmtId="0" fontId="0" fillId="2" borderId="22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0" fillId="2" borderId="13" xfId="0" applyFont="1" applyFill="1" applyBorder="1" applyAlignment="1" applyProtection="1">
      <alignment horizontal="left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0" fillId="2" borderId="14" xfId="0" applyFont="1" applyFill="1" applyBorder="1" applyAlignment="1" applyProtection="1">
      <alignment horizontal="left" vertical="center"/>
    </xf>
    <xf numFmtId="0" fontId="8" fillId="30" borderId="17" xfId="0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1" fillId="32" borderId="4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vertical="center" wrapText="1"/>
    </xf>
    <xf numFmtId="0" fontId="1" fillId="29" borderId="25" xfId="0" applyFont="1" applyFill="1" applyBorder="1" applyAlignment="1" applyProtection="1">
      <alignment horizontal="center" vertical="center" wrapText="1"/>
    </xf>
    <xf numFmtId="0" fontId="1" fillId="29" borderId="22" xfId="0" applyFont="1" applyFill="1" applyBorder="1" applyAlignment="1" applyProtection="1">
      <alignment horizontal="center" vertical="center" wrapText="1"/>
    </xf>
    <xf numFmtId="0" fontId="1" fillId="35" borderId="22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1" fillId="40" borderId="17" xfId="0" applyNumberFormat="1" applyFont="1" applyFill="1" applyBorder="1" applyProtection="1"/>
    <xf numFmtId="164" fontId="15" fillId="41" borderId="6" xfId="0" applyNumberFormat="1" applyFont="1" applyFill="1" applyBorder="1" applyProtection="1"/>
    <xf numFmtId="164" fontId="15" fillId="42" borderId="6" xfId="0" applyNumberFormat="1" applyFont="1" applyFill="1" applyBorder="1" applyProtection="1"/>
    <xf numFmtId="0" fontId="1" fillId="35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65" fontId="0" fillId="3" borderId="17" xfId="0" applyNumberFormat="1" applyFill="1" applyBorder="1" applyProtection="1"/>
    <xf numFmtId="165" fontId="1" fillId="30" borderId="1" xfId="0" applyNumberFormat="1" applyFont="1" applyFill="1" applyBorder="1" applyAlignment="1" applyProtection="1">
      <alignment horizontal="center"/>
    </xf>
    <xf numFmtId="165" fontId="4" fillId="4" borderId="6" xfId="0" applyNumberFormat="1" applyFont="1" applyFill="1" applyBorder="1" applyProtection="1"/>
    <xf numFmtId="165" fontId="4" fillId="3" borderId="6" xfId="0" applyNumberFormat="1" applyFont="1" applyFill="1" applyBorder="1" applyProtection="1"/>
    <xf numFmtId="0" fontId="1" fillId="11" borderId="0" xfId="0" applyFont="1" applyFill="1" applyProtection="1"/>
    <xf numFmtId="0" fontId="0" fillId="43" borderId="0" xfId="0" applyFill="1" applyProtection="1"/>
    <xf numFmtId="0" fontId="0" fillId="44" borderId="0" xfId="0" applyFill="1" applyProtection="1"/>
    <xf numFmtId="0" fontId="9" fillId="0" borderId="0" xfId="0" applyFont="1" applyProtection="1"/>
    <xf numFmtId="0" fontId="2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9" fontId="2" fillId="0" borderId="0" xfId="0" applyNumberFormat="1" applyFont="1"/>
    <xf numFmtId="0" fontId="3" fillId="0" borderId="0" xfId="0" applyFont="1"/>
    <xf numFmtId="0" fontId="2" fillId="0" borderId="0" xfId="0" applyFont="1" applyProtection="1"/>
    <xf numFmtId="170" fontId="2" fillId="0" borderId="0" xfId="1" applyNumberFormat="1" applyFont="1"/>
    <xf numFmtId="9" fontId="2" fillId="0" borderId="0" xfId="1" applyFont="1"/>
    <xf numFmtId="0" fontId="1" fillId="0" borderId="0" xfId="0" applyFont="1"/>
    <xf numFmtId="0" fontId="7" fillId="0" borderId="0" xfId="0" applyFont="1" applyProtection="1"/>
    <xf numFmtId="9" fontId="0" fillId="0" borderId="0" xfId="1" applyFont="1" applyProtection="1"/>
    <xf numFmtId="167" fontId="0" fillId="0" borderId="0" xfId="0" applyNumberFormat="1" applyProtection="1"/>
    <xf numFmtId="9" fontId="0" fillId="0" borderId="0" xfId="1" applyNumberFormat="1" applyFont="1" applyProtection="1"/>
    <xf numFmtId="0" fontId="0" fillId="45" borderId="6" xfId="0" applyFont="1" applyFill="1" applyBorder="1" applyAlignment="1" applyProtection="1">
      <alignment horizontal="left" vertical="center"/>
    </xf>
    <xf numFmtId="167" fontId="0" fillId="0" borderId="0" xfId="0" applyNumberFormat="1" applyBorder="1" applyProtection="1"/>
    <xf numFmtId="171" fontId="0" fillId="0" borderId="0" xfId="1" applyNumberFormat="1" applyFont="1" applyProtection="1"/>
    <xf numFmtId="14" fontId="0" fillId="0" borderId="0" xfId="0" applyNumberFormat="1" applyFont="1" applyFill="1" applyBorder="1" applyAlignment="1" applyProtection="1">
      <alignment horizontal="left" vertical="center"/>
    </xf>
    <xf numFmtId="167" fontId="2" fillId="0" borderId="0" xfId="0" applyNumberFormat="1" applyFont="1" applyBorder="1"/>
    <xf numFmtId="167" fontId="0" fillId="0" borderId="0" xfId="0" applyNumberFormat="1" applyFill="1" applyBorder="1" applyProtection="1"/>
    <xf numFmtId="3" fontId="0" fillId="0" borderId="0" xfId="0" applyNumberFormat="1" applyProtection="1"/>
    <xf numFmtId="0" fontId="0" fillId="0" borderId="0" xfId="0" applyAlignment="1" applyProtection="1"/>
    <xf numFmtId="0" fontId="2" fillId="0" borderId="0" xfId="0" applyFont="1" applyAlignment="1" applyProtection="1"/>
    <xf numFmtId="172" fontId="2" fillId="0" borderId="0" xfId="0" applyNumberFormat="1" applyFont="1"/>
    <xf numFmtId="0" fontId="18" fillId="0" borderId="0" xfId="0" applyFont="1" applyProtection="1"/>
    <xf numFmtId="164" fontId="7" fillId="29" borderId="22" xfId="0" applyNumberFormat="1" applyFont="1" applyFill="1" applyBorder="1" applyAlignment="1" applyProtection="1">
      <alignment horizontal="center" vertical="center"/>
    </xf>
    <xf numFmtId="0" fontId="11" fillId="46" borderId="1" xfId="0" applyFont="1" applyFill="1" applyBorder="1" applyAlignment="1">
      <alignment horizontal="left" vertical="center"/>
    </xf>
    <xf numFmtId="0" fontId="19" fillId="2" borderId="6" xfId="0" applyFont="1" applyFill="1" applyBorder="1" applyAlignment="1" applyProtection="1">
      <alignment horizontal="left" vertical="center" wrapText="1"/>
    </xf>
    <xf numFmtId="0" fontId="20" fillId="2" borderId="6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/>
    <xf numFmtId="0" fontId="0" fillId="45" borderId="0" xfId="0" applyFont="1" applyFill="1" applyBorder="1" applyAlignment="1" applyProtection="1">
      <alignment horizontal="left" vertical="center"/>
    </xf>
    <xf numFmtId="165" fontId="21" fillId="6" borderId="6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22" fillId="0" borderId="0" xfId="0" applyFont="1"/>
    <xf numFmtId="0" fontId="0" fillId="0" borderId="0" xfId="0" applyFont="1"/>
    <xf numFmtId="0" fontId="8" fillId="2" borderId="13" xfId="0" applyFont="1" applyFill="1" applyBorder="1" applyAlignment="1" applyProtection="1">
      <alignment horizontal="left" vertical="center" wrapText="1"/>
    </xf>
    <xf numFmtId="0" fontId="0" fillId="2" borderId="13" xfId="0" applyFont="1" applyFill="1" applyBorder="1" applyAlignment="1" applyProtection="1">
      <alignment horizontal="left" vertical="center" wrapText="1" indent="2"/>
    </xf>
    <xf numFmtId="0" fontId="2" fillId="2" borderId="6" xfId="0" applyFont="1" applyFill="1" applyBorder="1" applyAlignment="1" applyProtection="1">
      <alignment horizontal="left" vertical="center"/>
    </xf>
    <xf numFmtId="0" fontId="0" fillId="2" borderId="15" xfId="0" applyFont="1" applyFill="1" applyBorder="1" applyAlignment="1" applyProtection="1">
      <alignment horizontal="left" vertical="center" wrapText="1"/>
    </xf>
    <xf numFmtId="0" fontId="8" fillId="2" borderId="15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horizontal="left" vertical="center" wrapText="1"/>
    </xf>
    <xf numFmtId="0" fontId="0" fillId="2" borderId="24" xfId="0" applyFont="1" applyFill="1" applyBorder="1" applyAlignment="1" applyProtection="1">
      <alignment horizontal="left" vertical="center"/>
    </xf>
    <xf numFmtId="0" fontId="2" fillId="2" borderId="21" xfId="0" applyFont="1" applyFill="1" applyBorder="1" applyAlignment="1" applyProtection="1">
      <alignment horizontal="left" vertical="center"/>
    </xf>
    <xf numFmtId="0" fontId="2" fillId="2" borderId="16" xfId="0" applyFont="1" applyFill="1" applyBorder="1" applyAlignment="1" applyProtection="1">
      <alignment horizontal="left" vertical="center"/>
    </xf>
    <xf numFmtId="0" fontId="2" fillId="0" borderId="33" xfId="0" applyFont="1" applyFill="1" applyBorder="1" applyProtection="1"/>
    <xf numFmtId="0" fontId="23" fillId="0" borderId="0" xfId="0" applyFont="1"/>
    <xf numFmtId="0" fontId="0" fillId="6" borderId="1" xfId="0" applyFill="1" applyBorder="1"/>
    <xf numFmtId="0" fontId="0" fillId="6" borderId="1" xfId="0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left" wrapText="1"/>
    </xf>
    <xf numFmtId="0" fontId="0" fillId="0" borderId="0" xfId="0" applyFont="1" applyFill="1" applyBorder="1" applyAlignment="1" applyProtection="1">
      <alignment horizontal="left" vertical="center"/>
    </xf>
    <xf numFmtId="0" fontId="2" fillId="48" borderId="1" xfId="0" applyFont="1" applyFill="1" applyBorder="1" applyAlignment="1">
      <alignment horizontal="left" vertical="center"/>
    </xf>
    <xf numFmtId="0" fontId="9" fillId="2" borderId="16" xfId="0" applyFont="1" applyFill="1" applyBorder="1" applyAlignment="1" applyProtection="1">
      <alignment horizontal="left" vertical="center"/>
    </xf>
    <xf numFmtId="0" fontId="14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horizontal="left" vertical="center" wrapText="1"/>
    </xf>
    <xf numFmtId="0" fontId="0" fillId="2" borderId="15" xfId="0" applyFont="1" applyFill="1" applyBorder="1" applyAlignment="1" applyProtection="1">
      <alignment vertical="center" wrapText="1"/>
    </xf>
    <xf numFmtId="0" fontId="0" fillId="6" borderId="4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center" vertical="top" wrapText="1"/>
    </xf>
    <xf numFmtId="0" fontId="0" fillId="29" borderId="17" xfId="0" applyFont="1" applyFill="1" applyBorder="1" applyAlignment="1" applyProtection="1">
      <alignment horizontal="center" vertical="center" wrapText="1"/>
    </xf>
    <xf numFmtId="0" fontId="0" fillId="35" borderId="6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5" fontId="0" fillId="4" borderId="1" xfId="0" applyNumberFormat="1" applyFont="1" applyFill="1" applyBorder="1" applyProtection="1"/>
    <xf numFmtId="0" fontId="24" fillId="0" borderId="0" xfId="0" applyFo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1" fillId="49" borderId="1" xfId="0" applyFont="1" applyFill="1" applyBorder="1" applyAlignment="1">
      <alignment horizontal="left" vertical="center"/>
    </xf>
    <xf numFmtId="0" fontId="25" fillId="2" borderId="34" xfId="0" applyFont="1" applyFill="1" applyBorder="1" applyAlignment="1">
      <alignment vertical="center" wrapText="1"/>
    </xf>
    <xf numFmtId="0" fontId="26" fillId="2" borderId="34" xfId="0" applyFont="1" applyFill="1" applyBorder="1" applyAlignment="1">
      <alignment vertical="center"/>
    </xf>
    <xf numFmtId="0" fontId="0" fillId="0" borderId="0" xfId="0" applyFont="1" applyAlignment="1" applyProtection="1">
      <alignment horizontal="left" vertical="top"/>
    </xf>
    <xf numFmtId="0" fontId="0" fillId="0" borderId="0" xfId="0" applyFont="1" applyProtection="1"/>
    <xf numFmtId="0" fontId="1" fillId="2" borderId="16" xfId="0" applyFont="1" applyFill="1" applyBorder="1" applyAlignment="1" applyProtection="1">
      <alignment horizontal="left" vertical="center" wrapText="1"/>
    </xf>
    <xf numFmtId="0" fontId="1" fillId="2" borderId="16" xfId="0" applyFont="1" applyFill="1" applyBorder="1" applyAlignment="1" applyProtection="1">
      <alignment horizontal="center" vertical="center" wrapText="1"/>
    </xf>
    <xf numFmtId="0" fontId="0" fillId="0" borderId="0" xfId="0" applyFont="1" applyProtection="1">
      <protection locked="0"/>
    </xf>
    <xf numFmtId="165" fontId="0" fillId="3" borderId="6" xfId="0" applyNumberFormat="1" applyFill="1" applyBorder="1" applyProtection="1">
      <protection locked="0"/>
    </xf>
    <xf numFmtId="0" fontId="0" fillId="0" borderId="0" xfId="0" applyFont="1" applyAlignment="1" applyProtection="1">
      <alignment horizontal="left" vertical="top" wrapText="1"/>
    </xf>
    <xf numFmtId="0" fontId="0" fillId="2" borderId="13" xfId="0" applyFont="1" applyFill="1" applyBorder="1" applyAlignment="1" applyProtection="1">
      <alignment vertical="center" wrapText="1"/>
    </xf>
    <xf numFmtId="0" fontId="0" fillId="6" borderId="37" xfId="0" applyFill="1" applyBorder="1"/>
    <xf numFmtId="0" fontId="0" fillId="22" borderId="26" xfId="0" applyFill="1" applyBorder="1"/>
    <xf numFmtId="0" fontId="0" fillId="22" borderId="30" xfId="0" applyFill="1" applyBorder="1"/>
    <xf numFmtId="0" fontId="8" fillId="22" borderId="27" xfId="0" applyFont="1" applyFill="1" applyBorder="1"/>
    <xf numFmtId="0" fontId="0" fillId="22" borderId="32" xfId="0" applyFill="1" applyBorder="1"/>
    <xf numFmtId="0" fontId="0" fillId="22" borderId="32" xfId="0" applyFont="1" applyFill="1" applyBorder="1"/>
    <xf numFmtId="0" fontId="1" fillId="22" borderId="32" xfId="0" applyFont="1" applyFill="1" applyBorder="1"/>
    <xf numFmtId="0" fontId="0" fillId="22" borderId="28" xfId="0" applyFill="1" applyBorder="1"/>
    <xf numFmtId="0" fontId="0" fillId="22" borderId="29" xfId="0" applyFill="1" applyBorder="1"/>
    <xf numFmtId="1" fontId="0" fillId="0" borderId="0" xfId="0" applyNumberFormat="1" applyProtection="1"/>
    <xf numFmtId="0" fontId="28" fillId="2" borderId="4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30" fillId="2" borderId="6" xfId="0" applyFont="1" applyFill="1" applyBorder="1" applyAlignment="1" applyProtection="1">
      <alignment horizontal="left" vertical="center"/>
    </xf>
    <xf numFmtId="14" fontId="31" fillId="50" borderId="13" xfId="0" applyNumberFormat="1" applyFont="1" applyFill="1" applyBorder="1" applyAlignment="1" applyProtection="1">
      <alignment horizontal="left" vertical="center"/>
    </xf>
    <xf numFmtId="0" fontId="30" fillId="2" borderId="16" xfId="0" applyFont="1" applyFill="1" applyBorder="1" applyAlignment="1" applyProtection="1">
      <alignment horizontal="left" vertical="center"/>
    </xf>
    <xf numFmtId="0" fontId="30" fillId="2" borderId="34" xfId="0" applyFont="1" applyFill="1" applyBorder="1" applyAlignment="1">
      <alignment vertical="center" wrapText="1"/>
    </xf>
    <xf numFmtId="0" fontId="28" fillId="2" borderId="6" xfId="0" applyFont="1" applyFill="1" applyBorder="1" applyAlignment="1" applyProtection="1">
      <alignment horizontal="left" vertical="center"/>
    </xf>
    <xf numFmtId="0" fontId="30" fillId="7" borderId="2" xfId="0" applyFont="1" applyFill="1" applyBorder="1" applyAlignment="1" applyProtection="1">
      <alignment horizontal="left" vertical="center" wrapText="1"/>
    </xf>
    <xf numFmtId="0" fontId="28" fillId="7" borderId="3" xfId="0" applyFont="1" applyFill="1" applyBorder="1" applyAlignment="1" applyProtection="1">
      <alignment horizontal="left" vertical="center" wrapText="1"/>
    </xf>
    <xf numFmtId="0" fontId="28" fillId="7" borderId="4" xfId="0" applyFont="1" applyFill="1" applyBorder="1" applyAlignment="1" applyProtection="1">
      <alignment horizontal="left" vertical="center" wrapText="1" indent="1"/>
    </xf>
    <xf numFmtId="0" fontId="28" fillId="0" borderId="0" xfId="0" applyFont="1" applyProtection="1"/>
    <xf numFmtId="0" fontId="30" fillId="7" borderId="3" xfId="0" applyFont="1" applyFill="1" applyBorder="1" applyAlignment="1" applyProtection="1">
      <alignment horizontal="left" vertical="center" wrapText="1"/>
    </xf>
    <xf numFmtId="0" fontId="28" fillId="7" borderId="1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horizontal="left" vertical="center"/>
    </xf>
    <xf numFmtId="1" fontId="28" fillId="6" borderId="4" xfId="0" applyNumberFormat="1" applyFont="1" applyFill="1" applyBorder="1" applyAlignment="1" applyProtection="1">
      <alignment horizontal="left" vertical="center" indent="1"/>
    </xf>
    <xf numFmtId="166" fontId="28" fillId="6" borderId="1" xfId="0" applyNumberFormat="1" applyFont="1" applyFill="1" applyBorder="1" applyAlignment="1" applyProtection="1">
      <alignment horizontal="left" vertical="center" indent="1"/>
    </xf>
    <xf numFmtId="0" fontId="22" fillId="22" borderId="27" xfId="0" applyFont="1" applyFill="1" applyBorder="1"/>
    <xf numFmtId="0" fontId="27" fillId="22" borderId="27" xfId="0" applyFont="1" applyFill="1" applyBorder="1" applyAlignment="1">
      <alignment horizontal="left" indent="3"/>
    </xf>
    <xf numFmtId="0" fontId="29" fillId="22" borderId="27" xfId="0" applyFont="1" applyFill="1" applyBorder="1" applyAlignment="1">
      <alignment horizontal="left" indent="3"/>
    </xf>
    <xf numFmtId="0" fontId="33" fillId="0" borderId="0" xfId="0" applyFont="1" applyFill="1" applyBorder="1" applyAlignment="1" applyProtection="1">
      <alignment horizontal="left" vertical="top"/>
    </xf>
    <xf numFmtId="0" fontId="0" fillId="0" borderId="0" xfId="0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0" xfId="0" applyBorder="1" applyAlignment="1">
      <alignment horizontal="left"/>
    </xf>
    <xf numFmtId="0" fontId="32" fillId="15" borderId="1" xfId="0" applyFont="1" applyFill="1" applyBorder="1" applyAlignment="1" applyProtection="1">
      <alignment horizontal="left" vertical="center" indent="1"/>
      <protection locked="0"/>
    </xf>
    <xf numFmtId="0" fontId="35" fillId="0" borderId="0" xfId="2"/>
    <xf numFmtId="0" fontId="35" fillId="51" borderId="0" xfId="2" applyFill="1"/>
    <xf numFmtId="0" fontId="0" fillId="51" borderId="0" xfId="0" applyFill="1"/>
    <xf numFmtId="165" fontId="0" fillId="15" borderId="6" xfId="0" applyNumberFormat="1" applyFont="1" applyFill="1" applyBorder="1" applyProtection="1">
      <protection locked="0"/>
    </xf>
    <xf numFmtId="165" fontId="0" fillId="15" borderId="6" xfId="0" applyNumberFormat="1" applyFill="1" applyBorder="1" applyProtection="1">
      <protection locked="0"/>
    </xf>
    <xf numFmtId="165" fontId="12" fillId="15" borderId="6" xfId="0" applyNumberFormat="1" applyFont="1" applyFill="1" applyBorder="1" applyProtection="1">
      <protection locked="0"/>
    </xf>
    <xf numFmtId="165" fontId="0" fillId="15" borderId="35" xfId="0" applyNumberFormat="1" applyFont="1" applyFill="1" applyBorder="1" applyProtection="1">
      <protection locked="0"/>
    </xf>
    <xf numFmtId="165" fontId="0" fillId="15" borderId="38" xfId="0" applyNumberFormat="1" applyFont="1" applyFill="1" applyBorder="1" applyProtection="1">
      <protection locked="0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3" xfId="0" applyFont="1" applyFill="1" applyBorder="1" applyAlignment="1" applyProtection="1">
      <alignment horizontal="center" vertical="center" wrapText="1"/>
    </xf>
    <xf numFmtId="0" fontId="1" fillId="29" borderId="18" xfId="0" applyFont="1" applyFill="1" applyBorder="1" applyAlignment="1" applyProtection="1">
      <alignment horizontal="center" vertical="center" wrapText="1"/>
    </xf>
    <xf numFmtId="0" fontId="1" fillId="29" borderId="19" xfId="0" applyFont="1" applyFill="1" applyBorder="1" applyAlignment="1" applyProtection="1">
      <alignment horizontal="center"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4" borderId="2" xfId="0" applyFont="1" applyFill="1" applyBorder="1" applyAlignment="1" applyProtection="1">
      <alignment horizontal="center" vertical="center" wrapText="1"/>
    </xf>
    <xf numFmtId="0" fontId="1" fillId="34" borderId="12" xfId="0" applyFont="1" applyFill="1" applyBorder="1" applyAlignment="1" applyProtection="1">
      <alignment horizontal="center" vertical="center" wrapText="1"/>
    </xf>
    <xf numFmtId="0" fontId="1" fillId="34" borderId="3" xfId="0" applyFont="1" applyFill="1" applyBorder="1" applyAlignment="1" applyProtection="1">
      <alignment horizontal="center" vertical="center" wrapText="1"/>
    </xf>
    <xf numFmtId="0" fontId="1" fillId="35" borderId="2" xfId="0" applyFont="1" applyFill="1" applyBorder="1" applyAlignment="1" applyProtection="1">
      <alignment horizontal="center" vertical="center" wrapText="1"/>
    </xf>
    <xf numFmtId="0" fontId="1" fillId="35" borderId="12" xfId="0" applyFont="1" applyFill="1" applyBorder="1" applyAlignment="1" applyProtection="1">
      <alignment horizontal="center" vertical="center" wrapText="1"/>
    </xf>
    <xf numFmtId="0" fontId="1" fillId="35" borderId="3" xfId="0" applyFont="1" applyFill="1" applyBorder="1" applyAlignment="1" applyProtection="1">
      <alignment horizontal="center" vertical="center" wrapText="1"/>
    </xf>
    <xf numFmtId="0" fontId="1" fillId="35" borderId="19" xfId="0" applyFont="1" applyFill="1" applyBorder="1" applyAlignment="1" applyProtection="1">
      <alignment horizontal="center" vertical="center" wrapText="1"/>
    </xf>
    <xf numFmtId="0" fontId="1" fillId="35" borderId="20" xfId="0" applyFont="1" applyFill="1" applyBorder="1" applyAlignment="1" applyProtection="1">
      <alignment horizontal="center" vertical="center" wrapText="1"/>
    </xf>
    <xf numFmtId="0" fontId="1" fillId="35" borderId="18" xfId="0" applyFont="1" applyFill="1" applyBorder="1" applyAlignment="1" applyProtection="1">
      <alignment horizontal="center" vertical="center" wrapText="1"/>
    </xf>
    <xf numFmtId="0" fontId="1" fillId="32" borderId="13" xfId="0" applyFont="1" applyFill="1" applyBorder="1" applyAlignment="1" applyProtection="1">
      <alignment horizontal="center"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" fillId="37" borderId="2" xfId="0" applyFont="1" applyFill="1" applyBorder="1" applyAlignment="1" applyProtection="1">
      <alignment horizontal="center" vertical="center"/>
    </xf>
    <xf numFmtId="0" fontId="1" fillId="37" borderId="12" xfId="0" applyFont="1" applyFill="1" applyBorder="1" applyAlignment="1" applyProtection="1">
      <alignment horizontal="center" vertical="center"/>
    </xf>
    <xf numFmtId="0" fontId="1" fillId="37" borderId="3" xfId="0" applyFont="1" applyFill="1" applyBorder="1" applyAlignment="1" applyProtection="1">
      <alignment horizontal="center" vertical="center"/>
    </xf>
    <xf numFmtId="0" fontId="15" fillId="39" borderId="2" xfId="0" applyFont="1" applyFill="1" applyBorder="1" applyAlignment="1" applyProtection="1">
      <alignment horizontal="center" vertical="center"/>
    </xf>
    <xf numFmtId="0" fontId="15" fillId="39" borderId="12" xfId="0" applyFont="1" applyFill="1" applyBorder="1" applyAlignment="1" applyProtection="1">
      <alignment horizontal="center" vertical="center"/>
    </xf>
    <xf numFmtId="0" fontId="15" fillId="39" borderId="3" xfId="0" applyFont="1" applyFill="1" applyBorder="1" applyAlignment="1" applyProtection="1">
      <alignment horizontal="center" vertical="center"/>
    </xf>
    <xf numFmtId="0" fontId="1" fillId="32" borderId="10" xfId="0" applyFont="1" applyFill="1" applyBorder="1" applyAlignment="1" applyProtection="1">
      <alignment horizontal="center" vertical="center" wrapText="1"/>
    </xf>
    <xf numFmtId="0" fontId="1" fillId="32" borderId="11" xfId="0" applyFont="1" applyFill="1" applyBorder="1" applyAlignment="1" applyProtection="1">
      <alignment horizontal="center" vertical="center" wrapText="1"/>
    </xf>
    <xf numFmtId="0" fontId="1" fillId="32" borderId="9" xfId="0" applyFont="1" applyFill="1" applyBorder="1" applyAlignment="1" applyProtection="1">
      <alignment horizontal="center" vertical="center" wrapText="1"/>
    </xf>
    <xf numFmtId="0" fontId="15" fillId="38" borderId="2" xfId="0" applyFont="1" applyFill="1" applyBorder="1" applyAlignment="1" applyProtection="1">
      <alignment horizontal="center" vertical="center"/>
    </xf>
    <xf numFmtId="0" fontId="15" fillId="38" borderId="12" xfId="0" applyFont="1" applyFill="1" applyBorder="1" applyAlignment="1" applyProtection="1">
      <alignment horizontal="center" vertical="center"/>
    </xf>
    <xf numFmtId="0" fontId="15" fillId="38" borderId="3" xfId="0" applyFont="1" applyFill="1" applyBorder="1" applyAlignment="1" applyProtection="1">
      <alignment horizontal="center" vertical="center"/>
    </xf>
    <xf numFmtId="0" fontId="7" fillId="37" borderId="2" xfId="0" applyFont="1" applyFill="1" applyBorder="1" applyAlignment="1" applyProtection="1">
      <alignment horizontal="center" vertical="center"/>
    </xf>
    <xf numFmtId="0" fontId="7" fillId="37" borderId="12" xfId="0" applyFont="1" applyFill="1" applyBorder="1" applyAlignment="1" applyProtection="1">
      <alignment horizontal="center" vertical="center"/>
    </xf>
    <xf numFmtId="0" fontId="7" fillId="37" borderId="3" xfId="0" applyFont="1" applyFill="1" applyBorder="1" applyAlignment="1" applyProtection="1">
      <alignment horizontal="center" vertical="center"/>
    </xf>
    <xf numFmtId="0" fontId="1" fillId="34" borderId="1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36" xfId="0" applyFill="1" applyBorder="1" applyAlignment="1">
      <alignment horizontal="center" vertical="top" wrapText="1"/>
    </xf>
    <xf numFmtId="0" fontId="0" fillId="6" borderId="24" xfId="0" applyFill="1" applyBorder="1" applyAlignment="1">
      <alignment horizontal="left" vertical="top" wrapText="1"/>
    </xf>
    <xf numFmtId="0" fontId="0" fillId="6" borderId="31" xfId="0" applyFill="1" applyBorder="1" applyAlignment="1">
      <alignment horizontal="left" vertical="top" wrapText="1"/>
    </xf>
    <xf numFmtId="0" fontId="0" fillId="6" borderId="36" xfId="0" applyFill="1" applyBorder="1" applyAlignment="1">
      <alignment horizontal="left" vertical="top" wrapText="1"/>
    </xf>
    <xf numFmtId="0" fontId="1" fillId="47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34" borderId="1" xfId="0" applyFont="1" applyFill="1" applyBorder="1" applyAlignment="1" applyProtection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2249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22494"/>
      <tableStyleElement type="headerRow" dxfId="22493"/>
      <tableStyleElement type="firstRowStripe" dxfId="22492"/>
    </tableStyle>
    <tableStyle name="TableStyleQueryResult" pivot="0" count="3">
      <tableStyleElement type="wholeTable" dxfId="22491"/>
      <tableStyleElement type="headerRow" dxfId="22490"/>
      <tableStyleElement type="firstRowStripe" dxfId="22489"/>
    </tableStyle>
  </tableStyles>
  <colors>
    <mruColors>
      <color rgb="FFFFFF99"/>
      <color rgb="FF57257D"/>
      <color rgb="FFAA72D4"/>
      <color rgb="FFFF99FF"/>
      <color rgb="FFCC99FF"/>
      <color rgb="FFE9EDF7"/>
      <color rgb="FFE2EFDA"/>
      <color rgb="FFFF6600"/>
      <color rgb="FF99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69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70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3183730</xdr:colOff>
      <xdr:row>0</xdr:row>
      <xdr:rowOff>0</xdr:rowOff>
    </xdr:from>
    <xdr:to>
      <xdr:col>2</xdr:col>
      <xdr:colOff>5936455</xdr:colOff>
      <xdr:row>1</xdr:row>
      <xdr:rowOff>76173</xdr:rowOff>
    </xdr:to>
    <xdr:pic>
      <xdr:nvPicPr>
        <xdr:cNvPr id="3" name="Picture 2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386" y="0"/>
          <a:ext cx="2752725" cy="86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269875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autoPageBreaks="0"/>
  </sheetPr>
  <dimension ref="B1:O42"/>
  <sheetViews>
    <sheetView showGridLines="0" tabSelected="1" zoomScale="80" zoomScaleNormal="80" workbookViewId="0">
      <selection activeCell="C4" sqref="C4"/>
    </sheetView>
  </sheetViews>
  <sheetFormatPr defaultColWidth="9.15625" defaultRowHeight="14.4" x14ac:dyDescent="0.55000000000000004"/>
  <cols>
    <col min="1" max="1" width="3.41796875" style="1" customWidth="1"/>
    <col min="2" max="2" width="52.41796875" style="1" customWidth="1"/>
    <col min="3" max="3" width="91" style="1" customWidth="1"/>
    <col min="4" max="4" width="10.68359375" style="1" bestFit="1" customWidth="1"/>
    <col min="5" max="16384" width="9.15625" style="1"/>
  </cols>
  <sheetData>
    <row r="1" spans="2:8" ht="62.25" customHeight="1" x14ac:dyDescent="0.55000000000000004">
      <c r="F1" s="35"/>
    </row>
    <row r="2" spans="2:8" x14ac:dyDescent="0.55000000000000004">
      <c r="F2" s="35"/>
    </row>
    <row r="3" spans="2:8" ht="24" customHeight="1" x14ac:dyDescent="0.55000000000000004">
      <c r="B3" s="259" t="s">
        <v>10</v>
      </c>
      <c r="C3" s="260"/>
      <c r="F3" s="35"/>
    </row>
    <row r="4" spans="2:8" ht="22.5" customHeight="1" x14ac:dyDescent="0.55000000000000004">
      <c r="B4" s="261" t="s">
        <v>18</v>
      </c>
      <c r="C4" s="275"/>
      <c r="D4" s="253" t="s">
        <v>726</v>
      </c>
      <c r="F4" s="35"/>
      <c r="H4" s="185"/>
    </row>
    <row r="5" spans="2:8" ht="18" customHeight="1" x14ac:dyDescent="0.7">
      <c r="B5" s="262"/>
      <c r="C5" s="262"/>
      <c r="F5" s="35"/>
    </row>
    <row r="6" spans="2:8" ht="22.5" customHeight="1" x14ac:dyDescent="0.55000000000000004">
      <c r="B6" s="252" t="s">
        <v>19</v>
      </c>
      <c r="C6" s="263"/>
      <c r="F6" s="35"/>
    </row>
    <row r="7" spans="2:8" ht="22.5" customHeight="1" x14ac:dyDescent="0.55000000000000004">
      <c r="B7" s="261" t="s">
        <v>145</v>
      </c>
      <c r="C7" s="251" t="s">
        <v>159</v>
      </c>
      <c r="F7" s="35"/>
    </row>
    <row r="8" spans="2:8" ht="22.5" customHeight="1" x14ac:dyDescent="0.55000000000000004">
      <c r="B8" s="264" t="s">
        <v>0</v>
      </c>
      <c r="C8" s="251" t="s">
        <v>1</v>
      </c>
      <c r="F8" s="35"/>
    </row>
    <row r="9" spans="2:8" ht="22.5" customHeight="1" x14ac:dyDescent="0.55000000000000004">
      <c r="B9" s="264" t="s">
        <v>11</v>
      </c>
      <c r="C9" s="251" t="s">
        <v>17</v>
      </c>
    </row>
    <row r="10" spans="2:8" ht="22.5" customHeight="1" x14ac:dyDescent="0.55000000000000004">
      <c r="B10" s="264" t="s">
        <v>121</v>
      </c>
      <c r="C10" s="251" t="s">
        <v>127</v>
      </c>
    </row>
    <row r="11" spans="2:8" ht="22.5" customHeight="1" x14ac:dyDescent="0.55000000000000004">
      <c r="B11" s="264" t="s">
        <v>12</v>
      </c>
      <c r="C11" s="251" t="s">
        <v>2</v>
      </c>
    </row>
    <row r="12" spans="2:8" ht="18" customHeight="1" x14ac:dyDescent="0.7">
      <c r="B12" s="262"/>
      <c r="C12" s="262"/>
    </row>
    <row r="13" spans="2:8" ht="22.5" customHeight="1" x14ac:dyDescent="0.55000000000000004">
      <c r="B13" s="265" t="s">
        <v>324</v>
      </c>
      <c r="C13" s="263"/>
    </row>
    <row r="14" spans="2:8" ht="22.5" customHeight="1" x14ac:dyDescent="0.55000000000000004">
      <c r="B14" s="261" t="s">
        <v>486</v>
      </c>
      <c r="C14" s="266">
        <v>6</v>
      </c>
    </row>
    <row r="15" spans="2:8" ht="22.5" customHeight="1" x14ac:dyDescent="0.55000000000000004">
      <c r="B15" s="261" t="s">
        <v>323</v>
      </c>
      <c r="C15" s="267">
        <v>42917</v>
      </c>
    </row>
    <row r="16" spans="2:8" ht="22.5" customHeight="1" x14ac:dyDescent="0.55000000000000004">
      <c r="B16" s="264" t="s">
        <v>23</v>
      </c>
      <c r="C16" s="267">
        <v>43100</v>
      </c>
    </row>
    <row r="17" spans="2:15" ht="14.7" thickBot="1" x14ac:dyDescent="0.6"/>
    <row r="18" spans="2:15" x14ac:dyDescent="0.55000000000000004">
      <c r="B18" s="242"/>
      <c r="C18" s="24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2:15" ht="20.399999999999999" x14ac:dyDescent="0.75">
      <c r="B19" s="268" t="s">
        <v>724</v>
      </c>
      <c r="C19" s="245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2:15" x14ac:dyDescent="0.55000000000000004">
      <c r="B20" s="244"/>
      <c r="C20" s="245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2:15" ht="15.6" x14ac:dyDescent="0.6">
      <c r="B21" s="269" t="s">
        <v>725</v>
      </c>
      <c r="C21" s="245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2:15" ht="15.6" x14ac:dyDescent="0.6">
      <c r="B22" s="269"/>
      <c r="C22" s="245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</row>
    <row r="23" spans="2:15" ht="15.6" x14ac:dyDescent="0.6">
      <c r="B23" s="269" t="s">
        <v>672</v>
      </c>
      <c r="C23" s="246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</row>
    <row r="24" spans="2:15" ht="15.6" x14ac:dyDescent="0.6">
      <c r="B24" s="269" t="s">
        <v>671</v>
      </c>
      <c r="C24" s="246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</row>
    <row r="25" spans="2:15" ht="15.6" x14ac:dyDescent="0.6">
      <c r="B25" s="269" t="s">
        <v>669</v>
      </c>
      <c r="C25" s="246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</row>
    <row r="26" spans="2:15" ht="15.6" x14ac:dyDescent="0.6">
      <c r="B26" s="269" t="s">
        <v>670</v>
      </c>
      <c r="C26" s="246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</row>
    <row r="27" spans="2:15" ht="15.6" x14ac:dyDescent="0.6">
      <c r="B27" s="269" t="s">
        <v>554</v>
      </c>
      <c r="C27" s="246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</row>
    <row r="28" spans="2:15" ht="15.6" x14ac:dyDescent="0.6">
      <c r="B28" s="269" t="s">
        <v>553</v>
      </c>
      <c r="C28" s="246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</row>
    <row r="29" spans="2:15" ht="15.6" x14ac:dyDescent="0.6">
      <c r="B29" s="269"/>
      <c r="C29" s="246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2:15" ht="15.6" x14ac:dyDescent="0.6">
      <c r="B30" s="269" t="s">
        <v>555</v>
      </c>
      <c r="C30" s="245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2:15" ht="15.6" x14ac:dyDescent="0.6">
      <c r="B31" s="269"/>
      <c r="C31" s="245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2:15" ht="15.6" x14ac:dyDescent="0.6">
      <c r="B32" s="270" t="s">
        <v>718</v>
      </c>
      <c r="C32" s="24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2:15" ht="15.6" x14ac:dyDescent="0.6">
      <c r="B33" s="269"/>
      <c r="C33" s="245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2:15" ht="15.6" x14ac:dyDescent="0.6">
      <c r="B34" s="269" t="s">
        <v>727</v>
      </c>
      <c r="C34" s="245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2:15" ht="14.7" thickBot="1" x14ac:dyDescent="0.6">
      <c r="B35" s="248"/>
      <c r="C35" s="249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2:15" x14ac:dyDescent="0.55000000000000004"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2:15" ht="18.3" x14ac:dyDescent="0.55000000000000004">
      <c r="B37" s="271" t="s">
        <v>16</v>
      </c>
    </row>
    <row r="39" spans="2:15" x14ac:dyDescent="0.55000000000000004">
      <c r="B39" s="167" t="s">
        <v>728</v>
      </c>
    </row>
    <row r="41" spans="2:15" x14ac:dyDescent="0.55000000000000004">
      <c r="B41" s="228"/>
    </row>
    <row r="42" spans="2:15" x14ac:dyDescent="0.55000000000000004">
      <c r="B42" s="228"/>
    </row>
  </sheetData>
  <sheetProtection algorithmName="SHA-256" hashValue="Ra1V1KkGgR3pedyL4GOO8C4AIs+Ld5tH+GW1xj96FaE=" saltValue="VbKovS2r6Da58DU/fmmUiw==" spinCount="100000" sheet="1" objects="1" scenarios="1"/>
  <dataConsolidate link="1"/>
  <conditionalFormatting sqref="C4">
    <cfRule type="expression" dxfId="22488" priority="1" stopIfTrue="1">
      <formula>LEN(TRIM($C$4))=0</formula>
    </cfRule>
  </conditionalFormatting>
  <dataValidations count="1">
    <dataValidation type="list" allowBlank="1" showErrorMessage="1" errorTitle="Input error" error="Select your insurer name." sqref="C4">
      <formula1>EntityList</formula1>
    </dataValidation>
  </dataValidations>
  <pageMargins left="0.7" right="0.7" top="0.75" bottom="0.75" header="0.3" footer="0.3"/>
  <pageSetup orientation="portrait" r:id="rId1"/>
  <headerFooter>
    <oddHeader>&amp;C&amp;B&amp;"Arial"&amp;12&amp;Kff0000​‌For Official Use Only‌​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STATS_IndIS_Open_Adv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9gH7c8q7o9AAzbir2FbQ5mu8rVcYwf51kjS2p27Pxgo=" saltValue="gJNp5Lr3BEIg56uWjtnGdQ==" spinCount="100000" sheet="1" objects="1" scenarios="1"/>
  <conditionalFormatting sqref="F11">
    <cfRule type="expression" dxfId="21879" priority="893" stopIfTrue="1">
      <formula>LEN(TRIM($F$11))=0</formula>
    </cfRule>
  </conditionalFormatting>
  <conditionalFormatting sqref="G11">
    <cfRule type="expression" dxfId="21878" priority="894" stopIfTrue="1">
      <formula>LEN(TRIM($G$11))=0</formula>
    </cfRule>
  </conditionalFormatting>
  <conditionalFormatting sqref="F12">
    <cfRule type="expression" dxfId="21877" priority="895" stopIfTrue="1">
      <formula>LEN(TRIM($F$12))=0</formula>
    </cfRule>
  </conditionalFormatting>
  <conditionalFormatting sqref="G12">
    <cfRule type="expression" dxfId="21876" priority="896" stopIfTrue="1">
      <formula>LEN(TRIM($G$12))=0</formula>
    </cfRule>
  </conditionalFormatting>
  <conditionalFormatting sqref="F13">
    <cfRule type="expression" dxfId="21875" priority="897" stopIfTrue="1">
      <formula>LEN(TRIM($F$13))=0</formula>
    </cfRule>
  </conditionalFormatting>
  <conditionalFormatting sqref="G13">
    <cfRule type="expression" dxfId="21874" priority="898" stopIfTrue="1">
      <formula>LEN(TRIM($G$13))=0</formula>
    </cfRule>
  </conditionalFormatting>
  <conditionalFormatting sqref="I11">
    <cfRule type="expression" dxfId="21873" priority="899" stopIfTrue="1">
      <formula>LEN(TRIM($I$11))=0</formula>
    </cfRule>
  </conditionalFormatting>
  <conditionalFormatting sqref="I12">
    <cfRule type="expression" dxfId="21872" priority="900" stopIfTrue="1">
      <formula>LEN(TRIM($I$12))=0</formula>
    </cfRule>
  </conditionalFormatting>
  <conditionalFormatting sqref="I13">
    <cfRule type="expression" dxfId="21871" priority="901" stopIfTrue="1">
      <formula>LEN(TRIM($I$13))=0</formula>
    </cfRule>
  </conditionalFormatting>
  <conditionalFormatting sqref="Q11">
    <cfRule type="expression" dxfId="21870" priority="902" stopIfTrue="1">
      <formula>LEN(TRIM($Q$11))=0</formula>
    </cfRule>
  </conditionalFormatting>
  <conditionalFormatting sqref="Q12">
    <cfRule type="expression" dxfId="21869" priority="903" stopIfTrue="1">
      <formula>LEN(TRIM($Q$12))=0</formula>
    </cfRule>
  </conditionalFormatting>
  <conditionalFormatting sqref="Q13">
    <cfRule type="expression" dxfId="21868" priority="904" stopIfTrue="1">
      <formula>LEN(TRIM($Q$13))=0</formula>
    </cfRule>
  </conditionalFormatting>
  <conditionalFormatting sqref="F15">
    <cfRule type="expression" dxfId="21867" priority="905" stopIfTrue="1">
      <formula>LEN(TRIM($F$15))=0</formula>
    </cfRule>
  </conditionalFormatting>
  <conditionalFormatting sqref="G15">
    <cfRule type="expression" dxfId="21866" priority="906" stopIfTrue="1">
      <formula>LEN(TRIM($G$15))=0</formula>
    </cfRule>
  </conditionalFormatting>
  <conditionalFormatting sqref="I15">
    <cfRule type="expression" dxfId="21865" priority="907" stopIfTrue="1">
      <formula>LEN(TRIM($I$15))=0</formula>
    </cfRule>
  </conditionalFormatting>
  <conditionalFormatting sqref="Q15">
    <cfRule type="expression" dxfId="21864" priority="908" stopIfTrue="1">
      <formula>LEN(TRIM($Q$15))=0</formula>
    </cfRule>
  </conditionalFormatting>
  <conditionalFormatting sqref="F18">
    <cfRule type="expression" dxfId="21863" priority="909" stopIfTrue="1">
      <formula>LEN(TRIM($F$18))=0</formula>
    </cfRule>
  </conditionalFormatting>
  <conditionalFormatting sqref="G18">
    <cfRule type="expression" dxfId="21862" priority="910" stopIfTrue="1">
      <formula>LEN(TRIM($G$18))=0</formula>
    </cfRule>
  </conditionalFormatting>
  <conditionalFormatting sqref="F19">
    <cfRule type="expression" dxfId="21861" priority="911" stopIfTrue="1">
      <formula>LEN(TRIM($F$19))=0</formula>
    </cfRule>
  </conditionalFormatting>
  <conditionalFormatting sqref="G19">
    <cfRule type="expression" dxfId="21860" priority="912" stopIfTrue="1">
      <formula>LEN(TRIM($G$19))=0</formula>
    </cfRule>
  </conditionalFormatting>
  <conditionalFormatting sqref="F20">
    <cfRule type="expression" dxfId="21859" priority="913" stopIfTrue="1">
      <formula>LEN(TRIM($F$20))=0</formula>
    </cfRule>
  </conditionalFormatting>
  <conditionalFormatting sqref="G20">
    <cfRule type="expression" dxfId="21858" priority="914" stopIfTrue="1">
      <formula>LEN(TRIM($G$20))=0</formula>
    </cfRule>
  </conditionalFormatting>
  <conditionalFormatting sqref="I18">
    <cfRule type="expression" dxfId="21857" priority="915" stopIfTrue="1">
      <formula>LEN(TRIM($I$18))=0</formula>
    </cfRule>
  </conditionalFormatting>
  <conditionalFormatting sqref="I19">
    <cfRule type="expression" dxfId="21856" priority="916" stopIfTrue="1">
      <formula>LEN(TRIM($I$19))=0</formula>
    </cfRule>
  </conditionalFormatting>
  <conditionalFormatting sqref="I20">
    <cfRule type="expression" dxfId="21855" priority="917" stopIfTrue="1">
      <formula>LEN(TRIM($I$20))=0</formula>
    </cfRule>
  </conditionalFormatting>
  <conditionalFormatting sqref="Q18">
    <cfRule type="expression" dxfId="21854" priority="918" stopIfTrue="1">
      <formula>LEN(TRIM($Q$18))=0</formula>
    </cfRule>
  </conditionalFormatting>
  <conditionalFormatting sqref="Q19">
    <cfRule type="expression" dxfId="21853" priority="919" stopIfTrue="1">
      <formula>LEN(TRIM($Q$19))=0</formula>
    </cfRule>
  </conditionalFormatting>
  <conditionalFormatting sqref="Q20">
    <cfRule type="expression" dxfId="21852" priority="920" stopIfTrue="1">
      <formula>LEN(TRIM($Q$20))=0</formula>
    </cfRule>
  </conditionalFormatting>
  <conditionalFormatting sqref="F22">
    <cfRule type="expression" dxfId="21851" priority="921" stopIfTrue="1">
      <formula>LEN(TRIM($F$22))=0</formula>
    </cfRule>
  </conditionalFormatting>
  <conditionalFormatting sqref="G22">
    <cfRule type="expression" dxfId="21850" priority="922" stopIfTrue="1">
      <formula>LEN(TRIM($G$22))=0</formula>
    </cfRule>
  </conditionalFormatting>
  <conditionalFormatting sqref="I22">
    <cfRule type="expression" dxfId="21849" priority="923" stopIfTrue="1">
      <formula>LEN(TRIM($I$22))=0</formula>
    </cfRule>
  </conditionalFormatting>
  <conditionalFormatting sqref="Q22">
    <cfRule type="expression" dxfId="21848" priority="924" stopIfTrue="1">
      <formula>LEN(TRIM($Q$22))=0</formula>
    </cfRule>
  </conditionalFormatting>
  <conditionalFormatting sqref="F25">
    <cfRule type="expression" dxfId="21847" priority="925" stopIfTrue="1">
      <formula>LEN(TRIM($F$25))=0</formula>
    </cfRule>
  </conditionalFormatting>
  <conditionalFormatting sqref="G25">
    <cfRule type="expression" dxfId="21846" priority="926" stopIfTrue="1">
      <formula>LEN(TRIM($G$25))=0</formula>
    </cfRule>
  </conditionalFormatting>
  <conditionalFormatting sqref="F26">
    <cfRule type="expression" dxfId="21845" priority="927" stopIfTrue="1">
      <formula>LEN(TRIM($F$26))=0</formula>
    </cfRule>
  </conditionalFormatting>
  <conditionalFormatting sqref="G26">
    <cfRule type="expression" dxfId="21844" priority="928" stopIfTrue="1">
      <formula>LEN(TRIM($G$26))=0</formula>
    </cfRule>
  </conditionalFormatting>
  <conditionalFormatting sqref="F27">
    <cfRule type="expression" dxfId="21843" priority="929" stopIfTrue="1">
      <formula>LEN(TRIM($F$27))=0</formula>
    </cfRule>
  </conditionalFormatting>
  <conditionalFormatting sqref="G27">
    <cfRule type="expression" dxfId="21842" priority="930" stopIfTrue="1">
      <formula>LEN(TRIM($G$27))=0</formula>
    </cfRule>
  </conditionalFormatting>
  <conditionalFormatting sqref="I25">
    <cfRule type="expression" dxfId="21841" priority="931" stopIfTrue="1">
      <formula>LEN(TRIM($I$25))=0</formula>
    </cfRule>
  </conditionalFormatting>
  <conditionalFormatting sqref="I26">
    <cfRule type="expression" dxfId="21840" priority="932" stopIfTrue="1">
      <formula>LEN(TRIM($I$26))=0</formula>
    </cfRule>
  </conditionalFormatting>
  <conditionalFormatting sqref="I27">
    <cfRule type="expression" dxfId="21839" priority="933" stopIfTrue="1">
      <formula>LEN(TRIM($I$27))=0</formula>
    </cfRule>
  </conditionalFormatting>
  <conditionalFormatting sqref="F29">
    <cfRule type="expression" dxfId="21838" priority="934" stopIfTrue="1">
      <formula>LEN(TRIM($F$29))=0</formula>
    </cfRule>
  </conditionalFormatting>
  <conditionalFormatting sqref="G29">
    <cfRule type="expression" dxfId="21837" priority="935" stopIfTrue="1">
      <formula>LEN(TRIM($G$29))=0</formula>
    </cfRule>
  </conditionalFormatting>
  <conditionalFormatting sqref="I29">
    <cfRule type="expression" dxfId="21836" priority="936" stopIfTrue="1">
      <formula>LEN(TRIM($I$29))=0</formula>
    </cfRule>
  </conditionalFormatting>
  <conditionalFormatting sqref="F32">
    <cfRule type="expression" dxfId="21835" priority="937" stopIfTrue="1">
      <formula>LEN(TRIM($F$32))=0</formula>
    </cfRule>
  </conditionalFormatting>
  <conditionalFormatting sqref="G32">
    <cfRule type="expression" dxfId="21834" priority="938" stopIfTrue="1">
      <formula>LEN(TRIM($G$32))=0</formula>
    </cfRule>
  </conditionalFormatting>
  <conditionalFormatting sqref="F33">
    <cfRule type="expression" dxfId="21833" priority="939" stopIfTrue="1">
      <formula>LEN(TRIM($F$33))=0</formula>
    </cfRule>
  </conditionalFormatting>
  <conditionalFormatting sqref="G33">
    <cfRule type="expression" dxfId="21832" priority="940" stopIfTrue="1">
      <formula>LEN(TRIM($G$33))=0</formula>
    </cfRule>
  </conditionalFormatting>
  <conditionalFormatting sqref="F34">
    <cfRule type="expression" dxfId="21831" priority="941" stopIfTrue="1">
      <formula>LEN(TRIM($F$34))=0</formula>
    </cfRule>
  </conditionalFormatting>
  <conditionalFormatting sqref="G34">
    <cfRule type="expression" dxfId="21830" priority="942" stopIfTrue="1">
      <formula>LEN(TRIM($G$34))=0</formula>
    </cfRule>
  </conditionalFormatting>
  <conditionalFormatting sqref="I32">
    <cfRule type="expression" dxfId="21829" priority="943" stopIfTrue="1">
      <formula>LEN(TRIM($I$32))=0</formula>
    </cfRule>
  </conditionalFormatting>
  <conditionalFormatting sqref="I33">
    <cfRule type="expression" dxfId="21828" priority="944" stopIfTrue="1">
      <formula>LEN(TRIM($I$33))=0</formula>
    </cfRule>
  </conditionalFormatting>
  <conditionalFormatting sqref="I34">
    <cfRule type="expression" dxfId="21827" priority="945" stopIfTrue="1">
      <formula>LEN(TRIM($I$34))=0</formula>
    </cfRule>
  </conditionalFormatting>
  <conditionalFormatting sqref="F36">
    <cfRule type="expression" dxfId="21826" priority="946" stopIfTrue="1">
      <formula>LEN(TRIM($F$36))=0</formula>
    </cfRule>
  </conditionalFormatting>
  <conditionalFormatting sqref="G36">
    <cfRule type="expression" dxfId="21825" priority="947" stopIfTrue="1">
      <formula>LEN(TRIM($G$36))=0</formula>
    </cfRule>
  </conditionalFormatting>
  <conditionalFormatting sqref="I36">
    <cfRule type="expression" dxfId="21824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STATS_IndIS_Closed_Adv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Jlj6k1ea0jj1BM0III4Ie70MmnfdOUitsv+xklofCOw=" saltValue="QkMFBw1WhX6BtCo7PyiX1Q==" spinCount="100000" sheet="1" objects="1" scenarios="1"/>
  <conditionalFormatting sqref="F11">
    <cfRule type="expression" dxfId="21823" priority="137" stopIfTrue="1">
      <formula>LEN(TRIM($F$11))=0</formula>
    </cfRule>
  </conditionalFormatting>
  <conditionalFormatting sqref="G11">
    <cfRule type="expression" dxfId="21822" priority="138" stopIfTrue="1">
      <formula>LEN(TRIM($G$11))=0</formula>
    </cfRule>
  </conditionalFormatting>
  <conditionalFormatting sqref="F12">
    <cfRule type="expression" dxfId="21821" priority="139" stopIfTrue="1">
      <formula>LEN(TRIM($F$12))=0</formula>
    </cfRule>
  </conditionalFormatting>
  <conditionalFormatting sqref="G12">
    <cfRule type="expression" dxfId="21820" priority="140" stopIfTrue="1">
      <formula>LEN(TRIM($G$12))=0</formula>
    </cfRule>
  </conditionalFormatting>
  <conditionalFormatting sqref="F13">
    <cfRule type="expression" dxfId="21819" priority="141" stopIfTrue="1">
      <formula>LEN(TRIM($F$13))=0</formula>
    </cfRule>
  </conditionalFormatting>
  <conditionalFormatting sqref="G13">
    <cfRule type="expression" dxfId="21818" priority="142" stopIfTrue="1">
      <formula>LEN(TRIM($G$13))=0</formula>
    </cfRule>
  </conditionalFormatting>
  <conditionalFormatting sqref="I11">
    <cfRule type="expression" dxfId="21817" priority="143" stopIfTrue="1">
      <formula>LEN(TRIM($I$11))=0</formula>
    </cfRule>
  </conditionalFormatting>
  <conditionalFormatting sqref="I12">
    <cfRule type="expression" dxfId="21816" priority="144" stopIfTrue="1">
      <formula>LEN(TRIM($I$12))=0</formula>
    </cfRule>
  </conditionalFormatting>
  <conditionalFormatting sqref="I13">
    <cfRule type="expression" dxfId="21815" priority="145" stopIfTrue="1">
      <formula>LEN(TRIM($I$13))=0</formula>
    </cfRule>
  </conditionalFormatting>
  <conditionalFormatting sqref="Q11">
    <cfRule type="expression" dxfId="21814" priority="146" stopIfTrue="1">
      <formula>LEN(TRIM($Q$11))=0</formula>
    </cfRule>
  </conditionalFormatting>
  <conditionalFormatting sqref="Q12">
    <cfRule type="expression" dxfId="21813" priority="147" stopIfTrue="1">
      <formula>LEN(TRIM($Q$12))=0</formula>
    </cfRule>
  </conditionalFormatting>
  <conditionalFormatting sqref="Q13">
    <cfRule type="expression" dxfId="21812" priority="148" stopIfTrue="1">
      <formula>LEN(TRIM($Q$13))=0</formula>
    </cfRule>
  </conditionalFormatting>
  <conditionalFormatting sqref="F15">
    <cfRule type="expression" dxfId="21811" priority="149" stopIfTrue="1">
      <formula>LEN(TRIM($F$15))=0</formula>
    </cfRule>
  </conditionalFormatting>
  <conditionalFormatting sqref="G15">
    <cfRule type="expression" dxfId="21810" priority="150" stopIfTrue="1">
      <formula>LEN(TRIM($G$15))=0</formula>
    </cfRule>
  </conditionalFormatting>
  <conditionalFormatting sqref="I15">
    <cfRule type="expression" dxfId="21809" priority="151" stopIfTrue="1">
      <formula>LEN(TRIM($I$15))=0</formula>
    </cfRule>
  </conditionalFormatting>
  <conditionalFormatting sqref="Q15">
    <cfRule type="expression" dxfId="21808" priority="152" stopIfTrue="1">
      <formula>LEN(TRIM($Q$15))=0</formula>
    </cfRule>
  </conditionalFormatting>
  <conditionalFormatting sqref="F18">
    <cfRule type="expression" dxfId="21807" priority="153" stopIfTrue="1">
      <formula>LEN(TRIM($F$18))=0</formula>
    </cfRule>
  </conditionalFormatting>
  <conditionalFormatting sqref="G18">
    <cfRule type="expression" dxfId="21806" priority="154" stopIfTrue="1">
      <formula>LEN(TRIM($G$18))=0</formula>
    </cfRule>
  </conditionalFormatting>
  <conditionalFormatting sqref="F19">
    <cfRule type="expression" dxfId="21805" priority="155" stopIfTrue="1">
      <formula>LEN(TRIM($F$19))=0</formula>
    </cfRule>
  </conditionalFormatting>
  <conditionalFormatting sqref="G19">
    <cfRule type="expression" dxfId="21804" priority="156" stopIfTrue="1">
      <formula>LEN(TRIM($G$19))=0</formula>
    </cfRule>
  </conditionalFormatting>
  <conditionalFormatting sqref="F20">
    <cfRule type="expression" dxfId="21803" priority="157" stopIfTrue="1">
      <formula>LEN(TRIM($F$20))=0</formula>
    </cfRule>
  </conditionalFormatting>
  <conditionalFormatting sqref="G20">
    <cfRule type="expression" dxfId="21802" priority="158" stopIfTrue="1">
      <formula>LEN(TRIM($G$20))=0</formula>
    </cfRule>
  </conditionalFormatting>
  <conditionalFormatting sqref="I18">
    <cfRule type="expression" dxfId="21801" priority="159" stopIfTrue="1">
      <formula>LEN(TRIM($I$18))=0</formula>
    </cfRule>
  </conditionalFormatting>
  <conditionalFormatting sqref="I19">
    <cfRule type="expression" dxfId="21800" priority="160" stopIfTrue="1">
      <formula>LEN(TRIM($I$19))=0</formula>
    </cfRule>
  </conditionalFormatting>
  <conditionalFormatting sqref="I20">
    <cfRule type="expression" dxfId="21799" priority="161" stopIfTrue="1">
      <formula>LEN(TRIM($I$20))=0</formula>
    </cfRule>
  </conditionalFormatting>
  <conditionalFormatting sqref="Q18">
    <cfRule type="expression" dxfId="21798" priority="162" stopIfTrue="1">
      <formula>LEN(TRIM($Q$18))=0</formula>
    </cfRule>
  </conditionalFormatting>
  <conditionalFormatting sqref="Q19">
    <cfRule type="expression" dxfId="21797" priority="163" stopIfTrue="1">
      <formula>LEN(TRIM($Q$19))=0</formula>
    </cfRule>
  </conditionalFormatting>
  <conditionalFormatting sqref="Q20">
    <cfRule type="expression" dxfId="21796" priority="164" stopIfTrue="1">
      <formula>LEN(TRIM($Q$20))=0</formula>
    </cfRule>
  </conditionalFormatting>
  <conditionalFormatting sqref="F22">
    <cfRule type="expression" dxfId="21795" priority="165" stopIfTrue="1">
      <formula>LEN(TRIM($F$22))=0</formula>
    </cfRule>
  </conditionalFormatting>
  <conditionalFormatting sqref="G22">
    <cfRule type="expression" dxfId="21794" priority="166" stopIfTrue="1">
      <formula>LEN(TRIM($G$22))=0</formula>
    </cfRule>
  </conditionalFormatting>
  <conditionalFormatting sqref="I22">
    <cfRule type="expression" dxfId="21793" priority="167" stopIfTrue="1">
      <formula>LEN(TRIM($I$22))=0</formula>
    </cfRule>
  </conditionalFormatting>
  <conditionalFormatting sqref="Q22">
    <cfRule type="expression" dxfId="21792" priority="168" stopIfTrue="1">
      <formula>LEN(TRIM($Q$22))=0</formula>
    </cfRule>
  </conditionalFormatting>
  <conditionalFormatting sqref="F25">
    <cfRule type="expression" dxfId="21791" priority="169" stopIfTrue="1">
      <formula>LEN(TRIM($F$25))=0</formula>
    </cfRule>
  </conditionalFormatting>
  <conditionalFormatting sqref="G25">
    <cfRule type="expression" dxfId="21790" priority="170" stopIfTrue="1">
      <formula>LEN(TRIM($G$25))=0</formula>
    </cfRule>
  </conditionalFormatting>
  <conditionalFormatting sqref="F26">
    <cfRule type="expression" dxfId="21789" priority="171" stopIfTrue="1">
      <formula>LEN(TRIM($F$26))=0</formula>
    </cfRule>
  </conditionalFormatting>
  <conditionalFormatting sqref="G26">
    <cfRule type="expression" dxfId="21788" priority="172" stopIfTrue="1">
      <formula>LEN(TRIM($G$26))=0</formula>
    </cfRule>
  </conditionalFormatting>
  <conditionalFormatting sqref="F27">
    <cfRule type="expression" dxfId="21787" priority="173" stopIfTrue="1">
      <formula>LEN(TRIM($F$27))=0</formula>
    </cfRule>
  </conditionalFormatting>
  <conditionalFormatting sqref="G27">
    <cfRule type="expression" dxfId="21786" priority="174" stopIfTrue="1">
      <formula>LEN(TRIM($G$27))=0</formula>
    </cfRule>
  </conditionalFormatting>
  <conditionalFormatting sqref="I25">
    <cfRule type="expression" dxfId="21785" priority="175" stopIfTrue="1">
      <formula>LEN(TRIM($I$25))=0</formula>
    </cfRule>
  </conditionalFormatting>
  <conditionalFormatting sqref="I26">
    <cfRule type="expression" dxfId="21784" priority="176" stopIfTrue="1">
      <formula>LEN(TRIM($I$26))=0</formula>
    </cfRule>
  </conditionalFormatting>
  <conditionalFormatting sqref="I27">
    <cfRule type="expression" dxfId="21783" priority="177" stopIfTrue="1">
      <formula>LEN(TRIM($I$27))=0</formula>
    </cfRule>
  </conditionalFormatting>
  <conditionalFormatting sqref="F29">
    <cfRule type="expression" dxfId="21782" priority="178" stopIfTrue="1">
      <formula>LEN(TRIM($F$29))=0</formula>
    </cfRule>
  </conditionalFormatting>
  <conditionalFormatting sqref="G29">
    <cfRule type="expression" dxfId="21781" priority="179" stopIfTrue="1">
      <formula>LEN(TRIM($G$29))=0</formula>
    </cfRule>
  </conditionalFormatting>
  <conditionalFormatting sqref="I29">
    <cfRule type="expression" dxfId="21780" priority="180" stopIfTrue="1">
      <formula>LEN(TRIM($I$29))=0</formula>
    </cfRule>
  </conditionalFormatting>
  <conditionalFormatting sqref="F32">
    <cfRule type="expression" dxfId="21779" priority="181" stopIfTrue="1">
      <formula>LEN(TRIM($F$32))=0</formula>
    </cfRule>
  </conditionalFormatting>
  <conditionalFormatting sqref="G32">
    <cfRule type="expression" dxfId="21778" priority="182" stopIfTrue="1">
      <formula>LEN(TRIM($G$32))=0</formula>
    </cfRule>
  </conditionalFormatting>
  <conditionalFormatting sqref="F33">
    <cfRule type="expression" dxfId="21777" priority="183" stopIfTrue="1">
      <formula>LEN(TRIM($F$33))=0</formula>
    </cfRule>
  </conditionalFormatting>
  <conditionalFormatting sqref="G33">
    <cfRule type="expression" dxfId="21776" priority="184" stopIfTrue="1">
      <formula>LEN(TRIM($G$33))=0</formula>
    </cfRule>
  </conditionalFormatting>
  <conditionalFormatting sqref="F34">
    <cfRule type="expression" dxfId="21775" priority="185" stopIfTrue="1">
      <formula>LEN(TRIM($F$34))=0</formula>
    </cfRule>
  </conditionalFormatting>
  <conditionalFormatting sqref="G34">
    <cfRule type="expression" dxfId="21774" priority="186" stopIfTrue="1">
      <formula>LEN(TRIM($G$34))=0</formula>
    </cfRule>
  </conditionalFormatting>
  <conditionalFormatting sqref="I32">
    <cfRule type="expression" dxfId="21773" priority="187" stopIfTrue="1">
      <formula>LEN(TRIM($I$32))=0</formula>
    </cfRule>
  </conditionalFormatting>
  <conditionalFormatting sqref="I33">
    <cfRule type="expression" dxfId="21772" priority="188" stopIfTrue="1">
      <formula>LEN(TRIM($I$33))=0</formula>
    </cfRule>
  </conditionalFormatting>
  <conditionalFormatting sqref="I34">
    <cfRule type="expression" dxfId="21771" priority="189" stopIfTrue="1">
      <formula>LEN(TRIM($I$34))=0</formula>
    </cfRule>
  </conditionalFormatting>
  <conditionalFormatting sqref="F36">
    <cfRule type="expression" dxfId="21770" priority="190" stopIfTrue="1">
      <formula>LEN(TRIM($F$36))=0</formula>
    </cfRule>
  </conditionalFormatting>
  <conditionalFormatting sqref="G36">
    <cfRule type="expression" dxfId="21769" priority="191" stopIfTrue="1">
      <formula>LEN(TRIM($G$36))=0</formula>
    </cfRule>
  </conditionalFormatting>
  <conditionalFormatting sqref="I36">
    <cfRule type="expression" dxfId="21768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STATS_IndIS_Open_NonAdv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xvf2zWjSOnDI50R7U76XGyD1qARNcABb5456BO+0Bkk=" saltValue="pOqQr8hKGwGbXovmOe1B9w==" spinCount="100000" sheet="1" objects="1" scenarios="1"/>
  <conditionalFormatting sqref="F11">
    <cfRule type="expression" dxfId="21767" priority="137" stopIfTrue="1">
      <formula>LEN(TRIM($F$11))=0</formula>
    </cfRule>
  </conditionalFormatting>
  <conditionalFormatting sqref="G11">
    <cfRule type="expression" dxfId="21766" priority="138" stopIfTrue="1">
      <formula>LEN(TRIM($G$11))=0</formula>
    </cfRule>
  </conditionalFormatting>
  <conditionalFormatting sqref="F12">
    <cfRule type="expression" dxfId="21765" priority="139" stopIfTrue="1">
      <formula>LEN(TRIM($F$12))=0</formula>
    </cfRule>
  </conditionalFormatting>
  <conditionalFormatting sqref="G12">
    <cfRule type="expression" dxfId="21764" priority="140" stopIfTrue="1">
      <formula>LEN(TRIM($G$12))=0</formula>
    </cfRule>
  </conditionalFormatting>
  <conditionalFormatting sqref="F13">
    <cfRule type="expression" dxfId="21763" priority="141" stopIfTrue="1">
      <formula>LEN(TRIM($F$13))=0</formula>
    </cfRule>
  </conditionalFormatting>
  <conditionalFormatting sqref="G13">
    <cfRule type="expression" dxfId="21762" priority="142" stopIfTrue="1">
      <formula>LEN(TRIM($G$13))=0</formula>
    </cfRule>
  </conditionalFormatting>
  <conditionalFormatting sqref="I11">
    <cfRule type="expression" dxfId="21761" priority="143" stopIfTrue="1">
      <formula>LEN(TRIM($I$11))=0</formula>
    </cfRule>
  </conditionalFormatting>
  <conditionalFormatting sqref="I12">
    <cfRule type="expression" dxfId="21760" priority="144" stopIfTrue="1">
      <formula>LEN(TRIM($I$12))=0</formula>
    </cfRule>
  </conditionalFormatting>
  <conditionalFormatting sqref="I13">
    <cfRule type="expression" dxfId="21759" priority="145" stopIfTrue="1">
      <formula>LEN(TRIM($I$13))=0</formula>
    </cfRule>
  </conditionalFormatting>
  <conditionalFormatting sqref="Q11">
    <cfRule type="expression" dxfId="21758" priority="146" stopIfTrue="1">
      <formula>LEN(TRIM($Q$11))=0</formula>
    </cfRule>
  </conditionalFormatting>
  <conditionalFormatting sqref="Q12">
    <cfRule type="expression" dxfId="21757" priority="147" stopIfTrue="1">
      <formula>LEN(TRIM($Q$12))=0</formula>
    </cfRule>
  </conditionalFormatting>
  <conditionalFormatting sqref="Q13">
    <cfRule type="expression" dxfId="21756" priority="148" stopIfTrue="1">
      <formula>LEN(TRIM($Q$13))=0</formula>
    </cfRule>
  </conditionalFormatting>
  <conditionalFormatting sqref="F15">
    <cfRule type="expression" dxfId="21755" priority="149" stopIfTrue="1">
      <formula>LEN(TRIM($F$15))=0</formula>
    </cfRule>
  </conditionalFormatting>
  <conditionalFormatting sqref="G15">
    <cfRule type="expression" dxfId="21754" priority="150" stopIfTrue="1">
      <formula>LEN(TRIM($G$15))=0</formula>
    </cfRule>
  </conditionalFormatting>
  <conditionalFormatting sqref="I15">
    <cfRule type="expression" dxfId="21753" priority="151" stopIfTrue="1">
      <formula>LEN(TRIM($I$15))=0</formula>
    </cfRule>
  </conditionalFormatting>
  <conditionalFormatting sqref="Q15">
    <cfRule type="expression" dxfId="21752" priority="152" stopIfTrue="1">
      <formula>LEN(TRIM($Q$15))=0</formula>
    </cfRule>
  </conditionalFormatting>
  <conditionalFormatting sqref="F18">
    <cfRule type="expression" dxfId="21751" priority="153" stopIfTrue="1">
      <formula>LEN(TRIM($F$18))=0</formula>
    </cfRule>
  </conditionalFormatting>
  <conditionalFormatting sqref="G18">
    <cfRule type="expression" dxfId="21750" priority="154" stopIfTrue="1">
      <formula>LEN(TRIM($G$18))=0</formula>
    </cfRule>
  </conditionalFormatting>
  <conditionalFormatting sqref="F19">
    <cfRule type="expression" dxfId="21749" priority="155" stopIfTrue="1">
      <formula>LEN(TRIM($F$19))=0</formula>
    </cfRule>
  </conditionalFormatting>
  <conditionalFormatting sqref="G19">
    <cfRule type="expression" dxfId="21748" priority="156" stopIfTrue="1">
      <formula>LEN(TRIM($G$19))=0</formula>
    </cfRule>
  </conditionalFormatting>
  <conditionalFormatting sqref="F20">
    <cfRule type="expression" dxfId="21747" priority="157" stopIfTrue="1">
      <formula>LEN(TRIM($F$20))=0</formula>
    </cfRule>
  </conditionalFormatting>
  <conditionalFormatting sqref="G20">
    <cfRule type="expression" dxfId="21746" priority="158" stopIfTrue="1">
      <formula>LEN(TRIM($G$20))=0</formula>
    </cfRule>
  </conditionalFormatting>
  <conditionalFormatting sqref="I18">
    <cfRule type="expression" dxfId="21745" priority="159" stopIfTrue="1">
      <formula>LEN(TRIM($I$18))=0</formula>
    </cfRule>
  </conditionalFormatting>
  <conditionalFormatting sqref="I19">
    <cfRule type="expression" dxfId="21744" priority="160" stopIfTrue="1">
      <formula>LEN(TRIM($I$19))=0</formula>
    </cfRule>
  </conditionalFormatting>
  <conditionalFormatting sqref="I20">
    <cfRule type="expression" dxfId="21743" priority="161" stopIfTrue="1">
      <formula>LEN(TRIM($I$20))=0</formula>
    </cfRule>
  </conditionalFormatting>
  <conditionalFormatting sqref="Q18">
    <cfRule type="expression" dxfId="21742" priority="162" stopIfTrue="1">
      <formula>LEN(TRIM($Q$18))=0</formula>
    </cfRule>
  </conditionalFormatting>
  <conditionalFormatting sqref="Q19">
    <cfRule type="expression" dxfId="21741" priority="163" stopIfTrue="1">
      <formula>LEN(TRIM($Q$19))=0</formula>
    </cfRule>
  </conditionalFormatting>
  <conditionalFormatting sqref="Q20">
    <cfRule type="expression" dxfId="21740" priority="164" stopIfTrue="1">
      <formula>LEN(TRIM($Q$20))=0</formula>
    </cfRule>
  </conditionalFormatting>
  <conditionalFormatting sqref="F22">
    <cfRule type="expression" dxfId="21739" priority="165" stopIfTrue="1">
      <formula>LEN(TRIM($F$22))=0</formula>
    </cfRule>
  </conditionalFormatting>
  <conditionalFormatting sqref="G22">
    <cfRule type="expression" dxfId="21738" priority="166" stopIfTrue="1">
      <formula>LEN(TRIM($G$22))=0</formula>
    </cfRule>
  </conditionalFormatting>
  <conditionalFormatting sqref="I22">
    <cfRule type="expression" dxfId="21737" priority="167" stopIfTrue="1">
      <formula>LEN(TRIM($I$22))=0</formula>
    </cfRule>
  </conditionalFormatting>
  <conditionalFormatting sqref="Q22">
    <cfRule type="expression" dxfId="21736" priority="168" stopIfTrue="1">
      <formula>LEN(TRIM($Q$22))=0</formula>
    </cfRule>
  </conditionalFormatting>
  <conditionalFormatting sqref="F25">
    <cfRule type="expression" dxfId="21735" priority="169" stopIfTrue="1">
      <formula>LEN(TRIM($F$25))=0</formula>
    </cfRule>
  </conditionalFormatting>
  <conditionalFormatting sqref="G25">
    <cfRule type="expression" dxfId="21734" priority="170" stopIfTrue="1">
      <formula>LEN(TRIM($G$25))=0</formula>
    </cfRule>
  </conditionalFormatting>
  <conditionalFormatting sqref="F26">
    <cfRule type="expression" dxfId="21733" priority="171" stopIfTrue="1">
      <formula>LEN(TRIM($F$26))=0</formula>
    </cfRule>
  </conditionalFormatting>
  <conditionalFormatting sqref="G26">
    <cfRule type="expression" dxfId="21732" priority="172" stopIfTrue="1">
      <formula>LEN(TRIM($G$26))=0</formula>
    </cfRule>
  </conditionalFormatting>
  <conditionalFormatting sqref="F27">
    <cfRule type="expression" dxfId="21731" priority="173" stopIfTrue="1">
      <formula>LEN(TRIM($F$27))=0</formula>
    </cfRule>
  </conditionalFormatting>
  <conditionalFormatting sqref="G27">
    <cfRule type="expression" dxfId="21730" priority="174" stopIfTrue="1">
      <formula>LEN(TRIM($G$27))=0</formula>
    </cfRule>
  </conditionalFormatting>
  <conditionalFormatting sqref="I25">
    <cfRule type="expression" dxfId="21729" priority="175" stopIfTrue="1">
      <formula>LEN(TRIM($I$25))=0</formula>
    </cfRule>
  </conditionalFormatting>
  <conditionalFormatting sqref="I26">
    <cfRule type="expression" dxfId="21728" priority="176" stopIfTrue="1">
      <formula>LEN(TRIM($I$26))=0</formula>
    </cfRule>
  </conditionalFormatting>
  <conditionalFormatting sqref="I27">
    <cfRule type="expression" dxfId="21727" priority="177" stopIfTrue="1">
      <formula>LEN(TRIM($I$27))=0</formula>
    </cfRule>
  </conditionalFormatting>
  <conditionalFormatting sqref="F29">
    <cfRule type="expression" dxfId="21726" priority="178" stopIfTrue="1">
      <formula>LEN(TRIM($F$29))=0</formula>
    </cfRule>
  </conditionalFormatting>
  <conditionalFormatting sqref="G29">
    <cfRule type="expression" dxfId="21725" priority="179" stopIfTrue="1">
      <formula>LEN(TRIM($G$29))=0</formula>
    </cfRule>
  </conditionalFormatting>
  <conditionalFormatting sqref="I29">
    <cfRule type="expression" dxfId="21724" priority="180" stopIfTrue="1">
      <formula>LEN(TRIM($I$29))=0</formula>
    </cfRule>
  </conditionalFormatting>
  <conditionalFormatting sqref="F32">
    <cfRule type="expression" dxfId="21723" priority="181" stopIfTrue="1">
      <formula>LEN(TRIM($F$32))=0</formula>
    </cfRule>
  </conditionalFormatting>
  <conditionalFormatting sqref="G32">
    <cfRule type="expression" dxfId="21722" priority="182" stopIfTrue="1">
      <formula>LEN(TRIM($G$32))=0</formula>
    </cfRule>
  </conditionalFormatting>
  <conditionalFormatting sqref="F33">
    <cfRule type="expression" dxfId="21721" priority="183" stopIfTrue="1">
      <formula>LEN(TRIM($F$33))=0</formula>
    </cfRule>
  </conditionalFormatting>
  <conditionalFormatting sqref="G33">
    <cfRule type="expression" dxfId="21720" priority="184" stopIfTrue="1">
      <formula>LEN(TRIM($G$33))=0</formula>
    </cfRule>
  </conditionalFormatting>
  <conditionalFormatting sqref="F34">
    <cfRule type="expression" dxfId="21719" priority="185" stopIfTrue="1">
      <formula>LEN(TRIM($F$34))=0</formula>
    </cfRule>
  </conditionalFormatting>
  <conditionalFormatting sqref="G34">
    <cfRule type="expression" dxfId="21718" priority="186" stopIfTrue="1">
      <formula>LEN(TRIM($G$34))=0</formula>
    </cfRule>
  </conditionalFormatting>
  <conditionalFormatting sqref="I32">
    <cfRule type="expression" dxfId="21717" priority="187" stopIfTrue="1">
      <formula>LEN(TRIM($I$32))=0</formula>
    </cfRule>
  </conditionalFormatting>
  <conditionalFormatting sqref="I33">
    <cfRule type="expression" dxfId="21716" priority="188" stopIfTrue="1">
      <formula>LEN(TRIM($I$33))=0</formula>
    </cfRule>
  </conditionalFormatting>
  <conditionalFormatting sqref="I34">
    <cfRule type="expression" dxfId="21715" priority="189" stopIfTrue="1">
      <formula>LEN(TRIM($I$34))=0</formula>
    </cfRule>
  </conditionalFormatting>
  <conditionalFormatting sqref="F36">
    <cfRule type="expression" dxfId="21714" priority="190" stopIfTrue="1">
      <formula>LEN(TRIM($F$36))=0</formula>
    </cfRule>
  </conditionalFormatting>
  <conditionalFormatting sqref="G36">
    <cfRule type="expression" dxfId="21713" priority="191" stopIfTrue="1">
      <formula>LEN(TRIM($G$36))=0</formula>
    </cfRule>
  </conditionalFormatting>
  <conditionalFormatting sqref="I36">
    <cfRule type="expression" dxfId="21712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STATS_IndIS_Closed_NonAdv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vSh/YpjG8tll1eNehXAyC+Rvc+FhnRUxcym+xOKpkSI=" saltValue="wGBf9/HG8fo0QPaMLDcFag==" spinCount="100000" sheet="1" objects="1" scenarios="1"/>
  <conditionalFormatting sqref="F11">
    <cfRule type="expression" dxfId="21711" priority="893" stopIfTrue="1">
      <formula>LEN(TRIM($F$11))=0</formula>
    </cfRule>
  </conditionalFormatting>
  <conditionalFormatting sqref="G11">
    <cfRule type="expression" dxfId="21710" priority="894" stopIfTrue="1">
      <formula>LEN(TRIM($G$11))=0</formula>
    </cfRule>
  </conditionalFormatting>
  <conditionalFormatting sqref="F12">
    <cfRule type="expression" dxfId="21709" priority="895" stopIfTrue="1">
      <formula>LEN(TRIM($F$12))=0</formula>
    </cfRule>
  </conditionalFormatting>
  <conditionalFormatting sqref="G12">
    <cfRule type="expression" dxfId="21708" priority="896" stopIfTrue="1">
      <formula>LEN(TRIM($G$12))=0</formula>
    </cfRule>
  </conditionalFormatting>
  <conditionalFormatting sqref="F13">
    <cfRule type="expression" dxfId="21707" priority="897" stopIfTrue="1">
      <formula>LEN(TRIM($F$13))=0</formula>
    </cfRule>
  </conditionalFormatting>
  <conditionalFormatting sqref="G13">
    <cfRule type="expression" dxfId="21706" priority="898" stopIfTrue="1">
      <formula>LEN(TRIM($G$13))=0</formula>
    </cfRule>
  </conditionalFormatting>
  <conditionalFormatting sqref="I11">
    <cfRule type="expression" dxfId="21705" priority="899" stopIfTrue="1">
      <formula>LEN(TRIM($I$11))=0</formula>
    </cfRule>
  </conditionalFormatting>
  <conditionalFormatting sqref="I12">
    <cfRule type="expression" dxfId="21704" priority="900" stopIfTrue="1">
      <formula>LEN(TRIM($I$12))=0</formula>
    </cfRule>
  </conditionalFormatting>
  <conditionalFormatting sqref="I13">
    <cfRule type="expression" dxfId="21703" priority="901" stopIfTrue="1">
      <formula>LEN(TRIM($I$13))=0</formula>
    </cfRule>
  </conditionalFormatting>
  <conditionalFormatting sqref="Q11">
    <cfRule type="expression" dxfId="21702" priority="902" stopIfTrue="1">
      <formula>LEN(TRIM($Q$11))=0</formula>
    </cfRule>
  </conditionalFormatting>
  <conditionalFormatting sqref="Q12">
    <cfRule type="expression" dxfId="21701" priority="903" stopIfTrue="1">
      <formula>LEN(TRIM($Q$12))=0</formula>
    </cfRule>
  </conditionalFormatting>
  <conditionalFormatting sqref="Q13">
    <cfRule type="expression" dxfId="21700" priority="904" stopIfTrue="1">
      <formula>LEN(TRIM($Q$13))=0</formula>
    </cfRule>
  </conditionalFormatting>
  <conditionalFormatting sqref="F15">
    <cfRule type="expression" dxfId="21699" priority="905" stopIfTrue="1">
      <formula>LEN(TRIM($F$15))=0</formula>
    </cfRule>
  </conditionalFormatting>
  <conditionalFormatting sqref="G15">
    <cfRule type="expression" dxfId="21698" priority="906" stopIfTrue="1">
      <formula>LEN(TRIM($G$15))=0</formula>
    </cfRule>
  </conditionalFormatting>
  <conditionalFormatting sqref="I15">
    <cfRule type="expression" dxfId="21697" priority="907" stopIfTrue="1">
      <formula>LEN(TRIM($I$15))=0</formula>
    </cfRule>
  </conditionalFormatting>
  <conditionalFormatting sqref="Q15">
    <cfRule type="expression" dxfId="21696" priority="908" stopIfTrue="1">
      <formula>LEN(TRIM($Q$15))=0</formula>
    </cfRule>
  </conditionalFormatting>
  <conditionalFormatting sqref="F18">
    <cfRule type="expression" dxfId="21695" priority="909" stopIfTrue="1">
      <formula>LEN(TRIM($F$18))=0</formula>
    </cfRule>
  </conditionalFormatting>
  <conditionalFormatting sqref="G18">
    <cfRule type="expression" dxfId="21694" priority="910" stopIfTrue="1">
      <formula>LEN(TRIM($G$18))=0</formula>
    </cfRule>
  </conditionalFormatting>
  <conditionalFormatting sqref="F19">
    <cfRule type="expression" dxfId="21693" priority="911" stopIfTrue="1">
      <formula>LEN(TRIM($F$19))=0</formula>
    </cfRule>
  </conditionalFormatting>
  <conditionalFormatting sqref="G19">
    <cfRule type="expression" dxfId="21692" priority="912" stopIfTrue="1">
      <formula>LEN(TRIM($G$19))=0</formula>
    </cfRule>
  </conditionalFormatting>
  <conditionalFormatting sqref="F20">
    <cfRule type="expression" dxfId="21691" priority="913" stopIfTrue="1">
      <formula>LEN(TRIM($F$20))=0</formula>
    </cfRule>
  </conditionalFormatting>
  <conditionalFormatting sqref="G20">
    <cfRule type="expression" dxfId="21690" priority="914" stopIfTrue="1">
      <formula>LEN(TRIM($G$20))=0</formula>
    </cfRule>
  </conditionalFormatting>
  <conditionalFormatting sqref="I18">
    <cfRule type="expression" dxfId="21689" priority="915" stopIfTrue="1">
      <formula>LEN(TRIM($I$18))=0</formula>
    </cfRule>
  </conditionalFormatting>
  <conditionalFormatting sqref="I19">
    <cfRule type="expression" dxfId="21688" priority="916" stopIfTrue="1">
      <formula>LEN(TRIM($I$19))=0</formula>
    </cfRule>
  </conditionalFormatting>
  <conditionalFormatting sqref="I20">
    <cfRule type="expression" dxfId="21687" priority="917" stopIfTrue="1">
      <formula>LEN(TRIM($I$20))=0</formula>
    </cfRule>
  </conditionalFormatting>
  <conditionalFormatting sqref="Q18">
    <cfRule type="expression" dxfId="21686" priority="918" stopIfTrue="1">
      <formula>LEN(TRIM($Q$18))=0</formula>
    </cfRule>
  </conditionalFormatting>
  <conditionalFormatting sqref="Q19">
    <cfRule type="expression" dxfId="21685" priority="919" stopIfTrue="1">
      <formula>LEN(TRIM($Q$19))=0</formula>
    </cfRule>
  </conditionalFormatting>
  <conditionalFormatting sqref="Q20">
    <cfRule type="expression" dxfId="21684" priority="920" stopIfTrue="1">
      <formula>LEN(TRIM($Q$20))=0</formula>
    </cfRule>
  </conditionalFormatting>
  <conditionalFormatting sqref="F22">
    <cfRule type="expression" dxfId="21683" priority="921" stopIfTrue="1">
      <formula>LEN(TRIM($F$22))=0</formula>
    </cfRule>
  </conditionalFormatting>
  <conditionalFormatting sqref="G22">
    <cfRule type="expression" dxfId="21682" priority="922" stopIfTrue="1">
      <formula>LEN(TRIM($G$22))=0</formula>
    </cfRule>
  </conditionalFormatting>
  <conditionalFormatting sqref="I22">
    <cfRule type="expression" dxfId="21681" priority="923" stopIfTrue="1">
      <formula>LEN(TRIM($I$22))=0</formula>
    </cfRule>
  </conditionalFormatting>
  <conditionalFormatting sqref="Q22">
    <cfRule type="expression" dxfId="21680" priority="924" stopIfTrue="1">
      <formula>LEN(TRIM($Q$22))=0</formula>
    </cfRule>
  </conditionalFormatting>
  <conditionalFormatting sqref="F25">
    <cfRule type="expression" dxfId="21679" priority="925" stopIfTrue="1">
      <formula>LEN(TRIM($F$25))=0</formula>
    </cfRule>
  </conditionalFormatting>
  <conditionalFormatting sqref="G25">
    <cfRule type="expression" dxfId="21678" priority="926" stopIfTrue="1">
      <formula>LEN(TRIM($G$25))=0</formula>
    </cfRule>
  </conditionalFormatting>
  <conditionalFormatting sqref="F26">
    <cfRule type="expression" dxfId="21677" priority="927" stopIfTrue="1">
      <formula>LEN(TRIM($F$26))=0</formula>
    </cfRule>
  </conditionalFormatting>
  <conditionalFormatting sqref="G26">
    <cfRule type="expression" dxfId="21676" priority="928" stopIfTrue="1">
      <formula>LEN(TRIM($G$26))=0</formula>
    </cfRule>
  </conditionalFormatting>
  <conditionalFormatting sqref="F27">
    <cfRule type="expression" dxfId="21675" priority="929" stopIfTrue="1">
      <formula>LEN(TRIM($F$27))=0</formula>
    </cfRule>
  </conditionalFormatting>
  <conditionalFormatting sqref="G27">
    <cfRule type="expression" dxfId="21674" priority="930" stopIfTrue="1">
      <formula>LEN(TRIM($G$27))=0</formula>
    </cfRule>
  </conditionalFormatting>
  <conditionalFormatting sqref="I25">
    <cfRule type="expression" dxfId="21673" priority="931" stopIfTrue="1">
      <formula>LEN(TRIM($I$25))=0</formula>
    </cfRule>
  </conditionalFormatting>
  <conditionalFormatting sqref="I26">
    <cfRule type="expression" dxfId="21672" priority="932" stopIfTrue="1">
      <formula>LEN(TRIM($I$26))=0</formula>
    </cfRule>
  </conditionalFormatting>
  <conditionalFormatting sqref="I27">
    <cfRule type="expression" dxfId="21671" priority="933" stopIfTrue="1">
      <formula>LEN(TRIM($I$27))=0</formula>
    </cfRule>
  </conditionalFormatting>
  <conditionalFormatting sqref="F29">
    <cfRule type="expression" dxfId="21670" priority="934" stopIfTrue="1">
      <formula>LEN(TRIM($F$29))=0</formula>
    </cfRule>
  </conditionalFormatting>
  <conditionalFormatting sqref="G29">
    <cfRule type="expression" dxfId="21669" priority="935" stopIfTrue="1">
      <formula>LEN(TRIM($G$29))=0</formula>
    </cfRule>
  </conditionalFormatting>
  <conditionalFormatting sqref="I29">
    <cfRule type="expression" dxfId="21668" priority="936" stopIfTrue="1">
      <formula>LEN(TRIM($I$29))=0</formula>
    </cfRule>
  </conditionalFormatting>
  <conditionalFormatting sqref="F32">
    <cfRule type="expression" dxfId="21667" priority="937" stopIfTrue="1">
      <formula>LEN(TRIM($F$32))=0</formula>
    </cfRule>
  </conditionalFormatting>
  <conditionalFormatting sqref="G32">
    <cfRule type="expression" dxfId="21666" priority="938" stopIfTrue="1">
      <formula>LEN(TRIM($G$32))=0</formula>
    </cfRule>
  </conditionalFormatting>
  <conditionalFormatting sqref="F33">
    <cfRule type="expression" dxfId="21665" priority="939" stopIfTrue="1">
      <formula>LEN(TRIM($F$33))=0</formula>
    </cfRule>
  </conditionalFormatting>
  <conditionalFormatting sqref="G33">
    <cfRule type="expression" dxfId="21664" priority="940" stopIfTrue="1">
      <formula>LEN(TRIM($G$33))=0</formula>
    </cfRule>
  </conditionalFormatting>
  <conditionalFormatting sqref="F34">
    <cfRule type="expression" dxfId="21663" priority="941" stopIfTrue="1">
      <formula>LEN(TRIM($F$34))=0</formula>
    </cfRule>
  </conditionalFormatting>
  <conditionalFormatting sqref="G34">
    <cfRule type="expression" dxfId="21662" priority="942" stopIfTrue="1">
      <formula>LEN(TRIM($G$34))=0</formula>
    </cfRule>
  </conditionalFormatting>
  <conditionalFormatting sqref="I32">
    <cfRule type="expression" dxfId="21661" priority="943" stopIfTrue="1">
      <formula>LEN(TRIM($I$32))=0</formula>
    </cfRule>
  </conditionalFormatting>
  <conditionalFormatting sqref="I33">
    <cfRule type="expression" dxfId="21660" priority="944" stopIfTrue="1">
      <formula>LEN(TRIM($I$33))=0</formula>
    </cfRule>
  </conditionalFormatting>
  <conditionalFormatting sqref="I34">
    <cfRule type="expression" dxfId="21659" priority="945" stopIfTrue="1">
      <formula>LEN(TRIM($I$34))=0</formula>
    </cfRule>
  </conditionalFormatting>
  <conditionalFormatting sqref="F36">
    <cfRule type="expression" dxfId="21658" priority="946" stopIfTrue="1">
      <formula>LEN(TRIM($F$36))=0</formula>
    </cfRule>
  </conditionalFormatting>
  <conditionalFormatting sqref="G36">
    <cfRule type="expression" dxfId="21657" priority="947" stopIfTrue="1">
      <formula>LEN(TRIM($G$36))=0</formula>
    </cfRule>
  </conditionalFormatting>
  <conditionalFormatting sqref="I36">
    <cfRule type="expression" dxfId="21656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SUM(STATS_GrpOS:STATS_GrpIS!A2)</f>
        <v>240</v>
      </c>
      <c r="B2" s="25"/>
      <c r="C2" s="13"/>
      <c r="D2" s="38" t="s">
        <v>143</v>
      </c>
      <c r="E2" s="38"/>
      <c r="F2" s="88" t="s">
        <v>164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STATS_Total_Grp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SUM(STATS_GrpOS:STATS_GrpIS!F11)</f>
        <v>0</v>
      </c>
      <c r="G11" s="19">
        <f>SUM(STATS_GrpOS:STATS_GrpIS!G11)</f>
        <v>0</v>
      </c>
      <c r="H11" s="19">
        <f>SUM(STATS_GrpOS:STATS_GrpIS!H11)</f>
        <v>0</v>
      </c>
      <c r="I11" s="19">
        <f>SUM(STATS_GrpOS:STATS_GrpIS!I11)</f>
        <v>0</v>
      </c>
      <c r="J11" s="19">
        <f>SUM(STATS_GrpOS:STATS_GrpIS!J11)</f>
        <v>0</v>
      </c>
      <c r="K11" s="19">
        <f>SUM(STATS_GrpOS:STATS_GrpIS!K11)</f>
        <v>0</v>
      </c>
      <c r="L11" s="19">
        <f>SUM(STATS_GrpOS:STATS_GrpIS!L11)</f>
        <v>0</v>
      </c>
      <c r="M11" s="19">
        <f>SUM(STATS_GrpOS:STATS_GrpIS!M11)</f>
        <v>0</v>
      </c>
      <c r="N11" s="19">
        <f>SUM(STATS_GrpOS:STATS_GrpIS!N11)</f>
        <v>0</v>
      </c>
      <c r="O11" s="19">
        <f>SUM(STATS_GrpOS:STATS_GrpIS!O11)</f>
        <v>0</v>
      </c>
      <c r="P11" s="19">
        <f>SUM(STATS_GrpOS:STATS_GrpIS!P11)</f>
        <v>0</v>
      </c>
      <c r="Q11" s="19">
        <f>SUM(STATS_GrpOS:STATS_GrpIS!Q11)</f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SUM(STATS_GrpOS:STATS_GrpIS!F12)</f>
        <v>0</v>
      </c>
      <c r="G12" s="19">
        <f>SUM(STATS_GrpOS:STATS_GrpIS!G12)</f>
        <v>0</v>
      </c>
      <c r="H12" s="19">
        <f>SUM(STATS_GrpOS:STATS_GrpIS!H12)</f>
        <v>0</v>
      </c>
      <c r="I12" s="19">
        <f>SUM(STATS_GrpOS:STATS_GrpIS!I12)</f>
        <v>0</v>
      </c>
      <c r="J12" s="19">
        <f>SUM(STATS_GrpOS:STATS_GrpIS!J12)</f>
        <v>0</v>
      </c>
      <c r="K12" s="19">
        <f>SUM(STATS_GrpOS:STATS_GrpIS!K12)</f>
        <v>0</v>
      </c>
      <c r="L12" s="19">
        <f>SUM(STATS_GrpOS:STATS_GrpIS!L12)</f>
        <v>0</v>
      </c>
      <c r="M12" s="19">
        <f>SUM(STATS_GrpOS:STATS_GrpIS!M12)</f>
        <v>0</v>
      </c>
      <c r="N12" s="19">
        <f>SUM(STATS_GrpOS:STATS_GrpIS!N12)</f>
        <v>0</v>
      </c>
      <c r="O12" s="19">
        <f>SUM(STATS_GrpOS:STATS_GrpIS!O12)</f>
        <v>0</v>
      </c>
      <c r="P12" s="19">
        <f>SUM(STATS_GrpOS:STATS_GrpIS!P12)</f>
        <v>0</v>
      </c>
      <c r="Q12" s="19">
        <f>SUM(STATS_GrpOS:STATS_GrpIS!Q12)</f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19">
        <f>SUM(STATS_GrpOS:STATS_GrpIS!F13)</f>
        <v>0</v>
      </c>
      <c r="G13" s="19">
        <f>SUM(STATS_GrpOS:STATS_GrpIS!G13)</f>
        <v>0</v>
      </c>
      <c r="H13" s="19">
        <f>SUM(STATS_GrpOS:STATS_GrpIS!H13)</f>
        <v>0</v>
      </c>
      <c r="I13" s="19">
        <f>SUM(STATS_GrpOS:STATS_GrpIS!I13)</f>
        <v>0</v>
      </c>
      <c r="J13" s="19">
        <f>SUM(STATS_GrpOS:STATS_GrpIS!J13)</f>
        <v>0</v>
      </c>
      <c r="K13" s="19">
        <f>SUM(STATS_GrpOS:STATS_GrpIS!K13)</f>
        <v>0</v>
      </c>
      <c r="L13" s="19">
        <f>SUM(STATS_GrpOS:STATS_GrpIS!L13)</f>
        <v>0</v>
      </c>
      <c r="M13" s="19">
        <f>SUM(STATS_GrpOS:STATS_GrpIS!M13)</f>
        <v>0</v>
      </c>
      <c r="N13" s="19">
        <f>SUM(STATS_GrpOS:STATS_GrpIS!N13)</f>
        <v>0</v>
      </c>
      <c r="O13" s="19">
        <f>SUM(STATS_GrpOS:STATS_GrpIS!O13)</f>
        <v>0</v>
      </c>
      <c r="P13" s="19">
        <f>SUM(STATS_GrpOS:STATS_GrpIS!P13)</f>
        <v>0</v>
      </c>
      <c r="Q13" s="19">
        <f>SUM(STATS_GrpOS:STATS_GrpIS!Q13)</f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SUM(STATS_GrpOS:STATS_GrpIS!F14)</f>
        <v>0</v>
      </c>
      <c r="G14" s="19">
        <f>SUM(STATS_GrpOS:STATS_GrpIS!G14)</f>
        <v>0</v>
      </c>
      <c r="H14" s="19">
        <f>SUM(STATS_GrpOS:STATS_GrpIS!H14)</f>
        <v>0</v>
      </c>
      <c r="I14" s="19">
        <f>SUM(STATS_GrpOS:STATS_GrpIS!I14)</f>
        <v>0</v>
      </c>
      <c r="J14" s="19">
        <f>SUM(STATS_GrpOS:STATS_GrpIS!J14)</f>
        <v>0</v>
      </c>
      <c r="K14" s="19">
        <f>SUM(STATS_GrpOS:STATS_GrpIS!K14)</f>
        <v>0</v>
      </c>
      <c r="L14" s="19">
        <f>SUM(STATS_GrpOS:STATS_GrpIS!L14)</f>
        <v>0</v>
      </c>
      <c r="M14" s="19">
        <f>SUM(STATS_GrpOS:STATS_GrpIS!M14)</f>
        <v>0</v>
      </c>
      <c r="N14" s="19">
        <f>SUM(STATS_GrpOS:STATS_GrpIS!N14)</f>
        <v>0</v>
      </c>
      <c r="O14" s="19">
        <f>SUM(STATS_GrpOS:STATS_GrpIS!O14)</f>
        <v>0</v>
      </c>
      <c r="P14" s="19">
        <f>SUM(STATS_GrpOS:STATS_GrpIS!P14)</f>
        <v>0</v>
      </c>
      <c r="Q14" s="19">
        <f>SUM(STATS_GrpOS:STATS_GrpIS!Q14)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SUM(STATS_GrpOS:STATS_GrpIS!F15)</f>
        <v>0</v>
      </c>
      <c r="G15" s="19">
        <f>SUM(STATS_GrpOS:STATS_GrpIS!G15)</f>
        <v>0</v>
      </c>
      <c r="H15" s="19">
        <f>SUM(STATS_GrpOS:STATS_GrpIS!H15)</f>
        <v>0</v>
      </c>
      <c r="I15" s="19">
        <f>SUM(STATS_GrpOS:STATS_GrpIS!I15)</f>
        <v>0</v>
      </c>
      <c r="J15" s="19">
        <f>SUM(STATS_GrpOS:STATS_GrpIS!J15)</f>
        <v>0</v>
      </c>
      <c r="K15" s="19">
        <f>SUM(STATS_GrpOS:STATS_GrpIS!K15)</f>
        <v>0</v>
      </c>
      <c r="L15" s="19">
        <f>SUM(STATS_GrpOS:STATS_GrpIS!L15)</f>
        <v>0</v>
      </c>
      <c r="M15" s="19">
        <f>SUM(STATS_GrpOS:STATS_GrpIS!M15)</f>
        <v>0</v>
      </c>
      <c r="N15" s="19">
        <f>SUM(STATS_GrpOS:STATS_GrpIS!N15)</f>
        <v>0</v>
      </c>
      <c r="O15" s="19">
        <f>SUM(STATS_GrpOS:STATS_GrpIS!O15)</f>
        <v>0</v>
      </c>
      <c r="P15" s="19">
        <f>SUM(STATS_GrpOS:STATS_GrpIS!P15)</f>
        <v>0</v>
      </c>
      <c r="Q15" s="19">
        <f>SUM(STATS_GrpOS:STATS_GrpIS!Q15)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SUM(STATS_GrpOS:STATS_GrpIS!F18)</f>
        <v>0</v>
      </c>
      <c r="G18" s="19">
        <f>SUM(STATS_GrpOS:STATS_GrpIS!G18)</f>
        <v>0</v>
      </c>
      <c r="H18" s="19">
        <f>SUM(STATS_GrpOS:STATS_GrpIS!H18)</f>
        <v>0</v>
      </c>
      <c r="I18" s="19">
        <f>SUM(STATS_GrpOS:STATS_GrpIS!I18)</f>
        <v>0</v>
      </c>
      <c r="J18" s="19">
        <f>SUM(STATS_GrpOS:STATS_GrpIS!J18)</f>
        <v>0</v>
      </c>
      <c r="K18" s="19">
        <f>SUM(STATS_GrpOS:STATS_GrpIS!K18)</f>
        <v>0</v>
      </c>
      <c r="L18" s="19">
        <f>SUM(STATS_GrpOS:STATS_GrpIS!L18)</f>
        <v>0</v>
      </c>
      <c r="M18" s="19">
        <f>SUM(STATS_GrpOS:STATS_GrpIS!M18)</f>
        <v>0</v>
      </c>
      <c r="N18" s="19">
        <f>SUM(STATS_GrpOS:STATS_GrpIS!N18)</f>
        <v>0</v>
      </c>
      <c r="O18" s="19">
        <f>SUM(STATS_GrpOS:STATS_GrpIS!O18)</f>
        <v>0</v>
      </c>
      <c r="P18" s="19">
        <f>SUM(STATS_GrpOS:STATS_GrpIS!P18)</f>
        <v>0</v>
      </c>
      <c r="Q18" s="19">
        <f>SUM(STATS_GrpOS:STATS_GrpIS!Q18)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SUM(STATS_GrpOS:STATS_GrpIS!F19)</f>
        <v>0</v>
      </c>
      <c r="G19" s="19">
        <f>SUM(STATS_GrpOS:STATS_GrpIS!G19)</f>
        <v>0</v>
      </c>
      <c r="H19" s="19">
        <f>SUM(STATS_GrpOS:STATS_GrpIS!H19)</f>
        <v>0</v>
      </c>
      <c r="I19" s="19">
        <f>SUM(STATS_GrpOS:STATS_GrpIS!I19)</f>
        <v>0</v>
      </c>
      <c r="J19" s="19">
        <f>SUM(STATS_GrpOS:STATS_GrpIS!J19)</f>
        <v>0</v>
      </c>
      <c r="K19" s="19">
        <f>SUM(STATS_GrpOS:STATS_GrpIS!K19)</f>
        <v>0</v>
      </c>
      <c r="L19" s="19">
        <f>SUM(STATS_GrpOS:STATS_GrpIS!L19)</f>
        <v>0</v>
      </c>
      <c r="M19" s="19">
        <f>SUM(STATS_GrpOS:STATS_GrpIS!M19)</f>
        <v>0</v>
      </c>
      <c r="N19" s="19">
        <f>SUM(STATS_GrpOS:STATS_GrpIS!N19)</f>
        <v>0</v>
      </c>
      <c r="O19" s="19">
        <f>SUM(STATS_GrpOS:STATS_GrpIS!O19)</f>
        <v>0</v>
      </c>
      <c r="P19" s="19">
        <f>SUM(STATS_GrpOS:STATS_GrpIS!P19)</f>
        <v>0</v>
      </c>
      <c r="Q19" s="19">
        <f>SUM(STATS_GrpOS:STATS_GrpIS!Q19)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SUM(STATS_GrpOS:STATS_GrpIS!F20)</f>
        <v>0</v>
      </c>
      <c r="G20" s="19">
        <f>SUM(STATS_GrpOS:STATS_GrpIS!G20)</f>
        <v>0</v>
      </c>
      <c r="H20" s="19">
        <f>SUM(STATS_GrpOS:STATS_GrpIS!H20)</f>
        <v>0</v>
      </c>
      <c r="I20" s="19">
        <f>SUM(STATS_GrpOS:STATS_GrpIS!I20)</f>
        <v>0</v>
      </c>
      <c r="J20" s="19">
        <f>SUM(STATS_GrpOS:STATS_GrpIS!J20)</f>
        <v>0</v>
      </c>
      <c r="K20" s="19">
        <f>SUM(STATS_GrpOS:STATS_GrpIS!K20)</f>
        <v>0</v>
      </c>
      <c r="L20" s="19">
        <f>SUM(STATS_GrpOS:STATS_GrpIS!L20)</f>
        <v>0</v>
      </c>
      <c r="M20" s="19">
        <f>SUM(STATS_GrpOS:STATS_GrpIS!M20)</f>
        <v>0</v>
      </c>
      <c r="N20" s="19">
        <f>SUM(STATS_GrpOS:STATS_GrpIS!N20)</f>
        <v>0</v>
      </c>
      <c r="O20" s="19">
        <f>SUM(STATS_GrpOS:STATS_GrpIS!O20)</f>
        <v>0</v>
      </c>
      <c r="P20" s="19">
        <f>SUM(STATS_GrpOS:STATS_GrpIS!P20)</f>
        <v>0</v>
      </c>
      <c r="Q20" s="19">
        <f>SUM(STATS_GrpOS:STATS_GrpIS!Q20)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SUM(STATS_GrpOS:STATS_GrpIS!F21)</f>
        <v>0</v>
      </c>
      <c r="G21" s="19">
        <f>SUM(STATS_GrpOS:STATS_GrpIS!G21)</f>
        <v>0</v>
      </c>
      <c r="H21" s="19">
        <f>SUM(STATS_GrpOS:STATS_GrpIS!H21)</f>
        <v>0</v>
      </c>
      <c r="I21" s="19">
        <f>SUM(STATS_GrpOS:STATS_GrpIS!I21)</f>
        <v>0</v>
      </c>
      <c r="J21" s="19">
        <f>SUM(STATS_GrpOS:STATS_GrpIS!J21)</f>
        <v>0</v>
      </c>
      <c r="K21" s="19">
        <f>SUM(STATS_GrpOS:STATS_GrpIS!K21)</f>
        <v>0</v>
      </c>
      <c r="L21" s="19">
        <f>SUM(STATS_GrpOS:STATS_GrpIS!L21)</f>
        <v>0</v>
      </c>
      <c r="M21" s="19">
        <f>SUM(STATS_GrpOS:STATS_GrpIS!M21)</f>
        <v>0</v>
      </c>
      <c r="N21" s="19">
        <f>SUM(STATS_GrpOS:STATS_GrpIS!N21)</f>
        <v>0</v>
      </c>
      <c r="O21" s="19">
        <f>SUM(STATS_GrpOS:STATS_GrpIS!O21)</f>
        <v>0</v>
      </c>
      <c r="P21" s="19">
        <f>SUM(STATS_GrpOS:STATS_GrpIS!P21)</f>
        <v>0</v>
      </c>
      <c r="Q21" s="19">
        <f>SUM(STATS_GrpOS:STATS_GrpIS!Q21)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SUM(STATS_GrpOS:STATS_GrpIS!F22)</f>
        <v>0</v>
      </c>
      <c r="G22" s="19">
        <f>SUM(STATS_GrpOS:STATS_GrpIS!G22)</f>
        <v>0</v>
      </c>
      <c r="H22" s="19">
        <f>SUM(STATS_GrpOS:STATS_GrpIS!H22)</f>
        <v>0</v>
      </c>
      <c r="I22" s="19">
        <f>SUM(STATS_GrpOS:STATS_GrpIS!I22)</f>
        <v>0</v>
      </c>
      <c r="J22" s="19">
        <f>SUM(STATS_GrpOS:STATS_GrpIS!J22)</f>
        <v>0</v>
      </c>
      <c r="K22" s="19">
        <f>SUM(STATS_GrpOS:STATS_GrpIS!K22)</f>
        <v>0</v>
      </c>
      <c r="L22" s="19">
        <f>SUM(STATS_GrpOS:STATS_GrpIS!L22)</f>
        <v>0</v>
      </c>
      <c r="M22" s="19">
        <f>SUM(STATS_GrpOS:STATS_GrpIS!M22)</f>
        <v>0</v>
      </c>
      <c r="N22" s="19">
        <f>SUM(STATS_GrpOS:STATS_GrpIS!N22)</f>
        <v>0</v>
      </c>
      <c r="O22" s="19">
        <f>SUM(STATS_GrpOS:STATS_GrpIS!O22)</f>
        <v>0</v>
      </c>
      <c r="P22" s="19">
        <f>SUM(STATS_GrpOS:STATS_GrpIS!P22)</f>
        <v>0</v>
      </c>
      <c r="Q22" s="19">
        <f>SUM(STATS_GrpOS:STATS_GrpIS!Q22)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SUM(STATS_GrpOS:STATS_GrpIS!F25)</f>
        <v>0</v>
      </c>
      <c r="G25" s="19">
        <f>SUM(STATS_GrpOS:STATS_GrpIS!G25)</f>
        <v>0</v>
      </c>
      <c r="H25" s="19">
        <f>SUM(STATS_GrpOS:STATS_GrpIS!H25)</f>
        <v>0</v>
      </c>
      <c r="I25" s="19">
        <f>SUM(STATS_GrpOS:STATS_GrpIS!I25)</f>
        <v>0</v>
      </c>
      <c r="J25" s="19">
        <f>SUM(STATS_GrpOS:STATS_GrpIS!J25)</f>
        <v>0</v>
      </c>
      <c r="K25" s="19">
        <f>SUM(STATS_GrpOS:STATS_GrpIS!K25)</f>
        <v>0</v>
      </c>
      <c r="L25" s="19">
        <f>SUM(STATS_GrpOS:STATS_GrpIS!L25)</f>
        <v>0</v>
      </c>
      <c r="M25" s="19">
        <f>SUM(STATS_GrpOS:STATS_GrpIS!M25)</f>
        <v>0</v>
      </c>
      <c r="N25" s="19">
        <f>SUM(STATS_GrpOS:STATS_GrpIS!N25)</f>
        <v>0</v>
      </c>
      <c r="O25" s="19">
        <f>SUM(STATS_GrpOS:STATS_GrpIS!O25)</f>
        <v>0</v>
      </c>
      <c r="P25" s="19">
        <f>SUM(STATS_GrpOS:STATS_GrpIS!P25)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SUM(STATS_GrpOS:STATS_GrpIS!F26)</f>
        <v>0</v>
      </c>
      <c r="G26" s="19">
        <f>SUM(STATS_GrpOS:STATS_GrpIS!G26)</f>
        <v>0</v>
      </c>
      <c r="H26" s="19">
        <f>SUM(STATS_GrpOS:STATS_GrpIS!H26)</f>
        <v>0</v>
      </c>
      <c r="I26" s="19">
        <f>SUM(STATS_GrpOS:STATS_GrpIS!I26)</f>
        <v>0</v>
      </c>
      <c r="J26" s="19">
        <f>SUM(STATS_GrpOS:STATS_GrpIS!J26)</f>
        <v>0</v>
      </c>
      <c r="K26" s="19">
        <f>SUM(STATS_GrpOS:STATS_GrpIS!K26)</f>
        <v>0</v>
      </c>
      <c r="L26" s="19">
        <f>SUM(STATS_GrpOS:STATS_GrpIS!L26)</f>
        <v>0</v>
      </c>
      <c r="M26" s="19">
        <f>SUM(STATS_GrpOS:STATS_GrpIS!M26)</f>
        <v>0</v>
      </c>
      <c r="N26" s="19">
        <f>SUM(STATS_GrpOS:STATS_GrpIS!N26)</f>
        <v>0</v>
      </c>
      <c r="O26" s="19">
        <f>SUM(STATS_GrpOS:STATS_GrpIS!O26)</f>
        <v>0</v>
      </c>
      <c r="P26" s="19">
        <f>SUM(STATS_GrpOS:STATS_GrpIS!P26)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SUM(STATS_GrpOS:STATS_GrpIS!F27)</f>
        <v>0</v>
      </c>
      <c r="G27" s="19">
        <f>SUM(STATS_GrpOS:STATS_GrpIS!G27)</f>
        <v>0</v>
      </c>
      <c r="H27" s="19">
        <f>SUM(STATS_GrpOS:STATS_GrpIS!H27)</f>
        <v>0</v>
      </c>
      <c r="I27" s="19">
        <f>SUM(STATS_GrpOS:STATS_GrpIS!I27)</f>
        <v>0</v>
      </c>
      <c r="J27" s="19">
        <f>SUM(STATS_GrpOS:STATS_GrpIS!J27)</f>
        <v>0</v>
      </c>
      <c r="K27" s="19">
        <f>SUM(STATS_GrpOS:STATS_GrpIS!K27)</f>
        <v>0</v>
      </c>
      <c r="L27" s="19">
        <f>SUM(STATS_GrpOS:STATS_GrpIS!L27)</f>
        <v>0</v>
      </c>
      <c r="M27" s="19">
        <f>SUM(STATS_GrpOS:STATS_GrpIS!M27)</f>
        <v>0</v>
      </c>
      <c r="N27" s="19">
        <f>SUM(STATS_GrpOS:STATS_GrpIS!N27)</f>
        <v>0</v>
      </c>
      <c r="O27" s="19">
        <f>SUM(STATS_GrpOS:STATS_GrpIS!O27)</f>
        <v>0</v>
      </c>
      <c r="P27" s="19">
        <f>SUM(STATS_GrpOS:STATS_GrpIS!P27)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SUM(STATS_GrpOS:STATS_GrpIS!F28)</f>
        <v>0</v>
      </c>
      <c r="G28" s="19">
        <f>SUM(STATS_GrpOS:STATS_GrpIS!G28)</f>
        <v>0</v>
      </c>
      <c r="H28" s="19">
        <f>SUM(STATS_GrpOS:STATS_GrpIS!H28)</f>
        <v>0</v>
      </c>
      <c r="I28" s="19">
        <f>SUM(STATS_GrpOS:STATS_GrpIS!I28)</f>
        <v>0</v>
      </c>
      <c r="J28" s="19">
        <f>SUM(STATS_GrpOS:STATS_GrpIS!J28)</f>
        <v>0</v>
      </c>
      <c r="K28" s="19">
        <f>SUM(STATS_GrpOS:STATS_GrpIS!K28)</f>
        <v>0</v>
      </c>
      <c r="L28" s="19">
        <f>SUM(STATS_GrpOS:STATS_GrpIS!L28)</f>
        <v>0</v>
      </c>
      <c r="M28" s="19">
        <f>SUM(STATS_GrpOS:STATS_GrpIS!M28)</f>
        <v>0</v>
      </c>
      <c r="N28" s="19">
        <f>SUM(STATS_GrpOS:STATS_GrpIS!N28)</f>
        <v>0</v>
      </c>
      <c r="O28" s="19">
        <f>SUM(STATS_GrpOS:STATS_GrpIS!O28)</f>
        <v>0</v>
      </c>
      <c r="P28" s="19">
        <f>SUM(STATS_GrpOS:STATS_GrpIS!P28)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SUM(STATS_GrpOS:STATS_GrpIS!F29)</f>
        <v>0</v>
      </c>
      <c r="G29" s="19">
        <f>SUM(STATS_GrpOS:STATS_GrpIS!G29)</f>
        <v>0</v>
      </c>
      <c r="H29" s="19">
        <f>SUM(STATS_GrpOS:STATS_GrpIS!H29)</f>
        <v>0</v>
      </c>
      <c r="I29" s="19">
        <f>SUM(STATS_GrpOS:STATS_GrpIS!I29)</f>
        <v>0</v>
      </c>
      <c r="J29" s="19">
        <f>SUM(STATS_GrpOS:STATS_GrpIS!J29)</f>
        <v>0</v>
      </c>
      <c r="K29" s="19">
        <f>SUM(STATS_GrpOS:STATS_GrpIS!K29)</f>
        <v>0</v>
      </c>
      <c r="L29" s="19">
        <f>SUM(STATS_GrpOS:STATS_GrpIS!L29)</f>
        <v>0</v>
      </c>
      <c r="M29" s="19">
        <f>SUM(STATS_GrpOS:STATS_GrpIS!M29)</f>
        <v>0</v>
      </c>
      <c r="N29" s="19">
        <f>SUM(STATS_GrpOS:STATS_GrpIS!N29)</f>
        <v>0</v>
      </c>
      <c r="O29" s="19">
        <f>SUM(STATS_GrpOS:STATS_GrpIS!O29)</f>
        <v>0</v>
      </c>
      <c r="P29" s="19">
        <f>SUM(STATS_GrpOS:STATS_GrpIS!P29)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SUM(STATS_GrpOS:STATS_GrpIS!F32)</f>
        <v>0</v>
      </c>
      <c r="G32" s="19">
        <f>SUM(STATS_GrpOS:STATS_GrpIS!G32)</f>
        <v>0</v>
      </c>
      <c r="H32" s="19">
        <f>SUM(STATS_GrpOS:STATS_GrpIS!H32)</f>
        <v>0</v>
      </c>
      <c r="I32" s="19">
        <f>SUM(STATS_GrpOS:STATS_GrpIS!I32)</f>
        <v>0</v>
      </c>
      <c r="J32" s="19">
        <f>SUM(STATS_GrpOS:STATS_GrpIS!J32)</f>
        <v>0</v>
      </c>
      <c r="K32" s="19">
        <f>SUM(STATS_GrpOS:STATS_GrpIS!K32)</f>
        <v>0</v>
      </c>
      <c r="L32" s="19">
        <f>SUM(STATS_GrpOS:STATS_GrpIS!L32)</f>
        <v>0</v>
      </c>
      <c r="M32" s="19">
        <f>SUM(STATS_GrpOS:STATS_GrpIS!M32)</f>
        <v>0</v>
      </c>
      <c r="N32" s="19">
        <f>SUM(STATS_GrpOS:STATS_GrpIS!N32)</f>
        <v>0</v>
      </c>
      <c r="O32" s="19">
        <f>SUM(STATS_GrpOS:STATS_GrpIS!O32)</f>
        <v>0</v>
      </c>
      <c r="P32" s="19">
        <f>SUM(STATS_GrpOS:STATS_GrpIS!P32)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SUM(STATS_GrpOS:STATS_GrpIS!F33)</f>
        <v>0</v>
      </c>
      <c r="G33" s="19">
        <f>SUM(STATS_GrpOS:STATS_GrpIS!G33)</f>
        <v>0</v>
      </c>
      <c r="H33" s="19">
        <f>SUM(STATS_GrpOS:STATS_GrpIS!H33)</f>
        <v>0</v>
      </c>
      <c r="I33" s="19">
        <f>SUM(STATS_GrpOS:STATS_GrpIS!I33)</f>
        <v>0</v>
      </c>
      <c r="J33" s="19">
        <f>SUM(STATS_GrpOS:STATS_GrpIS!J33)</f>
        <v>0</v>
      </c>
      <c r="K33" s="19">
        <f>SUM(STATS_GrpOS:STATS_GrpIS!K33)</f>
        <v>0</v>
      </c>
      <c r="L33" s="19">
        <f>SUM(STATS_GrpOS:STATS_GrpIS!L33)</f>
        <v>0</v>
      </c>
      <c r="M33" s="19">
        <f>SUM(STATS_GrpOS:STATS_GrpIS!M33)</f>
        <v>0</v>
      </c>
      <c r="N33" s="19">
        <f>SUM(STATS_GrpOS:STATS_GrpIS!N33)</f>
        <v>0</v>
      </c>
      <c r="O33" s="19">
        <f>SUM(STATS_GrpOS:STATS_GrpIS!O33)</f>
        <v>0</v>
      </c>
      <c r="P33" s="19">
        <f>SUM(STATS_GrpOS:STATS_GrpIS!P33)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SUM(STATS_GrpOS:STATS_GrpIS!F34)</f>
        <v>0</v>
      </c>
      <c r="G34" s="19">
        <f>SUM(STATS_GrpOS:STATS_GrpIS!G34)</f>
        <v>0</v>
      </c>
      <c r="H34" s="19">
        <f>SUM(STATS_GrpOS:STATS_GrpIS!H34)</f>
        <v>0</v>
      </c>
      <c r="I34" s="19">
        <f>SUM(STATS_GrpOS:STATS_GrpIS!I34)</f>
        <v>0</v>
      </c>
      <c r="J34" s="19">
        <f>SUM(STATS_GrpOS:STATS_GrpIS!J34)</f>
        <v>0</v>
      </c>
      <c r="K34" s="19">
        <f>SUM(STATS_GrpOS:STATS_GrpIS!K34)</f>
        <v>0</v>
      </c>
      <c r="L34" s="19">
        <f>SUM(STATS_GrpOS:STATS_GrpIS!L34)</f>
        <v>0</v>
      </c>
      <c r="M34" s="19">
        <f>SUM(STATS_GrpOS:STATS_GrpIS!M34)</f>
        <v>0</v>
      </c>
      <c r="N34" s="19">
        <f>SUM(STATS_GrpOS:STATS_GrpIS!N34)</f>
        <v>0</v>
      </c>
      <c r="O34" s="19">
        <f>SUM(STATS_GrpOS:STATS_GrpIS!O34)</f>
        <v>0</v>
      </c>
      <c r="P34" s="19">
        <f>SUM(STATS_GrpOS:STATS_GrpIS!P34)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SUM(STATS_GrpOS:STATS_GrpIS!F35)</f>
        <v>0</v>
      </c>
      <c r="G35" s="19">
        <f>SUM(STATS_GrpOS:STATS_GrpIS!G35)</f>
        <v>0</v>
      </c>
      <c r="H35" s="19">
        <f>SUM(STATS_GrpOS:STATS_GrpIS!H35)</f>
        <v>0</v>
      </c>
      <c r="I35" s="19">
        <f>SUM(STATS_GrpOS:STATS_GrpIS!I35)</f>
        <v>0</v>
      </c>
      <c r="J35" s="19">
        <f>SUM(STATS_GrpOS:STATS_GrpIS!J35)</f>
        <v>0</v>
      </c>
      <c r="K35" s="19">
        <f>SUM(STATS_GrpOS:STATS_GrpIS!K35)</f>
        <v>0</v>
      </c>
      <c r="L35" s="19">
        <f>SUM(STATS_GrpOS:STATS_GrpIS!L35)</f>
        <v>0</v>
      </c>
      <c r="M35" s="19">
        <f>SUM(STATS_GrpOS:STATS_GrpIS!M35)</f>
        <v>0</v>
      </c>
      <c r="N35" s="19">
        <f>SUM(STATS_GrpOS:STATS_GrpIS!N35)</f>
        <v>0</v>
      </c>
      <c r="O35" s="19">
        <f>SUM(STATS_GrpOS:STATS_GrpIS!O35)</f>
        <v>0</v>
      </c>
      <c r="P35" s="19">
        <f>SUM(STATS_GrpOS:STATS_GrpIS!P35)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SUM(STATS_GrpOS:STATS_GrpIS!F36)</f>
        <v>0</v>
      </c>
      <c r="G36" s="19">
        <f>SUM(STATS_GrpOS:STATS_GrpIS!G36)</f>
        <v>0</v>
      </c>
      <c r="H36" s="19">
        <f>SUM(STATS_GrpOS:STATS_GrpIS!H36)</f>
        <v>0</v>
      </c>
      <c r="I36" s="19">
        <f>SUM(STATS_GrpOS:STATS_GrpIS!I36)</f>
        <v>0</v>
      </c>
      <c r="J36" s="19">
        <f>SUM(STATS_GrpOS:STATS_GrpIS!J36)</f>
        <v>0</v>
      </c>
      <c r="K36" s="19">
        <f>SUM(STATS_GrpOS:STATS_GrpIS!K36)</f>
        <v>0</v>
      </c>
      <c r="L36" s="19">
        <f>SUM(STATS_GrpOS:STATS_GrpIS!L36)</f>
        <v>0</v>
      </c>
      <c r="M36" s="19">
        <f>SUM(STATS_GrpOS:STATS_GrpIS!M36)</f>
        <v>0</v>
      </c>
      <c r="N36" s="19">
        <f>SUM(STATS_GrpOS:STATS_GrpIS!N36)</f>
        <v>0</v>
      </c>
      <c r="O36" s="19">
        <f>SUM(STATS_GrpOS:STATS_GrpIS!O36)</f>
        <v>0</v>
      </c>
      <c r="P36" s="19">
        <f>SUM(STATS_GrpOS:STATS_GrpIS!P36)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ref="K40:M40" si="2">(K11+K15)/2</f>
        <v>0</v>
      </c>
      <c r="L40" s="163">
        <f t="shared" si="2"/>
        <v>0</v>
      </c>
      <c r="M40" s="163">
        <f t="shared" si="2"/>
        <v>0</v>
      </c>
      <c r="N40" s="163"/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ref="K41:M41" si="6">(K18+K22)/2</f>
        <v>0</v>
      </c>
      <c r="L41" s="163">
        <f t="shared" si="6"/>
        <v>0</v>
      </c>
      <c r="M41" s="163">
        <f t="shared" si="6"/>
        <v>0</v>
      </c>
      <c r="N41" s="163"/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ref="K42:M42" si="10">(K25+K29)/2</f>
        <v>0</v>
      </c>
      <c r="L42" s="163">
        <f t="shared" si="10"/>
        <v>0</v>
      </c>
      <c r="M42" s="163">
        <f t="shared" si="10"/>
        <v>0</v>
      </c>
      <c r="N42" s="163"/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ref="K43:M43" si="14">(K32+K36)/2</f>
        <v>0</v>
      </c>
      <c r="L43" s="163">
        <f t="shared" si="14"/>
        <v>0</v>
      </c>
      <c r="M43" s="163">
        <f t="shared" si="14"/>
        <v>0</v>
      </c>
      <c r="N43" s="163"/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J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ref="K46:M46" si="18">K13/K40</f>
        <v>#DIV/0!</v>
      </c>
      <c r="L46" s="164" t="e">
        <f t="shared" si="18"/>
        <v>#DIV/0!</v>
      </c>
      <c r="M46" s="164" t="e">
        <f t="shared" si="18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J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 t="e">
        <f t="shared" ref="K47:M47" si="21">K20/K41</f>
        <v>#DIV/0!</v>
      </c>
      <c r="L47" s="164" t="e">
        <f t="shared" si="21"/>
        <v>#DIV/0!</v>
      </c>
      <c r="M47" s="164" t="e">
        <f t="shared" si="21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 t="e">
        <f t="shared" ref="K48:M48" si="24">K27/K42</f>
        <v>#DIV/0!</v>
      </c>
      <c r="L48" s="164" t="e">
        <f t="shared" si="24"/>
        <v>#DIV/0!</v>
      </c>
      <c r="M48" s="164" t="e">
        <f t="shared" si="24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 t="e">
        <f t="shared" ref="K49:M49" si="27">K34/K43</f>
        <v>#DIV/0!</v>
      </c>
      <c r="L49" s="164" t="e">
        <f t="shared" si="27"/>
        <v>#DIV/0!</v>
      </c>
      <c r="M49" s="164" t="e">
        <f t="shared" si="27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J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 t="e">
        <f t="shared" ref="K52:M52" si="30">K14/K40</f>
        <v>#DIV/0!</v>
      </c>
      <c r="L52" s="168" t="e">
        <f t="shared" si="30"/>
        <v>#DIV/0!</v>
      </c>
      <c r="M52" s="168" t="e">
        <f t="shared" si="30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J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 t="e">
        <f t="shared" ref="K53:M53" si="33">K21/K41</f>
        <v>#DIV/0!</v>
      </c>
      <c r="L53" s="168" t="e">
        <f t="shared" si="33"/>
        <v>#DIV/0!</v>
      </c>
      <c r="M53" s="168" t="e">
        <f t="shared" si="33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 t="e">
        <f t="shared" ref="K54:M54" si="36">K28/K42</f>
        <v>#DIV/0!</v>
      </c>
      <c r="L54" s="168" t="e">
        <f t="shared" si="36"/>
        <v>#DIV/0!</v>
      </c>
      <c r="M54" s="168" t="e">
        <f t="shared" si="36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 t="e">
        <f t="shared" ref="K55:M55" si="39">K35/K43</f>
        <v>#DIV/0!</v>
      </c>
      <c r="L55" s="168" t="e">
        <f t="shared" si="39"/>
        <v>#DIV/0!</v>
      </c>
      <c r="M55" s="168" t="e">
        <f t="shared" si="39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:J58" si="40">G41/G40</f>
        <v>#DIV/0!</v>
      </c>
      <c r="H58" s="165" t="e">
        <f t="shared" si="40"/>
        <v>#DIV/0!</v>
      </c>
      <c r="I58" s="165" t="e">
        <f t="shared" ref="I58" si="41">I41/I40</f>
        <v>#DIV/0!</v>
      </c>
      <c r="J58" s="165" t="e">
        <f t="shared" si="40"/>
        <v>#DIV/0!</v>
      </c>
      <c r="K58" s="165" t="e">
        <f t="shared" ref="K58:M58" si="42">K41/K40</f>
        <v>#DIV/0!</v>
      </c>
      <c r="L58" s="165" t="e">
        <f t="shared" si="42"/>
        <v>#DIV/0!</v>
      </c>
      <c r="M58" s="165" t="e">
        <f t="shared" si="42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43">G42/G40</f>
        <v>#DIV/0!</v>
      </c>
      <c r="H59" s="163" t="e">
        <f t="shared" si="43"/>
        <v>#DIV/0!</v>
      </c>
      <c r="I59" s="163" t="e">
        <f t="shared" si="43"/>
        <v>#DIV/0!</v>
      </c>
      <c r="J59" s="163" t="e">
        <f t="shared" si="43"/>
        <v>#DIV/0!</v>
      </c>
      <c r="K59" s="163" t="e">
        <f t="shared" si="43"/>
        <v>#DIV/0!</v>
      </c>
      <c r="L59" s="163" t="e">
        <f t="shared" si="43"/>
        <v>#DIV/0!</v>
      </c>
      <c r="M59" s="163" t="e">
        <f t="shared" si="43"/>
        <v>#DIV/0!</v>
      </c>
      <c r="N59" s="163"/>
      <c r="O59" s="163" t="e">
        <f t="shared" si="43"/>
        <v>#DIV/0!</v>
      </c>
      <c r="P59" s="163" t="e">
        <f t="shared" si="43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4">G42/G41</f>
        <v>#DIV/0!</v>
      </c>
      <c r="H60" s="163" t="e">
        <f t="shared" si="44"/>
        <v>#DIV/0!</v>
      </c>
      <c r="I60" s="163" t="e">
        <f t="shared" si="44"/>
        <v>#DIV/0!</v>
      </c>
      <c r="J60" s="163" t="e">
        <f t="shared" si="44"/>
        <v>#DIV/0!</v>
      </c>
      <c r="K60" s="163" t="e">
        <f t="shared" si="44"/>
        <v>#DIV/0!</v>
      </c>
      <c r="L60" s="163" t="e">
        <f t="shared" si="44"/>
        <v>#DIV/0!</v>
      </c>
      <c r="M60" s="163" t="e">
        <f t="shared" si="44"/>
        <v>#DIV/0!</v>
      </c>
      <c r="N60" s="163"/>
      <c r="O60" s="163" t="e">
        <f t="shared" si="44"/>
        <v>#DIV/0!</v>
      </c>
      <c r="P60" s="163" t="e">
        <f t="shared" si="44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45">G43/G40</f>
        <v>#DIV/0!</v>
      </c>
      <c r="H61" s="163" t="e">
        <f t="shared" si="45"/>
        <v>#DIV/0!</v>
      </c>
      <c r="I61" s="163" t="e">
        <f t="shared" si="45"/>
        <v>#DIV/0!</v>
      </c>
      <c r="J61" s="163" t="e">
        <f t="shared" si="45"/>
        <v>#DIV/0!</v>
      </c>
      <c r="K61" s="163" t="e">
        <f t="shared" si="45"/>
        <v>#DIV/0!</v>
      </c>
      <c r="L61" s="163" t="e">
        <f t="shared" si="45"/>
        <v>#DIV/0!</v>
      </c>
      <c r="M61" s="163" t="e">
        <f t="shared" si="45"/>
        <v>#DIV/0!</v>
      </c>
      <c r="N61" s="163"/>
      <c r="O61" s="163" t="e">
        <f t="shared" si="45"/>
        <v>#DIV/0!</v>
      </c>
      <c r="P61" s="163" t="e">
        <f t="shared" si="45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6">G43/G41</f>
        <v>#DIV/0!</v>
      </c>
      <c r="H62" s="163" t="e">
        <f t="shared" si="46"/>
        <v>#DIV/0!</v>
      </c>
      <c r="I62" s="163" t="e">
        <f t="shared" si="46"/>
        <v>#DIV/0!</v>
      </c>
      <c r="J62" s="163" t="e">
        <f t="shared" si="46"/>
        <v>#DIV/0!</v>
      </c>
      <c r="K62" s="163" t="e">
        <f t="shared" si="46"/>
        <v>#DIV/0!</v>
      </c>
      <c r="L62" s="163" t="e">
        <f t="shared" si="46"/>
        <v>#DIV/0!</v>
      </c>
      <c r="M62" s="163" t="e">
        <f t="shared" si="46"/>
        <v>#DIV/0!</v>
      </c>
      <c r="N62" s="163"/>
      <c r="O62" s="163" t="e">
        <f t="shared" si="46"/>
        <v>#DIV/0!</v>
      </c>
      <c r="P62" s="163" t="e">
        <f t="shared" si="46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O63" si="47">G42/G43*1000</f>
        <v>#DIV/0!</v>
      </c>
      <c r="H63" s="184" t="e">
        <f t="shared" si="47"/>
        <v>#DIV/0!</v>
      </c>
      <c r="I63" s="184" t="e">
        <f t="shared" ref="I63" si="48">I42/I43*1000</f>
        <v>#DIV/0!</v>
      </c>
      <c r="J63" s="184" t="e">
        <f t="shared" si="47"/>
        <v>#DIV/0!</v>
      </c>
      <c r="K63" s="184" t="e">
        <f t="shared" ref="K63:M63" si="49">K42/K43*1000</f>
        <v>#DIV/0!</v>
      </c>
      <c r="L63" s="184" t="e">
        <f t="shared" si="49"/>
        <v>#DIV/0!</v>
      </c>
      <c r="M63" s="184" t="e">
        <f t="shared" si="49"/>
        <v>#DIV/0!</v>
      </c>
      <c r="N63" s="184"/>
      <c r="O63" s="184" t="e">
        <f t="shared" si="47"/>
        <v>#DIV/0!</v>
      </c>
      <c r="P63" s="184" t="e">
        <f t="shared" ref="P63" si="50">P42/P43*1000</f>
        <v>#DIV/0!</v>
      </c>
      <c r="Q63" s="162"/>
    </row>
  </sheetData>
  <sheetProtection algorithmName="SHA-256" hashValue="ZAlba2u7o+jNM25YZIFzVziKWi90xMIF/1W72yj1Rss=" saltValue="ZGS+Z0Xsx15ArVkSgaA2lw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1" t="s">
        <v>68</v>
      </c>
      <c r="E1" s="21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168</v>
      </c>
      <c r="B2" s="25"/>
      <c r="C2" s="13"/>
      <c r="D2" s="38" t="s">
        <v>143</v>
      </c>
      <c r="E2" s="38"/>
      <c r="F2" s="88" t="s">
        <v>162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STATS_GrpOS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K14" si="0">F15-SUM(F11:F12)+SUM(F13:F13)</f>
        <v>0</v>
      </c>
      <c r="G14" s="19">
        <f t="shared" si="0"/>
        <v>0</v>
      </c>
      <c r="H14" s="19">
        <f t="shared" si="0"/>
        <v>0</v>
      </c>
      <c r="I14" s="19">
        <f t="shared" si="0"/>
        <v>0</v>
      </c>
      <c r="J14" s="19">
        <f t="shared" si="0"/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K21" si="2">F22-SUM(F18:F19)+SUM(F20:F20)</f>
        <v>0</v>
      </c>
      <c r="G21" s="19">
        <f t="shared" si="2"/>
        <v>0</v>
      </c>
      <c r="H21" s="19">
        <f t="shared" si="2"/>
        <v>0</v>
      </c>
      <c r="I21" s="19">
        <f t="shared" si="2"/>
        <v>0</v>
      </c>
      <c r="J21" s="19">
        <f t="shared" si="2"/>
        <v>0</v>
      </c>
      <c r="K21" s="19">
        <f t="shared" si="2"/>
        <v>0</v>
      </c>
      <c r="L21" s="19">
        <f t="shared" ref="L21:M21" si="3">L22-SUM(L18:L19)+SUM(L20:L20)</f>
        <v>0</v>
      </c>
      <c r="M21" s="19">
        <f t="shared" si="3"/>
        <v>0</v>
      </c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 t="shared" ref="F28:K28" si="4">F29-SUM(F25:F26)+SUM(F27:F27)</f>
        <v>0</v>
      </c>
      <c r="G28" s="19">
        <f t="shared" si="4"/>
        <v>0</v>
      </c>
      <c r="H28" s="19">
        <f t="shared" si="4"/>
        <v>0</v>
      </c>
      <c r="I28" s="19">
        <f t="shared" si="4"/>
        <v>0</v>
      </c>
      <c r="J28" s="19">
        <f t="shared" si="4"/>
        <v>0</v>
      </c>
      <c r="K28" s="19">
        <f t="shared" si="4"/>
        <v>0</v>
      </c>
      <c r="L28" s="19">
        <f t="shared" ref="L28:M28" si="5">L29-SUM(L25:L26)+SUM(L27:L27)</f>
        <v>0</v>
      </c>
      <c r="M28" s="19">
        <f t="shared" si="5"/>
        <v>0</v>
      </c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K35" si="6">F36-SUM(F32:F33)+SUM(F34:F34)</f>
        <v>0</v>
      </c>
      <c r="G35" s="19">
        <f t="shared" si="6"/>
        <v>0</v>
      </c>
      <c r="H35" s="19">
        <f t="shared" si="6"/>
        <v>0</v>
      </c>
      <c r="I35" s="19">
        <f t="shared" si="6"/>
        <v>0</v>
      </c>
      <c r="J35" s="19">
        <f t="shared" si="6"/>
        <v>0</v>
      </c>
      <c r="K35" s="19">
        <f t="shared" si="6"/>
        <v>0</v>
      </c>
      <c r="L35" s="19">
        <f t="shared" ref="L35:M35" si="7">L36-SUM(L32:L33)+SUM(L34:L34)</f>
        <v>0</v>
      </c>
      <c r="M35" s="19">
        <f t="shared" si="7"/>
        <v>0</v>
      </c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8">(G11+G15)/2</f>
        <v>0</v>
      </c>
      <c r="H40" s="163">
        <f t="shared" si="8"/>
        <v>0</v>
      </c>
      <c r="I40" s="163">
        <f t="shared" ref="I40" si="9">(I11+I15)/2</f>
        <v>0</v>
      </c>
      <c r="J40" s="163">
        <f t="shared" si="8"/>
        <v>0</v>
      </c>
      <c r="K40" s="163">
        <f t="shared" ref="K40:M40" si="10">(K11+K15)/2</f>
        <v>0</v>
      </c>
      <c r="L40" s="163">
        <f t="shared" si="10"/>
        <v>0</v>
      </c>
      <c r="M40" s="163">
        <f t="shared" si="10"/>
        <v>0</v>
      </c>
      <c r="N40" s="163"/>
      <c r="O40" s="163">
        <f t="shared" si="8"/>
        <v>0</v>
      </c>
      <c r="P40" s="163">
        <f t="shared" ref="P40" si="11">(P11+P15)/2</f>
        <v>0</v>
      </c>
      <c r="Q40" s="163">
        <f t="shared" si="8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2">(G18+G22)/2</f>
        <v>0</v>
      </c>
      <c r="H41" s="163">
        <f t="shared" si="12"/>
        <v>0</v>
      </c>
      <c r="I41" s="163">
        <f t="shared" ref="I41" si="13">(I18+I22)/2</f>
        <v>0</v>
      </c>
      <c r="J41" s="163">
        <f t="shared" si="12"/>
        <v>0</v>
      </c>
      <c r="K41" s="163">
        <f t="shared" ref="K41:M41" si="14">(K18+K22)/2</f>
        <v>0</v>
      </c>
      <c r="L41" s="163">
        <f t="shared" si="14"/>
        <v>0</v>
      </c>
      <c r="M41" s="163">
        <f t="shared" si="14"/>
        <v>0</v>
      </c>
      <c r="N41" s="163"/>
      <c r="O41" s="163">
        <f t="shared" si="12"/>
        <v>0</v>
      </c>
      <c r="P41" s="163">
        <f t="shared" ref="P41" si="15">(P18+P22)/2</f>
        <v>0</v>
      </c>
      <c r="Q41" s="163">
        <f t="shared" si="1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16">(G25+G29)/2</f>
        <v>0</v>
      </c>
      <c r="H42" s="163">
        <f t="shared" si="16"/>
        <v>0</v>
      </c>
      <c r="I42" s="163">
        <f t="shared" ref="I42" si="17">(I25+I29)/2</f>
        <v>0</v>
      </c>
      <c r="J42" s="163">
        <f t="shared" si="16"/>
        <v>0</v>
      </c>
      <c r="K42" s="163">
        <f t="shared" ref="K42:M42" si="18">(K25+K29)/2</f>
        <v>0</v>
      </c>
      <c r="L42" s="163">
        <f t="shared" si="18"/>
        <v>0</v>
      </c>
      <c r="M42" s="163">
        <f t="shared" si="18"/>
        <v>0</v>
      </c>
      <c r="N42" s="163"/>
      <c r="O42" s="163">
        <f t="shared" si="16"/>
        <v>0</v>
      </c>
      <c r="P42" s="163">
        <f t="shared" ref="P42" si="19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0">(G32+G36)/2</f>
        <v>0</v>
      </c>
      <c r="H43" s="163">
        <f t="shared" si="20"/>
        <v>0</v>
      </c>
      <c r="I43" s="163">
        <f t="shared" ref="I43" si="21">(I32+I36)/2</f>
        <v>0</v>
      </c>
      <c r="J43" s="163">
        <f t="shared" si="20"/>
        <v>0</v>
      </c>
      <c r="K43" s="163">
        <f t="shared" ref="K43:M43" si="22">(K32+K36)/2</f>
        <v>0</v>
      </c>
      <c r="L43" s="163">
        <f t="shared" si="22"/>
        <v>0</v>
      </c>
      <c r="M43" s="163">
        <f t="shared" si="22"/>
        <v>0</v>
      </c>
      <c r="N43" s="163"/>
      <c r="O43" s="163">
        <f t="shared" si="20"/>
        <v>0</v>
      </c>
      <c r="P43" s="163">
        <f t="shared" ref="P43" si="23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J46" si="24">G13/G40</f>
        <v>#DIV/0!</v>
      </c>
      <c r="H46" s="164" t="e">
        <f t="shared" si="24"/>
        <v>#DIV/0!</v>
      </c>
      <c r="I46" s="164" t="e">
        <f t="shared" ref="I46" si="25">I13/I40</f>
        <v>#DIV/0!</v>
      </c>
      <c r="J46" s="164" t="e">
        <f t="shared" si="24"/>
        <v>#DIV/0!</v>
      </c>
      <c r="K46" s="164" t="e">
        <f t="shared" ref="K46:M46" si="26">K13/K40</f>
        <v>#DIV/0!</v>
      </c>
      <c r="L46" s="164" t="e">
        <f t="shared" si="26"/>
        <v>#DIV/0!</v>
      </c>
      <c r="M46" s="164" t="e">
        <f t="shared" si="26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J47" si="27">G20/G41</f>
        <v>#DIV/0!</v>
      </c>
      <c r="H47" s="164" t="e">
        <f t="shared" si="27"/>
        <v>#DIV/0!</v>
      </c>
      <c r="I47" s="164" t="e">
        <f t="shared" ref="I47" si="28">I20/I41</f>
        <v>#DIV/0!</v>
      </c>
      <c r="J47" s="164" t="e">
        <f t="shared" si="27"/>
        <v>#DIV/0!</v>
      </c>
      <c r="K47" s="164" t="e">
        <f t="shared" ref="K47:M47" si="29">K20/K41</f>
        <v>#DIV/0!</v>
      </c>
      <c r="L47" s="164" t="e">
        <f t="shared" si="29"/>
        <v>#DIV/0!</v>
      </c>
      <c r="M47" s="164" t="e">
        <f t="shared" si="29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30">G27/G42</f>
        <v>#DIV/0!</v>
      </c>
      <c r="H48" s="164" t="e">
        <f t="shared" si="30"/>
        <v>#DIV/0!</v>
      </c>
      <c r="I48" s="164" t="e">
        <f t="shared" ref="I48" si="31">I27/I42</f>
        <v>#DIV/0!</v>
      </c>
      <c r="J48" s="164" t="e">
        <f t="shared" si="30"/>
        <v>#DIV/0!</v>
      </c>
      <c r="K48" s="164" t="e">
        <f t="shared" ref="K48:M48" si="32">K27/K42</f>
        <v>#DIV/0!</v>
      </c>
      <c r="L48" s="164" t="e">
        <f t="shared" si="32"/>
        <v>#DIV/0!</v>
      </c>
      <c r="M48" s="164" t="e">
        <f t="shared" si="32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33">G34/G43</f>
        <v>#DIV/0!</v>
      </c>
      <c r="H49" s="164" t="e">
        <f t="shared" si="33"/>
        <v>#DIV/0!</v>
      </c>
      <c r="I49" s="164" t="e">
        <f t="shared" ref="I49" si="34">I34/I43</f>
        <v>#DIV/0!</v>
      </c>
      <c r="J49" s="164" t="e">
        <f t="shared" si="33"/>
        <v>#DIV/0!</v>
      </c>
      <c r="K49" s="164" t="e">
        <f t="shared" ref="K49:M49" si="35">K34/K43</f>
        <v>#DIV/0!</v>
      </c>
      <c r="L49" s="164" t="e">
        <f t="shared" si="35"/>
        <v>#DIV/0!</v>
      </c>
      <c r="M49" s="164" t="e">
        <f t="shared" si="35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J52" si="36">G14/G40</f>
        <v>#DIV/0!</v>
      </c>
      <c r="H52" s="168" t="e">
        <f t="shared" si="36"/>
        <v>#DIV/0!</v>
      </c>
      <c r="I52" s="168" t="e">
        <f t="shared" ref="I52" si="37">I14/I40</f>
        <v>#DIV/0!</v>
      </c>
      <c r="J52" s="168" t="e">
        <f t="shared" si="36"/>
        <v>#DIV/0!</v>
      </c>
      <c r="K52" s="168" t="e">
        <f t="shared" ref="K52:M52" si="38">K14/K40</f>
        <v>#DIV/0!</v>
      </c>
      <c r="L52" s="168" t="e">
        <f t="shared" si="38"/>
        <v>#DIV/0!</v>
      </c>
      <c r="M52" s="168" t="e">
        <f t="shared" si="38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J53" si="39">G21/G41</f>
        <v>#DIV/0!</v>
      </c>
      <c r="H53" s="168" t="e">
        <f t="shared" si="39"/>
        <v>#DIV/0!</v>
      </c>
      <c r="I53" s="168" t="e">
        <f t="shared" ref="I53" si="40">I21/I41</f>
        <v>#DIV/0!</v>
      </c>
      <c r="J53" s="168" t="e">
        <f t="shared" si="39"/>
        <v>#DIV/0!</v>
      </c>
      <c r="K53" s="168" t="e">
        <f t="shared" ref="K53:M53" si="41">K21/K41</f>
        <v>#DIV/0!</v>
      </c>
      <c r="L53" s="168" t="e">
        <f t="shared" si="41"/>
        <v>#DIV/0!</v>
      </c>
      <c r="M53" s="168" t="e">
        <f t="shared" si="41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42">G28/G42</f>
        <v>#DIV/0!</v>
      </c>
      <c r="H54" s="168" t="e">
        <f t="shared" si="42"/>
        <v>#DIV/0!</v>
      </c>
      <c r="I54" s="168" t="e">
        <f t="shared" ref="I54" si="43">I28/I42</f>
        <v>#DIV/0!</v>
      </c>
      <c r="J54" s="168" t="e">
        <f t="shared" si="42"/>
        <v>#DIV/0!</v>
      </c>
      <c r="K54" s="168" t="e">
        <f t="shared" ref="K54:M54" si="44">K28/K42</f>
        <v>#DIV/0!</v>
      </c>
      <c r="L54" s="168" t="e">
        <f t="shared" si="44"/>
        <v>#DIV/0!</v>
      </c>
      <c r="M54" s="168" t="e">
        <f t="shared" si="44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45">G35/G43</f>
        <v>#DIV/0!</v>
      </c>
      <c r="H55" s="168" t="e">
        <f t="shared" si="45"/>
        <v>#DIV/0!</v>
      </c>
      <c r="I55" s="168" t="e">
        <f t="shared" ref="I55" si="46">I35/I43</f>
        <v>#DIV/0!</v>
      </c>
      <c r="J55" s="168" t="e">
        <f t="shared" si="45"/>
        <v>#DIV/0!</v>
      </c>
      <c r="K55" s="168" t="e">
        <f t="shared" ref="K55:M55" si="47">K35/K43</f>
        <v>#DIV/0!</v>
      </c>
      <c r="L55" s="168" t="e">
        <f t="shared" si="47"/>
        <v>#DIV/0!</v>
      </c>
      <c r="M55" s="168" t="e">
        <f t="shared" si="47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:J58" si="48">G41/G40</f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ref="K58:M58" si="50">K41/K40</f>
        <v>#DIV/0!</v>
      </c>
      <c r="L58" s="165" t="e">
        <f t="shared" si="50"/>
        <v>#DIV/0!</v>
      </c>
      <c r="M58" s="165" t="e">
        <f t="shared" si="50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51">G42/G40</f>
        <v>#DIV/0!</v>
      </c>
      <c r="H59" s="163" t="e">
        <f t="shared" si="51"/>
        <v>#DIV/0!</v>
      </c>
      <c r="I59" s="163" t="e">
        <f t="shared" si="51"/>
        <v>#DIV/0!</v>
      </c>
      <c r="J59" s="163" t="e">
        <f t="shared" si="51"/>
        <v>#DIV/0!</v>
      </c>
      <c r="K59" s="163" t="e">
        <f t="shared" si="51"/>
        <v>#DIV/0!</v>
      </c>
      <c r="L59" s="163" t="e">
        <f t="shared" si="51"/>
        <v>#DIV/0!</v>
      </c>
      <c r="M59" s="163" t="e">
        <f t="shared" si="51"/>
        <v>#DIV/0!</v>
      </c>
      <c r="N59" s="163"/>
      <c r="O59" s="163" t="e">
        <f t="shared" si="51"/>
        <v>#DIV/0!</v>
      </c>
      <c r="P59" s="163" t="e">
        <f t="shared" si="51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52">G42/G41</f>
        <v>#DIV/0!</v>
      </c>
      <c r="H60" s="163" t="e">
        <f t="shared" si="52"/>
        <v>#DIV/0!</v>
      </c>
      <c r="I60" s="163" t="e">
        <f t="shared" si="52"/>
        <v>#DIV/0!</v>
      </c>
      <c r="J60" s="163" t="e">
        <f t="shared" si="52"/>
        <v>#DIV/0!</v>
      </c>
      <c r="K60" s="163" t="e">
        <f t="shared" si="52"/>
        <v>#DIV/0!</v>
      </c>
      <c r="L60" s="163" t="e">
        <f t="shared" si="52"/>
        <v>#DIV/0!</v>
      </c>
      <c r="M60" s="163" t="e">
        <f t="shared" si="52"/>
        <v>#DIV/0!</v>
      </c>
      <c r="N60" s="163"/>
      <c r="O60" s="163" t="e">
        <f t="shared" si="52"/>
        <v>#DIV/0!</v>
      </c>
      <c r="P60" s="163" t="e">
        <f t="shared" si="52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53">G43/G40</f>
        <v>#DIV/0!</v>
      </c>
      <c r="H61" s="163" t="e">
        <f t="shared" si="53"/>
        <v>#DIV/0!</v>
      </c>
      <c r="I61" s="163" t="e">
        <f t="shared" si="53"/>
        <v>#DIV/0!</v>
      </c>
      <c r="J61" s="163" t="e">
        <f t="shared" si="53"/>
        <v>#DIV/0!</v>
      </c>
      <c r="K61" s="163" t="e">
        <f t="shared" si="53"/>
        <v>#DIV/0!</v>
      </c>
      <c r="L61" s="163" t="e">
        <f t="shared" si="53"/>
        <v>#DIV/0!</v>
      </c>
      <c r="M61" s="163" t="e">
        <f t="shared" si="53"/>
        <v>#DIV/0!</v>
      </c>
      <c r="N61" s="163"/>
      <c r="O61" s="163" t="e">
        <f t="shared" si="53"/>
        <v>#DIV/0!</v>
      </c>
      <c r="P61" s="163" t="e">
        <f t="shared" si="53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54">G43/G41</f>
        <v>#DIV/0!</v>
      </c>
      <c r="H62" s="163" t="e">
        <f t="shared" si="54"/>
        <v>#DIV/0!</v>
      </c>
      <c r="I62" s="163" t="e">
        <f t="shared" si="54"/>
        <v>#DIV/0!</v>
      </c>
      <c r="J62" s="163" t="e">
        <f t="shared" si="54"/>
        <v>#DIV/0!</v>
      </c>
      <c r="K62" s="163" t="e">
        <f t="shared" si="54"/>
        <v>#DIV/0!</v>
      </c>
      <c r="L62" s="163" t="e">
        <f t="shared" si="54"/>
        <v>#DIV/0!</v>
      </c>
      <c r="M62" s="163" t="e">
        <f t="shared" si="54"/>
        <v>#DIV/0!</v>
      </c>
      <c r="N62" s="163"/>
      <c r="O62" s="163" t="e">
        <f t="shared" si="54"/>
        <v>#DIV/0!</v>
      </c>
      <c r="P62" s="163" t="e">
        <f t="shared" si="54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O63" si="55">G42/G43*1000</f>
        <v>#DIV/0!</v>
      </c>
      <c r="H63" s="184" t="e">
        <f t="shared" si="55"/>
        <v>#DIV/0!</v>
      </c>
      <c r="I63" s="184" t="e">
        <f t="shared" ref="I63" si="56">I42/I43*1000</f>
        <v>#DIV/0!</v>
      </c>
      <c r="J63" s="184" t="e">
        <f t="shared" si="55"/>
        <v>#DIV/0!</v>
      </c>
      <c r="K63" s="184" t="e">
        <f t="shared" ref="K63:M63" si="57">K42/K43*1000</f>
        <v>#DIV/0!</v>
      </c>
      <c r="L63" s="184" t="e">
        <f t="shared" si="57"/>
        <v>#DIV/0!</v>
      </c>
      <c r="M63" s="184" t="e">
        <f t="shared" si="57"/>
        <v>#DIV/0!</v>
      </c>
      <c r="N63" s="184"/>
      <c r="O63" s="184" t="e">
        <f t="shared" si="55"/>
        <v>#DIV/0!</v>
      </c>
      <c r="P63" s="184" t="e">
        <f t="shared" ref="P63" si="58">P42/P43*1000</f>
        <v>#DIV/0!</v>
      </c>
      <c r="Q63" s="162"/>
    </row>
  </sheetData>
  <sheetProtection algorithmName="SHA-256" hashValue="j9uIR9Gbak0Cq0oxe/9fsB5ZoALutg7cRTbUcOhxT60=" saltValue="uxbFIgmz+dHyyKYsBPp1eg==" spinCount="100000" sheet="1" objects="1" scenarios="1"/>
  <conditionalFormatting sqref="F11">
    <cfRule type="expression" dxfId="21655" priority="646" stopIfTrue="1">
      <formula>LEN(TRIM($F$11))=0</formula>
    </cfRule>
  </conditionalFormatting>
  <conditionalFormatting sqref="G11">
    <cfRule type="expression" dxfId="21654" priority="647" stopIfTrue="1">
      <formula>LEN(TRIM($G$11))=0</formula>
    </cfRule>
  </conditionalFormatting>
  <conditionalFormatting sqref="H11">
    <cfRule type="expression" dxfId="21653" priority="648" stopIfTrue="1">
      <formula>LEN(TRIM($H$11))=0</formula>
    </cfRule>
  </conditionalFormatting>
  <conditionalFormatting sqref="I11">
    <cfRule type="expression" dxfId="21652" priority="649" stopIfTrue="1">
      <formula>LEN(TRIM($I$11))=0</formula>
    </cfRule>
  </conditionalFormatting>
  <conditionalFormatting sqref="J11">
    <cfRule type="expression" dxfId="21651" priority="650" stopIfTrue="1">
      <formula>LEN(TRIM($J$11))=0</formula>
    </cfRule>
  </conditionalFormatting>
  <conditionalFormatting sqref="K11">
    <cfRule type="expression" dxfId="21650" priority="651" stopIfTrue="1">
      <formula>LEN(TRIM($K$11))=0</formula>
    </cfRule>
  </conditionalFormatting>
  <conditionalFormatting sqref="L11">
    <cfRule type="expression" dxfId="21649" priority="652" stopIfTrue="1">
      <formula>LEN(TRIM($L$11))=0</formula>
    </cfRule>
  </conditionalFormatting>
  <conditionalFormatting sqref="M11">
    <cfRule type="expression" dxfId="21648" priority="653" stopIfTrue="1">
      <formula>LEN(TRIM($M$11))=0</formula>
    </cfRule>
  </conditionalFormatting>
  <conditionalFormatting sqref="F12">
    <cfRule type="expression" dxfId="21647" priority="654" stopIfTrue="1">
      <formula>LEN(TRIM($F$12))=0</formula>
    </cfRule>
  </conditionalFormatting>
  <conditionalFormatting sqref="G12">
    <cfRule type="expression" dxfId="21646" priority="655" stopIfTrue="1">
      <formula>LEN(TRIM($G$12))=0</formula>
    </cfRule>
  </conditionalFormatting>
  <conditionalFormatting sqref="H12">
    <cfRule type="expression" dxfId="21645" priority="656" stopIfTrue="1">
      <formula>LEN(TRIM($H$12))=0</formula>
    </cfRule>
  </conditionalFormatting>
  <conditionalFormatting sqref="I12">
    <cfRule type="expression" dxfId="21644" priority="657" stopIfTrue="1">
      <formula>LEN(TRIM($I$12))=0</formula>
    </cfRule>
  </conditionalFormatting>
  <conditionalFormatting sqref="J12">
    <cfRule type="expression" dxfId="21643" priority="658" stopIfTrue="1">
      <formula>LEN(TRIM($J$12))=0</formula>
    </cfRule>
  </conditionalFormatting>
  <conditionalFormatting sqref="K12">
    <cfRule type="expression" dxfId="21642" priority="659" stopIfTrue="1">
      <formula>LEN(TRIM($K$12))=0</formula>
    </cfRule>
  </conditionalFormatting>
  <conditionalFormatting sqref="L12">
    <cfRule type="expression" dxfId="21641" priority="660" stopIfTrue="1">
      <formula>LEN(TRIM($L$12))=0</formula>
    </cfRule>
  </conditionalFormatting>
  <conditionalFormatting sqref="M12">
    <cfRule type="expression" dxfId="21640" priority="661" stopIfTrue="1">
      <formula>LEN(TRIM($M$12))=0</formula>
    </cfRule>
  </conditionalFormatting>
  <conditionalFormatting sqref="F13">
    <cfRule type="expression" dxfId="21639" priority="662" stopIfTrue="1">
      <formula>LEN(TRIM($F$13))=0</formula>
    </cfRule>
  </conditionalFormatting>
  <conditionalFormatting sqref="G13">
    <cfRule type="expression" dxfId="21638" priority="663" stopIfTrue="1">
      <formula>LEN(TRIM($G$13))=0</formula>
    </cfRule>
  </conditionalFormatting>
  <conditionalFormatting sqref="H13">
    <cfRule type="expression" dxfId="21637" priority="664" stopIfTrue="1">
      <formula>LEN(TRIM($H$13))=0</formula>
    </cfRule>
  </conditionalFormatting>
  <conditionalFormatting sqref="I13">
    <cfRule type="expression" dxfId="21636" priority="665" stopIfTrue="1">
      <formula>LEN(TRIM($I$13))=0</formula>
    </cfRule>
  </conditionalFormatting>
  <conditionalFormatting sqref="J13">
    <cfRule type="expression" dxfId="21635" priority="666" stopIfTrue="1">
      <formula>LEN(TRIM($J$13))=0</formula>
    </cfRule>
  </conditionalFormatting>
  <conditionalFormatting sqref="K13">
    <cfRule type="expression" dxfId="21634" priority="667" stopIfTrue="1">
      <formula>LEN(TRIM($K$13))=0</formula>
    </cfRule>
  </conditionalFormatting>
  <conditionalFormatting sqref="L13">
    <cfRule type="expression" dxfId="21633" priority="668" stopIfTrue="1">
      <formula>LEN(TRIM($L$13))=0</formula>
    </cfRule>
  </conditionalFormatting>
  <conditionalFormatting sqref="M13">
    <cfRule type="expression" dxfId="21632" priority="669" stopIfTrue="1">
      <formula>LEN(TRIM($M$13))=0</formula>
    </cfRule>
  </conditionalFormatting>
  <conditionalFormatting sqref="O11">
    <cfRule type="expression" dxfId="21631" priority="670" stopIfTrue="1">
      <formula>LEN(TRIM($O$11))=0</formula>
    </cfRule>
  </conditionalFormatting>
  <conditionalFormatting sqref="P11">
    <cfRule type="expression" dxfId="21630" priority="671" stopIfTrue="1">
      <formula>LEN(TRIM($P$11))=0</formula>
    </cfRule>
  </conditionalFormatting>
  <conditionalFormatting sqref="Q11">
    <cfRule type="expression" dxfId="21629" priority="672" stopIfTrue="1">
      <formula>LEN(TRIM($Q$11))=0</formula>
    </cfRule>
  </conditionalFormatting>
  <conditionalFormatting sqref="O12">
    <cfRule type="expression" dxfId="21628" priority="673" stopIfTrue="1">
      <formula>LEN(TRIM($O$12))=0</formula>
    </cfRule>
  </conditionalFormatting>
  <conditionalFormatting sqref="P12">
    <cfRule type="expression" dxfId="21627" priority="674" stopIfTrue="1">
      <formula>LEN(TRIM($P$12))=0</formula>
    </cfRule>
  </conditionalFormatting>
  <conditionalFormatting sqref="Q12">
    <cfRule type="expression" dxfId="21626" priority="675" stopIfTrue="1">
      <formula>LEN(TRIM($Q$12))=0</formula>
    </cfRule>
  </conditionalFormatting>
  <conditionalFormatting sqref="O13">
    <cfRule type="expression" dxfId="21625" priority="676" stopIfTrue="1">
      <formula>LEN(TRIM($O$13))=0</formula>
    </cfRule>
  </conditionalFormatting>
  <conditionalFormatting sqref="P13">
    <cfRule type="expression" dxfId="21624" priority="677" stopIfTrue="1">
      <formula>LEN(TRIM($P$13))=0</formula>
    </cfRule>
  </conditionalFormatting>
  <conditionalFormatting sqref="Q13">
    <cfRule type="expression" dxfId="21623" priority="678" stopIfTrue="1">
      <formula>LEN(TRIM($Q$13))=0</formula>
    </cfRule>
  </conditionalFormatting>
  <conditionalFormatting sqref="F15">
    <cfRule type="expression" dxfId="21622" priority="679" stopIfTrue="1">
      <formula>LEN(TRIM($F$15))=0</formula>
    </cfRule>
  </conditionalFormatting>
  <conditionalFormatting sqref="G15">
    <cfRule type="expression" dxfId="21621" priority="680" stopIfTrue="1">
      <formula>LEN(TRIM($G$15))=0</formula>
    </cfRule>
  </conditionalFormatting>
  <conditionalFormatting sqref="H15">
    <cfRule type="expression" dxfId="21620" priority="681" stopIfTrue="1">
      <formula>LEN(TRIM($H$15))=0</formula>
    </cfRule>
  </conditionalFormatting>
  <conditionalFormatting sqref="I15">
    <cfRule type="expression" dxfId="21619" priority="682" stopIfTrue="1">
      <formula>LEN(TRIM($I$15))=0</formula>
    </cfRule>
  </conditionalFormatting>
  <conditionalFormatting sqref="J15">
    <cfRule type="expression" dxfId="21618" priority="683" stopIfTrue="1">
      <formula>LEN(TRIM($J$15))=0</formula>
    </cfRule>
  </conditionalFormatting>
  <conditionalFormatting sqref="K15">
    <cfRule type="expression" dxfId="21617" priority="684" stopIfTrue="1">
      <formula>LEN(TRIM($K$15))=0</formula>
    </cfRule>
  </conditionalFormatting>
  <conditionalFormatting sqref="L15">
    <cfRule type="expression" dxfId="21616" priority="685" stopIfTrue="1">
      <formula>LEN(TRIM($L$15))=0</formula>
    </cfRule>
  </conditionalFormatting>
  <conditionalFormatting sqref="M15">
    <cfRule type="expression" dxfId="21615" priority="686" stopIfTrue="1">
      <formula>LEN(TRIM($M$15))=0</formula>
    </cfRule>
  </conditionalFormatting>
  <conditionalFormatting sqref="O15">
    <cfRule type="expression" dxfId="21614" priority="687" stopIfTrue="1">
      <formula>LEN(TRIM($O$15))=0</formula>
    </cfRule>
  </conditionalFormatting>
  <conditionalFormatting sqref="P15">
    <cfRule type="expression" dxfId="21613" priority="688" stopIfTrue="1">
      <formula>LEN(TRIM($P$15))=0</formula>
    </cfRule>
  </conditionalFormatting>
  <conditionalFormatting sqref="Q15">
    <cfRule type="expression" dxfId="21612" priority="689" stopIfTrue="1">
      <formula>LEN(TRIM($Q$15))=0</formula>
    </cfRule>
  </conditionalFormatting>
  <conditionalFormatting sqref="F18">
    <cfRule type="expression" dxfId="21611" priority="690" stopIfTrue="1">
      <formula>LEN(TRIM($F$18))=0</formula>
    </cfRule>
  </conditionalFormatting>
  <conditionalFormatting sqref="G18">
    <cfRule type="expression" dxfId="21610" priority="691" stopIfTrue="1">
      <formula>LEN(TRIM($G$18))=0</formula>
    </cfRule>
  </conditionalFormatting>
  <conditionalFormatting sqref="H18">
    <cfRule type="expression" dxfId="21609" priority="692" stopIfTrue="1">
      <formula>LEN(TRIM($H$18))=0</formula>
    </cfRule>
  </conditionalFormatting>
  <conditionalFormatting sqref="I18">
    <cfRule type="expression" dxfId="21608" priority="693" stopIfTrue="1">
      <formula>LEN(TRIM($I$18))=0</formula>
    </cfRule>
  </conditionalFormatting>
  <conditionalFormatting sqref="J18">
    <cfRule type="expression" dxfId="21607" priority="694" stopIfTrue="1">
      <formula>LEN(TRIM($J$18))=0</formula>
    </cfRule>
  </conditionalFormatting>
  <conditionalFormatting sqref="K18">
    <cfRule type="expression" dxfId="21606" priority="695" stopIfTrue="1">
      <formula>LEN(TRIM($K$18))=0</formula>
    </cfRule>
  </conditionalFormatting>
  <conditionalFormatting sqref="L18">
    <cfRule type="expression" dxfId="21605" priority="696" stopIfTrue="1">
      <formula>LEN(TRIM($L$18))=0</formula>
    </cfRule>
  </conditionalFormatting>
  <conditionalFormatting sqref="M18">
    <cfRule type="expression" dxfId="21604" priority="697" stopIfTrue="1">
      <formula>LEN(TRIM($M$18))=0</formula>
    </cfRule>
  </conditionalFormatting>
  <conditionalFormatting sqref="F19">
    <cfRule type="expression" dxfId="21603" priority="698" stopIfTrue="1">
      <formula>LEN(TRIM($F$19))=0</formula>
    </cfRule>
  </conditionalFormatting>
  <conditionalFormatting sqref="G19">
    <cfRule type="expression" dxfId="21602" priority="699" stopIfTrue="1">
      <formula>LEN(TRIM($G$19))=0</formula>
    </cfRule>
  </conditionalFormatting>
  <conditionalFormatting sqref="H19">
    <cfRule type="expression" dxfId="21601" priority="700" stopIfTrue="1">
      <formula>LEN(TRIM($H$19))=0</formula>
    </cfRule>
  </conditionalFormatting>
  <conditionalFormatting sqref="I19">
    <cfRule type="expression" dxfId="21600" priority="701" stopIfTrue="1">
      <formula>LEN(TRIM($I$19))=0</formula>
    </cfRule>
  </conditionalFormatting>
  <conditionalFormatting sqref="J19">
    <cfRule type="expression" dxfId="21599" priority="702" stopIfTrue="1">
      <formula>LEN(TRIM($J$19))=0</formula>
    </cfRule>
  </conditionalFormatting>
  <conditionalFormatting sqref="K19">
    <cfRule type="expression" dxfId="21598" priority="703" stopIfTrue="1">
      <formula>LEN(TRIM($K$19))=0</formula>
    </cfRule>
  </conditionalFormatting>
  <conditionalFormatting sqref="L19">
    <cfRule type="expression" dxfId="21597" priority="704" stopIfTrue="1">
      <formula>LEN(TRIM($L$19))=0</formula>
    </cfRule>
  </conditionalFormatting>
  <conditionalFormatting sqref="M19">
    <cfRule type="expression" dxfId="21596" priority="705" stopIfTrue="1">
      <formula>LEN(TRIM($M$19))=0</formula>
    </cfRule>
  </conditionalFormatting>
  <conditionalFormatting sqref="F20">
    <cfRule type="expression" dxfId="21595" priority="706" stopIfTrue="1">
      <formula>LEN(TRIM($F$20))=0</formula>
    </cfRule>
  </conditionalFormatting>
  <conditionalFormatting sqref="G20">
    <cfRule type="expression" dxfId="21594" priority="707" stopIfTrue="1">
      <formula>LEN(TRIM($G$20))=0</formula>
    </cfRule>
  </conditionalFormatting>
  <conditionalFormatting sqref="H20">
    <cfRule type="expression" dxfId="21593" priority="708" stopIfTrue="1">
      <formula>LEN(TRIM($H$20))=0</formula>
    </cfRule>
  </conditionalFormatting>
  <conditionalFormatting sqref="I20">
    <cfRule type="expression" dxfId="21592" priority="709" stopIfTrue="1">
      <formula>LEN(TRIM($I$20))=0</formula>
    </cfRule>
  </conditionalFormatting>
  <conditionalFormatting sqref="J20">
    <cfRule type="expression" dxfId="21591" priority="710" stopIfTrue="1">
      <formula>LEN(TRIM($J$20))=0</formula>
    </cfRule>
  </conditionalFormatting>
  <conditionalFormatting sqref="K20">
    <cfRule type="expression" dxfId="21590" priority="711" stopIfTrue="1">
      <formula>LEN(TRIM($K$20))=0</formula>
    </cfRule>
  </conditionalFormatting>
  <conditionalFormatting sqref="L20">
    <cfRule type="expression" dxfId="21589" priority="712" stopIfTrue="1">
      <formula>LEN(TRIM($L$20))=0</formula>
    </cfRule>
  </conditionalFormatting>
  <conditionalFormatting sqref="M20">
    <cfRule type="expression" dxfId="21588" priority="713" stopIfTrue="1">
      <formula>LEN(TRIM($M$20))=0</formula>
    </cfRule>
  </conditionalFormatting>
  <conditionalFormatting sqref="O18">
    <cfRule type="expression" dxfId="21587" priority="714" stopIfTrue="1">
      <formula>LEN(TRIM($O$18))=0</formula>
    </cfRule>
  </conditionalFormatting>
  <conditionalFormatting sqref="P18">
    <cfRule type="expression" dxfId="21586" priority="715" stopIfTrue="1">
      <formula>LEN(TRIM($P$18))=0</formula>
    </cfRule>
  </conditionalFormatting>
  <conditionalFormatting sqref="Q18">
    <cfRule type="expression" dxfId="21585" priority="716" stopIfTrue="1">
      <formula>LEN(TRIM($Q$18))=0</formula>
    </cfRule>
  </conditionalFormatting>
  <conditionalFormatting sqref="O19">
    <cfRule type="expression" dxfId="21584" priority="717" stopIfTrue="1">
      <formula>LEN(TRIM($O$19))=0</formula>
    </cfRule>
  </conditionalFormatting>
  <conditionalFormatting sqref="P19">
    <cfRule type="expression" dxfId="21583" priority="718" stopIfTrue="1">
      <formula>LEN(TRIM($P$19))=0</formula>
    </cfRule>
  </conditionalFormatting>
  <conditionalFormatting sqref="Q19">
    <cfRule type="expression" dxfId="21582" priority="719" stopIfTrue="1">
      <formula>LEN(TRIM($Q$19))=0</formula>
    </cfRule>
  </conditionalFormatting>
  <conditionalFormatting sqref="O20">
    <cfRule type="expression" dxfId="21581" priority="720" stopIfTrue="1">
      <formula>LEN(TRIM($O$20))=0</formula>
    </cfRule>
  </conditionalFormatting>
  <conditionalFormatting sqref="P20">
    <cfRule type="expression" dxfId="21580" priority="721" stopIfTrue="1">
      <formula>LEN(TRIM($P$20))=0</formula>
    </cfRule>
  </conditionalFormatting>
  <conditionalFormatting sqref="Q20">
    <cfRule type="expression" dxfId="21579" priority="722" stopIfTrue="1">
      <formula>LEN(TRIM($Q$20))=0</formula>
    </cfRule>
  </conditionalFormatting>
  <conditionalFormatting sqref="F22">
    <cfRule type="expression" dxfId="21578" priority="723" stopIfTrue="1">
      <formula>LEN(TRIM($F$22))=0</formula>
    </cfRule>
  </conditionalFormatting>
  <conditionalFormatting sqref="G22">
    <cfRule type="expression" dxfId="21577" priority="724" stopIfTrue="1">
      <formula>LEN(TRIM($G$22))=0</formula>
    </cfRule>
  </conditionalFormatting>
  <conditionalFormatting sqref="H22">
    <cfRule type="expression" dxfId="21576" priority="725" stopIfTrue="1">
      <formula>LEN(TRIM($H$22))=0</formula>
    </cfRule>
  </conditionalFormatting>
  <conditionalFormatting sqref="I22">
    <cfRule type="expression" dxfId="21575" priority="726" stopIfTrue="1">
      <formula>LEN(TRIM($I$22))=0</formula>
    </cfRule>
  </conditionalFormatting>
  <conditionalFormatting sqref="J22">
    <cfRule type="expression" dxfId="21574" priority="727" stopIfTrue="1">
      <formula>LEN(TRIM($J$22))=0</formula>
    </cfRule>
  </conditionalFormatting>
  <conditionalFormatting sqref="K22">
    <cfRule type="expression" dxfId="21573" priority="728" stopIfTrue="1">
      <formula>LEN(TRIM($K$22))=0</formula>
    </cfRule>
  </conditionalFormatting>
  <conditionalFormatting sqref="L22">
    <cfRule type="expression" dxfId="21572" priority="729" stopIfTrue="1">
      <formula>LEN(TRIM($L$22))=0</formula>
    </cfRule>
  </conditionalFormatting>
  <conditionalFormatting sqref="M22">
    <cfRule type="expression" dxfId="21571" priority="730" stopIfTrue="1">
      <formula>LEN(TRIM($M$22))=0</formula>
    </cfRule>
  </conditionalFormatting>
  <conditionalFormatting sqref="O22">
    <cfRule type="expression" dxfId="21570" priority="731" stopIfTrue="1">
      <formula>LEN(TRIM($O$22))=0</formula>
    </cfRule>
  </conditionalFormatting>
  <conditionalFormatting sqref="P22">
    <cfRule type="expression" dxfId="21569" priority="732" stopIfTrue="1">
      <formula>LEN(TRIM($P$22))=0</formula>
    </cfRule>
  </conditionalFormatting>
  <conditionalFormatting sqref="Q22">
    <cfRule type="expression" dxfId="21568" priority="733" stopIfTrue="1">
      <formula>LEN(TRIM($Q$22))=0</formula>
    </cfRule>
  </conditionalFormatting>
  <conditionalFormatting sqref="F25">
    <cfRule type="expression" dxfId="21567" priority="734" stopIfTrue="1">
      <formula>LEN(TRIM($F$25))=0</formula>
    </cfRule>
  </conditionalFormatting>
  <conditionalFormatting sqref="G25">
    <cfRule type="expression" dxfId="21566" priority="735" stopIfTrue="1">
      <formula>LEN(TRIM($G$25))=0</formula>
    </cfRule>
  </conditionalFormatting>
  <conditionalFormatting sqref="H25">
    <cfRule type="expression" dxfId="21565" priority="736" stopIfTrue="1">
      <formula>LEN(TRIM($H$25))=0</formula>
    </cfRule>
  </conditionalFormatting>
  <conditionalFormatting sqref="I25">
    <cfRule type="expression" dxfId="21564" priority="737" stopIfTrue="1">
      <formula>LEN(TRIM($I$25))=0</formula>
    </cfRule>
  </conditionalFormatting>
  <conditionalFormatting sqref="J25">
    <cfRule type="expression" dxfId="21563" priority="738" stopIfTrue="1">
      <formula>LEN(TRIM($J$25))=0</formula>
    </cfRule>
  </conditionalFormatting>
  <conditionalFormatting sqref="K25">
    <cfRule type="expression" dxfId="21562" priority="739" stopIfTrue="1">
      <formula>LEN(TRIM($K$25))=0</formula>
    </cfRule>
  </conditionalFormatting>
  <conditionalFormatting sqref="L25">
    <cfRule type="expression" dxfId="21561" priority="740" stopIfTrue="1">
      <formula>LEN(TRIM($L$25))=0</formula>
    </cfRule>
  </conditionalFormatting>
  <conditionalFormatting sqref="M25">
    <cfRule type="expression" dxfId="21560" priority="741" stopIfTrue="1">
      <formula>LEN(TRIM($M$25))=0</formula>
    </cfRule>
  </conditionalFormatting>
  <conditionalFormatting sqref="F26">
    <cfRule type="expression" dxfId="21559" priority="742" stopIfTrue="1">
      <formula>LEN(TRIM($F$26))=0</formula>
    </cfRule>
  </conditionalFormatting>
  <conditionalFormatting sqref="G26">
    <cfRule type="expression" dxfId="21558" priority="743" stopIfTrue="1">
      <formula>LEN(TRIM($G$26))=0</formula>
    </cfRule>
  </conditionalFormatting>
  <conditionalFormatting sqref="H26">
    <cfRule type="expression" dxfId="21557" priority="744" stopIfTrue="1">
      <formula>LEN(TRIM($H$26))=0</formula>
    </cfRule>
  </conditionalFormatting>
  <conditionalFormatting sqref="I26">
    <cfRule type="expression" dxfId="21556" priority="745" stopIfTrue="1">
      <formula>LEN(TRIM($I$26))=0</formula>
    </cfRule>
  </conditionalFormatting>
  <conditionalFormatting sqref="J26">
    <cfRule type="expression" dxfId="21555" priority="746" stopIfTrue="1">
      <formula>LEN(TRIM($J$26))=0</formula>
    </cfRule>
  </conditionalFormatting>
  <conditionalFormatting sqref="K26">
    <cfRule type="expression" dxfId="21554" priority="747" stopIfTrue="1">
      <formula>LEN(TRIM($K$26))=0</formula>
    </cfRule>
  </conditionalFormatting>
  <conditionalFormatting sqref="L26">
    <cfRule type="expression" dxfId="21553" priority="748" stopIfTrue="1">
      <formula>LEN(TRIM($L$26))=0</formula>
    </cfRule>
  </conditionalFormatting>
  <conditionalFormatting sqref="M26">
    <cfRule type="expression" dxfId="21552" priority="749" stopIfTrue="1">
      <formula>LEN(TRIM($M$26))=0</formula>
    </cfRule>
  </conditionalFormatting>
  <conditionalFormatting sqref="F27">
    <cfRule type="expression" dxfId="21551" priority="750" stopIfTrue="1">
      <formula>LEN(TRIM($F$27))=0</formula>
    </cfRule>
  </conditionalFormatting>
  <conditionalFormatting sqref="G27">
    <cfRule type="expression" dxfId="21550" priority="751" stopIfTrue="1">
      <formula>LEN(TRIM($G$27))=0</formula>
    </cfRule>
  </conditionalFormatting>
  <conditionalFormatting sqref="H27">
    <cfRule type="expression" dxfId="21549" priority="752" stopIfTrue="1">
      <formula>LEN(TRIM($H$27))=0</formula>
    </cfRule>
  </conditionalFormatting>
  <conditionalFormatting sqref="I27">
    <cfRule type="expression" dxfId="21548" priority="753" stopIfTrue="1">
      <formula>LEN(TRIM($I$27))=0</formula>
    </cfRule>
  </conditionalFormatting>
  <conditionalFormatting sqref="J27">
    <cfRule type="expression" dxfId="21547" priority="754" stopIfTrue="1">
      <formula>LEN(TRIM($J$27))=0</formula>
    </cfRule>
  </conditionalFormatting>
  <conditionalFormatting sqref="K27">
    <cfRule type="expression" dxfId="21546" priority="755" stopIfTrue="1">
      <formula>LEN(TRIM($K$27))=0</formula>
    </cfRule>
  </conditionalFormatting>
  <conditionalFormatting sqref="L27">
    <cfRule type="expression" dxfId="21545" priority="756" stopIfTrue="1">
      <formula>LEN(TRIM($L$27))=0</formula>
    </cfRule>
  </conditionalFormatting>
  <conditionalFormatting sqref="M27">
    <cfRule type="expression" dxfId="21544" priority="757" stopIfTrue="1">
      <formula>LEN(TRIM($M$27))=0</formula>
    </cfRule>
  </conditionalFormatting>
  <conditionalFormatting sqref="O25">
    <cfRule type="expression" dxfId="21543" priority="758" stopIfTrue="1">
      <formula>LEN(TRIM($O$25))=0</formula>
    </cfRule>
  </conditionalFormatting>
  <conditionalFormatting sqref="P25">
    <cfRule type="expression" dxfId="21542" priority="759" stopIfTrue="1">
      <formula>LEN(TRIM($P$25))=0</formula>
    </cfRule>
  </conditionalFormatting>
  <conditionalFormatting sqref="O26">
    <cfRule type="expression" dxfId="21541" priority="760" stopIfTrue="1">
      <formula>LEN(TRIM($O$26))=0</formula>
    </cfRule>
  </conditionalFormatting>
  <conditionalFormatting sqref="P26">
    <cfRule type="expression" dxfId="21540" priority="761" stopIfTrue="1">
      <formula>LEN(TRIM($P$26))=0</formula>
    </cfRule>
  </conditionalFormatting>
  <conditionalFormatting sqref="O27">
    <cfRule type="expression" dxfId="21539" priority="762" stopIfTrue="1">
      <formula>LEN(TRIM($O$27))=0</formula>
    </cfRule>
  </conditionalFormatting>
  <conditionalFormatting sqref="P27">
    <cfRule type="expression" dxfId="21538" priority="763" stopIfTrue="1">
      <formula>LEN(TRIM($P$27))=0</formula>
    </cfRule>
  </conditionalFormatting>
  <conditionalFormatting sqref="F29">
    <cfRule type="expression" dxfId="21537" priority="764" stopIfTrue="1">
      <formula>LEN(TRIM($F$29))=0</formula>
    </cfRule>
  </conditionalFormatting>
  <conditionalFormatting sqref="G29">
    <cfRule type="expression" dxfId="21536" priority="765" stopIfTrue="1">
      <formula>LEN(TRIM($G$29))=0</formula>
    </cfRule>
  </conditionalFormatting>
  <conditionalFormatting sqref="H29">
    <cfRule type="expression" dxfId="21535" priority="766" stopIfTrue="1">
      <formula>LEN(TRIM($H$29))=0</formula>
    </cfRule>
  </conditionalFormatting>
  <conditionalFormatting sqref="I29">
    <cfRule type="expression" dxfId="21534" priority="767" stopIfTrue="1">
      <formula>LEN(TRIM($I$29))=0</formula>
    </cfRule>
  </conditionalFormatting>
  <conditionalFormatting sqref="J29">
    <cfRule type="expression" dxfId="21533" priority="768" stopIfTrue="1">
      <formula>LEN(TRIM($J$29))=0</formula>
    </cfRule>
  </conditionalFormatting>
  <conditionalFormatting sqref="K29">
    <cfRule type="expression" dxfId="21532" priority="769" stopIfTrue="1">
      <formula>LEN(TRIM($K$29))=0</formula>
    </cfRule>
  </conditionalFormatting>
  <conditionalFormatting sqref="L29">
    <cfRule type="expression" dxfId="21531" priority="770" stopIfTrue="1">
      <formula>LEN(TRIM($L$29))=0</formula>
    </cfRule>
  </conditionalFormatting>
  <conditionalFormatting sqref="M29">
    <cfRule type="expression" dxfId="21530" priority="771" stopIfTrue="1">
      <formula>LEN(TRIM($M$29))=0</formula>
    </cfRule>
  </conditionalFormatting>
  <conditionalFormatting sqref="O29">
    <cfRule type="expression" dxfId="21529" priority="772" stopIfTrue="1">
      <formula>LEN(TRIM($O$29))=0</formula>
    </cfRule>
  </conditionalFormatting>
  <conditionalFormatting sqref="P29">
    <cfRule type="expression" dxfId="21528" priority="773" stopIfTrue="1">
      <formula>LEN(TRIM($P$29))=0</formula>
    </cfRule>
  </conditionalFormatting>
  <conditionalFormatting sqref="F32">
    <cfRule type="expression" dxfId="21527" priority="774" stopIfTrue="1">
      <formula>LEN(TRIM($F$32))=0</formula>
    </cfRule>
  </conditionalFormatting>
  <conditionalFormatting sqref="G32">
    <cfRule type="expression" dxfId="21526" priority="775" stopIfTrue="1">
      <formula>LEN(TRIM($G$32))=0</formula>
    </cfRule>
  </conditionalFormatting>
  <conditionalFormatting sqref="H32">
    <cfRule type="expression" dxfId="21525" priority="776" stopIfTrue="1">
      <formula>LEN(TRIM($H$32))=0</formula>
    </cfRule>
  </conditionalFormatting>
  <conditionalFormatting sqref="I32">
    <cfRule type="expression" dxfId="21524" priority="777" stopIfTrue="1">
      <formula>LEN(TRIM($I$32))=0</formula>
    </cfRule>
  </conditionalFormatting>
  <conditionalFormatting sqref="J32">
    <cfRule type="expression" dxfId="21523" priority="778" stopIfTrue="1">
      <formula>LEN(TRIM($J$32))=0</formula>
    </cfRule>
  </conditionalFormatting>
  <conditionalFormatting sqref="K32">
    <cfRule type="expression" dxfId="21522" priority="779" stopIfTrue="1">
      <formula>LEN(TRIM($K$32))=0</formula>
    </cfRule>
  </conditionalFormatting>
  <conditionalFormatting sqref="L32">
    <cfRule type="expression" dxfId="21521" priority="780" stopIfTrue="1">
      <formula>LEN(TRIM($L$32))=0</formula>
    </cfRule>
  </conditionalFormatting>
  <conditionalFormatting sqref="M32">
    <cfRule type="expression" dxfId="21520" priority="781" stopIfTrue="1">
      <formula>LEN(TRIM($M$32))=0</formula>
    </cfRule>
  </conditionalFormatting>
  <conditionalFormatting sqref="F33">
    <cfRule type="expression" dxfId="21519" priority="782" stopIfTrue="1">
      <formula>LEN(TRIM($F$33))=0</formula>
    </cfRule>
  </conditionalFormatting>
  <conditionalFormatting sqref="G33">
    <cfRule type="expression" dxfId="21518" priority="783" stopIfTrue="1">
      <formula>LEN(TRIM($G$33))=0</formula>
    </cfRule>
  </conditionalFormatting>
  <conditionalFormatting sqref="H33">
    <cfRule type="expression" dxfId="21517" priority="784" stopIfTrue="1">
      <formula>LEN(TRIM($H$33))=0</formula>
    </cfRule>
  </conditionalFormatting>
  <conditionalFormatting sqref="I33">
    <cfRule type="expression" dxfId="21516" priority="785" stopIfTrue="1">
      <formula>LEN(TRIM($I$33))=0</formula>
    </cfRule>
  </conditionalFormatting>
  <conditionalFormatting sqref="J33">
    <cfRule type="expression" dxfId="21515" priority="786" stopIfTrue="1">
      <formula>LEN(TRIM($J$33))=0</formula>
    </cfRule>
  </conditionalFormatting>
  <conditionalFormatting sqref="K33">
    <cfRule type="expression" dxfId="21514" priority="787" stopIfTrue="1">
      <formula>LEN(TRIM($K$33))=0</formula>
    </cfRule>
  </conditionalFormatting>
  <conditionalFormatting sqref="L33">
    <cfRule type="expression" dxfId="21513" priority="788" stopIfTrue="1">
      <formula>LEN(TRIM($L$33))=0</formula>
    </cfRule>
  </conditionalFormatting>
  <conditionalFormatting sqref="M33">
    <cfRule type="expression" dxfId="21512" priority="789" stopIfTrue="1">
      <formula>LEN(TRIM($M$33))=0</formula>
    </cfRule>
  </conditionalFormatting>
  <conditionalFormatting sqref="F34">
    <cfRule type="expression" dxfId="21511" priority="790" stopIfTrue="1">
      <formula>LEN(TRIM($F$34))=0</formula>
    </cfRule>
  </conditionalFormatting>
  <conditionalFormatting sqref="G34">
    <cfRule type="expression" dxfId="21510" priority="791" stopIfTrue="1">
      <formula>LEN(TRIM($G$34))=0</formula>
    </cfRule>
  </conditionalFormatting>
  <conditionalFormatting sqref="H34">
    <cfRule type="expression" dxfId="21509" priority="792" stopIfTrue="1">
      <formula>LEN(TRIM($H$34))=0</formula>
    </cfRule>
  </conditionalFormatting>
  <conditionalFormatting sqref="I34">
    <cfRule type="expression" dxfId="21508" priority="793" stopIfTrue="1">
      <formula>LEN(TRIM($I$34))=0</formula>
    </cfRule>
  </conditionalFormatting>
  <conditionalFormatting sqref="J34">
    <cfRule type="expression" dxfId="21507" priority="794" stopIfTrue="1">
      <formula>LEN(TRIM($J$34))=0</formula>
    </cfRule>
  </conditionalFormatting>
  <conditionalFormatting sqref="K34">
    <cfRule type="expression" dxfId="21506" priority="795" stopIfTrue="1">
      <formula>LEN(TRIM($K$34))=0</formula>
    </cfRule>
  </conditionalFormatting>
  <conditionalFormatting sqref="L34">
    <cfRule type="expression" dxfId="21505" priority="796" stopIfTrue="1">
      <formula>LEN(TRIM($L$34))=0</formula>
    </cfRule>
  </conditionalFormatting>
  <conditionalFormatting sqref="M34">
    <cfRule type="expression" dxfId="21504" priority="797" stopIfTrue="1">
      <formula>LEN(TRIM($M$34))=0</formula>
    </cfRule>
  </conditionalFormatting>
  <conditionalFormatting sqref="O32">
    <cfRule type="expression" dxfId="21503" priority="798" stopIfTrue="1">
      <formula>LEN(TRIM($O$32))=0</formula>
    </cfRule>
  </conditionalFormatting>
  <conditionalFormatting sqref="P32">
    <cfRule type="expression" dxfId="21502" priority="799" stopIfTrue="1">
      <formula>LEN(TRIM($P$32))=0</formula>
    </cfRule>
  </conditionalFormatting>
  <conditionalFormatting sqref="O33">
    <cfRule type="expression" dxfId="21501" priority="800" stopIfTrue="1">
      <formula>LEN(TRIM($O$33))=0</formula>
    </cfRule>
  </conditionalFormatting>
  <conditionalFormatting sqref="P33">
    <cfRule type="expression" dxfId="21500" priority="801" stopIfTrue="1">
      <formula>LEN(TRIM($P$33))=0</formula>
    </cfRule>
  </conditionalFormatting>
  <conditionalFormatting sqref="O34">
    <cfRule type="expression" dxfId="21499" priority="802" stopIfTrue="1">
      <formula>LEN(TRIM($O$34))=0</formula>
    </cfRule>
  </conditionalFormatting>
  <conditionalFormatting sqref="P34">
    <cfRule type="expression" dxfId="21498" priority="803" stopIfTrue="1">
      <formula>LEN(TRIM($P$34))=0</formula>
    </cfRule>
  </conditionalFormatting>
  <conditionalFormatting sqref="F36">
    <cfRule type="expression" dxfId="21497" priority="804" stopIfTrue="1">
      <formula>LEN(TRIM($F$36))=0</formula>
    </cfRule>
  </conditionalFormatting>
  <conditionalFormatting sqref="G36">
    <cfRule type="expression" dxfId="21496" priority="805" stopIfTrue="1">
      <formula>LEN(TRIM($G$36))=0</formula>
    </cfRule>
  </conditionalFormatting>
  <conditionalFormatting sqref="H36">
    <cfRule type="expression" dxfId="21495" priority="806" stopIfTrue="1">
      <formula>LEN(TRIM($H$36))=0</formula>
    </cfRule>
  </conditionalFormatting>
  <conditionalFormatting sqref="I36">
    <cfRule type="expression" dxfId="21494" priority="807" stopIfTrue="1">
      <formula>LEN(TRIM($I$36))=0</formula>
    </cfRule>
  </conditionalFormatting>
  <conditionalFormatting sqref="J36">
    <cfRule type="expression" dxfId="21493" priority="808" stopIfTrue="1">
      <formula>LEN(TRIM($J$36))=0</formula>
    </cfRule>
  </conditionalFormatting>
  <conditionalFormatting sqref="K36">
    <cfRule type="expression" dxfId="21492" priority="809" stopIfTrue="1">
      <formula>LEN(TRIM($K$36))=0</formula>
    </cfRule>
  </conditionalFormatting>
  <conditionalFormatting sqref="L36">
    <cfRule type="expression" dxfId="21491" priority="810" stopIfTrue="1">
      <formula>LEN(TRIM($L$36))=0</formula>
    </cfRule>
  </conditionalFormatting>
  <conditionalFormatting sqref="M36">
    <cfRule type="expression" dxfId="21490" priority="811" stopIfTrue="1">
      <formula>LEN(TRIM($M$36))=0</formula>
    </cfRule>
  </conditionalFormatting>
  <conditionalFormatting sqref="O36">
    <cfRule type="expression" dxfId="21489" priority="812" stopIfTrue="1">
      <formula>LEN(TRIM($O$36))=0</formula>
    </cfRule>
  </conditionalFormatting>
  <conditionalFormatting sqref="P36">
    <cfRule type="expression" dxfId="21488" priority="813" stopIfTrue="1">
      <formula>LEN(TRIM($P$36))=0</formula>
    </cfRule>
  </conditionalFormatting>
  <dataValidations count="1">
    <dataValidation type="whole" allowBlank="1" showErrorMessage="1" errorTitle="Input error" error="Enter a whole number." sqref="F11:M13 O11:Q13 F15:M15 O15:Q15 F18:M20 O18:Q20 F22:M22 O22:Q22 F25:M27 O25:P27 F29:M29 O29:P29 F32:M34 O32:P34 F36:M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1" t="s">
        <v>68</v>
      </c>
      <c r="E1" s="21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72</v>
      </c>
      <c r="B2" s="25"/>
      <c r="C2" s="13"/>
      <c r="D2" s="38" t="s">
        <v>143</v>
      </c>
      <c r="E2" s="38"/>
      <c r="F2" s="88" t="s">
        <v>161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STATS_GrpIS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ref="H40:I40" si="1">(H11+H15)/2</f>
        <v>0</v>
      </c>
      <c r="I40" s="163">
        <f t="shared" si="1"/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>
        <f t="shared" ref="H41:I41" si="3">(H18+H22)/2</f>
        <v>0</v>
      </c>
      <c r="I41" s="163">
        <f t="shared" si="3"/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>
        <f t="shared" ref="H42:I42" si="5">(H25+H29)/2</f>
        <v>0</v>
      </c>
      <c r="I42" s="163">
        <f t="shared" si="5"/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>
        <f t="shared" ref="H43:I43" si="7">(H32+H36)/2</f>
        <v>0</v>
      </c>
      <c r="I43" s="163">
        <f t="shared" si="7"/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" si="8">G13/G40</f>
        <v>#DIV/0!</v>
      </c>
      <c r="H46" s="164" t="e">
        <f t="shared" ref="H46:I46" si="9">H13/H40</f>
        <v>#DIV/0!</v>
      </c>
      <c r="I46" s="164" t="e">
        <f t="shared" si="9"/>
        <v>#DIV/0!</v>
      </c>
      <c r="J46" s="164"/>
      <c r="K46" s="164"/>
      <c r="L46" s="164"/>
      <c r="M46" s="164"/>
      <c r="N46" s="164"/>
      <c r="O46" s="164"/>
      <c r="P46" s="164"/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" si="10">G20/G41</f>
        <v>#DIV/0!</v>
      </c>
      <c r="H47" s="164" t="e">
        <f t="shared" ref="H47:I47" si="11">H20/H41</f>
        <v>#DIV/0!</v>
      </c>
      <c r="I47" s="164" t="e">
        <f t="shared" si="11"/>
        <v>#DIV/0!</v>
      </c>
      <c r="J47" s="164"/>
      <c r="K47" s="164"/>
      <c r="L47" s="164"/>
      <c r="M47" s="164"/>
      <c r="N47" s="164"/>
      <c r="O47" s="164"/>
      <c r="P47" s="164"/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" si="12">G27/G42</f>
        <v>#DIV/0!</v>
      </c>
      <c r="H48" s="164" t="e">
        <f t="shared" ref="H48:I48" si="13">H27/H42</f>
        <v>#DIV/0!</v>
      </c>
      <c r="I48" s="164" t="e">
        <f t="shared" si="13"/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" si="14">G34/G43</f>
        <v>#DIV/0!</v>
      </c>
      <c r="H49" s="164" t="e">
        <f t="shared" ref="H49:I49" si="15">H34/H43</f>
        <v>#DIV/0!</v>
      </c>
      <c r="I49" s="164" t="e">
        <f t="shared" si="15"/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" si="16">G14/G40</f>
        <v>#DIV/0!</v>
      </c>
      <c r="H52" s="168" t="e">
        <f t="shared" ref="H52:I52" si="17">H14/H40</f>
        <v>#DIV/0!</v>
      </c>
      <c r="I52" s="168" t="e">
        <f t="shared" si="17"/>
        <v>#DIV/0!</v>
      </c>
      <c r="J52" s="168"/>
      <c r="K52" s="168"/>
      <c r="L52" s="168"/>
      <c r="M52" s="168"/>
      <c r="N52" s="168"/>
      <c r="O52" s="168"/>
      <c r="P52" s="168"/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" si="18">G21/G41</f>
        <v>#DIV/0!</v>
      </c>
      <c r="H53" s="168" t="e">
        <f t="shared" ref="H53:I53" si="19">H21/H41</f>
        <v>#DIV/0!</v>
      </c>
      <c r="I53" s="168" t="e">
        <f t="shared" si="19"/>
        <v>#DIV/0!</v>
      </c>
      <c r="J53" s="168"/>
      <c r="K53" s="168"/>
      <c r="L53" s="168"/>
      <c r="M53" s="168"/>
      <c r="N53" s="168"/>
      <c r="O53" s="168"/>
      <c r="P53" s="168"/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" si="20">G28/G42</f>
        <v>#DIV/0!</v>
      </c>
      <c r="H54" s="168" t="e">
        <f t="shared" ref="H54:I54" si="21">H28/H42</f>
        <v>#DIV/0!</v>
      </c>
      <c r="I54" s="168" t="e">
        <f t="shared" si="21"/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" si="22">G35/G43</f>
        <v>#DIV/0!</v>
      </c>
      <c r="H55" s="168" t="e">
        <f t="shared" ref="H55:I55" si="23">H35/H43</f>
        <v>#DIV/0!</v>
      </c>
      <c r="I55" s="168" t="e">
        <f t="shared" si="23"/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" si="24">G41/G40</f>
        <v>#DIV/0!</v>
      </c>
      <c r="H58" s="165" t="e">
        <f t="shared" ref="H58:I58" si="25">H41/H40</f>
        <v>#DIV/0!</v>
      </c>
      <c r="I58" s="165" t="e">
        <f t="shared" si="25"/>
        <v>#DIV/0!</v>
      </c>
      <c r="J58" s="165"/>
      <c r="K58" s="165"/>
      <c r="L58" s="165"/>
      <c r="M58" s="165"/>
      <c r="N58" s="165"/>
      <c r="O58" s="165"/>
      <c r="P58" s="165"/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26">G42/G40</f>
        <v>#DIV/0!</v>
      </c>
      <c r="H59" s="163" t="e">
        <f t="shared" si="26"/>
        <v>#DIV/0!</v>
      </c>
      <c r="I59" s="163" t="e">
        <f t="shared" si="2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27">G42/G41</f>
        <v>#DIV/0!</v>
      </c>
      <c r="H60" s="163" t="e">
        <f t="shared" si="27"/>
        <v>#DIV/0!</v>
      </c>
      <c r="I60" s="163" t="e">
        <f t="shared" si="2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28">G43/G40</f>
        <v>#DIV/0!</v>
      </c>
      <c r="H61" s="163" t="e">
        <f t="shared" si="28"/>
        <v>#DIV/0!</v>
      </c>
      <c r="I61" s="163" t="e">
        <f t="shared" si="2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29">G43/G41</f>
        <v>#DIV/0!</v>
      </c>
      <c r="H62" s="163" t="e">
        <f t="shared" si="29"/>
        <v>#DIV/0!</v>
      </c>
      <c r="I62" s="163" t="e">
        <f t="shared" si="2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30">G42/G43*1000</f>
        <v>#DIV/0!</v>
      </c>
      <c r="H63" s="184" t="e">
        <f t="shared" ref="H63:I63" si="31">H42/H43*1000</f>
        <v>#DIV/0!</v>
      </c>
      <c r="I63" s="184" t="e">
        <f t="shared" si="31"/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MiXxpF3JINeIK7JlMhJfX4i8IcD/W3rkj9K79sOKssc=" saltValue="T4R9DFu/GZ2Cpefo7EQroA==" spinCount="100000" sheet="1" objects="1" scenarios="1"/>
  <conditionalFormatting sqref="F11">
    <cfRule type="expression" dxfId="21487" priority="901" stopIfTrue="1">
      <formula>LEN(TRIM($F$11))=0</formula>
    </cfRule>
  </conditionalFormatting>
  <conditionalFormatting sqref="G11">
    <cfRule type="expression" dxfId="21486" priority="902" stopIfTrue="1">
      <formula>LEN(TRIM($G$11))=0</formula>
    </cfRule>
  </conditionalFormatting>
  <conditionalFormatting sqref="H11">
    <cfRule type="expression" dxfId="21485" priority="903" stopIfTrue="1">
      <formula>LEN(TRIM($H$11))=0</formula>
    </cfRule>
  </conditionalFormatting>
  <conditionalFormatting sqref="I11">
    <cfRule type="expression" dxfId="21484" priority="904" stopIfTrue="1">
      <formula>LEN(TRIM($I$11))=0</formula>
    </cfRule>
  </conditionalFormatting>
  <conditionalFormatting sqref="F12">
    <cfRule type="expression" dxfId="21483" priority="905" stopIfTrue="1">
      <formula>LEN(TRIM($F$12))=0</formula>
    </cfRule>
  </conditionalFormatting>
  <conditionalFormatting sqref="G12">
    <cfRule type="expression" dxfId="21482" priority="906" stopIfTrue="1">
      <formula>LEN(TRIM($G$12))=0</formula>
    </cfRule>
  </conditionalFormatting>
  <conditionalFormatting sqref="H12">
    <cfRule type="expression" dxfId="21481" priority="907" stopIfTrue="1">
      <formula>LEN(TRIM($H$12))=0</formula>
    </cfRule>
  </conditionalFormatting>
  <conditionalFormatting sqref="I12">
    <cfRule type="expression" dxfId="21480" priority="908" stopIfTrue="1">
      <formula>LEN(TRIM($I$12))=0</formula>
    </cfRule>
  </conditionalFormatting>
  <conditionalFormatting sqref="F13">
    <cfRule type="expression" dxfId="21479" priority="909" stopIfTrue="1">
      <formula>LEN(TRIM($F$13))=0</formula>
    </cfRule>
  </conditionalFormatting>
  <conditionalFormatting sqref="G13">
    <cfRule type="expression" dxfId="21478" priority="910" stopIfTrue="1">
      <formula>LEN(TRIM($G$13))=0</formula>
    </cfRule>
  </conditionalFormatting>
  <conditionalFormatting sqref="H13">
    <cfRule type="expression" dxfId="21477" priority="911" stopIfTrue="1">
      <formula>LEN(TRIM($H$13))=0</formula>
    </cfRule>
  </conditionalFormatting>
  <conditionalFormatting sqref="I13">
    <cfRule type="expression" dxfId="21476" priority="912" stopIfTrue="1">
      <formula>LEN(TRIM($I$13))=0</formula>
    </cfRule>
  </conditionalFormatting>
  <conditionalFormatting sqref="Q11">
    <cfRule type="expression" dxfId="21475" priority="913" stopIfTrue="1">
      <formula>LEN(TRIM($Q$11))=0</formula>
    </cfRule>
  </conditionalFormatting>
  <conditionalFormatting sqref="Q12">
    <cfRule type="expression" dxfId="21474" priority="914" stopIfTrue="1">
      <formula>LEN(TRIM($Q$12))=0</formula>
    </cfRule>
  </conditionalFormatting>
  <conditionalFormatting sqref="Q13">
    <cfRule type="expression" dxfId="21473" priority="915" stopIfTrue="1">
      <formula>LEN(TRIM($Q$13))=0</formula>
    </cfRule>
  </conditionalFormatting>
  <conditionalFormatting sqref="F15">
    <cfRule type="expression" dxfId="21472" priority="916" stopIfTrue="1">
      <formula>LEN(TRIM($F$15))=0</formula>
    </cfRule>
  </conditionalFormatting>
  <conditionalFormatting sqref="G15">
    <cfRule type="expression" dxfId="21471" priority="917" stopIfTrue="1">
      <formula>LEN(TRIM($G$15))=0</formula>
    </cfRule>
  </conditionalFormatting>
  <conditionalFormatting sqref="H15">
    <cfRule type="expression" dxfId="21470" priority="918" stopIfTrue="1">
      <formula>LEN(TRIM($H$15))=0</formula>
    </cfRule>
  </conditionalFormatting>
  <conditionalFormatting sqref="I15">
    <cfRule type="expression" dxfId="21469" priority="919" stopIfTrue="1">
      <formula>LEN(TRIM($I$15))=0</formula>
    </cfRule>
  </conditionalFormatting>
  <conditionalFormatting sqref="Q15">
    <cfRule type="expression" dxfId="21468" priority="920" stopIfTrue="1">
      <formula>LEN(TRIM($Q$15))=0</formula>
    </cfRule>
  </conditionalFormatting>
  <conditionalFormatting sqref="F18">
    <cfRule type="expression" dxfId="21467" priority="921" stopIfTrue="1">
      <formula>LEN(TRIM($F$18))=0</formula>
    </cfRule>
  </conditionalFormatting>
  <conditionalFormatting sqref="G18">
    <cfRule type="expression" dxfId="21466" priority="922" stopIfTrue="1">
      <formula>LEN(TRIM($G$18))=0</formula>
    </cfRule>
  </conditionalFormatting>
  <conditionalFormatting sqref="H18">
    <cfRule type="expression" dxfId="21465" priority="923" stopIfTrue="1">
      <formula>LEN(TRIM($H$18))=0</formula>
    </cfRule>
  </conditionalFormatting>
  <conditionalFormatting sqref="I18">
    <cfRule type="expression" dxfId="21464" priority="924" stopIfTrue="1">
      <formula>LEN(TRIM($I$18))=0</formula>
    </cfRule>
  </conditionalFormatting>
  <conditionalFormatting sqref="F19">
    <cfRule type="expression" dxfId="21463" priority="925" stopIfTrue="1">
      <formula>LEN(TRIM($F$19))=0</formula>
    </cfRule>
  </conditionalFormatting>
  <conditionalFormatting sqref="G19">
    <cfRule type="expression" dxfId="21462" priority="926" stopIfTrue="1">
      <formula>LEN(TRIM($G$19))=0</formula>
    </cfRule>
  </conditionalFormatting>
  <conditionalFormatting sqref="H19">
    <cfRule type="expression" dxfId="21461" priority="927" stopIfTrue="1">
      <formula>LEN(TRIM($H$19))=0</formula>
    </cfRule>
  </conditionalFormatting>
  <conditionalFormatting sqref="I19">
    <cfRule type="expression" dxfId="21460" priority="928" stopIfTrue="1">
      <formula>LEN(TRIM($I$19))=0</formula>
    </cfRule>
  </conditionalFormatting>
  <conditionalFormatting sqref="F20">
    <cfRule type="expression" dxfId="21459" priority="929" stopIfTrue="1">
      <formula>LEN(TRIM($F$20))=0</formula>
    </cfRule>
  </conditionalFormatting>
  <conditionalFormatting sqref="G20">
    <cfRule type="expression" dxfId="21458" priority="930" stopIfTrue="1">
      <formula>LEN(TRIM($G$20))=0</formula>
    </cfRule>
  </conditionalFormatting>
  <conditionalFormatting sqref="H20">
    <cfRule type="expression" dxfId="21457" priority="931" stopIfTrue="1">
      <formula>LEN(TRIM($H$20))=0</formula>
    </cfRule>
  </conditionalFormatting>
  <conditionalFormatting sqref="I20">
    <cfRule type="expression" dxfId="21456" priority="932" stopIfTrue="1">
      <formula>LEN(TRIM($I$20))=0</formula>
    </cfRule>
  </conditionalFormatting>
  <conditionalFormatting sqref="Q18">
    <cfRule type="expression" dxfId="21455" priority="933" stopIfTrue="1">
      <formula>LEN(TRIM($Q$18))=0</formula>
    </cfRule>
  </conditionalFormatting>
  <conditionalFormatting sqref="Q19">
    <cfRule type="expression" dxfId="21454" priority="934" stopIfTrue="1">
      <formula>LEN(TRIM($Q$19))=0</formula>
    </cfRule>
  </conditionalFormatting>
  <conditionalFormatting sqref="Q20">
    <cfRule type="expression" dxfId="21453" priority="935" stopIfTrue="1">
      <formula>LEN(TRIM($Q$20))=0</formula>
    </cfRule>
  </conditionalFormatting>
  <conditionalFormatting sqref="F22">
    <cfRule type="expression" dxfId="21452" priority="936" stopIfTrue="1">
      <formula>LEN(TRIM($F$22))=0</formula>
    </cfRule>
  </conditionalFormatting>
  <conditionalFormatting sqref="G22">
    <cfRule type="expression" dxfId="21451" priority="937" stopIfTrue="1">
      <formula>LEN(TRIM($G$22))=0</formula>
    </cfRule>
  </conditionalFormatting>
  <conditionalFormatting sqref="H22">
    <cfRule type="expression" dxfId="21450" priority="938" stopIfTrue="1">
      <formula>LEN(TRIM($H$22))=0</formula>
    </cfRule>
  </conditionalFormatting>
  <conditionalFormatting sqref="I22">
    <cfRule type="expression" dxfId="21449" priority="939" stopIfTrue="1">
      <formula>LEN(TRIM($I$22))=0</formula>
    </cfRule>
  </conditionalFormatting>
  <conditionalFormatting sqref="Q22">
    <cfRule type="expression" dxfId="21448" priority="940" stopIfTrue="1">
      <formula>LEN(TRIM($Q$22))=0</formula>
    </cfRule>
  </conditionalFormatting>
  <conditionalFormatting sqref="F25">
    <cfRule type="expression" dxfId="21447" priority="941" stopIfTrue="1">
      <formula>LEN(TRIM($F$25))=0</formula>
    </cfRule>
  </conditionalFormatting>
  <conditionalFormatting sqref="G25">
    <cfRule type="expression" dxfId="21446" priority="942" stopIfTrue="1">
      <formula>LEN(TRIM($G$25))=0</formula>
    </cfRule>
  </conditionalFormatting>
  <conditionalFormatting sqref="H25">
    <cfRule type="expression" dxfId="21445" priority="943" stopIfTrue="1">
      <formula>LEN(TRIM($H$25))=0</formula>
    </cfRule>
  </conditionalFormatting>
  <conditionalFormatting sqref="I25">
    <cfRule type="expression" dxfId="21444" priority="944" stopIfTrue="1">
      <formula>LEN(TRIM($I$25))=0</formula>
    </cfRule>
  </conditionalFormatting>
  <conditionalFormatting sqref="F26">
    <cfRule type="expression" dxfId="21443" priority="945" stopIfTrue="1">
      <formula>LEN(TRIM($F$26))=0</formula>
    </cfRule>
  </conditionalFormatting>
  <conditionalFormatting sqref="G26">
    <cfRule type="expression" dxfId="21442" priority="946" stopIfTrue="1">
      <formula>LEN(TRIM($G$26))=0</formula>
    </cfRule>
  </conditionalFormatting>
  <conditionalFormatting sqref="H26">
    <cfRule type="expression" dxfId="21441" priority="947" stopIfTrue="1">
      <formula>LEN(TRIM($H$26))=0</formula>
    </cfRule>
  </conditionalFormatting>
  <conditionalFormatting sqref="I26">
    <cfRule type="expression" dxfId="21440" priority="948" stopIfTrue="1">
      <formula>LEN(TRIM($I$26))=0</formula>
    </cfRule>
  </conditionalFormatting>
  <conditionalFormatting sqref="F27">
    <cfRule type="expression" dxfId="21439" priority="949" stopIfTrue="1">
      <formula>LEN(TRIM($F$27))=0</formula>
    </cfRule>
  </conditionalFormatting>
  <conditionalFormatting sqref="G27">
    <cfRule type="expression" dxfId="21438" priority="950" stopIfTrue="1">
      <formula>LEN(TRIM($G$27))=0</formula>
    </cfRule>
  </conditionalFormatting>
  <conditionalFormatting sqref="H27">
    <cfRule type="expression" dxfId="21437" priority="951" stopIfTrue="1">
      <formula>LEN(TRIM($H$27))=0</formula>
    </cfRule>
  </conditionalFormatting>
  <conditionalFormatting sqref="I27">
    <cfRule type="expression" dxfId="21436" priority="952" stopIfTrue="1">
      <formula>LEN(TRIM($I$27))=0</formula>
    </cfRule>
  </conditionalFormatting>
  <conditionalFormatting sqref="F29">
    <cfRule type="expression" dxfId="21435" priority="953" stopIfTrue="1">
      <formula>LEN(TRIM($F$29))=0</formula>
    </cfRule>
  </conditionalFormatting>
  <conditionalFormatting sqref="G29">
    <cfRule type="expression" dxfId="21434" priority="954" stopIfTrue="1">
      <formula>LEN(TRIM($G$29))=0</formula>
    </cfRule>
  </conditionalFormatting>
  <conditionalFormatting sqref="H29">
    <cfRule type="expression" dxfId="21433" priority="955" stopIfTrue="1">
      <formula>LEN(TRIM($H$29))=0</formula>
    </cfRule>
  </conditionalFormatting>
  <conditionalFormatting sqref="I29">
    <cfRule type="expression" dxfId="21432" priority="956" stopIfTrue="1">
      <formula>LEN(TRIM($I$29))=0</formula>
    </cfRule>
  </conditionalFormatting>
  <conditionalFormatting sqref="F32">
    <cfRule type="expression" dxfId="21431" priority="957" stopIfTrue="1">
      <formula>LEN(TRIM($F$32))=0</formula>
    </cfRule>
  </conditionalFormatting>
  <conditionalFormatting sqref="G32">
    <cfRule type="expression" dxfId="21430" priority="958" stopIfTrue="1">
      <formula>LEN(TRIM($G$32))=0</formula>
    </cfRule>
  </conditionalFormatting>
  <conditionalFormatting sqref="H32">
    <cfRule type="expression" dxfId="21429" priority="959" stopIfTrue="1">
      <formula>LEN(TRIM($H$32))=0</formula>
    </cfRule>
  </conditionalFormatting>
  <conditionalFormatting sqref="I32">
    <cfRule type="expression" dxfId="21428" priority="960" stopIfTrue="1">
      <formula>LEN(TRIM($I$32))=0</formula>
    </cfRule>
  </conditionalFormatting>
  <conditionalFormatting sqref="F33">
    <cfRule type="expression" dxfId="21427" priority="961" stopIfTrue="1">
      <formula>LEN(TRIM($F$33))=0</formula>
    </cfRule>
  </conditionalFormatting>
  <conditionalFormatting sqref="G33">
    <cfRule type="expression" dxfId="21426" priority="962" stopIfTrue="1">
      <formula>LEN(TRIM($G$33))=0</formula>
    </cfRule>
  </conditionalFormatting>
  <conditionalFormatting sqref="H33">
    <cfRule type="expression" dxfId="21425" priority="963" stopIfTrue="1">
      <formula>LEN(TRIM($H$33))=0</formula>
    </cfRule>
  </conditionalFormatting>
  <conditionalFormatting sqref="I33">
    <cfRule type="expression" dxfId="21424" priority="964" stopIfTrue="1">
      <formula>LEN(TRIM($I$33))=0</formula>
    </cfRule>
  </conditionalFormatting>
  <conditionalFormatting sqref="F34">
    <cfRule type="expression" dxfId="21423" priority="965" stopIfTrue="1">
      <formula>LEN(TRIM($F$34))=0</formula>
    </cfRule>
  </conditionalFormatting>
  <conditionalFormatting sqref="G34">
    <cfRule type="expression" dxfId="21422" priority="966" stopIfTrue="1">
      <formula>LEN(TRIM($G$34))=0</formula>
    </cfRule>
  </conditionalFormatting>
  <conditionalFormatting sqref="H34">
    <cfRule type="expression" dxfId="21421" priority="967" stopIfTrue="1">
      <formula>LEN(TRIM($H$34))=0</formula>
    </cfRule>
  </conditionalFormatting>
  <conditionalFormatting sqref="I34">
    <cfRule type="expression" dxfId="21420" priority="968" stopIfTrue="1">
      <formula>LEN(TRIM($I$34))=0</formula>
    </cfRule>
  </conditionalFormatting>
  <conditionalFormatting sqref="F36">
    <cfRule type="expression" dxfId="21419" priority="969" stopIfTrue="1">
      <formula>LEN(TRIM($F$36))=0</formula>
    </cfRule>
  </conditionalFormatting>
  <conditionalFormatting sqref="G36">
    <cfRule type="expression" dxfId="21418" priority="970" stopIfTrue="1">
      <formula>LEN(TRIM($G$36))=0</formula>
    </cfRule>
  </conditionalFormatting>
  <conditionalFormatting sqref="H36">
    <cfRule type="expression" dxfId="21417" priority="971" stopIfTrue="1">
      <formula>LEN(TRIM($H$36))=0</formula>
    </cfRule>
  </conditionalFormatting>
  <conditionalFormatting sqref="I36">
    <cfRule type="expression" dxfId="21416" priority="972" stopIfTrue="1">
      <formula>LEN(TRIM($I$36))=0</formula>
    </cfRule>
  </conditionalFormatting>
  <dataValidations count="1">
    <dataValidation type="whole" allowBlank="1" showErrorMessage="1" errorTitle="Input error" error="Enter a whole number." sqref="F11:I13 Q11:Q13 F15:I15 Q15 F18:I20 Q18:Q20 F22:I22 Q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77">
        <f>CLAIMS_Total_Ind!A2+CLAIMS_Total_Grp!A2</f>
        <v>9660</v>
      </c>
      <c r="D2" s="38" t="s">
        <v>143</v>
      </c>
      <c r="E2" s="38"/>
      <c r="F2" s="88" t="s">
        <v>69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</v>
      </c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</v>
      </c>
      <c r="D4" s="38" t="s">
        <v>128</v>
      </c>
      <c r="E4" s="38"/>
      <c r="F4" s="88" t="s">
        <v>69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77">
        <f>CLAIMS_Total_Ind!F13+CLAIMS_Total_Grp!F13</f>
        <v>0</v>
      </c>
      <c r="G13" s="77">
        <f>CLAIMS_Total_Ind!G13+CLAIMS_Total_Grp!G13</f>
        <v>0</v>
      </c>
      <c r="H13" s="77">
        <f>CLAIMS_Total_Ind!H13+CLAIMS_Total_Grp!H13</f>
        <v>0</v>
      </c>
      <c r="I13" s="77">
        <f>CLAIMS_Total_Ind!I13+CLAIMS_Total_Grp!I13</f>
        <v>0</v>
      </c>
      <c r="J13" s="77">
        <f>CLAIMS_Total_Ind!J13+CLAIMS_Total_Grp!J13</f>
        <v>0</v>
      </c>
      <c r="K13" s="77">
        <f>CLAIMS_Total_Ind!K13+CLAIMS_Total_Grp!K13</f>
        <v>0</v>
      </c>
      <c r="L13" s="77">
        <f>CLAIMS_Total_Ind!L13+CLAIMS_Total_Grp!L13</f>
        <v>0</v>
      </c>
      <c r="M13" s="77">
        <f>CLAIMS_Total_Ind!M13+CLAIMS_Total_Grp!M13</f>
        <v>0</v>
      </c>
      <c r="N13" s="77">
        <f>CLAIMS_Total_Ind!N13+CLAIMS_Total_Grp!N13</f>
        <v>0</v>
      </c>
      <c r="O13" s="77">
        <f>CLAIMS_Total_Ind!O13+CLAIMS_Total_Grp!O13</f>
        <v>0</v>
      </c>
      <c r="P13" s="77">
        <f>CLAIMS_Total_Ind!P13+CLAIMS_Total_Grp!P13</f>
        <v>0</v>
      </c>
      <c r="Q13" s="77">
        <f>CLAIMS_Total_Ind!Q13+CLAIMS_Total_Grp!Q13</f>
        <v>0</v>
      </c>
      <c r="R13" s="77">
        <f>CLAIMS_Total_Ind!R13+CLAIMS_Total_Grp!R13</f>
        <v>0</v>
      </c>
      <c r="S13" s="77">
        <f>CLAIMS_Total_Ind!S13+CLAIMS_Total_Grp!S13</f>
        <v>0</v>
      </c>
      <c r="T13" s="77">
        <f>CLAIMS_Total_Ind!T13+CLAIMS_Total_Grp!T13</f>
        <v>0</v>
      </c>
      <c r="U13" s="77">
        <f>CLAIMS_Total_Ind!U13+CLAIMS_Total_Grp!U13</f>
        <v>0</v>
      </c>
      <c r="V13" s="77">
        <f>CLAIMS_Total_Ind!V13+CLAIMS_Total_Grp!V13</f>
        <v>0</v>
      </c>
      <c r="W13" s="77">
        <f>CLAIMS_Total_Ind!W13+CLAIMS_Total_Grp!W13</f>
        <v>0</v>
      </c>
      <c r="X13" s="77">
        <f>CLAIMS_Total_Ind!X13+CLAIMS_Total_Grp!X13</f>
        <v>0</v>
      </c>
      <c r="Y13" s="77">
        <f>CLAIMS_Total_Ind!Y13+CLAIMS_Total_Grp!Y13</f>
        <v>0</v>
      </c>
      <c r="Z13" s="77">
        <f>CLAIMS_Total_Ind!Z13+CLAIMS_Total_Grp!Z13</f>
        <v>0</v>
      </c>
      <c r="AA13" s="77">
        <f>CLAIMS_Total_Ind!AA13+CLAIMS_Total_Grp!AA13</f>
        <v>0</v>
      </c>
      <c r="AB13" s="77">
        <f>CLAIMS_Total_Ind!AB13+CLAIMS_Total_Grp!AB13</f>
        <v>0</v>
      </c>
      <c r="AC13" s="77">
        <f>CLAIMS_Total_Ind!AC13+CLAIMS_Total_Grp!AC13</f>
        <v>0</v>
      </c>
      <c r="AD13" s="77">
        <f>CLAIMS_Total_Ind!AD13+CLAIMS_Total_Grp!AD13</f>
        <v>0</v>
      </c>
      <c r="AE13" s="77">
        <f>CLAIMS_Total_Ind!AE13+CLAIMS_Total_Grp!AE13</f>
        <v>0</v>
      </c>
      <c r="AF13" s="77">
        <f>CLAIMS_Total_Ind!AF13+CLAIMS_Total_Grp!AF13</f>
        <v>0</v>
      </c>
      <c r="AG13" s="77">
        <f>CLAIMS_Total_Ind!AG13+CLAIMS_Total_Grp!AG13</f>
        <v>0</v>
      </c>
      <c r="AH13" s="77">
        <f>CLAIMS_Total_Ind!AH13+CLAIMS_Total_Grp!AH13</f>
        <v>0</v>
      </c>
      <c r="AI13" s="77">
        <f>CLAIMS_Total_Ind!AI13+CLAIMS_Total_Grp!AI13</f>
        <v>0</v>
      </c>
      <c r="AJ13" s="77">
        <f>CLAIMS_Total_Ind!AJ13+CLAIMS_Total_Grp!AJ13</f>
        <v>0</v>
      </c>
      <c r="AK13" s="77">
        <f>CLAIMS_Total_Ind!AK13+CLAIMS_Total_Grp!AK13</f>
        <v>0</v>
      </c>
      <c r="AL13" s="77">
        <f>CLAIMS_Total_Ind!AL13+CLAIMS_Total_Grp!AL13</f>
        <v>0</v>
      </c>
      <c r="AM13" s="77">
        <f>CLAIMS_Total_Ind!AM13+CLAIMS_Total_Grp!AM13</f>
        <v>0</v>
      </c>
      <c r="AN13" s="77">
        <f>CLAIMS_Total_Ind!AN13+CLAIMS_Total_Grp!AN13</f>
        <v>0</v>
      </c>
      <c r="AO13" s="77">
        <f>CLAIMS_Total_Ind!AO13+CLAIMS_Total_Grp!AO13</f>
        <v>0</v>
      </c>
      <c r="AP13" s="77">
        <f>CLAIMS_Total_Ind!AP13+CLAIMS_Total_Grp!AP13</f>
        <v>0</v>
      </c>
      <c r="AQ13" s="77">
        <f>CLAIMS_Total_Ind!AQ13+CLAIMS_Total_Grp!AQ13</f>
        <v>0</v>
      </c>
      <c r="AR13" s="77">
        <f>CLAIMS_Total_Ind!AR13+CLAIMS_Total_Grp!AR13</f>
        <v>0</v>
      </c>
      <c r="AS13" s="77">
        <f>CLAIMS_Total_Ind!AS13+CLAIMS_Total_Grp!AS13</f>
        <v>0</v>
      </c>
      <c r="AT13" s="77">
        <f>CLAIMS_Total_Ind!AT13+CLAIMS_Total_Grp!AT13</f>
        <v>0</v>
      </c>
      <c r="AU13" s="77">
        <f>CLAIMS_Total_Ind!AU13+CLAIMS_Total_Grp!AU13</f>
        <v>0</v>
      </c>
      <c r="AV13" s="77">
        <f>CLAIMS_Total_Ind!AV13+CLAIMS_Total_Grp!AV13</f>
        <v>0</v>
      </c>
      <c r="AW13" s="77">
        <f>CLAIMS_Total_Ind!AW13+CLAIMS_Total_Grp!AW13</f>
        <v>0</v>
      </c>
      <c r="AX13" s="77">
        <f>CLAIMS_Total_Ind!AX13+CLAIMS_Total_Grp!AX13</f>
        <v>0</v>
      </c>
      <c r="AY13" s="77">
        <f>CLAIMS_Total_Ind!AY13+CLAIMS_Total_Grp!AY13</f>
        <v>0</v>
      </c>
      <c r="AZ13" s="77">
        <f>CLAIMS_Total_Ind!AZ13+CLAIMS_Total_Grp!AZ13</f>
        <v>0</v>
      </c>
      <c r="BA13" s="77">
        <f>CLAIMS_Total_Ind!BA13+CLAIMS_Total_Grp!BA13</f>
        <v>0</v>
      </c>
      <c r="BB13" s="77">
        <f>CLAIMS_Total_Ind!BB13+CLAIMS_Total_Grp!BB13</f>
        <v>0</v>
      </c>
      <c r="BC13" s="77">
        <f>CLAIMS_Total_Ind!BC13+CLAIMS_Total_Grp!BC13</f>
        <v>0</v>
      </c>
      <c r="BD13" s="77">
        <f>CLAIMS_Total_Ind!BD13+CLAIMS_Total_Grp!BD13</f>
        <v>0</v>
      </c>
      <c r="BE13" s="77">
        <f>CLAIMS_Total_Ind!BE13+CLAIMS_Total_Grp!BE13</f>
        <v>0</v>
      </c>
      <c r="BF13" s="77">
        <f>CLAIMS_Total_Ind!BF13+CLAIMS_Total_Grp!BF13</f>
        <v>0</v>
      </c>
      <c r="BG13" s="77">
        <f>CLAIMS_Total_Ind!BG13+CLAIMS_Total_Grp!BG13</f>
        <v>0</v>
      </c>
      <c r="BH13" s="77">
        <f>CLAIMS_Total_Ind!BH13+CLAIMS_Total_Grp!BH13</f>
        <v>0</v>
      </c>
      <c r="BI13" s="77">
        <f>CLAIMS_Total_Ind!BI13+CLAIMS_Total_Grp!BI13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44" t="s">
        <v>200</v>
      </c>
      <c r="F15" s="156">
        <f>CLAIMS_Total_Ind!F15+CLAIMS_Total_Grp!F15</f>
        <v>0</v>
      </c>
      <c r="G15" s="156">
        <f>CLAIMS_Total_Ind!G15+CLAIMS_Total_Grp!G15</f>
        <v>0</v>
      </c>
      <c r="H15" s="156">
        <f>CLAIMS_Total_Ind!H15+CLAIMS_Total_Grp!H15</f>
        <v>0</v>
      </c>
      <c r="I15" s="156">
        <f>CLAIMS_Total_Ind!I15+CLAIMS_Total_Grp!I15</f>
        <v>0</v>
      </c>
      <c r="J15" s="156">
        <f>CLAIMS_Total_Ind!J15+CLAIMS_Total_Grp!J15</f>
        <v>0</v>
      </c>
      <c r="K15" s="156">
        <f>CLAIMS_Total_Ind!K15+CLAIMS_Total_Grp!K15</f>
        <v>0</v>
      </c>
      <c r="L15" s="156">
        <f>CLAIMS_Total_Ind!L15+CLAIMS_Total_Grp!L15</f>
        <v>0</v>
      </c>
      <c r="M15" s="156">
        <f>CLAIMS_Total_Ind!M15+CLAIMS_Total_Grp!M15</f>
        <v>0</v>
      </c>
      <c r="N15" s="156">
        <f>CLAIMS_Total_Ind!N15+CLAIMS_Total_Grp!N15</f>
        <v>0</v>
      </c>
      <c r="O15" s="156">
        <f>CLAIMS_Total_Ind!O15+CLAIMS_Total_Grp!O15</f>
        <v>0</v>
      </c>
      <c r="P15" s="156">
        <f>CLAIMS_Total_Ind!P15+CLAIMS_Total_Grp!P15</f>
        <v>0</v>
      </c>
      <c r="Q15" s="156">
        <f>CLAIMS_Total_Ind!Q15+CLAIMS_Total_Grp!Q15</f>
        <v>0</v>
      </c>
      <c r="R15" s="156">
        <f>CLAIMS_Total_Ind!R15+CLAIMS_Total_Grp!R15</f>
        <v>0</v>
      </c>
      <c r="S15" s="156">
        <f>CLAIMS_Total_Ind!S15+CLAIMS_Total_Grp!S15</f>
        <v>0</v>
      </c>
      <c r="T15" s="156">
        <f>CLAIMS_Total_Ind!T15+CLAIMS_Total_Grp!T15</f>
        <v>0</v>
      </c>
      <c r="U15" s="156">
        <f>CLAIMS_Total_Ind!U15+CLAIMS_Total_Grp!U15</f>
        <v>0</v>
      </c>
      <c r="V15" s="156">
        <f>CLAIMS_Total_Ind!V15+CLAIMS_Total_Grp!V15</f>
        <v>0</v>
      </c>
      <c r="W15" s="156">
        <f>CLAIMS_Total_Ind!W15+CLAIMS_Total_Grp!W15</f>
        <v>0</v>
      </c>
      <c r="X15" s="156">
        <f>CLAIMS_Total_Ind!X15+CLAIMS_Total_Grp!X15</f>
        <v>0</v>
      </c>
      <c r="Y15" s="156">
        <f>CLAIMS_Total_Ind!Y15+CLAIMS_Total_Grp!Y15</f>
        <v>0</v>
      </c>
      <c r="Z15" s="156">
        <f>CLAIMS_Total_Ind!Z15+CLAIMS_Total_Grp!Z15</f>
        <v>0</v>
      </c>
      <c r="AA15" s="156">
        <f>CLAIMS_Total_Ind!AA15+CLAIMS_Total_Grp!AA15</f>
        <v>0</v>
      </c>
      <c r="AB15" s="156">
        <f>CLAIMS_Total_Ind!AB15+CLAIMS_Total_Grp!AB15</f>
        <v>0</v>
      </c>
      <c r="AC15" s="156">
        <f>CLAIMS_Total_Ind!AC15+CLAIMS_Total_Grp!AC15</f>
        <v>0</v>
      </c>
      <c r="AD15" s="156">
        <f>CLAIMS_Total_Ind!AD15+CLAIMS_Total_Grp!AD15</f>
        <v>0</v>
      </c>
      <c r="AE15" s="156">
        <f>CLAIMS_Total_Ind!AE15+CLAIMS_Total_Grp!AE15</f>
        <v>0</v>
      </c>
      <c r="AF15" s="156">
        <f>CLAIMS_Total_Ind!AF15+CLAIMS_Total_Grp!AF15</f>
        <v>0</v>
      </c>
      <c r="AG15" s="156">
        <f>CLAIMS_Total_Ind!AG15+CLAIMS_Total_Grp!AG15</f>
        <v>0</v>
      </c>
      <c r="AH15" s="156">
        <f>CLAIMS_Total_Ind!AH15+CLAIMS_Total_Grp!AH15</f>
        <v>0</v>
      </c>
      <c r="AI15" s="156">
        <f>CLAIMS_Total_Ind!AI15+CLAIMS_Total_Grp!AI15</f>
        <v>0</v>
      </c>
      <c r="AJ15" s="156">
        <f>CLAIMS_Total_Ind!AJ15+CLAIMS_Total_Grp!AJ15</f>
        <v>0</v>
      </c>
      <c r="AK15" s="156">
        <f>CLAIMS_Total_Ind!AK15+CLAIMS_Total_Grp!AK15</f>
        <v>0</v>
      </c>
      <c r="AL15" s="156">
        <f>CLAIMS_Total_Ind!AL15+CLAIMS_Total_Grp!AL15</f>
        <v>0</v>
      </c>
      <c r="AM15" s="156">
        <f>CLAIMS_Total_Ind!AM15+CLAIMS_Total_Grp!AM15</f>
        <v>0</v>
      </c>
      <c r="AN15" s="156">
        <f>CLAIMS_Total_Ind!AN15+CLAIMS_Total_Grp!AN15</f>
        <v>0</v>
      </c>
      <c r="AO15" s="156">
        <f>CLAIMS_Total_Ind!AO15+CLAIMS_Total_Grp!AO15</f>
        <v>0</v>
      </c>
      <c r="AP15" s="156">
        <f>CLAIMS_Total_Ind!AP15+CLAIMS_Total_Grp!AP15</f>
        <v>0</v>
      </c>
      <c r="AQ15" s="156">
        <f>CLAIMS_Total_Ind!AQ15+CLAIMS_Total_Grp!AQ15</f>
        <v>0</v>
      </c>
      <c r="AR15" s="156">
        <f>CLAIMS_Total_Ind!AR15+CLAIMS_Total_Grp!AR15</f>
        <v>0</v>
      </c>
      <c r="AS15" s="156">
        <f>CLAIMS_Total_Ind!AS15+CLAIMS_Total_Grp!AS15</f>
        <v>0</v>
      </c>
      <c r="AT15" s="156">
        <f>CLAIMS_Total_Ind!AT15+CLAIMS_Total_Grp!AT15</f>
        <v>0</v>
      </c>
      <c r="AU15" s="156">
        <f>CLAIMS_Total_Ind!AU15+CLAIMS_Total_Grp!AU15</f>
        <v>0</v>
      </c>
      <c r="AV15" s="156">
        <f>CLAIMS_Total_Ind!AV15+CLAIMS_Total_Grp!AV15</f>
        <v>0</v>
      </c>
      <c r="AW15" s="156">
        <f>CLAIMS_Total_Ind!AW15+CLAIMS_Total_Grp!AW15</f>
        <v>0</v>
      </c>
      <c r="AX15" s="156">
        <f>CLAIMS_Total_Ind!AX15+CLAIMS_Total_Grp!AX15</f>
        <v>0</v>
      </c>
      <c r="AY15" s="156">
        <f>CLAIMS_Total_Ind!AY15+CLAIMS_Total_Grp!AY15</f>
        <v>0</v>
      </c>
      <c r="AZ15" s="156">
        <f>CLAIMS_Total_Ind!AZ15+CLAIMS_Total_Grp!AZ15</f>
        <v>0</v>
      </c>
      <c r="BA15" s="156">
        <f>CLAIMS_Total_Ind!BA15+CLAIMS_Total_Grp!BA15</f>
        <v>0</v>
      </c>
      <c r="BB15" s="156">
        <f>CLAIMS_Total_Ind!BB15+CLAIMS_Total_Grp!BB15</f>
        <v>0</v>
      </c>
      <c r="BC15" s="156">
        <f>CLAIMS_Total_Ind!BC15+CLAIMS_Total_Grp!BC15</f>
        <v>0</v>
      </c>
      <c r="BD15" s="156">
        <f>CLAIMS_Total_Ind!BD15+CLAIMS_Total_Grp!BD15</f>
        <v>0</v>
      </c>
      <c r="BE15" s="156">
        <f>CLAIMS_Total_Ind!BE15+CLAIMS_Total_Grp!BE15</f>
        <v>0</v>
      </c>
      <c r="BF15" s="156">
        <f>CLAIMS_Total_Ind!BF15+CLAIMS_Total_Grp!BF15</f>
        <v>0</v>
      </c>
      <c r="BG15" s="156">
        <f>CLAIMS_Total_Ind!BG15+CLAIMS_Total_Grp!BG15</f>
        <v>0</v>
      </c>
      <c r="BH15" s="156">
        <f>CLAIMS_Total_Ind!BH15+CLAIMS_Total_Grp!BH15</f>
        <v>0</v>
      </c>
      <c r="BI15" s="156">
        <f>CLAIMS_Total_Ind!BI15+CLAIMS_Total_Grp!BI15</f>
        <v>0</v>
      </c>
    </row>
    <row r="16" spans="1:61" ht="15" customHeight="1" x14ac:dyDescent="0.55000000000000004">
      <c r="A16" s="16"/>
      <c r="D16" s="50"/>
      <c r="E16" s="44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77">
        <f>CLAIMS_Total_Ind!F17+CLAIMS_Total_Grp!F17</f>
        <v>0</v>
      </c>
      <c r="G17" s="77">
        <f>CLAIMS_Total_Ind!G17+CLAIMS_Total_Grp!G17</f>
        <v>0</v>
      </c>
      <c r="H17" s="77">
        <f>CLAIMS_Total_Ind!H17+CLAIMS_Total_Grp!H17</f>
        <v>0</v>
      </c>
      <c r="I17" s="77">
        <f>CLAIMS_Total_Ind!I17+CLAIMS_Total_Grp!I17</f>
        <v>0</v>
      </c>
      <c r="J17" s="77">
        <f>CLAIMS_Total_Ind!J17+CLAIMS_Total_Grp!J17</f>
        <v>0</v>
      </c>
      <c r="K17" s="77">
        <f>CLAIMS_Total_Ind!K17+CLAIMS_Total_Grp!K17</f>
        <v>0</v>
      </c>
      <c r="L17" s="77">
        <f>CLAIMS_Total_Ind!L17+CLAIMS_Total_Grp!L17</f>
        <v>0</v>
      </c>
      <c r="M17" s="77">
        <f>CLAIMS_Total_Ind!M17+CLAIMS_Total_Grp!M17</f>
        <v>0</v>
      </c>
      <c r="N17" s="77">
        <f>CLAIMS_Total_Ind!N17+CLAIMS_Total_Grp!N17</f>
        <v>0</v>
      </c>
      <c r="O17" s="77">
        <f>CLAIMS_Total_Ind!O17+CLAIMS_Total_Grp!O17</f>
        <v>0</v>
      </c>
      <c r="P17" s="77">
        <f>CLAIMS_Total_Ind!P17+CLAIMS_Total_Grp!P17</f>
        <v>0</v>
      </c>
      <c r="Q17" s="77">
        <f>CLAIMS_Total_Ind!Q17+CLAIMS_Total_Grp!Q17</f>
        <v>0</v>
      </c>
      <c r="R17" s="77">
        <f>CLAIMS_Total_Ind!R17+CLAIMS_Total_Grp!R17</f>
        <v>0</v>
      </c>
      <c r="S17" s="77">
        <f>CLAIMS_Total_Ind!S17+CLAIMS_Total_Grp!S17</f>
        <v>0</v>
      </c>
      <c r="T17" s="77">
        <f>CLAIMS_Total_Ind!T17+CLAIMS_Total_Grp!T17</f>
        <v>0</v>
      </c>
      <c r="U17" s="77">
        <f>CLAIMS_Total_Ind!U17+CLAIMS_Total_Grp!U17</f>
        <v>0</v>
      </c>
      <c r="V17" s="77">
        <f>CLAIMS_Total_Ind!V17+CLAIMS_Total_Grp!V17</f>
        <v>0</v>
      </c>
      <c r="W17" s="77">
        <f>CLAIMS_Total_Ind!W17+CLAIMS_Total_Grp!W17</f>
        <v>0</v>
      </c>
      <c r="X17" s="77">
        <f>CLAIMS_Total_Ind!X17+CLAIMS_Total_Grp!X17</f>
        <v>0</v>
      </c>
      <c r="Y17" s="77">
        <f>CLAIMS_Total_Ind!Y17+CLAIMS_Total_Grp!Y17</f>
        <v>0</v>
      </c>
      <c r="Z17" s="77">
        <f>CLAIMS_Total_Ind!Z17+CLAIMS_Total_Grp!Z17</f>
        <v>0</v>
      </c>
      <c r="AA17" s="77">
        <f>CLAIMS_Total_Ind!AA17+CLAIMS_Total_Grp!AA17</f>
        <v>0</v>
      </c>
      <c r="AB17" s="77">
        <f>CLAIMS_Total_Ind!AB17+CLAIMS_Total_Grp!AB17</f>
        <v>0</v>
      </c>
      <c r="AC17" s="77">
        <f>CLAIMS_Total_Ind!AC17+CLAIMS_Total_Grp!AC17</f>
        <v>0</v>
      </c>
      <c r="AD17" s="77">
        <f>CLAIMS_Total_Ind!AD17+CLAIMS_Total_Grp!AD17</f>
        <v>0</v>
      </c>
      <c r="AE17" s="77">
        <f>CLAIMS_Total_Ind!AE17+CLAIMS_Total_Grp!AE17</f>
        <v>0</v>
      </c>
      <c r="AF17" s="77">
        <f>CLAIMS_Total_Ind!AF17+CLAIMS_Total_Grp!AF17</f>
        <v>0</v>
      </c>
      <c r="AG17" s="77">
        <f>CLAIMS_Total_Ind!AG17+CLAIMS_Total_Grp!AG17</f>
        <v>0</v>
      </c>
      <c r="AH17" s="77">
        <f>CLAIMS_Total_Ind!AH17+CLAIMS_Total_Grp!AH17</f>
        <v>0</v>
      </c>
      <c r="AI17" s="77">
        <f>CLAIMS_Total_Ind!AI17+CLAIMS_Total_Grp!AI17</f>
        <v>0</v>
      </c>
      <c r="AJ17" s="77">
        <f>CLAIMS_Total_Ind!AJ17+CLAIMS_Total_Grp!AJ17</f>
        <v>0</v>
      </c>
      <c r="AK17" s="77">
        <f>CLAIMS_Total_Ind!AK17+CLAIMS_Total_Grp!AK17</f>
        <v>0</v>
      </c>
      <c r="AL17" s="77">
        <f>CLAIMS_Total_Ind!AL17+CLAIMS_Total_Grp!AL17</f>
        <v>0</v>
      </c>
      <c r="AM17" s="77">
        <f>CLAIMS_Total_Ind!AM17+CLAIMS_Total_Grp!AM17</f>
        <v>0</v>
      </c>
      <c r="AN17" s="77">
        <f>CLAIMS_Total_Ind!AN17+CLAIMS_Total_Grp!AN17</f>
        <v>0</v>
      </c>
      <c r="AO17" s="77">
        <f>CLAIMS_Total_Ind!AO17+CLAIMS_Total_Grp!AO17</f>
        <v>0</v>
      </c>
      <c r="AP17" s="77">
        <f>CLAIMS_Total_Ind!AP17+CLAIMS_Total_Grp!AP17</f>
        <v>0</v>
      </c>
      <c r="AQ17" s="77">
        <f>CLAIMS_Total_Ind!AQ17+CLAIMS_Total_Grp!AQ17</f>
        <v>0</v>
      </c>
      <c r="AR17" s="77">
        <f>CLAIMS_Total_Ind!AR17+CLAIMS_Total_Grp!AR17</f>
        <v>0</v>
      </c>
      <c r="AS17" s="77">
        <f>CLAIMS_Total_Ind!AS17+CLAIMS_Total_Grp!AS17</f>
        <v>0</v>
      </c>
      <c r="AT17" s="77">
        <f>CLAIMS_Total_Ind!AT17+CLAIMS_Total_Grp!AT17</f>
        <v>0</v>
      </c>
      <c r="AU17" s="77">
        <f>CLAIMS_Total_Ind!AU17+CLAIMS_Total_Grp!AU17</f>
        <v>0</v>
      </c>
      <c r="AV17" s="77">
        <f>CLAIMS_Total_Ind!AV17+CLAIMS_Total_Grp!AV17</f>
        <v>0</v>
      </c>
      <c r="AW17" s="77">
        <f>CLAIMS_Total_Ind!AW17+CLAIMS_Total_Grp!AW17</f>
        <v>0</v>
      </c>
      <c r="AX17" s="77">
        <f>CLAIMS_Total_Ind!AX17+CLAIMS_Total_Grp!AX17</f>
        <v>0</v>
      </c>
      <c r="AY17" s="77">
        <f>CLAIMS_Total_Ind!AY17+CLAIMS_Total_Grp!AY17</f>
        <v>0</v>
      </c>
      <c r="AZ17" s="77">
        <f>CLAIMS_Total_Ind!AZ17+CLAIMS_Total_Grp!AZ17</f>
        <v>0</v>
      </c>
      <c r="BA17" s="77">
        <f>CLAIMS_Total_Ind!BA17+CLAIMS_Total_Grp!BA17</f>
        <v>0</v>
      </c>
      <c r="BB17" s="77">
        <f>CLAIMS_Total_Ind!BB17+CLAIMS_Total_Grp!BB17</f>
        <v>0</v>
      </c>
      <c r="BC17" s="77">
        <f>CLAIMS_Total_Ind!BC17+CLAIMS_Total_Grp!BC17</f>
        <v>0</v>
      </c>
      <c r="BD17" s="77">
        <f>CLAIMS_Total_Ind!BD17+CLAIMS_Total_Grp!BD17</f>
        <v>0</v>
      </c>
      <c r="BE17" s="77">
        <f>CLAIMS_Total_Ind!BE17+CLAIMS_Total_Grp!BE17</f>
        <v>0</v>
      </c>
      <c r="BF17" s="77">
        <f>CLAIMS_Total_Ind!BF17+CLAIMS_Total_Grp!BF17</f>
        <v>0</v>
      </c>
      <c r="BG17" s="77">
        <f>CLAIMS_Total_Ind!BG17+CLAIMS_Total_Grp!BG17</f>
        <v>0</v>
      </c>
      <c r="BH17" s="77">
        <f>CLAIMS_Total_Ind!BH17+CLAIMS_Total_Grp!BH17</f>
        <v>0</v>
      </c>
      <c r="BI17" s="77">
        <f>CLAIMS_Total_Ind!BI17+CLAIMS_Total_Grp!BI17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77">
        <f>CLAIMS_Total_Ind!F18+CLAIMS_Total_Grp!F18</f>
        <v>0</v>
      </c>
      <c r="G18" s="77">
        <f>CLAIMS_Total_Ind!G18+CLAIMS_Total_Grp!G18</f>
        <v>0</v>
      </c>
      <c r="H18" s="77">
        <f>CLAIMS_Total_Ind!H18+CLAIMS_Total_Grp!H18</f>
        <v>0</v>
      </c>
      <c r="I18" s="77">
        <f>CLAIMS_Total_Ind!I18+CLAIMS_Total_Grp!I18</f>
        <v>0</v>
      </c>
      <c r="J18" s="77">
        <f>CLAIMS_Total_Ind!J18+CLAIMS_Total_Grp!J18</f>
        <v>0</v>
      </c>
      <c r="K18" s="77">
        <f>CLAIMS_Total_Ind!K18+CLAIMS_Total_Grp!K18</f>
        <v>0</v>
      </c>
      <c r="L18" s="77">
        <f>CLAIMS_Total_Ind!L18+CLAIMS_Total_Grp!L18</f>
        <v>0</v>
      </c>
      <c r="M18" s="77">
        <f>CLAIMS_Total_Ind!M18+CLAIMS_Total_Grp!M18</f>
        <v>0</v>
      </c>
      <c r="N18" s="77">
        <f>CLAIMS_Total_Ind!N18+CLAIMS_Total_Grp!N18</f>
        <v>0</v>
      </c>
      <c r="O18" s="77">
        <f>CLAIMS_Total_Ind!O18+CLAIMS_Total_Grp!O18</f>
        <v>0</v>
      </c>
      <c r="P18" s="77">
        <f>CLAIMS_Total_Ind!P18+CLAIMS_Total_Grp!P18</f>
        <v>0</v>
      </c>
      <c r="Q18" s="77">
        <f>CLAIMS_Total_Ind!Q18+CLAIMS_Total_Grp!Q18</f>
        <v>0</v>
      </c>
      <c r="R18" s="77">
        <f>CLAIMS_Total_Ind!R18+CLAIMS_Total_Grp!R18</f>
        <v>0</v>
      </c>
      <c r="S18" s="77">
        <f>CLAIMS_Total_Ind!S18+CLAIMS_Total_Grp!S18</f>
        <v>0</v>
      </c>
      <c r="T18" s="77">
        <f>CLAIMS_Total_Ind!T18+CLAIMS_Total_Grp!T18</f>
        <v>0</v>
      </c>
      <c r="U18" s="77">
        <f>CLAIMS_Total_Ind!U18+CLAIMS_Total_Grp!U18</f>
        <v>0</v>
      </c>
      <c r="V18" s="77">
        <f>CLAIMS_Total_Ind!V18+CLAIMS_Total_Grp!V18</f>
        <v>0</v>
      </c>
      <c r="W18" s="77">
        <f>CLAIMS_Total_Ind!W18+CLAIMS_Total_Grp!W18</f>
        <v>0</v>
      </c>
      <c r="X18" s="77">
        <f>CLAIMS_Total_Ind!X18+CLAIMS_Total_Grp!X18</f>
        <v>0</v>
      </c>
      <c r="Y18" s="77">
        <f>CLAIMS_Total_Ind!Y18+CLAIMS_Total_Grp!Y18</f>
        <v>0</v>
      </c>
      <c r="Z18" s="77">
        <f>CLAIMS_Total_Ind!Z18+CLAIMS_Total_Grp!Z18</f>
        <v>0</v>
      </c>
      <c r="AA18" s="77">
        <f>CLAIMS_Total_Ind!AA18+CLAIMS_Total_Grp!AA18</f>
        <v>0</v>
      </c>
      <c r="AB18" s="77">
        <f>CLAIMS_Total_Ind!AB18+CLAIMS_Total_Grp!AB18</f>
        <v>0</v>
      </c>
      <c r="AC18" s="77">
        <f>CLAIMS_Total_Ind!AC18+CLAIMS_Total_Grp!AC18</f>
        <v>0</v>
      </c>
      <c r="AD18" s="77">
        <f>CLAIMS_Total_Ind!AD18+CLAIMS_Total_Grp!AD18</f>
        <v>0</v>
      </c>
      <c r="AE18" s="77">
        <f>CLAIMS_Total_Ind!AE18+CLAIMS_Total_Grp!AE18</f>
        <v>0</v>
      </c>
      <c r="AF18" s="77">
        <f>CLAIMS_Total_Ind!AF18+CLAIMS_Total_Grp!AF18</f>
        <v>0</v>
      </c>
      <c r="AG18" s="77">
        <f>CLAIMS_Total_Ind!AG18+CLAIMS_Total_Grp!AG18</f>
        <v>0</v>
      </c>
      <c r="AH18" s="77">
        <f>CLAIMS_Total_Ind!AH18+CLAIMS_Total_Grp!AH18</f>
        <v>0</v>
      </c>
      <c r="AI18" s="77">
        <f>CLAIMS_Total_Ind!AI18+CLAIMS_Total_Grp!AI18</f>
        <v>0</v>
      </c>
      <c r="AJ18" s="77">
        <f>CLAIMS_Total_Ind!AJ18+CLAIMS_Total_Grp!AJ18</f>
        <v>0</v>
      </c>
      <c r="AK18" s="77">
        <f>CLAIMS_Total_Ind!AK18+CLAIMS_Total_Grp!AK18</f>
        <v>0</v>
      </c>
      <c r="AL18" s="77">
        <f>CLAIMS_Total_Ind!AL18+CLAIMS_Total_Grp!AL18</f>
        <v>0</v>
      </c>
      <c r="AM18" s="77">
        <f>CLAIMS_Total_Ind!AM18+CLAIMS_Total_Grp!AM18</f>
        <v>0</v>
      </c>
      <c r="AN18" s="77">
        <f>CLAIMS_Total_Ind!AN18+CLAIMS_Total_Grp!AN18</f>
        <v>0</v>
      </c>
      <c r="AO18" s="77">
        <f>CLAIMS_Total_Ind!AO18+CLAIMS_Total_Grp!AO18</f>
        <v>0</v>
      </c>
      <c r="AP18" s="77">
        <f>CLAIMS_Total_Ind!AP18+CLAIMS_Total_Grp!AP18</f>
        <v>0</v>
      </c>
      <c r="AQ18" s="77">
        <f>CLAIMS_Total_Ind!AQ18+CLAIMS_Total_Grp!AQ18</f>
        <v>0</v>
      </c>
      <c r="AR18" s="77">
        <f>CLAIMS_Total_Ind!AR18+CLAIMS_Total_Grp!AR18</f>
        <v>0</v>
      </c>
      <c r="AS18" s="77">
        <f>CLAIMS_Total_Ind!AS18+CLAIMS_Total_Grp!AS18</f>
        <v>0</v>
      </c>
      <c r="AT18" s="77">
        <f>CLAIMS_Total_Ind!AT18+CLAIMS_Total_Grp!AT18</f>
        <v>0</v>
      </c>
      <c r="AU18" s="77">
        <f>CLAIMS_Total_Ind!AU18+CLAIMS_Total_Grp!AU18</f>
        <v>0</v>
      </c>
      <c r="AV18" s="77">
        <f>CLAIMS_Total_Ind!AV18+CLAIMS_Total_Grp!AV18</f>
        <v>0</v>
      </c>
      <c r="AW18" s="77">
        <f>CLAIMS_Total_Ind!AW18+CLAIMS_Total_Grp!AW18</f>
        <v>0</v>
      </c>
      <c r="AX18" s="77">
        <f>CLAIMS_Total_Ind!AX18+CLAIMS_Total_Grp!AX18</f>
        <v>0</v>
      </c>
      <c r="AY18" s="77">
        <f>CLAIMS_Total_Ind!AY18+CLAIMS_Total_Grp!AY18</f>
        <v>0</v>
      </c>
      <c r="AZ18" s="77">
        <f>CLAIMS_Total_Ind!AZ18+CLAIMS_Total_Grp!AZ18</f>
        <v>0</v>
      </c>
      <c r="BA18" s="77">
        <f>CLAIMS_Total_Ind!BA18+CLAIMS_Total_Grp!BA18</f>
        <v>0</v>
      </c>
      <c r="BB18" s="77">
        <f>CLAIMS_Total_Ind!BB18+CLAIMS_Total_Grp!BB18</f>
        <v>0</v>
      </c>
      <c r="BC18" s="77">
        <f>CLAIMS_Total_Ind!BC18+CLAIMS_Total_Grp!BC18</f>
        <v>0</v>
      </c>
      <c r="BD18" s="77">
        <f>CLAIMS_Total_Ind!BD18+CLAIMS_Total_Grp!BD18</f>
        <v>0</v>
      </c>
      <c r="BE18" s="77">
        <f>CLAIMS_Total_Ind!BE18+CLAIMS_Total_Grp!BE18</f>
        <v>0</v>
      </c>
      <c r="BF18" s="77">
        <f>CLAIMS_Total_Ind!BF18+CLAIMS_Total_Grp!BF18</f>
        <v>0</v>
      </c>
      <c r="BG18" s="77">
        <f>CLAIMS_Total_Ind!BG18+CLAIMS_Total_Grp!BG18</f>
        <v>0</v>
      </c>
      <c r="BH18" s="77">
        <f>CLAIMS_Total_Ind!BH18+CLAIMS_Total_Grp!BH18</f>
        <v>0</v>
      </c>
      <c r="BI18" s="77">
        <f>CLAIMS_Total_Ind!BI18+CLAIMS_Total_Grp!BI18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77">
        <f>CLAIMS_Total_Ind!F19+CLAIMS_Total_Grp!F19</f>
        <v>0</v>
      </c>
      <c r="G19" s="77">
        <f>CLAIMS_Total_Ind!G19+CLAIMS_Total_Grp!G19</f>
        <v>0</v>
      </c>
      <c r="H19" s="77">
        <f>CLAIMS_Total_Ind!H19+CLAIMS_Total_Grp!H19</f>
        <v>0</v>
      </c>
      <c r="I19" s="77">
        <f>CLAIMS_Total_Ind!I19+CLAIMS_Total_Grp!I19</f>
        <v>0</v>
      </c>
      <c r="J19" s="77">
        <f>CLAIMS_Total_Ind!J19+CLAIMS_Total_Grp!J19</f>
        <v>0</v>
      </c>
      <c r="K19" s="77">
        <f>CLAIMS_Total_Ind!K19+CLAIMS_Total_Grp!K19</f>
        <v>0</v>
      </c>
      <c r="L19" s="77">
        <f>CLAIMS_Total_Ind!L19+CLAIMS_Total_Grp!L19</f>
        <v>0</v>
      </c>
      <c r="M19" s="77">
        <f>CLAIMS_Total_Ind!M19+CLAIMS_Total_Grp!M19</f>
        <v>0</v>
      </c>
      <c r="N19" s="77">
        <f>CLAIMS_Total_Ind!N19+CLAIMS_Total_Grp!N19</f>
        <v>0</v>
      </c>
      <c r="O19" s="77">
        <f>CLAIMS_Total_Ind!O19+CLAIMS_Total_Grp!O19</f>
        <v>0</v>
      </c>
      <c r="P19" s="77">
        <f>CLAIMS_Total_Ind!P19+CLAIMS_Total_Grp!P19</f>
        <v>0</v>
      </c>
      <c r="Q19" s="77">
        <f>CLAIMS_Total_Ind!Q19+CLAIMS_Total_Grp!Q19</f>
        <v>0</v>
      </c>
      <c r="R19" s="77">
        <f>CLAIMS_Total_Ind!R19+CLAIMS_Total_Grp!R19</f>
        <v>0</v>
      </c>
      <c r="S19" s="77">
        <f>CLAIMS_Total_Ind!S19+CLAIMS_Total_Grp!S19</f>
        <v>0</v>
      </c>
      <c r="T19" s="77">
        <f>CLAIMS_Total_Ind!T19+CLAIMS_Total_Grp!T19</f>
        <v>0</v>
      </c>
      <c r="U19" s="77">
        <f>CLAIMS_Total_Ind!U19+CLAIMS_Total_Grp!U19</f>
        <v>0</v>
      </c>
      <c r="V19" s="77">
        <f>CLAIMS_Total_Ind!V19+CLAIMS_Total_Grp!V19</f>
        <v>0</v>
      </c>
      <c r="W19" s="77">
        <f>CLAIMS_Total_Ind!W19+CLAIMS_Total_Grp!W19</f>
        <v>0</v>
      </c>
      <c r="X19" s="77">
        <f>CLAIMS_Total_Ind!X19+CLAIMS_Total_Grp!X19</f>
        <v>0</v>
      </c>
      <c r="Y19" s="77">
        <f>CLAIMS_Total_Ind!Y19+CLAIMS_Total_Grp!Y19</f>
        <v>0</v>
      </c>
      <c r="Z19" s="77">
        <f>CLAIMS_Total_Ind!Z19+CLAIMS_Total_Grp!Z19</f>
        <v>0</v>
      </c>
      <c r="AA19" s="77">
        <f>CLAIMS_Total_Ind!AA19+CLAIMS_Total_Grp!AA19</f>
        <v>0</v>
      </c>
      <c r="AB19" s="77">
        <f>CLAIMS_Total_Ind!AB19+CLAIMS_Total_Grp!AB19</f>
        <v>0</v>
      </c>
      <c r="AC19" s="77">
        <f>CLAIMS_Total_Ind!AC19+CLAIMS_Total_Grp!AC19</f>
        <v>0</v>
      </c>
      <c r="AD19" s="77">
        <f>CLAIMS_Total_Ind!AD19+CLAIMS_Total_Grp!AD19</f>
        <v>0</v>
      </c>
      <c r="AE19" s="77">
        <f>CLAIMS_Total_Ind!AE19+CLAIMS_Total_Grp!AE19</f>
        <v>0</v>
      </c>
      <c r="AF19" s="77">
        <f>CLAIMS_Total_Ind!AF19+CLAIMS_Total_Grp!AF19</f>
        <v>0</v>
      </c>
      <c r="AG19" s="77">
        <f>CLAIMS_Total_Ind!AG19+CLAIMS_Total_Grp!AG19</f>
        <v>0</v>
      </c>
      <c r="AH19" s="77">
        <f>CLAIMS_Total_Ind!AH19+CLAIMS_Total_Grp!AH19</f>
        <v>0</v>
      </c>
      <c r="AI19" s="77">
        <f>CLAIMS_Total_Ind!AI19+CLAIMS_Total_Grp!AI19</f>
        <v>0</v>
      </c>
      <c r="AJ19" s="77">
        <f>CLAIMS_Total_Ind!AJ19+CLAIMS_Total_Grp!AJ19</f>
        <v>0</v>
      </c>
      <c r="AK19" s="77">
        <f>CLAIMS_Total_Ind!AK19+CLAIMS_Total_Grp!AK19</f>
        <v>0</v>
      </c>
      <c r="AL19" s="77">
        <f>CLAIMS_Total_Ind!AL19+CLAIMS_Total_Grp!AL19</f>
        <v>0</v>
      </c>
      <c r="AM19" s="77">
        <f>CLAIMS_Total_Ind!AM19+CLAIMS_Total_Grp!AM19</f>
        <v>0</v>
      </c>
      <c r="AN19" s="77">
        <f>CLAIMS_Total_Ind!AN19+CLAIMS_Total_Grp!AN19</f>
        <v>0</v>
      </c>
      <c r="AO19" s="77">
        <f>CLAIMS_Total_Ind!AO19+CLAIMS_Total_Grp!AO19</f>
        <v>0</v>
      </c>
      <c r="AP19" s="77">
        <f>CLAIMS_Total_Ind!AP19+CLAIMS_Total_Grp!AP19</f>
        <v>0</v>
      </c>
      <c r="AQ19" s="77">
        <f>CLAIMS_Total_Ind!AQ19+CLAIMS_Total_Grp!AQ19</f>
        <v>0</v>
      </c>
      <c r="AR19" s="77">
        <f>CLAIMS_Total_Ind!AR19+CLAIMS_Total_Grp!AR19</f>
        <v>0</v>
      </c>
      <c r="AS19" s="77">
        <f>CLAIMS_Total_Ind!AS19+CLAIMS_Total_Grp!AS19</f>
        <v>0</v>
      </c>
      <c r="AT19" s="77">
        <f>CLAIMS_Total_Ind!AT19+CLAIMS_Total_Grp!AT19</f>
        <v>0</v>
      </c>
      <c r="AU19" s="77">
        <f>CLAIMS_Total_Ind!AU19+CLAIMS_Total_Grp!AU19</f>
        <v>0</v>
      </c>
      <c r="AV19" s="77">
        <f>CLAIMS_Total_Ind!AV19+CLAIMS_Total_Grp!AV19</f>
        <v>0</v>
      </c>
      <c r="AW19" s="77">
        <f>CLAIMS_Total_Ind!AW19+CLAIMS_Total_Grp!AW19</f>
        <v>0</v>
      </c>
      <c r="AX19" s="77">
        <f>CLAIMS_Total_Ind!AX19+CLAIMS_Total_Grp!AX19</f>
        <v>0</v>
      </c>
      <c r="AY19" s="77">
        <f>CLAIMS_Total_Ind!AY19+CLAIMS_Total_Grp!AY19</f>
        <v>0</v>
      </c>
      <c r="AZ19" s="77">
        <f>CLAIMS_Total_Ind!AZ19+CLAIMS_Total_Grp!AZ19</f>
        <v>0</v>
      </c>
      <c r="BA19" s="77">
        <f>CLAIMS_Total_Ind!BA19+CLAIMS_Total_Grp!BA19</f>
        <v>0</v>
      </c>
      <c r="BB19" s="77">
        <f>CLAIMS_Total_Ind!BB19+CLAIMS_Total_Grp!BB19</f>
        <v>0</v>
      </c>
      <c r="BC19" s="77">
        <f>CLAIMS_Total_Ind!BC19+CLAIMS_Total_Grp!BC19</f>
        <v>0</v>
      </c>
      <c r="BD19" s="77">
        <f>CLAIMS_Total_Ind!BD19+CLAIMS_Total_Grp!BD19</f>
        <v>0</v>
      </c>
      <c r="BE19" s="77">
        <f>CLAIMS_Total_Ind!BE19+CLAIMS_Total_Grp!BE19</f>
        <v>0</v>
      </c>
      <c r="BF19" s="77">
        <f>CLAIMS_Total_Ind!BF19+CLAIMS_Total_Grp!BF19</f>
        <v>0</v>
      </c>
      <c r="BG19" s="77">
        <f>CLAIMS_Total_Ind!BG19+CLAIMS_Total_Grp!BG19</f>
        <v>0</v>
      </c>
      <c r="BH19" s="77">
        <f>CLAIMS_Total_Ind!BH19+CLAIMS_Total_Grp!BH19</f>
        <v>0</v>
      </c>
      <c r="BI19" s="77">
        <f>CLAIMS_Total_Ind!BI19+CLAIMS_Total_Grp!BI19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77">
        <f>CLAIMS_Total_Ind!F20+CLAIMS_Total_Grp!F20</f>
        <v>0</v>
      </c>
      <c r="G20" s="77">
        <f>CLAIMS_Total_Ind!G20+CLAIMS_Total_Grp!G20</f>
        <v>0</v>
      </c>
      <c r="H20" s="77">
        <f>CLAIMS_Total_Ind!H20+CLAIMS_Total_Grp!H20</f>
        <v>0</v>
      </c>
      <c r="I20" s="77">
        <f>CLAIMS_Total_Ind!I20+CLAIMS_Total_Grp!I20</f>
        <v>0</v>
      </c>
      <c r="J20" s="77">
        <f>CLAIMS_Total_Ind!J20+CLAIMS_Total_Grp!J20</f>
        <v>0</v>
      </c>
      <c r="K20" s="77">
        <f>CLAIMS_Total_Ind!K20+CLAIMS_Total_Grp!K20</f>
        <v>0</v>
      </c>
      <c r="L20" s="77">
        <f>CLAIMS_Total_Ind!L20+CLAIMS_Total_Grp!L20</f>
        <v>0</v>
      </c>
      <c r="M20" s="77">
        <f>CLAIMS_Total_Ind!M20+CLAIMS_Total_Grp!M20</f>
        <v>0</v>
      </c>
      <c r="N20" s="77">
        <f>CLAIMS_Total_Ind!N20+CLAIMS_Total_Grp!N20</f>
        <v>0</v>
      </c>
      <c r="O20" s="77">
        <f>CLAIMS_Total_Ind!O20+CLAIMS_Total_Grp!O20</f>
        <v>0</v>
      </c>
      <c r="P20" s="77">
        <f>CLAIMS_Total_Ind!P20+CLAIMS_Total_Grp!P20</f>
        <v>0</v>
      </c>
      <c r="Q20" s="77">
        <f>CLAIMS_Total_Ind!Q20+CLAIMS_Total_Grp!Q20</f>
        <v>0</v>
      </c>
      <c r="R20" s="77">
        <f>CLAIMS_Total_Ind!R20+CLAIMS_Total_Grp!R20</f>
        <v>0</v>
      </c>
      <c r="S20" s="77">
        <f>CLAIMS_Total_Ind!S20+CLAIMS_Total_Grp!S20</f>
        <v>0</v>
      </c>
      <c r="T20" s="77">
        <f>CLAIMS_Total_Ind!T20+CLAIMS_Total_Grp!T20</f>
        <v>0</v>
      </c>
      <c r="U20" s="77">
        <f>CLAIMS_Total_Ind!U20+CLAIMS_Total_Grp!U20</f>
        <v>0</v>
      </c>
      <c r="V20" s="77">
        <f>CLAIMS_Total_Ind!V20+CLAIMS_Total_Grp!V20</f>
        <v>0</v>
      </c>
      <c r="W20" s="77">
        <f>CLAIMS_Total_Ind!W20+CLAIMS_Total_Grp!W20</f>
        <v>0</v>
      </c>
      <c r="X20" s="77">
        <f>CLAIMS_Total_Ind!X20+CLAIMS_Total_Grp!X20</f>
        <v>0</v>
      </c>
      <c r="Y20" s="77">
        <f>CLAIMS_Total_Ind!Y20+CLAIMS_Total_Grp!Y20</f>
        <v>0</v>
      </c>
      <c r="Z20" s="77">
        <f>CLAIMS_Total_Ind!Z20+CLAIMS_Total_Grp!Z20</f>
        <v>0</v>
      </c>
      <c r="AA20" s="77">
        <f>CLAIMS_Total_Ind!AA20+CLAIMS_Total_Grp!AA20</f>
        <v>0</v>
      </c>
      <c r="AB20" s="77">
        <f>CLAIMS_Total_Ind!AB20+CLAIMS_Total_Grp!AB20</f>
        <v>0</v>
      </c>
      <c r="AC20" s="77">
        <f>CLAIMS_Total_Ind!AC20+CLAIMS_Total_Grp!AC20</f>
        <v>0</v>
      </c>
      <c r="AD20" s="77">
        <f>CLAIMS_Total_Ind!AD20+CLAIMS_Total_Grp!AD20</f>
        <v>0</v>
      </c>
      <c r="AE20" s="77">
        <f>CLAIMS_Total_Ind!AE20+CLAIMS_Total_Grp!AE20</f>
        <v>0</v>
      </c>
      <c r="AF20" s="77">
        <f>CLAIMS_Total_Ind!AF20+CLAIMS_Total_Grp!AF20</f>
        <v>0</v>
      </c>
      <c r="AG20" s="77">
        <f>CLAIMS_Total_Ind!AG20+CLAIMS_Total_Grp!AG20</f>
        <v>0</v>
      </c>
      <c r="AH20" s="77">
        <f>CLAIMS_Total_Ind!AH20+CLAIMS_Total_Grp!AH20</f>
        <v>0</v>
      </c>
      <c r="AI20" s="77">
        <f>CLAIMS_Total_Ind!AI20+CLAIMS_Total_Grp!AI20</f>
        <v>0</v>
      </c>
      <c r="AJ20" s="77">
        <f>CLAIMS_Total_Ind!AJ20+CLAIMS_Total_Grp!AJ20</f>
        <v>0</v>
      </c>
      <c r="AK20" s="77">
        <f>CLAIMS_Total_Ind!AK20+CLAIMS_Total_Grp!AK20</f>
        <v>0</v>
      </c>
      <c r="AL20" s="77">
        <f>CLAIMS_Total_Ind!AL20+CLAIMS_Total_Grp!AL20</f>
        <v>0</v>
      </c>
      <c r="AM20" s="77">
        <f>CLAIMS_Total_Ind!AM20+CLAIMS_Total_Grp!AM20</f>
        <v>0</v>
      </c>
      <c r="AN20" s="77">
        <f>CLAIMS_Total_Ind!AN20+CLAIMS_Total_Grp!AN20</f>
        <v>0</v>
      </c>
      <c r="AO20" s="77">
        <f>CLAIMS_Total_Ind!AO20+CLAIMS_Total_Grp!AO20</f>
        <v>0</v>
      </c>
      <c r="AP20" s="77">
        <f>CLAIMS_Total_Ind!AP20+CLAIMS_Total_Grp!AP20</f>
        <v>0</v>
      </c>
      <c r="AQ20" s="77">
        <f>CLAIMS_Total_Ind!AQ20+CLAIMS_Total_Grp!AQ20</f>
        <v>0</v>
      </c>
      <c r="AR20" s="77">
        <f>CLAIMS_Total_Ind!AR20+CLAIMS_Total_Grp!AR20</f>
        <v>0</v>
      </c>
      <c r="AS20" s="77">
        <f>CLAIMS_Total_Ind!AS20+CLAIMS_Total_Grp!AS20</f>
        <v>0</v>
      </c>
      <c r="AT20" s="77">
        <f>CLAIMS_Total_Ind!AT20+CLAIMS_Total_Grp!AT20</f>
        <v>0</v>
      </c>
      <c r="AU20" s="77">
        <f>CLAIMS_Total_Ind!AU20+CLAIMS_Total_Grp!AU20</f>
        <v>0</v>
      </c>
      <c r="AV20" s="77">
        <f>CLAIMS_Total_Ind!AV20+CLAIMS_Total_Grp!AV20</f>
        <v>0</v>
      </c>
      <c r="AW20" s="77">
        <f>CLAIMS_Total_Ind!AW20+CLAIMS_Total_Grp!AW20</f>
        <v>0</v>
      </c>
      <c r="AX20" s="77">
        <f>CLAIMS_Total_Ind!AX20+CLAIMS_Total_Grp!AX20</f>
        <v>0</v>
      </c>
      <c r="AY20" s="77">
        <f>CLAIMS_Total_Ind!AY20+CLAIMS_Total_Grp!AY20</f>
        <v>0</v>
      </c>
      <c r="AZ20" s="77">
        <f>CLAIMS_Total_Ind!AZ20+CLAIMS_Total_Grp!AZ20</f>
        <v>0</v>
      </c>
      <c r="BA20" s="77">
        <f>CLAIMS_Total_Ind!BA20+CLAIMS_Total_Grp!BA20</f>
        <v>0</v>
      </c>
      <c r="BB20" s="77">
        <f>CLAIMS_Total_Ind!BB20+CLAIMS_Total_Grp!BB20</f>
        <v>0</v>
      </c>
      <c r="BC20" s="77">
        <f>CLAIMS_Total_Ind!BC20+CLAIMS_Total_Grp!BC20</f>
        <v>0</v>
      </c>
      <c r="BD20" s="77">
        <f>CLAIMS_Total_Ind!BD20+CLAIMS_Total_Grp!BD20</f>
        <v>0</v>
      </c>
      <c r="BE20" s="77">
        <f>CLAIMS_Total_Ind!BE20+CLAIMS_Total_Grp!BE20</f>
        <v>0</v>
      </c>
      <c r="BF20" s="77">
        <f>CLAIMS_Total_Ind!BF20+CLAIMS_Total_Grp!BF20</f>
        <v>0</v>
      </c>
      <c r="BG20" s="77">
        <f>CLAIMS_Total_Ind!BG20+CLAIMS_Total_Grp!BG20</f>
        <v>0</v>
      </c>
      <c r="BH20" s="77">
        <f>CLAIMS_Total_Ind!BH20+CLAIMS_Total_Grp!BH20</f>
        <v>0</v>
      </c>
      <c r="BI20" s="77">
        <f>CLAIMS_Total_Ind!BI20+CLAIMS_Total_Grp!BI20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77">
        <f>CLAIMS_Total_Ind!F21+CLAIMS_Total_Grp!F21</f>
        <v>0</v>
      </c>
      <c r="G21" s="77">
        <f>CLAIMS_Total_Ind!G21+CLAIMS_Total_Grp!G21</f>
        <v>0</v>
      </c>
      <c r="H21" s="77">
        <f>CLAIMS_Total_Ind!H21+CLAIMS_Total_Grp!H21</f>
        <v>0</v>
      </c>
      <c r="I21" s="77">
        <f>CLAIMS_Total_Ind!I21+CLAIMS_Total_Grp!I21</f>
        <v>0</v>
      </c>
      <c r="J21" s="77">
        <f>CLAIMS_Total_Ind!J21+CLAIMS_Total_Grp!J21</f>
        <v>0</v>
      </c>
      <c r="K21" s="77">
        <f>CLAIMS_Total_Ind!K21+CLAIMS_Total_Grp!K21</f>
        <v>0</v>
      </c>
      <c r="L21" s="77">
        <f>CLAIMS_Total_Ind!L21+CLAIMS_Total_Grp!L21</f>
        <v>0</v>
      </c>
      <c r="M21" s="77">
        <f>CLAIMS_Total_Ind!M21+CLAIMS_Total_Grp!M21</f>
        <v>0</v>
      </c>
      <c r="N21" s="77">
        <f>CLAIMS_Total_Ind!N21+CLAIMS_Total_Grp!N21</f>
        <v>0</v>
      </c>
      <c r="O21" s="77">
        <f>CLAIMS_Total_Ind!O21+CLAIMS_Total_Grp!O21</f>
        <v>0</v>
      </c>
      <c r="P21" s="77">
        <f>CLAIMS_Total_Ind!P21+CLAIMS_Total_Grp!P21</f>
        <v>0</v>
      </c>
      <c r="Q21" s="77">
        <f>CLAIMS_Total_Ind!Q21+CLAIMS_Total_Grp!Q21</f>
        <v>0</v>
      </c>
      <c r="R21" s="77">
        <f>CLAIMS_Total_Ind!R21+CLAIMS_Total_Grp!R21</f>
        <v>0</v>
      </c>
      <c r="S21" s="77">
        <f>CLAIMS_Total_Ind!S21+CLAIMS_Total_Grp!S21</f>
        <v>0</v>
      </c>
      <c r="T21" s="77">
        <f>CLAIMS_Total_Ind!T21+CLAIMS_Total_Grp!T21</f>
        <v>0</v>
      </c>
      <c r="U21" s="77">
        <f>CLAIMS_Total_Ind!U21+CLAIMS_Total_Grp!U21</f>
        <v>0</v>
      </c>
      <c r="V21" s="77">
        <f>CLAIMS_Total_Ind!V21+CLAIMS_Total_Grp!V21</f>
        <v>0</v>
      </c>
      <c r="W21" s="77">
        <f>CLAIMS_Total_Ind!W21+CLAIMS_Total_Grp!W21</f>
        <v>0</v>
      </c>
      <c r="X21" s="77">
        <f>CLAIMS_Total_Ind!X21+CLAIMS_Total_Grp!X21</f>
        <v>0</v>
      </c>
      <c r="Y21" s="77">
        <f>CLAIMS_Total_Ind!Y21+CLAIMS_Total_Grp!Y21</f>
        <v>0</v>
      </c>
      <c r="Z21" s="77">
        <f>CLAIMS_Total_Ind!Z21+CLAIMS_Total_Grp!Z21</f>
        <v>0</v>
      </c>
      <c r="AA21" s="77">
        <f>CLAIMS_Total_Ind!AA21+CLAIMS_Total_Grp!AA21</f>
        <v>0</v>
      </c>
      <c r="AB21" s="77">
        <f>CLAIMS_Total_Ind!AB21+CLAIMS_Total_Grp!AB21</f>
        <v>0</v>
      </c>
      <c r="AC21" s="77">
        <f>CLAIMS_Total_Ind!AC21+CLAIMS_Total_Grp!AC21</f>
        <v>0</v>
      </c>
      <c r="AD21" s="77">
        <f>CLAIMS_Total_Ind!AD21+CLAIMS_Total_Grp!AD21</f>
        <v>0</v>
      </c>
      <c r="AE21" s="77">
        <f>CLAIMS_Total_Ind!AE21+CLAIMS_Total_Grp!AE21</f>
        <v>0</v>
      </c>
      <c r="AF21" s="77">
        <f>CLAIMS_Total_Ind!AF21+CLAIMS_Total_Grp!AF21</f>
        <v>0</v>
      </c>
      <c r="AG21" s="77">
        <f>CLAIMS_Total_Ind!AG21+CLAIMS_Total_Grp!AG21</f>
        <v>0</v>
      </c>
      <c r="AH21" s="77">
        <f>CLAIMS_Total_Ind!AH21+CLAIMS_Total_Grp!AH21</f>
        <v>0</v>
      </c>
      <c r="AI21" s="77">
        <f>CLAIMS_Total_Ind!AI21+CLAIMS_Total_Grp!AI21</f>
        <v>0</v>
      </c>
      <c r="AJ21" s="77">
        <f>CLAIMS_Total_Ind!AJ21+CLAIMS_Total_Grp!AJ21</f>
        <v>0</v>
      </c>
      <c r="AK21" s="77">
        <f>CLAIMS_Total_Ind!AK21+CLAIMS_Total_Grp!AK21</f>
        <v>0</v>
      </c>
      <c r="AL21" s="77">
        <f>CLAIMS_Total_Ind!AL21+CLAIMS_Total_Grp!AL21</f>
        <v>0</v>
      </c>
      <c r="AM21" s="77">
        <f>CLAIMS_Total_Ind!AM21+CLAIMS_Total_Grp!AM21</f>
        <v>0</v>
      </c>
      <c r="AN21" s="77">
        <f>CLAIMS_Total_Ind!AN21+CLAIMS_Total_Grp!AN21</f>
        <v>0</v>
      </c>
      <c r="AO21" s="77">
        <f>CLAIMS_Total_Ind!AO21+CLAIMS_Total_Grp!AO21</f>
        <v>0</v>
      </c>
      <c r="AP21" s="77">
        <f>CLAIMS_Total_Ind!AP21+CLAIMS_Total_Grp!AP21</f>
        <v>0</v>
      </c>
      <c r="AQ21" s="77">
        <f>CLAIMS_Total_Ind!AQ21+CLAIMS_Total_Grp!AQ21</f>
        <v>0</v>
      </c>
      <c r="AR21" s="77">
        <f>CLAIMS_Total_Ind!AR21+CLAIMS_Total_Grp!AR21</f>
        <v>0</v>
      </c>
      <c r="AS21" s="77">
        <f>CLAIMS_Total_Ind!AS21+CLAIMS_Total_Grp!AS21</f>
        <v>0</v>
      </c>
      <c r="AT21" s="77">
        <f>CLAIMS_Total_Ind!AT21+CLAIMS_Total_Grp!AT21</f>
        <v>0</v>
      </c>
      <c r="AU21" s="77">
        <f>CLAIMS_Total_Ind!AU21+CLAIMS_Total_Grp!AU21</f>
        <v>0</v>
      </c>
      <c r="AV21" s="77">
        <f>CLAIMS_Total_Ind!AV21+CLAIMS_Total_Grp!AV21</f>
        <v>0</v>
      </c>
      <c r="AW21" s="77">
        <f>CLAIMS_Total_Ind!AW21+CLAIMS_Total_Grp!AW21</f>
        <v>0</v>
      </c>
      <c r="AX21" s="77">
        <f>CLAIMS_Total_Ind!AX21+CLAIMS_Total_Grp!AX21</f>
        <v>0</v>
      </c>
      <c r="AY21" s="77">
        <f>CLAIMS_Total_Ind!AY21+CLAIMS_Total_Grp!AY21</f>
        <v>0</v>
      </c>
      <c r="AZ21" s="77">
        <f>CLAIMS_Total_Ind!AZ21+CLAIMS_Total_Grp!AZ21</f>
        <v>0</v>
      </c>
      <c r="BA21" s="77">
        <f>CLAIMS_Total_Ind!BA21+CLAIMS_Total_Grp!BA21</f>
        <v>0</v>
      </c>
      <c r="BB21" s="77">
        <f>CLAIMS_Total_Ind!BB21+CLAIMS_Total_Grp!BB21</f>
        <v>0</v>
      </c>
      <c r="BC21" s="77">
        <f>CLAIMS_Total_Ind!BC21+CLAIMS_Total_Grp!BC21</f>
        <v>0</v>
      </c>
      <c r="BD21" s="77">
        <f>CLAIMS_Total_Ind!BD21+CLAIMS_Total_Grp!BD21</f>
        <v>0</v>
      </c>
      <c r="BE21" s="77">
        <f>CLAIMS_Total_Ind!BE21+CLAIMS_Total_Grp!BE21</f>
        <v>0</v>
      </c>
      <c r="BF21" s="77">
        <f>CLAIMS_Total_Ind!BF21+CLAIMS_Total_Grp!BF21</f>
        <v>0</v>
      </c>
      <c r="BG21" s="77">
        <f>CLAIMS_Total_Ind!BG21+CLAIMS_Total_Grp!BG21</f>
        <v>0</v>
      </c>
      <c r="BH21" s="77">
        <f>CLAIMS_Total_Ind!BH21+CLAIMS_Total_Grp!BH21</f>
        <v>0</v>
      </c>
      <c r="BI21" s="77">
        <f>CLAIMS_Total_Ind!BI21+CLAIMS_Total_Grp!BI21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77">
        <f>CLAIMS_Total_Ind!F22+CLAIMS_Total_Grp!F22</f>
        <v>0</v>
      </c>
      <c r="G22" s="77">
        <f>CLAIMS_Total_Ind!G22+CLAIMS_Total_Grp!G22</f>
        <v>0</v>
      </c>
      <c r="H22" s="77">
        <f>CLAIMS_Total_Ind!H22+CLAIMS_Total_Grp!H22</f>
        <v>0</v>
      </c>
      <c r="I22" s="77">
        <f>CLAIMS_Total_Ind!I22+CLAIMS_Total_Grp!I22</f>
        <v>0</v>
      </c>
      <c r="J22" s="77">
        <f>CLAIMS_Total_Ind!J22+CLAIMS_Total_Grp!J22</f>
        <v>0</v>
      </c>
      <c r="K22" s="77">
        <f>CLAIMS_Total_Ind!K22+CLAIMS_Total_Grp!K22</f>
        <v>0</v>
      </c>
      <c r="L22" s="77">
        <f>CLAIMS_Total_Ind!L22+CLAIMS_Total_Grp!L22</f>
        <v>0</v>
      </c>
      <c r="M22" s="77">
        <f>CLAIMS_Total_Ind!M22+CLAIMS_Total_Grp!M22</f>
        <v>0</v>
      </c>
      <c r="N22" s="77">
        <f>CLAIMS_Total_Ind!N22+CLAIMS_Total_Grp!N22</f>
        <v>0</v>
      </c>
      <c r="O22" s="77">
        <f>CLAIMS_Total_Ind!O22+CLAIMS_Total_Grp!O22</f>
        <v>0</v>
      </c>
      <c r="P22" s="77">
        <f>CLAIMS_Total_Ind!P22+CLAIMS_Total_Grp!P22</f>
        <v>0</v>
      </c>
      <c r="Q22" s="77">
        <f>CLAIMS_Total_Ind!Q22+CLAIMS_Total_Grp!Q22</f>
        <v>0</v>
      </c>
      <c r="R22" s="77">
        <f>CLAIMS_Total_Ind!R22+CLAIMS_Total_Grp!R22</f>
        <v>0</v>
      </c>
      <c r="S22" s="77">
        <f>CLAIMS_Total_Ind!S22+CLAIMS_Total_Grp!S22</f>
        <v>0</v>
      </c>
      <c r="T22" s="77">
        <f>CLAIMS_Total_Ind!T22+CLAIMS_Total_Grp!T22</f>
        <v>0</v>
      </c>
      <c r="U22" s="77">
        <f>CLAIMS_Total_Ind!U22+CLAIMS_Total_Grp!U22</f>
        <v>0</v>
      </c>
      <c r="V22" s="77">
        <f>CLAIMS_Total_Ind!V22+CLAIMS_Total_Grp!V22</f>
        <v>0</v>
      </c>
      <c r="W22" s="77">
        <f>CLAIMS_Total_Ind!W22+CLAIMS_Total_Grp!W22</f>
        <v>0</v>
      </c>
      <c r="X22" s="77">
        <f>CLAIMS_Total_Ind!X22+CLAIMS_Total_Grp!X22</f>
        <v>0</v>
      </c>
      <c r="Y22" s="77">
        <f>CLAIMS_Total_Ind!Y22+CLAIMS_Total_Grp!Y22</f>
        <v>0</v>
      </c>
      <c r="Z22" s="77">
        <f>CLAIMS_Total_Ind!Z22+CLAIMS_Total_Grp!Z22</f>
        <v>0</v>
      </c>
      <c r="AA22" s="77">
        <f>CLAIMS_Total_Ind!AA22+CLAIMS_Total_Grp!AA22</f>
        <v>0</v>
      </c>
      <c r="AB22" s="77">
        <f>CLAIMS_Total_Ind!AB22+CLAIMS_Total_Grp!AB22</f>
        <v>0</v>
      </c>
      <c r="AC22" s="77">
        <f>CLAIMS_Total_Ind!AC22+CLAIMS_Total_Grp!AC22</f>
        <v>0</v>
      </c>
      <c r="AD22" s="77">
        <f>CLAIMS_Total_Ind!AD22+CLAIMS_Total_Grp!AD22</f>
        <v>0</v>
      </c>
      <c r="AE22" s="77">
        <f>CLAIMS_Total_Ind!AE22+CLAIMS_Total_Grp!AE22</f>
        <v>0</v>
      </c>
      <c r="AF22" s="77">
        <f>CLAIMS_Total_Ind!AF22+CLAIMS_Total_Grp!AF22</f>
        <v>0</v>
      </c>
      <c r="AG22" s="77">
        <f>CLAIMS_Total_Ind!AG22+CLAIMS_Total_Grp!AG22</f>
        <v>0</v>
      </c>
      <c r="AH22" s="77">
        <f>CLAIMS_Total_Ind!AH22+CLAIMS_Total_Grp!AH22</f>
        <v>0</v>
      </c>
      <c r="AI22" s="77">
        <f>CLAIMS_Total_Ind!AI22+CLAIMS_Total_Grp!AI22</f>
        <v>0</v>
      </c>
      <c r="AJ22" s="77">
        <f>CLAIMS_Total_Ind!AJ22+CLAIMS_Total_Grp!AJ22</f>
        <v>0</v>
      </c>
      <c r="AK22" s="77">
        <f>CLAIMS_Total_Ind!AK22+CLAIMS_Total_Grp!AK22</f>
        <v>0</v>
      </c>
      <c r="AL22" s="77">
        <f>CLAIMS_Total_Ind!AL22+CLAIMS_Total_Grp!AL22</f>
        <v>0</v>
      </c>
      <c r="AM22" s="77">
        <f>CLAIMS_Total_Ind!AM22+CLAIMS_Total_Grp!AM22</f>
        <v>0</v>
      </c>
      <c r="AN22" s="77">
        <f>CLAIMS_Total_Ind!AN22+CLAIMS_Total_Grp!AN22</f>
        <v>0</v>
      </c>
      <c r="AO22" s="77">
        <f>CLAIMS_Total_Ind!AO22+CLAIMS_Total_Grp!AO22</f>
        <v>0</v>
      </c>
      <c r="AP22" s="77">
        <f>CLAIMS_Total_Ind!AP22+CLAIMS_Total_Grp!AP22</f>
        <v>0</v>
      </c>
      <c r="AQ22" s="77">
        <f>CLAIMS_Total_Ind!AQ22+CLAIMS_Total_Grp!AQ22</f>
        <v>0</v>
      </c>
      <c r="AR22" s="77">
        <f>CLAIMS_Total_Ind!AR22+CLAIMS_Total_Grp!AR22</f>
        <v>0</v>
      </c>
      <c r="AS22" s="77">
        <f>CLAIMS_Total_Ind!AS22+CLAIMS_Total_Grp!AS22</f>
        <v>0</v>
      </c>
      <c r="AT22" s="77">
        <f>CLAIMS_Total_Ind!AT22+CLAIMS_Total_Grp!AT22</f>
        <v>0</v>
      </c>
      <c r="AU22" s="77">
        <f>CLAIMS_Total_Ind!AU22+CLAIMS_Total_Grp!AU22</f>
        <v>0</v>
      </c>
      <c r="AV22" s="77">
        <f>CLAIMS_Total_Ind!AV22+CLAIMS_Total_Grp!AV22</f>
        <v>0</v>
      </c>
      <c r="AW22" s="77">
        <f>CLAIMS_Total_Ind!AW22+CLAIMS_Total_Grp!AW22</f>
        <v>0</v>
      </c>
      <c r="AX22" s="77">
        <f>CLAIMS_Total_Ind!AX22+CLAIMS_Total_Grp!AX22</f>
        <v>0</v>
      </c>
      <c r="AY22" s="77">
        <f>CLAIMS_Total_Ind!AY22+CLAIMS_Total_Grp!AY22</f>
        <v>0</v>
      </c>
      <c r="AZ22" s="77">
        <f>CLAIMS_Total_Ind!AZ22+CLAIMS_Total_Grp!AZ22</f>
        <v>0</v>
      </c>
      <c r="BA22" s="77">
        <f>CLAIMS_Total_Ind!BA22+CLAIMS_Total_Grp!BA22</f>
        <v>0</v>
      </c>
      <c r="BB22" s="77">
        <f>CLAIMS_Total_Ind!BB22+CLAIMS_Total_Grp!BB22</f>
        <v>0</v>
      </c>
      <c r="BC22" s="77">
        <f>CLAIMS_Total_Ind!BC22+CLAIMS_Total_Grp!BC22</f>
        <v>0</v>
      </c>
      <c r="BD22" s="77">
        <f>CLAIMS_Total_Ind!BD22+CLAIMS_Total_Grp!BD22</f>
        <v>0</v>
      </c>
      <c r="BE22" s="77">
        <f>CLAIMS_Total_Ind!BE22+CLAIMS_Total_Grp!BE22</f>
        <v>0</v>
      </c>
      <c r="BF22" s="77">
        <f>CLAIMS_Total_Ind!BF22+CLAIMS_Total_Grp!BF22</f>
        <v>0</v>
      </c>
      <c r="BG22" s="77">
        <f>CLAIMS_Total_Ind!BG22+CLAIMS_Total_Grp!BG22</f>
        <v>0</v>
      </c>
      <c r="BH22" s="77">
        <f>CLAIMS_Total_Ind!BH22+CLAIMS_Total_Grp!BH22</f>
        <v>0</v>
      </c>
      <c r="BI22" s="77">
        <f>CLAIMS_Total_Ind!BI22+CLAIMS_Total_Grp!BI22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77">
        <f>CLAIMS_Total_Ind!F23+CLAIMS_Total_Grp!F23</f>
        <v>0</v>
      </c>
      <c r="G23" s="77">
        <f>CLAIMS_Total_Ind!G23+CLAIMS_Total_Grp!G23</f>
        <v>0</v>
      </c>
      <c r="H23" s="77">
        <f>CLAIMS_Total_Ind!H23+CLAIMS_Total_Grp!H23</f>
        <v>0</v>
      </c>
      <c r="I23" s="77">
        <f>CLAIMS_Total_Ind!I23+CLAIMS_Total_Grp!I23</f>
        <v>0</v>
      </c>
      <c r="J23" s="77">
        <f>CLAIMS_Total_Ind!J23+CLAIMS_Total_Grp!J23</f>
        <v>0</v>
      </c>
      <c r="K23" s="77">
        <f>CLAIMS_Total_Ind!K23+CLAIMS_Total_Grp!K23</f>
        <v>0</v>
      </c>
      <c r="L23" s="77">
        <f>CLAIMS_Total_Ind!L23+CLAIMS_Total_Grp!L23</f>
        <v>0</v>
      </c>
      <c r="M23" s="77">
        <f>CLAIMS_Total_Ind!M23+CLAIMS_Total_Grp!M23</f>
        <v>0</v>
      </c>
      <c r="N23" s="77">
        <f>CLAIMS_Total_Ind!N23+CLAIMS_Total_Grp!N23</f>
        <v>0</v>
      </c>
      <c r="O23" s="77">
        <f>CLAIMS_Total_Ind!O23+CLAIMS_Total_Grp!O23</f>
        <v>0</v>
      </c>
      <c r="P23" s="77">
        <f>CLAIMS_Total_Ind!P23+CLAIMS_Total_Grp!P23</f>
        <v>0</v>
      </c>
      <c r="Q23" s="77">
        <f>CLAIMS_Total_Ind!Q23+CLAIMS_Total_Grp!Q23</f>
        <v>0</v>
      </c>
      <c r="R23" s="77">
        <f>CLAIMS_Total_Ind!R23+CLAIMS_Total_Grp!R23</f>
        <v>0</v>
      </c>
      <c r="S23" s="77">
        <f>CLAIMS_Total_Ind!S23+CLAIMS_Total_Grp!S23</f>
        <v>0</v>
      </c>
      <c r="T23" s="77">
        <f>CLAIMS_Total_Ind!T23+CLAIMS_Total_Grp!T23</f>
        <v>0</v>
      </c>
      <c r="U23" s="77">
        <f>CLAIMS_Total_Ind!U23+CLAIMS_Total_Grp!U23</f>
        <v>0</v>
      </c>
      <c r="V23" s="77">
        <f>CLAIMS_Total_Ind!V23+CLAIMS_Total_Grp!V23</f>
        <v>0</v>
      </c>
      <c r="W23" s="77">
        <f>CLAIMS_Total_Ind!W23+CLAIMS_Total_Grp!W23</f>
        <v>0</v>
      </c>
      <c r="X23" s="77">
        <f>CLAIMS_Total_Ind!X23+CLAIMS_Total_Grp!X23</f>
        <v>0</v>
      </c>
      <c r="Y23" s="77">
        <f>CLAIMS_Total_Ind!Y23+CLAIMS_Total_Grp!Y23</f>
        <v>0</v>
      </c>
      <c r="Z23" s="77">
        <f>CLAIMS_Total_Ind!Z23+CLAIMS_Total_Grp!Z23</f>
        <v>0</v>
      </c>
      <c r="AA23" s="77">
        <f>CLAIMS_Total_Ind!AA23+CLAIMS_Total_Grp!AA23</f>
        <v>0</v>
      </c>
      <c r="AB23" s="77">
        <f>CLAIMS_Total_Ind!AB23+CLAIMS_Total_Grp!AB23</f>
        <v>0</v>
      </c>
      <c r="AC23" s="77">
        <f>CLAIMS_Total_Ind!AC23+CLAIMS_Total_Grp!AC23</f>
        <v>0</v>
      </c>
      <c r="AD23" s="77">
        <f>CLAIMS_Total_Ind!AD23+CLAIMS_Total_Grp!AD23</f>
        <v>0</v>
      </c>
      <c r="AE23" s="77">
        <f>CLAIMS_Total_Ind!AE23+CLAIMS_Total_Grp!AE23</f>
        <v>0</v>
      </c>
      <c r="AF23" s="77">
        <f>CLAIMS_Total_Ind!AF23+CLAIMS_Total_Grp!AF23</f>
        <v>0</v>
      </c>
      <c r="AG23" s="77">
        <f>CLAIMS_Total_Ind!AG23+CLAIMS_Total_Grp!AG23</f>
        <v>0</v>
      </c>
      <c r="AH23" s="77">
        <f>CLAIMS_Total_Ind!AH23+CLAIMS_Total_Grp!AH23</f>
        <v>0</v>
      </c>
      <c r="AI23" s="77">
        <f>CLAIMS_Total_Ind!AI23+CLAIMS_Total_Grp!AI23</f>
        <v>0</v>
      </c>
      <c r="AJ23" s="77">
        <f>CLAIMS_Total_Ind!AJ23+CLAIMS_Total_Grp!AJ23</f>
        <v>0</v>
      </c>
      <c r="AK23" s="77">
        <f>CLAIMS_Total_Ind!AK23+CLAIMS_Total_Grp!AK23</f>
        <v>0</v>
      </c>
      <c r="AL23" s="77">
        <f>CLAIMS_Total_Ind!AL23+CLAIMS_Total_Grp!AL23</f>
        <v>0</v>
      </c>
      <c r="AM23" s="77">
        <f>CLAIMS_Total_Ind!AM23+CLAIMS_Total_Grp!AM23</f>
        <v>0</v>
      </c>
      <c r="AN23" s="77">
        <f>CLAIMS_Total_Ind!AN23+CLAIMS_Total_Grp!AN23</f>
        <v>0</v>
      </c>
      <c r="AO23" s="77">
        <f>CLAIMS_Total_Ind!AO23+CLAIMS_Total_Grp!AO23</f>
        <v>0</v>
      </c>
      <c r="AP23" s="77">
        <f>CLAIMS_Total_Ind!AP23+CLAIMS_Total_Grp!AP23</f>
        <v>0</v>
      </c>
      <c r="AQ23" s="77">
        <f>CLAIMS_Total_Ind!AQ23+CLAIMS_Total_Grp!AQ23</f>
        <v>0</v>
      </c>
      <c r="AR23" s="77">
        <f>CLAIMS_Total_Ind!AR23+CLAIMS_Total_Grp!AR23</f>
        <v>0</v>
      </c>
      <c r="AS23" s="77">
        <f>CLAIMS_Total_Ind!AS23+CLAIMS_Total_Grp!AS23</f>
        <v>0</v>
      </c>
      <c r="AT23" s="77">
        <f>CLAIMS_Total_Ind!AT23+CLAIMS_Total_Grp!AT23</f>
        <v>0</v>
      </c>
      <c r="AU23" s="77">
        <f>CLAIMS_Total_Ind!AU23+CLAIMS_Total_Grp!AU23</f>
        <v>0</v>
      </c>
      <c r="AV23" s="77">
        <f>CLAIMS_Total_Ind!AV23+CLAIMS_Total_Grp!AV23</f>
        <v>0</v>
      </c>
      <c r="AW23" s="77">
        <f>CLAIMS_Total_Ind!AW23+CLAIMS_Total_Grp!AW23</f>
        <v>0</v>
      </c>
      <c r="AX23" s="77">
        <f>CLAIMS_Total_Ind!AX23+CLAIMS_Total_Grp!AX23</f>
        <v>0</v>
      </c>
      <c r="AY23" s="77">
        <f>CLAIMS_Total_Ind!AY23+CLAIMS_Total_Grp!AY23</f>
        <v>0</v>
      </c>
      <c r="AZ23" s="77">
        <f>CLAIMS_Total_Ind!AZ23+CLAIMS_Total_Grp!AZ23</f>
        <v>0</v>
      </c>
      <c r="BA23" s="77">
        <f>CLAIMS_Total_Ind!BA23+CLAIMS_Total_Grp!BA23</f>
        <v>0</v>
      </c>
      <c r="BB23" s="77">
        <f>CLAIMS_Total_Ind!BB23+CLAIMS_Total_Grp!BB23</f>
        <v>0</v>
      </c>
      <c r="BC23" s="77">
        <f>CLAIMS_Total_Ind!BC23+CLAIMS_Total_Grp!BC23</f>
        <v>0</v>
      </c>
      <c r="BD23" s="77">
        <f>CLAIMS_Total_Ind!BD23+CLAIMS_Total_Grp!BD23</f>
        <v>0</v>
      </c>
      <c r="BE23" s="77">
        <f>CLAIMS_Total_Ind!BE23+CLAIMS_Total_Grp!BE23</f>
        <v>0</v>
      </c>
      <c r="BF23" s="77">
        <f>CLAIMS_Total_Ind!BF23+CLAIMS_Total_Grp!BF23</f>
        <v>0</v>
      </c>
      <c r="BG23" s="77">
        <f>CLAIMS_Total_Ind!BG23+CLAIMS_Total_Grp!BG23</f>
        <v>0</v>
      </c>
      <c r="BH23" s="77">
        <f>CLAIMS_Total_Ind!BH23+CLAIMS_Total_Grp!BH23</f>
        <v>0</v>
      </c>
      <c r="BI23" s="77">
        <f>CLAIMS_Total_Ind!BI23+CLAIMS_Total_Grp!BI23</f>
        <v>0</v>
      </c>
    </row>
    <row r="24" spans="1:61" x14ac:dyDescent="0.55000000000000004">
      <c r="A24" s="16"/>
      <c r="D24" s="14"/>
      <c r="E24" s="1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77">
        <f>CLAIMS_Total_Ind!F25+CLAIMS_Total_Grp!F25</f>
        <v>0</v>
      </c>
      <c r="G25" s="77">
        <f>CLAIMS_Total_Ind!G25+CLAIMS_Total_Grp!G25</f>
        <v>0</v>
      </c>
      <c r="H25" s="77">
        <f>CLAIMS_Total_Ind!H25+CLAIMS_Total_Grp!H25</f>
        <v>0</v>
      </c>
      <c r="I25" s="77">
        <f>CLAIMS_Total_Ind!I25+CLAIMS_Total_Grp!I25</f>
        <v>0</v>
      </c>
      <c r="J25" s="77">
        <f>CLAIMS_Total_Ind!J25+CLAIMS_Total_Grp!J25</f>
        <v>0</v>
      </c>
      <c r="K25" s="77">
        <f>CLAIMS_Total_Ind!K25+CLAIMS_Total_Grp!K25</f>
        <v>0</v>
      </c>
      <c r="L25" s="77">
        <f>CLAIMS_Total_Ind!L25+CLAIMS_Total_Grp!L25</f>
        <v>0</v>
      </c>
      <c r="M25" s="77">
        <f>CLAIMS_Total_Ind!M25+CLAIMS_Total_Grp!M25</f>
        <v>0</v>
      </c>
      <c r="N25" s="77">
        <f>CLAIMS_Total_Ind!N25+CLAIMS_Total_Grp!N25</f>
        <v>0</v>
      </c>
      <c r="O25" s="77">
        <f>CLAIMS_Total_Ind!O25+CLAIMS_Total_Grp!O25</f>
        <v>0</v>
      </c>
      <c r="P25" s="77">
        <f>CLAIMS_Total_Ind!P25+CLAIMS_Total_Grp!P25</f>
        <v>0</v>
      </c>
      <c r="Q25" s="77">
        <f>CLAIMS_Total_Ind!Q25+CLAIMS_Total_Grp!Q25</f>
        <v>0</v>
      </c>
      <c r="R25" s="77">
        <f>CLAIMS_Total_Ind!R25+CLAIMS_Total_Grp!R25</f>
        <v>0</v>
      </c>
      <c r="S25" s="77">
        <f>CLAIMS_Total_Ind!S25+CLAIMS_Total_Grp!S25</f>
        <v>0</v>
      </c>
      <c r="T25" s="77">
        <f>CLAIMS_Total_Ind!T25+CLAIMS_Total_Grp!T25</f>
        <v>0</v>
      </c>
      <c r="U25" s="77">
        <f>CLAIMS_Total_Ind!U25+CLAIMS_Total_Grp!U25</f>
        <v>0</v>
      </c>
      <c r="V25" s="77">
        <f>CLAIMS_Total_Ind!V25+CLAIMS_Total_Grp!V25</f>
        <v>0</v>
      </c>
      <c r="W25" s="77">
        <f>CLAIMS_Total_Ind!W25+CLAIMS_Total_Grp!W25</f>
        <v>0</v>
      </c>
      <c r="X25" s="77">
        <f>CLAIMS_Total_Ind!X25+CLAIMS_Total_Grp!X25</f>
        <v>0</v>
      </c>
      <c r="Y25" s="77">
        <f>CLAIMS_Total_Ind!Y25+CLAIMS_Total_Grp!Y25</f>
        <v>0</v>
      </c>
      <c r="Z25" s="77">
        <f>CLAIMS_Total_Ind!Z25+CLAIMS_Total_Grp!Z25</f>
        <v>0</v>
      </c>
      <c r="AA25" s="77">
        <f>CLAIMS_Total_Ind!AA25+CLAIMS_Total_Grp!AA25</f>
        <v>0</v>
      </c>
      <c r="AB25" s="77">
        <f>CLAIMS_Total_Ind!AB25+CLAIMS_Total_Grp!AB25</f>
        <v>0</v>
      </c>
      <c r="AC25" s="77">
        <f>CLAIMS_Total_Ind!AC25+CLAIMS_Total_Grp!AC25</f>
        <v>0</v>
      </c>
      <c r="AD25" s="77">
        <f>CLAIMS_Total_Ind!AD25+CLAIMS_Total_Grp!AD25</f>
        <v>0</v>
      </c>
      <c r="AE25" s="77">
        <f>CLAIMS_Total_Ind!AE25+CLAIMS_Total_Grp!AE25</f>
        <v>0</v>
      </c>
      <c r="AF25" s="77">
        <f>CLAIMS_Total_Ind!AF25+CLAIMS_Total_Grp!AF25</f>
        <v>0</v>
      </c>
      <c r="AG25" s="77">
        <f>CLAIMS_Total_Ind!AG25+CLAIMS_Total_Grp!AG25</f>
        <v>0</v>
      </c>
      <c r="AH25" s="77">
        <f>CLAIMS_Total_Ind!AH25+CLAIMS_Total_Grp!AH25</f>
        <v>0</v>
      </c>
      <c r="AI25" s="77">
        <f>CLAIMS_Total_Ind!AI25+CLAIMS_Total_Grp!AI25</f>
        <v>0</v>
      </c>
      <c r="AJ25" s="77">
        <f>CLAIMS_Total_Ind!AJ25+CLAIMS_Total_Grp!AJ25</f>
        <v>0</v>
      </c>
      <c r="AK25" s="77">
        <f>CLAIMS_Total_Ind!AK25+CLAIMS_Total_Grp!AK25</f>
        <v>0</v>
      </c>
      <c r="AL25" s="77">
        <f>CLAIMS_Total_Ind!AL25+CLAIMS_Total_Grp!AL25</f>
        <v>0</v>
      </c>
      <c r="AM25" s="77">
        <f>CLAIMS_Total_Ind!AM25+CLAIMS_Total_Grp!AM25</f>
        <v>0</v>
      </c>
      <c r="AN25" s="77">
        <f>CLAIMS_Total_Ind!AN25+CLAIMS_Total_Grp!AN25</f>
        <v>0</v>
      </c>
      <c r="AO25" s="77">
        <f>CLAIMS_Total_Ind!AO25+CLAIMS_Total_Grp!AO25</f>
        <v>0</v>
      </c>
      <c r="AP25" s="77">
        <f>CLAIMS_Total_Ind!AP25+CLAIMS_Total_Grp!AP25</f>
        <v>0</v>
      </c>
      <c r="AQ25" s="77">
        <f>CLAIMS_Total_Ind!AQ25+CLAIMS_Total_Grp!AQ25</f>
        <v>0</v>
      </c>
      <c r="AR25" s="77">
        <f>CLAIMS_Total_Ind!AR25+CLAIMS_Total_Grp!AR25</f>
        <v>0</v>
      </c>
      <c r="AS25" s="77">
        <f>CLAIMS_Total_Ind!AS25+CLAIMS_Total_Grp!AS25</f>
        <v>0</v>
      </c>
      <c r="AT25" s="77">
        <f>CLAIMS_Total_Ind!AT25+CLAIMS_Total_Grp!AT25</f>
        <v>0</v>
      </c>
      <c r="AU25" s="77">
        <f>CLAIMS_Total_Ind!AU25+CLAIMS_Total_Grp!AU25</f>
        <v>0</v>
      </c>
      <c r="AV25" s="77">
        <f>CLAIMS_Total_Ind!AV25+CLAIMS_Total_Grp!AV25</f>
        <v>0</v>
      </c>
      <c r="AW25" s="77">
        <f>CLAIMS_Total_Ind!AW25+CLAIMS_Total_Grp!AW25</f>
        <v>0</v>
      </c>
      <c r="AX25" s="77">
        <f>CLAIMS_Total_Ind!AX25+CLAIMS_Total_Grp!AX25</f>
        <v>0</v>
      </c>
      <c r="AY25" s="77">
        <f>CLAIMS_Total_Ind!AY25+CLAIMS_Total_Grp!AY25</f>
        <v>0</v>
      </c>
      <c r="AZ25" s="77">
        <f>CLAIMS_Total_Ind!AZ25+CLAIMS_Total_Grp!AZ25</f>
        <v>0</v>
      </c>
      <c r="BA25" s="77">
        <f>CLAIMS_Total_Ind!BA25+CLAIMS_Total_Grp!BA25</f>
        <v>0</v>
      </c>
      <c r="BB25" s="77">
        <f>CLAIMS_Total_Ind!BB25+CLAIMS_Total_Grp!BB25</f>
        <v>0</v>
      </c>
      <c r="BC25" s="77">
        <f>CLAIMS_Total_Ind!BC25+CLAIMS_Total_Grp!BC25</f>
        <v>0</v>
      </c>
      <c r="BD25" s="77">
        <f>CLAIMS_Total_Ind!BD25+CLAIMS_Total_Grp!BD25</f>
        <v>0</v>
      </c>
      <c r="BE25" s="77">
        <f>CLAIMS_Total_Ind!BE25+CLAIMS_Total_Grp!BE25</f>
        <v>0</v>
      </c>
      <c r="BF25" s="77">
        <f>CLAIMS_Total_Ind!BF25+CLAIMS_Total_Grp!BF25</f>
        <v>0</v>
      </c>
      <c r="BG25" s="77">
        <f>CLAIMS_Total_Ind!BG25+CLAIMS_Total_Grp!BG25</f>
        <v>0</v>
      </c>
      <c r="BH25" s="77">
        <f>CLAIMS_Total_Ind!BH25+CLAIMS_Total_Grp!BH25</f>
        <v>0</v>
      </c>
      <c r="BI25" s="77">
        <f>CLAIMS_Total_Ind!BI25+CLAIMS_Total_Grp!BI25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77">
        <f>CLAIMS_Total_Ind!F26+CLAIMS_Total_Grp!F26</f>
        <v>0</v>
      </c>
      <c r="G26" s="77">
        <f>CLAIMS_Total_Ind!G26+CLAIMS_Total_Grp!G26</f>
        <v>0</v>
      </c>
      <c r="H26" s="77">
        <f>CLAIMS_Total_Ind!H26+CLAIMS_Total_Grp!H26</f>
        <v>0</v>
      </c>
      <c r="I26" s="77">
        <f>CLAIMS_Total_Ind!I26+CLAIMS_Total_Grp!I26</f>
        <v>0</v>
      </c>
      <c r="J26" s="77">
        <f>CLAIMS_Total_Ind!J26+CLAIMS_Total_Grp!J26</f>
        <v>0</v>
      </c>
      <c r="K26" s="77">
        <f>CLAIMS_Total_Ind!K26+CLAIMS_Total_Grp!K26</f>
        <v>0</v>
      </c>
      <c r="L26" s="77">
        <f>CLAIMS_Total_Ind!L26+CLAIMS_Total_Grp!L26</f>
        <v>0</v>
      </c>
      <c r="M26" s="77">
        <f>CLAIMS_Total_Ind!M26+CLAIMS_Total_Grp!M26</f>
        <v>0</v>
      </c>
      <c r="N26" s="77">
        <f>CLAIMS_Total_Ind!N26+CLAIMS_Total_Grp!N26</f>
        <v>0</v>
      </c>
      <c r="O26" s="77">
        <f>CLAIMS_Total_Ind!O26+CLAIMS_Total_Grp!O26</f>
        <v>0</v>
      </c>
      <c r="P26" s="77">
        <f>CLAIMS_Total_Ind!P26+CLAIMS_Total_Grp!P26</f>
        <v>0</v>
      </c>
      <c r="Q26" s="77">
        <f>CLAIMS_Total_Ind!Q26+CLAIMS_Total_Grp!Q26</f>
        <v>0</v>
      </c>
      <c r="R26" s="77">
        <f>CLAIMS_Total_Ind!R26+CLAIMS_Total_Grp!R26</f>
        <v>0</v>
      </c>
      <c r="S26" s="77">
        <f>CLAIMS_Total_Ind!S26+CLAIMS_Total_Grp!S26</f>
        <v>0</v>
      </c>
      <c r="T26" s="77">
        <f>CLAIMS_Total_Ind!T26+CLAIMS_Total_Grp!T26</f>
        <v>0</v>
      </c>
      <c r="U26" s="77">
        <f>CLAIMS_Total_Ind!U26+CLAIMS_Total_Grp!U26</f>
        <v>0</v>
      </c>
      <c r="V26" s="77">
        <f>CLAIMS_Total_Ind!V26+CLAIMS_Total_Grp!V26</f>
        <v>0</v>
      </c>
      <c r="W26" s="77">
        <f>CLAIMS_Total_Ind!W26+CLAIMS_Total_Grp!W26</f>
        <v>0</v>
      </c>
      <c r="X26" s="77">
        <f>CLAIMS_Total_Ind!X26+CLAIMS_Total_Grp!X26</f>
        <v>0</v>
      </c>
      <c r="Y26" s="77">
        <f>CLAIMS_Total_Ind!Y26+CLAIMS_Total_Grp!Y26</f>
        <v>0</v>
      </c>
      <c r="Z26" s="77">
        <f>CLAIMS_Total_Ind!Z26+CLAIMS_Total_Grp!Z26</f>
        <v>0</v>
      </c>
      <c r="AA26" s="77">
        <f>CLAIMS_Total_Ind!AA26+CLAIMS_Total_Grp!AA26</f>
        <v>0</v>
      </c>
      <c r="AB26" s="77">
        <f>CLAIMS_Total_Ind!AB26+CLAIMS_Total_Grp!AB26</f>
        <v>0</v>
      </c>
      <c r="AC26" s="77">
        <f>CLAIMS_Total_Ind!AC26+CLAIMS_Total_Grp!AC26</f>
        <v>0</v>
      </c>
      <c r="AD26" s="77">
        <f>CLAIMS_Total_Ind!AD26+CLAIMS_Total_Grp!AD26</f>
        <v>0</v>
      </c>
      <c r="AE26" s="77">
        <f>CLAIMS_Total_Ind!AE26+CLAIMS_Total_Grp!AE26</f>
        <v>0</v>
      </c>
      <c r="AF26" s="77">
        <f>CLAIMS_Total_Ind!AF26+CLAIMS_Total_Grp!AF26</f>
        <v>0</v>
      </c>
      <c r="AG26" s="77">
        <f>CLAIMS_Total_Ind!AG26+CLAIMS_Total_Grp!AG26</f>
        <v>0</v>
      </c>
      <c r="AH26" s="77">
        <f>CLAIMS_Total_Ind!AH26+CLAIMS_Total_Grp!AH26</f>
        <v>0</v>
      </c>
      <c r="AI26" s="77">
        <f>CLAIMS_Total_Ind!AI26+CLAIMS_Total_Grp!AI26</f>
        <v>0</v>
      </c>
      <c r="AJ26" s="77">
        <f>CLAIMS_Total_Ind!AJ26+CLAIMS_Total_Grp!AJ26</f>
        <v>0</v>
      </c>
      <c r="AK26" s="77">
        <f>CLAIMS_Total_Ind!AK26+CLAIMS_Total_Grp!AK26</f>
        <v>0</v>
      </c>
      <c r="AL26" s="77">
        <f>CLAIMS_Total_Ind!AL26+CLAIMS_Total_Grp!AL26</f>
        <v>0</v>
      </c>
      <c r="AM26" s="77">
        <f>CLAIMS_Total_Ind!AM26+CLAIMS_Total_Grp!AM26</f>
        <v>0</v>
      </c>
      <c r="AN26" s="77">
        <f>CLAIMS_Total_Ind!AN26+CLAIMS_Total_Grp!AN26</f>
        <v>0</v>
      </c>
      <c r="AO26" s="77">
        <f>CLAIMS_Total_Ind!AO26+CLAIMS_Total_Grp!AO26</f>
        <v>0</v>
      </c>
      <c r="AP26" s="77">
        <f>CLAIMS_Total_Ind!AP26+CLAIMS_Total_Grp!AP26</f>
        <v>0</v>
      </c>
      <c r="AQ26" s="77">
        <f>CLAIMS_Total_Ind!AQ26+CLAIMS_Total_Grp!AQ26</f>
        <v>0</v>
      </c>
      <c r="AR26" s="77">
        <f>CLAIMS_Total_Ind!AR26+CLAIMS_Total_Grp!AR26</f>
        <v>0</v>
      </c>
      <c r="AS26" s="77">
        <f>CLAIMS_Total_Ind!AS26+CLAIMS_Total_Grp!AS26</f>
        <v>0</v>
      </c>
      <c r="AT26" s="77">
        <f>CLAIMS_Total_Ind!AT26+CLAIMS_Total_Grp!AT26</f>
        <v>0</v>
      </c>
      <c r="AU26" s="77">
        <f>CLAIMS_Total_Ind!AU26+CLAIMS_Total_Grp!AU26</f>
        <v>0</v>
      </c>
      <c r="AV26" s="77">
        <f>CLAIMS_Total_Ind!AV26+CLAIMS_Total_Grp!AV26</f>
        <v>0</v>
      </c>
      <c r="AW26" s="77">
        <f>CLAIMS_Total_Ind!AW26+CLAIMS_Total_Grp!AW26</f>
        <v>0</v>
      </c>
      <c r="AX26" s="77">
        <f>CLAIMS_Total_Ind!AX26+CLAIMS_Total_Grp!AX26</f>
        <v>0</v>
      </c>
      <c r="AY26" s="77">
        <f>CLAIMS_Total_Ind!AY26+CLAIMS_Total_Grp!AY26</f>
        <v>0</v>
      </c>
      <c r="AZ26" s="77">
        <f>CLAIMS_Total_Ind!AZ26+CLAIMS_Total_Grp!AZ26</f>
        <v>0</v>
      </c>
      <c r="BA26" s="77">
        <f>CLAIMS_Total_Ind!BA26+CLAIMS_Total_Grp!BA26</f>
        <v>0</v>
      </c>
      <c r="BB26" s="77">
        <f>CLAIMS_Total_Ind!BB26+CLAIMS_Total_Grp!BB26</f>
        <v>0</v>
      </c>
      <c r="BC26" s="77">
        <f>CLAIMS_Total_Ind!BC26+CLAIMS_Total_Grp!BC26</f>
        <v>0</v>
      </c>
      <c r="BD26" s="77">
        <f>CLAIMS_Total_Ind!BD26+CLAIMS_Total_Grp!BD26</f>
        <v>0</v>
      </c>
      <c r="BE26" s="77">
        <f>CLAIMS_Total_Ind!BE26+CLAIMS_Total_Grp!BE26</f>
        <v>0</v>
      </c>
      <c r="BF26" s="77">
        <f>CLAIMS_Total_Ind!BF26+CLAIMS_Total_Grp!BF26</f>
        <v>0</v>
      </c>
      <c r="BG26" s="77">
        <f>CLAIMS_Total_Ind!BG26+CLAIMS_Total_Grp!BG26</f>
        <v>0</v>
      </c>
      <c r="BH26" s="77">
        <f>CLAIMS_Total_Ind!BH26+CLAIMS_Total_Grp!BH26</f>
        <v>0</v>
      </c>
      <c r="BI26" s="77">
        <f>CLAIMS_Total_Ind!BI26+CLAIMS_Total_Grp!BI26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77">
        <f>CLAIMS_Total_Ind!F27+CLAIMS_Total_Grp!F27</f>
        <v>0</v>
      </c>
      <c r="G27" s="77">
        <f>CLAIMS_Total_Ind!G27+CLAIMS_Total_Grp!G27</f>
        <v>0</v>
      </c>
      <c r="H27" s="77">
        <f>CLAIMS_Total_Ind!H27+CLAIMS_Total_Grp!H27</f>
        <v>0</v>
      </c>
      <c r="I27" s="77">
        <f>CLAIMS_Total_Ind!I27+CLAIMS_Total_Grp!I27</f>
        <v>0</v>
      </c>
      <c r="J27" s="77">
        <f>CLAIMS_Total_Ind!J27+CLAIMS_Total_Grp!J27</f>
        <v>0</v>
      </c>
      <c r="K27" s="77">
        <f>CLAIMS_Total_Ind!K27+CLAIMS_Total_Grp!K27</f>
        <v>0</v>
      </c>
      <c r="L27" s="77">
        <f>CLAIMS_Total_Ind!L27+CLAIMS_Total_Grp!L27</f>
        <v>0</v>
      </c>
      <c r="M27" s="77">
        <f>CLAIMS_Total_Ind!M27+CLAIMS_Total_Grp!M27</f>
        <v>0</v>
      </c>
      <c r="N27" s="77">
        <f>CLAIMS_Total_Ind!N27+CLAIMS_Total_Grp!N27</f>
        <v>0</v>
      </c>
      <c r="O27" s="77">
        <f>CLAIMS_Total_Ind!O27+CLAIMS_Total_Grp!O27</f>
        <v>0</v>
      </c>
      <c r="P27" s="77">
        <f>CLAIMS_Total_Ind!P27+CLAIMS_Total_Grp!P27</f>
        <v>0</v>
      </c>
      <c r="Q27" s="77">
        <f>CLAIMS_Total_Ind!Q27+CLAIMS_Total_Grp!Q27</f>
        <v>0</v>
      </c>
      <c r="R27" s="77">
        <f>CLAIMS_Total_Ind!R27+CLAIMS_Total_Grp!R27</f>
        <v>0</v>
      </c>
      <c r="S27" s="77">
        <f>CLAIMS_Total_Ind!S27+CLAIMS_Total_Grp!S27</f>
        <v>0</v>
      </c>
      <c r="T27" s="77">
        <f>CLAIMS_Total_Ind!T27+CLAIMS_Total_Grp!T27</f>
        <v>0</v>
      </c>
      <c r="U27" s="77">
        <f>CLAIMS_Total_Ind!U27+CLAIMS_Total_Grp!U27</f>
        <v>0</v>
      </c>
      <c r="V27" s="77">
        <f>CLAIMS_Total_Ind!V27+CLAIMS_Total_Grp!V27</f>
        <v>0</v>
      </c>
      <c r="W27" s="77">
        <f>CLAIMS_Total_Ind!W27+CLAIMS_Total_Grp!W27</f>
        <v>0</v>
      </c>
      <c r="X27" s="77">
        <f>CLAIMS_Total_Ind!X27+CLAIMS_Total_Grp!X27</f>
        <v>0</v>
      </c>
      <c r="Y27" s="77">
        <f>CLAIMS_Total_Ind!Y27+CLAIMS_Total_Grp!Y27</f>
        <v>0</v>
      </c>
      <c r="Z27" s="77">
        <f>CLAIMS_Total_Ind!Z27+CLAIMS_Total_Grp!Z27</f>
        <v>0</v>
      </c>
      <c r="AA27" s="77">
        <f>CLAIMS_Total_Ind!AA27+CLAIMS_Total_Grp!AA27</f>
        <v>0</v>
      </c>
      <c r="AB27" s="77">
        <f>CLAIMS_Total_Ind!AB27+CLAIMS_Total_Grp!AB27</f>
        <v>0</v>
      </c>
      <c r="AC27" s="77">
        <f>CLAIMS_Total_Ind!AC27+CLAIMS_Total_Grp!AC27</f>
        <v>0</v>
      </c>
      <c r="AD27" s="77">
        <f>CLAIMS_Total_Ind!AD27+CLAIMS_Total_Grp!AD27</f>
        <v>0</v>
      </c>
      <c r="AE27" s="77">
        <f>CLAIMS_Total_Ind!AE27+CLAIMS_Total_Grp!AE27</f>
        <v>0</v>
      </c>
      <c r="AF27" s="77">
        <f>CLAIMS_Total_Ind!AF27+CLAIMS_Total_Grp!AF27</f>
        <v>0</v>
      </c>
      <c r="AG27" s="77">
        <f>CLAIMS_Total_Ind!AG27+CLAIMS_Total_Grp!AG27</f>
        <v>0</v>
      </c>
      <c r="AH27" s="77">
        <f>CLAIMS_Total_Ind!AH27+CLAIMS_Total_Grp!AH27</f>
        <v>0</v>
      </c>
      <c r="AI27" s="77">
        <f>CLAIMS_Total_Ind!AI27+CLAIMS_Total_Grp!AI27</f>
        <v>0</v>
      </c>
      <c r="AJ27" s="77">
        <f>CLAIMS_Total_Ind!AJ27+CLAIMS_Total_Grp!AJ27</f>
        <v>0</v>
      </c>
      <c r="AK27" s="77">
        <f>CLAIMS_Total_Ind!AK27+CLAIMS_Total_Grp!AK27</f>
        <v>0</v>
      </c>
      <c r="AL27" s="77">
        <f>CLAIMS_Total_Ind!AL27+CLAIMS_Total_Grp!AL27</f>
        <v>0</v>
      </c>
      <c r="AM27" s="77">
        <f>CLAIMS_Total_Ind!AM27+CLAIMS_Total_Grp!AM27</f>
        <v>0</v>
      </c>
      <c r="AN27" s="77">
        <f>CLAIMS_Total_Ind!AN27+CLAIMS_Total_Grp!AN27</f>
        <v>0</v>
      </c>
      <c r="AO27" s="77">
        <f>CLAIMS_Total_Ind!AO27+CLAIMS_Total_Grp!AO27</f>
        <v>0</v>
      </c>
      <c r="AP27" s="77">
        <f>CLAIMS_Total_Ind!AP27+CLAIMS_Total_Grp!AP27</f>
        <v>0</v>
      </c>
      <c r="AQ27" s="77">
        <f>CLAIMS_Total_Ind!AQ27+CLAIMS_Total_Grp!AQ27</f>
        <v>0</v>
      </c>
      <c r="AR27" s="77">
        <f>CLAIMS_Total_Ind!AR27+CLAIMS_Total_Grp!AR27</f>
        <v>0</v>
      </c>
      <c r="AS27" s="77">
        <f>CLAIMS_Total_Ind!AS27+CLAIMS_Total_Grp!AS27</f>
        <v>0</v>
      </c>
      <c r="AT27" s="77">
        <f>CLAIMS_Total_Ind!AT27+CLAIMS_Total_Grp!AT27</f>
        <v>0</v>
      </c>
      <c r="AU27" s="77">
        <f>CLAIMS_Total_Ind!AU27+CLAIMS_Total_Grp!AU27</f>
        <v>0</v>
      </c>
      <c r="AV27" s="77">
        <f>CLAIMS_Total_Ind!AV27+CLAIMS_Total_Grp!AV27</f>
        <v>0</v>
      </c>
      <c r="AW27" s="77">
        <f>CLAIMS_Total_Ind!AW27+CLAIMS_Total_Grp!AW27</f>
        <v>0</v>
      </c>
      <c r="AX27" s="77">
        <f>CLAIMS_Total_Ind!AX27+CLAIMS_Total_Grp!AX27</f>
        <v>0</v>
      </c>
      <c r="AY27" s="77">
        <f>CLAIMS_Total_Ind!AY27+CLAIMS_Total_Grp!AY27</f>
        <v>0</v>
      </c>
      <c r="AZ27" s="77">
        <f>CLAIMS_Total_Ind!AZ27+CLAIMS_Total_Grp!AZ27</f>
        <v>0</v>
      </c>
      <c r="BA27" s="77">
        <f>CLAIMS_Total_Ind!BA27+CLAIMS_Total_Grp!BA27</f>
        <v>0</v>
      </c>
      <c r="BB27" s="77">
        <f>CLAIMS_Total_Ind!BB27+CLAIMS_Total_Grp!BB27</f>
        <v>0</v>
      </c>
      <c r="BC27" s="77">
        <f>CLAIMS_Total_Ind!BC27+CLAIMS_Total_Grp!BC27</f>
        <v>0</v>
      </c>
      <c r="BD27" s="77">
        <f>CLAIMS_Total_Ind!BD27+CLAIMS_Total_Grp!BD27</f>
        <v>0</v>
      </c>
      <c r="BE27" s="77">
        <f>CLAIMS_Total_Ind!BE27+CLAIMS_Total_Grp!BE27</f>
        <v>0</v>
      </c>
      <c r="BF27" s="77">
        <f>CLAIMS_Total_Ind!BF27+CLAIMS_Total_Grp!BF27</f>
        <v>0</v>
      </c>
      <c r="BG27" s="77">
        <f>CLAIMS_Total_Ind!BG27+CLAIMS_Total_Grp!BG27</f>
        <v>0</v>
      </c>
      <c r="BH27" s="77">
        <f>CLAIMS_Total_Ind!BH27+CLAIMS_Total_Grp!BH27</f>
        <v>0</v>
      </c>
      <c r="BI27" s="77">
        <f>CLAIMS_Total_Ind!BI27+CLAIMS_Total_Grp!BI27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77">
        <f>CLAIMS_Total_Ind!F28+CLAIMS_Total_Grp!F28</f>
        <v>0</v>
      </c>
      <c r="G28" s="77">
        <f>CLAIMS_Total_Ind!G28+CLAIMS_Total_Grp!G28</f>
        <v>0</v>
      </c>
      <c r="H28" s="77">
        <f>CLAIMS_Total_Ind!H28+CLAIMS_Total_Grp!H28</f>
        <v>0</v>
      </c>
      <c r="I28" s="77">
        <f>CLAIMS_Total_Ind!I28+CLAIMS_Total_Grp!I28</f>
        <v>0</v>
      </c>
      <c r="J28" s="77">
        <f>CLAIMS_Total_Ind!J28+CLAIMS_Total_Grp!J28</f>
        <v>0</v>
      </c>
      <c r="K28" s="77">
        <f>CLAIMS_Total_Ind!K28+CLAIMS_Total_Grp!K28</f>
        <v>0</v>
      </c>
      <c r="L28" s="77">
        <f>CLAIMS_Total_Ind!L28+CLAIMS_Total_Grp!L28</f>
        <v>0</v>
      </c>
      <c r="M28" s="77">
        <f>CLAIMS_Total_Ind!M28+CLAIMS_Total_Grp!M28</f>
        <v>0</v>
      </c>
      <c r="N28" s="77">
        <f>CLAIMS_Total_Ind!N28+CLAIMS_Total_Grp!N28</f>
        <v>0</v>
      </c>
      <c r="O28" s="77">
        <f>CLAIMS_Total_Ind!O28+CLAIMS_Total_Grp!O28</f>
        <v>0</v>
      </c>
      <c r="P28" s="77">
        <f>CLAIMS_Total_Ind!P28+CLAIMS_Total_Grp!P28</f>
        <v>0</v>
      </c>
      <c r="Q28" s="77">
        <f>CLAIMS_Total_Ind!Q28+CLAIMS_Total_Grp!Q28</f>
        <v>0</v>
      </c>
      <c r="R28" s="77">
        <f>CLAIMS_Total_Ind!R28+CLAIMS_Total_Grp!R28</f>
        <v>0</v>
      </c>
      <c r="S28" s="77">
        <f>CLAIMS_Total_Ind!S28+CLAIMS_Total_Grp!S28</f>
        <v>0</v>
      </c>
      <c r="T28" s="77">
        <f>CLAIMS_Total_Ind!T28+CLAIMS_Total_Grp!T28</f>
        <v>0</v>
      </c>
      <c r="U28" s="77">
        <f>CLAIMS_Total_Ind!U28+CLAIMS_Total_Grp!U28</f>
        <v>0</v>
      </c>
      <c r="V28" s="77">
        <f>CLAIMS_Total_Ind!V28+CLAIMS_Total_Grp!V28</f>
        <v>0</v>
      </c>
      <c r="W28" s="77">
        <f>CLAIMS_Total_Ind!W28+CLAIMS_Total_Grp!W28</f>
        <v>0</v>
      </c>
      <c r="X28" s="77">
        <f>CLAIMS_Total_Ind!X28+CLAIMS_Total_Grp!X28</f>
        <v>0</v>
      </c>
      <c r="Y28" s="77">
        <f>CLAIMS_Total_Ind!Y28+CLAIMS_Total_Grp!Y28</f>
        <v>0</v>
      </c>
      <c r="Z28" s="77">
        <f>CLAIMS_Total_Ind!Z28+CLAIMS_Total_Grp!Z28</f>
        <v>0</v>
      </c>
      <c r="AA28" s="77">
        <f>CLAIMS_Total_Ind!AA28+CLAIMS_Total_Grp!AA28</f>
        <v>0</v>
      </c>
      <c r="AB28" s="77">
        <f>CLAIMS_Total_Ind!AB28+CLAIMS_Total_Grp!AB28</f>
        <v>0</v>
      </c>
      <c r="AC28" s="77">
        <f>CLAIMS_Total_Ind!AC28+CLAIMS_Total_Grp!AC28</f>
        <v>0</v>
      </c>
      <c r="AD28" s="77">
        <f>CLAIMS_Total_Ind!AD28+CLAIMS_Total_Grp!AD28</f>
        <v>0</v>
      </c>
      <c r="AE28" s="77">
        <f>CLAIMS_Total_Ind!AE28+CLAIMS_Total_Grp!AE28</f>
        <v>0</v>
      </c>
      <c r="AF28" s="77">
        <f>CLAIMS_Total_Ind!AF28+CLAIMS_Total_Grp!AF28</f>
        <v>0</v>
      </c>
      <c r="AG28" s="77">
        <f>CLAIMS_Total_Ind!AG28+CLAIMS_Total_Grp!AG28</f>
        <v>0</v>
      </c>
      <c r="AH28" s="77">
        <f>CLAIMS_Total_Ind!AH28+CLAIMS_Total_Grp!AH28</f>
        <v>0</v>
      </c>
      <c r="AI28" s="77">
        <f>CLAIMS_Total_Ind!AI28+CLAIMS_Total_Grp!AI28</f>
        <v>0</v>
      </c>
      <c r="AJ28" s="77">
        <f>CLAIMS_Total_Ind!AJ28+CLAIMS_Total_Grp!AJ28</f>
        <v>0</v>
      </c>
      <c r="AK28" s="77">
        <f>CLAIMS_Total_Ind!AK28+CLAIMS_Total_Grp!AK28</f>
        <v>0</v>
      </c>
      <c r="AL28" s="77">
        <f>CLAIMS_Total_Ind!AL28+CLAIMS_Total_Grp!AL28</f>
        <v>0</v>
      </c>
      <c r="AM28" s="77">
        <f>CLAIMS_Total_Ind!AM28+CLAIMS_Total_Grp!AM28</f>
        <v>0</v>
      </c>
      <c r="AN28" s="77">
        <f>CLAIMS_Total_Ind!AN28+CLAIMS_Total_Grp!AN28</f>
        <v>0</v>
      </c>
      <c r="AO28" s="77">
        <f>CLAIMS_Total_Ind!AO28+CLAIMS_Total_Grp!AO28</f>
        <v>0</v>
      </c>
      <c r="AP28" s="77">
        <f>CLAIMS_Total_Ind!AP28+CLAIMS_Total_Grp!AP28</f>
        <v>0</v>
      </c>
      <c r="AQ28" s="77">
        <f>CLAIMS_Total_Ind!AQ28+CLAIMS_Total_Grp!AQ28</f>
        <v>0</v>
      </c>
      <c r="AR28" s="77">
        <f>CLAIMS_Total_Ind!AR28+CLAIMS_Total_Grp!AR28</f>
        <v>0</v>
      </c>
      <c r="AS28" s="77">
        <f>CLAIMS_Total_Ind!AS28+CLAIMS_Total_Grp!AS28</f>
        <v>0</v>
      </c>
      <c r="AT28" s="77">
        <f>CLAIMS_Total_Ind!AT28+CLAIMS_Total_Grp!AT28</f>
        <v>0</v>
      </c>
      <c r="AU28" s="77">
        <f>CLAIMS_Total_Ind!AU28+CLAIMS_Total_Grp!AU28</f>
        <v>0</v>
      </c>
      <c r="AV28" s="77">
        <f>CLAIMS_Total_Ind!AV28+CLAIMS_Total_Grp!AV28</f>
        <v>0</v>
      </c>
      <c r="AW28" s="77">
        <f>CLAIMS_Total_Ind!AW28+CLAIMS_Total_Grp!AW28</f>
        <v>0</v>
      </c>
      <c r="AX28" s="77">
        <f>CLAIMS_Total_Ind!AX28+CLAIMS_Total_Grp!AX28</f>
        <v>0</v>
      </c>
      <c r="AY28" s="77">
        <f>CLAIMS_Total_Ind!AY28+CLAIMS_Total_Grp!AY28</f>
        <v>0</v>
      </c>
      <c r="AZ28" s="77">
        <f>CLAIMS_Total_Ind!AZ28+CLAIMS_Total_Grp!AZ28</f>
        <v>0</v>
      </c>
      <c r="BA28" s="77">
        <f>CLAIMS_Total_Ind!BA28+CLAIMS_Total_Grp!BA28</f>
        <v>0</v>
      </c>
      <c r="BB28" s="77">
        <f>CLAIMS_Total_Ind!BB28+CLAIMS_Total_Grp!BB28</f>
        <v>0</v>
      </c>
      <c r="BC28" s="77">
        <f>CLAIMS_Total_Ind!BC28+CLAIMS_Total_Grp!BC28</f>
        <v>0</v>
      </c>
      <c r="BD28" s="77">
        <f>CLAIMS_Total_Ind!BD28+CLAIMS_Total_Grp!BD28</f>
        <v>0</v>
      </c>
      <c r="BE28" s="77">
        <f>CLAIMS_Total_Ind!BE28+CLAIMS_Total_Grp!BE28</f>
        <v>0</v>
      </c>
      <c r="BF28" s="77">
        <f>CLAIMS_Total_Ind!BF28+CLAIMS_Total_Grp!BF28</f>
        <v>0</v>
      </c>
      <c r="BG28" s="77">
        <f>CLAIMS_Total_Ind!BG28+CLAIMS_Total_Grp!BG28</f>
        <v>0</v>
      </c>
      <c r="BH28" s="77">
        <f>CLAIMS_Total_Ind!BH28+CLAIMS_Total_Grp!BH28</f>
        <v>0</v>
      </c>
      <c r="BI28" s="77">
        <f>CLAIMS_Total_Ind!BI28+CLAIMS_Total_Grp!BI28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77">
        <f>CLAIMS_Total_Ind!F29+CLAIMS_Total_Grp!F29</f>
        <v>0</v>
      </c>
      <c r="G29" s="77">
        <f>CLAIMS_Total_Ind!G29+CLAIMS_Total_Grp!G29</f>
        <v>0</v>
      </c>
      <c r="H29" s="77">
        <f>CLAIMS_Total_Ind!H29+CLAIMS_Total_Grp!H29</f>
        <v>0</v>
      </c>
      <c r="I29" s="77">
        <f>CLAIMS_Total_Ind!I29+CLAIMS_Total_Grp!I29</f>
        <v>0</v>
      </c>
      <c r="J29" s="77">
        <f>CLAIMS_Total_Ind!J29+CLAIMS_Total_Grp!J29</f>
        <v>0</v>
      </c>
      <c r="K29" s="77">
        <f>CLAIMS_Total_Ind!K29+CLAIMS_Total_Grp!K29</f>
        <v>0</v>
      </c>
      <c r="L29" s="77">
        <f>CLAIMS_Total_Ind!L29+CLAIMS_Total_Grp!L29</f>
        <v>0</v>
      </c>
      <c r="M29" s="77">
        <f>CLAIMS_Total_Ind!M29+CLAIMS_Total_Grp!M29</f>
        <v>0</v>
      </c>
      <c r="N29" s="77">
        <f>CLAIMS_Total_Ind!N29+CLAIMS_Total_Grp!N29</f>
        <v>0</v>
      </c>
      <c r="O29" s="77">
        <f>CLAIMS_Total_Ind!O29+CLAIMS_Total_Grp!O29</f>
        <v>0</v>
      </c>
      <c r="P29" s="77">
        <f>CLAIMS_Total_Ind!P29+CLAIMS_Total_Grp!P29</f>
        <v>0</v>
      </c>
      <c r="Q29" s="77">
        <f>CLAIMS_Total_Ind!Q29+CLAIMS_Total_Grp!Q29</f>
        <v>0</v>
      </c>
      <c r="R29" s="77">
        <f>CLAIMS_Total_Ind!R29+CLAIMS_Total_Grp!R29</f>
        <v>0</v>
      </c>
      <c r="S29" s="77">
        <f>CLAIMS_Total_Ind!S29+CLAIMS_Total_Grp!S29</f>
        <v>0</v>
      </c>
      <c r="T29" s="77">
        <f>CLAIMS_Total_Ind!T29+CLAIMS_Total_Grp!T29</f>
        <v>0</v>
      </c>
      <c r="U29" s="77">
        <f>CLAIMS_Total_Ind!U29+CLAIMS_Total_Grp!U29</f>
        <v>0</v>
      </c>
      <c r="V29" s="77">
        <f>CLAIMS_Total_Ind!V29+CLAIMS_Total_Grp!V29</f>
        <v>0</v>
      </c>
      <c r="W29" s="77">
        <f>CLAIMS_Total_Ind!W29+CLAIMS_Total_Grp!W29</f>
        <v>0</v>
      </c>
      <c r="X29" s="77">
        <f>CLAIMS_Total_Ind!X29+CLAIMS_Total_Grp!X29</f>
        <v>0</v>
      </c>
      <c r="Y29" s="77">
        <f>CLAIMS_Total_Ind!Y29+CLAIMS_Total_Grp!Y29</f>
        <v>0</v>
      </c>
      <c r="Z29" s="77">
        <f>CLAIMS_Total_Ind!Z29+CLAIMS_Total_Grp!Z29</f>
        <v>0</v>
      </c>
      <c r="AA29" s="77">
        <f>CLAIMS_Total_Ind!AA29+CLAIMS_Total_Grp!AA29</f>
        <v>0</v>
      </c>
      <c r="AB29" s="77">
        <f>CLAIMS_Total_Ind!AB29+CLAIMS_Total_Grp!AB29</f>
        <v>0</v>
      </c>
      <c r="AC29" s="77">
        <f>CLAIMS_Total_Ind!AC29+CLAIMS_Total_Grp!AC29</f>
        <v>0</v>
      </c>
      <c r="AD29" s="77">
        <f>CLAIMS_Total_Ind!AD29+CLAIMS_Total_Grp!AD29</f>
        <v>0</v>
      </c>
      <c r="AE29" s="77">
        <f>CLAIMS_Total_Ind!AE29+CLAIMS_Total_Grp!AE29</f>
        <v>0</v>
      </c>
      <c r="AF29" s="77">
        <f>CLAIMS_Total_Ind!AF29+CLAIMS_Total_Grp!AF29</f>
        <v>0</v>
      </c>
      <c r="AG29" s="77">
        <f>CLAIMS_Total_Ind!AG29+CLAIMS_Total_Grp!AG29</f>
        <v>0</v>
      </c>
      <c r="AH29" s="77">
        <f>CLAIMS_Total_Ind!AH29+CLAIMS_Total_Grp!AH29</f>
        <v>0</v>
      </c>
      <c r="AI29" s="77">
        <f>CLAIMS_Total_Ind!AI29+CLAIMS_Total_Grp!AI29</f>
        <v>0</v>
      </c>
      <c r="AJ29" s="77">
        <f>CLAIMS_Total_Ind!AJ29+CLAIMS_Total_Grp!AJ29</f>
        <v>0</v>
      </c>
      <c r="AK29" s="77">
        <f>CLAIMS_Total_Ind!AK29+CLAIMS_Total_Grp!AK29</f>
        <v>0</v>
      </c>
      <c r="AL29" s="77">
        <f>CLAIMS_Total_Ind!AL29+CLAIMS_Total_Grp!AL29</f>
        <v>0</v>
      </c>
      <c r="AM29" s="77">
        <f>CLAIMS_Total_Ind!AM29+CLAIMS_Total_Grp!AM29</f>
        <v>0</v>
      </c>
      <c r="AN29" s="77">
        <f>CLAIMS_Total_Ind!AN29+CLAIMS_Total_Grp!AN29</f>
        <v>0</v>
      </c>
      <c r="AO29" s="77">
        <f>CLAIMS_Total_Ind!AO29+CLAIMS_Total_Grp!AO29</f>
        <v>0</v>
      </c>
      <c r="AP29" s="77">
        <f>CLAIMS_Total_Ind!AP29+CLAIMS_Total_Grp!AP29</f>
        <v>0</v>
      </c>
      <c r="AQ29" s="77">
        <f>CLAIMS_Total_Ind!AQ29+CLAIMS_Total_Grp!AQ29</f>
        <v>0</v>
      </c>
      <c r="AR29" s="77">
        <f>CLAIMS_Total_Ind!AR29+CLAIMS_Total_Grp!AR29</f>
        <v>0</v>
      </c>
      <c r="AS29" s="77">
        <f>CLAIMS_Total_Ind!AS29+CLAIMS_Total_Grp!AS29</f>
        <v>0</v>
      </c>
      <c r="AT29" s="77">
        <f>CLAIMS_Total_Ind!AT29+CLAIMS_Total_Grp!AT29</f>
        <v>0</v>
      </c>
      <c r="AU29" s="77">
        <f>CLAIMS_Total_Ind!AU29+CLAIMS_Total_Grp!AU29</f>
        <v>0</v>
      </c>
      <c r="AV29" s="77">
        <f>CLAIMS_Total_Ind!AV29+CLAIMS_Total_Grp!AV29</f>
        <v>0</v>
      </c>
      <c r="AW29" s="77">
        <f>CLAIMS_Total_Ind!AW29+CLAIMS_Total_Grp!AW29</f>
        <v>0</v>
      </c>
      <c r="AX29" s="77">
        <f>CLAIMS_Total_Ind!AX29+CLAIMS_Total_Grp!AX29</f>
        <v>0</v>
      </c>
      <c r="AY29" s="77">
        <f>CLAIMS_Total_Ind!AY29+CLAIMS_Total_Grp!AY29</f>
        <v>0</v>
      </c>
      <c r="AZ29" s="77">
        <f>CLAIMS_Total_Ind!AZ29+CLAIMS_Total_Grp!AZ29</f>
        <v>0</v>
      </c>
      <c r="BA29" s="77">
        <f>CLAIMS_Total_Ind!BA29+CLAIMS_Total_Grp!BA29</f>
        <v>0</v>
      </c>
      <c r="BB29" s="77">
        <f>CLAIMS_Total_Ind!BB29+CLAIMS_Total_Grp!BB29</f>
        <v>0</v>
      </c>
      <c r="BC29" s="77">
        <f>CLAIMS_Total_Ind!BC29+CLAIMS_Total_Grp!BC29</f>
        <v>0</v>
      </c>
      <c r="BD29" s="77">
        <f>CLAIMS_Total_Ind!BD29+CLAIMS_Total_Grp!BD29</f>
        <v>0</v>
      </c>
      <c r="BE29" s="77">
        <f>CLAIMS_Total_Ind!BE29+CLAIMS_Total_Grp!BE29</f>
        <v>0</v>
      </c>
      <c r="BF29" s="77">
        <f>CLAIMS_Total_Ind!BF29+CLAIMS_Total_Grp!BF29</f>
        <v>0</v>
      </c>
      <c r="BG29" s="77">
        <f>CLAIMS_Total_Ind!BG29+CLAIMS_Total_Grp!BG29</f>
        <v>0</v>
      </c>
      <c r="BH29" s="77">
        <f>CLAIMS_Total_Ind!BH29+CLAIMS_Total_Grp!BH29</f>
        <v>0</v>
      </c>
      <c r="BI29" s="77">
        <f>CLAIMS_Total_Ind!BI29+CLAIMS_Total_Grp!BI29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77">
        <f>CLAIMS_Total_Ind!F30+CLAIMS_Total_Grp!F30</f>
        <v>0</v>
      </c>
      <c r="G30" s="77">
        <f>CLAIMS_Total_Ind!G30+CLAIMS_Total_Grp!G30</f>
        <v>0</v>
      </c>
      <c r="H30" s="77">
        <f>CLAIMS_Total_Ind!H30+CLAIMS_Total_Grp!H30</f>
        <v>0</v>
      </c>
      <c r="I30" s="77">
        <f>CLAIMS_Total_Ind!I30+CLAIMS_Total_Grp!I30</f>
        <v>0</v>
      </c>
      <c r="J30" s="77">
        <f>CLAIMS_Total_Ind!J30+CLAIMS_Total_Grp!J30</f>
        <v>0</v>
      </c>
      <c r="K30" s="77">
        <f>CLAIMS_Total_Ind!K30+CLAIMS_Total_Grp!K30</f>
        <v>0</v>
      </c>
      <c r="L30" s="77">
        <f>CLAIMS_Total_Ind!L30+CLAIMS_Total_Grp!L30</f>
        <v>0</v>
      </c>
      <c r="M30" s="77">
        <f>CLAIMS_Total_Ind!M30+CLAIMS_Total_Grp!M30</f>
        <v>0</v>
      </c>
      <c r="N30" s="77">
        <f>CLAIMS_Total_Ind!N30+CLAIMS_Total_Grp!N30</f>
        <v>0</v>
      </c>
      <c r="O30" s="77">
        <f>CLAIMS_Total_Ind!O30+CLAIMS_Total_Grp!O30</f>
        <v>0</v>
      </c>
      <c r="P30" s="77">
        <f>CLAIMS_Total_Ind!P30+CLAIMS_Total_Grp!P30</f>
        <v>0</v>
      </c>
      <c r="Q30" s="77">
        <f>CLAIMS_Total_Ind!Q30+CLAIMS_Total_Grp!Q30</f>
        <v>0</v>
      </c>
      <c r="R30" s="77">
        <f>CLAIMS_Total_Ind!R30+CLAIMS_Total_Grp!R30</f>
        <v>0</v>
      </c>
      <c r="S30" s="77">
        <f>CLAIMS_Total_Ind!S30+CLAIMS_Total_Grp!S30</f>
        <v>0</v>
      </c>
      <c r="T30" s="77">
        <f>CLAIMS_Total_Ind!T30+CLAIMS_Total_Grp!T30</f>
        <v>0</v>
      </c>
      <c r="U30" s="77">
        <f>CLAIMS_Total_Ind!U30+CLAIMS_Total_Grp!U30</f>
        <v>0</v>
      </c>
      <c r="V30" s="77">
        <f>CLAIMS_Total_Ind!V30+CLAIMS_Total_Grp!V30</f>
        <v>0</v>
      </c>
      <c r="W30" s="77">
        <f>CLAIMS_Total_Ind!W30+CLAIMS_Total_Grp!W30</f>
        <v>0</v>
      </c>
      <c r="X30" s="77">
        <f>CLAIMS_Total_Ind!X30+CLAIMS_Total_Grp!X30</f>
        <v>0</v>
      </c>
      <c r="Y30" s="77">
        <f>CLAIMS_Total_Ind!Y30+CLAIMS_Total_Grp!Y30</f>
        <v>0</v>
      </c>
      <c r="Z30" s="77">
        <f>CLAIMS_Total_Ind!Z30+CLAIMS_Total_Grp!Z30</f>
        <v>0</v>
      </c>
      <c r="AA30" s="77">
        <f>CLAIMS_Total_Ind!AA30+CLAIMS_Total_Grp!AA30</f>
        <v>0</v>
      </c>
      <c r="AB30" s="77">
        <f>CLAIMS_Total_Ind!AB30+CLAIMS_Total_Grp!AB30</f>
        <v>0</v>
      </c>
      <c r="AC30" s="77">
        <f>CLAIMS_Total_Ind!AC30+CLAIMS_Total_Grp!AC30</f>
        <v>0</v>
      </c>
      <c r="AD30" s="77">
        <f>CLAIMS_Total_Ind!AD30+CLAIMS_Total_Grp!AD30</f>
        <v>0</v>
      </c>
      <c r="AE30" s="77">
        <f>CLAIMS_Total_Ind!AE30+CLAIMS_Total_Grp!AE30</f>
        <v>0</v>
      </c>
      <c r="AF30" s="77">
        <f>CLAIMS_Total_Ind!AF30+CLAIMS_Total_Grp!AF30</f>
        <v>0</v>
      </c>
      <c r="AG30" s="77">
        <f>CLAIMS_Total_Ind!AG30+CLAIMS_Total_Grp!AG30</f>
        <v>0</v>
      </c>
      <c r="AH30" s="77">
        <f>CLAIMS_Total_Ind!AH30+CLAIMS_Total_Grp!AH30</f>
        <v>0</v>
      </c>
      <c r="AI30" s="77">
        <f>CLAIMS_Total_Ind!AI30+CLAIMS_Total_Grp!AI30</f>
        <v>0</v>
      </c>
      <c r="AJ30" s="77">
        <f>CLAIMS_Total_Ind!AJ30+CLAIMS_Total_Grp!AJ30</f>
        <v>0</v>
      </c>
      <c r="AK30" s="77">
        <f>CLAIMS_Total_Ind!AK30+CLAIMS_Total_Grp!AK30</f>
        <v>0</v>
      </c>
      <c r="AL30" s="77">
        <f>CLAIMS_Total_Ind!AL30+CLAIMS_Total_Grp!AL30</f>
        <v>0</v>
      </c>
      <c r="AM30" s="77">
        <f>CLAIMS_Total_Ind!AM30+CLAIMS_Total_Grp!AM30</f>
        <v>0</v>
      </c>
      <c r="AN30" s="77">
        <f>CLAIMS_Total_Ind!AN30+CLAIMS_Total_Grp!AN30</f>
        <v>0</v>
      </c>
      <c r="AO30" s="77">
        <f>CLAIMS_Total_Ind!AO30+CLAIMS_Total_Grp!AO30</f>
        <v>0</v>
      </c>
      <c r="AP30" s="77">
        <f>CLAIMS_Total_Ind!AP30+CLAIMS_Total_Grp!AP30</f>
        <v>0</v>
      </c>
      <c r="AQ30" s="77">
        <f>CLAIMS_Total_Ind!AQ30+CLAIMS_Total_Grp!AQ30</f>
        <v>0</v>
      </c>
      <c r="AR30" s="77">
        <f>CLAIMS_Total_Ind!AR30+CLAIMS_Total_Grp!AR30</f>
        <v>0</v>
      </c>
      <c r="AS30" s="77">
        <f>CLAIMS_Total_Ind!AS30+CLAIMS_Total_Grp!AS30</f>
        <v>0</v>
      </c>
      <c r="AT30" s="77">
        <f>CLAIMS_Total_Ind!AT30+CLAIMS_Total_Grp!AT30</f>
        <v>0</v>
      </c>
      <c r="AU30" s="77">
        <f>CLAIMS_Total_Ind!AU30+CLAIMS_Total_Grp!AU30</f>
        <v>0</v>
      </c>
      <c r="AV30" s="77">
        <f>CLAIMS_Total_Ind!AV30+CLAIMS_Total_Grp!AV30</f>
        <v>0</v>
      </c>
      <c r="AW30" s="77">
        <f>CLAIMS_Total_Ind!AW30+CLAIMS_Total_Grp!AW30</f>
        <v>0</v>
      </c>
      <c r="AX30" s="77">
        <f>CLAIMS_Total_Ind!AX30+CLAIMS_Total_Grp!AX30</f>
        <v>0</v>
      </c>
      <c r="AY30" s="77">
        <f>CLAIMS_Total_Ind!AY30+CLAIMS_Total_Grp!AY30</f>
        <v>0</v>
      </c>
      <c r="AZ30" s="77">
        <f>CLAIMS_Total_Ind!AZ30+CLAIMS_Total_Grp!AZ30</f>
        <v>0</v>
      </c>
      <c r="BA30" s="77">
        <f>CLAIMS_Total_Ind!BA30+CLAIMS_Total_Grp!BA30</f>
        <v>0</v>
      </c>
      <c r="BB30" s="77">
        <f>CLAIMS_Total_Ind!BB30+CLAIMS_Total_Grp!BB30</f>
        <v>0</v>
      </c>
      <c r="BC30" s="77">
        <f>CLAIMS_Total_Ind!BC30+CLAIMS_Total_Grp!BC30</f>
        <v>0</v>
      </c>
      <c r="BD30" s="77">
        <f>CLAIMS_Total_Ind!BD30+CLAIMS_Total_Grp!BD30</f>
        <v>0</v>
      </c>
      <c r="BE30" s="77">
        <f>CLAIMS_Total_Ind!BE30+CLAIMS_Total_Grp!BE30</f>
        <v>0</v>
      </c>
      <c r="BF30" s="77">
        <f>CLAIMS_Total_Ind!BF30+CLAIMS_Total_Grp!BF30</f>
        <v>0</v>
      </c>
      <c r="BG30" s="77">
        <f>CLAIMS_Total_Ind!BG30+CLAIMS_Total_Grp!BG30</f>
        <v>0</v>
      </c>
      <c r="BH30" s="77">
        <f>CLAIMS_Total_Ind!BH30+CLAIMS_Total_Grp!BH30</f>
        <v>0</v>
      </c>
      <c r="BI30" s="77">
        <f>CLAIMS_Total_Ind!BI30+CLAIMS_Total_Grp!BI30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77">
        <f>CLAIMS_Total_Ind!F31+CLAIMS_Total_Grp!F31</f>
        <v>0</v>
      </c>
      <c r="G31" s="77">
        <f>CLAIMS_Total_Ind!G31+CLAIMS_Total_Grp!G31</f>
        <v>0</v>
      </c>
      <c r="H31" s="77">
        <f>CLAIMS_Total_Ind!H31+CLAIMS_Total_Grp!H31</f>
        <v>0</v>
      </c>
      <c r="I31" s="77">
        <f>CLAIMS_Total_Ind!I31+CLAIMS_Total_Grp!I31</f>
        <v>0</v>
      </c>
      <c r="J31" s="77">
        <f>CLAIMS_Total_Ind!J31+CLAIMS_Total_Grp!J31</f>
        <v>0</v>
      </c>
      <c r="K31" s="77">
        <f>CLAIMS_Total_Ind!K31+CLAIMS_Total_Grp!K31</f>
        <v>0</v>
      </c>
      <c r="L31" s="77">
        <f>CLAIMS_Total_Ind!L31+CLAIMS_Total_Grp!L31</f>
        <v>0</v>
      </c>
      <c r="M31" s="77">
        <f>CLAIMS_Total_Ind!M31+CLAIMS_Total_Grp!M31</f>
        <v>0</v>
      </c>
      <c r="N31" s="77">
        <f>CLAIMS_Total_Ind!N31+CLAIMS_Total_Grp!N31</f>
        <v>0</v>
      </c>
      <c r="O31" s="77">
        <f>CLAIMS_Total_Ind!O31+CLAIMS_Total_Grp!O31</f>
        <v>0</v>
      </c>
      <c r="P31" s="77">
        <f>CLAIMS_Total_Ind!P31+CLAIMS_Total_Grp!P31</f>
        <v>0</v>
      </c>
      <c r="Q31" s="77">
        <f>CLAIMS_Total_Ind!Q31+CLAIMS_Total_Grp!Q31</f>
        <v>0</v>
      </c>
      <c r="R31" s="77">
        <f>CLAIMS_Total_Ind!R31+CLAIMS_Total_Grp!R31</f>
        <v>0</v>
      </c>
      <c r="S31" s="77">
        <f>CLAIMS_Total_Ind!S31+CLAIMS_Total_Grp!S31</f>
        <v>0</v>
      </c>
      <c r="T31" s="77">
        <f>CLAIMS_Total_Ind!T31+CLAIMS_Total_Grp!T31</f>
        <v>0</v>
      </c>
      <c r="U31" s="77">
        <f>CLAIMS_Total_Ind!U31+CLAIMS_Total_Grp!U31</f>
        <v>0</v>
      </c>
      <c r="V31" s="77">
        <f>CLAIMS_Total_Ind!V31+CLAIMS_Total_Grp!V31</f>
        <v>0</v>
      </c>
      <c r="W31" s="77">
        <f>CLAIMS_Total_Ind!W31+CLAIMS_Total_Grp!W31</f>
        <v>0</v>
      </c>
      <c r="X31" s="77">
        <f>CLAIMS_Total_Ind!X31+CLAIMS_Total_Grp!X31</f>
        <v>0</v>
      </c>
      <c r="Y31" s="77">
        <f>CLAIMS_Total_Ind!Y31+CLAIMS_Total_Grp!Y31</f>
        <v>0</v>
      </c>
      <c r="Z31" s="77">
        <f>CLAIMS_Total_Ind!Z31+CLAIMS_Total_Grp!Z31</f>
        <v>0</v>
      </c>
      <c r="AA31" s="77">
        <f>CLAIMS_Total_Ind!AA31+CLAIMS_Total_Grp!AA31</f>
        <v>0</v>
      </c>
      <c r="AB31" s="77">
        <f>CLAIMS_Total_Ind!AB31+CLAIMS_Total_Grp!AB31</f>
        <v>0</v>
      </c>
      <c r="AC31" s="77">
        <f>CLAIMS_Total_Ind!AC31+CLAIMS_Total_Grp!AC31</f>
        <v>0</v>
      </c>
      <c r="AD31" s="77">
        <f>CLAIMS_Total_Ind!AD31+CLAIMS_Total_Grp!AD31</f>
        <v>0</v>
      </c>
      <c r="AE31" s="77">
        <f>CLAIMS_Total_Ind!AE31+CLAIMS_Total_Grp!AE31</f>
        <v>0</v>
      </c>
      <c r="AF31" s="77">
        <f>CLAIMS_Total_Ind!AF31+CLAIMS_Total_Grp!AF31</f>
        <v>0</v>
      </c>
      <c r="AG31" s="77">
        <f>CLAIMS_Total_Ind!AG31+CLAIMS_Total_Grp!AG31</f>
        <v>0</v>
      </c>
      <c r="AH31" s="77">
        <f>CLAIMS_Total_Ind!AH31+CLAIMS_Total_Grp!AH31</f>
        <v>0</v>
      </c>
      <c r="AI31" s="77">
        <f>CLAIMS_Total_Ind!AI31+CLAIMS_Total_Grp!AI31</f>
        <v>0</v>
      </c>
      <c r="AJ31" s="77">
        <f>CLAIMS_Total_Ind!AJ31+CLAIMS_Total_Grp!AJ31</f>
        <v>0</v>
      </c>
      <c r="AK31" s="77">
        <f>CLAIMS_Total_Ind!AK31+CLAIMS_Total_Grp!AK31</f>
        <v>0</v>
      </c>
      <c r="AL31" s="77">
        <f>CLAIMS_Total_Ind!AL31+CLAIMS_Total_Grp!AL31</f>
        <v>0</v>
      </c>
      <c r="AM31" s="77">
        <f>CLAIMS_Total_Ind!AM31+CLAIMS_Total_Grp!AM31</f>
        <v>0</v>
      </c>
      <c r="AN31" s="77">
        <f>CLAIMS_Total_Ind!AN31+CLAIMS_Total_Grp!AN31</f>
        <v>0</v>
      </c>
      <c r="AO31" s="77">
        <f>CLAIMS_Total_Ind!AO31+CLAIMS_Total_Grp!AO31</f>
        <v>0</v>
      </c>
      <c r="AP31" s="77">
        <f>CLAIMS_Total_Ind!AP31+CLAIMS_Total_Grp!AP31</f>
        <v>0</v>
      </c>
      <c r="AQ31" s="77">
        <f>CLAIMS_Total_Ind!AQ31+CLAIMS_Total_Grp!AQ31</f>
        <v>0</v>
      </c>
      <c r="AR31" s="77">
        <f>CLAIMS_Total_Ind!AR31+CLAIMS_Total_Grp!AR31</f>
        <v>0</v>
      </c>
      <c r="AS31" s="77">
        <f>CLAIMS_Total_Ind!AS31+CLAIMS_Total_Grp!AS31</f>
        <v>0</v>
      </c>
      <c r="AT31" s="77">
        <f>CLAIMS_Total_Ind!AT31+CLAIMS_Total_Grp!AT31</f>
        <v>0</v>
      </c>
      <c r="AU31" s="77">
        <f>CLAIMS_Total_Ind!AU31+CLAIMS_Total_Grp!AU31</f>
        <v>0</v>
      </c>
      <c r="AV31" s="77">
        <f>CLAIMS_Total_Ind!AV31+CLAIMS_Total_Grp!AV31</f>
        <v>0</v>
      </c>
      <c r="AW31" s="77">
        <f>CLAIMS_Total_Ind!AW31+CLAIMS_Total_Grp!AW31</f>
        <v>0</v>
      </c>
      <c r="AX31" s="77">
        <f>CLAIMS_Total_Ind!AX31+CLAIMS_Total_Grp!AX31</f>
        <v>0</v>
      </c>
      <c r="AY31" s="77">
        <f>CLAIMS_Total_Ind!AY31+CLAIMS_Total_Grp!AY31</f>
        <v>0</v>
      </c>
      <c r="AZ31" s="77">
        <f>CLAIMS_Total_Ind!AZ31+CLAIMS_Total_Grp!AZ31</f>
        <v>0</v>
      </c>
      <c r="BA31" s="77">
        <f>CLAIMS_Total_Ind!BA31+CLAIMS_Total_Grp!BA31</f>
        <v>0</v>
      </c>
      <c r="BB31" s="77">
        <f>CLAIMS_Total_Ind!BB31+CLAIMS_Total_Grp!BB31</f>
        <v>0</v>
      </c>
      <c r="BC31" s="77">
        <f>CLAIMS_Total_Ind!BC31+CLAIMS_Total_Grp!BC31</f>
        <v>0</v>
      </c>
      <c r="BD31" s="77">
        <f>CLAIMS_Total_Ind!BD31+CLAIMS_Total_Grp!BD31</f>
        <v>0</v>
      </c>
      <c r="BE31" s="77">
        <f>CLAIMS_Total_Ind!BE31+CLAIMS_Total_Grp!BE31</f>
        <v>0</v>
      </c>
      <c r="BF31" s="77">
        <f>CLAIMS_Total_Ind!BF31+CLAIMS_Total_Grp!BF31</f>
        <v>0</v>
      </c>
      <c r="BG31" s="77">
        <f>CLAIMS_Total_Ind!BG31+CLAIMS_Total_Grp!BG31</f>
        <v>0</v>
      </c>
      <c r="BH31" s="77">
        <f>CLAIMS_Total_Ind!BH31+CLAIMS_Total_Grp!BH31</f>
        <v>0</v>
      </c>
      <c r="BI31" s="77">
        <f>CLAIMS_Total_Ind!BI31+CLAIMS_Total_Grp!BI31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77">
        <f>CLAIMS_Total_Ind!F32+CLAIMS_Total_Grp!F32</f>
        <v>0</v>
      </c>
      <c r="G32" s="77">
        <f>CLAIMS_Total_Ind!G32+CLAIMS_Total_Grp!G32</f>
        <v>0</v>
      </c>
      <c r="H32" s="77">
        <f>CLAIMS_Total_Ind!H32+CLAIMS_Total_Grp!H32</f>
        <v>0</v>
      </c>
      <c r="I32" s="77">
        <f>CLAIMS_Total_Ind!I32+CLAIMS_Total_Grp!I32</f>
        <v>0</v>
      </c>
      <c r="J32" s="77">
        <f>CLAIMS_Total_Ind!J32+CLAIMS_Total_Grp!J32</f>
        <v>0</v>
      </c>
      <c r="K32" s="77">
        <f>CLAIMS_Total_Ind!K32+CLAIMS_Total_Grp!K32</f>
        <v>0</v>
      </c>
      <c r="L32" s="77">
        <f>CLAIMS_Total_Ind!L32+CLAIMS_Total_Grp!L32</f>
        <v>0</v>
      </c>
      <c r="M32" s="77">
        <f>CLAIMS_Total_Ind!M32+CLAIMS_Total_Grp!M32</f>
        <v>0</v>
      </c>
      <c r="N32" s="77">
        <f>CLAIMS_Total_Ind!N32+CLAIMS_Total_Grp!N32</f>
        <v>0</v>
      </c>
      <c r="O32" s="77">
        <f>CLAIMS_Total_Ind!O32+CLAIMS_Total_Grp!O32</f>
        <v>0</v>
      </c>
      <c r="P32" s="77">
        <f>CLAIMS_Total_Ind!P32+CLAIMS_Total_Grp!P32</f>
        <v>0</v>
      </c>
      <c r="Q32" s="77">
        <f>CLAIMS_Total_Ind!Q32+CLAIMS_Total_Grp!Q32</f>
        <v>0</v>
      </c>
      <c r="R32" s="77">
        <f>CLAIMS_Total_Ind!R32+CLAIMS_Total_Grp!R32</f>
        <v>0</v>
      </c>
      <c r="S32" s="77">
        <f>CLAIMS_Total_Ind!S32+CLAIMS_Total_Grp!S32</f>
        <v>0</v>
      </c>
      <c r="T32" s="77">
        <f>CLAIMS_Total_Ind!T32+CLAIMS_Total_Grp!T32</f>
        <v>0</v>
      </c>
      <c r="U32" s="77">
        <f>CLAIMS_Total_Ind!U32+CLAIMS_Total_Grp!U32</f>
        <v>0</v>
      </c>
      <c r="V32" s="77">
        <f>CLAIMS_Total_Ind!V32+CLAIMS_Total_Grp!V32</f>
        <v>0</v>
      </c>
      <c r="W32" s="77">
        <f>CLAIMS_Total_Ind!W32+CLAIMS_Total_Grp!W32</f>
        <v>0</v>
      </c>
      <c r="X32" s="77">
        <f>CLAIMS_Total_Ind!X32+CLAIMS_Total_Grp!X32</f>
        <v>0</v>
      </c>
      <c r="Y32" s="77">
        <f>CLAIMS_Total_Ind!Y32+CLAIMS_Total_Grp!Y32</f>
        <v>0</v>
      </c>
      <c r="Z32" s="77">
        <f>CLAIMS_Total_Ind!Z32+CLAIMS_Total_Grp!Z32</f>
        <v>0</v>
      </c>
      <c r="AA32" s="77">
        <f>CLAIMS_Total_Ind!AA32+CLAIMS_Total_Grp!AA32</f>
        <v>0</v>
      </c>
      <c r="AB32" s="77">
        <f>CLAIMS_Total_Ind!AB32+CLAIMS_Total_Grp!AB32</f>
        <v>0</v>
      </c>
      <c r="AC32" s="77">
        <f>CLAIMS_Total_Ind!AC32+CLAIMS_Total_Grp!AC32</f>
        <v>0</v>
      </c>
      <c r="AD32" s="77">
        <f>CLAIMS_Total_Ind!AD32+CLAIMS_Total_Grp!AD32</f>
        <v>0</v>
      </c>
      <c r="AE32" s="77">
        <f>CLAIMS_Total_Ind!AE32+CLAIMS_Total_Grp!AE32</f>
        <v>0</v>
      </c>
      <c r="AF32" s="77">
        <f>CLAIMS_Total_Ind!AF32+CLAIMS_Total_Grp!AF32</f>
        <v>0</v>
      </c>
      <c r="AG32" s="77">
        <f>CLAIMS_Total_Ind!AG32+CLAIMS_Total_Grp!AG32</f>
        <v>0</v>
      </c>
      <c r="AH32" s="77">
        <f>CLAIMS_Total_Ind!AH32+CLAIMS_Total_Grp!AH32</f>
        <v>0</v>
      </c>
      <c r="AI32" s="77">
        <f>CLAIMS_Total_Ind!AI32+CLAIMS_Total_Grp!AI32</f>
        <v>0</v>
      </c>
      <c r="AJ32" s="77">
        <f>CLAIMS_Total_Ind!AJ32+CLAIMS_Total_Grp!AJ32</f>
        <v>0</v>
      </c>
      <c r="AK32" s="77">
        <f>CLAIMS_Total_Ind!AK32+CLAIMS_Total_Grp!AK32</f>
        <v>0</v>
      </c>
      <c r="AL32" s="77">
        <f>CLAIMS_Total_Ind!AL32+CLAIMS_Total_Grp!AL32</f>
        <v>0</v>
      </c>
      <c r="AM32" s="77">
        <f>CLAIMS_Total_Ind!AM32+CLAIMS_Total_Grp!AM32</f>
        <v>0</v>
      </c>
      <c r="AN32" s="77">
        <f>CLAIMS_Total_Ind!AN32+CLAIMS_Total_Grp!AN32</f>
        <v>0</v>
      </c>
      <c r="AO32" s="77">
        <f>CLAIMS_Total_Ind!AO32+CLAIMS_Total_Grp!AO32</f>
        <v>0</v>
      </c>
      <c r="AP32" s="77">
        <f>CLAIMS_Total_Ind!AP32+CLAIMS_Total_Grp!AP32</f>
        <v>0</v>
      </c>
      <c r="AQ32" s="77">
        <f>CLAIMS_Total_Ind!AQ32+CLAIMS_Total_Grp!AQ32</f>
        <v>0</v>
      </c>
      <c r="AR32" s="77">
        <f>CLAIMS_Total_Ind!AR32+CLAIMS_Total_Grp!AR32</f>
        <v>0</v>
      </c>
      <c r="AS32" s="77">
        <f>CLAIMS_Total_Ind!AS32+CLAIMS_Total_Grp!AS32</f>
        <v>0</v>
      </c>
      <c r="AT32" s="77">
        <f>CLAIMS_Total_Ind!AT32+CLAIMS_Total_Grp!AT32</f>
        <v>0</v>
      </c>
      <c r="AU32" s="77">
        <f>CLAIMS_Total_Ind!AU32+CLAIMS_Total_Grp!AU32</f>
        <v>0</v>
      </c>
      <c r="AV32" s="77">
        <f>CLAIMS_Total_Ind!AV32+CLAIMS_Total_Grp!AV32</f>
        <v>0</v>
      </c>
      <c r="AW32" s="77">
        <f>CLAIMS_Total_Ind!AW32+CLAIMS_Total_Grp!AW32</f>
        <v>0</v>
      </c>
      <c r="AX32" s="77">
        <f>CLAIMS_Total_Ind!AX32+CLAIMS_Total_Grp!AX32</f>
        <v>0</v>
      </c>
      <c r="AY32" s="77">
        <f>CLAIMS_Total_Ind!AY32+CLAIMS_Total_Grp!AY32</f>
        <v>0</v>
      </c>
      <c r="AZ32" s="77">
        <f>CLAIMS_Total_Ind!AZ32+CLAIMS_Total_Grp!AZ32</f>
        <v>0</v>
      </c>
      <c r="BA32" s="77">
        <f>CLAIMS_Total_Ind!BA32+CLAIMS_Total_Grp!BA32</f>
        <v>0</v>
      </c>
      <c r="BB32" s="77">
        <f>CLAIMS_Total_Ind!BB32+CLAIMS_Total_Grp!BB32</f>
        <v>0</v>
      </c>
      <c r="BC32" s="77">
        <f>CLAIMS_Total_Ind!BC32+CLAIMS_Total_Grp!BC32</f>
        <v>0</v>
      </c>
      <c r="BD32" s="77">
        <f>CLAIMS_Total_Ind!BD32+CLAIMS_Total_Grp!BD32</f>
        <v>0</v>
      </c>
      <c r="BE32" s="77">
        <f>CLAIMS_Total_Ind!BE32+CLAIMS_Total_Grp!BE32</f>
        <v>0</v>
      </c>
      <c r="BF32" s="77">
        <f>CLAIMS_Total_Ind!BF32+CLAIMS_Total_Grp!BF32</f>
        <v>0</v>
      </c>
      <c r="BG32" s="77">
        <f>CLAIMS_Total_Ind!BG32+CLAIMS_Total_Grp!BG32</f>
        <v>0</v>
      </c>
      <c r="BH32" s="77">
        <f>CLAIMS_Total_Ind!BH32+CLAIMS_Total_Grp!BH32</f>
        <v>0</v>
      </c>
      <c r="BI32" s="77">
        <f>CLAIMS_Total_Ind!BI32+CLAIMS_Total_Grp!BI32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77">
        <f>CLAIMS_Total_Ind!F33+CLAIMS_Total_Grp!F33</f>
        <v>0</v>
      </c>
      <c r="G33" s="77">
        <f>CLAIMS_Total_Ind!G33+CLAIMS_Total_Grp!G33</f>
        <v>0</v>
      </c>
      <c r="H33" s="77">
        <f>CLAIMS_Total_Ind!H33+CLAIMS_Total_Grp!H33</f>
        <v>0</v>
      </c>
      <c r="I33" s="77">
        <f>CLAIMS_Total_Ind!I33+CLAIMS_Total_Grp!I33</f>
        <v>0</v>
      </c>
      <c r="J33" s="77">
        <f>CLAIMS_Total_Ind!J33+CLAIMS_Total_Grp!J33</f>
        <v>0</v>
      </c>
      <c r="K33" s="77">
        <f>CLAIMS_Total_Ind!K33+CLAIMS_Total_Grp!K33</f>
        <v>0</v>
      </c>
      <c r="L33" s="77">
        <f>CLAIMS_Total_Ind!L33+CLAIMS_Total_Grp!L33</f>
        <v>0</v>
      </c>
      <c r="M33" s="77">
        <f>CLAIMS_Total_Ind!M33+CLAIMS_Total_Grp!M33</f>
        <v>0</v>
      </c>
      <c r="N33" s="77">
        <f>CLAIMS_Total_Ind!N33+CLAIMS_Total_Grp!N33</f>
        <v>0</v>
      </c>
      <c r="O33" s="77">
        <f>CLAIMS_Total_Ind!O33+CLAIMS_Total_Grp!O33</f>
        <v>0</v>
      </c>
      <c r="P33" s="77">
        <f>CLAIMS_Total_Ind!P33+CLAIMS_Total_Grp!P33</f>
        <v>0</v>
      </c>
      <c r="Q33" s="77">
        <f>CLAIMS_Total_Ind!Q33+CLAIMS_Total_Grp!Q33</f>
        <v>0</v>
      </c>
      <c r="R33" s="77">
        <f>CLAIMS_Total_Ind!R33+CLAIMS_Total_Grp!R33</f>
        <v>0</v>
      </c>
      <c r="S33" s="77">
        <f>CLAIMS_Total_Ind!S33+CLAIMS_Total_Grp!S33</f>
        <v>0</v>
      </c>
      <c r="T33" s="77">
        <f>CLAIMS_Total_Ind!T33+CLAIMS_Total_Grp!T33</f>
        <v>0</v>
      </c>
      <c r="U33" s="77">
        <f>CLAIMS_Total_Ind!U33+CLAIMS_Total_Grp!U33</f>
        <v>0</v>
      </c>
      <c r="V33" s="77">
        <f>CLAIMS_Total_Ind!V33+CLAIMS_Total_Grp!V33</f>
        <v>0</v>
      </c>
      <c r="W33" s="77">
        <f>CLAIMS_Total_Ind!W33+CLAIMS_Total_Grp!W33</f>
        <v>0</v>
      </c>
      <c r="X33" s="77">
        <f>CLAIMS_Total_Ind!X33+CLAIMS_Total_Grp!X33</f>
        <v>0</v>
      </c>
      <c r="Y33" s="77">
        <f>CLAIMS_Total_Ind!Y33+CLAIMS_Total_Grp!Y33</f>
        <v>0</v>
      </c>
      <c r="Z33" s="77">
        <f>CLAIMS_Total_Ind!Z33+CLAIMS_Total_Grp!Z33</f>
        <v>0</v>
      </c>
      <c r="AA33" s="77">
        <f>CLAIMS_Total_Ind!AA33+CLAIMS_Total_Grp!AA33</f>
        <v>0</v>
      </c>
      <c r="AB33" s="77">
        <f>CLAIMS_Total_Ind!AB33+CLAIMS_Total_Grp!AB33</f>
        <v>0</v>
      </c>
      <c r="AC33" s="77">
        <f>CLAIMS_Total_Ind!AC33+CLAIMS_Total_Grp!AC33</f>
        <v>0</v>
      </c>
      <c r="AD33" s="77">
        <f>CLAIMS_Total_Ind!AD33+CLAIMS_Total_Grp!AD33</f>
        <v>0</v>
      </c>
      <c r="AE33" s="77">
        <f>CLAIMS_Total_Ind!AE33+CLAIMS_Total_Grp!AE33</f>
        <v>0</v>
      </c>
      <c r="AF33" s="77">
        <f>CLAIMS_Total_Ind!AF33+CLAIMS_Total_Grp!AF33</f>
        <v>0</v>
      </c>
      <c r="AG33" s="77">
        <f>CLAIMS_Total_Ind!AG33+CLAIMS_Total_Grp!AG33</f>
        <v>0</v>
      </c>
      <c r="AH33" s="77">
        <f>CLAIMS_Total_Ind!AH33+CLAIMS_Total_Grp!AH33</f>
        <v>0</v>
      </c>
      <c r="AI33" s="77">
        <f>CLAIMS_Total_Ind!AI33+CLAIMS_Total_Grp!AI33</f>
        <v>0</v>
      </c>
      <c r="AJ33" s="77">
        <f>CLAIMS_Total_Ind!AJ33+CLAIMS_Total_Grp!AJ33</f>
        <v>0</v>
      </c>
      <c r="AK33" s="77">
        <f>CLAIMS_Total_Ind!AK33+CLAIMS_Total_Grp!AK33</f>
        <v>0</v>
      </c>
      <c r="AL33" s="77">
        <f>CLAIMS_Total_Ind!AL33+CLAIMS_Total_Grp!AL33</f>
        <v>0</v>
      </c>
      <c r="AM33" s="77">
        <f>CLAIMS_Total_Ind!AM33+CLAIMS_Total_Grp!AM33</f>
        <v>0</v>
      </c>
      <c r="AN33" s="77">
        <f>CLAIMS_Total_Ind!AN33+CLAIMS_Total_Grp!AN33</f>
        <v>0</v>
      </c>
      <c r="AO33" s="77">
        <f>CLAIMS_Total_Ind!AO33+CLAIMS_Total_Grp!AO33</f>
        <v>0</v>
      </c>
      <c r="AP33" s="77">
        <f>CLAIMS_Total_Ind!AP33+CLAIMS_Total_Grp!AP33</f>
        <v>0</v>
      </c>
      <c r="AQ33" s="77">
        <f>CLAIMS_Total_Ind!AQ33+CLAIMS_Total_Grp!AQ33</f>
        <v>0</v>
      </c>
      <c r="AR33" s="77">
        <f>CLAIMS_Total_Ind!AR33+CLAIMS_Total_Grp!AR33</f>
        <v>0</v>
      </c>
      <c r="AS33" s="77">
        <f>CLAIMS_Total_Ind!AS33+CLAIMS_Total_Grp!AS33</f>
        <v>0</v>
      </c>
      <c r="AT33" s="77">
        <f>CLAIMS_Total_Ind!AT33+CLAIMS_Total_Grp!AT33</f>
        <v>0</v>
      </c>
      <c r="AU33" s="77">
        <f>CLAIMS_Total_Ind!AU33+CLAIMS_Total_Grp!AU33</f>
        <v>0</v>
      </c>
      <c r="AV33" s="77">
        <f>CLAIMS_Total_Ind!AV33+CLAIMS_Total_Grp!AV33</f>
        <v>0</v>
      </c>
      <c r="AW33" s="77">
        <f>CLAIMS_Total_Ind!AW33+CLAIMS_Total_Grp!AW33</f>
        <v>0</v>
      </c>
      <c r="AX33" s="77">
        <f>CLAIMS_Total_Ind!AX33+CLAIMS_Total_Grp!AX33</f>
        <v>0</v>
      </c>
      <c r="AY33" s="77">
        <f>CLAIMS_Total_Ind!AY33+CLAIMS_Total_Grp!AY33</f>
        <v>0</v>
      </c>
      <c r="AZ33" s="77">
        <f>CLAIMS_Total_Ind!AZ33+CLAIMS_Total_Grp!AZ33</f>
        <v>0</v>
      </c>
      <c r="BA33" s="77">
        <f>CLAIMS_Total_Ind!BA33+CLAIMS_Total_Grp!BA33</f>
        <v>0</v>
      </c>
      <c r="BB33" s="77">
        <f>CLAIMS_Total_Ind!BB33+CLAIMS_Total_Grp!BB33</f>
        <v>0</v>
      </c>
      <c r="BC33" s="77">
        <f>CLAIMS_Total_Ind!BC33+CLAIMS_Total_Grp!BC33</f>
        <v>0</v>
      </c>
      <c r="BD33" s="77">
        <f>CLAIMS_Total_Ind!BD33+CLAIMS_Total_Grp!BD33</f>
        <v>0</v>
      </c>
      <c r="BE33" s="77">
        <f>CLAIMS_Total_Ind!BE33+CLAIMS_Total_Grp!BE33</f>
        <v>0</v>
      </c>
      <c r="BF33" s="77">
        <f>CLAIMS_Total_Ind!BF33+CLAIMS_Total_Grp!BF33</f>
        <v>0</v>
      </c>
      <c r="BG33" s="77">
        <f>CLAIMS_Total_Ind!BG33+CLAIMS_Total_Grp!BG33</f>
        <v>0</v>
      </c>
      <c r="BH33" s="77">
        <f>CLAIMS_Total_Ind!BH33+CLAIMS_Total_Grp!BH33</f>
        <v>0</v>
      </c>
      <c r="BI33" s="77">
        <f>CLAIMS_Total_Ind!BI33+CLAIMS_Total_Grp!BI33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77">
        <f>CLAIMS_Total_Ind!F34+CLAIMS_Total_Grp!F34</f>
        <v>0</v>
      </c>
      <c r="G34" s="77">
        <f>CLAIMS_Total_Ind!G34+CLAIMS_Total_Grp!G34</f>
        <v>0</v>
      </c>
      <c r="H34" s="77">
        <f>CLAIMS_Total_Ind!H34+CLAIMS_Total_Grp!H34</f>
        <v>0</v>
      </c>
      <c r="I34" s="77">
        <f>CLAIMS_Total_Ind!I34+CLAIMS_Total_Grp!I34</f>
        <v>0</v>
      </c>
      <c r="J34" s="77">
        <f>CLAIMS_Total_Ind!J34+CLAIMS_Total_Grp!J34</f>
        <v>0</v>
      </c>
      <c r="K34" s="77">
        <f>CLAIMS_Total_Ind!K34+CLAIMS_Total_Grp!K34</f>
        <v>0</v>
      </c>
      <c r="L34" s="77">
        <f>CLAIMS_Total_Ind!L34+CLAIMS_Total_Grp!L34</f>
        <v>0</v>
      </c>
      <c r="M34" s="77">
        <f>CLAIMS_Total_Ind!M34+CLAIMS_Total_Grp!M34</f>
        <v>0</v>
      </c>
      <c r="N34" s="77">
        <f>CLAIMS_Total_Ind!N34+CLAIMS_Total_Grp!N34</f>
        <v>0</v>
      </c>
      <c r="O34" s="77">
        <f>CLAIMS_Total_Ind!O34+CLAIMS_Total_Grp!O34</f>
        <v>0</v>
      </c>
      <c r="P34" s="77">
        <f>CLAIMS_Total_Ind!P34+CLAIMS_Total_Grp!P34</f>
        <v>0</v>
      </c>
      <c r="Q34" s="77">
        <f>CLAIMS_Total_Ind!Q34+CLAIMS_Total_Grp!Q34</f>
        <v>0</v>
      </c>
      <c r="R34" s="77">
        <f>CLAIMS_Total_Ind!R34+CLAIMS_Total_Grp!R34</f>
        <v>0</v>
      </c>
      <c r="S34" s="77">
        <f>CLAIMS_Total_Ind!S34+CLAIMS_Total_Grp!S34</f>
        <v>0</v>
      </c>
      <c r="T34" s="77">
        <f>CLAIMS_Total_Ind!T34+CLAIMS_Total_Grp!T34</f>
        <v>0</v>
      </c>
      <c r="U34" s="77">
        <f>CLAIMS_Total_Ind!U34+CLAIMS_Total_Grp!U34</f>
        <v>0</v>
      </c>
      <c r="V34" s="77">
        <f>CLAIMS_Total_Ind!V34+CLAIMS_Total_Grp!V34</f>
        <v>0</v>
      </c>
      <c r="W34" s="77">
        <f>CLAIMS_Total_Ind!W34+CLAIMS_Total_Grp!W34</f>
        <v>0</v>
      </c>
      <c r="X34" s="77">
        <f>CLAIMS_Total_Ind!X34+CLAIMS_Total_Grp!X34</f>
        <v>0</v>
      </c>
      <c r="Y34" s="77">
        <f>CLAIMS_Total_Ind!Y34+CLAIMS_Total_Grp!Y34</f>
        <v>0</v>
      </c>
      <c r="Z34" s="77">
        <f>CLAIMS_Total_Ind!Z34+CLAIMS_Total_Grp!Z34</f>
        <v>0</v>
      </c>
      <c r="AA34" s="77">
        <f>CLAIMS_Total_Ind!AA34+CLAIMS_Total_Grp!AA34</f>
        <v>0</v>
      </c>
      <c r="AB34" s="77">
        <f>CLAIMS_Total_Ind!AB34+CLAIMS_Total_Grp!AB34</f>
        <v>0</v>
      </c>
      <c r="AC34" s="77">
        <f>CLAIMS_Total_Ind!AC34+CLAIMS_Total_Grp!AC34</f>
        <v>0</v>
      </c>
      <c r="AD34" s="77">
        <f>CLAIMS_Total_Ind!AD34+CLAIMS_Total_Grp!AD34</f>
        <v>0</v>
      </c>
      <c r="AE34" s="77">
        <f>CLAIMS_Total_Ind!AE34+CLAIMS_Total_Grp!AE34</f>
        <v>0</v>
      </c>
      <c r="AF34" s="77">
        <f>CLAIMS_Total_Ind!AF34+CLAIMS_Total_Grp!AF34</f>
        <v>0</v>
      </c>
      <c r="AG34" s="77">
        <f>CLAIMS_Total_Ind!AG34+CLAIMS_Total_Grp!AG34</f>
        <v>0</v>
      </c>
      <c r="AH34" s="77">
        <f>CLAIMS_Total_Ind!AH34+CLAIMS_Total_Grp!AH34</f>
        <v>0</v>
      </c>
      <c r="AI34" s="77">
        <f>CLAIMS_Total_Ind!AI34+CLAIMS_Total_Grp!AI34</f>
        <v>0</v>
      </c>
      <c r="AJ34" s="77">
        <f>CLAIMS_Total_Ind!AJ34+CLAIMS_Total_Grp!AJ34</f>
        <v>0</v>
      </c>
      <c r="AK34" s="77">
        <f>CLAIMS_Total_Ind!AK34+CLAIMS_Total_Grp!AK34</f>
        <v>0</v>
      </c>
      <c r="AL34" s="77">
        <f>CLAIMS_Total_Ind!AL34+CLAIMS_Total_Grp!AL34</f>
        <v>0</v>
      </c>
      <c r="AM34" s="77">
        <f>CLAIMS_Total_Ind!AM34+CLAIMS_Total_Grp!AM34</f>
        <v>0</v>
      </c>
      <c r="AN34" s="77">
        <f>CLAIMS_Total_Ind!AN34+CLAIMS_Total_Grp!AN34</f>
        <v>0</v>
      </c>
      <c r="AO34" s="77">
        <f>CLAIMS_Total_Ind!AO34+CLAIMS_Total_Grp!AO34</f>
        <v>0</v>
      </c>
      <c r="AP34" s="77">
        <f>CLAIMS_Total_Ind!AP34+CLAIMS_Total_Grp!AP34</f>
        <v>0</v>
      </c>
      <c r="AQ34" s="77">
        <f>CLAIMS_Total_Ind!AQ34+CLAIMS_Total_Grp!AQ34</f>
        <v>0</v>
      </c>
      <c r="AR34" s="77">
        <f>CLAIMS_Total_Ind!AR34+CLAIMS_Total_Grp!AR34</f>
        <v>0</v>
      </c>
      <c r="AS34" s="77">
        <f>CLAIMS_Total_Ind!AS34+CLAIMS_Total_Grp!AS34</f>
        <v>0</v>
      </c>
      <c r="AT34" s="77">
        <f>CLAIMS_Total_Ind!AT34+CLAIMS_Total_Grp!AT34</f>
        <v>0</v>
      </c>
      <c r="AU34" s="77">
        <f>CLAIMS_Total_Ind!AU34+CLAIMS_Total_Grp!AU34</f>
        <v>0</v>
      </c>
      <c r="AV34" s="77">
        <f>CLAIMS_Total_Ind!AV34+CLAIMS_Total_Grp!AV34</f>
        <v>0</v>
      </c>
      <c r="AW34" s="77">
        <f>CLAIMS_Total_Ind!AW34+CLAIMS_Total_Grp!AW34</f>
        <v>0</v>
      </c>
      <c r="AX34" s="77">
        <f>CLAIMS_Total_Ind!AX34+CLAIMS_Total_Grp!AX34</f>
        <v>0</v>
      </c>
      <c r="AY34" s="77">
        <f>CLAIMS_Total_Ind!AY34+CLAIMS_Total_Grp!AY34</f>
        <v>0</v>
      </c>
      <c r="AZ34" s="77">
        <f>CLAIMS_Total_Ind!AZ34+CLAIMS_Total_Grp!AZ34</f>
        <v>0</v>
      </c>
      <c r="BA34" s="77">
        <f>CLAIMS_Total_Ind!BA34+CLAIMS_Total_Grp!BA34</f>
        <v>0</v>
      </c>
      <c r="BB34" s="77">
        <f>CLAIMS_Total_Ind!BB34+CLAIMS_Total_Grp!BB34</f>
        <v>0</v>
      </c>
      <c r="BC34" s="77">
        <f>CLAIMS_Total_Ind!BC34+CLAIMS_Total_Grp!BC34</f>
        <v>0</v>
      </c>
      <c r="BD34" s="77">
        <f>CLAIMS_Total_Ind!BD34+CLAIMS_Total_Grp!BD34</f>
        <v>0</v>
      </c>
      <c r="BE34" s="77">
        <f>CLAIMS_Total_Ind!BE34+CLAIMS_Total_Grp!BE34</f>
        <v>0</v>
      </c>
      <c r="BF34" s="77">
        <f>CLAIMS_Total_Ind!BF34+CLAIMS_Total_Grp!BF34</f>
        <v>0</v>
      </c>
      <c r="BG34" s="77">
        <f>CLAIMS_Total_Ind!BG34+CLAIMS_Total_Grp!BG34</f>
        <v>0</v>
      </c>
      <c r="BH34" s="77">
        <f>CLAIMS_Total_Ind!BH34+CLAIMS_Total_Grp!BH34</f>
        <v>0</v>
      </c>
      <c r="BI34" s="77">
        <f>CLAIMS_Total_Ind!BI34+CLAIMS_Total_Grp!BI34</f>
        <v>0</v>
      </c>
    </row>
    <row r="35" spans="1:61" x14ac:dyDescent="0.55000000000000004">
      <c r="A35" s="16"/>
      <c r="D35" s="44"/>
      <c r="E35" s="4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77">
        <f>CLAIMS_Total_Ind!F36+CLAIMS_Total_Grp!F36</f>
        <v>0</v>
      </c>
      <c r="G36" s="77">
        <f>CLAIMS_Total_Ind!G36+CLAIMS_Total_Grp!G36</f>
        <v>0</v>
      </c>
      <c r="H36" s="77">
        <f>CLAIMS_Total_Ind!H36+CLAIMS_Total_Grp!H36</f>
        <v>0</v>
      </c>
      <c r="I36" s="77">
        <f>CLAIMS_Total_Ind!I36+CLAIMS_Total_Grp!I36</f>
        <v>0</v>
      </c>
      <c r="J36" s="77">
        <f>CLAIMS_Total_Ind!J36+CLAIMS_Total_Grp!J36</f>
        <v>0</v>
      </c>
      <c r="K36" s="77">
        <f>CLAIMS_Total_Ind!K36+CLAIMS_Total_Grp!K36</f>
        <v>0</v>
      </c>
      <c r="L36" s="77">
        <f>CLAIMS_Total_Ind!L36+CLAIMS_Total_Grp!L36</f>
        <v>0</v>
      </c>
      <c r="M36" s="77">
        <f>CLAIMS_Total_Ind!M36+CLAIMS_Total_Grp!M36</f>
        <v>0</v>
      </c>
      <c r="N36" s="77">
        <f>CLAIMS_Total_Ind!N36+CLAIMS_Total_Grp!N36</f>
        <v>0</v>
      </c>
      <c r="O36" s="77">
        <f>CLAIMS_Total_Ind!O36+CLAIMS_Total_Grp!O36</f>
        <v>0</v>
      </c>
      <c r="P36" s="77">
        <f>CLAIMS_Total_Ind!P36+CLAIMS_Total_Grp!P36</f>
        <v>0</v>
      </c>
      <c r="Q36" s="77">
        <f>CLAIMS_Total_Ind!Q36+CLAIMS_Total_Grp!Q36</f>
        <v>0</v>
      </c>
      <c r="R36" s="77">
        <f>CLAIMS_Total_Ind!R36+CLAIMS_Total_Grp!R36</f>
        <v>0</v>
      </c>
      <c r="S36" s="77">
        <f>CLAIMS_Total_Ind!S36+CLAIMS_Total_Grp!S36</f>
        <v>0</v>
      </c>
      <c r="T36" s="77">
        <f>CLAIMS_Total_Ind!T36+CLAIMS_Total_Grp!T36</f>
        <v>0</v>
      </c>
      <c r="U36" s="77">
        <f>CLAIMS_Total_Ind!U36+CLAIMS_Total_Grp!U36</f>
        <v>0</v>
      </c>
      <c r="V36" s="77">
        <f>CLAIMS_Total_Ind!V36+CLAIMS_Total_Grp!V36</f>
        <v>0</v>
      </c>
      <c r="W36" s="77">
        <f>CLAIMS_Total_Ind!W36+CLAIMS_Total_Grp!W36</f>
        <v>0</v>
      </c>
      <c r="X36" s="77">
        <f>CLAIMS_Total_Ind!X36+CLAIMS_Total_Grp!X36</f>
        <v>0</v>
      </c>
      <c r="Y36" s="77">
        <f>CLAIMS_Total_Ind!Y36+CLAIMS_Total_Grp!Y36</f>
        <v>0</v>
      </c>
      <c r="Z36" s="77">
        <f>CLAIMS_Total_Ind!Z36+CLAIMS_Total_Grp!Z36</f>
        <v>0</v>
      </c>
      <c r="AA36" s="77">
        <f>CLAIMS_Total_Ind!AA36+CLAIMS_Total_Grp!AA36</f>
        <v>0</v>
      </c>
      <c r="AB36" s="77">
        <f>CLAIMS_Total_Ind!AB36+CLAIMS_Total_Grp!AB36</f>
        <v>0</v>
      </c>
      <c r="AC36" s="77">
        <f>CLAIMS_Total_Ind!AC36+CLAIMS_Total_Grp!AC36</f>
        <v>0</v>
      </c>
      <c r="AD36" s="77">
        <f>CLAIMS_Total_Ind!AD36+CLAIMS_Total_Grp!AD36</f>
        <v>0</v>
      </c>
      <c r="AE36" s="77">
        <f>CLAIMS_Total_Ind!AE36+CLAIMS_Total_Grp!AE36</f>
        <v>0</v>
      </c>
      <c r="AF36" s="77">
        <f>CLAIMS_Total_Ind!AF36+CLAIMS_Total_Grp!AF36</f>
        <v>0</v>
      </c>
      <c r="AG36" s="77">
        <f>CLAIMS_Total_Ind!AG36+CLAIMS_Total_Grp!AG36</f>
        <v>0</v>
      </c>
      <c r="AH36" s="77">
        <f>CLAIMS_Total_Ind!AH36+CLAIMS_Total_Grp!AH36</f>
        <v>0</v>
      </c>
      <c r="AI36" s="77">
        <f>CLAIMS_Total_Ind!AI36+CLAIMS_Total_Grp!AI36</f>
        <v>0</v>
      </c>
      <c r="AJ36" s="77">
        <f>CLAIMS_Total_Ind!AJ36+CLAIMS_Total_Grp!AJ36</f>
        <v>0</v>
      </c>
      <c r="AK36" s="77">
        <f>CLAIMS_Total_Ind!AK36+CLAIMS_Total_Grp!AK36</f>
        <v>0</v>
      </c>
      <c r="AL36" s="77">
        <f>CLAIMS_Total_Ind!AL36+CLAIMS_Total_Grp!AL36</f>
        <v>0</v>
      </c>
      <c r="AM36" s="77">
        <f>CLAIMS_Total_Ind!AM36+CLAIMS_Total_Grp!AM36</f>
        <v>0</v>
      </c>
      <c r="AN36" s="77">
        <f>CLAIMS_Total_Ind!AN36+CLAIMS_Total_Grp!AN36</f>
        <v>0</v>
      </c>
      <c r="AO36" s="77">
        <f>CLAIMS_Total_Ind!AO36+CLAIMS_Total_Grp!AO36</f>
        <v>0</v>
      </c>
      <c r="AP36" s="77">
        <f>CLAIMS_Total_Ind!AP36+CLAIMS_Total_Grp!AP36</f>
        <v>0</v>
      </c>
      <c r="AQ36" s="77">
        <f>CLAIMS_Total_Ind!AQ36+CLAIMS_Total_Grp!AQ36</f>
        <v>0</v>
      </c>
      <c r="AR36" s="77">
        <f>CLAIMS_Total_Ind!AR36+CLAIMS_Total_Grp!AR36</f>
        <v>0</v>
      </c>
      <c r="AS36" s="77">
        <f>CLAIMS_Total_Ind!AS36+CLAIMS_Total_Grp!AS36</f>
        <v>0</v>
      </c>
      <c r="AT36" s="77">
        <f>CLAIMS_Total_Ind!AT36+CLAIMS_Total_Grp!AT36</f>
        <v>0</v>
      </c>
      <c r="AU36" s="77">
        <f>CLAIMS_Total_Ind!AU36+CLAIMS_Total_Grp!AU36</f>
        <v>0</v>
      </c>
      <c r="AV36" s="77">
        <f>CLAIMS_Total_Ind!AV36+CLAIMS_Total_Grp!AV36</f>
        <v>0</v>
      </c>
      <c r="AW36" s="77">
        <f>CLAIMS_Total_Ind!AW36+CLAIMS_Total_Grp!AW36</f>
        <v>0</v>
      </c>
      <c r="AX36" s="77">
        <f>CLAIMS_Total_Ind!AX36+CLAIMS_Total_Grp!AX36</f>
        <v>0</v>
      </c>
      <c r="AY36" s="77">
        <f>CLAIMS_Total_Ind!AY36+CLAIMS_Total_Grp!AY36</f>
        <v>0</v>
      </c>
      <c r="AZ36" s="77">
        <f>CLAIMS_Total_Ind!AZ36+CLAIMS_Total_Grp!AZ36</f>
        <v>0</v>
      </c>
      <c r="BA36" s="77">
        <f>CLAIMS_Total_Ind!BA36+CLAIMS_Total_Grp!BA36</f>
        <v>0</v>
      </c>
      <c r="BB36" s="77">
        <f>CLAIMS_Total_Ind!BB36+CLAIMS_Total_Grp!BB36</f>
        <v>0</v>
      </c>
      <c r="BC36" s="77">
        <f>CLAIMS_Total_Ind!BC36+CLAIMS_Total_Grp!BC36</f>
        <v>0</v>
      </c>
      <c r="BD36" s="77">
        <f>CLAIMS_Total_Ind!BD36+CLAIMS_Total_Grp!BD36</f>
        <v>0</v>
      </c>
      <c r="BE36" s="77">
        <f>CLAIMS_Total_Ind!BE36+CLAIMS_Total_Grp!BE36</f>
        <v>0</v>
      </c>
      <c r="BF36" s="77">
        <f>CLAIMS_Total_Ind!BF36+CLAIMS_Total_Grp!BF36</f>
        <v>0</v>
      </c>
      <c r="BG36" s="77">
        <f>CLAIMS_Total_Ind!BG36+CLAIMS_Total_Grp!BG36</f>
        <v>0</v>
      </c>
      <c r="BH36" s="77">
        <f>CLAIMS_Total_Ind!BH36+CLAIMS_Total_Grp!BH36</f>
        <v>0</v>
      </c>
      <c r="BI36" s="77">
        <f>CLAIMS_Total_Ind!BI36+CLAIMS_Total_Grp!BI36</f>
        <v>0</v>
      </c>
    </row>
    <row r="37" spans="1:61" x14ac:dyDescent="0.55000000000000004">
      <c r="A37" s="16"/>
      <c r="D37" s="14"/>
      <c r="E37" s="1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x14ac:dyDescent="0.55000000000000004">
      <c r="A38" s="16"/>
      <c r="D38" s="188" t="s">
        <v>542</v>
      </c>
      <c r="E38" s="50"/>
      <c r="F38" s="52">
        <f>CLAIMS_Total_Ind!F38+CLAIMS_Total_Grp!F38</f>
        <v>0</v>
      </c>
      <c r="G38" s="52">
        <f>CLAIMS_Total_Ind!G38+CLAIMS_Total_Grp!G38</f>
        <v>0</v>
      </c>
      <c r="H38" s="52">
        <f>CLAIMS_Total_Ind!H38+CLAIMS_Total_Grp!H38</f>
        <v>0</v>
      </c>
      <c r="I38" s="52">
        <f>CLAIMS_Total_Ind!I38+CLAIMS_Total_Grp!I38</f>
        <v>0</v>
      </c>
      <c r="J38" s="52">
        <f>CLAIMS_Total_Ind!J38+CLAIMS_Total_Grp!J38</f>
        <v>0</v>
      </c>
      <c r="K38" s="52">
        <f>CLAIMS_Total_Ind!K38+CLAIMS_Total_Grp!K38</f>
        <v>0</v>
      </c>
      <c r="L38" s="52">
        <f>CLAIMS_Total_Ind!L38+CLAIMS_Total_Grp!L38</f>
        <v>0</v>
      </c>
      <c r="M38" s="52">
        <f>CLAIMS_Total_Ind!M38+CLAIMS_Total_Grp!M38</f>
        <v>0</v>
      </c>
      <c r="N38" s="52">
        <f>CLAIMS_Total_Ind!N38+CLAIMS_Total_Grp!N38</f>
        <v>0</v>
      </c>
      <c r="O38" s="52">
        <f>CLAIMS_Total_Ind!O38+CLAIMS_Total_Grp!O38</f>
        <v>0</v>
      </c>
      <c r="P38" s="52">
        <f>CLAIMS_Total_Ind!P38+CLAIMS_Total_Grp!P38</f>
        <v>0</v>
      </c>
      <c r="Q38" s="52">
        <f>CLAIMS_Total_Ind!Q38+CLAIMS_Total_Grp!Q38</f>
        <v>0</v>
      </c>
      <c r="R38" s="52">
        <f>CLAIMS_Total_Ind!R38+CLAIMS_Total_Grp!R38</f>
        <v>0</v>
      </c>
      <c r="S38" s="52">
        <f>CLAIMS_Total_Ind!S38+CLAIMS_Total_Grp!S38</f>
        <v>0</v>
      </c>
      <c r="T38" s="52">
        <f>CLAIMS_Total_Ind!T38+CLAIMS_Total_Grp!T38</f>
        <v>0</v>
      </c>
      <c r="U38" s="52">
        <f>CLAIMS_Total_Ind!U38+CLAIMS_Total_Grp!U38</f>
        <v>0</v>
      </c>
      <c r="V38" s="52">
        <f>CLAIMS_Total_Ind!V38+CLAIMS_Total_Grp!V38</f>
        <v>0</v>
      </c>
      <c r="W38" s="52">
        <f>CLAIMS_Total_Ind!W38+CLAIMS_Total_Grp!W38</f>
        <v>0</v>
      </c>
      <c r="X38" s="52">
        <f>CLAIMS_Total_Ind!X38+CLAIMS_Total_Grp!X38</f>
        <v>0</v>
      </c>
      <c r="Y38" s="52">
        <f>CLAIMS_Total_Ind!Y38+CLAIMS_Total_Grp!Y38</f>
        <v>0</v>
      </c>
      <c r="Z38" s="52">
        <f>CLAIMS_Total_Ind!Z38+CLAIMS_Total_Grp!Z38</f>
        <v>0</v>
      </c>
      <c r="AA38" s="52">
        <f>CLAIMS_Total_Ind!AA38+CLAIMS_Total_Grp!AA38</f>
        <v>0</v>
      </c>
      <c r="AB38" s="52">
        <f>CLAIMS_Total_Ind!AB38+CLAIMS_Total_Grp!AB38</f>
        <v>0</v>
      </c>
      <c r="AC38" s="52">
        <f>CLAIMS_Total_Ind!AC38+CLAIMS_Total_Grp!AC38</f>
        <v>0</v>
      </c>
      <c r="AD38" s="52">
        <f>CLAIMS_Total_Ind!AD38+CLAIMS_Total_Grp!AD38</f>
        <v>0</v>
      </c>
      <c r="AE38" s="52">
        <f>CLAIMS_Total_Ind!AE38+CLAIMS_Total_Grp!AE38</f>
        <v>0</v>
      </c>
      <c r="AF38" s="52">
        <f>CLAIMS_Total_Ind!AF38+CLAIMS_Total_Grp!AF38</f>
        <v>0</v>
      </c>
      <c r="AG38" s="52">
        <f>CLAIMS_Total_Ind!AG38+CLAIMS_Total_Grp!AG38</f>
        <v>0</v>
      </c>
      <c r="AH38" s="52">
        <f>CLAIMS_Total_Ind!AH38+CLAIMS_Total_Grp!AH38</f>
        <v>0</v>
      </c>
      <c r="AI38" s="52">
        <f>CLAIMS_Total_Ind!AI38+CLAIMS_Total_Grp!AI38</f>
        <v>0</v>
      </c>
      <c r="AJ38" s="52">
        <f>CLAIMS_Total_Ind!AJ38+CLAIMS_Total_Grp!AJ38</f>
        <v>0</v>
      </c>
      <c r="AK38" s="52">
        <f>CLAIMS_Total_Ind!AK38+CLAIMS_Total_Grp!AK38</f>
        <v>0</v>
      </c>
      <c r="AL38" s="52">
        <f>CLAIMS_Total_Ind!AL38+CLAIMS_Total_Grp!AL38</f>
        <v>0</v>
      </c>
      <c r="AM38" s="52">
        <f>CLAIMS_Total_Ind!AM38+CLAIMS_Total_Grp!AM38</f>
        <v>0</v>
      </c>
      <c r="AN38" s="52">
        <f>CLAIMS_Total_Ind!AN38+CLAIMS_Total_Grp!AN38</f>
        <v>0</v>
      </c>
      <c r="AO38" s="52">
        <f>CLAIMS_Total_Ind!AO38+CLAIMS_Total_Grp!AO38</f>
        <v>0</v>
      </c>
      <c r="AP38" s="52">
        <f>CLAIMS_Total_Ind!AP38+CLAIMS_Total_Grp!AP38</f>
        <v>0</v>
      </c>
      <c r="AQ38" s="52">
        <f>CLAIMS_Total_Ind!AQ38+CLAIMS_Total_Grp!AQ38</f>
        <v>0</v>
      </c>
      <c r="AR38" s="52">
        <f>CLAIMS_Total_Ind!AR38+CLAIMS_Total_Grp!AR38</f>
        <v>0</v>
      </c>
      <c r="AS38" s="52">
        <f>CLAIMS_Total_Ind!AS38+CLAIMS_Total_Grp!AS38</f>
        <v>0</v>
      </c>
      <c r="AT38" s="52">
        <f>CLAIMS_Total_Ind!AT38+CLAIMS_Total_Grp!AT38</f>
        <v>0</v>
      </c>
      <c r="AU38" s="52">
        <f>CLAIMS_Total_Ind!AU38+CLAIMS_Total_Grp!AU38</f>
        <v>0</v>
      </c>
      <c r="AV38" s="52">
        <f>CLAIMS_Total_Ind!AV38+CLAIMS_Total_Grp!AV38</f>
        <v>0</v>
      </c>
      <c r="AW38" s="52">
        <f>CLAIMS_Total_Ind!AW38+CLAIMS_Total_Grp!AW38</f>
        <v>0</v>
      </c>
      <c r="AX38" s="52">
        <f>CLAIMS_Total_Ind!AX38+CLAIMS_Total_Grp!AX38</f>
        <v>0</v>
      </c>
      <c r="AY38" s="52">
        <f>CLAIMS_Total_Ind!AY38+CLAIMS_Total_Grp!AY38</f>
        <v>0</v>
      </c>
      <c r="AZ38" s="52">
        <f>CLAIMS_Total_Ind!AZ38+CLAIMS_Total_Grp!AZ38</f>
        <v>0</v>
      </c>
      <c r="BA38" s="52">
        <f>CLAIMS_Total_Ind!BA38+CLAIMS_Total_Grp!BA38</f>
        <v>0</v>
      </c>
      <c r="BB38" s="52">
        <f>CLAIMS_Total_Ind!BB38+CLAIMS_Total_Grp!BB38</f>
        <v>0</v>
      </c>
      <c r="BC38" s="52">
        <f>CLAIMS_Total_Ind!BC38+CLAIMS_Total_Grp!BC38</f>
        <v>0</v>
      </c>
      <c r="BD38" s="52">
        <f>CLAIMS_Total_Ind!BD38+CLAIMS_Total_Grp!BD38</f>
        <v>0</v>
      </c>
      <c r="BE38" s="52">
        <f>CLAIMS_Total_Ind!BE38+CLAIMS_Total_Grp!BE38</f>
        <v>0</v>
      </c>
      <c r="BF38" s="52">
        <f>CLAIMS_Total_Ind!BF38+CLAIMS_Total_Grp!BF38</f>
        <v>0</v>
      </c>
      <c r="BG38" s="52">
        <f>CLAIMS_Total_Ind!BG38+CLAIMS_Total_Grp!BG38</f>
        <v>0</v>
      </c>
      <c r="BH38" s="52">
        <f>CLAIMS_Total_Ind!BH38+CLAIMS_Total_Grp!BH38</f>
        <v>0</v>
      </c>
      <c r="BI38" s="52">
        <f>CLAIMS_Total_Ind!BI38+CLAIMS_Total_Grp!BI38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77">
        <f>CLAIMS_Total_Ind!F42+CLAIMS_Total_Grp!F42</f>
        <v>0</v>
      </c>
      <c r="G42" s="77">
        <f>CLAIMS_Total_Ind!G42+CLAIMS_Total_Grp!G42</f>
        <v>0</v>
      </c>
      <c r="H42" s="77">
        <f>CLAIMS_Total_Ind!H42+CLAIMS_Total_Grp!H42</f>
        <v>0</v>
      </c>
      <c r="I42" s="77">
        <f>CLAIMS_Total_Ind!I42+CLAIMS_Total_Grp!I42</f>
        <v>0</v>
      </c>
      <c r="J42" s="77">
        <f>CLAIMS_Total_Ind!J42+CLAIMS_Total_Grp!J42</f>
        <v>0</v>
      </c>
      <c r="K42" s="77">
        <f>CLAIMS_Total_Ind!K42+CLAIMS_Total_Grp!K42</f>
        <v>0</v>
      </c>
      <c r="L42" s="77">
        <f>CLAIMS_Total_Ind!L42+CLAIMS_Total_Grp!L42</f>
        <v>0</v>
      </c>
      <c r="M42" s="77">
        <f>CLAIMS_Total_Ind!M42+CLAIMS_Total_Grp!M42</f>
        <v>0</v>
      </c>
      <c r="N42" s="77">
        <f>CLAIMS_Total_Ind!N42+CLAIMS_Total_Grp!N42</f>
        <v>0</v>
      </c>
      <c r="O42" s="77">
        <f>CLAIMS_Total_Ind!O42+CLAIMS_Total_Grp!O42</f>
        <v>0</v>
      </c>
      <c r="P42" s="77">
        <f>CLAIMS_Total_Ind!P42+CLAIMS_Total_Grp!P42</f>
        <v>0</v>
      </c>
      <c r="Q42" s="77">
        <f>CLAIMS_Total_Ind!Q42+CLAIMS_Total_Grp!Q42</f>
        <v>0</v>
      </c>
      <c r="R42" s="77">
        <f>CLAIMS_Total_Ind!R42+CLAIMS_Total_Grp!R42</f>
        <v>0</v>
      </c>
      <c r="S42" s="77">
        <f>CLAIMS_Total_Ind!S42+CLAIMS_Total_Grp!S42</f>
        <v>0</v>
      </c>
      <c r="T42" s="77">
        <f>CLAIMS_Total_Ind!T42+CLAIMS_Total_Grp!T42</f>
        <v>0</v>
      </c>
      <c r="U42" s="77">
        <f>CLAIMS_Total_Ind!U42+CLAIMS_Total_Grp!U42</f>
        <v>0</v>
      </c>
      <c r="V42" s="77">
        <f>CLAIMS_Total_Ind!V42+CLAIMS_Total_Grp!V42</f>
        <v>0</v>
      </c>
      <c r="W42" s="77">
        <f>CLAIMS_Total_Ind!W42+CLAIMS_Total_Grp!W42</f>
        <v>0</v>
      </c>
      <c r="X42" s="77">
        <f>CLAIMS_Total_Ind!X42+CLAIMS_Total_Grp!X42</f>
        <v>0</v>
      </c>
      <c r="Y42" s="77">
        <f>CLAIMS_Total_Ind!Y42+CLAIMS_Total_Grp!Y42</f>
        <v>0</v>
      </c>
      <c r="Z42" s="77">
        <f>CLAIMS_Total_Ind!Z42+CLAIMS_Total_Grp!Z42</f>
        <v>0</v>
      </c>
      <c r="AA42" s="77">
        <f>CLAIMS_Total_Ind!AA42+CLAIMS_Total_Grp!AA42</f>
        <v>0</v>
      </c>
      <c r="AB42" s="77">
        <f>CLAIMS_Total_Ind!AB42+CLAIMS_Total_Grp!AB42</f>
        <v>0</v>
      </c>
      <c r="AC42" s="77">
        <f>CLAIMS_Total_Ind!AC42+CLAIMS_Total_Grp!AC42</f>
        <v>0</v>
      </c>
      <c r="AD42" s="77">
        <f>CLAIMS_Total_Ind!AD42+CLAIMS_Total_Grp!AD42</f>
        <v>0</v>
      </c>
      <c r="AE42" s="77">
        <f>CLAIMS_Total_Ind!AE42+CLAIMS_Total_Grp!AE42</f>
        <v>0</v>
      </c>
      <c r="AF42" s="77">
        <f>CLAIMS_Total_Ind!AF42+CLAIMS_Total_Grp!AF42</f>
        <v>0</v>
      </c>
      <c r="AG42" s="77">
        <f>CLAIMS_Total_Ind!AG42+CLAIMS_Total_Grp!AG42</f>
        <v>0</v>
      </c>
      <c r="AH42" s="77">
        <f>CLAIMS_Total_Ind!AH42+CLAIMS_Total_Grp!AH42</f>
        <v>0</v>
      </c>
      <c r="AI42" s="77">
        <f>CLAIMS_Total_Ind!AI42+CLAIMS_Total_Grp!AI42</f>
        <v>0</v>
      </c>
      <c r="AJ42" s="77">
        <f>CLAIMS_Total_Ind!AJ42+CLAIMS_Total_Grp!AJ42</f>
        <v>0</v>
      </c>
      <c r="AK42" s="77">
        <f>CLAIMS_Total_Ind!AK42+CLAIMS_Total_Grp!AK42</f>
        <v>0</v>
      </c>
      <c r="AL42" s="77">
        <f>CLAIMS_Total_Ind!AL42+CLAIMS_Total_Grp!AL42</f>
        <v>0</v>
      </c>
      <c r="AM42" s="77">
        <f>CLAIMS_Total_Ind!AM42+CLAIMS_Total_Grp!AM42</f>
        <v>0</v>
      </c>
      <c r="AN42" s="77">
        <f>CLAIMS_Total_Ind!AN42+CLAIMS_Total_Grp!AN42</f>
        <v>0</v>
      </c>
      <c r="AO42" s="77">
        <f>CLAIMS_Total_Ind!AO42+CLAIMS_Total_Grp!AO42</f>
        <v>0</v>
      </c>
      <c r="AP42" s="77">
        <f>CLAIMS_Total_Ind!AP42+CLAIMS_Total_Grp!AP42</f>
        <v>0</v>
      </c>
      <c r="AQ42" s="77">
        <f>CLAIMS_Total_Ind!AQ42+CLAIMS_Total_Grp!AQ42</f>
        <v>0</v>
      </c>
      <c r="AR42" s="77">
        <f>CLAIMS_Total_Ind!AR42+CLAIMS_Total_Grp!AR42</f>
        <v>0</v>
      </c>
      <c r="AS42" s="77">
        <f>CLAIMS_Total_Ind!AS42+CLAIMS_Total_Grp!AS42</f>
        <v>0</v>
      </c>
      <c r="AT42" s="77">
        <f>CLAIMS_Total_Ind!AT42+CLAIMS_Total_Grp!AT42</f>
        <v>0</v>
      </c>
      <c r="AU42" s="77">
        <f>CLAIMS_Total_Ind!AU42+CLAIMS_Total_Grp!AU42</f>
        <v>0</v>
      </c>
      <c r="AV42" s="77">
        <f>CLAIMS_Total_Ind!AV42+CLAIMS_Total_Grp!AV42</f>
        <v>0</v>
      </c>
      <c r="AW42" s="77">
        <f>CLAIMS_Total_Ind!AW42+CLAIMS_Total_Grp!AW42</f>
        <v>0</v>
      </c>
      <c r="AX42" s="77">
        <f>CLAIMS_Total_Ind!AX42+CLAIMS_Total_Grp!AX42</f>
        <v>0</v>
      </c>
      <c r="AY42" s="77">
        <f>CLAIMS_Total_Ind!AY42+CLAIMS_Total_Grp!AY42</f>
        <v>0</v>
      </c>
      <c r="AZ42" s="77">
        <f>CLAIMS_Total_Ind!AZ42+CLAIMS_Total_Grp!AZ42</f>
        <v>0</v>
      </c>
      <c r="BA42" s="77">
        <f>CLAIMS_Total_Ind!BA42+CLAIMS_Total_Grp!BA42</f>
        <v>0</v>
      </c>
      <c r="BB42" s="77">
        <f>CLAIMS_Total_Ind!BB42+CLAIMS_Total_Grp!BB42</f>
        <v>0</v>
      </c>
      <c r="BC42" s="77">
        <f>CLAIMS_Total_Ind!BC42+CLAIMS_Total_Grp!BC42</f>
        <v>0</v>
      </c>
      <c r="BD42" s="77">
        <f>CLAIMS_Total_Ind!BD42+CLAIMS_Total_Grp!BD42</f>
        <v>0</v>
      </c>
      <c r="BE42" s="77">
        <f>CLAIMS_Total_Ind!BE42+CLAIMS_Total_Grp!BE42</f>
        <v>0</v>
      </c>
      <c r="BF42" s="77">
        <f>CLAIMS_Total_Ind!BF42+CLAIMS_Total_Grp!BF42</f>
        <v>0</v>
      </c>
      <c r="BG42" s="77">
        <f>CLAIMS_Total_Ind!BG42+CLAIMS_Total_Grp!BG42</f>
        <v>0</v>
      </c>
      <c r="BH42" s="77">
        <f>CLAIMS_Total_Ind!BH42+CLAIMS_Total_Grp!BH42</f>
        <v>0</v>
      </c>
      <c r="BI42" s="77">
        <f>CLAIMS_Total_Ind!BI42+CLAIMS_Total_Grp!BI42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44" t="s">
        <v>200</v>
      </c>
      <c r="F44" s="156">
        <f>CLAIMS_Total_Ind!F44+CLAIMS_Total_Grp!F44</f>
        <v>0</v>
      </c>
      <c r="G44" s="156">
        <f>CLAIMS_Total_Ind!G44+CLAIMS_Total_Grp!G44</f>
        <v>0</v>
      </c>
      <c r="H44" s="156">
        <f>CLAIMS_Total_Ind!H44+CLAIMS_Total_Grp!H44</f>
        <v>0</v>
      </c>
      <c r="I44" s="156">
        <f>CLAIMS_Total_Ind!I44+CLAIMS_Total_Grp!I44</f>
        <v>0</v>
      </c>
      <c r="J44" s="156">
        <f>CLAIMS_Total_Ind!J44+CLAIMS_Total_Grp!J44</f>
        <v>0</v>
      </c>
      <c r="K44" s="156">
        <f>CLAIMS_Total_Ind!K44+CLAIMS_Total_Grp!K44</f>
        <v>0</v>
      </c>
      <c r="L44" s="156">
        <f>CLAIMS_Total_Ind!L44+CLAIMS_Total_Grp!L44</f>
        <v>0</v>
      </c>
      <c r="M44" s="156">
        <f>CLAIMS_Total_Ind!M44+CLAIMS_Total_Grp!M44</f>
        <v>0</v>
      </c>
      <c r="N44" s="156">
        <f>CLAIMS_Total_Ind!N44+CLAIMS_Total_Grp!N44</f>
        <v>0</v>
      </c>
      <c r="O44" s="156">
        <f>CLAIMS_Total_Ind!O44+CLAIMS_Total_Grp!O44</f>
        <v>0</v>
      </c>
      <c r="P44" s="156">
        <f>CLAIMS_Total_Ind!P44+CLAIMS_Total_Grp!P44</f>
        <v>0</v>
      </c>
      <c r="Q44" s="156">
        <f>CLAIMS_Total_Ind!Q44+CLAIMS_Total_Grp!Q44</f>
        <v>0</v>
      </c>
      <c r="R44" s="156">
        <f>CLAIMS_Total_Ind!R44+CLAIMS_Total_Grp!R44</f>
        <v>0</v>
      </c>
      <c r="S44" s="156">
        <f>CLAIMS_Total_Ind!S44+CLAIMS_Total_Grp!S44</f>
        <v>0</v>
      </c>
      <c r="T44" s="156">
        <f>CLAIMS_Total_Ind!T44+CLAIMS_Total_Grp!T44</f>
        <v>0</v>
      </c>
      <c r="U44" s="156">
        <f>CLAIMS_Total_Ind!U44+CLAIMS_Total_Grp!U44</f>
        <v>0</v>
      </c>
      <c r="V44" s="156">
        <f>CLAIMS_Total_Ind!V44+CLAIMS_Total_Grp!V44</f>
        <v>0</v>
      </c>
      <c r="W44" s="156">
        <f>CLAIMS_Total_Ind!W44+CLAIMS_Total_Grp!W44</f>
        <v>0</v>
      </c>
      <c r="X44" s="156">
        <f>CLAIMS_Total_Ind!X44+CLAIMS_Total_Grp!X44</f>
        <v>0</v>
      </c>
      <c r="Y44" s="156">
        <f>CLAIMS_Total_Ind!Y44+CLAIMS_Total_Grp!Y44</f>
        <v>0</v>
      </c>
      <c r="Z44" s="156">
        <f>CLAIMS_Total_Ind!Z44+CLAIMS_Total_Grp!Z44</f>
        <v>0</v>
      </c>
      <c r="AA44" s="156">
        <f>CLAIMS_Total_Ind!AA44+CLAIMS_Total_Grp!AA44</f>
        <v>0</v>
      </c>
      <c r="AB44" s="156">
        <f>CLAIMS_Total_Ind!AB44+CLAIMS_Total_Grp!AB44</f>
        <v>0</v>
      </c>
      <c r="AC44" s="156">
        <f>CLAIMS_Total_Ind!AC44+CLAIMS_Total_Grp!AC44</f>
        <v>0</v>
      </c>
      <c r="AD44" s="156">
        <f>CLAIMS_Total_Ind!AD44+CLAIMS_Total_Grp!AD44</f>
        <v>0</v>
      </c>
      <c r="AE44" s="156">
        <f>CLAIMS_Total_Ind!AE44+CLAIMS_Total_Grp!AE44</f>
        <v>0</v>
      </c>
      <c r="AF44" s="156">
        <f>CLAIMS_Total_Ind!AF44+CLAIMS_Total_Grp!AF44</f>
        <v>0</v>
      </c>
      <c r="AG44" s="156">
        <f>CLAIMS_Total_Ind!AG44+CLAIMS_Total_Grp!AG44</f>
        <v>0</v>
      </c>
      <c r="AH44" s="156">
        <f>CLAIMS_Total_Ind!AH44+CLAIMS_Total_Grp!AH44</f>
        <v>0</v>
      </c>
      <c r="AI44" s="156">
        <f>CLAIMS_Total_Ind!AI44+CLAIMS_Total_Grp!AI44</f>
        <v>0</v>
      </c>
      <c r="AJ44" s="156">
        <f>CLAIMS_Total_Ind!AJ44+CLAIMS_Total_Grp!AJ44</f>
        <v>0</v>
      </c>
      <c r="AK44" s="156">
        <f>CLAIMS_Total_Ind!AK44+CLAIMS_Total_Grp!AK44</f>
        <v>0</v>
      </c>
      <c r="AL44" s="156">
        <f>CLAIMS_Total_Ind!AL44+CLAIMS_Total_Grp!AL44</f>
        <v>0</v>
      </c>
      <c r="AM44" s="156">
        <f>CLAIMS_Total_Ind!AM44+CLAIMS_Total_Grp!AM44</f>
        <v>0</v>
      </c>
      <c r="AN44" s="156">
        <f>CLAIMS_Total_Ind!AN44+CLAIMS_Total_Grp!AN44</f>
        <v>0</v>
      </c>
      <c r="AO44" s="156">
        <f>CLAIMS_Total_Ind!AO44+CLAIMS_Total_Grp!AO44</f>
        <v>0</v>
      </c>
      <c r="AP44" s="156">
        <f>CLAIMS_Total_Ind!AP44+CLAIMS_Total_Grp!AP44</f>
        <v>0</v>
      </c>
      <c r="AQ44" s="156">
        <f>CLAIMS_Total_Ind!AQ44+CLAIMS_Total_Grp!AQ44</f>
        <v>0</v>
      </c>
      <c r="AR44" s="156">
        <f>CLAIMS_Total_Ind!AR44+CLAIMS_Total_Grp!AR44</f>
        <v>0</v>
      </c>
      <c r="AS44" s="156">
        <f>CLAIMS_Total_Ind!AS44+CLAIMS_Total_Grp!AS44</f>
        <v>0</v>
      </c>
      <c r="AT44" s="156">
        <f>CLAIMS_Total_Ind!AT44+CLAIMS_Total_Grp!AT44</f>
        <v>0</v>
      </c>
      <c r="AU44" s="156">
        <f>CLAIMS_Total_Ind!AU44+CLAIMS_Total_Grp!AU44</f>
        <v>0</v>
      </c>
      <c r="AV44" s="156">
        <f>CLAIMS_Total_Ind!AV44+CLAIMS_Total_Grp!AV44</f>
        <v>0</v>
      </c>
      <c r="AW44" s="156">
        <f>CLAIMS_Total_Ind!AW44+CLAIMS_Total_Grp!AW44</f>
        <v>0</v>
      </c>
      <c r="AX44" s="156">
        <f>CLAIMS_Total_Ind!AX44+CLAIMS_Total_Grp!AX44</f>
        <v>0</v>
      </c>
      <c r="AY44" s="156">
        <f>CLAIMS_Total_Ind!AY44+CLAIMS_Total_Grp!AY44</f>
        <v>0</v>
      </c>
      <c r="AZ44" s="156">
        <f>CLAIMS_Total_Ind!AZ44+CLAIMS_Total_Grp!AZ44</f>
        <v>0</v>
      </c>
      <c r="BA44" s="156">
        <f>CLAIMS_Total_Ind!BA44+CLAIMS_Total_Grp!BA44</f>
        <v>0</v>
      </c>
      <c r="BB44" s="156">
        <f>CLAIMS_Total_Ind!BB44+CLAIMS_Total_Grp!BB44</f>
        <v>0</v>
      </c>
      <c r="BC44" s="156">
        <f>CLAIMS_Total_Ind!BC44+CLAIMS_Total_Grp!BC44</f>
        <v>0</v>
      </c>
      <c r="BD44" s="156">
        <f>CLAIMS_Total_Ind!BD44+CLAIMS_Total_Grp!BD44</f>
        <v>0</v>
      </c>
      <c r="BE44" s="156">
        <f>CLAIMS_Total_Ind!BE44+CLAIMS_Total_Grp!BE44</f>
        <v>0</v>
      </c>
      <c r="BF44" s="156">
        <f>CLAIMS_Total_Ind!BF44+CLAIMS_Total_Grp!BF44</f>
        <v>0</v>
      </c>
      <c r="BG44" s="156">
        <f>CLAIMS_Total_Ind!BG44+CLAIMS_Total_Grp!BG44</f>
        <v>0</v>
      </c>
      <c r="BH44" s="156">
        <f>CLAIMS_Total_Ind!BH44+CLAIMS_Total_Grp!BH44</f>
        <v>0</v>
      </c>
      <c r="BI44" s="156">
        <f>CLAIMS_Total_Ind!BI44+CLAIMS_Total_Grp!BI44</f>
        <v>0</v>
      </c>
    </row>
    <row r="45" spans="1:61" x14ac:dyDescent="0.55000000000000004">
      <c r="A45" s="16"/>
      <c r="D45" s="50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77">
        <f>CLAIMS_Total_Ind!F46+CLAIMS_Total_Grp!F46</f>
        <v>0</v>
      </c>
      <c r="G46" s="77">
        <f>CLAIMS_Total_Ind!G46+CLAIMS_Total_Grp!G46</f>
        <v>0</v>
      </c>
      <c r="H46" s="77">
        <f>CLAIMS_Total_Ind!H46+CLAIMS_Total_Grp!H46</f>
        <v>0</v>
      </c>
      <c r="I46" s="77">
        <f>CLAIMS_Total_Ind!I46+CLAIMS_Total_Grp!I46</f>
        <v>0</v>
      </c>
      <c r="J46" s="77">
        <f>CLAIMS_Total_Ind!J46+CLAIMS_Total_Grp!J46</f>
        <v>0</v>
      </c>
      <c r="K46" s="77">
        <f>CLAIMS_Total_Ind!K46+CLAIMS_Total_Grp!K46</f>
        <v>0</v>
      </c>
      <c r="L46" s="77">
        <f>CLAIMS_Total_Ind!L46+CLAIMS_Total_Grp!L46</f>
        <v>0</v>
      </c>
      <c r="M46" s="77">
        <f>CLAIMS_Total_Ind!M46+CLAIMS_Total_Grp!M46</f>
        <v>0</v>
      </c>
      <c r="N46" s="77">
        <f>CLAIMS_Total_Ind!N46+CLAIMS_Total_Grp!N46</f>
        <v>0</v>
      </c>
      <c r="O46" s="77">
        <f>CLAIMS_Total_Ind!O46+CLAIMS_Total_Grp!O46</f>
        <v>0</v>
      </c>
      <c r="P46" s="77">
        <f>CLAIMS_Total_Ind!P46+CLAIMS_Total_Grp!P46</f>
        <v>0</v>
      </c>
      <c r="Q46" s="77">
        <f>CLAIMS_Total_Ind!Q46+CLAIMS_Total_Grp!Q46</f>
        <v>0</v>
      </c>
      <c r="R46" s="77">
        <f>CLAIMS_Total_Ind!R46+CLAIMS_Total_Grp!R46</f>
        <v>0</v>
      </c>
      <c r="S46" s="77">
        <f>CLAIMS_Total_Ind!S46+CLAIMS_Total_Grp!S46</f>
        <v>0</v>
      </c>
      <c r="T46" s="77">
        <f>CLAIMS_Total_Ind!T46+CLAIMS_Total_Grp!T46</f>
        <v>0</v>
      </c>
      <c r="U46" s="77">
        <f>CLAIMS_Total_Ind!U46+CLAIMS_Total_Grp!U46</f>
        <v>0</v>
      </c>
      <c r="V46" s="77">
        <f>CLAIMS_Total_Ind!V46+CLAIMS_Total_Grp!V46</f>
        <v>0</v>
      </c>
      <c r="W46" s="77">
        <f>CLAIMS_Total_Ind!W46+CLAIMS_Total_Grp!W46</f>
        <v>0</v>
      </c>
      <c r="X46" s="77">
        <f>CLAIMS_Total_Ind!X46+CLAIMS_Total_Grp!X46</f>
        <v>0</v>
      </c>
      <c r="Y46" s="77">
        <f>CLAIMS_Total_Ind!Y46+CLAIMS_Total_Grp!Y46</f>
        <v>0</v>
      </c>
      <c r="Z46" s="77">
        <f>CLAIMS_Total_Ind!Z46+CLAIMS_Total_Grp!Z46</f>
        <v>0</v>
      </c>
      <c r="AA46" s="77">
        <f>CLAIMS_Total_Ind!AA46+CLAIMS_Total_Grp!AA46</f>
        <v>0</v>
      </c>
      <c r="AB46" s="77">
        <f>CLAIMS_Total_Ind!AB46+CLAIMS_Total_Grp!AB46</f>
        <v>0</v>
      </c>
      <c r="AC46" s="77">
        <f>CLAIMS_Total_Ind!AC46+CLAIMS_Total_Grp!AC46</f>
        <v>0</v>
      </c>
      <c r="AD46" s="77">
        <f>CLAIMS_Total_Ind!AD46+CLAIMS_Total_Grp!AD46</f>
        <v>0</v>
      </c>
      <c r="AE46" s="77">
        <f>CLAIMS_Total_Ind!AE46+CLAIMS_Total_Grp!AE46</f>
        <v>0</v>
      </c>
      <c r="AF46" s="77">
        <f>CLAIMS_Total_Ind!AF46+CLAIMS_Total_Grp!AF46</f>
        <v>0</v>
      </c>
      <c r="AG46" s="77">
        <f>CLAIMS_Total_Ind!AG46+CLAIMS_Total_Grp!AG46</f>
        <v>0</v>
      </c>
      <c r="AH46" s="77">
        <f>CLAIMS_Total_Ind!AH46+CLAIMS_Total_Grp!AH46</f>
        <v>0</v>
      </c>
      <c r="AI46" s="77">
        <f>CLAIMS_Total_Ind!AI46+CLAIMS_Total_Grp!AI46</f>
        <v>0</v>
      </c>
      <c r="AJ46" s="77">
        <f>CLAIMS_Total_Ind!AJ46+CLAIMS_Total_Grp!AJ46</f>
        <v>0</v>
      </c>
      <c r="AK46" s="77">
        <f>CLAIMS_Total_Ind!AK46+CLAIMS_Total_Grp!AK46</f>
        <v>0</v>
      </c>
      <c r="AL46" s="77">
        <f>CLAIMS_Total_Ind!AL46+CLAIMS_Total_Grp!AL46</f>
        <v>0</v>
      </c>
      <c r="AM46" s="77">
        <f>CLAIMS_Total_Ind!AM46+CLAIMS_Total_Grp!AM46</f>
        <v>0</v>
      </c>
      <c r="AN46" s="77">
        <f>CLAIMS_Total_Ind!AN46+CLAIMS_Total_Grp!AN46</f>
        <v>0</v>
      </c>
      <c r="AO46" s="77">
        <f>CLAIMS_Total_Ind!AO46+CLAIMS_Total_Grp!AO46</f>
        <v>0</v>
      </c>
      <c r="AP46" s="77">
        <f>CLAIMS_Total_Ind!AP46+CLAIMS_Total_Grp!AP46</f>
        <v>0</v>
      </c>
      <c r="AQ46" s="77">
        <f>CLAIMS_Total_Ind!AQ46+CLAIMS_Total_Grp!AQ46</f>
        <v>0</v>
      </c>
      <c r="AR46" s="77">
        <f>CLAIMS_Total_Ind!AR46+CLAIMS_Total_Grp!AR46</f>
        <v>0</v>
      </c>
      <c r="AS46" s="77">
        <f>CLAIMS_Total_Ind!AS46+CLAIMS_Total_Grp!AS46</f>
        <v>0</v>
      </c>
      <c r="AT46" s="77">
        <f>CLAIMS_Total_Ind!AT46+CLAIMS_Total_Grp!AT46</f>
        <v>0</v>
      </c>
      <c r="AU46" s="77">
        <f>CLAIMS_Total_Ind!AU46+CLAIMS_Total_Grp!AU46</f>
        <v>0</v>
      </c>
      <c r="AV46" s="77">
        <f>CLAIMS_Total_Ind!AV46+CLAIMS_Total_Grp!AV46</f>
        <v>0</v>
      </c>
      <c r="AW46" s="77">
        <f>CLAIMS_Total_Ind!AW46+CLAIMS_Total_Grp!AW46</f>
        <v>0</v>
      </c>
      <c r="AX46" s="77">
        <f>CLAIMS_Total_Ind!AX46+CLAIMS_Total_Grp!AX46</f>
        <v>0</v>
      </c>
      <c r="AY46" s="77">
        <f>CLAIMS_Total_Ind!AY46+CLAIMS_Total_Grp!AY46</f>
        <v>0</v>
      </c>
      <c r="AZ46" s="77">
        <f>CLAIMS_Total_Ind!AZ46+CLAIMS_Total_Grp!AZ46</f>
        <v>0</v>
      </c>
      <c r="BA46" s="77">
        <f>CLAIMS_Total_Ind!BA46+CLAIMS_Total_Grp!BA46</f>
        <v>0</v>
      </c>
      <c r="BB46" s="77">
        <f>CLAIMS_Total_Ind!BB46+CLAIMS_Total_Grp!BB46</f>
        <v>0</v>
      </c>
      <c r="BC46" s="77">
        <f>CLAIMS_Total_Ind!BC46+CLAIMS_Total_Grp!BC46</f>
        <v>0</v>
      </c>
      <c r="BD46" s="77">
        <f>CLAIMS_Total_Ind!BD46+CLAIMS_Total_Grp!BD46</f>
        <v>0</v>
      </c>
      <c r="BE46" s="77">
        <f>CLAIMS_Total_Ind!BE46+CLAIMS_Total_Grp!BE46</f>
        <v>0</v>
      </c>
      <c r="BF46" s="77">
        <f>CLAIMS_Total_Ind!BF46+CLAIMS_Total_Grp!BF46</f>
        <v>0</v>
      </c>
      <c r="BG46" s="77">
        <f>CLAIMS_Total_Ind!BG46+CLAIMS_Total_Grp!BG46</f>
        <v>0</v>
      </c>
      <c r="BH46" s="77">
        <f>CLAIMS_Total_Ind!BH46+CLAIMS_Total_Grp!BH46</f>
        <v>0</v>
      </c>
      <c r="BI46" s="77">
        <f>CLAIMS_Total_Ind!BI46+CLAIMS_Total_Grp!BI46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77">
        <f>CLAIMS_Total_Ind!F47+CLAIMS_Total_Grp!F47</f>
        <v>0</v>
      </c>
      <c r="G47" s="77">
        <f>CLAIMS_Total_Ind!G47+CLAIMS_Total_Grp!G47</f>
        <v>0</v>
      </c>
      <c r="H47" s="77">
        <f>CLAIMS_Total_Ind!H47+CLAIMS_Total_Grp!H47</f>
        <v>0</v>
      </c>
      <c r="I47" s="77">
        <f>CLAIMS_Total_Ind!I47+CLAIMS_Total_Grp!I47</f>
        <v>0</v>
      </c>
      <c r="J47" s="77">
        <f>CLAIMS_Total_Ind!J47+CLAIMS_Total_Grp!J47</f>
        <v>0</v>
      </c>
      <c r="K47" s="77">
        <f>CLAIMS_Total_Ind!K47+CLAIMS_Total_Grp!K47</f>
        <v>0</v>
      </c>
      <c r="L47" s="77">
        <f>CLAIMS_Total_Ind!L47+CLAIMS_Total_Grp!L47</f>
        <v>0</v>
      </c>
      <c r="M47" s="77">
        <f>CLAIMS_Total_Ind!M47+CLAIMS_Total_Grp!M47</f>
        <v>0</v>
      </c>
      <c r="N47" s="77">
        <f>CLAIMS_Total_Ind!N47+CLAIMS_Total_Grp!N47</f>
        <v>0</v>
      </c>
      <c r="O47" s="77">
        <f>CLAIMS_Total_Ind!O47+CLAIMS_Total_Grp!O47</f>
        <v>0</v>
      </c>
      <c r="P47" s="77">
        <f>CLAIMS_Total_Ind!P47+CLAIMS_Total_Grp!P47</f>
        <v>0</v>
      </c>
      <c r="Q47" s="77">
        <f>CLAIMS_Total_Ind!Q47+CLAIMS_Total_Grp!Q47</f>
        <v>0</v>
      </c>
      <c r="R47" s="77">
        <f>CLAIMS_Total_Ind!R47+CLAIMS_Total_Grp!R47</f>
        <v>0</v>
      </c>
      <c r="S47" s="77">
        <f>CLAIMS_Total_Ind!S47+CLAIMS_Total_Grp!S47</f>
        <v>0</v>
      </c>
      <c r="T47" s="77">
        <f>CLAIMS_Total_Ind!T47+CLAIMS_Total_Grp!T47</f>
        <v>0</v>
      </c>
      <c r="U47" s="77">
        <f>CLAIMS_Total_Ind!U47+CLAIMS_Total_Grp!U47</f>
        <v>0</v>
      </c>
      <c r="V47" s="77">
        <f>CLAIMS_Total_Ind!V47+CLAIMS_Total_Grp!V47</f>
        <v>0</v>
      </c>
      <c r="W47" s="77">
        <f>CLAIMS_Total_Ind!W47+CLAIMS_Total_Grp!W47</f>
        <v>0</v>
      </c>
      <c r="X47" s="77">
        <f>CLAIMS_Total_Ind!X47+CLAIMS_Total_Grp!X47</f>
        <v>0</v>
      </c>
      <c r="Y47" s="77">
        <f>CLAIMS_Total_Ind!Y47+CLAIMS_Total_Grp!Y47</f>
        <v>0</v>
      </c>
      <c r="Z47" s="77">
        <f>CLAIMS_Total_Ind!Z47+CLAIMS_Total_Grp!Z47</f>
        <v>0</v>
      </c>
      <c r="AA47" s="77">
        <f>CLAIMS_Total_Ind!AA47+CLAIMS_Total_Grp!AA47</f>
        <v>0</v>
      </c>
      <c r="AB47" s="77">
        <f>CLAIMS_Total_Ind!AB47+CLAIMS_Total_Grp!AB47</f>
        <v>0</v>
      </c>
      <c r="AC47" s="77">
        <f>CLAIMS_Total_Ind!AC47+CLAIMS_Total_Grp!AC47</f>
        <v>0</v>
      </c>
      <c r="AD47" s="77">
        <f>CLAIMS_Total_Ind!AD47+CLAIMS_Total_Grp!AD47</f>
        <v>0</v>
      </c>
      <c r="AE47" s="77">
        <f>CLAIMS_Total_Ind!AE47+CLAIMS_Total_Grp!AE47</f>
        <v>0</v>
      </c>
      <c r="AF47" s="77">
        <f>CLAIMS_Total_Ind!AF47+CLAIMS_Total_Grp!AF47</f>
        <v>0</v>
      </c>
      <c r="AG47" s="77">
        <f>CLAIMS_Total_Ind!AG47+CLAIMS_Total_Grp!AG47</f>
        <v>0</v>
      </c>
      <c r="AH47" s="77">
        <f>CLAIMS_Total_Ind!AH47+CLAIMS_Total_Grp!AH47</f>
        <v>0</v>
      </c>
      <c r="AI47" s="77">
        <f>CLAIMS_Total_Ind!AI47+CLAIMS_Total_Grp!AI47</f>
        <v>0</v>
      </c>
      <c r="AJ47" s="77">
        <f>CLAIMS_Total_Ind!AJ47+CLAIMS_Total_Grp!AJ47</f>
        <v>0</v>
      </c>
      <c r="AK47" s="77">
        <f>CLAIMS_Total_Ind!AK47+CLAIMS_Total_Grp!AK47</f>
        <v>0</v>
      </c>
      <c r="AL47" s="77">
        <f>CLAIMS_Total_Ind!AL47+CLAIMS_Total_Grp!AL47</f>
        <v>0</v>
      </c>
      <c r="AM47" s="77">
        <f>CLAIMS_Total_Ind!AM47+CLAIMS_Total_Grp!AM47</f>
        <v>0</v>
      </c>
      <c r="AN47" s="77">
        <f>CLAIMS_Total_Ind!AN47+CLAIMS_Total_Grp!AN47</f>
        <v>0</v>
      </c>
      <c r="AO47" s="77">
        <f>CLAIMS_Total_Ind!AO47+CLAIMS_Total_Grp!AO47</f>
        <v>0</v>
      </c>
      <c r="AP47" s="77">
        <f>CLAIMS_Total_Ind!AP47+CLAIMS_Total_Grp!AP47</f>
        <v>0</v>
      </c>
      <c r="AQ47" s="77">
        <f>CLAIMS_Total_Ind!AQ47+CLAIMS_Total_Grp!AQ47</f>
        <v>0</v>
      </c>
      <c r="AR47" s="77">
        <f>CLAIMS_Total_Ind!AR47+CLAIMS_Total_Grp!AR47</f>
        <v>0</v>
      </c>
      <c r="AS47" s="77">
        <f>CLAIMS_Total_Ind!AS47+CLAIMS_Total_Grp!AS47</f>
        <v>0</v>
      </c>
      <c r="AT47" s="77">
        <f>CLAIMS_Total_Ind!AT47+CLAIMS_Total_Grp!AT47</f>
        <v>0</v>
      </c>
      <c r="AU47" s="77">
        <f>CLAIMS_Total_Ind!AU47+CLAIMS_Total_Grp!AU47</f>
        <v>0</v>
      </c>
      <c r="AV47" s="77">
        <f>CLAIMS_Total_Ind!AV47+CLAIMS_Total_Grp!AV47</f>
        <v>0</v>
      </c>
      <c r="AW47" s="77">
        <f>CLAIMS_Total_Ind!AW47+CLAIMS_Total_Grp!AW47</f>
        <v>0</v>
      </c>
      <c r="AX47" s="77">
        <f>CLAIMS_Total_Ind!AX47+CLAIMS_Total_Grp!AX47</f>
        <v>0</v>
      </c>
      <c r="AY47" s="77">
        <f>CLAIMS_Total_Ind!AY47+CLAIMS_Total_Grp!AY47</f>
        <v>0</v>
      </c>
      <c r="AZ47" s="77">
        <f>CLAIMS_Total_Ind!AZ47+CLAIMS_Total_Grp!AZ47</f>
        <v>0</v>
      </c>
      <c r="BA47" s="77">
        <f>CLAIMS_Total_Ind!BA47+CLAIMS_Total_Grp!BA47</f>
        <v>0</v>
      </c>
      <c r="BB47" s="77">
        <f>CLAIMS_Total_Ind!BB47+CLAIMS_Total_Grp!BB47</f>
        <v>0</v>
      </c>
      <c r="BC47" s="77">
        <f>CLAIMS_Total_Ind!BC47+CLAIMS_Total_Grp!BC47</f>
        <v>0</v>
      </c>
      <c r="BD47" s="77">
        <f>CLAIMS_Total_Ind!BD47+CLAIMS_Total_Grp!BD47</f>
        <v>0</v>
      </c>
      <c r="BE47" s="77">
        <f>CLAIMS_Total_Ind!BE47+CLAIMS_Total_Grp!BE47</f>
        <v>0</v>
      </c>
      <c r="BF47" s="77">
        <f>CLAIMS_Total_Ind!BF47+CLAIMS_Total_Grp!BF47</f>
        <v>0</v>
      </c>
      <c r="BG47" s="77">
        <f>CLAIMS_Total_Ind!BG47+CLAIMS_Total_Grp!BG47</f>
        <v>0</v>
      </c>
      <c r="BH47" s="77">
        <f>CLAIMS_Total_Ind!BH47+CLAIMS_Total_Grp!BH47</f>
        <v>0</v>
      </c>
      <c r="BI47" s="77">
        <f>CLAIMS_Total_Ind!BI47+CLAIMS_Total_Grp!BI47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77">
        <f>CLAIMS_Total_Ind!F48+CLAIMS_Total_Grp!F48</f>
        <v>0</v>
      </c>
      <c r="G48" s="77">
        <f>CLAIMS_Total_Ind!G48+CLAIMS_Total_Grp!G48</f>
        <v>0</v>
      </c>
      <c r="H48" s="77">
        <f>CLAIMS_Total_Ind!H48+CLAIMS_Total_Grp!H48</f>
        <v>0</v>
      </c>
      <c r="I48" s="77">
        <f>CLAIMS_Total_Ind!I48+CLAIMS_Total_Grp!I48</f>
        <v>0</v>
      </c>
      <c r="J48" s="77">
        <f>CLAIMS_Total_Ind!J48+CLAIMS_Total_Grp!J48</f>
        <v>0</v>
      </c>
      <c r="K48" s="77">
        <f>CLAIMS_Total_Ind!K48+CLAIMS_Total_Grp!K48</f>
        <v>0</v>
      </c>
      <c r="L48" s="77">
        <f>CLAIMS_Total_Ind!L48+CLAIMS_Total_Grp!L48</f>
        <v>0</v>
      </c>
      <c r="M48" s="77">
        <f>CLAIMS_Total_Ind!M48+CLAIMS_Total_Grp!M48</f>
        <v>0</v>
      </c>
      <c r="N48" s="77">
        <f>CLAIMS_Total_Ind!N48+CLAIMS_Total_Grp!N48</f>
        <v>0</v>
      </c>
      <c r="O48" s="77">
        <f>CLAIMS_Total_Ind!O48+CLAIMS_Total_Grp!O48</f>
        <v>0</v>
      </c>
      <c r="P48" s="77">
        <f>CLAIMS_Total_Ind!P48+CLAIMS_Total_Grp!P48</f>
        <v>0</v>
      </c>
      <c r="Q48" s="77">
        <f>CLAIMS_Total_Ind!Q48+CLAIMS_Total_Grp!Q48</f>
        <v>0</v>
      </c>
      <c r="R48" s="77">
        <f>CLAIMS_Total_Ind!R48+CLAIMS_Total_Grp!R48</f>
        <v>0</v>
      </c>
      <c r="S48" s="77">
        <f>CLAIMS_Total_Ind!S48+CLAIMS_Total_Grp!S48</f>
        <v>0</v>
      </c>
      <c r="T48" s="77">
        <f>CLAIMS_Total_Ind!T48+CLAIMS_Total_Grp!T48</f>
        <v>0</v>
      </c>
      <c r="U48" s="77">
        <f>CLAIMS_Total_Ind!U48+CLAIMS_Total_Grp!U48</f>
        <v>0</v>
      </c>
      <c r="V48" s="77">
        <f>CLAIMS_Total_Ind!V48+CLAIMS_Total_Grp!V48</f>
        <v>0</v>
      </c>
      <c r="W48" s="77">
        <f>CLAIMS_Total_Ind!W48+CLAIMS_Total_Grp!W48</f>
        <v>0</v>
      </c>
      <c r="X48" s="77">
        <f>CLAIMS_Total_Ind!X48+CLAIMS_Total_Grp!X48</f>
        <v>0</v>
      </c>
      <c r="Y48" s="77">
        <f>CLAIMS_Total_Ind!Y48+CLAIMS_Total_Grp!Y48</f>
        <v>0</v>
      </c>
      <c r="Z48" s="77">
        <f>CLAIMS_Total_Ind!Z48+CLAIMS_Total_Grp!Z48</f>
        <v>0</v>
      </c>
      <c r="AA48" s="77">
        <f>CLAIMS_Total_Ind!AA48+CLAIMS_Total_Grp!AA48</f>
        <v>0</v>
      </c>
      <c r="AB48" s="77">
        <f>CLAIMS_Total_Ind!AB48+CLAIMS_Total_Grp!AB48</f>
        <v>0</v>
      </c>
      <c r="AC48" s="77">
        <f>CLAIMS_Total_Ind!AC48+CLAIMS_Total_Grp!AC48</f>
        <v>0</v>
      </c>
      <c r="AD48" s="77">
        <f>CLAIMS_Total_Ind!AD48+CLAIMS_Total_Grp!AD48</f>
        <v>0</v>
      </c>
      <c r="AE48" s="77">
        <f>CLAIMS_Total_Ind!AE48+CLAIMS_Total_Grp!AE48</f>
        <v>0</v>
      </c>
      <c r="AF48" s="77">
        <f>CLAIMS_Total_Ind!AF48+CLAIMS_Total_Grp!AF48</f>
        <v>0</v>
      </c>
      <c r="AG48" s="77">
        <f>CLAIMS_Total_Ind!AG48+CLAIMS_Total_Grp!AG48</f>
        <v>0</v>
      </c>
      <c r="AH48" s="77">
        <f>CLAIMS_Total_Ind!AH48+CLAIMS_Total_Grp!AH48</f>
        <v>0</v>
      </c>
      <c r="AI48" s="77">
        <f>CLAIMS_Total_Ind!AI48+CLAIMS_Total_Grp!AI48</f>
        <v>0</v>
      </c>
      <c r="AJ48" s="77">
        <f>CLAIMS_Total_Ind!AJ48+CLAIMS_Total_Grp!AJ48</f>
        <v>0</v>
      </c>
      <c r="AK48" s="77">
        <f>CLAIMS_Total_Ind!AK48+CLAIMS_Total_Grp!AK48</f>
        <v>0</v>
      </c>
      <c r="AL48" s="77">
        <f>CLAIMS_Total_Ind!AL48+CLAIMS_Total_Grp!AL48</f>
        <v>0</v>
      </c>
      <c r="AM48" s="77">
        <f>CLAIMS_Total_Ind!AM48+CLAIMS_Total_Grp!AM48</f>
        <v>0</v>
      </c>
      <c r="AN48" s="77">
        <f>CLAIMS_Total_Ind!AN48+CLAIMS_Total_Grp!AN48</f>
        <v>0</v>
      </c>
      <c r="AO48" s="77">
        <f>CLAIMS_Total_Ind!AO48+CLAIMS_Total_Grp!AO48</f>
        <v>0</v>
      </c>
      <c r="AP48" s="77">
        <f>CLAIMS_Total_Ind!AP48+CLAIMS_Total_Grp!AP48</f>
        <v>0</v>
      </c>
      <c r="AQ48" s="77">
        <f>CLAIMS_Total_Ind!AQ48+CLAIMS_Total_Grp!AQ48</f>
        <v>0</v>
      </c>
      <c r="AR48" s="77">
        <f>CLAIMS_Total_Ind!AR48+CLAIMS_Total_Grp!AR48</f>
        <v>0</v>
      </c>
      <c r="AS48" s="77">
        <f>CLAIMS_Total_Ind!AS48+CLAIMS_Total_Grp!AS48</f>
        <v>0</v>
      </c>
      <c r="AT48" s="77">
        <f>CLAIMS_Total_Ind!AT48+CLAIMS_Total_Grp!AT48</f>
        <v>0</v>
      </c>
      <c r="AU48" s="77">
        <f>CLAIMS_Total_Ind!AU48+CLAIMS_Total_Grp!AU48</f>
        <v>0</v>
      </c>
      <c r="AV48" s="77">
        <f>CLAIMS_Total_Ind!AV48+CLAIMS_Total_Grp!AV48</f>
        <v>0</v>
      </c>
      <c r="AW48" s="77">
        <f>CLAIMS_Total_Ind!AW48+CLAIMS_Total_Grp!AW48</f>
        <v>0</v>
      </c>
      <c r="AX48" s="77">
        <f>CLAIMS_Total_Ind!AX48+CLAIMS_Total_Grp!AX48</f>
        <v>0</v>
      </c>
      <c r="AY48" s="77">
        <f>CLAIMS_Total_Ind!AY48+CLAIMS_Total_Grp!AY48</f>
        <v>0</v>
      </c>
      <c r="AZ48" s="77">
        <f>CLAIMS_Total_Ind!AZ48+CLAIMS_Total_Grp!AZ48</f>
        <v>0</v>
      </c>
      <c r="BA48" s="77">
        <f>CLAIMS_Total_Ind!BA48+CLAIMS_Total_Grp!BA48</f>
        <v>0</v>
      </c>
      <c r="BB48" s="77">
        <f>CLAIMS_Total_Ind!BB48+CLAIMS_Total_Grp!BB48</f>
        <v>0</v>
      </c>
      <c r="BC48" s="77">
        <f>CLAIMS_Total_Ind!BC48+CLAIMS_Total_Grp!BC48</f>
        <v>0</v>
      </c>
      <c r="BD48" s="77">
        <f>CLAIMS_Total_Ind!BD48+CLAIMS_Total_Grp!BD48</f>
        <v>0</v>
      </c>
      <c r="BE48" s="77">
        <f>CLAIMS_Total_Ind!BE48+CLAIMS_Total_Grp!BE48</f>
        <v>0</v>
      </c>
      <c r="BF48" s="77">
        <f>CLAIMS_Total_Ind!BF48+CLAIMS_Total_Grp!BF48</f>
        <v>0</v>
      </c>
      <c r="BG48" s="77">
        <f>CLAIMS_Total_Ind!BG48+CLAIMS_Total_Grp!BG48</f>
        <v>0</v>
      </c>
      <c r="BH48" s="77">
        <f>CLAIMS_Total_Ind!BH48+CLAIMS_Total_Grp!BH48</f>
        <v>0</v>
      </c>
      <c r="BI48" s="77">
        <f>CLAIMS_Total_Ind!BI48+CLAIMS_Total_Grp!BI48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77">
        <f>CLAIMS_Total_Ind!F49+CLAIMS_Total_Grp!F49</f>
        <v>0</v>
      </c>
      <c r="G49" s="77">
        <f>CLAIMS_Total_Ind!G49+CLAIMS_Total_Grp!G49</f>
        <v>0</v>
      </c>
      <c r="H49" s="77">
        <f>CLAIMS_Total_Ind!H49+CLAIMS_Total_Grp!H49</f>
        <v>0</v>
      </c>
      <c r="I49" s="77">
        <f>CLAIMS_Total_Ind!I49+CLAIMS_Total_Grp!I49</f>
        <v>0</v>
      </c>
      <c r="J49" s="77">
        <f>CLAIMS_Total_Ind!J49+CLAIMS_Total_Grp!J49</f>
        <v>0</v>
      </c>
      <c r="K49" s="77">
        <f>CLAIMS_Total_Ind!K49+CLAIMS_Total_Grp!K49</f>
        <v>0</v>
      </c>
      <c r="L49" s="77">
        <f>CLAIMS_Total_Ind!L49+CLAIMS_Total_Grp!L49</f>
        <v>0</v>
      </c>
      <c r="M49" s="77">
        <f>CLAIMS_Total_Ind!M49+CLAIMS_Total_Grp!M49</f>
        <v>0</v>
      </c>
      <c r="N49" s="77">
        <f>CLAIMS_Total_Ind!N49+CLAIMS_Total_Grp!N49</f>
        <v>0</v>
      </c>
      <c r="O49" s="77">
        <f>CLAIMS_Total_Ind!O49+CLAIMS_Total_Grp!O49</f>
        <v>0</v>
      </c>
      <c r="P49" s="77">
        <f>CLAIMS_Total_Ind!P49+CLAIMS_Total_Grp!P49</f>
        <v>0</v>
      </c>
      <c r="Q49" s="77">
        <f>CLAIMS_Total_Ind!Q49+CLAIMS_Total_Grp!Q49</f>
        <v>0</v>
      </c>
      <c r="R49" s="77">
        <f>CLAIMS_Total_Ind!R49+CLAIMS_Total_Grp!R49</f>
        <v>0</v>
      </c>
      <c r="S49" s="77">
        <f>CLAIMS_Total_Ind!S49+CLAIMS_Total_Grp!S49</f>
        <v>0</v>
      </c>
      <c r="T49" s="77">
        <f>CLAIMS_Total_Ind!T49+CLAIMS_Total_Grp!T49</f>
        <v>0</v>
      </c>
      <c r="U49" s="77">
        <f>CLAIMS_Total_Ind!U49+CLAIMS_Total_Grp!U49</f>
        <v>0</v>
      </c>
      <c r="V49" s="77">
        <f>CLAIMS_Total_Ind!V49+CLAIMS_Total_Grp!V49</f>
        <v>0</v>
      </c>
      <c r="W49" s="77">
        <f>CLAIMS_Total_Ind!W49+CLAIMS_Total_Grp!W49</f>
        <v>0</v>
      </c>
      <c r="X49" s="77">
        <f>CLAIMS_Total_Ind!X49+CLAIMS_Total_Grp!X49</f>
        <v>0</v>
      </c>
      <c r="Y49" s="77">
        <f>CLAIMS_Total_Ind!Y49+CLAIMS_Total_Grp!Y49</f>
        <v>0</v>
      </c>
      <c r="Z49" s="77">
        <f>CLAIMS_Total_Ind!Z49+CLAIMS_Total_Grp!Z49</f>
        <v>0</v>
      </c>
      <c r="AA49" s="77">
        <f>CLAIMS_Total_Ind!AA49+CLAIMS_Total_Grp!AA49</f>
        <v>0</v>
      </c>
      <c r="AB49" s="77">
        <f>CLAIMS_Total_Ind!AB49+CLAIMS_Total_Grp!AB49</f>
        <v>0</v>
      </c>
      <c r="AC49" s="77">
        <f>CLAIMS_Total_Ind!AC49+CLAIMS_Total_Grp!AC49</f>
        <v>0</v>
      </c>
      <c r="AD49" s="77">
        <f>CLAIMS_Total_Ind!AD49+CLAIMS_Total_Grp!AD49</f>
        <v>0</v>
      </c>
      <c r="AE49" s="77">
        <f>CLAIMS_Total_Ind!AE49+CLAIMS_Total_Grp!AE49</f>
        <v>0</v>
      </c>
      <c r="AF49" s="77">
        <f>CLAIMS_Total_Ind!AF49+CLAIMS_Total_Grp!AF49</f>
        <v>0</v>
      </c>
      <c r="AG49" s="77">
        <f>CLAIMS_Total_Ind!AG49+CLAIMS_Total_Grp!AG49</f>
        <v>0</v>
      </c>
      <c r="AH49" s="77">
        <f>CLAIMS_Total_Ind!AH49+CLAIMS_Total_Grp!AH49</f>
        <v>0</v>
      </c>
      <c r="AI49" s="77">
        <f>CLAIMS_Total_Ind!AI49+CLAIMS_Total_Grp!AI49</f>
        <v>0</v>
      </c>
      <c r="AJ49" s="77">
        <f>CLAIMS_Total_Ind!AJ49+CLAIMS_Total_Grp!AJ49</f>
        <v>0</v>
      </c>
      <c r="AK49" s="77">
        <f>CLAIMS_Total_Ind!AK49+CLAIMS_Total_Grp!AK49</f>
        <v>0</v>
      </c>
      <c r="AL49" s="77">
        <f>CLAIMS_Total_Ind!AL49+CLAIMS_Total_Grp!AL49</f>
        <v>0</v>
      </c>
      <c r="AM49" s="77">
        <f>CLAIMS_Total_Ind!AM49+CLAIMS_Total_Grp!AM49</f>
        <v>0</v>
      </c>
      <c r="AN49" s="77">
        <f>CLAIMS_Total_Ind!AN49+CLAIMS_Total_Grp!AN49</f>
        <v>0</v>
      </c>
      <c r="AO49" s="77">
        <f>CLAIMS_Total_Ind!AO49+CLAIMS_Total_Grp!AO49</f>
        <v>0</v>
      </c>
      <c r="AP49" s="77">
        <f>CLAIMS_Total_Ind!AP49+CLAIMS_Total_Grp!AP49</f>
        <v>0</v>
      </c>
      <c r="AQ49" s="77">
        <f>CLAIMS_Total_Ind!AQ49+CLAIMS_Total_Grp!AQ49</f>
        <v>0</v>
      </c>
      <c r="AR49" s="77">
        <f>CLAIMS_Total_Ind!AR49+CLAIMS_Total_Grp!AR49</f>
        <v>0</v>
      </c>
      <c r="AS49" s="77">
        <f>CLAIMS_Total_Ind!AS49+CLAIMS_Total_Grp!AS49</f>
        <v>0</v>
      </c>
      <c r="AT49" s="77">
        <f>CLAIMS_Total_Ind!AT49+CLAIMS_Total_Grp!AT49</f>
        <v>0</v>
      </c>
      <c r="AU49" s="77">
        <f>CLAIMS_Total_Ind!AU49+CLAIMS_Total_Grp!AU49</f>
        <v>0</v>
      </c>
      <c r="AV49" s="77">
        <f>CLAIMS_Total_Ind!AV49+CLAIMS_Total_Grp!AV49</f>
        <v>0</v>
      </c>
      <c r="AW49" s="77">
        <f>CLAIMS_Total_Ind!AW49+CLAIMS_Total_Grp!AW49</f>
        <v>0</v>
      </c>
      <c r="AX49" s="77">
        <f>CLAIMS_Total_Ind!AX49+CLAIMS_Total_Grp!AX49</f>
        <v>0</v>
      </c>
      <c r="AY49" s="77">
        <f>CLAIMS_Total_Ind!AY49+CLAIMS_Total_Grp!AY49</f>
        <v>0</v>
      </c>
      <c r="AZ49" s="77">
        <f>CLAIMS_Total_Ind!AZ49+CLAIMS_Total_Grp!AZ49</f>
        <v>0</v>
      </c>
      <c r="BA49" s="77">
        <f>CLAIMS_Total_Ind!BA49+CLAIMS_Total_Grp!BA49</f>
        <v>0</v>
      </c>
      <c r="BB49" s="77">
        <f>CLAIMS_Total_Ind!BB49+CLAIMS_Total_Grp!BB49</f>
        <v>0</v>
      </c>
      <c r="BC49" s="77">
        <f>CLAIMS_Total_Ind!BC49+CLAIMS_Total_Grp!BC49</f>
        <v>0</v>
      </c>
      <c r="BD49" s="77">
        <f>CLAIMS_Total_Ind!BD49+CLAIMS_Total_Grp!BD49</f>
        <v>0</v>
      </c>
      <c r="BE49" s="77">
        <f>CLAIMS_Total_Ind!BE49+CLAIMS_Total_Grp!BE49</f>
        <v>0</v>
      </c>
      <c r="BF49" s="77">
        <f>CLAIMS_Total_Ind!BF49+CLAIMS_Total_Grp!BF49</f>
        <v>0</v>
      </c>
      <c r="BG49" s="77">
        <f>CLAIMS_Total_Ind!BG49+CLAIMS_Total_Grp!BG49</f>
        <v>0</v>
      </c>
      <c r="BH49" s="77">
        <f>CLAIMS_Total_Ind!BH49+CLAIMS_Total_Grp!BH49</f>
        <v>0</v>
      </c>
      <c r="BI49" s="77">
        <f>CLAIMS_Total_Ind!BI49+CLAIMS_Total_Grp!BI49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77">
        <f>CLAIMS_Total_Ind!F50+CLAIMS_Total_Grp!F50</f>
        <v>0</v>
      </c>
      <c r="G50" s="77">
        <f>CLAIMS_Total_Ind!G50+CLAIMS_Total_Grp!G50</f>
        <v>0</v>
      </c>
      <c r="H50" s="77">
        <f>CLAIMS_Total_Ind!H50+CLAIMS_Total_Grp!H50</f>
        <v>0</v>
      </c>
      <c r="I50" s="77">
        <f>CLAIMS_Total_Ind!I50+CLAIMS_Total_Grp!I50</f>
        <v>0</v>
      </c>
      <c r="J50" s="77">
        <f>CLAIMS_Total_Ind!J50+CLAIMS_Total_Grp!J50</f>
        <v>0</v>
      </c>
      <c r="K50" s="77">
        <f>CLAIMS_Total_Ind!K50+CLAIMS_Total_Grp!K50</f>
        <v>0</v>
      </c>
      <c r="L50" s="77">
        <f>CLAIMS_Total_Ind!L50+CLAIMS_Total_Grp!L50</f>
        <v>0</v>
      </c>
      <c r="M50" s="77">
        <f>CLAIMS_Total_Ind!M50+CLAIMS_Total_Grp!M50</f>
        <v>0</v>
      </c>
      <c r="N50" s="77">
        <f>CLAIMS_Total_Ind!N50+CLAIMS_Total_Grp!N50</f>
        <v>0</v>
      </c>
      <c r="O50" s="77">
        <f>CLAIMS_Total_Ind!O50+CLAIMS_Total_Grp!O50</f>
        <v>0</v>
      </c>
      <c r="P50" s="77">
        <f>CLAIMS_Total_Ind!P50+CLAIMS_Total_Grp!P50</f>
        <v>0</v>
      </c>
      <c r="Q50" s="77">
        <f>CLAIMS_Total_Ind!Q50+CLAIMS_Total_Grp!Q50</f>
        <v>0</v>
      </c>
      <c r="R50" s="77">
        <f>CLAIMS_Total_Ind!R50+CLAIMS_Total_Grp!R50</f>
        <v>0</v>
      </c>
      <c r="S50" s="77">
        <f>CLAIMS_Total_Ind!S50+CLAIMS_Total_Grp!S50</f>
        <v>0</v>
      </c>
      <c r="T50" s="77">
        <f>CLAIMS_Total_Ind!T50+CLAIMS_Total_Grp!T50</f>
        <v>0</v>
      </c>
      <c r="U50" s="77">
        <f>CLAIMS_Total_Ind!U50+CLAIMS_Total_Grp!U50</f>
        <v>0</v>
      </c>
      <c r="V50" s="77">
        <f>CLAIMS_Total_Ind!V50+CLAIMS_Total_Grp!V50</f>
        <v>0</v>
      </c>
      <c r="W50" s="77">
        <f>CLAIMS_Total_Ind!W50+CLAIMS_Total_Grp!W50</f>
        <v>0</v>
      </c>
      <c r="X50" s="77">
        <f>CLAIMS_Total_Ind!X50+CLAIMS_Total_Grp!X50</f>
        <v>0</v>
      </c>
      <c r="Y50" s="77">
        <f>CLAIMS_Total_Ind!Y50+CLAIMS_Total_Grp!Y50</f>
        <v>0</v>
      </c>
      <c r="Z50" s="77">
        <f>CLAIMS_Total_Ind!Z50+CLAIMS_Total_Grp!Z50</f>
        <v>0</v>
      </c>
      <c r="AA50" s="77">
        <f>CLAIMS_Total_Ind!AA50+CLAIMS_Total_Grp!AA50</f>
        <v>0</v>
      </c>
      <c r="AB50" s="77">
        <f>CLAIMS_Total_Ind!AB50+CLAIMS_Total_Grp!AB50</f>
        <v>0</v>
      </c>
      <c r="AC50" s="77">
        <f>CLAIMS_Total_Ind!AC50+CLAIMS_Total_Grp!AC50</f>
        <v>0</v>
      </c>
      <c r="AD50" s="77">
        <f>CLAIMS_Total_Ind!AD50+CLAIMS_Total_Grp!AD50</f>
        <v>0</v>
      </c>
      <c r="AE50" s="77">
        <f>CLAIMS_Total_Ind!AE50+CLAIMS_Total_Grp!AE50</f>
        <v>0</v>
      </c>
      <c r="AF50" s="77">
        <f>CLAIMS_Total_Ind!AF50+CLAIMS_Total_Grp!AF50</f>
        <v>0</v>
      </c>
      <c r="AG50" s="77">
        <f>CLAIMS_Total_Ind!AG50+CLAIMS_Total_Grp!AG50</f>
        <v>0</v>
      </c>
      <c r="AH50" s="77">
        <f>CLAIMS_Total_Ind!AH50+CLAIMS_Total_Grp!AH50</f>
        <v>0</v>
      </c>
      <c r="AI50" s="77">
        <f>CLAIMS_Total_Ind!AI50+CLAIMS_Total_Grp!AI50</f>
        <v>0</v>
      </c>
      <c r="AJ50" s="77">
        <f>CLAIMS_Total_Ind!AJ50+CLAIMS_Total_Grp!AJ50</f>
        <v>0</v>
      </c>
      <c r="AK50" s="77">
        <f>CLAIMS_Total_Ind!AK50+CLAIMS_Total_Grp!AK50</f>
        <v>0</v>
      </c>
      <c r="AL50" s="77">
        <f>CLAIMS_Total_Ind!AL50+CLAIMS_Total_Grp!AL50</f>
        <v>0</v>
      </c>
      <c r="AM50" s="77">
        <f>CLAIMS_Total_Ind!AM50+CLAIMS_Total_Grp!AM50</f>
        <v>0</v>
      </c>
      <c r="AN50" s="77">
        <f>CLAIMS_Total_Ind!AN50+CLAIMS_Total_Grp!AN50</f>
        <v>0</v>
      </c>
      <c r="AO50" s="77">
        <f>CLAIMS_Total_Ind!AO50+CLAIMS_Total_Grp!AO50</f>
        <v>0</v>
      </c>
      <c r="AP50" s="77">
        <f>CLAIMS_Total_Ind!AP50+CLAIMS_Total_Grp!AP50</f>
        <v>0</v>
      </c>
      <c r="AQ50" s="77">
        <f>CLAIMS_Total_Ind!AQ50+CLAIMS_Total_Grp!AQ50</f>
        <v>0</v>
      </c>
      <c r="AR50" s="77">
        <f>CLAIMS_Total_Ind!AR50+CLAIMS_Total_Grp!AR50</f>
        <v>0</v>
      </c>
      <c r="AS50" s="77">
        <f>CLAIMS_Total_Ind!AS50+CLAIMS_Total_Grp!AS50</f>
        <v>0</v>
      </c>
      <c r="AT50" s="77">
        <f>CLAIMS_Total_Ind!AT50+CLAIMS_Total_Grp!AT50</f>
        <v>0</v>
      </c>
      <c r="AU50" s="77">
        <f>CLAIMS_Total_Ind!AU50+CLAIMS_Total_Grp!AU50</f>
        <v>0</v>
      </c>
      <c r="AV50" s="77">
        <f>CLAIMS_Total_Ind!AV50+CLAIMS_Total_Grp!AV50</f>
        <v>0</v>
      </c>
      <c r="AW50" s="77">
        <f>CLAIMS_Total_Ind!AW50+CLAIMS_Total_Grp!AW50</f>
        <v>0</v>
      </c>
      <c r="AX50" s="77">
        <f>CLAIMS_Total_Ind!AX50+CLAIMS_Total_Grp!AX50</f>
        <v>0</v>
      </c>
      <c r="AY50" s="77">
        <f>CLAIMS_Total_Ind!AY50+CLAIMS_Total_Grp!AY50</f>
        <v>0</v>
      </c>
      <c r="AZ50" s="77">
        <f>CLAIMS_Total_Ind!AZ50+CLAIMS_Total_Grp!AZ50</f>
        <v>0</v>
      </c>
      <c r="BA50" s="77">
        <f>CLAIMS_Total_Ind!BA50+CLAIMS_Total_Grp!BA50</f>
        <v>0</v>
      </c>
      <c r="BB50" s="77">
        <f>CLAIMS_Total_Ind!BB50+CLAIMS_Total_Grp!BB50</f>
        <v>0</v>
      </c>
      <c r="BC50" s="77">
        <f>CLAIMS_Total_Ind!BC50+CLAIMS_Total_Grp!BC50</f>
        <v>0</v>
      </c>
      <c r="BD50" s="77">
        <f>CLAIMS_Total_Ind!BD50+CLAIMS_Total_Grp!BD50</f>
        <v>0</v>
      </c>
      <c r="BE50" s="77">
        <f>CLAIMS_Total_Ind!BE50+CLAIMS_Total_Grp!BE50</f>
        <v>0</v>
      </c>
      <c r="BF50" s="77">
        <f>CLAIMS_Total_Ind!BF50+CLAIMS_Total_Grp!BF50</f>
        <v>0</v>
      </c>
      <c r="BG50" s="77">
        <f>CLAIMS_Total_Ind!BG50+CLAIMS_Total_Grp!BG50</f>
        <v>0</v>
      </c>
      <c r="BH50" s="77">
        <f>CLAIMS_Total_Ind!BH50+CLAIMS_Total_Grp!BH50</f>
        <v>0</v>
      </c>
      <c r="BI50" s="77">
        <f>CLAIMS_Total_Ind!BI50+CLAIMS_Total_Grp!BI50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77">
        <f>CLAIMS_Total_Ind!F51+CLAIMS_Total_Grp!F51</f>
        <v>0</v>
      </c>
      <c r="G51" s="77">
        <f>CLAIMS_Total_Ind!G51+CLAIMS_Total_Grp!G51</f>
        <v>0</v>
      </c>
      <c r="H51" s="77">
        <f>CLAIMS_Total_Ind!H51+CLAIMS_Total_Grp!H51</f>
        <v>0</v>
      </c>
      <c r="I51" s="77">
        <f>CLAIMS_Total_Ind!I51+CLAIMS_Total_Grp!I51</f>
        <v>0</v>
      </c>
      <c r="J51" s="77">
        <f>CLAIMS_Total_Ind!J51+CLAIMS_Total_Grp!J51</f>
        <v>0</v>
      </c>
      <c r="K51" s="77">
        <f>CLAIMS_Total_Ind!K51+CLAIMS_Total_Grp!K51</f>
        <v>0</v>
      </c>
      <c r="L51" s="77">
        <f>CLAIMS_Total_Ind!L51+CLAIMS_Total_Grp!L51</f>
        <v>0</v>
      </c>
      <c r="M51" s="77">
        <f>CLAIMS_Total_Ind!M51+CLAIMS_Total_Grp!M51</f>
        <v>0</v>
      </c>
      <c r="N51" s="77">
        <f>CLAIMS_Total_Ind!N51+CLAIMS_Total_Grp!N51</f>
        <v>0</v>
      </c>
      <c r="O51" s="77">
        <f>CLAIMS_Total_Ind!O51+CLAIMS_Total_Grp!O51</f>
        <v>0</v>
      </c>
      <c r="P51" s="77">
        <f>CLAIMS_Total_Ind!P51+CLAIMS_Total_Grp!P51</f>
        <v>0</v>
      </c>
      <c r="Q51" s="77">
        <f>CLAIMS_Total_Ind!Q51+CLAIMS_Total_Grp!Q51</f>
        <v>0</v>
      </c>
      <c r="R51" s="77">
        <f>CLAIMS_Total_Ind!R51+CLAIMS_Total_Grp!R51</f>
        <v>0</v>
      </c>
      <c r="S51" s="77">
        <f>CLAIMS_Total_Ind!S51+CLAIMS_Total_Grp!S51</f>
        <v>0</v>
      </c>
      <c r="T51" s="77">
        <f>CLAIMS_Total_Ind!T51+CLAIMS_Total_Grp!T51</f>
        <v>0</v>
      </c>
      <c r="U51" s="77">
        <f>CLAIMS_Total_Ind!U51+CLAIMS_Total_Grp!U51</f>
        <v>0</v>
      </c>
      <c r="V51" s="77">
        <f>CLAIMS_Total_Ind!V51+CLAIMS_Total_Grp!V51</f>
        <v>0</v>
      </c>
      <c r="W51" s="77">
        <f>CLAIMS_Total_Ind!W51+CLAIMS_Total_Grp!W51</f>
        <v>0</v>
      </c>
      <c r="X51" s="77">
        <f>CLAIMS_Total_Ind!X51+CLAIMS_Total_Grp!X51</f>
        <v>0</v>
      </c>
      <c r="Y51" s="77">
        <f>CLAIMS_Total_Ind!Y51+CLAIMS_Total_Grp!Y51</f>
        <v>0</v>
      </c>
      <c r="Z51" s="77">
        <f>CLAIMS_Total_Ind!Z51+CLAIMS_Total_Grp!Z51</f>
        <v>0</v>
      </c>
      <c r="AA51" s="77">
        <f>CLAIMS_Total_Ind!AA51+CLAIMS_Total_Grp!AA51</f>
        <v>0</v>
      </c>
      <c r="AB51" s="77">
        <f>CLAIMS_Total_Ind!AB51+CLAIMS_Total_Grp!AB51</f>
        <v>0</v>
      </c>
      <c r="AC51" s="77">
        <f>CLAIMS_Total_Ind!AC51+CLAIMS_Total_Grp!AC51</f>
        <v>0</v>
      </c>
      <c r="AD51" s="77">
        <f>CLAIMS_Total_Ind!AD51+CLAIMS_Total_Grp!AD51</f>
        <v>0</v>
      </c>
      <c r="AE51" s="77">
        <f>CLAIMS_Total_Ind!AE51+CLAIMS_Total_Grp!AE51</f>
        <v>0</v>
      </c>
      <c r="AF51" s="77">
        <f>CLAIMS_Total_Ind!AF51+CLAIMS_Total_Grp!AF51</f>
        <v>0</v>
      </c>
      <c r="AG51" s="77">
        <f>CLAIMS_Total_Ind!AG51+CLAIMS_Total_Grp!AG51</f>
        <v>0</v>
      </c>
      <c r="AH51" s="77">
        <f>CLAIMS_Total_Ind!AH51+CLAIMS_Total_Grp!AH51</f>
        <v>0</v>
      </c>
      <c r="AI51" s="77">
        <f>CLAIMS_Total_Ind!AI51+CLAIMS_Total_Grp!AI51</f>
        <v>0</v>
      </c>
      <c r="AJ51" s="77">
        <f>CLAIMS_Total_Ind!AJ51+CLAIMS_Total_Grp!AJ51</f>
        <v>0</v>
      </c>
      <c r="AK51" s="77">
        <f>CLAIMS_Total_Ind!AK51+CLAIMS_Total_Grp!AK51</f>
        <v>0</v>
      </c>
      <c r="AL51" s="77">
        <f>CLAIMS_Total_Ind!AL51+CLAIMS_Total_Grp!AL51</f>
        <v>0</v>
      </c>
      <c r="AM51" s="77">
        <f>CLAIMS_Total_Ind!AM51+CLAIMS_Total_Grp!AM51</f>
        <v>0</v>
      </c>
      <c r="AN51" s="77">
        <f>CLAIMS_Total_Ind!AN51+CLAIMS_Total_Grp!AN51</f>
        <v>0</v>
      </c>
      <c r="AO51" s="77">
        <f>CLAIMS_Total_Ind!AO51+CLAIMS_Total_Grp!AO51</f>
        <v>0</v>
      </c>
      <c r="AP51" s="77">
        <f>CLAIMS_Total_Ind!AP51+CLAIMS_Total_Grp!AP51</f>
        <v>0</v>
      </c>
      <c r="AQ51" s="77">
        <f>CLAIMS_Total_Ind!AQ51+CLAIMS_Total_Grp!AQ51</f>
        <v>0</v>
      </c>
      <c r="AR51" s="77">
        <f>CLAIMS_Total_Ind!AR51+CLAIMS_Total_Grp!AR51</f>
        <v>0</v>
      </c>
      <c r="AS51" s="77">
        <f>CLAIMS_Total_Ind!AS51+CLAIMS_Total_Grp!AS51</f>
        <v>0</v>
      </c>
      <c r="AT51" s="77">
        <f>CLAIMS_Total_Ind!AT51+CLAIMS_Total_Grp!AT51</f>
        <v>0</v>
      </c>
      <c r="AU51" s="77">
        <f>CLAIMS_Total_Ind!AU51+CLAIMS_Total_Grp!AU51</f>
        <v>0</v>
      </c>
      <c r="AV51" s="77">
        <f>CLAIMS_Total_Ind!AV51+CLAIMS_Total_Grp!AV51</f>
        <v>0</v>
      </c>
      <c r="AW51" s="77">
        <f>CLAIMS_Total_Ind!AW51+CLAIMS_Total_Grp!AW51</f>
        <v>0</v>
      </c>
      <c r="AX51" s="77">
        <f>CLAIMS_Total_Ind!AX51+CLAIMS_Total_Grp!AX51</f>
        <v>0</v>
      </c>
      <c r="AY51" s="77">
        <f>CLAIMS_Total_Ind!AY51+CLAIMS_Total_Grp!AY51</f>
        <v>0</v>
      </c>
      <c r="AZ51" s="77">
        <f>CLAIMS_Total_Ind!AZ51+CLAIMS_Total_Grp!AZ51</f>
        <v>0</v>
      </c>
      <c r="BA51" s="77">
        <f>CLAIMS_Total_Ind!BA51+CLAIMS_Total_Grp!BA51</f>
        <v>0</v>
      </c>
      <c r="BB51" s="77">
        <f>CLAIMS_Total_Ind!BB51+CLAIMS_Total_Grp!BB51</f>
        <v>0</v>
      </c>
      <c r="BC51" s="77">
        <f>CLAIMS_Total_Ind!BC51+CLAIMS_Total_Grp!BC51</f>
        <v>0</v>
      </c>
      <c r="BD51" s="77">
        <f>CLAIMS_Total_Ind!BD51+CLAIMS_Total_Grp!BD51</f>
        <v>0</v>
      </c>
      <c r="BE51" s="77">
        <f>CLAIMS_Total_Ind!BE51+CLAIMS_Total_Grp!BE51</f>
        <v>0</v>
      </c>
      <c r="BF51" s="77">
        <f>CLAIMS_Total_Ind!BF51+CLAIMS_Total_Grp!BF51</f>
        <v>0</v>
      </c>
      <c r="BG51" s="77">
        <f>CLAIMS_Total_Ind!BG51+CLAIMS_Total_Grp!BG51</f>
        <v>0</v>
      </c>
      <c r="BH51" s="77">
        <f>CLAIMS_Total_Ind!BH51+CLAIMS_Total_Grp!BH51</f>
        <v>0</v>
      </c>
      <c r="BI51" s="77">
        <f>CLAIMS_Total_Ind!BI51+CLAIMS_Total_Grp!BI51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77">
        <f>CLAIMS_Total_Ind!F52+CLAIMS_Total_Grp!F52</f>
        <v>0</v>
      </c>
      <c r="G52" s="77">
        <f>CLAIMS_Total_Ind!G52+CLAIMS_Total_Grp!G52</f>
        <v>0</v>
      </c>
      <c r="H52" s="77">
        <f>CLAIMS_Total_Ind!H52+CLAIMS_Total_Grp!H52</f>
        <v>0</v>
      </c>
      <c r="I52" s="77">
        <f>CLAIMS_Total_Ind!I52+CLAIMS_Total_Grp!I52</f>
        <v>0</v>
      </c>
      <c r="J52" s="77">
        <f>CLAIMS_Total_Ind!J52+CLAIMS_Total_Grp!J52</f>
        <v>0</v>
      </c>
      <c r="K52" s="77">
        <f>CLAIMS_Total_Ind!K52+CLAIMS_Total_Grp!K52</f>
        <v>0</v>
      </c>
      <c r="L52" s="77">
        <f>CLAIMS_Total_Ind!L52+CLAIMS_Total_Grp!L52</f>
        <v>0</v>
      </c>
      <c r="M52" s="77">
        <f>CLAIMS_Total_Ind!M52+CLAIMS_Total_Grp!M52</f>
        <v>0</v>
      </c>
      <c r="N52" s="77">
        <f>CLAIMS_Total_Ind!N52+CLAIMS_Total_Grp!N52</f>
        <v>0</v>
      </c>
      <c r="O52" s="77">
        <f>CLAIMS_Total_Ind!O52+CLAIMS_Total_Grp!O52</f>
        <v>0</v>
      </c>
      <c r="P52" s="77">
        <f>CLAIMS_Total_Ind!P52+CLAIMS_Total_Grp!P52</f>
        <v>0</v>
      </c>
      <c r="Q52" s="77">
        <f>CLAIMS_Total_Ind!Q52+CLAIMS_Total_Grp!Q52</f>
        <v>0</v>
      </c>
      <c r="R52" s="77">
        <f>CLAIMS_Total_Ind!R52+CLAIMS_Total_Grp!R52</f>
        <v>0</v>
      </c>
      <c r="S52" s="77">
        <f>CLAIMS_Total_Ind!S52+CLAIMS_Total_Grp!S52</f>
        <v>0</v>
      </c>
      <c r="T52" s="77">
        <f>CLAIMS_Total_Ind!T52+CLAIMS_Total_Grp!T52</f>
        <v>0</v>
      </c>
      <c r="U52" s="77">
        <f>CLAIMS_Total_Ind!U52+CLAIMS_Total_Grp!U52</f>
        <v>0</v>
      </c>
      <c r="V52" s="77">
        <f>CLAIMS_Total_Ind!V52+CLAIMS_Total_Grp!V52</f>
        <v>0</v>
      </c>
      <c r="W52" s="77">
        <f>CLAIMS_Total_Ind!W52+CLAIMS_Total_Grp!W52</f>
        <v>0</v>
      </c>
      <c r="X52" s="77">
        <f>CLAIMS_Total_Ind!X52+CLAIMS_Total_Grp!X52</f>
        <v>0</v>
      </c>
      <c r="Y52" s="77">
        <f>CLAIMS_Total_Ind!Y52+CLAIMS_Total_Grp!Y52</f>
        <v>0</v>
      </c>
      <c r="Z52" s="77">
        <f>CLAIMS_Total_Ind!Z52+CLAIMS_Total_Grp!Z52</f>
        <v>0</v>
      </c>
      <c r="AA52" s="77">
        <f>CLAIMS_Total_Ind!AA52+CLAIMS_Total_Grp!AA52</f>
        <v>0</v>
      </c>
      <c r="AB52" s="77">
        <f>CLAIMS_Total_Ind!AB52+CLAIMS_Total_Grp!AB52</f>
        <v>0</v>
      </c>
      <c r="AC52" s="77">
        <f>CLAIMS_Total_Ind!AC52+CLAIMS_Total_Grp!AC52</f>
        <v>0</v>
      </c>
      <c r="AD52" s="77">
        <f>CLAIMS_Total_Ind!AD52+CLAIMS_Total_Grp!AD52</f>
        <v>0</v>
      </c>
      <c r="AE52" s="77">
        <f>CLAIMS_Total_Ind!AE52+CLAIMS_Total_Grp!AE52</f>
        <v>0</v>
      </c>
      <c r="AF52" s="77">
        <f>CLAIMS_Total_Ind!AF52+CLAIMS_Total_Grp!AF52</f>
        <v>0</v>
      </c>
      <c r="AG52" s="77">
        <f>CLAIMS_Total_Ind!AG52+CLAIMS_Total_Grp!AG52</f>
        <v>0</v>
      </c>
      <c r="AH52" s="77">
        <f>CLAIMS_Total_Ind!AH52+CLAIMS_Total_Grp!AH52</f>
        <v>0</v>
      </c>
      <c r="AI52" s="77">
        <f>CLAIMS_Total_Ind!AI52+CLAIMS_Total_Grp!AI52</f>
        <v>0</v>
      </c>
      <c r="AJ52" s="77">
        <f>CLAIMS_Total_Ind!AJ52+CLAIMS_Total_Grp!AJ52</f>
        <v>0</v>
      </c>
      <c r="AK52" s="77">
        <f>CLAIMS_Total_Ind!AK52+CLAIMS_Total_Grp!AK52</f>
        <v>0</v>
      </c>
      <c r="AL52" s="77">
        <f>CLAIMS_Total_Ind!AL52+CLAIMS_Total_Grp!AL52</f>
        <v>0</v>
      </c>
      <c r="AM52" s="77">
        <f>CLAIMS_Total_Ind!AM52+CLAIMS_Total_Grp!AM52</f>
        <v>0</v>
      </c>
      <c r="AN52" s="77">
        <f>CLAIMS_Total_Ind!AN52+CLAIMS_Total_Grp!AN52</f>
        <v>0</v>
      </c>
      <c r="AO52" s="77">
        <f>CLAIMS_Total_Ind!AO52+CLAIMS_Total_Grp!AO52</f>
        <v>0</v>
      </c>
      <c r="AP52" s="77">
        <f>CLAIMS_Total_Ind!AP52+CLAIMS_Total_Grp!AP52</f>
        <v>0</v>
      </c>
      <c r="AQ52" s="77">
        <f>CLAIMS_Total_Ind!AQ52+CLAIMS_Total_Grp!AQ52</f>
        <v>0</v>
      </c>
      <c r="AR52" s="77">
        <f>CLAIMS_Total_Ind!AR52+CLAIMS_Total_Grp!AR52</f>
        <v>0</v>
      </c>
      <c r="AS52" s="77">
        <f>CLAIMS_Total_Ind!AS52+CLAIMS_Total_Grp!AS52</f>
        <v>0</v>
      </c>
      <c r="AT52" s="77">
        <f>CLAIMS_Total_Ind!AT52+CLAIMS_Total_Grp!AT52</f>
        <v>0</v>
      </c>
      <c r="AU52" s="77">
        <f>CLAIMS_Total_Ind!AU52+CLAIMS_Total_Grp!AU52</f>
        <v>0</v>
      </c>
      <c r="AV52" s="77">
        <f>CLAIMS_Total_Ind!AV52+CLAIMS_Total_Grp!AV52</f>
        <v>0</v>
      </c>
      <c r="AW52" s="77">
        <f>CLAIMS_Total_Ind!AW52+CLAIMS_Total_Grp!AW52</f>
        <v>0</v>
      </c>
      <c r="AX52" s="77">
        <f>CLAIMS_Total_Ind!AX52+CLAIMS_Total_Grp!AX52</f>
        <v>0</v>
      </c>
      <c r="AY52" s="77">
        <f>CLAIMS_Total_Ind!AY52+CLAIMS_Total_Grp!AY52</f>
        <v>0</v>
      </c>
      <c r="AZ52" s="77">
        <f>CLAIMS_Total_Ind!AZ52+CLAIMS_Total_Grp!AZ52</f>
        <v>0</v>
      </c>
      <c r="BA52" s="77">
        <f>CLAIMS_Total_Ind!BA52+CLAIMS_Total_Grp!BA52</f>
        <v>0</v>
      </c>
      <c r="BB52" s="77">
        <f>CLAIMS_Total_Ind!BB52+CLAIMS_Total_Grp!BB52</f>
        <v>0</v>
      </c>
      <c r="BC52" s="77">
        <f>CLAIMS_Total_Ind!BC52+CLAIMS_Total_Grp!BC52</f>
        <v>0</v>
      </c>
      <c r="BD52" s="77">
        <f>CLAIMS_Total_Ind!BD52+CLAIMS_Total_Grp!BD52</f>
        <v>0</v>
      </c>
      <c r="BE52" s="77">
        <f>CLAIMS_Total_Ind!BE52+CLAIMS_Total_Grp!BE52</f>
        <v>0</v>
      </c>
      <c r="BF52" s="77">
        <f>CLAIMS_Total_Ind!BF52+CLAIMS_Total_Grp!BF52</f>
        <v>0</v>
      </c>
      <c r="BG52" s="77">
        <f>CLAIMS_Total_Ind!BG52+CLAIMS_Total_Grp!BG52</f>
        <v>0</v>
      </c>
      <c r="BH52" s="77">
        <f>CLAIMS_Total_Ind!BH52+CLAIMS_Total_Grp!BH52</f>
        <v>0</v>
      </c>
      <c r="BI52" s="77">
        <f>CLAIMS_Total_Ind!BI52+CLAIMS_Total_Grp!BI52</f>
        <v>0</v>
      </c>
    </row>
    <row r="53" spans="1:61" x14ac:dyDescent="0.55000000000000004">
      <c r="A53" s="16"/>
      <c r="D53" s="14"/>
      <c r="E53" s="1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77">
        <f>CLAIMS_Total_Ind!F54+CLAIMS_Total_Grp!F54</f>
        <v>0</v>
      </c>
      <c r="G54" s="77">
        <f>CLAIMS_Total_Ind!G54+CLAIMS_Total_Grp!G54</f>
        <v>0</v>
      </c>
      <c r="H54" s="77">
        <f>CLAIMS_Total_Ind!H54+CLAIMS_Total_Grp!H54</f>
        <v>0</v>
      </c>
      <c r="I54" s="77">
        <f>CLAIMS_Total_Ind!I54+CLAIMS_Total_Grp!I54</f>
        <v>0</v>
      </c>
      <c r="J54" s="77">
        <f>CLAIMS_Total_Ind!J54+CLAIMS_Total_Grp!J54</f>
        <v>0</v>
      </c>
      <c r="K54" s="77">
        <f>CLAIMS_Total_Ind!K54+CLAIMS_Total_Grp!K54</f>
        <v>0</v>
      </c>
      <c r="L54" s="77">
        <f>CLAIMS_Total_Ind!L54+CLAIMS_Total_Grp!L54</f>
        <v>0</v>
      </c>
      <c r="M54" s="77">
        <f>CLAIMS_Total_Ind!M54+CLAIMS_Total_Grp!M54</f>
        <v>0</v>
      </c>
      <c r="N54" s="77">
        <f>CLAIMS_Total_Ind!N54+CLAIMS_Total_Grp!N54</f>
        <v>0</v>
      </c>
      <c r="O54" s="77">
        <f>CLAIMS_Total_Ind!O54+CLAIMS_Total_Grp!O54</f>
        <v>0</v>
      </c>
      <c r="P54" s="77">
        <f>CLAIMS_Total_Ind!P54+CLAIMS_Total_Grp!P54</f>
        <v>0</v>
      </c>
      <c r="Q54" s="77">
        <f>CLAIMS_Total_Ind!Q54+CLAIMS_Total_Grp!Q54</f>
        <v>0</v>
      </c>
      <c r="R54" s="77">
        <f>CLAIMS_Total_Ind!R54+CLAIMS_Total_Grp!R54</f>
        <v>0</v>
      </c>
      <c r="S54" s="77">
        <f>CLAIMS_Total_Ind!S54+CLAIMS_Total_Grp!S54</f>
        <v>0</v>
      </c>
      <c r="T54" s="77">
        <f>CLAIMS_Total_Ind!T54+CLAIMS_Total_Grp!T54</f>
        <v>0</v>
      </c>
      <c r="U54" s="77">
        <f>CLAIMS_Total_Ind!U54+CLAIMS_Total_Grp!U54</f>
        <v>0</v>
      </c>
      <c r="V54" s="77">
        <f>CLAIMS_Total_Ind!V54+CLAIMS_Total_Grp!V54</f>
        <v>0</v>
      </c>
      <c r="W54" s="77">
        <f>CLAIMS_Total_Ind!W54+CLAIMS_Total_Grp!W54</f>
        <v>0</v>
      </c>
      <c r="X54" s="77">
        <f>CLAIMS_Total_Ind!X54+CLAIMS_Total_Grp!X54</f>
        <v>0</v>
      </c>
      <c r="Y54" s="77">
        <f>CLAIMS_Total_Ind!Y54+CLAIMS_Total_Grp!Y54</f>
        <v>0</v>
      </c>
      <c r="Z54" s="77">
        <f>CLAIMS_Total_Ind!Z54+CLAIMS_Total_Grp!Z54</f>
        <v>0</v>
      </c>
      <c r="AA54" s="77">
        <f>CLAIMS_Total_Ind!AA54+CLAIMS_Total_Grp!AA54</f>
        <v>0</v>
      </c>
      <c r="AB54" s="77">
        <f>CLAIMS_Total_Ind!AB54+CLAIMS_Total_Grp!AB54</f>
        <v>0</v>
      </c>
      <c r="AC54" s="77">
        <f>CLAIMS_Total_Ind!AC54+CLAIMS_Total_Grp!AC54</f>
        <v>0</v>
      </c>
      <c r="AD54" s="77">
        <f>CLAIMS_Total_Ind!AD54+CLAIMS_Total_Grp!AD54</f>
        <v>0</v>
      </c>
      <c r="AE54" s="77">
        <f>CLAIMS_Total_Ind!AE54+CLAIMS_Total_Grp!AE54</f>
        <v>0</v>
      </c>
      <c r="AF54" s="77">
        <f>CLAIMS_Total_Ind!AF54+CLAIMS_Total_Grp!AF54</f>
        <v>0</v>
      </c>
      <c r="AG54" s="77">
        <f>CLAIMS_Total_Ind!AG54+CLAIMS_Total_Grp!AG54</f>
        <v>0</v>
      </c>
      <c r="AH54" s="77">
        <f>CLAIMS_Total_Ind!AH54+CLAIMS_Total_Grp!AH54</f>
        <v>0</v>
      </c>
      <c r="AI54" s="77">
        <f>CLAIMS_Total_Ind!AI54+CLAIMS_Total_Grp!AI54</f>
        <v>0</v>
      </c>
      <c r="AJ54" s="77">
        <f>CLAIMS_Total_Ind!AJ54+CLAIMS_Total_Grp!AJ54</f>
        <v>0</v>
      </c>
      <c r="AK54" s="77">
        <f>CLAIMS_Total_Ind!AK54+CLAIMS_Total_Grp!AK54</f>
        <v>0</v>
      </c>
      <c r="AL54" s="77">
        <f>CLAIMS_Total_Ind!AL54+CLAIMS_Total_Grp!AL54</f>
        <v>0</v>
      </c>
      <c r="AM54" s="77">
        <f>CLAIMS_Total_Ind!AM54+CLAIMS_Total_Grp!AM54</f>
        <v>0</v>
      </c>
      <c r="AN54" s="77">
        <f>CLAIMS_Total_Ind!AN54+CLAIMS_Total_Grp!AN54</f>
        <v>0</v>
      </c>
      <c r="AO54" s="77">
        <f>CLAIMS_Total_Ind!AO54+CLAIMS_Total_Grp!AO54</f>
        <v>0</v>
      </c>
      <c r="AP54" s="77">
        <f>CLAIMS_Total_Ind!AP54+CLAIMS_Total_Grp!AP54</f>
        <v>0</v>
      </c>
      <c r="AQ54" s="77">
        <f>CLAIMS_Total_Ind!AQ54+CLAIMS_Total_Grp!AQ54</f>
        <v>0</v>
      </c>
      <c r="AR54" s="77">
        <f>CLAIMS_Total_Ind!AR54+CLAIMS_Total_Grp!AR54</f>
        <v>0</v>
      </c>
      <c r="AS54" s="77">
        <f>CLAIMS_Total_Ind!AS54+CLAIMS_Total_Grp!AS54</f>
        <v>0</v>
      </c>
      <c r="AT54" s="77">
        <f>CLAIMS_Total_Ind!AT54+CLAIMS_Total_Grp!AT54</f>
        <v>0</v>
      </c>
      <c r="AU54" s="77">
        <f>CLAIMS_Total_Ind!AU54+CLAIMS_Total_Grp!AU54</f>
        <v>0</v>
      </c>
      <c r="AV54" s="77">
        <f>CLAIMS_Total_Ind!AV54+CLAIMS_Total_Grp!AV54</f>
        <v>0</v>
      </c>
      <c r="AW54" s="77">
        <f>CLAIMS_Total_Ind!AW54+CLAIMS_Total_Grp!AW54</f>
        <v>0</v>
      </c>
      <c r="AX54" s="77">
        <f>CLAIMS_Total_Ind!AX54+CLAIMS_Total_Grp!AX54</f>
        <v>0</v>
      </c>
      <c r="AY54" s="77">
        <f>CLAIMS_Total_Ind!AY54+CLAIMS_Total_Grp!AY54</f>
        <v>0</v>
      </c>
      <c r="AZ54" s="77">
        <f>CLAIMS_Total_Ind!AZ54+CLAIMS_Total_Grp!AZ54</f>
        <v>0</v>
      </c>
      <c r="BA54" s="77">
        <f>CLAIMS_Total_Ind!BA54+CLAIMS_Total_Grp!BA54</f>
        <v>0</v>
      </c>
      <c r="BB54" s="77">
        <f>CLAIMS_Total_Ind!BB54+CLAIMS_Total_Grp!BB54</f>
        <v>0</v>
      </c>
      <c r="BC54" s="77">
        <f>CLAIMS_Total_Ind!BC54+CLAIMS_Total_Grp!BC54</f>
        <v>0</v>
      </c>
      <c r="BD54" s="77">
        <f>CLAIMS_Total_Ind!BD54+CLAIMS_Total_Grp!BD54</f>
        <v>0</v>
      </c>
      <c r="BE54" s="77">
        <f>CLAIMS_Total_Ind!BE54+CLAIMS_Total_Grp!BE54</f>
        <v>0</v>
      </c>
      <c r="BF54" s="77">
        <f>CLAIMS_Total_Ind!BF54+CLAIMS_Total_Grp!BF54</f>
        <v>0</v>
      </c>
      <c r="BG54" s="77">
        <f>CLAIMS_Total_Ind!BG54+CLAIMS_Total_Grp!BG54</f>
        <v>0</v>
      </c>
      <c r="BH54" s="77">
        <f>CLAIMS_Total_Ind!BH54+CLAIMS_Total_Grp!BH54</f>
        <v>0</v>
      </c>
      <c r="BI54" s="77">
        <f>CLAIMS_Total_Ind!BI54+CLAIMS_Total_Grp!BI54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77">
        <f>CLAIMS_Total_Ind!F55+CLAIMS_Total_Grp!F55</f>
        <v>0</v>
      </c>
      <c r="G55" s="77">
        <f>CLAIMS_Total_Ind!G55+CLAIMS_Total_Grp!G55</f>
        <v>0</v>
      </c>
      <c r="H55" s="77">
        <f>CLAIMS_Total_Ind!H55+CLAIMS_Total_Grp!H55</f>
        <v>0</v>
      </c>
      <c r="I55" s="77">
        <f>CLAIMS_Total_Ind!I55+CLAIMS_Total_Grp!I55</f>
        <v>0</v>
      </c>
      <c r="J55" s="77">
        <f>CLAIMS_Total_Ind!J55+CLAIMS_Total_Grp!J55</f>
        <v>0</v>
      </c>
      <c r="K55" s="77">
        <f>CLAIMS_Total_Ind!K55+CLAIMS_Total_Grp!K55</f>
        <v>0</v>
      </c>
      <c r="L55" s="77">
        <f>CLAIMS_Total_Ind!L55+CLAIMS_Total_Grp!L55</f>
        <v>0</v>
      </c>
      <c r="M55" s="77">
        <f>CLAIMS_Total_Ind!M55+CLAIMS_Total_Grp!M55</f>
        <v>0</v>
      </c>
      <c r="N55" s="77">
        <f>CLAIMS_Total_Ind!N55+CLAIMS_Total_Grp!N55</f>
        <v>0</v>
      </c>
      <c r="O55" s="77">
        <f>CLAIMS_Total_Ind!O55+CLAIMS_Total_Grp!O55</f>
        <v>0</v>
      </c>
      <c r="P55" s="77">
        <f>CLAIMS_Total_Ind!P55+CLAIMS_Total_Grp!P55</f>
        <v>0</v>
      </c>
      <c r="Q55" s="77">
        <f>CLAIMS_Total_Ind!Q55+CLAIMS_Total_Grp!Q55</f>
        <v>0</v>
      </c>
      <c r="R55" s="77">
        <f>CLAIMS_Total_Ind!R55+CLAIMS_Total_Grp!R55</f>
        <v>0</v>
      </c>
      <c r="S55" s="77">
        <f>CLAIMS_Total_Ind!S55+CLAIMS_Total_Grp!S55</f>
        <v>0</v>
      </c>
      <c r="T55" s="77">
        <f>CLAIMS_Total_Ind!T55+CLAIMS_Total_Grp!T55</f>
        <v>0</v>
      </c>
      <c r="U55" s="77">
        <f>CLAIMS_Total_Ind!U55+CLAIMS_Total_Grp!U55</f>
        <v>0</v>
      </c>
      <c r="V55" s="77">
        <f>CLAIMS_Total_Ind!V55+CLAIMS_Total_Grp!V55</f>
        <v>0</v>
      </c>
      <c r="W55" s="77">
        <f>CLAIMS_Total_Ind!W55+CLAIMS_Total_Grp!W55</f>
        <v>0</v>
      </c>
      <c r="X55" s="77">
        <f>CLAIMS_Total_Ind!X55+CLAIMS_Total_Grp!X55</f>
        <v>0</v>
      </c>
      <c r="Y55" s="77">
        <f>CLAIMS_Total_Ind!Y55+CLAIMS_Total_Grp!Y55</f>
        <v>0</v>
      </c>
      <c r="Z55" s="77">
        <f>CLAIMS_Total_Ind!Z55+CLAIMS_Total_Grp!Z55</f>
        <v>0</v>
      </c>
      <c r="AA55" s="77">
        <f>CLAIMS_Total_Ind!AA55+CLAIMS_Total_Grp!AA55</f>
        <v>0</v>
      </c>
      <c r="AB55" s="77">
        <f>CLAIMS_Total_Ind!AB55+CLAIMS_Total_Grp!AB55</f>
        <v>0</v>
      </c>
      <c r="AC55" s="77">
        <f>CLAIMS_Total_Ind!AC55+CLAIMS_Total_Grp!AC55</f>
        <v>0</v>
      </c>
      <c r="AD55" s="77">
        <f>CLAIMS_Total_Ind!AD55+CLAIMS_Total_Grp!AD55</f>
        <v>0</v>
      </c>
      <c r="AE55" s="77">
        <f>CLAIMS_Total_Ind!AE55+CLAIMS_Total_Grp!AE55</f>
        <v>0</v>
      </c>
      <c r="AF55" s="77">
        <f>CLAIMS_Total_Ind!AF55+CLAIMS_Total_Grp!AF55</f>
        <v>0</v>
      </c>
      <c r="AG55" s="77">
        <f>CLAIMS_Total_Ind!AG55+CLAIMS_Total_Grp!AG55</f>
        <v>0</v>
      </c>
      <c r="AH55" s="77">
        <f>CLAIMS_Total_Ind!AH55+CLAIMS_Total_Grp!AH55</f>
        <v>0</v>
      </c>
      <c r="AI55" s="77">
        <f>CLAIMS_Total_Ind!AI55+CLAIMS_Total_Grp!AI55</f>
        <v>0</v>
      </c>
      <c r="AJ55" s="77">
        <f>CLAIMS_Total_Ind!AJ55+CLAIMS_Total_Grp!AJ55</f>
        <v>0</v>
      </c>
      <c r="AK55" s="77">
        <f>CLAIMS_Total_Ind!AK55+CLAIMS_Total_Grp!AK55</f>
        <v>0</v>
      </c>
      <c r="AL55" s="77">
        <f>CLAIMS_Total_Ind!AL55+CLAIMS_Total_Grp!AL55</f>
        <v>0</v>
      </c>
      <c r="AM55" s="77">
        <f>CLAIMS_Total_Ind!AM55+CLAIMS_Total_Grp!AM55</f>
        <v>0</v>
      </c>
      <c r="AN55" s="77">
        <f>CLAIMS_Total_Ind!AN55+CLAIMS_Total_Grp!AN55</f>
        <v>0</v>
      </c>
      <c r="AO55" s="77">
        <f>CLAIMS_Total_Ind!AO55+CLAIMS_Total_Grp!AO55</f>
        <v>0</v>
      </c>
      <c r="AP55" s="77">
        <f>CLAIMS_Total_Ind!AP55+CLAIMS_Total_Grp!AP55</f>
        <v>0</v>
      </c>
      <c r="AQ55" s="77">
        <f>CLAIMS_Total_Ind!AQ55+CLAIMS_Total_Grp!AQ55</f>
        <v>0</v>
      </c>
      <c r="AR55" s="77">
        <f>CLAIMS_Total_Ind!AR55+CLAIMS_Total_Grp!AR55</f>
        <v>0</v>
      </c>
      <c r="AS55" s="77">
        <f>CLAIMS_Total_Ind!AS55+CLAIMS_Total_Grp!AS55</f>
        <v>0</v>
      </c>
      <c r="AT55" s="77">
        <f>CLAIMS_Total_Ind!AT55+CLAIMS_Total_Grp!AT55</f>
        <v>0</v>
      </c>
      <c r="AU55" s="77">
        <f>CLAIMS_Total_Ind!AU55+CLAIMS_Total_Grp!AU55</f>
        <v>0</v>
      </c>
      <c r="AV55" s="77">
        <f>CLAIMS_Total_Ind!AV55+CLAIMS_Total_Grp!AV55</f>
        <v>0</v>
      </c>
      <c r="AW55" s="77">
        <f>CLAIMS_Total_Ind!AW55+CLAIMS_Total_Grp!AW55</f>
        <v>0</v>
      </c>
      <c r="AX55" s="77">
        <f>CLAIMS_Total_Ind!AX55+CLAIMS_Total_Grp!AX55</f>
        <v>0</v>
      </c>
      <c r="AY55" s="77">
        <f>CLAIMS_Total_Ind!AY55+CLAIMS_Total_Grp!AY55</f>
        <v>0</v>
      </c>
      <c r="AZ55" s="77">
        <f>CLAIMS_Total_Ind!AZ55+CLAIMS_Total_Grp!AZ55</f>
        <v>0</v>
      </c>
      <c r="BA55" s="77">
        <f>CLAIMS_Total_Ind!BA55+CLAIMS_Total_Grp!BA55</f>
        <v>0</v>
      </c>
      <c r="BB55" s="77">
        <f>CLAIMS_Total_Ind!BB55+CLAIMS_Total_Grp!BB55</f>
        <v>0</v>
      </c>
      <c r="BC55" s="77">
        <f>CLAIMS_Total_Ind!BC55+CLAIMS_Total_Grp!BC55</f>
        <v>0</v>
      </c>
      <c r="BD55" s="77">
        <f>CLAIMS_Total_Ind!BD55+CLAIMS_Total_Grp!BD55</f>
        <v>0</v>
      </c>
      <c r="BE55" s="77">
        <f>CLAIMS_Total_Ind!BE55+CLAIMS_Total_Grp!BE55</f>
        <v>0</v>
      </c>
      <c r="BF55" s="77">
        <f>CLAIMS_Total_Ind!BF55+CLAIMS_Total_Grp!BF55</f>
        <v>0</v>
      </c>
      <c r="BG55" s="77">
        <f>CLAIMS_Total_Ind!BG55+CLAIMS_Total_Grp!BG55</f>
        <v>0</v>
      </c>
      <c r="BH55" s="77">
        <f>CLAIMS_Total_Ind!BH55+CLAIMS_Total_Grp!BH55</f>
        <v>0</v>
      </c>
      <c r="BI55" s="77">
        <f>CLAIMS_Total_Ind!BI55+CLAIMS_Total_Grp!BI55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77">
        <f>CLAIMS_Total_Ind!F56+CLAIMS_Total_Grp!F56</f>
        <v>0</v>
      </c>
      <c r="G56" s="77">
        <f>CLAIMS_Total_Ind!G56+CLAIMS_Total_Grp!G56</f>
        <v>0</v>
      </c>
      <c r="H56" s="77">
        <f>CLAIMS_Total_Ind!H56+CLAIMS_Total_Grp!H56</f>
        <v>0</v>
      </c>
      <c r="I56" s="77">
        <f>CLAIMS_Total_Ind!I56+CLAIMS_Total_Grp!I56</f>
        <v>0</v>
      </c>
      <c r="J56" s="77">
        <f>CLAIMS_Total_Ind!J56+CLAIMS_Total_Grp!J56</f>
        <v>0</v>
      </c>
      <c r="K56" s="77">
        <f>CLAIMS_Total_Ind!K56+CLAIMS_Total_Grp!K56</f>
        <v>0</v>
      </c>
      <c r="L56" s="77">
        <f>CLAIMS_Total_Ind!L56+CLAIMS_Total_Grp!L56</f>
        <v>0</v>
      </c>
      <c r="M56" s="77">
        <f>CLAIMS_Total_Ind!M56+CLAIMS_Total_Grp!M56</f>
        <v>0</v>
      </c>
      <c r="N56" s="77">
        <f>CLAIMS_Total_Ind!N56+CLAIMS_Total_Grp!N56</f>
        <v>0</v>
      </c>
      <c r="O56" s="77">
        <f>CLAIMS_Total_Ind!O56+CLAIMS_Total_Grp!O56</f>
        <v>0</v>
      </c>
      <c r="P56" s="77">
        <f>CLAIMS_Total_Ind!P56+CLAIMS_Total_Grp!P56</f>
        <v>0</v>
      </c>
      <c r="Q56" s="77">
        <f>CLAIMS_Total_Ind!Q56+CLAIMS_Total_Grp!Q56</f>
        <v>0</v>
      </c>
      <c r="R56" s="77">
        <f>CLAIMS_Total_Ind!R56+CLAIMS_Total_Grp!R56</f>
        <v>0</v>
      </c>
      <c r="S56" s="77">
        <f>CLAIMS_Total_Ind!S56+CLAIMS_Total_Grp!S56</f>
        <v>0</v>
      </c>
      <c r="T56" s="77">
        <f>CLAIMS_Total_Ind!T56+CLAIMS_Total_Grp!T56</f>
        <v>0</v>
      </c>
      <c r="U56" s="77">
        <f>CLAIMS_Total_Ind!U56+CLAIMS_Total_Grp!U56</f>
        <v>0</v>
      </c>
      <c r="V56" s="77">
        <f>CLAIMS_Total_Ind!V56+CLAIMS_Total_Grp!V56</f>
        <v>0</v>
      </c>
      <c r="W56" s="77">
        <f>CLAIMS_Total_Ind!W56+CLAIMS_Total_Grp!W56</f>
        <v>0</v>
      </c>
      <c r="X56" s="77">
        <f>CLAIMS_Total_Ind!X56+CLAIMS_Total_Grp!X56</f>
        <v>0</v>
      </c>
      <c r="Y56" s="77">
        <f>CLAIMS_Total_Ind!Y56+CLAIMS_Total_Grp!Y56</f>
        <v>0</v>
      </c>
      <c r="Z56" s="77">
        <f>CLAIMS_Total_Ind!Z56+CLAIMS_Total_Grp!Z56</f>
        <v>0</v>
      </c>
      <c r="AA56" s="77">
        <f>CLAIMS_Total_Ind!AA56+CLAIMS_Total_Grp!AA56</f>
        <v>0</v>
      </c>
      <c r="AB56" s="77">
        <f>CLAIMS_Total_Ind!AB56+CLAIMS_Total_Grp!AB56</f>
        <v>0</v>
      </c>
      <c r="AC56" s="77">
        <f>CLAIMS_Total_Ind!AC56+CLAIMS_Total_Grp!AC56</f>
        <v>0</v>
      </c>
      <c r="AD56" s="77">
        <f>CLAIMS_Total_Ind!AD56+CLAIMS_Total_Grp!AD56</f>
        <v>0</v>
      </c>
      <c r="AE56" s="77">
        <f>CLAIMS_Total_Ind!AE56+CLAIMS_Total_Grp!AE56</f>
        <v>0</v>
      </c>
      <c r="AF56" s="77">
        <f>CLAIMS_Total_Ind!AF56+CLAIMS_Total_Grp!AF56</f>
        <v>0</v>
      </c>
      <c r="AG56" s="77">
        <f>CLAIMS_Total_Ind!AG56+CLAIMS_Total_Grp!AG56</f>
        <v>0</v>
      </c>
      <c r="AH56" s="77">
        <f>CLAIMS_Total_Ind!AH56+CLAIMS_Total_Grp!AH56</f>
        <v>0</v>
      </c>
      <c r="AI56" s="77">
        <f>CLAIMS_Total_Ind!AI56+CLAIMS_Total_Grp!AI56</f>
        <v>0</v>
      </c>
      <c r="AJ56" s="77">
        <f>CLAIMS_Total_Ind!AJ56+CLAIMS_Total_Grp!AJ56</f>
        <v>0</v>
      </c>
      <c r="AK56" s="77">
        <f>CLAIMS_Total_Ind!AK56+CLAIMS_Total_Grp!AK56</f>
        <v>0</v>
      </c>
      <c r="AL56" s="77">
        <f>CLAIMS_Total_Ind!AL56+CLAIMS_Total_Grp!AL56</f>
        <v>0</v>
      </c>
      <c r="AM56" s="77">
        <f>CLAIMS_Total_Ind!AM56+CLAIMS_Total_Grp!AM56</f>
        <v>0</v>
      </c>
      <c r="AN56" s="77">
        <f>CLAIMS_Total_Ind!AN56+CLAIMS_Total_Grp!AN56</f>
        <v>0</v>
      </c>
      <c r="AO56" s="77">
        <f>CLAIMS_Total_Ind!AO56+CLAIMS_Total_Grp!AO56</f>
        <v>0</v>
      </c>
      <c r="AP56" s="77">
        <f>CLAIMS_Total_Ind!AP56+CLAIMS_Total_Grp!AP56</f>
        <v>0</v>
      </c>
      <c r="AQ56" s="77">
        <f>CLAIMS_Total_Ind!AQ56+CLAIMS_Total_Grp!AQ56</f>
        <v>0</v>
      </c>
      <c r="AR56" s="77">
        <f>CLAIMS_Total_Ind!AR56+CLAIMS_Total_Grp!AR56</f>
        <v>0</v>
      </c>
      <c r="AS56" s="77">
        <f>CLAIMS_Total_Ind!AS56+CLAIMS_Total_Grp!AS56</f>
        <v>0</v>
      </c>
      <c r="AT56" s="77">
        <f>CLAIMS_Total_Ind!AT56+CLAIMS_Total_Grp!AT56</f>
        <v>0</v>
      </c>
      <c r="AU56" s="77">
        <f>CLAIMS_Total_Ind!AU56+CLAIMS_Total_Grp!AU56</f>
        <v>0</v>
      </c>
      <c r="AV56" s="77">
        <f>CLAIMS_Total_Ind!AV56+CLAIMS_Total_Grp!AV56</f>
        <v>0</v>
      </c>
      <c r="AW56" s="77">
        <f>CLAIMS_Total_Ind!AW56+CLAIMS_Total_Grp!AW56</f>
        <v>0</v>
      </c>
      <c r="AX56" s="77">
        <f>CLAIMS_Total_Ind!AX56+CLAIMS_Total_Grp!AX56</f>
        <v>0</v>
      </c>
      <c r="AY56" s="77">
        <f>CLAIMS_Total_Ind!AY56+CLAIMS_Total_Grp!AY56</f>
        <v>0</v>
      </c>
      <c r="AZ56" s="77">
        <f>CLAIMS_Total_Ind!AZ56+CLAIMS_Total_Grp!AZ56</f>
        <v>0</v>
      </c>
      <c r="BA56" s="77">
        <f>CLAIMS_Total_Ind!BA56+CLAIMS_Total_Grp!BA56</f>
        <v>0</v>
      </c>
      <c r="BB56" s="77">
        <f>CLAIMS_Total_Ind!BB56+CLAIMS_Total_Grp!BB56</f>
        <v>0</v>
      </c>
      <c r="BC56" s="77">
        <f>CLAIMS_Total_Ind!BC56+CLAIMS_Total_Grp!BC56</f>
        <v>0</v>
      </c>
      <c r="BD56" s="77">
        <f>CLAIMS_Total_Ind!BD56+CLAIMS_Total_Grp!BD56</f>
        <v>0</v>
      </c>
      <c r="BE56" s="77">
        <f>CLAIMS_Total_Ind!BE56+CLAIMS_Total_Grp!BE56</f>
        <v>0</v>
      </c>
      <c r="BF56" s="77">
        <f>CLAIMS_Total_Ind!BF56+CLAIMS_Total_Grp!BF56</f>
        <v>0</v>
      </c>
      <c r="BG56" s="77">
        <f>CLAIMS_Total_Ind!BG56+CLAIMS_Total_Grp!BG56</f>
        <v>0</v>
      </c>
      <c r="BH56" s="77">
        <f>CLAIMS_Total_Ind!BH56+CLAIMS_Total_Grp!BH56</f>
        <v>0</v>
      </c>
      <c r="BI56" s="77">
        <f>CLAIMS_Total_Ind!BI56+CLAIMS_Total_Grp!BI56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77">
        <f>CLAIMS_Total_Ind!F57+CLAIMS_Total_Grp!F57</f>
        <v>0</v>
      </c>
      <c r="G57" s="77">
        <f>CLAIMS_Total_Ind!G57+CLAIMS_Total_Grp!G57</f>
        <v>0</v>
      </c>
      <c r="H57" s="77">
        <f>CLAIMS_Total_Ind!H57+CLAIMS_Total_Grp!H57</f>
        <v>0</v>
      </c>
      <c r="I57" s="77">
        <f>CLAIMS_Total_Ind!I57+CLAIMS_Total_Grp!I57</f>
        <v>0</v>
      </c>
      <c r="J57" s="77">
        <f>CLAIMS_Total_Ind!J57+CLAIMS_Total_Grp!J57</f>
        <v>0</v>
      </c>
      <c r="K57" s="77">
        <f>CLAIMS_Total_Ind!K57+CLAIMS_Total_Grp!K57</f>
        <v>0</v>
      </c>
      <c r="L57" s="77">
        <f>CLAIMS_Total_Ind!L57+CLAIMS_Total_Grp!L57</f>
        <v>0</v>
      </c>
      <c r="M57" s="77">
        <f>CLAIMS_Total_Ind!M57+CLAIMS_Total_Grp!M57</f>
        <v>0</v>
      </c>
      <c r="N57" s="77">
        <f>CLAIMS_Total_Ind!N57+CLAIMS_Total_Grp!N57</f>
        <v>0</v>
      </c>
      <c r="O57" s="77">
        <f>CLAIMS_Total_Ind!O57+CLAIMS_Total_Grp!O57</f>
        <v>0</v>
      </c>
      <c r="P57" s="77">
        <f>CLAIMS_Total_Ind!P57+CLAIMS_Total_Grp!P57</f>
        <v>0</v>
      </c>
      <c r="Q57" s="77">
        <f>CLAIMS_Total_Ind!Q57+CLAIMS_Total_Grp!Q57</f>
        <v>0</v>
      </c>
      <c r="R57" s="77">
        <f>CLAIMS_Total_Ind!R57+CLAIMS_Total_Grp!R57</f>
        <v>0</v>
      </c>
      <c r="S57" s="77">
        <f>CLAIMS_Total_Ind!S57+CLAIMS_Total_Grp!S57</f>
        <v>0</v>
      </c>
      <c r="T57" s="77">
        <f>CLAIMS_Total_Ind!T57+CLAIMS_Total_Grp!T57</f>
        <v>0</v>
      </c>
      <c r="U57" s="77">
        <f>CLAIMS_Total_Ind!U57+CLAIMS_Total_Grp!U57</f>
        <v>0</v>
      </c>
      <c r="V57" s="77">
        <f>CLAIMS_Total_Ind!V57+CLAIMS_Total_Grp!V57</f>
        <v>0</v>
      </c>
      <c r="W57" s="77">
        <f>CLAIMS_Total_Ind!W57+CLAIMS_Total_Grp!W57</f>
        <v>0</v>
      </c>
      <c r="X57" s="77">
        <f>CLAIMS_Total_Ind!X57+CLAIMS_Total_Grp!X57</f>
        <v>0</v>
      </c>
      <c r="Y57" s="77">
        <f>CLAIMS_Total_Ind!Y57+CLAIMS_Total_Grp!Y57</f>
        <v>0</v>
      </c>
      <c r="Z57" s="77">
        <f>CLAIMS_Total_Ind!Z57+CLAIMS_Total_Grp!Z57</f>
        <v>0</v>
      </c>
      <c r="AA57" s="77">
        <f>CLAIMS_Total_Ind!AA57+CLAIMS_Total_Grp!AA57</f>
        <v>0</v>
      </c>
      <c r="AB57" s="77">
        <f>CLAIMS_Total_Ind!AB57+CLAIMS_Total_Grp!AB57</f>
        <v>0</v>
      </c>
      <c r="AC57" s="77">
        <f>CLAIMS_Total_Ind!AC57+CLAIMS_Total_Grp!AC57</f>
        <v>0</v>
      </c>
      <c r="AD57" s="77">
        <f>CLAIMS_Total_Ind!AD57+CLAIMS_Total_Grp!AD57</f>
        <v>0</v>
      </c>
      <c r="AE57" s="77">
        <f>CLAIMS_Total_Ind!AE57+CLAIMS_Total_Grp!AE57</f>
        <v>0</v>
      </c>
      <c r="AF57" s="77">
        <f>CLAIMS_Total_Ind!AF57+CLAIMS_Total_Grp!AF57</f>
        <v>0</v>
      </c>
      <c r="AG57" s="77">
        <f>CLAIMS_Total_Ind!AG57+CLAIMS_Total_Grp!AG57</f>
        <v>0</v>
      </c>
      <c r="AH57" s="77">
        <f>CLAIMS_Total_Ind!AH57+CLAIMS_Total_Grp!AH57</f>
        <v>0</v>
      </c>
      <c r="AI57" s="77">
        <f>CLAIMS_Total_Ind!AI57+CLAIMS_Total_Grp!AI57</f>
        <v>0</v>
      </c>
      <c r="AJ57" s="77">
        <f>CLAIMS_Total_Ind!AJ57+CLAIMS_Total_Grp!AJ57</f>
        <v>0</v>
      </c>
      <c r="AK57" s="77">
        <f>CLAIMS_Total_Ind!AK57+CLAIMS_Total_Grp!AK57</f>
        <v>0</v>
      </c>
      <c r="AL57" s="77">
        <f>CLAIMS_Total_Ind!AL57+CLAIMS_Total_Grp!AL57</f>
        <v>0</v>
      </c>
      <c r="AM57" s="77">
        <f>CLAIMS_Total_Ind!AM57+CLAIMS_Total_Grp!AM57</f>
        <v>0</v>
      </c>
      <c r="AN57" s="77">
        <f>CLAIMS_Total_Ind!AN57+CLAIMS_Total_Grp!AN57</f>
        <v>0</v>
      </c>
      <c r="AO57" s="77">
        <f>CLAIMS_Total_Ind!AO57+CLAIMS_Total_Grp!AO57</f>
        <v>0</v>
      </c>
      <c r="AP57" s="77">
        <f>CLAIMS_Total_Ind!AP57+CLAIMS_Total_Grp!AP57</f>
        <v>0</v>
      </c>
      <c r="AQ57" s="77">
        <f>CLAIMS_Total_Ind!AQ57+CLAIMS_Total_Grp!AQ57</f>
        <v>0</v>
      </c>
      <c r="AR57" s="77">
        <f>CLAIMS_Total_Ind!AR57+CLAIMS_Total_Grp!AR57</f>
        <v>0</v>
      </c>
      <c r="AS57" s="77">
        <f>CLAIMS_Total_Ind!AS57+CLAIMS_Total_Grp!AS57</f>
        <v>0</v>
      </c>
      <c r="AT57" s="77">
        <f>CLAIMS_Total_Ind!AT57+CLAIMS_Total_Grp!AT57</f>
        <v>0</v>
      </c>
      <c r="AU57" s="77">
        <f>CLAIMS_Total_Ind!AU57+CLAIMS_Total_Grp!AU57</f>
        <v>0</v>
      </c>
      <c r="AV57" s="77">
        <f>CLAIMS_Total_Ind!AV57+CLAIMS_Total_Grp!AV57</f>
        <v>0</v>
      </c>
      <c r="AW57" s="77">
        <f>CLAIMS_Total_Ind!AW57+CLAIMS_Total_Grp!AW57</f>
        <v>0</v>
      </c>
      <c r="AX57" s="77">
        <f>CLAIMS_Total_Ind!AX57+CLAIMS_Total_Grp!AX57</f>
        <v>0</v>
      </c>
      <c r="AY57" s="77">
        <f>CLAIMS_Total_Ind!AY57+CLAIMS_Total_Grp!AY57</f>
        <v>0</v>
      </c>
      <c r="AZ57" s="77">
        <f>CLAIMS_Total_Ind!AZ57+CLAIMS_Total_Grp!AZ57</f>
        <v>0</v>
      </c>
      <c r="BA57" s="77">
        <f>CLAIMS_Total_Ind!BA57+CLAIMS_Total_Grp!BA57</f>
        <v>0</v>
      </c>
      <c r="BB57" s="77">
        <f>CLAIMS_Total_Ind!BB57+CLAIMS_Total_Grp!BB57</f>
        <v>0</v>
      </c>
      <c r="BC57" s="77">
        <f>CLAIMS_Total_Ind!BC57+CLAIMS_Total_Grp!BC57</f>
        <v>0</v>
      </c>
      <c r="BD57" s="77">
        <f>CLAIMS_Total_Ind!BD57+CLAIMS_Total_Grp!BD57</f>
        <v>0</v>
      </c>
      <c r="BE57" s="77">
        <f>CLAIMS_Total_Ind!BE57+CLAIMS_Total_Grp!BE57</f>
        <v>0</v>
      </c>
      <c r="BF57" s="77">
        <f>CLAIMS_Total_Ind!BF57+CLAIMS_Total_Grp!BF57</f>
        <v>0</v>
      </c>
      <c r="BG57" s="77">
        <f>CLAIMS_Total_Ind!BG57+CLAIMS_Total_Grp!BG57</f>
        <v>0</v>
      </c>
      <c r="BH57" s="77">
        <f>CLAIMS_Total_Ind!BH57+CLAIMS_Total_Grp!BH57</f>
        <v>0</v>
      </c>
      <c r="BI57" s="77">
        <f>CLAIMS_Total_Ind!BI57+CLAIMS_Total_Grp!BI57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77">
        <f>CLAIMS_Total_Ind!F58+CLAIMS_Total_Grp!F58</f>
        <v>0</v>
      </c>
      <c r="G58" s="77">
        <f>CLAIMS_Total_Ind!G58+CLAIMS_Total_Grp!G58</f>
        <v>0</v>
      </c>
      <c r="H58" s="77">
        <f>CLAIMS_Total_Ind!H58+CLAIMS_Total_Grp!H58</f>
        <v>0</v>
      </c>
      <c r="I58" s="77">
        <f>CLAIMS_Total_Ind!I58+CLAIMS_Total_Grp!I58</f>
        <v>0</v>
      </c>
      <c r="J58" s="77">
        <f>CLAIMS_Total_Ind!J58+CLAIMS_Total_Grp!J58</f>
        <v>0</v>
      </c>
      <c r="K58" s="77">
        <f>CLAIMS_Total_Ind!K58+CLAIMS_Total_Grp!K58</f>
        <v>0</v>
      </c>
      <c r="L58" s="77">
        <f>CLAIMS_Total_Ind!L58+CLAIMS_Total_Grp!L58</f>
        <v>0</v>
      </c>
      <c r="M58" s="77">
        <f>CLAIMS_Total_Ind!M58+CLAIMS_Total_Grp!M58</f>
        <v>0</v>
      </c>
      <c r="N58" s="77">
        <f>CLAIMS_Total_Ind!N58+CLAIMS_Total_Grp!N58</f>
        <v>0</v>
      </c>
      <c r="O58" s="77">
        <f>CLAIMS_Total_Ind!O58+CLAIMS_Total_Grp!O58</f>
        <v>0</v>
      </c>
      <c r="P58" s="77">
        <f>CLAIMS_Total_Ind!P58+CLAIMS_Total_Grp!P58</f>
        <v>0</v>
      </c>
      <c r="Q58" s="77">
        <f>CLAIMS_Total_Ind!Q58+CLAIMS_Total_Grp!Q58</f>
        <v>0</v>
      </c>
      <c r="R58" s="77">
        <f>CLAIMS_Total_Ind!R58+CLAIMS_Total_Grp!R58</f>
        <v>0</v>
      </c>
      <c r="S58" s="77">
        <f>CLAIMS_Total_Ind!S58+CLAIMS_Total_Grp!S58</f>
        <v>0</v>
      </c>
      <c r="T58" s="77">
        <f>CLAIMS_Total_Ind!T58+CLAIMS_Total_Grp!T58</f>
        <v>0</v>
      </c>
      <c r="U58" s="77">
        <f>CLAIMS_Total_Ind!U58+CLAIMS_Total_Grp!U58</f>
        <v>0</v>
      </c>
      <c r="V58" s="77">
        <f>CLAIMS_Total_Ind!V58+CLAIMS_Total_Grp!V58</f>
        <v>0</v>
      </c>
      <c r="W58" s="77">
        <f>CLAIMS_Total_Ind!W58+CLAIMS_Total_Grp!W58</f>
        <v>0</v>
      </c>
      <c r="X58" s="77">
        <f>CLAIMS_Total_Ind!X58+CLAIMS_Total_Grp!X58</f>
        <v>0</v>
      </c>
      <c r="Y58" s="77">
        <f>CLAIMS_Total_Ind!Y58+CLAIMS_Total_Grp!Y58</f>
        <v>0</v>
      </c>
      <c r="Z58" s="77">
        <f>CLAIMS_Total_Ind!Z58+CLAIMS_Total_Grp!Z58</f>
        <v>0</v>
      </c>
      <c r="AA58" s="77">
        <f>CLAIMS_Total_Ind!AA58+CLAIMS_Total_Grp!AA58</f>
        <v>0</v>
      </c>
      <c r="AB58" s="77">
        <f>CLAIMS_Total_Ind!AB58+CLAIMS_Total_Grp!AB58</f>
        <v>0</v>
      </c>
      <c r="AC58" s="77">
        <f>CLAIMS_Total_Ind!AC58+CLAIMS_Total_Grp!AC58</f>
        <v>0</v>
      </c>
      <c r="AD58" s="77">
        <f>CLAIMS_Total_Ind!AD58+CLAIMS_Total_Grp!AD58</f>
        <v>0</v>
      </c>
      <c r="AE58" s="77">
        <f>CLAIMS_Total_Ind!AE58+CLAIMS_Total_Grp!AE58</f>
        <v>0</v>
      </c>
      <c r="AF58" s="77">
        <f>CLAIMS_Total_Ind!AF58+CLAIMS_Total_Grp!AF58</f>
        <v>0</v>
      </c>
      <c r="AG58" s="77">
        <f>CLAIMS_Total_Ind!AG58+CLAIMS_Total_Grp!AG58</f>
        <v>0</v>
      </c>
      <c r="AH58" s="77">
        <f>CLAIMS_Total_Ind!AH58+CLAIMS_Total_Grp!AH58</f>
        <v>0</v>
      </c>
      <c r="AI58" s="77">
        <f>CLAIMS_Total_Ind!AI58+CLAIMS_Total_Grp!AI58</f>
        <v>0</v>
      </c>
      <c r="AJ58" s="77">
        <f>CLAIMS_Total_Ind!AJ58+CLAIMS_Total_Grp!AJ58</f>
        <v>0</v>
      </c>
      <c r="AK58" s="77">
        <f>CLAIMS_Total_Ind!AK58+CLAIMS_Total_Grp!AK58</f>
        <v>0</v>
      </c>
      <c r="AL58" s="77">
        <f>CLAIMS_Total_Ind!AL58+CLAIMS_Total_Grp!AL58</f>
        <v>0</v>
      </c>
      <c r="AM58" s="77">
        <f>CLAIMS_Total_Ind!AM58+CLAIMS_Total_Grp!AM58</f>
        <v>0</v>
      </c>
      <c r="AN58" s="77">
        <f>CLAIMS_Total_Ind!AN58+CLAIMS_Total_Grp!AN58</f>
        <v>0</v>
      </c>
      <c r="AO58" s="77">
        <f>CLAIMS_Total_Ind!AO58+CLAIMS_Total_Grp!AO58</f>
        <v>0</v>
      </c>
      <c r="AP58" s="77">
        <f>CLAIMS_Total_Ind!AP58+CLAIMS_Total_Grp!AP58</f>
        <v>0</v>
      </c>
      <c r="AQ58" s="77">
        <f>CLAIMS_Total_Ind!AQ58+CLAIMS_Total_Grp!AQ58</f>
        <v>0</v>
      </c>
      <c r="AR58" s="77">
        <f>CLAIMS_Total_Ind!AR58+CLAIMS_Total_Grp!AR58</f>
        <v>0</v>
      </c>
      <c r="AS58" s="77">
        <f>CLAIMS_Total_Ind!AS58+CLAIMS_Total_Grp!AS58</f>
        <v>0</v>
      </c>
      <c r="AT58" s="77">
        <f>CLAIMS_Total_Ind!AT58+CLAIMS_Total_Grp!AT58</f>
        <v>0</v>
      </c>
      <c r="AU58" s="77">
        <f>CLAIMS_Total_Ind!AU58+CLAIMS_Total_Grp!AU58</f>
        <v>0</v>
      </c>
      <c r="AV58" s="77">
        <f>CLAIMS_Total_Ind!AV58+CLAIMS_Total_Grp!AV58</f>
        <v>0</v>
      </c>
      <c r="AW58" s="77">
        <f>CLAIMS_Total_Ind!AW58+CLAIMS_Total_Grp!AW58</f>
        <v>0</v>
      </c>
      <c r="AX58" s="77">
        <f>CLAIMS_Total_Ind!AX58+CLAIMS_Total_Grp!AX58</f>
        <v>0</v>
      </c>
      <c r="AY58" s="77">
        <f>CLAIMS_Total_Ind!AY58+CLAIMS_Total_Grp!AY58</f>
        <v>0</v>
      </c>
      <c r="AZ58" s="77">
        <f>CLAIMS_Total_Ind!AZ58+CLAIMS_Total_Grp!AZ58</f>
        <v>0</v>
      </c>
      <c r="BA58" s="77">
        <f>CLAIMS_Total_Ind!BA58+CLAIMS_Total_Grp!BA58</f>
        <v>0</v>
      </c>
      <c r="BB58" s="77">
        <f>CLAIMS_Total_Ind!BB58+CLAIMS_Total_Grp!BB58</f>
        <v>0</v>
      </c>
      <c r="BC58" s="77">
        <f>CLAIMS_Total_Ind!BC58+CLAIMS_Total_Grp!BC58</f>
        <v>0</v>
      </c>
      <c r="BD58" s="77">
        <f>CLAIMS_Total_Ind!BD58+CLAIMS_Total_Grp!BD58</f>
        <v>0</v>
      </c>
      <c r="BE58" s="77">
        <f>CLAIMS_Total_Ind!BE58+CLAIMS_Total_Grp!BE58</f>
        <v>0</v>
      </c>
      <c r="BF58" s="77">
        <f>CLAIMS_Total_Ind!BF58+CLAIMS_Total_Grp!BF58</f>
        <v>0</v>
      </c>
      <c r="BG58" s="77">
        <f>CLAIMS_Total_Ind!BG58+CLAIMS_Total_Grp!BG58</f>
        <v>0</v>
      </c>
      <c r="BH58" s="77">
        <f>CLAIMS_Total_Ind!BH58+CLAIMS_Total_Grp!BH58</f>
        <v>0</v>
      </c>
      <c r="BI58" s="77">
        <f>CLAIMS_Total_Ind!BI58+CLAIMS_Total_Grp!BI58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77">
        <f>CLAIMS_Total_Ind!F59+CLAIMS_Total_Grp!F59</f>
        <v>0</v>
      </c>
      <c r="G59" s="77">
        <f>CLAIMS_Total_Ind!G59+CLAIMS_Total_Grp!G59</f>
        <v>0</v>
      </c>
      <c r="H59" s="77">
        <f>CLAIMS_Total_Ind!H59+CLAIMS_Total_Grp!H59</f>
        <v>0</v>
      </c>
      <c r="I59" s="77">
        <f>CLAIMS_Total_Ind!I59+CLAIMS_Total_Grp!I59</f>
        <v>0</v>
      </c>
      <c r="J59" s="77">
        <f>CLAIMS_Total_Ind!J59+CLAIMS_Total_Grp!J59</f>
        <v>0</v>
      </c>
      <c r="K59" s="77">
        <f>CLAIMS_Total_Ind!K59+CLAIMS_Total_Grp!K59</f>
        <v>0</v>
      </c>
      <c r="L59" s="77">
        <f>CLAIMS_Total_Ind!L59+CLAIMS_Total_Grp!L59</f>
        <v>0</v>
      </c>
      <c r="M59" s="77">
        <f>CLAIMS_Total_Ind!M59+CLAIMS_Total_Grp!M59</f>
        <v>0</v>
      </c>
      <c r="N59" s="77">
        <f>CLAIMS_Total_Ind!N59+CLAIMS_Total_Grp!N59</f>
        <v>0</v>
      </c>
      <c r="O59" s="77">
        <f>CLAIMS_Total_Ind!O59+CLAIMS_Total_Grp!O59</f>
        <v>0</v>
      </c>
      <c r="P59" s="77">
        <f>CLAIMS_Total_Ind!P59+CLAIMS_Total_Grp!P59</f>
        <v>0</v>
      </c>
      <c r="Q59" s="77">
        <f>CLAIMS_Total_Ind!Q59+CLAIMS_Total_Grp!Q59</f>
        <v>0</v>
      </c>
      <c r="R59" s="77">
        <f>CLAIMS_Total_Ind!R59+CLAIMS_Total_Grp!R59</f>
        <v>0</v>
      </c>
      <c r="S59" s="77">
        <f>CLAIMS_Total_Ind!S59+CLAIMS_Total_Grp!S59</f>
        <v>0</v>
      </c>
      <c r="T59" s="77">
        <f>CLAIMS_Total_Ind!T59+CLAIMS_Total_Grp!T59</f>
        <v>0</v>
      </c>
      <c r="U59" s="77">
        <f>CLAIMS_Total_Ind!U59+CLAIMS_Total_Grp!U59</f>
        <v>0</v>
      </c>
      <c r="V59" s="77">
        <f>CLAIMS_Total_Ind!V59+CLAIMS_Total_Grp!V59</f>
        <v>0</v>
      </c>
      <c r="W59" s="77">
        <f>CLAIMS_Total_Ind!W59+CLAIMS_Total_Grp!W59</f>
        <v>0</v>
      </c>
      <c r="X59" s="77">
        <f>CLAIMS_Total_Ind!X59+CLAIMS_Total_Grp!X59</f>
        <v>0</v>
      </c>
      <c r="Y59" s="77">
        <f>CLAIMS_Total_Ind!Y59+CLAIMS_Total_Grp!Y59</f>
        <v>0</v>
      </c>
      <c r="Z59" s="77">
        <f>CLAIMS_Total_Ind!Z59+CLAIMS_Total_Grp!Z59</f>
        <v>0</v>
      </c>
      <c r="AA59" s="77">
        <f>CLAIMS_Total_Ind!AA59+CLAIMS_Total_Grp!AA59</f>
        <v>0</v>
      </c>
      <c r="AB59" s="77">
        <f>CLAIMS_Total_Ind!AB59+CLAIMS_Total_Grp!AB59</f>
        <v>0</v>
      </c>
      <c r="AC59" s="77">
        <f>CLAIMS_Total_Ind!AC59+CLAIMS_Total_Grp!AC59</f>
        <v>0</v>
      </c>
      <c r="AD59" s="77">
        <f>CLAIMS_Total_Ind!AD59+CLAIMS_Total_Grp!AD59</f>
        <v>0</v>
      </c>
      <c r="AE59" s="77">
        <f>CLAIMS_Total_Ind!AE59+CLAIMS_Total_Grp!AE59</f>
        <v>0</v>
      </c>
      <c r="AF59" s="77">
        <f>CLAIMS_Total_Ind!AF59+CLAIMS_Total_Grp!AF59</f>
        <v>0</v>
      </c>
      <c r="AG59" s="77">
        <f>CLAIMS_Total_Ind!AG59+CLAIMS_Total_Grp!AG59</f>
        <v>0</v>
      </c>
      <c r="AH59" s="77">
        <f>CLAIMS_Total_Ind!AH59+CLAIMS_Total_Grp!AH59</f>
        <v>0</v>
      </c>
      <c r="AI59" s="77">
        <f>CLAIMS_Total_Ind!AI59+CLAIMS_Total_Grp!AI59</f>
        <v>0</v>
      </c>
      <c r="AJ59" s="77">
        <f>CLAIMS_Total_Ind!AJ59+CLAIMS_Total_Grp!AJ59</f>
        <v>0</v>
      </c>
      <c r="AK59" s="77">
        <f>CLAIMS_Total_Ind!AK59+CLAIMS_Total_Grp!AK59</f>
        <v>0</v>
      </c>
      <c r="AL59" s="77">
        <f>CLAIMS_Total_Ind!AL59+CLAIMS_Total_Grp!AL59</f>
        <v>0</v>
      </c>
      <c r="AM59" s="77">
        <f>CLAIMS_Total_Ind!AM59+CLAIMS_Total_Grp!AM59</f>
        <v>0</v>
      </c>
      <c r="AN59" s="77">
        <f>CLAIMS_Total_Ind!AN59+CLAIMS_Total_Grp!AN59</f>
        <v>0</v>
      </c>
      <c r="AO59" s="77">
        <f>CLAIMS_Total_Ind!AO59+CLAIMS_Total_Grp!AO59</f>
        <v>0</v>
      </c>
      <c r="AP59" s="77">
        <f>CLAIMS_Total_Ind!AP59+CLAIMS_Total_Grp!AP59</f>
        <v>0</v>
      </c>
      <c r="AQ59" s="77">
        <f>CLAIMS_Total_Ind!AQ59+CLAIMS_Total_Grp!AQ59</f>
        <v>0</v>
      </c>
      <c r="AR59" s="77">
        <f>CLAIMS_Total_Ind!AR59+CLAIMS_Total_Grp!AR59</f>
        <v>0</v>
      </c>
      <c r="AS59" s="77">
        <f>CLAIMS_Total_Ind!AS59+CLAIMS_Total_Grp!AS59</f>
        <v>0</v>
      </c>
      <c r="AT59" s="77">
        <f>CLAIMS_Total_Ind!AT59+CLAIMS_Total_Grp!AT59</f>
        <v>0</v>
      </c>
      <c r="AU59" s="77">
        <f>CLAIMS_Total_Ind!AU59+CLAIMS_Total_Grp!AU59</f>
        <v>0</v>
      </c>
      <c r="AV59" s="77">
        <f>CLAIMS_Total_Ind!AV59+CLAIMS_Total_Grp!AV59</f>
        <v>0</v>
      </c>
      <c r="AW59" s="77">
        <f>CLAIMS_Total_Ind!AW59+CLAIMS_Total_Grp!AW59</f>
        <v>0</v>
      </c>
      <c r="AX59" s="77">
        <f>CLAIMS_Total_Ind!AX59+CLAIMS_Total_Grp!AX59</f>
        <v>0</v>
      </c>
      <c r="AY59" s="77">
        <f>CLAIMS_Total_Ind!AY59+CLAIMS_Total_Grp!AY59</f>
        <v>0</v>
      </c>
      <c r="AZ59" s="77">
        <f>CLAIMS_Total_Ind!AZ59+CLAIMS_Total_Grp!AZ59</f>
        <v>0</v>
      </c>
      <c r="BA59" s="77">
        <f>CLAIMS_Total_Ind!BA59+CLAIMS_Total_Grp!BA59</f>
        <v>0</v>
      </c>
      <c r="BB59" s="77">
        <f>CLAIMS_Total_Ind!BB59+CLAIMS_Total_Grp!BB59</f>
        <v>0</v>
      </c>
      <c r="BC59" s="77">
        <f>CLAIMS_Total_Ind!BC59+CLAIMS_Total_Grp!BC59</f>
        <v>0</v>
      </c>
      <c r="BD59" s="77">
        <f>CLAIMS_Total_Ind!BD59+CLAIMS_Total_Grp!BD59</f>
        <v>0</v>
      </c>
      <c r="BE59" s="77">
        <f>CLAIMS_Total_Ind!BE59+CLAIMS_Total_Grp!BE59</f>
        <v>0</v>
      </c>
      <c r="BF59" s="77">
        <f>CLAIMS_Total_Ind!BF59+CLAIMS_Total_Grp!BF59</f>
        <v>0</v>
      </c>
      <c r="BG59" s="77">
        <f>CLAIMS_Total_Ind!BG59+CLAIMS_Total_Grp!BG59</f>
        <v>0</v>
      </c>
      <c r="BH59" s="77">
        <f>CLAIMS_Total_Ind!BH59+CLAIMS_Total_Grp!BH59</f>
        <v>0</v>
      </c>
      <c r="BI59" s="77">
        <f>CLAIMS_Total_Ind!BI59+CLAIMS_Total_Grp!BI59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77">
        <f>CLAIMS_Total_Ind!F60+CLAIMS_Total_Grp!F60</f>
        <v>0</v>
      </c>
      <c r="G60" s="77">
        <f>CLAIMS_Total_Ind!G60+CLAIMS_Total_Grp!G60</f>
        <v>0</v>
      </c>
      <c r="H60" s="77">
        <f>CLAIMS_Total_Ind!H60+CLAIMS_Total_Grp!H60</f>
        <v>0</v>
      </c>
      <c r="I60" s="77">
        <f>CLAIMS_Total_Ind!I60+CLAIMS_Total_Grp!I60</f>
        <v>0</v>
      </c>
      <c r="J60" s="77">
        <f>CLAIMS_Total_Ind!J60+CLAIMS_Total_Grp!J60</f>
        <v>0</v>
      </c>
      <c r="K60" s="77">
        <f>CLAIMS_Total_Ind!K60+CLAIMS_Total_Grp!K60</f>
        <v>0</v>
      </c>
      <c r="L60" s="77">
        <f>CLAIMS_Total_Ind!L60+CLAIMS_Total_Grp!L60</f>
        <v>0</v>
      </c>
      <c r="M60" s="77">
        <f>CLAIMS_Total_Ind!M60+CLAIMS_Total_Grp!M60</f>
        <v>0</v>
      </c>
      <c r="N60" s="77">
        <f>CLAIMS_Total_Ind!N60+CLAIMS_Total_Grp!N60</f>
        <v>0</v>
      </c>
      <c r="O60" s="77">
        <f>CLAIMS_Total_Ind!O60+CLAIMS_Total_Grp!O60</f>
        <v>0</v>
      </c>
      <c r="P60" s="77">
        <f>CLAIMS_Total_Ind!P60+CLAIMS_Total_Grp!P60</f>
        <v>0</v>
      </c>
      <c r="Q60" s="77">
        <f>CLAIMS_Total_Ind!Q60+CLAIMS_Total_Grp!Q60</f>
        <v>0</v>
      </c>
      <c r="R60" s="77">
        <f>CLAIMS_Total_Ind!R60+CLAIMS_Total_Grp!R60</f>
        <v>0</v>
      </c>
      <c r="S60" s="77">
        <f>CLAIMS_Total_Ind!S60+CLAIMS_Total_Grp!S60</f>
        <v>0</v>
      </c>
      <c r="T60" s="77">
        <f>CLAIMS_Total_Ind!T60+CLAIMS_Total_Grp!T60</f>
        <v>0</v>
      </c>
      <c r="U60" s="77">
        <f>CLAIMS_Total_Ind!U60+CLAIMS_Total_Grp!U60</f>
        <v>0</v>
      </c>
      <c r="V60" s="77">
        <f>CLAIMS_Total_Ind!V60+CLAIMS_Total_Grp!V60</f>
        <v>0</v>
      </c>
      <c r="W60" s="77">
        <f>CLAIMS_Total_Ind!W60+CLAIMS_Total_Grp!W60</f>
        <v>0</v>
      </c>
      <c r="X60" s="77">
        <f>CLAIMS_Total_Ind!X60+CLAIMS_Total_Grp!X60</f>
        <v>0</v>
      </c>
      <c r="Y60" s="77">
        <f>CLAIMS_Total_Ind!Y60+CLAIMS_Total_Grp!Y60</f>
        <v>0</v>
      </c>
      <c r="Z60" s="77">
        <f>CLAIMS_Total_Ind!Z60+CLAIMS_Total_Grp!Z60</f>
        <v>0</v>
      </c>
      <c r="AA60" s="77">
        <f>CLAIMS_Total_Ind!AA60+CLAIMS_Total_Grp!AA60</f>
        <v>0</v>
      </c>
      <c r="AB60" s="77">
        <f>CLAIMS_Total_Ind!AB60+CLAIMS_Total_Grp!AB60</f>
        <v>0</v>
      </c>
      <c r="AC60" s="77">
        <f>CLAIMS_Total_Ind!AC60+CLAIMS_Total_Grp!AC60</f>
        <v>0</v>
      </c>
      <c r="AD60" s="77">
        <f>CLAIMS_Total_Ind!AD60+CLAIMS_Total_Grp!AD60</f>
        <v>0</v>
      </c>
      <c r="AE60" s="77">
        <f>CLAIMS_Total_Ind!AE60+CLAIMS_Total_Grp!AE60</f>
        <v>0</v>
      </c>
      <c r="AF60" s="77">
        <f>CLAIMS_Total_Ind!AF60+CLAIMS_Total_Grp!AF60</f>
        <v>0</v>
      </c>
      <c r="AG60" s="77">
        <f>CLAIMS_Total_Ind!AG60+CLAIMS_Total_Grp!AG60</f>
        <v>0</v>
      </c>
      <c r="AH60" s="77">
        <f>CLAIMS_Total_Ind!AH60+CLAIMS_Total_Grp!AH60</f>
        <v>0</v>
      </c>
      <c r="AI60" s="77">
        <f>CLAIMS_Total_Ind!AI60+CLAIMS_Total_Grp!AI60</f>
        <v>0</v>
      </c>
      <c r="AJ60" s="77">
        <f>CLAIMS_Total_Ind!AJ60+CLAIMS_Total_Grp!AJ60</f>
        <v>0</v>
      </c>
      <c r="AK60" s="77">
        <f>CLAIMS_Total_Ind!AK60+CLAIMS_Total_Grp!AK60</f>
        <v>0</v>
      </c>
      <c r="AL60" s="77">
        <f>CLAIMS_Total_Ind!AL60+CLAIMS_Total_Grp!AL60</f>
        <v>0</v>
      </c>
      <c r="AM60" s="77">
        <f>CLAIMS_Total_Ind!AM60+CLAIMS_Total_Grp!AM60</f>
        <v>0</v>
      </c>
      <c r="AN60" s="77">
        <f>CLAIMS_Total_Ind!AN60+CLAIMS_Total_Grp!AN60</f>
        <v>0</v>
      </c>
      <c r="AO60" s="77">
        <f>CLAIMS_Total_Ind!AO60+CLAIMS_Total_Grp!AO60</f>
        <v>0</v>
      </c>
      <c r="AP60" s="77">
        <f>CLAIMS_Total_Ind!AP60+CLAIMS_Total_Grp!AP60</f>
        <v>0</v>
      </c>
      <c r="AQ60" s="77">
        <f>CLAIMS_Total_Ind!AQ60+CLAIMS_Total_Grp!AQ60</f>
        <v>0</v>
      </c>
      <c r="AR60" s="77">
        <f>CLAIMS_Total_Ind!AR60+CLAIMS_Total_Grp!AR60</f>
        <v>0</v>
      </c>
      <c r="AS60" s="77">
        <f>CLAIMS_Total_Ind!AS60+CLAIMS_Total_Grp!AS60</f>
        <v>0</v>
      </c>
      <c r="AT60" s="77">
        <f>CLAIMS_Total_Ind!AT60+CLAIMS_Total_Grp!AT60</f>
        <v>0</v>
      </c>
      <c r="AU60" s="77">
        <f>CLAIMS_Total_Ind!AU60+CLAIMS_Total_Grp!AU60</f>
        <v>0</v>
      </c>
      <c r="AV60" s="77">
        <f>CLAIMS_Total_Ind!AV60+CLAIMS_Total_Grp!AV60</f>
        <v>0</v>
      </c>
      <c r="AW60" s="77">
        <f>CLAIMS_Total_Ind!AW60+CLAIMS_Total_Grp!AW60</f>
        <v>0</v>
      </c>
      <c r="AX60" s="77">
        <f>CLAIMS_Total_Ind!AX60+CLAIMS_Total_Grp!AX60</f>
        <v>0</v>
      </c>
      <c r="AY60" s="77">
        <f>CLAIMS_Total_Ind!AY60+CLAIMS_Total_Grp!AY60</f>
        <v>0</v>
      </c>
      <c r="AZ60" s="77">
        <f>CLAIMS_Total_Ind!AZ60+CLAIMS_Total_Grp!AZ60</f>
        <v>0</v>
      </c>
      <c r="BA60" s="77">
        <f>CLAIMS_Total_Ind!BA60+CLAIMS_Total_Grp!BA60</f>
        <v>0</v>
      </c>
      <c r="BB60" s="77">
        <f>CLAIMS_Total_Ind!BB60+CLAIMS_Total_Grp!BB60</f>
        <v>0</v>
      </c>
      <c r="BC60" s="77">
        <f>CLAIMS_Total_Ind!BC60+CLAIMS_Total_Grp!BC60</f>
        <v>0</v>
      </c>
      <c r="BD60" s="77">
        <f>CLAIMS_Total_Ind!BD60+CLAIMS_Total_Grp!BD60</f>
        <v>0</v>
      </c>
      <c r="BE60" s="77">
        <f>CLAIMS_Total_Ind!BE60+CLAIMS_Total_Grp!BE60</f>
        <v>0</v>
      </c>
      <c r="BF60" s="77">
        <f>CLAIMS_Total_Ind!BF60+CLAIMS_Total_Grp!BF60</f>
        <v>0</v>
      </c>
      <c r="BG60" s="77">
        <f>CLAIMS_Total_Ind!BG60+CLAIMS_Total_Grp!BG60</f>
        <v>0</v>
      </c>
      <c r="BH60" s="77">
        <f>CLAIMS_Total_Ind!BH60+CLAIMS_Total_Grp!BH60</f>
        <v>0</v>
      </c>
      <c r="BI60" s="77">
        <f>CLAIMS_Total_Ind!BI60+CLAIMS_Total_Grp!BI60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77">
        <f>CLAIMS_Total_Ind!F61+CLAIMS_Total_Grp!F61</f>
        <v>0</v>
      </c>
      <c r="G61" s="77">
        <f>CLAIMS_Total_Ind!G61+CLAIMS_Total_Grp!G61</f>
        <v>0</v>
      </c>
      <c r="H61" s="77">
        <f>CLAIMS_Total_Ind!H61+CLAIMS_Total_Grp!H61</f>
        <v>0</v>
      </c>
      <c r="I61" s="77">
        <f>CLAIMS_Total_Ind!I61+CLAIMS_Total_Grp!I61</f>
        <v>0</v>
      </c>
      <c r="J61" s="77">
        <f>CLAIMS_Total_Ind!J61+CLAIMS_Total_Grp!J61</f>
        <v>0</v>
      </c>
      <c r="K61" s="77">
        <f>CLAIMS_Total_Ind!K61+CLAIMS_Total_Grp!K61</f>
        <v>0</v>
      </c>
      <c r="L61" s="77">
        <f>CLAIMS_Total_Ind!L61+CLAIMS_Total_Grp!L61</f>
        <v>0</v>
      </c>
      <c r="M61" s="77">
        <f>CLAIMS_Total_Ind!M61+CLAIMS_Total_Grp!M61</f>
        <v>0</v>
      </c>
      <c r="N61" s="77">
        <f>CLAIMS_Total_Ind!N61+CLAIMS_Total_Grp!N61</f>
        <v>0</v>
      </c>
      <c r="O61" s="77">
        <f>CLAIMS_Total_Ind!O61+CLAIMS_Total_Grp!O61</f>
        <v>0</v>
      </c>
      <c r="P61" s="77">
        <f>CLAIMS_Total_Ind!P61+CLAIMS_Total_Grp!P61</f>
        <v>0</v>
      </c>
      <c r="Q61" s="77">
        <f>CLAIMS_Total_Ind!Q61+CLAIMS_Total_Grp!Q61</f>
        <v>0</v>
      </c>
      <c r="R61" s="77">
        <f>CLAIMS_Total_Ind!R61+CLAIMS_Total_Grp!R61</f>
        <v>0</v>
      </c>
      <c r="S61" s="77">
        <f>CLAIMS_Total_Ind!S61+CLAIMS_Total_Grp!S61</f>
        <v>0</v>
      </c>
      <c r="T61" s="77">
        <f>CLAIMS_Total_Ind!T61+CLAIMS_Total_Grp!T61</f>
        <v>0</v>
      </c>
      <c r="U61" s="77">
        <f>CLAIMS_Total_Ind!U61+CLAIMS_Total_Grp!U61</f>
        <v>0</v>
      </c>
      <c r="V61" s="77">
        <f>CLAIMS_Total_Ind!V61+CLAIMS_Total_Grp!V61</f>
        <v>0</v>
      </c>
      <c r="W61" s="77">
        <f>CLAIMS_Total_Ind!W61+CLAIMS_Total_Grp!W61</f>
        <v>0</v>
      </c>
      <c r="X61" s="77">
        <f>CLAIMS_Total_Ind!X61+CLAIMS_Total_Grp!X61</f>
        <v>0</v>
      </c>
      <c r="Y61" s="77">
        <f>CLAIMS_Total_Ind!Y61+CLAIMS_Total_Grp!Y61</f>
        <v>0</v>
      </c>
      <c r="Z61" s="77">
        <f>CLAIMS_Total_Ind!Z61+CLAIMS_Total_Grp!Z61</f>
        <v>0</v>
      </c>
      <c r="AA61" s="77">
        <f>CLAIMS_Total_Ind!AA61+CLAIMS_Total_Grp!AA61</f>
        <v>0</v>
      </c>
      <c r="AB61" s="77">
        <f>CLAIMS_Total_Ind!AB61+CLAIMS_Total_Grp!AB61</f>
        <v>0</v>
      </c>
      <c r="AC61" s="77">
        <f>CLAIMS_Total_Ind!AC61+CLAIMS_Total_Grp!AC61</f>
        <v>0</v>
      </c>
      <c r="AD61" s="77">
        <f>CLAIMS_Total_Ind!AD61+CLAIMS_Total_Grp!AD61</f>
        <v>0</v>
      </c>
      <c r="AE61" s="77">
        <f>CLAIMS_Total_Ind!AE61+CLAIMS_Total_Grp!AE61</f>
        <v>0</v>
      </c>
      <c r="AF61" s="77">
        <f>CLAIMS_Total_Ind!AF61+CLAIMS_Total_Grp!AF61</f>
        <v>0</v>
      </c>
      <c r="AG61" s="77">
        <f>CLAIMS_Total_Ind!AG61+CLAIMS_Total_Grp!AG61</f>
        <v>0</v>
      </c>
      <c r="AH61" s="77">
        <f>CLAIMS_Total_Ind!AH61+CLAIMS_Total_Grp!AH61</f>
        <v>0</v>
      </c>
      <c r="AI61" s="77">
        <f>CLAIMS_Total_Ind!AI61+CLAIMS_Total_Grp!AI61</f>
        <v>0</v>
      </c>
      <c r="AJ61" s="77">
        <f>CLAIMS_Total_Ind!AJ61+CLAIMS_Total_Grp!AJ61</f>
        <v>0</v>
      </c>
      <c r="AK61" s="77">
        <f>CLAIMS_Total_Ind!AK61+CLAIMS_Total_Grp!AK61</f>
        <v>0</v>
      </c>
      <c r="AL61" s="77">
        <f>CLAIMS_Total_Ind!AL61+CLAIMS_Total_Grp!AL61</f>
        <v>0</v>
      </c>
      <c r="AM61" s="77">
        <f>CLAIMS_Total_Ind!AM61+CLAIMS_Total_Grp!AM61</f>
        <v>0</v>
      </c>
      <c r="AN61" s="77">
        <f>CLAIMS_Total_Ind!AN61+CLAIMS_Total_Grp!AN61</f>
        <v>0</v>
      </c>
      <c r="AO61" s="77">
        <f>CLAIMS_Total_Ind!AO61+CLAIMS_Total_Grp!AO61</f>
        <v>0</v>
      </c>
      <c r="AP61" s="77">
        <f>CLAIMS_Total_Ind!AP61+CLAIMS_Total_Grp!AP61</f>
        <v>0</v>
      </c>
      <c r="AQ61" s="77">
        <f>CLAIMS_Total_Ind!AQ61+CLAIMS_Total_Grp!AQ61</f>
        <v>0</v>
      </c>
      <c r="AR61" s="77">
        <f>CLAIMS_Total_Ind!AR61+CLAIMS_Total_Grp!AR61</f>
        <v>0</v>
      </c>
      <c r="AS61" s="77">
        <f>CLAIMS_Total_Ind!AS61+CLAIMS_Total_Grp!AS61</f>
        <v>0</v>
      </c>
      <c r="AT61" s="77">
        <f>CLAIMS_Total_Ind!AT61+CLAIMS_Total_Grp!AT61</f>
        <v>0</v>
      </c>
      <c r="AU61" s="77">
        <f>CLAIMS_Total_Ind!AU61+CLAIMS_Total_Grp!AU61</f>
        <v>0</v>
      </c>
      <c r="AV61" s="77">
        <f>CLAIMS_Total_Ind!AV61+CLAIMS_Total_Grp!AV61</f>
        <v>0</v>
      </c>
      <c r="AW61" s="77">
        <f>CLAIMS_Total_Ind!AW61+CLAIMS_Total_Grp!AW61</f>
        <v>0</v>
      </c>
      <c r="AX61" s="77">
        <f>CLAIMS_Total_Ind!AX61+CLAIMS_Total_Grp!AX61</f>
        <v>0</v>
      </c>
      <c r="AY61" s="77">
        <f>CLAIMS_Total_Ind!AY61+CLAIMS_Total_Grp!AY61</f>
        <v>0</v>
      </c>
      <c r="AZ61" s="77">
        <f>CLAIMS_Total_Ind!AZ61+CLAIMS_Total_Grp!AZ61</f>
        <v>0</v>
      </c>
      <c r="BA61" s="77">
        <f>CLAIMS_Total_Ind!BA61+CLAIMS_Total_Grp!BA61</f>
        <v>0</v>
      </c>
      <c r="BB61" s="77">
        <f>CLAIMS_Total_Ind!BB61+CLAIMS_Total_Grp!BB61</f>
        <v>0</v>
      </c>
      <c r="BC61" s="77">
        <f>CLAIMS_Total_Ind!BC61+CLAIMS_Total_Grp!BC61</f>
        <v>0</v>
      </c>
      <c r="BD61" s="77">
        <f>CLAIMS_Total_Ind!BD61+CLAIMS_Total_Grp!BD61</f>
        <v>0</v>
      </c>
      <c r="BE61" s="77">
        <f>CLAIMS_Total_Ind!BE61+CLAIMS_Total_Grp!BE61</f>
        <v>0</v>
      </c>
      <c r="BF61" s="77">
        <f>CLAIMS_Total_Ind!BF61+CLAIMS_Total_Grp!BF61</f>
        <v>0</v>
      </c>
      <c r="BG61" s="77">
        <f>CLAIMS_Total_Ind!BG61+CLAIMS_Total_Grp!BG61</f>
        <v>0</v>
      </c>
      <c r="BH61" s="77">
        <f>CLAIMS_Total_Ind!BH61+CLAIMS_Total_Grp!BH61</f>
        <v>0</v>
      </c>
      <c r="BI61" s="77">
        <f>CLAIMS_Total_Ind!BI61+CLAIMS_Total_Grp!BI61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77">
        <f>CLAIMS_Total_Ind!F62+CLAIMS_Total_Grp!F62</f>
        <v>0</v>
      </c>
      <c r="G62" s="77">
        <f>CLAIMS_Total_Ind!G62+CLAIMS_Total_Grp!G62</f>
        <v>0</v>
      </c>
      <c r="H62" s="77">
        <f>CLAIMS_Total_Ind!H62+CLAIMS_Total_Grp!H62</f>
        <v>0</v>
      </c>
      <c r="I62" s="77">
        <f>CLAIMS_Total_Ind!I62+CLAIMS_Total_Grp!I62</f>
        <v>0</v>
      </c>
      <c r="J62" s="77">
        <f>CLAIMS_Total_Ind!J62+CLAIMS_Total_Grp!J62</f>
        <v>0</v>
      </c>
      <c r="K62" s="77">
        <f>CLAIMS_Total_Ind!K62+CLAIMS_Total_Grp!K62</f>
        <v>0</v>
      </c>
      <c r="L62" s="77">
        <f>CLAIMS_Total_Ind!L62+CLAIMS_Total_Grp!L62</f>
        <v>0</v>
      </c>
      <c r="M62" s="77">
        <f>CLAIMS_Total_Ind!M62+CLAIMS_Total_Grp!M62</f>
        <v>0</v>
      </c>
      <c r="N62" s="77">
        <f>CLAIMS_Total_Ind!N62+CLAIMS_Total_Grp!N62</f>
        <v>0</v>
      </c>
      <c r="O62" s="77">
        <f>CLAIMS_Total_Ind!O62+CLAIMS_Total_Grp!O62</f>
        <v>0</v>
      </c>
      <c r="P62" s="77">
        <f>CLAIMS_Total_Ind!P62+CLAIMS_Total_Grp!P62</f>
        <v>0</v>
      </c>
      <c r="Q62" s="77">
        <f>CLAIMS_Total_Ind!Q62+CLAIMS_Total_Grp!Q62</f>
        <v>0</v>
      </c>
      <c r="R62" s="77">
        <f>CLAIMS_Total_Ind!R62+CLAIMS_Total_Grp!R62</f>
        <v>0</v>
      </c>
      <c r="S62" s="77">
        <f>CLAIMS_Total_Ind!S62+CLAIMS_Total_Grp!S62</f>
        <v>0</v>
      </c>
      <c r="T62" s="77">
        <f>CLAIMS_Total_Ind!T62+CLAIMS_Total_Grp!T62</f>
        <v>0</v>
      </c>
      <c r="U62" s="77">
        <f>CLAIMS_Total_Ind!U62+CLAIMS_Total_Grp!U62</f>
        <v>0</v>
      </c>
      <c r="V62" s="77">
        <f>CLAIMS_Total_Ind!V62+CLAIMS_Total_Grp!V62</f>
        <v>0</v>
      </c>
      <c r="W62" s="77">
        <f>CLAIMS_Total_Ind!W62+CLAIMS_Total_Grp!W62</f>
        <v>0</v>
      </c>
      <c r="X62" s="77">
        <f>CLAIMS_Total_Ind!X62+CLAIMS_Total_Grp!X62</f>
        <v>0</v>
      </c>
      <c r="Y62" s="77">
        <f>CLAIMS_Total_Ind!Y62+CLAIMS_Total_Grp!Y62</f>
        <v>0</v>
      </c>
      <c r="Z62" s="77">
        <f>CLAIMS_Total_Ind!Z62+CLAIMS_Total_Grp!Z62</f>
        <v>0</v>
      </c>
      <c r="AA62" s="77">
        <f>CLAIMS_Total_Ind!AA62+CLAIMS_Total_Grp!AA62</f>
        <v>0</v>
      </c>
      <c r="AB62" s="77">
        <f>CLAIMS_Total_Ind!AB62+CLAIMS_Total_Grp!AB62</f>
        <v>0</v>
      </c>
      <c r="AC62" s="77">
        <f>CLAIMS_Total_Ind!AC62+CLAIMS_Total_Grp!AC62</f>
        <v>0</v>
      </c>
      <c r="AD62" s="77">
        <f>CLAIMS_Total_Ind!AD62+CLAIMS_Total_Grp!AD62</f>
        <v>0</v>
      </c>
      <c r="AE62" s="77">
        <f>CLAIMS_Total_Ind!AE62+CLAIMS_Total_Grp!AE62</f>
        <v>0</v>
      </c>
      <c r="AF62" s="77">
        <f>CLAIMS_Total_Ind!AF62+CLAIMS_Total_Grp!AF62</f>
        <v>0</v>
      </c>
      <c r="AG62" s="77">
        <f>CLAIMS_Total_Ind!AG62+CLAIMS_Total_Grp!AG62</f>
        <v>0</v>
      </c>
      <c r="AH62" s="77">
        <f>CLAIMS_Total_Ind!AH62+CLAIMS_Total_Grp!AH62</f>
        <v>0</v>
      </c>
      <c r="AI62" s="77">
        <f>CLAIMS_Total_Ind!AI62+CLAIMS_Total_Grp!AI62</f>
        <v>0</v>
      </c>
      <c r="AJ62" s="77">
        <f>CLAIMS_Total_Ind!AJ62+CLAIMS_Total_Grp!AJ62</f>
        <v>0</v>
      </c>
      <c r="AK62" s="77">
        <f>CLAIMS_Total_Ind!AK62+CLAIMS_Total_Grp!AK62</f>
        <v>0</v>
      </c>
      <c r="AL62" s="77">
        <f>CLAIMS_Total_Ind!AL62+CLAIMS_Total_Grp!AL62</f>
        <v>0</v>
      </c>
      <c r="AM62" s="77">
        <f>CLAIMS_Total_Ind!AM62+CLAIMS_Total_Grp!AM62</f>
        <v>0</v>
      </c>
      <c r="AN62" s="77">
        <f>CLAIMS_Total_Ind!AN62+CLAIMS_Total_Grp!AN62</f>
        <v>0</v>
      </c>
      <c r="AO62" s="77">
        <f>CLAIMS_Total_Ind!AO62+CLAIMS_Total_Grp!AO62</f>
        <v>0</v>
      </c>
      <c r="AP62" s="77">
        <f>CLAIMS_Total_Ind!AP62+CLAIMS_Total_Grp!AP62</f>
        <v>0</v>
      </c>
      <c r="AQ62" s="77">
        <f>CLAIMS_Total_Ind!AQ62+CLAIMS_Total_Grp!AQ62</f>
        <v>0</v>
      </c>
      <c r="AR62" s="77">
        <f>CLAIMS_Total_Ind!AR62+CLAIMS_Total_Grp!AR62</f>
        <v>0</v>
      </c>
      <c r="AS62" s="77">
        <f>CLAIMS_Total_Ind!AS62+CLAIMS_Total_Grp!AS62</f>
        <v>0</v>
      </c>
      <c r="AT62" s="77">
        <f>CLAIMS_Total_Ind!AT62+CLAIMS_Total_Grp!AT62</f>
        <v>0</v>
      </c>
      <c r="AU62" s="77">
        <f>CLAIMS_Total_Ind!AU62+CLAIMS_Total_Grp!AU62</f>
        <v>0</v>
      </c>
      <c r="AV62" s="77">
        <f>CLAIMS_Total_Ind!AV62+CLAIMS_Total_Grp!AV62</f>
        <v>0</v>
      </c>
      <c r="AW62" s="77">
        <f>CLAIMS_Total_Ind!AW62+CLAIMS_Total_Grp!AW62</f>
        <v>0</v>
      </c>
      <c r="AX62" s="77">
        <f>CLAIMS_Total_Ind!AX62+CLAIMS_Total_Grp!AX62</f>
        <v>0</v>
      </c>
      <c r="AY62" s="77">
        <f>CLAIMS_Total_Ind!AY62+CLAIMS_Total_Grp!AY62</f>
        <v>0</v>
      </c>
      <c r="AZ62" s="77">
        <f>CLAIMS_Total_Ind!AZ62+CLAIMS_Total_Grp!AZ62</f>
        <v>0</v>
      </c>
      <c r="BA62" s="77">
        <f>CLAIMS_Total_Ind!BA62+CLAIMS_Total_Grp!BA62</f>
        <v>0</v>
      </c>
      <c r="BB62" s="77">
        <f>CLAIMS_Total_Ind!BB62+CLAIMS_Total_Grp!BB62</f>
        <v>0</v>
      </c>
      <c r="BC62" s="77">
        <f>CLAIMS_Total_Ind!BC62+CLAIMS_Total_Grp!BC62</f>
        <v>0</v>
      </c>
      <c r="BD62" s="77">
        <f>CLAIMS_Total_Ind!BD62+CLAIMS_Total_Grp!BD62</f>
        <v>0</v>
      </c>
      <c r="BE62" s="77">
        <f>CLAIMS_Total_Ind!BE62+CLAIMS_Total_Grp!BE62</f>
        <v>0</v>
      </c>
      <c r="BF62" s="77">
        <f>CLAIMS_Total_Ind!BF62+CLAIMS_Total_Grp!BF62</f>
        <v>0</v>
      </c>
      <c r="BG62" s="77">
        <f>CLAIMS_Total_Ind!BG62+CLAIMS_Total_Grp!BG62</f>
        <v>0</v>
      </c>
      <c r="BH62" s="77">
        <f>CLAIMS_Total_Ind!BH62+CLAIMS_Total_Grp!BH62</f>
        <v>0</v>
      </c>
      <c r="BI62" s="77">
        <f>CLAIMS_Total_Ind!BI62+CLAIMS_Total_Grp!BI62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77">
        <f>CLAIMS_Total_Ind!F63+CLAIMS_Total_Grp!F63</f>
        <v>0</v>
      </c>
      <c r="G63" s="77">
        <f>CLAIMS_Total_Ind!G63+CLAIMS_Total_Grp!G63</f>
        <v>0</v>
      </c>
      <c r="H63" s="77">
        <f>CLAIMS_Total_Ind!H63+CLAIMS_Total_Grp!H63</f>
        <v>0</v>
      </c>
      <c r="I63" s="77">
        <f>CLAIMS_Total_Ind!I63+CLAIMS_Total_Grp!I63</f>
        <v>0</v>
      </c>
      <c r="J63" s="77">
        <f>CLAIMS_Total_Ind!J63+CLAIMS_Total_Grp!J63</f>
        <v>0</v>
      </c>
      <c r="K63" s="77">
        <f>CLAIMS_Total_Ind!K63+CLAIMS_Total_Grp!K63</f>
        <v>0</v>
      </c>
      <c r="L63" s="77">
        <f>CLAIMS_Total_Ind!L63+CLAIMS_Total_Grp!L63</f>
        <v>0</v>
      </c>
      <c r="M63" s="77">
        <f>CLAIMS_Total_Ind!M63+CLAIMS_Total_Grp!M63</f>
        <v>0</v>
      </c>
      <c r="N63" s="77">
        <f>CLAIMS_Total_Ind!N63+CLAIMS_Total_Grp!N63</f>
        <v>0</v>
      </c>
      <c r="O63" s="77">
        <f>CLAIMS_Total_Ind!O63+CLAIMS_Total_Grp!O63</f>
        <v>0</v>
      </c>
      <c r="P63" s="77">
        <f>CLAIMS_Total_Ind!P63+CLAIMS_Total_Grp!P63</f>
        <v>0</v>
      </c>
      <c r="Q63" s="77">
        <f>CLAIMS_Total_Ind!Q63+CLAIMS_Total_Grp!Q63</f>
        <v>0</v>
      </c>
      <c r="R63" s="77">
        <f>CLAIMS_Total_Ind!R63+CLAIMS_Total_Grp!R63</f>
        <v>0</v>
      </c>
      <c r="S63" s="77">
        <f>CLAIMS_Total_Ind!S63+CLAIMS_Total_Grp!S63</f>
        <v>0</v>
      </c>
      <c r="T63" s="77">
        <f>CLAIMS_Total_Ind!T63+CLAIMS_Total_Grp!T63</f>
        <v>0</v>
      </c>
      <c r="U63" s="77">
        <f>CLAIMS_Total_Ind!U63+CLAIMS_Total_Grp!U63</f>
        <v>0</v>
      </c>
      <c r="V63" s="77">
        <f>CLAIMS_Total_Ind!V63+CLAIMS_Total_Grp!V63</f>
        <v>0</v>
      </c>
      <c r="W63" s="77">
        <f>CLAIMS_Total_Ind!W63+CLAIMS_Total_Grp!W63</f>
        <v>0</v>
      </c>
      <c r="X63" s="77">
        <f>CLAIMS_Total_Ind!X63+CLAIMS_Total_Grp!X63</f>
        <v>0</v>
      </c>
      <c r="Y63" s="77">
        <f>CLAIMS_Total_Ind!Y63+CLAIMS_Total_Grp!Y63</f>
        <v>0</v>
      </c>
      <c r="Z63" s="77">
        <f>CLAIMS_Total_Ind!Z63+CLAIMS_Total_Grp!Z63</f>
        <v>0</v>
      </c>
      <c r="AA63" s="77">
        <f>CLAIMS_Total_Ind!AA63+CLAIMS_Total_Grp!AA63</f>
        <v>0</v>
      </c>
      <c r="AB63" s="77">
        <f>CLAIMS_Total_Ind!AB63+CLAIMS_Total_Grp!AB63</f>
        <v>0</v>
      </c>
      <c r="AC63" s="77">
        <f>CLAIMS_Total_Ind!AC63+CLAIMS_Total_Grp!AC63</f>
        <v>0</v>
      </c>
      <c r="AD63" s="77">
        <f>CLAIMS_Total_Ind!AD63+CLAIMS_Total_Grp!AD63</f>
        <v>0</v>
      </c>
      <c r="AE63" s="77">
        <f>CLAIMS_Total_Ind!AE63+CLAIMS_Total_Grp!AE63</f>
        <v>0</v>
      </c>
      <c r="AF63" s="77">
        <f>CLAIMS_Total_Ind!AF63+CLAIMS_Total_Grp!AF63</f>
        <v>0</v>
      </c>
      <c r="AG63" s="77">
        <f>CLAIMS_Total_Ind!AG63+CLAIMS_Total_Grp!AG63</f>
        <v>0</v>
      </c>
      <c r="AH63" s="77">
        <f>CLAIMS_Total_Ind!AH63+CLAIMS_Total_Grp!AH63</f>
        <v>0</v>
      </c>
      <c r="AI63" s="77">
        <f>CLAIMS_Total_Ind!AI63+CLAIMS_Total_Grp!AI63</f>
        <v>0</v>
      </c>
      <c r="AJ63" s="77">
        <f>CLAIMS_Total_Ind!AJ63+CLAIMS_Total_Grp!AJ63</f>
        <v>0</v>
      </c>
      <c r="AK63" s="77">
        <f>CLAIMS_Total_Ind!AK63+CLAIMS_Total_Grp!AK63</f>
        <v>0</v>
      </c>
      <c r="AL63" s="77">
        <f>CLAIMS_Total_Ind!AL63+CLAIMS_Total_Grp!AL63</f>
        <v>0</v>
      </c>
      <c r="AM63" s="77">
        <f>CLAIMS_Total_Ind!AM63+CLAIMS_Total_Grp!AM63</f>
        <v>0</v>
      </c>
      <c r="AN63" s="77">
        <f>CLAIMS_Total_Ind!AN63+CLAIMS_Total_Grp!AN63</f>
        <v>0</v>
      </c>
      <c r="AO63" s="77">
        <f>CLAIMS_Total_Ind!AO63+CLAIMS_Total_Grp!AO63</f>
        <v>0</v>
      </c>
      <c r="AP63" s="77">
        <f>CLAIMS_Total_Ind!AP63+CLAIMS_Total_Grp!AP63</f>
        <v>0</v>
      </c>
      <c r="AQ63" s="77">
        <f>CLAIMS_Total_Ind!AQ63+CLAIMS_Total_Grp!AQ63</f>
        <v>0</v>
      </c>
      <c r="AR63" s="77">
        <f>CLAIMS_Total_Ind!AR63+CLAIMS_Total_Grp!AR63</f>
        <v>0</v>
      </c>
      <c r="AS63" s="77">
        <f>CLAIMS_Total_Ind!AS63+CLAIMS_Total_Grp!AS63</f>
        <v>0</v>
      </c>
      <c r="AT63" s="77">
        <f>CLAIMS_Total_Ind!AT63+CLAIMS_Total_Grp!AT63</f>
        <v>0</v>
      </c>
      <c r="AU63" s="77">
        <f>CLAIMS_Total_Ind!AU63+CLAIMS_Total_Grp!AU63</f>
        <v>0</v>
      </c>
      <c r="AV63" s="77">
        <f>CLAIMS_Total_Ind!AV63+CLAIMS_Total_Grp!AV63</f>
        <v>0</v>
      </c>
      <c r="AW63" s="77">
        <f>CLAIMS_Total_Ind!AW63+CLAIMS_Total_Grp!AW63</f>
        <v>0</v>
      </c>
      <c r="AX63" s="77">
        <f>CLAIMS_Total_Ind!AX63+CLAIMS_Total_Grp!AX63</f>
        <v>0</v>
      </c>
      <c r="AY63" s="77">
        <f>CLAIMS_Total_Ind!AY63+CLAIMS_Total_Grp!AY63</f>
        <v>0</v>
      </c>
      <c r="AZ63" s="77">
        <f>CLAIMS_Total_Ind!AZ63+CLAIMS_Total_Grp!AZ63</f>
        <v>0</v>
      </c>
      <c r="BA63" s="77">
        <f>CLAIMS_Total_Ind!BA63+CLAIMS_Total_Grp!BA63</f>
        <v>0</v>
      </c>
      <c r="BB63" s="77">
        <f>CLAIMS_Total_Ind!BB63+CLAIMS_Total_Grp!BB63</f>
        <v>0</v>
      </c>
      <c r="BC63" s="77">
        <f>CLAIMS_Total_Ind!BC63+CLAIMS_Total_Grp!BC63</f>
        <v>0</v>
      </c>
      <c r="BD63" s="77">
        <f>CLAIMS_Total_Ind!BD63+CLAIMS_Total_Grp!BD63</f>
        <v>0</v>
      </c>
      <c r="BE63" s="77">
        <f>CLAIMS_Total_Ind!BE63+CLAIMS_Total_Grp!BE63</f>
        <v>0</v>
      </c>
      <c r="BF63" s="77">
        <f>CLAIMS_Total_Ind!BF63+CLAIMS_Total_Grp!BF63</f>
        <v>0</v>
      </c>
      <c r="BG63" s="77">
        <f>CLAIMS_Total_Ind!BG63+CLAIMS_Total_Grp!BG63</f>
        <v>0</v>
      </c>
      <c r="BH63" s="77">
        <f>CLAIMS_Total_Ind!BH63+CLAIMS_Total_Grp!BH63</f>
        <v>0</v>
      </c>
      <c r="BI63" s="77">
        <f>CLAIMS_Total_Ind!BI63+CLAIMS_Total_Grp!BI63</f>
        <v>0</v>
      </c>
    </row>
    <row r="64" spans="1:61" ht="15.75" customHeight="1" x14ac:dyDescent="0.55000000000000004">
      <c r="A64" s="16"/>
      <c r="D64" s="44"/>
      <c r="E64" s="1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77">
        <f>CLAIMS_Total_Ind!F65+CLAIMS_Total_Grp!F65</f>
        <v>0</v>
      </c>
      <c r="G65" s="77">
        <f>CLAIMS_Total_Ind!G65+CLAIMS_Total_Grp!G65</f>
        <v>0</v>
      </c>
      <c r="H65" s="77">
        <f>CLAIMS_Total_Ind!H65+CLAIMS_Total_Grp!H65</f>
        <v>0</v>
      </c>
      <c r="I65" s="77">
        <f>CLAIMS_Total_Ind!I65+CLAIMS_Total_Grp!I65</f>
        <v>0</v>
      </c>
      <c r="J65" s="77">
        <f>CLAIMS_Total_Ind!J65+CLAIMS_Total_Grp!J65</f>
        <v>0</v>
      </c>
      <c r="K65" s="77">
        <f>CLAIMS_Total_Ind!K65+CLAIMS_Total_Grp!K65</f>
        <v>0</v>
      </c>
      <c r="L65" s="77">
        <f>CLAIMS_Total_Ind!L65+CLAIMS_Total_Grp!L65</f>
        <v>0</v>
      </c>
      <c r="M65" s="77">
        <f>CLAIMS_Total_Ind!M65+CLAIMS_Total_Grp!M65</f>
        <v>0</v>
      </c>
      <c r="N65" s="77">
        <f>CLAIMS_Total_Ind!N65+CLAIMS_Total_Grp!N65</f>
        <v>0</v>
      </c>
      <c r="O65" s="77">
        <f>CLAIMS_Total_Ind!O65+CLAIMS_Total_Grp!O65</f>
        <v>0</v>
      </c>
      <c r="P65" s="77">
        <f>CLAIMS_Total_Ind!P65+CLAIMS_Total_Grp!P65</f>
        <v>0</v>
      </c>
      <c r="Q65" s="77">
        <f>CLAIMS_Total_Ind!Q65+CLAIMS_Total_Grp!Q65</f>
        <v>0</v>
      </c>
      <c r="R65" s="77">
        <f>CLAIMS_Total_Ind!R65+CLAIMS_Total_Grp!R65</f>
        <v>0</v>
      </c>
      <c r="S65" s="77">
        <f>CLAIMS_Total_Ind!S65+CLAIMS_Total_Grp!S65</f>
        <v>0</v>
      </c>
      <c r="T65" s="77">
        <f>CLAIMS_Total_Ind!T65+CLAIMS_Total_Grp!T65</f>
        <v>0</v>
      </c>
      <c r="U65" s="77">
        <f>CLAIMS_Total_Ind!U65+CLAIMS_Total_Grp!U65</f>
        <v>0</v>
      </c>
      <c r="V65" s="77">
        <f>CLAIMS_Total_Ind!V65+CLAIMS_Total_Grp!V65</f>
        <v>0</v>
      </c>
      <c r="W65" s="77">
        <f>CLAIMS_Total_Ind!W65+CLAIMS_Total_Grp!W65</f>
        <v>0</v>
      </c>
      <c r="X65" s="77">
        <f>CLAIMS_Total_Ind!X65+CLAIMS_Total_Grp!X65</f>
        <v>0</v>
      </c>
      <c r="Y65" s="77">
        <f>CLAIMS_Total_Ind!Y65+CLAIMS_Total_Grp!Y65</f>
        <v>0</v>
      </c>
      <c r="Z65" s="77">
        <f>CLAIMS_Total_Ind!Z65+CLAIMS_Total_Grp!Z65</f>
        <v>0</v>
      </c>
      <c r="AA65" s="77">
        <f>CLAIMS_Total_Ind!AA65+CLAIMS_Total_Grp!AA65</f>
        <v>0</v>
      </c>
      <c r="AB65" s="77">
        <f>CLAIMS_Total_Ind!AB65+CLAIMS_Total_Grp!AB65</f>
        <v>0</v>
      </c>
      <c r="AC65" s="77">
        <f>CLAIMS_Total_Ind!AC65+CLAIMS_Total_Grp!AC65</f>
        <v>0</v>
      </c>
      <c r="AD65" s="77">
        <f>CLAIMS_Total_Ind!AD65+CLAIMS_Total_Grp!AD65</f>
        <v>0</v>
      </c>
      <c r="AE65" s="77">
        <f>CLAIMS_Total_Ind!AE65+CLAIMS_Total_Grp!AE65</f>
        <v>0</v>
      </c>
      <c r="AF65" s="77">
        <f>CLAIMS_Total_Ind!AF65+CLAIMS_Total_Grp!AF65</f>
        <v>0</v>
      </c>
      <c r="AG65" s="77">
        <f>CLAIMS_Total_Ind!AG65+CLAIMS_Total_Grp!AG65</f>
        <v>0</v>
      </c>
      <c r="AH65" s="77">
        <f>CLAIMS_Total_Ind!AH65+CLAIMS_Total_Grp!AH65</f>
        <v>0</v>
      </c>
      <c r="AI65" s="77">
        <f>CLAIMS_Total_Ind!AI65+CLAIMS_Total_Grp!AI65</f>
        <v>0</v>
      </c>
      <c r="AJ65" s="77">
        <f>CLAIMS_Total_Ind!AJ65+CLAIMS_Total_Grp!AJ65</f>
        <v>0</v>
      </c>
      <c r="AK65" s="77">
        <f>CLAIMS_Total_Ind!AK65+CLAIMS_Total_Grp!AK65</f>
        <v>0</v>
      </c>
      <c r="AL65" s="77">
        <f>CLAIMS_Total_Ind!AL65+CLAIMS_Total_Grp!AL65</f>
        <v>0</v>
      </c>
      <c r="AM65" s="77">
        <f>CLAIMS_Total_Ind!AM65+CLAIMS_Total_Grp!AM65</f>
        <v>0</v>
      </c>
      <c r="AN65" s="77">
        <f>CLAIMS_Total_Ind!AN65+CLAIMS_Total_Grp!AN65</f>
        <v>0</v>
      </c>
      <c r="AO65" s="77">
        <f>CLAIMS_Total_Ind!AO65+CLAIMS_Total_Grp!AO65</f>
        <v>0</v>
      </c>
      <c r="AP65" s="77">
        <f>CLAIMS_Total_Ind!AP65+CLAIMS_Total_Grp!AP65</f>
        <v>0</v>
      </c>
      <c r="AQ65" s="77">
        <f>CLAIMS_Total_Ind!AQ65+CLAIMS_Total_Grp!AQ65</f>
        <v>0</v>
      </c>
      <c r="AR65" s="77">
        <f>CLAIMS_Total_Ind!AR65+CLAIMS_Total_Grp!AR65</f>
        <v>0</v>
      </c>
      <c r="AS65" s="77">
        <f>CLAIMS_Total_Ind!AS65+CLAIMS_Total_Grp!AS65</f>
        <v>0</v>
      </c>
      <c r="AT65" s="77">
        <f>CLAIMS_Total_Ind!AT65+CLAIMS_Total_Grp!AT65</f>
        <v>0</v>
      </c>
      <c r="AU65" s="77">
        <f>CLAIMS_Total_Ind!AU65+CLAIMS_Total_Grp!AU65</f>
        <v>0</v>
      </c>
      <c r="AV65" s="77">
        <f>CLAIMS_Total_Ind!AV65+CLAIMS_Total_Grp!AV65</f>
        <v>0</v>
      </c>
      <c r="AW65" s="77">
        <f>CLAIMS_Total_Ind!AW65+CLAIMS_Total_Grp!AW65</f>
        <v>0</v>
      </c>
      <c r="AX65" s="77">
        <f>CLAIMS_Total_Ind!AX65+CLAIMS_Total_Grp!AX65</f>
        <v>0</v>
      </c>
      <c r="AY65" s="77">
        <f>CLAIMS_Total_Ind!AY65+CLAIMS_Total_Grp!AY65</f>
        <v>0</v>
      </c>
      <c r="AZ65" s="77">
        <f>CLAIMS_Total_Ind!AZ65+CLAIMS_Total_Grp!AZ65</f>
        <v>0</v>
      </c>
      <c r="BA65" s="77">
        <f>CLAIMS_Total_Ind!BA65+CLAIMS_Total_Grp!BA65</f>
        <v>0</v>
      </c>
      <c r="BB65" s="77">
        <f>CLAIMS_Total_Ind!BB65+CLAIMS_Total_Grp!BB65</f>
        <v>0</v>
      </c>
      <c r="BC65" s="77">
        <f>CLAIMS_Total_Ind!BC65+CLAIMS_Total_Grp!BC65</f>
        <v>0</v>
      </c>
      <c r="BD65" s="77">
        <f>CLAIMS_Total_Ind!BD65+CLAIMS_Total_Grp!BD65</f>
        <v>0</v>
      </c>
      <c r="BE65" s="77">
        <f>CLAIMS_Total_Ind!BE65+CLAIMS_Total_Grp!BE65</f>
        <v>0</v>
      </c>
      <c r="BF65" s="77">
        <f>CLAIMS_Total_Ind!BF65+CLAIMS_Total_Grp!BF65</f>
        <v>0</v>
      </c>
      <c r="BG65" s="77">
        <f>CLAIMS_Total_Ind!BG65+CLAIMS_Total_Grp!BG65</f>
        <v>0</v>
      </c>
      <c r="BH65" s="77">
        <f>CLAIMS_Total_Ind!BH65+CLAIMS_Total_Grp!BH65</f>
        <v>0</v>
      </c>
      <c r="BI65" s="77">
        <f>CLAIMS_Total_Ind!BI65+CLAIMS_Total_Grp!BI65</f>
        <v>0</v>
      </c>
    </row>
    <row r="66" spans="1:61" ht="15.75" customHeight="1" x14ac:dyDescent="0.55000000000000004">
      <c r="A66" s="16"/>
      <c r="D66" s="14"/>
      <c r="E66" s="1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ht="15.75" customHeight="1" x14ac:dyDescent="0.55000000000000004">
      <c r="A67" s="16"/>
      <c r="D67" s="188" t="s">
        <v>542</v>
      </c>
      <c r="E67" s="50"/>
      <c r="F67" s="52">
        <f>CLAIMS_Total_Ind!F67+CLAIMS_Total_Grp!F67</f>
        <v>0</v>
      </c>
      <c r="G67" s="52">
        <f>CLAIMS_Total_Ind!G67+CLAIMS_Total_Grp!G67</f>
        <v>0</v>
      </c>
      <c r="H67" s="52">
        <f>CLAIMS_Total_Ind!H67+CLAIMS_Total_Grp!H67</f>
        <v>0</v>
      </c>
      <c r="I67" s="52">
        <f>CLAIMS_Total_Ind!I67+CLAIMS_Total_Grp!I67</f>
        <v>0</v>
      </c>
      <c r="J67" s="52">
        <f>CLAIMS_Total_Ind!J67+CLAIMS_Total_Grp!J67</f>
        <v>0</v>
      </c>
      <c r="K67" s="52">
        <f>CLAIMS_Total_Ind!K67+CLAIMS_Total_Grp!K67</f>
        <v>0</v>
      </c>
      <c r="L67" s="52">
        <f>CLAIMS_Total_Ind!L67+CLAIMS_Total_Grp!L67</f>
        <v>0</v>
      </c>
      <c r="M67" s="52">
        <f>CLAIMS_Total_Ind!M67+CLAIMS_Total_Grp!M67</f>
        <v>0</v>
      </c>
      <c r="N67" s="52">
        <f>CLAIMS_Total_Ind!N67+CLAIMS_Total_Grp!N67</f>
        <v>0</v>
      </c>
      <c r="O67" s="52">
        <f>CLAIMS_Total_Ind!O67+CLAIMS_Total_Grp!O67</f>
        <v>0</v>
      </c>
      <c r="P67" s="52">
        <f>CLAIMS_Total_Ind!P67+CLAIMS_Total_Grp!P67</f>
        <v>0</v>
      </c>
      <c r="Q67" s="52">
        <f>CLAIMS_Total_Ind!Q67+CLAIMS_Total_Grp!Q67</f>
        <v>0</v>
      </c>
      <c r="R67" s="52">
        <f>CLAIMS_Total_Ind!R67+CLAIMS_Total_Grp!R67</f>
        <v>0</v>
      </c>
      <c r="S67" s="52">
        <f>CLAIMS_Total_Ind!S67+CLAIMS_Total_Grp!S67</f>
        <v>0</v>
      </c>
      <c r="T67" s="52">
        <f>CLAIMS_Total_Ind!T67+CLAIMS_Total_Grp!T67</f>
        <v>0</v>
      </c>
      <c r="U67" s="52">
        <f>CLAIMS_Total_Ind!U67+CLAIMS_Total_Grp!U67</f>
        <v>0</v>
      </c>
      <c r="V67" s="52">
        <f>CLAIMS_Total_Ind!V67+CLAIMS_Total_Grp!V67</f>
        <v>0</v>
      </c>
      <c r="W67" s="52">
        <f>CLAIMS_Total_Ind!W67+CLAIMS_Total_Grp!W67</f>
        <v>0</v>
      </c>
      <c r="X67" s="52">
        <f>CLAIMS_Total_Ind!X67+CLAIMS_Total_Grp!X67</f>
        <v>0</v>
      </c>
      <c r="Y67" s="52">
        <f>CLAIMS_Total_Ind!Y67+CLAIMS_Total_Grp!Y67</f>
        <v>0</v>
      </c>
      <c r="Z67" s="52">
        <f>CLAIMS_Total_Ind!Z67+CLAIMS_Total_Grp!Z67</f>
        <v>0</v>
      </c>
      <c r="AA67" s="52">
        <f>CLAIMS_Total_Ind!AA67+CLAIMS_Total_Grp!AA67</f>
        <v>0</v>
      </c>
      <c r="AB67" s="52">
        <f>CLAIMS_Total_Ind!AB67+CLAIMS_Total_Grp!AB67</f>
        <v>0</v>
      </c>
      <c r="AC67" s="52">
        <f>CLAIMS_Total_Ind!AC67+CLAIMS_Total_Grp!AC67</f>
        <v>0</v>
      </c>
      <c r="AD67" s="52">
        <f>CLAIMS_Total_Ind!AD67+CLAIMS_Total_Grp!AD67</f>
        <v>0</v>
      </c>
      <c r="AE67" s="52">
        <f>CLAIMS_Total_Ind!AE67+CLAIMS_Total_Grp!AE67</f>
        <v>0</v>
      </c>
      <c r="AF67" s="52">
        <f>CLAIMS_Total_Ind!AF67+CLAIMS_Total_Grp!AF67</f>
        <v>0</v>
      </c>
      <c r="AG67" s="52">
        <f>CLAIMS_Total_Ind!AG67+CLAIMS_Total_Grp!AG67</f>
        <v>0</v>
      </c>
      <c r="AH67" s="52">
        <f>CLAIMS_Total_Ind!AH67+CLAIMS_Total_Grp!AH67</f>
        <v>0</v>
      </c>
      <c r="AI67" s="52">
        <f>CLAIMS_Total_Ind!AI67+CLAIMS_Total_Grp!AI67</f>
        <v>0</v>
      </c>
      <c r="AJ67" s="52">
        <f>CLAIMS_Total_Ind!AJ67+CLAIMS_Total_Grp!AJ67</f>
        <v>0</v>
      </c>
      <c r="AK67" s="52">
        <f>CLAIMS_Total_Ind!AK67+CLAIMS_Total_Grp!AK67</f>
        <v>0</v>
      </c>
      <c r="AL67" s="52">
        <f>CLAIMS_Total_Ind!AL67+CLAIMS_Total_Grp!AL67</f>
        <v>0</v>
      </c>
      <c r="AM67" s="52">
        <f>CLAIMS_Total_Ind!AM67+CLAIMS_Total_Grp!AM67</f>
        <v>0</v>
      </c>
      <c r="AN67" s="52">
        <f>CLAIMS_Total_Ind!AN67+CLAIMS_Total_Grp!AN67</f>
        <v>0</v>
      </c>
      <c r="AO67" s="52">
        <f>CLAIMS_Total_Ind!AO67+CLAIMS_Total_Grp!AO67</f>
        <v>0</v>
      </c>
      <c r="AP67" s="52">
        <f>CLAIMS_Total_Ind!AP67+CLAIMS_Total_Grp!AP67</f>
        <v>0</v>
      </c>
      <c r="AQ67" s="52">
        <f>CLAIMS_Total_Ind!AQ67+CLAIMS_Total_Grp!AQ67</f>
        <v>0</v>
      </c>
      <c r="AR67" s="52">
        <f>CLAIMS_Total_Ind!AR67+CLAIMS_Total_Grp!AR67</f>
        <v>0</v>
      </c>
      <c r="AS67" s="52">
        <f>CLAIMS_Total_Ind!AS67+CLAIMS_Total_Grp!AS67</f>
        <v>0</v>
      </c>
      <c r="AT67" s="52">
        <f>CLAIMS_Total_Ind!AT67+CLAIMS_Total_Grp!AT67</f>
        <v>0</v>
      </c>
      <c r="AU67" s="52">
        <f>CLAIMS_Total_Ind!AU67+CLAIMS_Total_Grp!AU67</f>
        <v>0</v>
      </c>
      <c r="AV67" s="52">
        <f>CLAIMS_Total_Ind!AV67+CLAIMS_Total_Grp!AV67</f>
        <v>0</v>
      </c>
      <c r="AW67" s="52">
        <f>CLAIMS_Total_Ind!AW67+CLAIMS_Total_Grp!AW67</f>
        <v>0</v>
      </c>
      <c r="AX67" s="52">
        <f>CLAIMS_Total_Ind!AX67+CLAIMS_Total_Grp!AX67</f>
        <v>0</v>
      </c>
      <c r="AY67" s="52">
        <f>CLAIMS_Total_Ind!AY67+CLAIMS_Total_Grp!AY67</f>
        <v>0</v>
      </c>
      <c r="AZ67" s="52">
        <f>CLAIMS_Total_Ind!AZ67+CLAIMS_Total_Grp!AZ67</f>
        <v>0</v>
      </c>
      <c r="BA67" s="52">
        <f>CLAIMS_Total_Ind!BA67+CLAIMS_Total_Grp!BA67</f>
        <v>0</v>
      </c>
      <c r="BB67" s="52">
        <f>CLAIMS_Total_Ind!BB67+CLAIMS_Total_Grp!BB67</f>
        <v>0</v>
      </c>
      <c r="BC67" s="52">
        <f>CLAIMS_Total_Ind!BC67+CLAIMS_Total_Grp!BC67</f>
        <v>0</v>
      </c>
      <c r="BD67" s="52">
        <f>CLAIMS_Total_Ind!BD67+CLAIMS_Total_Grp!BD67</f>
        <v>0</v>
      </c>
      <c r="BE67" s="52">
        <f>CLAIMS_Total_Ind!BE67+CLAIMS_Total_Grp!BE67</f>
        <v>0</v>
      </c>
      <c r="BF67" s="52">
        <f>CLAIMS_Total_Ind!BF67+CLAIMS_Total_Grp!BF67</f>
        <v>0</v>
      </c>
      <c r="BG67" s="52">
        <f>CLAIMS_Total_Ind!BG67+CLAIMS_Total_Grp!BG67</f>
        <v>0</v>
      </c>
      <c r="BH67" s="52">
        <f>CLAIMS_Total_Ind!BH67+CLAIMS_Total_Grp!BH67</f>
        <v>0</v>
      </c>
      <c r="BI67" s="52">
        <f>CLAIMS_Total_Ind!BI67+CLAIMS_Total_Grp!BI67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" si="5">IF(G67&lt;&gt;0,CHAR(251),CHAR(252))</f>
        <v>ü</v>
      </c>
      <c r="H68" s="192" t="str">
        <f t="shared" ref="H68" si="6">IF(H67&lt;&gt;0,CHAR(251),CHAR(252))</f>
        <v>ü</v>
      </c>
      <c r="I68" s="192" t="str">
        <f t="shared" ref="I68" si="7">IF(I67&lt;&gt;0,CHAR(251),CHAR(252))</f>
        <v>ü</v>
      </c>
      <c r="J68" s="192" t="str">
        <f t="shared" ref="J68" si="8">IF(J67&lt;&gt;0,CHAR(251),CHAR(252))</f>
        <v>ü</v>
      </c>
      <c r="K68" s="192" t="str">
        <f t="shared" ref="K68" si="9">IF(K67&lt;&gt;0,CHAR(251),CHAR(252))</f>
        <v>ü</v>
      </c>
      <c r="L68" s="192" t="str">
        <f t="shared" ref="L68" si="10">IF(L67&lt;&gt;0,CHAR(251),CHAR(252))</f>
        <v>ü</v>
      </c>
      <c r="M68" s="192" t="str">
        <f t="shared" ref="M68" si="11">IF(M67&lt;&gt;0,CHAR(251),CHAR(252))</f>
        <v>ü</v>
      </c>
      <c r="N68" s="192" t="str">
        <f t="shared" ref="N68" si="12">IF(N67&lt;&gt;0,CHAR(251),CHAR(252))</f>
        <v>ü</v>
      </c>
      <c r="O68" s="192" t="str">
        <f t="shared" ref="O68" si="13">IF(O67&lt;&gt;0,CHAR(251),CHAR(252))</f>
        <v>ü</v>
      </c>
      <c r="P68" s="192" t="str">
        <f t="shared" ref="P68" si="14">IF(P67&lt;&gt;0,CHAR(251),CHAR(252))</f>
        <v>ü</v>
      </c>
      <c r="Q68" s="192" t="str">
        <f t="shared" ref="Q68" si="15">IF(Q67&lt;&gt;0,CHAR(251),CHAR(252))</f>
        <v>ü</v>
      </c>
      <c r="R68" s="192" t="str">
        <f t="shared" ref="R68" si="16">IF(R67&lt;&gt;0,CHAR(251),CHAR(252))</f>
        <v>ü</v>
      </c>
      <c r="S68" s="192" t="str">
        <f t="shared" ref="S68" si="17">IF(S67&lt;&gt;0,CHAR(251),CHAR(252))</f>
        <v>ü</v>
      </c>
      <c r="T68" s="192" t="str">
        <f t="shared" ref="T68" si="18">IF(T67&lt;&gt;0,CHAR(251),CHAR(252))</f>
        <v>ü</v>
      </c>
      <c r="U68" s="192" t="str">
        <f t="shared" ref="U68" si="19">IF(U67&lt;&gt;0,CHAR(251),CHAR(252))</f>
        <v>ü</v>
      </c>
      <c r="V68" s="192" t="str">
        <f t="shared" ref="V68" si="20">IF(V67&lt;&gt;0,CHAR(251),CHAR(252))</f>
        <v>ü</v>
      </c>
      <c r="W68" s="192" t="str">
        <f t="shared" ref="W68" si="21">IF(W67&lt;&gt;0,CHAR(251),CHAR(252))</f>
        <v>ü</v>
      </c>
      <c r="X68" s="192" t="str">
        <f t="shared" ref="X68" si="22">IF(X67&lt;&gt;0,CHAR(251),CHAR(252))</f>
        <v>ü</v>
      </c>
      <c r="Y68" s="192" t="str">
        <f t="shared" ref="Y68" si="23">IF(Y67&lt;&gt;0,CHAR(251),CHAR(252))</f>
        <v>ü</v>
      </c>
      <c r="Z68" s="192" t="str">
        <f t="shared" ref="Z68" si="24">IF(Z67&lt;&gt;0,CHAR(251),CHAR(252))</f>
        <v>ü</v>
      </c>
      <c r="AA68" s="192" t="str">
        <f t="shared" ref="AA68" si="25">IF(AA67&lt;&gt;0,CHAR(251),CHAR(252))</f>
        <v>ü</v>
      </c>
      <c r="AB68" s="192" t="str">
        <f t="shared" ref="AB68" si="26">IF(AB67&lt;&gt;0,CHAR(251),CHAR(252))</f>
        <v>ü</v>
      </c>
      <c r="AC68" s="192" t="str">
        <f t="shared" ref="AC68" si="27">IF(AC67&lt;&gt;0,CHAR(251),CHAR(252))</f>
        <v>ü</v>
      </c>
      <c r="AD68" s="192" t="str">
        <f t="shared" ref="AD68" si="28">IF(AD67&lt;&gt;0,CHAR(251),CHAR(252))</f>
        <v>ü</v>
      </c>
      <c r="AE68" s="192" t="str">
        <f t="shared" ref="AE68" si="29">IF(AE67&lt;&gt;0,CHAR(251),CHAR(252))</f>
        <v>ü</v>
      </c>
      <c r="AF68" s="192" t="str">
        <f t="shared" ref="AF68" si="30">IF(AF67&lt;&gt;0,CHAR(251),CHAR(252))</f>
        <v>ü</v>
      </c>
      <c r="AG68" s="192" t="str">
        <f t="shared" ref="AG68" si="31">IF(AG67&lt;&gt;0,CHAR(251),CHAR(252))</f>
        <v>ü</v>
      </c>
      <c r="AH68" s="192" t="str">
        <f t="shared" ref="AH68" si="32">IF(AH67&lt;&gt;0,CHAR(251),CHAR(252))</f>
        <v>ü</v>
      </c>
      <c r="AI68" s="192" t="str">
        <f t="shared" ref="AI68" si="33">IF(AI67&lt;&gt;0,CHAR(251),CHAR(252))</f>
        <v>ü</v>
      </c>
      <c r="AJ68" s="192" t="str">
        <f t="shared" ref="AJ68" si="34">IF(AJ67&lt;&gt;0,CHAR(251),CHAR(252))</f>
        <v>ü</v>
      </c>
      <c r="AK68" s="192" t="str">
        <f t="shared" ref="AK68" si="35">IF(AK67&lt;&gt;0,CHAR(251),CHAR(252))</f>
        <v>ü</v>
      </c>
      <c r="AL68" s="192" t="str">
        <f t="shared" ref="AL68" si="36">IF(AL67&lt;&gt;0,CHAR(251),CHAR(252))</f>
        <v>ü</v>
      </c>
      <c r="AM68" s="192" t="str">
        <f t="shared" ref="AM68" si="37">IF(AM67&lt;&gt;0,CHAR(251),CHAR(252))</f>
        <v>ü</v>
      </c>
      <c r="AN68" s="192" t="str">
        <f t="shared" ref="AN68" si="38">IF(AN67&lt;&gt;0,CHAR(251),CHAR(252))</f>
        <v>ü</v>
      </c>
      <c r="AO68" s="192" t="str">
        <f t="shared" ref="AO68" si="39">IF(AO67&lt;&gt;0,CHAR(251),CHAR(252))</f>
        <v>ü</v>
      </c>
      <c r="AP68" s="192" t="str">
        <f t="shared" ref="AP68" si="40">IF(AP67&lt;&gt;0,CHAR(251),CHAR(252))</f>
        <v>ü</v>
      </c>
      <c r="AQ68" s="192" t="str">
        <f t="shared" ref="AQ68" si="41">IF(AQ67&lt;&gt;0,CHAR(251),CHAR(252))</f>
        <v>ü</v>
      </c>
      <c r="AR68" s="192" t="str">
        <f t="shared" ref="AR68" si="42">IF(AR67&lt;&gt;0,CHAR(251),CHAR(252))</f>
        <v>ü</v>
      </c>
      <c r="AS68" s="192" t="str">
        <f t="shared" ref="AS68" si="43">IF(AS67&lt;&gt;0,CHAR(251),CHAR(252))</f>
        <v>ü</v>
      </c>
      <c r="AT68" s="192" t="str">
        <f t="shared" ref="AT68" si="44">IF(AT67&lt;&gt;0,CHAR(251),CHAR(252))</f>
        <v>ü</v>
      </c>
      <c r="AU68" s="192" t="str">
        <f t="shared" ref="AU68" si="45">IF(AU67&lt;&gt;0,CHAR(251),CHAR(252))</f>
        <v>ü</v>
      </c>
      <c r="AV68" s="192" t="str">
        <f t="shared" ref="AV68" si="46">IF(AV67&lt;&gt;0,CHAR(251),CHAR(252))</f>
        <v>ü</v>
      </c>
      <c r="AW68" s="192" t="str">
        <f t="shared" ref="AW68" si="47">IF(AW67&lt;&gt;0,CHAR(251),CHAR(252))</f>
        <v>ü</v>
      </c>
      <c r="AX68" s="192" t="str">
        <f t="shared" ref="AX68" si="48">IF(AX67&lt;&gt;0,CHAR(251),CHAR(252))</f>
        <v>ü</v>
      </c>
      <c r="AY68" s="192" t="str">
        <f t="shared" ref="AY68" si="49">IF(AY67&lt;&gt;0,CHAR(251),CHAR(252))</f>
        <v>ü</v>
      </c>
      <c r="AZ68" s="192" t="str">
        <f t="shared" ref="AZ68" si="50">IF(AZ67&lt;&gt;0,CHAR(251),CHAR(252))</f>
        <v>ü</v>
      </c>
      <c r="BA68" s="192" t="str">
        <f t="shared" ref="BA68" si="51">IF(BA67&lt;&gt;0,CHAR(251),CHAR(252))</f>
        <v>ü</v>
      </c>
      <c r="BB68" s="192" t="str">
        <f t="shared" ref="BB68" si="52">IF(BB67&lt;&gt;0,CHAR(251),CHAR(252))</f>
        <v>ü</v>
      </c>
      <c r="BC68" s="192" t="str">
        <f t="shared" ref="BC68" si="53">IF(BC67&lt;&gt;0,CHAR(251),CHAR(252))</f>
        <v>ü</v>
      </c>
      <c r="BD68" s="192" t="str">
        <f t="shared" ref="BD68" si="54">IF(BD67&lt;&gt;0,CHAR(251),CHAR(252))</f>
        <v>ü</v>
      </c>
      <c r="BE68" s="192" t="str">
        <f t="shared" ref="BE68" si="55">IF(BE67&lt;&gt;0,CHAR(251),CHAR(252))</f>
        <v>ü</v>
      </c>
      <c r="BF68" s="192" t="str">
        <f t="shared" ref="BF68" si="56">IF(BF67&lt;&gt;0,CHAR(251),CHAR(252))</f>
        <v>ü</v>
      </c>
      <c r="BG68" s="192" t="str">
        <f t="shared" ref="BG68" si="57">IF(BG67&lt;&gt;0,CHAR(251),CHAR(252))</f>
        <v>ü</v>
      </c>
      <c r="BH68" s="192" t="str">
        <f t="shared" ref="BH68" si="58">IF(BH67&lt;&gt;0,CHAR(251),CHAR(252))</f>
        <v>ü</v>
      </c>
      <c r="BI68" s="192" t="str">
        <f t="shared" ref="BI68" si="59">IF(BI67&lt;&gt;0,CHAR(251),CHAR(252))</f>
        <v>ü</v>
      </c>
    </row>
    <row r="69" spans="1:61" ht="15.75" customHeight="1" x14ac:dyDescent="0.55000000000000004">
      <c r="D69" s="44"/>
      <c r="E69" s="4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77">
        <f>CLAIMS_Total_Ind!F71+CLAIMS_Total_Grp!F71</f>
        <v>0</v>
      </c>
      <c r="G71" s="77">
        <f>CLAIMS_Total_Ind!G71+CLAIMS_Total_Grp!G71</f>
        <v>0</v>
      </c>
      <c r="H71" s="77">
        <f>CLAIMS_Total_Ind!H71+CLAIMS_Total_Grp!H71</f>
        <v>0</v>
      </c>
      <c r="I71" s="77">
        <f>CLAIMS_Total_Ind!I71+CLAIMS_Total_Grp!I71</f>
        <v>0</v>
      </c>
      <c r="J71" s="77">
        <f>CLAIMS_Total_Ind!J71+CLAIMS_Total_Grp!J71</f>
        <v>0</v>
      </c>
      <c r="K71" s="77">
        <f>CLAIMS_Total_Ind!K71+CLAIMS_Total_Grp!K71</f>
        <v>0</v>
      </c>
      <c r="L71" s="77">
        <f>CLAIMS_Total_Ind!L71+CLAIMS_Total_Grp!L71</f>
        <v>0</v>
      </c>
      <c r="M71" s="77">
        <f>CLAIMS_Total_Ind!M71+CLAIMS_Total_Grp!M71</f>
        <v>0</v>
      </c>
      <c r="N71" s="77">
        <f>CLAIMS_Total_Ind!N71+CLAIMS_Total_Grp!N71</f>
        <v>0</v>
      </c>
      <c r="O71" s="77">
        <f>CLAIMS_Total_Ind!O71+CLAIMS_Total_Grp!O71</f>
        <v>0</v>
      </c>
      <c r="P71" s="77">
        <f>CLAIMS_Total_Ind!P71+CLAIMS_Total_Grp!P71</f>
        <v>0</v>
      </c>
      <c r="Q71" s="77">
        <f>CLAIMS_Total_Ind!Q71+CLAIMS_Total_Grp!Q71</f>
        <v>0</v>
      </c>
      <c r="R71" s="77">
        <f>CLAIMS_Total_Ind!R71+CLAIMS_Total_Grp!R71</f>
        <v>0</v>
      </c>
      <c r="S71" s="77">
        <f>CLAIMS_Total_Ind!S71+CLAIMS_Total_Grp!S71</f>
        <v>0</v>
      </c>
      <c r="T71" s="77">
        <f>CLAIMS_Total_Ind!T71+CLAIMS_Total_Grp!T71</f>
        <v>0</v>
      </c>
      <c r="U71" s="77">
        <f>CLAIMS_Total_Ind!U71+CLAIMS_Total_Grp!U71</f>
        <v>0</v>
      </c>
      <c r="V71" s="77">
        <f>CLAIMS_Total_Ind!V71+CLAIMS_Total_Grp!V71</f>
        <v>0</v>
      </c>
      <c r="W71" s="77">
        <f>CLAIMS_Total_Ind!W71+CLAIMS_Total_Grp!W71</f>
        <v>0</v>
      </c>
      <c r="X71" s="77">
        <f>CLAIMS_Total_Ind!X71+CLAIMS_Total_Grp!X71</f>
        <v>0</v>
      </c>
      <c r="Y71" s="77">
        <f>CLAIMS_Total_Ind!Y71+CLAIMS_Total_Grp!Y71</f>
        <v>0</v>
      </c>
      <c r="Z71" s="77">
        <f>CLAIMS_Total_Ind!Z71+CLAIMS_Total_Grp!Z71</f>
        <v>0</v>
      </c>
      <c r="AA71" s="77">
        <f>CLAIMS_Total_Ind!AA71+CLAIMS_Total_Grp!AA71</f>
        <v>0</v>
      </c>
      <c r="AB71" s="77">
        <f>CLAIMS_Total_Ind!AB71+CLAIMS_Total_Grp!AB71</f>
        <v>0</v>
      </c>
      <c r="AC71" s="77">
        <f>CLAIMS_Total_Ind!AC71+CLAIMS_Total_Grp!AC71</f>
        <v>0</v>
      </c>
      <c r="AD71" s="77">
        <f>CLAIMS_Total_Ind!AD71+CLAIMS_Total_Grp!AD71</f>
        <v>0</v>
      </c>
      <c r="AE71" s="77">
        <f>CLAIMS_Total_Ind!AE71+CLAIMS_Total_Grp!AE71</f>
        <v>0</v>
      </c>
      <c r="AF71" s="77">
        <f>CLAIMS_Total_Ind!AF71+CLAIMS_Total_Grp!AF71</f>
        <v>0</v>
      </c>
      <c r="AG71" s="77">
        <f>CLAIMS_Total_Ind!AG71+CLAIMS_Total_Grp!AG71</f>
        <v>0</v>
      </c>
      <c r="AH71" s="77">
        <f>CLAIMS_Total_Ind!AH71+CLAIMS_Total_Grp!AH71</f>
        <v>0</v>
      </c>
      <c r="AI71" s="77">
        <f>CLAIMS_Total_Ind!AI71+CLAIMS_Total_Grp!AI71</f>
        <v>0</v>
      </c>
      <c r="AJ71" s="77">
        <f>CLAIMS_Total_Ind!AJ71+CLAIMS_Total_Grp!AJ71</f>
        <v>0</v>
      </c>
      <c r="AK71" s="77">
        <f>CLAIMS_Total_Ind!AK71+CLAIMS_Total_Grp!AK71</f>
        <v>0</v>
      </c>
      <c r="AL71" s="77">
        <f>CLAIMS_Total_Ind!AL71+CLAIMS_Total_Grp!AL71</f>
        <v>0</v>
      </c>
      <c r="AM71" s="77">
        <f>CLAIMS_Total_Ind!AM71+CLAIMS_Total_Grp!AM71</f>
        <v>0</v>
      </c>
      <c r="AN71" s="77">
        <f>CLAIMS_Total_Ind!AN71+CLAIMS_Total_Grp!AN71</f>
        <v>0</v>
      </c>
      <c r="AO71" s="77">
        <f>CLAIMS_Total_Ind!AO71+CLAIMS_Total_Grp!AO71</f>
        <v>0</v>
      </c>
      <c r="AP71" s="77">
        <f>CLAIMS_Total_Ind!AP71+CLAIMS_Total_Grp!AP71</f>
        <v>0</v>
      </c>
      <c r="AQ71" s="77">
        <f>CLAIMS_Total_Ind!AQ71+CLAIMS_Total_Grp!AQ71</f>
        <v>0</v>
      </c>
      <c r="AR71" s="77">
        <f>CLAIMS_Total_Ind!AR71+CLAIMS_Total_Grp!AR71</f>
        <v>0</v>
      </c>
      <c r="AS71" s="77">
        <f>CLAIMS_Total_Ind!AS71+CLAIMS_Total_Grp!AS71</f>
        <v>0</v>
      </c>
      <c r="AT71" s="77">
        <f>CLAIMS_Total_Ind!AT71+CLAIMS_Total_Grp!AT71</f>
        <v>0</v>
      </c>
      <c r="AU71" s="77">
        <f>CLAIMS_Total_Ind!AU71+CLAIMS_Total_Grp!AU71</f>
        <v>0</v>
      </c>
      <c r="AV71" s="77">
        <f>CLAIMS_Total_Ind!AV71+CLAIMS_Total_Grp!AV71</f>
        <v>0</v>
      </c>
      <c r="AW71" s="77">
        <f>CLAIMS_Total_Ind!AW71+CLAIMS_Total_Grp!AW71</f>
        <v>0</v>
      </c>
      <c r="AX71" s="77">
        <f>CLAIMS_Total_Ind!AX71+CLAIMS_Total_Grp!AX71</f>
        <v>0</v>
      </c>
      <c r="AY71" s="77">
        <f>CLAIMS_Total_Ind!AY71+CLAIMS_Total_Grp!AY71</f>
        <v>0</v>
      </c>
      <c r="AZ71" s="77">
        <f>CLAIMS_Total_Ind!AZ71+CLAIMS_Total_Grp!AZ71</f>
        <v>0</v>
      </c>
      <c r="BA71" s="77">
        <f>CLAIMS_Total_Ind!BA71+CLAIMS_Total_Grp!BA71</f>
        <v>0</v>
      </c>
      <c r="BB71" s="77">
        <f>CLAIMS_Total_Ind!BB71+CLAIMS_Total_Grp!BB71</f>
        <v>0</v>
      </c>
      <c r="BC71" s="77">
        <f>CLAIMS_Total_Ind!BC71+CLAIMS_Total_Grp!BC71</f>
        <v>0</v>
      </c>
      <c r="BD71" s="77">
        <f>CLAIMS_Total_Ind!BD71+CLAIMS_Total_Grp!BD71</f>
        <v>0</v>
      </c>
      <c r="BE71" s="77">
        <f>CLAIMS_Total_Ind!BE71+CLAIMS_Total_Grp!BE71</f>
        <v>0</v>
      </c>
      <c r="BF71" s="77">
        <f>CLAIMS_Total_Ind!BF71+CLAIMS_Total_Grp!BF71</f>
        <v>0</v>
      </c>
      <c r="BG71" s="77">
        <f>CLAIMS_Total_Ind!BG71+CLAIMS_Total_Grp!BG71</f>
        <v>0</v>
      </c>
      <c r="BH71" s="77">
        <f>CLAIMS_Total_Ind!BH71+CLAIMS_Total_Grp!BH71</f>
        <v>0</v>
      </c>
      <c r="BI71" s="77">
        <f>CLAIMS_Total_Ind!BI71+CLAIMS_Total_Grp!BI71</f>
        <v>0</v>
      </c>
    </row>
    <row r="72" spans="1:61" x14ac:dyDescent="0.55000000000000004">
      <c r="A72" s="16"/>
      <c r="D72" s="14"/>
      <c r="E72" s="1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44" t="s">
        <v>200</v>
      </c>
      <c r="F73" s="77">
        <f>CLAIMS_Total_Ind!F73+CLAIMS_Total_Grp!F73</f>
        <v>0</v>
      </c>
      <c r="G73" s="77">
        <f>CLAIMS_Total_Ind!G73+CLAIMS_Total_Grp!G73</f>
        <v>0</v>
      </c>
      <c r="H73" s="77">
        <f>CLAIMS_Total_Ind!H73+CLAIMS_Total_Grp!H73</f>
        <v>0</v>
      </c>
      <c r="I73" s="77">
        <f>CLAIMS_Total_Ind!I73+CLAIMS_Total_Grp!I73</f>
        <v>0</v>
      </c>
      <c r="J73" s="77">
        <f>CLAIMS_Total_Ind!J73+CLAIMS_Total_Grp!J73</f>
        <v>0</v>
      </c>
      <c r="K73" s="77">
        <f>CLAIMS_Total_Ind!K73+CLAIMS_Total_Grp!K73</f>
        <v>0</v>
      </c>
      <c r="L73" s="77">
        <f>CLAIMS_Total_Ind!L73+CLAIMS_Total_Grp!L73</f>
        <v>0</v>
      </c>
      <c r="M73" s="77">
        <f>CLAIMS_Total_Ind!M73+CLAIMS_Total_Grp!M73</f>
        <v>0</v>
      </c>
      <c r="N73" s="77">
        <f>CLAIMS_Total_Ind!N73+CLAIMS_Total_Grp!N73</f>
        <v>0</v>
      </c>
      <c r="O73" s="77">
        <f>CLAIMS_Total_Ind!O73+CLAIMS_Total_Grp!O73</f>
        <v>0</v>
      </c>
      <c r="P73" s="77">
        <f>CLAIMS_Total_Ind!P73+CLAIMS_Total_Grp!P73</f>
        <v>0</v>
      </c>
      <c r="Q73" s="77">
        <f>CLAIMS_Total_Ind!Q73+CLAIMS_Total_Grp!Q73</f>
        <v>0</v>
      </c>
      <c r="R73" s="77">
        <f>CLAIMS_Total_Ind!R73+CLAIMS_Total_Grp!R73</f>
        <v>0</v>
      </c>
      <c r="S73" s="77">
        <f>CLAIMS_Total_Ind!S73+CLAIMS_Total_Grp!S73</f>
        <v>0</v>
      </c>
      <c r="T73" s="77">
        <f>CLAIMS_Total_Ind!T73+CLAIMS_Total_Grp!T73</f>
        <v>0</v>
      </c>
      <c r="U73" s="77">
        <f>CLAIMS_Total_Ind!U73+CLAIMS_Total_Grp!U73</f>
        <v>0</v>
      </c>
      <c r="V73" s="77">
        <f>CLAIMS_Total_Ind!V73+CLAIMS_Total_Grp!V73</f>
        <v>0</v>
      </c>
      <c r="W73" s="77">
        <f>CLAIMS_Total_Ind!W73+CLAIMS_Total_Grp!W73</f>
        <v>0</v>
      </c>
      <c r="X73" s="77">
        <f>CLAIMS_Total_Ind!X73+CLAIMS_Total_Grp!X73</f>
        <v>0</v>
      </c>
      <c r="Y73" s="77">
        <f>CLAIMS_Total_Ind!Y73+CLAIMS_Total_Grp!Y73</f>
        <v>0</v>
      </c>
      <c r="Z73" s="77">
        <f>CLAIMS_Total_Ind!Z73+CLAIMS_Total_Grp!Z73</f>
        <v>0</v>
      </c>
      <c r="AA73" s="77">
        <f>CLAIMS_Total_Ind!AA73+CLAIMS_Total_Grp!AA73</f>
        <v>0</v>
      </c>
      <c r="AB73" s="77">
        <f>CLAIMS_Total_Ind!AB73+CLAIMS_Total_Grp!AB73</f>
        <v>0</v>
      </c>
      <c r="AC73" s="77">
        <f>CLAIMS_Total_Ind!AC73+CLAIMS_Total_Grp!AC73</f>
        <v>0</v>
      </c>
      <c r="AD73" s="77">
        <f>CLAIMS_Total_Ind!AD73+CLAIMS_Total_Grp!AD73</f>
        <v>0</v>
      </c>
      <c r="AE73" s="77">
        <f>CLAIMS_Total_Ind!AE73+CLAIMS_Total_Grp!AE73</f>
        <v>0</v>
      </c>
      <c r="AF73" s="77">
        <f>CLAIMS_Total_Ind!AF73+CLAIMS_Total_Grp!AF73</f>
        <v>0</v>
      </c>
      <c r="AG73" s="77">
        <f>CLAIMS_Total_Ind!AG73+CLAIMS_Total_Grp!AG73</f>
        <v>0</v>
      </c>
      <c r="AH73" s="77">
        <f>CLAIMS_Total_Ind!AH73+CLAIMS_Total_Grp!AH73</f>
        <v>0</v>
      </c>
      <c r="AI73" s="77">
        <f>CLAIMS_Total_Ind!AI73+CLAIMS_Total_Grp!AI73</f>
        <v>0</v>
      </c>
      <c r="AJ73" s="77">
        <f>CLAIMS_Total_Ind!AJ73+CLAIMS_Total_Grp!AJ73</f>
        <v>0</v>
      </c>
      <c r="AK73" s="77">
        <f>CLAIMS_Total_Ind!AK73+CLAIMS_Total_Grp!AK73</f>
        <v>0</v>
      </c>
      <c r="AL73" s="77">
        <f>CLAIMS_Total_Ind!AL73+CLAIMS_Total_Grp!AL73</f>
        <v>0</v>
      </c>
      <c r="AM73" s="77">
        <f>CLAIMS_Total_Ind!AM73+CLAIMS_Total_Grp!AM73</f>
        <v>0</v>
      </c>
      <c r="AN73" s="77">
        <f>CLAIMS_Total_Ind!AN73+CLAIMS_Total_Grp!AN73</f>
        <v>0</v>
      </c>
      <c r="AO73" s="77">
        <f>CLAIMS_Total_Ind!AO73+CLAIMS_Total_Grp!AO73</f>
        <v>0</v>
      </c>
      <c r="AP73" s="77">
        <f>CLAIMS_Total_Ind!AP73+CLAIMS_Total_Grp!AP73</f>
        <v>0</v>
      </c>
      <c r="AQ73" s="77">
        <f>CLAIMS_Total_Ind!AQ73+CLAIMS_Total_Grp!AQ73</f>
        <v>0</v>
      </c>
      <c r="AR73" s="77">
        <f>CLAIMS_Total_Ind!AR73+CLAIMS_Total_Grp!AR73</f>
        <v>0</v>
      </c>
      <c r="AS73" s="77">
        <f>CLAIMS_Total_Ind!AS73+CLAIMS_Total_Grp!AS73</f>
        <v>0</v>
      </c>
      <c r="AT73" s="77">
        <f>CLAIMS_Total_Ind!AT73+CLAIMS_Total_Grp!AT73</f>
        <v>0</v>
      </c>
      <c r="AU73" s="77">
        <f>CLAIMS_Total_Ind!AU73+CLAIMS_Total_Grp!AU73</f>
        <v>0</v>
      </c>
      <c r="AV73" s="77">
        <f>CLAIMS_Total_Ind!AV73+CLAIMS_Total_Grp!AV73</f>
        <v>0</v>
      </c>
      <c r="AW73" s="77">
        <f>CLAIMS_Total_Ind!AW73+CLAIMS_Total_Grp!AW73</f>
        <v>0</v>
      </c>
      <c r="AX73" s="77">
        <f>CLAIMS_Total_Ind!AX73+CLAIMS_Total_Grp!AX73</f>
        <v>0</v>
      </c>
      <c r="AY73" s="77">
        <f>CLAIMS_Total_Ind!AY73+CLAIMS_Total_Grp!AY73</f>
        <v>0</v>
      </c>
      <c r="AZ73" s="77">
        <f>CLAIMS_Total_Ind!AZ73+CLAIMS_Total_Grp!AZ73</f>
        <v>0</v>
      </c>
      <c r="BA73" s="77">
        <f>CLAIMS_Total_Ind!BA73+CLAIMS_Total_Grp!BA73</f>
        <v>0</v>
      </c>
      <c r="BB73" s="77">
        <f>CLAIMS_Total_Ind!BB73+CLAIMS_Total_Grp!BB73</f>
        <v>0</v>
      </c>
      <c r="BC73" s="77">
        <f>CLAIMS_Total_Ind!BC73+CLAIMS_Total_Grp!BC73</f>
        <v>0</v>
      </c>
      <c r="BD73" s="77">
        <f>CLAIMS_Total_Ind!BD73+CLAIMS_Total_Grp!BD73</f>
        <v>0</v>
      </c>
      <c r="BE73" s="77">
        <f>CLAIMS_Total_Ind!BE73+CLAIMS_Total_Grp!BE73</f>
        <v>0</v>
      </c>
      <c r="BF73" s="77">
        <f>CLAIMS_Total_Ind!BF73+CLAIMS_Total_Grp!BF73</f>
        <v>0</v>
      </c>
      <c r="BG73" s="156">
        <f>CLAIMS_Total_Ind!BG73+CLAIMS_Total_Grp!BG73</f>
        <v>0</v>
      </c>
      <c r="BH73" s="156">
        <f>CLAIMS_Total_Ind!BH73+CLAIMS_Total_Grp!BH73</f>
        <v>0</v>
      </c>
      <c r="BI73" s="156">
        <f>CLAIMS_Total_Ind!BI73+CLAIMS_Total_Grp!BI73</f>
        <v>0</v>
      </c>
    </row>
    <row r="74" spans="1:61" x14ac:dyDescent="0.55000000000000004">
      <c r="A74" s="16"/>
      <c r="D74" s="50"/>
      <c r="E74" s="4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1:61" ht="15" customHeight="1" x14ac:dyDescent="0.55000000000000004">
      <c r="A75" s="16" t="str">
        <f t="shared" ref="A75:A81" si="60">$A$71</f>
        <v>CLAIM AMOUNTS PAID</v>
      </c>
      <c r="C75" s="7" t="s">
        <v>25</v>
      </c>
      <c r="D75" s="44" t="s">
        <v>716</v>
      </c>
      <c r="E75" s="44" t="s">
        <v>201</v>
      </c>
      <c r="F75" s="77">
        <f>CLAIMS_Total_Ind!F75+CLAIMS_Total_Grp!F75</f>
        <v>0</v>
      </c>
      <c r="G75" s="77">
        <f>CLAIMS_Total_Ind!G75+CLAIMS_Total_Grp!G75</f>
        <v>0</v>
      </c>
      <c r="H75" s="77">
        <f>CLAIMS_Total_Ind!H75+CLAIMS_Total_Grp!H75</f>
        <v>0</v>
      </c>
      <c r="I75" s="77">
        <f>CLAIMS_Total_Ind!I75+CLAIMS_Total_Grp!I75</f>
        <v>0</v>
      </c>
      <c r="J75" s="77">
        <f>CLAIMS_Total_Ind!J75+CLAIMS_Total_Grp!J75</f>
        <v>0</v>
      </c>
      <c r="K75" s="77">
        <f>CLAIMS_Total_Ind!K75+CLAIMS_Total_Grp!K75</f>
        <v>0</v>
      </c>
      <c r="L75" s="77">
        <f>CLAIMS_Total_Ind!L75+CLAIMS_Total_Grp!L75</f>
        <v>0</v>
      </c>
      <c r="M75" s="77">
        <f>CLAIMS_Total_Ind!M75+CLAIMS_Total_Grp!M75</f>
        <v>0</v>
      </c>
      <c r="N75" s="77">
        <f>CLAIMS_Total_Ind!N75+CLAIMS_Total_Grp!N75</f>
        <v>0</v>
      </c>
      <c r="O75" s="77">
        <f>CLAIMS_Total_Ind!O75+CLAIMS_Total_Grp!O75</f>
        <v>0</v>
      </c>
      <c r="P75" s="77">
        <f>CLAIMS_Total_Ind!P75+CLAIMS_Total_Grp!P75</f>
        <v>0</v>
      </c>
      <c r="Q75" s="77">
        <f>CLAIMS_Total_Ind!Q75+CLAIMS_Total_Grp!Q75</f>
        <v>0</v>
      </c>
      <c r="R75" s="77">
        <f>CLAIMS_Total_Ind!R75+CLAIMS_Total_Grp!R75</f>
        <v>0</v>
      </c>
      <c r="S75" s="77">
        <f>CLAIMS_Total_Ind!S75+CLAIMS_Total_Grp!S75</f>
        <v>0</v>
      </c>
      <c r="T75" s="77">
        <f>CLAIMS_Total_Ind!T75+CLAIMS_Total_Grp!T75</f>
        <v>0</v>
      </c>
      <c r="U75" s="77">
        <f>CLAIMS_Total_Ind!U75+CLAIMS_Total_Grp!U75</f>
        <v>0</v>
      </c>
      <c r="V75" s="77">
        <f>CLAIMS_Total_Ind!V75+CLAIMS_Total_Grp!V75</f>
        <v>0</v>
      </c>
      <c r="W75" s="77">
        <f>CLAIMS_Total_Ind!W75+CLAIMS_Total_Grp!W75</f>
        <v>0</v>
      </c>
      <c r="X75" s="77">
        <f>CLAIMS_Total_Ind!X75+CLAIMS_Total_Grp!X75</f>
        <v>0</v>
      </c>
      <c r="Y75" s="77">
        <f>CLAIMS_Total_Ind!Y75+CLAIMS_Total_Grp!Y75</f>
        <v>0</v>
      </c>
      <c r="Z75" s="77">
        <f>CLAIMS_Total_Ind!Z75+CLAIMS_Total_Grp!Z75</f>
        <v>0</v>
      </c>
      <c r="AA75" s="77">
        <f>CLAIMS_Total_Ind!AA75+CLAIMS_Total_Grp!AA75</f>
        <v>0</v>
      </c>
      <c r="AB75" s="77">
        <f>CLAIMS_Total_Ind!AB75+CLAIMS_Total_Grp!AB75</f>
        <v>0</v>
      </c>
      <c r="AC75" s="77">
        <f>CLAIMS_Total_Ind!AC75+CLAIMS_Total_Grp!AC75</f>
        <v>0</v>
      </c>
      <c r="AD75" s="77">
        <f>CLAIMS_Total_Ind!AD75+CLAIMS_Total_Grp!AD75</f>
        <v>0</v>
      </c>
      <c r="AE75" s="77">
        <f>CLAIMS_Total_Ind!AE75+CLAIMS_Total_Grp!AE75</f>
        <v>0</v>
      </c>
      <c r="AF75" s="77">
        <f>CLAIMS_Total_Ind!AF75+CLAIMS_Total_Grp!AF75</f>
        <v>0</v>
      </c>
      <c r="AG75" s="77">
        <f>CLAIMS_Total_Ind!AG75+CLAIMS_Total_Grp!AG75</f>
        <v>0</v>
      </c>
      <c r="AH75" s="77">
        <f>CLAIMS_Total_Ind!AH75+CLAIMS_Total_Grp!AH75</f>
        <v>0</v>
      </c>
      <c r="AI75" s="77">
        <f>CLAIMS_Total_Ind!AI75+CLAIMS_Total_Grp!AI75</f>
        <v>0</v>
      </c>
      <c r="AJ75" s="77">
        <f>CLAIMS_Total_Ind!AJ75+CLAIMS_Total_Grp!AJ75</f>
        <v>0</v>
      </c>
      <c r="AK75" s="77">
        <f>CLAIMS_Total_Ind!AK75+CLAIMS_Total_Grp!AK75</f>
        <v>0</v>
      </c>
      <c r="AL75" s="77">
        <f>CLAIMS_Total_Ind!AL75+CLAIMS_Total_Grp!AL75</f>
        <v>0</v>
      </c>
      <c r="AM75" s="77">
        <f>CLAIMS_Total_Ind!AM75+CLAIMS_Total_Grp!AM75</f>
        <v>0</v>
      </c>
      <c r="AN75" s="77">
        <f>CLAIMS_Total_Ind!AN75+CLAIMS_Total_Grp!AN75</f>
        <v>0</v>
      </c>
      <c r="AO75" s="77">
        <f>CLAIMS_Total_Ind!AO75+CLAIMS_Total_Grp!AO75</f>
        <v>0</v>
      </c>
      <c r="AP75" s="77">
        <f>CLAIMS_Total_Ind!AP75+CLAIMS_Total_Grp!AP75</f>
        <v>0</v>
      </c>
      <c r="AQ75" s="77">
        <f>CLAIMS_Total_Ind!AQ75+CLAIMS_Total_Grp!AQ75</f>
        <v>0</v>
      </c>
      <c r="AR75" s="77">
        <f>CLAIMS_Total_Ind!AR75+CLAIMS_Total_Grp!AR75</f>
        <v>0</v>
      </c>
      <c r="AS75" s="77">
        <f>CLAIMS_Total_Ind!AS75+CLAIMS_Total_Grp!AS75</f>
        <v>0</v>
      </c>
      <c r="AT75" s="77">
        <f>CLAIMS_Total_Ind!AT75+CLAIMS_Total_Grp!AT75</f>
        <v>0</v>
      </c>
      <c r="AU75" s="77">
        <f>CLAIMS_Total_Ind!AU75+CLAIMS_Total_Grp!AU75</f>
        <v>0</v>
      </c>
      <c r="AV75" s="77">
        <f>CLAIMS_Total_Ind!AV75+CLAIMS_Total_Grp!AV75</f>
        <v>0</v>
      </c>
      <c r="AW75" s="77">
        <f>CLAIMS_Total_Ind!AW75+CLAIMS_Total_Grp!AW75</f>
        <v>0</v>
      </c>
      <c r="AX75" s="77">
        <f>CLAIMS_Total_Ind!AX75+CLAIMS_Total_Grp!AX75</f>
        <v>0</v>
      </c>
      <c r="AY75" s="77">
        <f>CLAIMS_Total_Ind!AY75+CLAIMS_Total_Grp!AY75</f>
        <v>0</v>
      </c>
      <c r="AZ75" s="77">
        <f>CLAIMS_Total_Ind!AZ75+CLAIMS_Total_Grp!AZ75</f>
        <v>0</v>
      </c>
      <c r="BA75" s="77">
        <f>CLAIMS_Total_Ind!BA75+CLAIMS_Total_Grp!BA75</f>
        <v>0</v>
      </c>
      <c r="BB75" s="77">
        <f>CLAIMS_Total_Ind!BB75+CLAIMS_Total_Grp!BB75</f>
        <v>0</v>
      </c>
      <c r="BC75" s="77">
        <f>CLAIMS_Total_Ind!BC75+CLAIMS_Total_Grp!BC75</f>
        <v>0</v>
      </c>
      <c r="BD75" s="77">
        <f>CLAIMS_Total_Ind!BD75+CLAIMS_Total_Grp!BD75</f>
        <v>0</v>
      </c>
      <c r="BE75" s="77">
        <f>CLAIMS_Total_Ind!BE75+CLAIMS_Total_Grp!BE75</f>
        <v>0</v>
      </c>
      <c r="BF75" s="77">
        <f>CLAIMS_Total_Ind!BF75+CLAIMS_Total_Grp!BF75</f>
        <v>0</v>
      </c>
      <c r="BG75" s="77">
        <f>CLAIMS_Total_Ind!BG75+CLAIMS_Total_Grp!BG75</f>
        <v>0</v>
      </c>
      <c r="BH75" s="77">
        <f>CLAIMS_Total_Ind!BH75+CLAIMS_Total_Grp!BH75</f>
        <v>0</v>
      </c>
      <c r="BI75" s="77">
        <f>CLAIMS_Total_Ind!BI75+CLAIMS_Total_Grp!BI75</f>
        <v>0</v>
      </c>
    </row>
    <row r="76" spans="1:61" x14ac:dyDescent="0.55000000000000004">
      <c r="A76" s="16" t="str">
        <f t="shared" si="60"/>
        <v>CLAIM AMOUNTS PAID</v>
      </c>
      <c r="C76" s="7" t="s">
        <v>25</v>
      </c>
      <c r="D76" s="44" t="s">
        <v>640</v>
      </c>
      <c r="E76" s="44" t="s">
        <v>202</v>
      </c>
      <c r="F76" s="77">
        <f>CLAIMS_Total_Ind!F76+CLAIMS_Total_Grp!F76</f>
        <v>0</v>
      </c>
      <c r="G76" s="77">
        <f>CLAIMS_Total_Ind!G76+CLAIMS_Total_Grp!G76</f>
        <v>0</v>
      </c>
      <c r="H76" s="77">
        <f>CLAIMS_Total_Ind!H76+CLAIMS_Total_Grp!H76</f>
        <v>0</v>
      </c>
      <c r="I76" s="77">
        <f>CLAIMS_Total_Ind!I76+CLAIMS_Total_Grp!I76</f>
        <v>0</v>
      </c>
      <c r="J76" s="77">
        <f>CLAIMS_Total_Ind!J76+CLAIMS_Total_Grp!J76</f>
        <v>0</v>
      </c>
      <c r="K76" s="77">
        <f>CLAIMS_Total_Ind!K76+CLAIMS_Total_Grp!K76</f>
        <v>0</v>
      </c>
      <c r="L76" s="77">
        <f>CLAIMS_Total_Ind!L76+CLAIMS_Total_Grp!L76</f>
        <v>0</v>
      </c>
      <c r="M76" s="77">
        <f>CLAIMS_Total_Ind!M76+CLAIMS_Total_Grp!M76</f>
        <v>0</v>
      </c>
      <c r="N76" s="77">
        <f>CLAIMS_Total_Ind!N76+CLAIMS_Total_Grp!N76</f>
        <v>0</v>
      </c>
      <c r="O76" s="77">
        <f>CLAIMS_Total_Ind!O76+CLAIMS_Total_Grp!O76</f>
        <v>0</v>
      </c>
      <c r="P76" s="77">
        <f>CLAIMS_Total_Ind!P76+CLAIMS_Total_Grp!P76</f>
        <v>0</v>
      </c>
      <c r="Q76" s="77">
        <f>CLAIMS_Total_Ind!Q76+CLAIMS_Total_Grp!Q76</f>
        <v>0</v>
      </c>
      <c r="R76" s="77">
        <f>CLAIMS_Total_Ind!R76+CLAIMS_Total_Grp!R76</f>
        <v>0</v>
      </c>
      <c r="S76" s="77">
        <f>CLAIMS_Total_Ind!S76+CLAIMS_Total_Grp!S76</f>
        <v>0</v>
      </c>
      <c r="T76" s="77">
        <f>CLAIMS_Total_Ind!T76+CLAIMS_Total_Grp!T76</f>
        <v>0</v>
      </c>
      <c r="U76" s="77">
        <f>CLAIMS_Total_Ind!U76+CLAIMS_Total_Grp!U76</f>
        <v>0</v>
      </c>
      <c r="V76" s="77">
        <f>CLAIMS_Total_Ind!V76+CLAIMS_Total_Grp!V76</f>
        <v>0</v>
      </c>
      <c r="W76" s="77">
        <f>CLAIMS_Total_Ind!W76+CLAIMS_Total_Grp!W76</f>
        <v>0</v>
      </c>
      <c r="X76" s="77">
        <f>CLAIMS_Total_Ind!X76+CLAIMS_Total_Grp!X76</f>
        <v>0</v>
      </c>
      <c r="Y76" s="77">
        <f>CLAIMS_Total_Ind!Y76+CLAIMS_Total_Grp!Y76</f>
        <v>0</v>
      </c>
      <c r="Z76" s="77">
        <f>CLAIMS_Total_Ind!Z76+CLAIMS_Total_Grp!Z76</f>
        <v>0</v>
      </c>
      <c r="AA76" s="77">
        <f>CLAIMS_Total_Ind!AA76+CLAIMS_Total_Grp!AA76</f>
        <v>0</v>
      </c>
      <c r="AB76" s="77">
        <f>CLAIMS_Total_Ind!AB76+CLAIMS_Total_Grp!AB76</f>
        <v>0</v>
      </c>
      <c r="AC76" s="77">
        <f>CLAIMS_Total_Ind!AC76+CLAIMS_Total_Grp!AC76</f>
        <v>0</v>
      </c>
      <c r="AD76" s="77">
        <f>CLAIMS_Total_Ind!AD76+CLAIMS_Total_Grp!AD76</f>
        <v>0</v>
      </c>
      <c r="AE76" s="77">
        <f>CLAIMS_Total_Ind!AE76+CLAIMS_Total_Grp!AE76</f>
        <v>0</v>
      </c>
      <c r="AF76" s="77">
        <f>CLAIMS_Total_Ind!AF76+CLAIMS_Total_Grp!AF76</f>
        <v>0</v>
      </c>
      <c r="AG76" s="77">
        <f>CLAIMS_Total_Ind!AG76+CLAIMS_Total_Grp!AG76</f>
        <v>0</v>
      </c>
      <c r="AH76" s="77">
        <f>CLAIMS_Total_Ind!AH76+CLAIMS_Total_Grp!AH76</f>
        <v>0</v>
      </c>
      <c r="AI76" s="77">
        <f>CLAIMS_Total_Ind!AI76+CLAIMS_Total_Grp!AI76</f>
        <v>0</v>
      </c>
      <c r="AJ76" s="77">
        <f>CLAIMS_Total_Ind!AJ76+CLAIMS_Total_Grp!AJ76</f>
        <v>0</v>
      </c>
      <c r="AK76" s="77">
        <f>CLAIMS_Total_Ind!AK76+CLAIMS_Total_Grp!AK76</f>
        <v>0</v>
      </c>
      <c r="AL76" s="77">
        <f>CLAIMS_Total_Ind!AL76+CLAIMS_Total_Grp!AL76</f>
        <v>0</v>
      </c>
      <c r="AM76" s="77">
        <f>CLAIMS_Total_Ind!AM76+CLAIMS_Total_Grp!AM76</f>
        <v>0</v>
      </c>
      <c r="AN76" s="77">
        <f>CLAIMS_Total_Ind!AN76+CLAIMS_Total_Grp!AN76</f>
        <v>0</v>
      </c>
      <c r="AO76" s="77">
        <f>CLAIMS_Total_Ind!AO76+CLAIMS_Total_Grp!AO76</f>
        <v>0</v>
      </c>
      <c r="AP76" s="77">
        <f>CLAIMS_Total_Ind!AP76+CLAIMS_Total_Grp!AP76</f>
        <v>0</v>
      </c>
      <c r="AQ76" s="77">
        <f>CLAIMS_Total_Ind!AQ76+CLAIMS_Total_Grp!AQ76</f>
        <v>0</v>
      </c>
      <c r="AR76" s="77">
        <f>CLAIMS_Total_Ind!AR76+CLAIMS_Total_Grp!AR76</f>
        <v>0</v>
      </c>
      <c r="AS76" s="77">
        <f>CLAIMS_Total_Ind!AS76+CLAIMS_Total_Grp!AS76</f>
        <v>0</v>
      </c>
      <c r="AT76" s="77">
        <f>CLAIMS_Total_Ind!AT76+CLAIMS_Total_Grp!AT76</f>
        <v>0</v>
      </c>
      <c r="AU76" s="77">
        <f>CLAIMS_Total_Ind!AU76+CLAIMS_Total_Grp!AU76</f>
        <v>0</v>
      </c>
      <c r="AV76" s="77">
        <f>CLAIMS_Total_Ind!AV76+CLAIMS_Total_Grp!AV76</f>
        <v>0</v>
      </c>
      <c r="AW76" s="77">
        <f>CLAIMS_Total_Ind!AW76+CLAIMS_Total_Grp!AW76</f>
        <v>0</v>
      </c>
      <c r="AX76" s="77">
        <f>CLAIMS_Total_Ind!AX76+CLAIMS_Total_Grp!AX76</f>
        <v>0</v>
      </c>
      <c r="AY76" s="77">
        <f>CLAIMS_Total_Ind!AY76+CLAIMS_Total_Grp!AY76</f>
        <v>0</v>
      </c>
      <c r="AZ76" s="77">
        <f>CLAIMS_Total_Ind!AZ76+CLAIMS_Total_Grp!AZ76</f>
        <v>0</v>
      </c>
      <c r="BA76" s="77">
        <f>CLAIMS_Total_Ind!BA76+CLAIMS_Total_Grp!BA76</f>
        <v>0</v>
      </c>
      <c r="BB76" s="77">
        <f>CLAIMS_Total_Ind!BB76+CLAIMS_Total_Grp!BB76</f>
        <v>0</v>
      </c>
      <c r="BC76" s="77">
        <f>CLAIMS_Total_Ind!BC76+CLAIMS_Total_Grp!BC76</f>
        <v>0</v>
      </c>
      <c r="BD76" s="77">
        <f>CLAIMS_Total_Ind!BD76+CLAIMS_Total_Grp!BD76</f>
        <v>0</v>
      </c>
      <c r="BE76" s="77">
        <f>CLAIMS_Total_Ind!BE76+CLAIMS_Total_Grp!BE76</f>
        <v>0</v>
      </c>
      <c r="BF76" s="77">
        <f>CLAIMS_Total_Ind!BF76+CLAIMS_Total_Grp!BF76</f>
        <v>0</v>
      </c>
      <c r="BG76" s="77">
        <f>CLAIMS_Total_Ind!BG76+CLAIMS_Total_Grp!BG76</f>
        <v>0</v>
      </c>
      <c r="BH76" s="77">
        <f>CLAIMS_Total_Ind!BH76+CLAIMS_Total_Grp!BH76</f>
        <v>0</v>
      </c>
      <c r="BI76" s="77">
        <f>CLAIMS_Total_Ind!BI76+CLAIMS_Total_Grp!BI76</f>
        <v>0</v>
      </c>
    </row>
    <row r="77" spans="1:61" x14ac:dyDescent="0.55000000000000004">
      <c r="A77" s="16" t="str">
        <f t="shared" si="60"/>
        <v>CLAIM AMOUNTS PAID</v>
      </c>
      <c r="C77" s="7" t="s">
        <v>25</v>
      </c>
      <c r="D77" s="44" t="s">
        <v>313</v>
      </c>
      <c r="E77" s="44" t="s">
        <v>26</v>
      </c>
      <c r="F77" s="77">
        <f>CLAIMS_Total_Ind!F77+CLAIMS_Total_Grp!F77</f>
        <v>0</v>
      </c>
      <c r="G77" s="77">
        <f>CLAIMS_Total_Ind!G77+CLAIMS_Total_Grp!G77</f>
        <v>0</v>
      </c>
      <c r="H77" s="77">
        <f>CLAIMS_Total_Ind!H77+CLAIMS_Total_Grp!H77</f>
        <v>0</v>
      </c>
      <c r="I77" s="77">
        <f>CLAIMS_Total_Ind!I77+CLAIMS_Total_Grp!I77</f>
        <v>0</v>
      </c>
      <c r="J77" s="77">
        <f>CLAIMS_Total_Ind!J77+CLAIMS_Total_Grp!J77</f>
        <v>0</v>
      </c>
      <c r="K77" s="77">
        <f>CLAIMS_Total_Ind!K77+CLAIMS_Total_Grp!K77</f>
        <v>0</v>
      </c>
      <c r="L77" s="77">
        <f>CLAIMS_Total_Ind!L77+CLAIMS_Total_Grp!L77</f>
        <v>0</v>
      </c>
      <c r="M77" s="77">
        <f>CLAIMS_Total_Ind!M77+CLAIMS_Total_Grp!M77</f>
        <v>0</v>
      </c>
      <c r="N77" s="77">
        <f>CLAIMS_Total_Ind!N77+CLAIMS_Total_Grp!N77</f>
        <v>0</v>
      </c>
      <c r="O77" s="77">
        <f>CLAIMS_Total_Ind!O77+CLAIMS_Total_Grp!O77</f>
        <v>0</v>
      </c>
      <c r="P77" s="77">
        <f>CLAIMS_Total_Ind!P77+CLAIMS_Total_Grp!P77</f>
        <v>0</v>
      </c>
      <c r="Q77" s="77">
        <f>CLAIMS_Total_Ind!Q77+CLAIMS_Total_Grp!Q77</f>
        <v>0</v>
      </c>
      <c r="R77" s="77">
        <f>CLAIMS_Total_Ind!R77+CLAIMS_Total_Grp!R77</f>
        <v>0</v>
      </c>
      <c r="S77" s="77">
        <f>CLAIMS_Total_Ind!S77+CLAIMS_Total_Grp!S77</f>
        <v>0</v>
      </c>
      <c r="T77" s="77">
        <f>CLAIMS_Total_Ind!T77+CLAIMS_Total_Grp!T77</f>
        <v>0</v>
      </c>
      <c r="U77" s="77">
        <f>CLAIMS_Total_Ind!U77+CLAIMS_Total_Grp!U77</f>
        <v>0</v>
      </c>
      <c r="V77" s="77">
        <f>CLAIMS_Total_Ind!V77+CLAIMS_Total_Grp!V77</f>
        <v>0</v>
      </c>
      <c r="W77" s="77">
        <f>CLAIMS_Total_Ind!W77+CLAIMS_Total_Grp!W77</f>
        <v>0</v>
      </c>
      <c r="X77" s="77">
        <f>CLAIMS_Total_Ind!X77+CLAIMS_Total_Grp!X77</f>
        <v>0</v>
      </c>
      <c r="Y77" s="77">
        <f>CLAIMS_Total_Ind!Y77+CLAIMS_Total_Grp!Y77</f>
        <v>0</v>
      </c>
      <c r="Z77" s="77">
        <f>CLAIMS_Total_Ind!Z77+CLAIMS_Total_Grp!Z77</f>
        <v>0</v>
      </c>
      <c r="AA77" s="77">
        <f>CLAIMS_Total_Ind!AA77+CLAIMS_Total_Grp!AA77</f>
        <v>0</v>
      </c>
      <c r="AB77" s="77">
        <f>CLAIMS_Total_Ind!AB77+CLAIMS_Total_Grp!AB77</f>
        <v>0</v>
      </c>
      <c r="AC77" s="77">
        <f>CLAIMS_Total_Ind!AC77+CLAIMS_Total_Grp!AC77</f>
        <v>0</v>
      </c>
      <c r="AD77" s="77">
        <f>CLAIMS_Total_Ind!AD77+CLAIMS_Total_Grp!AD77</f>
        <v>0</v>
      </c>
      <c r="AE77" s="77">
        <f>CLAIMS_Total_Ind!AE77+CLAIMS_Total_Grp!AE77</f>
        <v>0</v>
      </c>
      <c r="AF77" s="77">
        <f>CLAIMS_Total_Ind!AF77+CLAIMS_Total_Grp!AF77</f>
        <v>0</v>
      </c>
      <c r="AG77" s="77">
        <f>CLAIMS_Total_Ind!AG77+CLAIMS_Total_Grp!AG77</f>
        <v>0</v>
      </c>
      <c r="AH77" s="77">
        <f>CLAIMS_Total_Ind!AH77+CLAIMS_Total_Grp!AH77</f>
        <v>0</v>
      </c>
      <c r="AI77" s="77">
        <f>CLAIMS_Total_Ind!AI77+CLAIMS_Total_Grp!AI77</f>
        <v>0</v>
      </c>
      <c r="AJ77" s="77">
        <f>CLAIMS_Total_Ind!AJ77+CLAIMS_Total_Grp!AJ77</f>
        <v>0</v>
      </c>
      <c r="AK77" s="77">
        <f>CLAIMS_Total_Ind!AK77+CLAIMS_Total_Grp!AK77</f>
        <v>0</v>
      </c>
      <c r="AL77" s="77">
        <f>CLAIMS_Total_Ind!AL77+CLAIMS_Total_Grp!AL77</f>
        <v>0</v>
      </c>
      <c r="AM77" s="77">
        <f>CLAIMS_Total_Ind!AM77+CLAIMS_Total_Grp!AM77</f>
        <v>0</v>
      </c>
      <c r="AN77" s="77">
        <f>CLAIMS_Total_Ind!AN77+CLAIMS_Total_Grp!AN77</f>
        <v>0</v>
      </c>
      <c r="AO77" s="77">
        <f>CLAIMS_Total_Ind!AO77+CLAIMS_Total_Grp!AO77</f>
        <v>0</v>
      </c>
      <c r="AP77" s="77">
        <f>CLAIMS_Total_Ind!AP77+CLAIMS_Total_Grp!AP77</f>
        <v>0</v>
      </c>
      <c r="AQ77" s="77">
        <f>CLAIMS_Total_Ind!AQ77+CLAIMS_Total_Grp!AQ77</f>
        <v>0</v>
      </c>
      <c r="AR77" s="77">
        <f>CLAIMS_Total_Ind!AR77+CLAIMS_Total_Grp!AR77</f>
        <v>0</v>
      </c>
      <c r="AS77" s="77">
        <f>CLAIMS_Total_Ind!AS77+CLAIMS_Total_Grp!AS77</f>
        <v>0</v>
      </c>
      <c r="AT77" s="77">
        <f>CLAIMS_Total_Ind!AT77+CLAIMS_Total_Grp!AT77</f>
        <v>0</v>
      </c>
      <c r="AU77" s="77">
        <f>CLAIMS_Total_Ind!AU77+CLAIMS_Total_Grp!AU77</f>
        <v>0</v>
      </c>
      <c r="AV77" s="77">
        <f>CLAIMS_Total_Ind!AV77+CLAIMS_Total_Grp!AV77</f>
        <v>0</v>
      </c>
      <c r="AW77" s="77">
        <f>CLAIMS_Total_Ind!AW77+CLAIMS_Total_Grp!AW77</f>
        <v>0</v>
      </c>
      <c r="AX77" s="77">
        <f>CLAIMS_Total_Ind!AX77+CLAIMS_Total_Grp!AX77</f>
        <v>0</v>
      </c>
      <c r="AY77" s="77">
        <f>CLAIMS_Total_Ind!AY77+CLAIMS_Total_Grp!AY77</f>
        <v>0</v>
      </c>
      <c r="AZ77" s="77">
        <f>CLAIMS_Total_Ind!AZ77+CLAIMS_Total_Grp!AZ77</f>
        <v>0</v>
      </c>
      <c r="BA77" s="77">
        <f>CLAIMS_Total_Ind!BA77+CLAIMS_Total_Grp!BA77</f>
        <v>0</v>
      </c>
      <c r="BB77" s="77">
        <f>CLAIMS_Total_Ind!BB77+CLAIMS_Total_Grp!BB77</f>
        <v>0</v>
      </c>
      <c r="BC77" s="77">
        <f>CLAIMS_Total_Ind!BC77+CLAIMS_Total_Grp!BC77</f>
        <v>0</v>
      </c>
      <c r="BD77" s="77">
        <f>CLAIMS_Total_Ind!BD77+CLAIMS_Total_Grp!BD77</f>
        <v>0</v>
      </c>
      <c r="BE77" s="77">
        <f>CLAIMS_Total_Ind!BE77+CLAIMS_Total_Grp!BE77</f>
        <v>0</v>
      </c>
      <c r="BF77" s="77">
        <f>CLAIMS_Total_Ind!BF77+CLAIMS_Total_Grp!BF77</f>
        <v>0</v>
      </c>
      <c r="BG77" s="77">
        <f>CLAIMS_Total_Ind!BG77+CLAIMS_Total_Grp!BG77</f>
        <v>0</v>
      </c>
      <c r="BH77" s="77">
        <f>CLAIMS_Total_Ind!BH77+CLAIMS_Total_Grp!BH77</f>
        <v>0</v>
      </c>
      <c r="BI77" s="77">
        <f>CLAIMS_Total_Ind!BI77+CLAIMS_Total_Grp!BI77</f>
        <v>0</v>
      </c>
    </row>
    <row r="78" spans="1:61" x14ac:dyDescent="0.55000000000000004">
      <c r="A78" s="16" t="str">
        <f t="shared" si="60"/>
        <v>CLAIM AMOUNTS PAID</v>
      </c>
      <c r="C78" s="7" t="s">
        <v>25</v>
      </c>
      <c r="D78" s="44" t="s">
        <v>660</v>
      </c>
      <c r="E78" s="44" t="s">
        <v>203</v>
      </c>
      <c r="F78" s="77">
        <f>CLAIMS_Total_Ind!F78+CLAIMS_Total_Grp!F78</f>
        <v>0</v>
      </c>
      <c r="G78" s="77">
        <f>CLAIMS_Total_Ind!G78+CLAIMS_Total_Grp!G78</f>
        <v>0</v>
      </c>
      <c r="H78" s="77">
        <f>CLAIMS_Total_Ind!H78+CLAIMS_Total_Grp!H78</f>
        <v>0</v>
      </c>
      <c r="I78" s="77">
        <f>CLAIMS_Total_Ind!I78+CLAIMS_Total_Grp!I78</f>
        <v>0</v>
      </c>
      <c r="J78" s="77">
        <f>CLAIMS_Total_Ind!J78+CLAIMS_Total_Grp!J78</f>
        <v>0</v>
      </c>
      <c r="K78" s="77">
        <f>CLAIMS_Total_Ind!K78+CLAIMS_Total_Grp!K78</f>
        <v>0</v>
      </c>
      <c r="L78" s="77">
        <f>CLAIMS_Total_Ind!L78+CLAIMS_Total_Grp!L78</f>
        <v>0</v>
      </c>
      <c r="M78" s="77">
        <f>CLAIMS_Total_Ind!M78+CLAIMS_Total_Grp!M78</f>
        <v>0</v>
      </c>
      <c r="N78" s="77">
        <f>CLAIMS_Total_Ind!N78+CLAIMS_Total_Grp!N78</f>
        <v>0</v>
      </c>
      <c r="O78" s="77">
        <f>CLAIMS_Total_Ind!O78+CLAIMS_Total_Grp!O78</f>
        <v>0</v>
      </c>
      <c r="P78" s="77">
        <f>CLAIMS_Total_Ind!P78+CLAIMS_Total_Grp!P78</f>
        <v>0</v>
      </c>
      <c r="Q78" s="77">
        <f>CLAIMS_Total_Ind!Q78+CLAIMS_Total_Grp!Q78</f>
        <v>0</v>
      </c>
      <c r="R78" s="77">
        <f>CLAIMS_Total_Ind!R78+CLAIMS_Total_Grp!R78</f>
        <v>0</v>
      </c>
      <c r="S78" s="77">
        <f>CLAIMS_Total_Ind!S78+CLAIMS_Total_Grp!S78</f>
        <v>0</v>
      </c>
      <c r="T78" s="77">
        <f>CLAIMS_Total_Ind!T78+CLAIMS_Total_Grp!T78</f>
        <v>0</v>
      </c>
      <c r="U78" s="77">
        <f>CLAIMS_Total_Ind!U78+CLAIMS_Total_Grp!U78</f>
        <v>0</v>
      </c>
      <c r="V78" s="77">
        <f>CLAIMS_Total_Ind!V78+CLAIMS_Total_Grp!V78</f>
        <v>0</v>
      </c>
      <c r="W78" s="77">
        <f>CLAIMS_Total_Ind!W78+CLAIMS_Total_Grp!W78</f>
        <v>0</v>
      </c>
      <c r="X78" s="77">
        <f>CLAIMS_Total_Ind!X78+CLAIMS_Total_Grp!X78</f>
        <v>0</v>
      </c>
      <c r="Y78" s="77">
        <f>CLAIMS_Total_Ind!Y78+CLAIMS_Total_Grp!Y78</f>
        <v>0</v>
      </c>
      <c r="Z78" s="77">
        <f>CLAIMS_Total_Ind!Z78+CLAIMS_Total_Grp!Z78</f>
        <v>0</v>
      </c>
      <c r="AA78" s="77">
        <f>CLAIMS_Total_Ind!AA78+CLAIMS_Total_Grp!AA78</f>
        <v>0</v>
      </c>
      <c r="AB78" s="77">
        <f>CLAIMS_Total_Ind!AB78+CLAIMS_Total_Grp!AB78</f>
        <v>0</v>
      </c>
      <c r="AC78" s="77">
        <f>CLAIMS_Total_Ind!AC78+CLAIMS_Total_Grp!AC78</f>
        <v>0</v>
      </c>
      <c r="AD78" s="77">
        <f>CLAIMS_Total_Ind!AD78+CLAIMS_Total_Grp!AD78</f>
        <v>0</v>
      </c>
      <c r="AE78" s="77">
        <f>CLAIMS_Total_Ind!AE78+CLAIMS_Total_Grp!AE78</f>
        <v>0</v>
      </c>
      <c r="AF78" s="77">
        <f>CLAIMS_Total_Ind!AF78+CLAIMS_Total_Grp!AF78</f>
        <v>0</v>
      </c>
      <c r="AG78" s="77">
        <f>CLAIMS_Total_Ind!AG78+CLAIMS_Total_Grp!AG78</f>
        <v>0</v>
      </c>
      <c r="AH78" s="77">
        <f>CLAIMS_Total_Ind!AH78+CLAIMS_Total_Grp!AH78</f>
        <v>0</v>
      </c>
      <c r="AI78" s="77">
        <f>CLAIMS_Total_Ind!AI78+CLAIMS_Total_Grp!AI78</f>
        <v>0</v>
      </c>
      <c r="AJ78" s="77">
        <f>CLAIMS_Total_Ind!AJ78+CLAIMS_Total_Grp!AJ78</f>
        <v>0</v>
      </c>
      <c r="AK78" s="77">
        <f>CLAIMS_Total_Ind!AK78+CLAIMS_Total_Grp!AK78</f>
        <v>0</v>
      </c>
      <c r="AL78" s="77">
        <f>CLAIMS_Total_Ind!AL78+CLAIMS_Total_Grp!AL78</f>
        <v>0</v>
      </c>
      <c r="AM78" s="77">
        <f>CLAIMS_Total_Ind!AM78+CLAIMS_Total_Grp!AM78</f>
        <v>0</v>
      </c>
      <c r="AN78" s="77">
        <f>CLAIMS_Total_Ind!AN78+CLAIMS_Total_Grp!AN78</f>
        <v>0</v>
      </c>
      <c r="AO78" s="77">
        <f>CLAIMS_Total_Ind!AO78+CLAIMS_Total_Grp!AO78</f>
        <v>0</v>
      </c>
      <c r="AP78" s="77">
        <f>CLAIMS_Total_Ind!AP78+CLAIMS_Total_Grp!AP78</f>
        <v>0</v>
      </c>
      <c r="AQ78" s="77">
        <f>CLAIMS_Total_Ind!AQ78+CLAIMS_Total_Grp!AQ78</f>
        <v>0</v>
      </c>
      <c r="AR78" s="77">
        <f>CLAIMS_Total_Ind!AR78+CLAIMS_Total_Grp!AR78</f>
        <v>0</v>
      </c>
      <c r="AS78" s="77">
        <f>CLAIMS_Total_Ind!AS78+CLAIMS_Total_Grp!AS78</f>
        <v>0</v>
      </c>
      <c r="AT78" s="77">
        <f>CLAIMS_Total_Ind!AT78+CLAIMS_Total_Grp!AT78</f>
        <v>0</v>
      </c>
      <c r="AU78" s="77">
        <f>CLAIMS_Total_Ind!AU78+CLAIMS_Total_Grp!AU78</f>
        <v>0</v>
      </c>
      <c r="AV78" s="77">
        <f>CLAIMS_Total_Ind!AV78+CLAIMS_Total_Grp!AV78</f>
        <v>0</v>
      </c>
      <c r="AW78" s="77">
        <f>CLAIMS_Total_Ind!AW78+CLAIMS_Total_Grp!AW78</f>
        <v>0</v>
      </c>
      <c r="AX78" s="77">
        <f>CLAIMS_Total_Ind!AX78+CLAIMS_Total_Grp!AX78</f>
        <v>0</v>
      </c>
      <c r="AY78" s="77">
        <f>CLAIMS_Total_Ind!AY78+CLAIMS_Total_Grp!AY78</f>
        <v>0</v>
      </c>
      <c r="AZ78" s="77">
        <f>CLAIMS_Total_Ind!AZ78+CLAIMS_Total_Grp!AZ78</f>
        <v>0</v>
      </c>
      <c r="BA78" s="77">
        <f>CLAIMS_Total_Ind!BA78+CLAIMS_Total_Grp!BA78</f>
        <v>0</v>
      </c>
      <c r="BB78" s="77">
        <f>CLAIMS_Total_Ind!BB78+CLAIMS_Total_Grp!BB78</f>
        <v>0</v>
      </c>
      <c r="BC78" s="77">
        <f>CLAIMS_Total_Ind!BC78+CLAIMS_Total_Grp!BC78</f>
        <v>0</v>
      </c>
      <c r="BD78" s="77">
        <f>CLAIMS_Total_Ind!BD78+CLAIMS_Total_Grp!BD78</f>
        <v>0</v>
      </c>
      <c r="BE78" s="77">
        <f>CLAIMS_Total_Ind!BE78+CLAIMS_Total_Grp!BE78</f>
        <v>0</v>
      </c>
      <c r="BF78" s="77">
        <f>CLAIMS_Total_Ind!BF78+CLAIMS_Total_Grp!BF78</f>
        <v>0</v>
      </c>
      <c r="BG78" s="77">
        <f>CLAIMS_Total_Ind!BG78+CLAIMS_Total_Grp!BG78</f>
        <v>0</v>
      </c>
      <c r="BH78" s="77">
        <f>CLAIMS_Total_Ind!BH78+CLAIMS_Total_Grp!BH78</f>
        <v>0</v>
      </c>
      <c r="BI78" s="77">
        <f>CLAIMS_Total_Ind!BI78+CLAIMS_Total_Grp!BI78</f>
        <v>0</v>
      </c>
    </row>
    <row r="79" spans="1:61" x14ac:dyDescent="0.55000000000000004">
      <c r="A79" s="16" t="str">
        <f t="shared" si="60"/>
        <v>CLAIM AMOUNTS PAID</v>
      </c>
      <c r="C79" s="7" t="s">
        <v>25</v>
      </c>
      <c r="D79" s="44" t="s">
        <v>662</v>
      </c>
      <c r="E79" s="44" t="s">
        <v>204</v>
      </c>
      <c r="F79" s="77">
        <f>CLAIMS_Total_Ind!F79+CLAIMS_Total_Grp!F79</f>
        <v>0</v>
      </c>
      <c r="G79" s="77">
        <f>CLAIMS_Total_Ind!G79+CLAIMS_Total_Grp!G79</f>
        <v>0</v>
      </c>
      <c r="H79" s="77">
        <f>CLAIMS_Total_Ind!H79+CLAIMS_Total_Grp!H79</f>
        <v>0</v>
      </c>
      <c r="I79" s="77">
        <f>CLAIMS_Total_Ind!I79+CLAIMS_Total_Grp!I79</f>
        <v>0</v>
      </c>
      <c r="J79" s="77">
        <f>CLAIMS_Total_Ind!J79+CLAIMS_Total_Grp!J79</f>
        <v>0</v>
      </c>
      <c r="K79" s="77">
        <f>CLAIMS_Total_Ind!K79+CLAIMS_Total_Grp!K79</f>
        <v>0</v>
      </c>
      <c r="L79" s="77">
        <f>CLAIMS_Total_Ind!L79+CLAIMS_Total_Grp!L79</f>
        <v>0</v>
      </c>
      <c r="M79" s="77">
        <f>CLAIMS_Total_Ind!M79+CLAIMS_Total_Grp!M79</f>
        <v>0</v>
      </c>
      <c r="N79" s="77">
        <f>CLAIMS_Total_Ind!N79+CLAIMS_Total_Grp!N79</f>
        <v>0</v>
      </c>
      <c r="O79" s="77">
        <f>CLAIMS_Total_Ind!O79+CLAIMS_Total_Grp!O79</f>
        <v>0</v>
      </c>
      <c r="P79" s="77">
        <f>CLAIMS_Total_Ind!P79+CLAIMS_Total_Grp!P79</f>
        <v>0</v>
      </c>
      <c r="Q79" s="77">
        <f>CLAIMS_Total_Ind!Q79+CLAIMS_Total_Grp!Q79</f>
        <v>0</v>
      </c>
      <c r="R79" s="77">
        <f>CLAIMS_Total_Ind!R79+CLAIMS_Total_Grp!R79</f>
        <v>0</v>
      </c>
      <c r="S79" s="77">
        <f>CLAIMS_Total_Ind!S79+CLAIMS_Total_Grp!S79</f>
        <v>0</v>
      </c>
      <c r="T79" s="77">
        <f>CLAIMS_Total_Ind!T79+CLAIMS_Total_Grp!T79</f>
        <v>0</v>
      </c>
      <c r="U79" s="77">
        <f>CLAIMS_Total_Ind!U79+CLAIMS_Total_Grp!U79</f>
        <v>0</v>
      </c>
      <c r="V79" s="77">
        <f>CLAIMS_Total_Ind!V79+CLAIMS_Total_Grp!V79</f>
        <v>0</v>
      </c>
      <c r="W79" s="77">
        <f>CLAIMS_Total_Ind!W79+CLAIMS_Total_Grp!W79</f>
        <v>0</v>
      </c>
      <c r="X79" s="77">
        <f>CLAIMS_Total_Ind!X79+CLAIMS_Total_Grp!X79</f>
        <v>0</v>
      </c>
      <c r="Y79" s="77">
        <f>CLAIMS_Total_Ind!Y79+CLAIMS_Total_Grp!Y79</f>
        <v>0</v>
      </c>
      <c r="Z79" s="77">
        <f>CLAIMS_Total_Ind!Z79+CLAIMS_Total_Grp!Z79</f>
        <v>0</v>
      </c>
      <c r="AA79" s="77">
        <f>CLAIMS_Total_Ind!AA79+CLAIMS_Total_Grp!AA79</f>
        <v>0</v>
      </c>
      <c r="AB79" s="77">
        <f>CLAIMS_Total_Ind!AB79+CLAIMS_Total_Grp!AB79</f>
        <v>0</v>
      </c>
      <c r="AC79" s="77">
        <f>CLAIMS_Total_Ind!AC79+CLAIMS_Total_Grp!AC79</f>
        <v>0</v>
      </c>
      <c r="AD79" s="77">
        <f>CLAIMS_Total_Ind!AD79+CLAIMS_Total_Grp!AD79</f>
        <v>0</v>
      </c>
      <c r="AE79" s="77">
        <f>CLAIMS_Total_Ind!AE79+CLAIMS_Total_Grp!AE79</f>
        <v>0</v>
      </c>
      <c r="AF79" s="77">
        <f>CLAIMS_Total_Ind!AF79+CLAIMS_Total_Grp!AF79</f>
        <v>0</v>
      </c>
      <c r="AG79" s="77">
        <f>CLAIMS_Total_Ind!AG79+CLAIMS_Total_Grp!AG79</f>
        <v>0</v>
      </c>
      <c r="AH79" s="77">
        <f>CLAIMS_Total_Ind!AH79+CLAIMS_Total_Grp!AH79</f>
        <v>0</v>
      </c>
      <c r="AI79" s="77">
        <f>CLAIMS_Total_Ind!AI79+CLAIMS_Total_Grp!AI79</f>
        <v>0</v>
      </c>
      <c r="AJ79" s="77">
        <f>CLAIMS_Total_Ind!AJ79+CLAIMS_Total_Grp!AJ79</f>
        <v>0</v>
      </c>
      <c r="AK79" s="77">
        <f>CLAIMS_Total_Ind!AK79+CLAIMS_Total_Grp!AK79</f>
        <v>0</v>
      </c>
      <c r="AL79" s="77">
        <f>CLAIMS_Total_Ind!AL79+CLAIMS_Total_Grp!AL79</f>
        <v>0</v>
      </c>
      <c r="AM79" s="77">
        <f>CLAIMS_Total_Ind!AM79+CLAIMS_Total_Grp!AM79</f>
        <v>0</v>
      </c>
      <c r="AN79" s="77">
        <f>CLAIMS_Total_Ind!AN79+CLAIMS_Total_Grp!AN79</f>
        <v>0</v>
      </c>
      <c r="AO79" s="77">
        <f>CLAIMS_Total_Ind!AO79+CLAIMS_Total_Grp!AO79</f>
        <v>0</v>
      </c>
      <c r="AP79" s="77">
        <f>CLAIMS_Total_Ind!AP79+CLAIMS_Total_Grp!AP79</f>
        <v>0</v>
      </c>
      <c r="AQ79" s="77">
        <f>CLAIMS_Total_Ind!AQ79+CLAIMS_Total_Grp!AQ79</f>
        <v>0</v>
      </c>
      <c r="AR79" s="77">
        <f>CLAIMS_Total_Ind!AR79+CLAIMS_Total_Grp!AR79</f>
        <v>0</v>
      </c>
      <c r="AS79" s="77">
        <f>CLAIMS_Total_Ind!AS79+CLAIMS_Total_Grp!AS79</f>
        <v>0</v>
      </c>
      <c r="AT79" s="77">
        <f>CLAIMS_Total_Ind!AT79+CLAIMS_Total_Grp!AT79</f>
        <v>0</v>
      </c>
      <c r="AU79" s="77">
        <f>CLAIMS_Total_Ind!AU79+CLAIMS_Total_Grp!AU79</f>
        <v>0</v>
      </c>
      <c r="AV79" s="77">
        <f>CLAIMS_Total_Ind!AV79+CLAIMS_Total_Grp!AV79</f>
        <v>0</v>
      </c>
      <c r="AW79" s="77">
        <f>CLAIMS_Total_Ind!AW79+CLAIMS_Total_Grp!AW79</f>
        <v>0</v>
      </c>
      <c r="AX79" s="77">
        <f>CLAIMS_Total_Ind!AX79+CLAIMS_Total_Grp!AX79</f>
        <v>0</v>
      </c>
      <c r="AY79" s="77">
        <f>CLAIMS_Total_Ind!AY79+CLAIMS_Total_Grp!AY79</f>
        <v>0</v>
      </c>
      <c r="AZ79" s="77">
        <f>CLAIMS_Total_Ind!AZ79+CLAIMS_Total_Grp!AZ79</f>
        <v>0</v>
      </c>
      <c r="BA79" s="77">
        <f>CLAIMS_Total_Ind!BA79+CLAIMS_Total_Grp!BA79</f>
        <v>0</v>
      </c>
      <c r="BB79" s="77">
        <f>CLAIMS_Total_Ind!BB79+CLAIMS_Total_Grp!BB79</f>
        <v>0</v>
      </c>
      <c r="BC79" s="77">
        <f>CLAIMS_Total_Ind!BC79+CLAIMS_Total_Grp!BC79</f>
        <v>0</v>
      </c>
      <c r="BD79" s="77">
        <f>CLAIMS_Total_Ind!BD79+CLAIMS_Total_Grp!BD79</f>
        <v>0</v>
      </c>
      <c r="BE79" s="77">
        <f>CLAIMS_Total_Ind!BE79+CLAIMS_Total_Grp!BE79</f>
        <v>0</v>
      </c>
      <c r="BF79" s="77">
        <f>CLAIMS_Total_Ind!BF79+CLAIMS_Total_Grp!BF79</f>
        <v>0</v>
      </c>
      <c r="BG79" s="77">
        <f>CLAIMS_Total_Ind!BG79+CLAIMS_Total_Grp!BG79</f>
        <v>0</v>
      </c>
      <c r="BH79" s="77">
        <f>CLAIMS_Total_Ind!BH79+CLAIMS_Total_Grp!BH79</f>
        <v>0</v>
      </c>
      <c r="BI79" s="77">
        <f>CLAIMS_Total_Ind!BI79+CLAIMS_Total_Grp!BI79</f>
        <v>0</v>
      </c>
    </row>
    <row r="80" spans="1:61" x14ac:dyDescent="0.55000000000000004">
      <c r="A80" s="16" t="str">
        <f t="shared" si="60"/>
        <v>CLAIM AMOUNTS PAID</v>
      </c>
      <c r="C80" s="7" t="s">
        <v>25</v>
      </c>
      <c r="D80" s="44" t="s">
        <v>717</v>
      </c>
      <c r="E80" s="44" t="s">
        <v>205</v>
      </c>
      <c r="F80" s="77">
        <f>CLAIMS_Total_Ind!F80+CLAIMS_Total_Grp!F80</f>
        <v>0</v>
      </c>
      <c r="G80" s="77">
        <f>CLAIMS_Total_Ind!G80+CLAIMS_Total_Grp!G80</f>
        <v>0</v>
      </c>
      <c r="H80" s="77">
        <f>CLAIMS_Total_Ind!H80+CLAIMS_Total_Grp!H80</f>
        <v>0</v>
      </c>
      <c r="I80" s="77">
        <f>CLAIMS_Total_Ind!I80+CLAIMS_Total_Grp!I80</f>
        <v>0</v>
      </c>
      <c r="J80" s="77">
        <f>CLAIMS_Total_Ind!J80+CLAIMS_Total_Grp!J80</f>
        <v>0</v>
      </c>
      <c r="K80" s="77">
        <f>CLAIMS_Total_Ind!K80+CLAIMS_Total_Grp!K80</f>
        <v>0</v>
      </c>
      <c r="L80" s="77">
        <f>CLAIMS_Total_Ind!L80+CLAIMS_Total_Grp!L80</f>
        <v>0</v>
      </c>
      <c r="M80" s="77">
        <f>CLAIMS_Total_Ind!M80+CLAIMS_Total_Grp!M80</f>
        <v>0</v>
      </c>
      <c r="N80" s="77">
        <f>CLAIMS_Total_Ind!N80+CLAIMS_Total_Grp!N80</f>
        <v>0</v>
      </c>
      <c r="O80" s="77">
        <f>CLAIMS_Total_Ind!O80+CLAIMS_Total_Grp!O80</f>
        <v>0</v>
      </c>
      <c r="P80" s="77">
        <f>CLAIMS_Total_Ind!P80+CLAIMS_Total_Grp!P80</f>
        <v>0</v>
      </c>
      <c r="Q80" s="77">
        <f>CLAIMS_Total_Ind!Q80+CLAIMS_Total_Grp!Q80</f>
        <v>0</v>
      </c>
      <c r="R80" s="77">
        <f>CLAIMS_Total_Ind!R80+CLAIMS_Total_Grp!R80</f>
        <v>0</v>
      </c>
      <c r="S80" s="77">
        <f>CLAIMS_Total_Ind!S80+CLAIMS_Total_Grp!S80</f>
        <v>0</v>
      </c>
      <c r="T80" s="77">
        <f>CLAIMS_Total_Ind!T80+CLAIMS_Total_Grp!T80</f>
        <v>0</v>
      </c>
      <c r="U80" s="77">
        <f>CLAIMS_Total_Ind!U80+CLAIMS_Total_Grp!U80</f>
        <v>0</v>
      </c>
      <c r="V80" s="77">
        <f>CLAIMS_Total_Ind!V80+CLAIMS_Total_Grp!V80</f>
        <v>0</v>
      </c>
      <c r="W80" s="77">
        <f>CLAIMS_Total_Ind!W80+CLAIMS_Total_Grp!W80</f>
        <v>0</v>
      </c>
      <c r="X80" s="77">
        <f>CLAIMS_Total_Ind!X80+CLAIMS_Total_Grp!X80</f>
        <v>0</v>
      </c>
      <c r="Y80" s="77">
        <f>CLAIMS_Total_Ind!Y80+CLAIMS_Total_Grp!Y80</f>
        <v>0</v>
      </c>
      <c r="Z80" s="77">
        <f>CLAIMS_Total_Ind!Z80+CLAIMS_Total_Grp!Z80</f>
        <v>0</v>
      </c>
      <c r="AA80" s="77">
        <f>CLAIMS_Total_Ind!AA80+CLAIMS_Total_Grp!AA80</f>
        <v>0</v>
      </c>
      <c r="AB80" s="77">
        <f>CLAIMS_Total_Ind!AB80+CLAIMS_Total_Grp!AB80</f>
        <v>0</v>
      </c>
      <c r="AC80" s="77">
        <f>CLAIMS_Total_Ind!AC80+CLAIMS_Total_Grp!AC80</f>
        <v>0</v>
      </c>
      <c r="AD80" s="77">
        <f>CLAIMS_Total_Ind!AD80+CLAIMS_Total_Grp!AD80</f>
        <v>0</v>
      </c>
      <c r="AE80" s="77">
        <f>CLAIMS_Total_Ind!AE80+CLAIMS_Total_Grp!AE80</f>
        <v>0</v>
      </c>
      <c r="AF80" s="77">
        <f>CLAIMS_Total_Ind!AF80+CLAIMS_Total_Grp!AF80</f>
        <v>0</v>
      </c>
      <c r="AG80" s="77">
        <f>CLAIMS_Total_Ind!AG80+CLAIMS_Total_Grp!AG80</f>
        <v>0</v>
      </c>
      <c r="AH80" s="77">
        <f>CLAIMS_Total_Ind!AH80+CLAIMS_Total_Grp!AH80</f>
        <v>0</v>
      </c>
      <c r="AI80" s="77">
        <f>CLAIMS_Total_Ind!AI80+CLAIMS_Total_Grp!AI80</f>
        <v>0</v>
      </c>
      <c r="AJ80" s="77">
        <f>CLAIMS_Total_Ind!AJ80+CLAIMS_Total_Grp!AJ80</f>
        <v>0</v>
      </c>
      <c r="AK80" s="77">
        <f>CLAIMS_Total_Ind!AK80+CLAIMS_Total_Grp!AK80</f>
        <v>0</v>
      </c>
      <c r="AL80" s="77">
        <f>CLAIMS_Total_Ind!AL80+CLAIMS_Total_Grp!AL80</f>
        <v>0</v>
      </c>
      <c r="AM80" s="77">
        <f>CLAIMS_Total_Ind!AM80+CLAIMS_Total_Grp!AM80</f>
        <v>0</v>
      </c>
      <c r="AN80" s="77">
        <f>CLAIMS_Total_Ind!AN80+CLAIMS_Total_Grp!AN80</f>
        <v>0</v>
      </c>
      <c r="AO80" s="77">
        <f>CLAIMS_Total_Ind!AO80+CLAIMS_Total_Grp!AO80</f>
        <v>0</v>
      </c>
      <c r="AP80" s="77">
        <f>CLAIMS_Total_Ind!AP80+CLAIMS_Total_Grp!AP80</f>
        <v>0</v>
      </c>
      <c r="AQ80" s="77">
        <f>CLAIMS_Total_Ind!AQ80+CLAIMS_Total_Grp!AQ80</f>
        <v>0</v>
      </c>
      <c r="AR80" s="77">
        <f>CLAIMS_Total_Ind!AR80+CLAIMS_Total_Grp!AR80</f>
        <v>0</v>
      </c>
      <c r="AS80" s="77">
        <f>CLAIMS_Total_Ind!AS80+CLAIMS_Total_Grp!AS80</f>
        <v>0</v>
      </c>
      <c r="AT80" s="77">
        <f>CLAIMS_Total_Ind!AT80+CLAIMS_Total_Grp!AT80</f>
        <v>0</v>
      </c>
      <c r="AU80" s="77">
        <f>CLAIMS_Total_Ind!AU80+CLAIMS_Total_Grp!AU80</f>
        <v>0</v>
      </c>
      <c r="AV80" s="77">
        <f>CLAIMS_Total_Ind!AV80+CLAIMS_Total_Grp!AV80</f>
        <v>0</v>
      </c>
      <c r="AW80" s="77">
        <f>CLAIMS_Total_Ind!AW80+CLAIMS_Total_Grp!AW80</f>
        <v>0</v>
      </c>
      <c r="AX80" s="77">
        <f>CLAIMS_Total_Ind!AX80+CLAIMS_Total_Grp!AX80</f>
        <v>0</v>
      </c>
      <c r="AY80" s="77">
        <f>CLAIMS_Total_Ind!AY80+CLAIMS_Total_Grp!AY80</f>
        <v>0</v>
      </c>
      <c r="AZ80" s="77">
        <f>CLAIMS_Total_Ind!AZ80+CLAIMS_Total_Grp!AZ80</f>
        <v>0</v>
      </c>
      <c r="BA80" s="77">
        <f>CLAIMS_Total_Ind!BA80+CLAIMS_Total_Grp!BA80</f>
        <v>0</v>
      </c>
      <c r="BB80" s="77">
        <f>CLAIMS_Total_Ind!BB80+CLAIMS_Total_Grp!BB80</f>
        <v>0</v>
      </c>
      <c r="BC80" s="77">
        <f>CLAIMS_Total_Ind!BC80+CLAIMS_Total_Grp!BC80</f>
        <v>0</v>
      </c>
      <c r="BD80" s="77">
        <f>CLAIMS_Total_Ind!BD80+CLAIMS_Total_Grp!BD80</f>
        <v>0</v>
      </c>
      <c r="BE80" s="77">
        <f>CLAIMS_Total_Ind!BE80+CLAIMS_Total_Grp!BE80</f>
        <v>0</v>
      </c>
      <c r="BF80" s="77">
        <f>CLAIMS_Total_Ind!BF80+CLAIMS_Total_Grp!BF80</f>
        <v>0</v>
      </c>
      <c r="BG80" s="77">
        <f>CLAIMS_Total_Ind!BG80+CLAIMS_Total_Grp!BG80</f>
        <v>0</v>
      </c>
      <c r="BH80" s="77">
        <f>CLAIMS_Total_Ind!BH80+CLAIMS_Total_Grp!BH80</f>
        <v>0</v>
      </c>
      <c r="BI80" s="77">
        <f>CLAIMS_Total_Ind!BI80+CLAIMS_Total_Grp!BI80</f>
        <v>0</v>
      </c>
    </row>
    <row r="81" spans="1:61" x14ac:dyDescent="0.55000000000000004">
      <c r="A81" s="16" t="str">
        <f t="shared" si="60"/>
        <v>CLAIM AMOUNTS PAID</v>
      </c>
      <c r="C81" s="7" t="s">
        <v>25</v>
      </c>
      <c r="D81" s="44" t="s">
        <v>219</v>
      </c>
      <c r="E81" s="44" t="s">
        <v>207</v>
      </c>
      <c r="F81" s="77">
        <f>CLAIMS_Total_Ind!F81+CLAIMS_Total_Grp!F81</f>
        <v>0</v>
      </c>
      <c r="G81" s="77">
        <f>CLAIMS_Total_Ind!G81+CLAIMS_Total_Grp!G81</f>
        <v>0</v>
      </c>
      <c r="H81" s="77">
        <f>CLAIMS_Total_Ind!H81+CLAIMS_Total_Grp!H81</f>
        <v>0</v>
      </c>
      <c r="I81" s="77">
        <f>CLAIMS_Total_Ind!I81+CLAIMS_Total_Grp!I81</f>
        <v>0</v>
      </c>
      <c r="J81" s="77">
        <f>CLAIMS_Total_Ind!J81+CLAIMS_Total_Grp!J81</f>
        <v>0</v>
      </c>
      <c r="K81" s="77">
        <f>CLAIMS_Total_Ind!K81+CLAIMS_Total_Grp!K81</f>
        <v>0</v>
      </c>
      <c r="L81" s="77">
        <f>CLAIMS_Total_Ind!L81+CLAIMS_Total_Grp!L81</f>
        <v>0</v>
      </c>
      <c r="M81" s="77">
        <f>CLAIMS_Total_Ind!M81+CLAIMS_Total_Grp!M81</f>
        <v>0</v>
      </c>
      <c r="N81" s="77">
        <f>CLAIMS_Total_Ind!N81+CLAIMS_Total_Grp!N81</f>
        <v>0</v>
      </c>
      <c r="O81" s="77">
        <f>CLAIMS_Total_Ind!O81+CLAIMS_Total_Grp!O81</f>
        <v>0</v>
      </c>
      <c r="P81" s="77">
        <f>CLAIMS_Total_Ind!P81+CLAIMS_Total_Grp!P81</f>
        <v>0</v>
      </c>
      <c r="Q81" s="77">
        <f>CLAIMS_Total_Ind!Q81+CLAIMS_Total_Grp!Q81</f>
        <v>0</v>
      </c>
      <c r="R81" s="77">
        <f>CLAIMS_Total_Ind!R81+CLAIMS_Total_Grp!R81</f>
        <v>0</v>
      </c>
      <c r="S81" s="77">
        <f>CLAIMS_Total_Ind!S81+CLAIMS_Total_Grp!S81</f>
        <v>0</v>
      </c>
      <c r="T81" s="77">
        <f>CLAIMS_Total_Ind!T81+CLAIMS_Total_Grp!T81</f>
        <v>0</v>
      </c>
      <c r="U81" s="77">
        <f>CLAIMS_Total_Ind!U81+CLAIMS_Total_Grp!U81</f>
        <v>0</v>
      </c>
      <c r="V81" s="77">
        <f>CLAIMS_Total_Ind!V81+CLAIMS_Total_Grp!V81</f>
        <v>0</v>
      </c>
      <c r="W81" s="77">
        <f>CLAIMS_Total_Ind!W81+CLAIMS_Total_Grp!W81</f>
        <v>0</v>
      </c>
      <c r="X81" s="77">
        <f>CLAIMS_Total_Ind!X81+CLAIMS_Total_Grp!X81</f>
        <v>0</v>
      </c>
      <c r="Y81" s="77">
        <f>CLAIMS_Total_Ind!Y81+CLAIMS_Total_Grp!Y81</f>
        <v>0</v>
      </c>
      <c r="Z81" s="77">
        <f>CLAIMS_Total_Ind!Z81+CLAIMS_Total_Grp!Z81</f>
        <v>0</v>
      </c>
      <c r="AA81" s="77">
        <f>CLAIMS_Total_Ind!AA81+CLAIMS_Total_Grp!AA81</f>
        <v>0</v>
      </c>
      <c r="AB81" s="77">
        <f>CLAIMS_Total_Ind!AB81+CLAIMS_Total_Grp!AB81</f>
        <v>0</v>
      </c>
      <c r="AC81" s="77">
        <f>CLAIMS_Total_Ind!AC81+CLAIMS_Total_Grp!AC81</f>
        <v>0</v>
      </c>
      <c r="AD81" s="77">
        <f>CLAIMS_Total_Ind!AD81+CLAIMS_Total_Grp!AD81</f>
        <v>0</v>
      </c>
      <c r="AE81" s="77">
        <f>CLAIMS_Total_Ind!AE81+CLAIMS_Total_Grp!AE81</f>
        <v>0</v>
      </c>
      <c r="AF81" s="77">
        <f>CLAIMS_Total_Ind!AF81+CLAIMS_Total_Grp!AF81</f>
        <v>0</v>
      </c>
      <c r="AG81" s="77">
        <f>CLAIMS_Total_Ind!AG81+CLAIMS_Total_Grp!AG81</f>
        <v>0</v>
      </c>
      <c r="AH81" s="77">
        <f>CLAIMS_Total_Ind!AH81+CLAIMS_Total_Grp!AH81</f>
        <v>0</v>
      </c>
      <c r="AI81" s="77">
        <f>CLAIMS_Total_Ind!AI81+CLAIMS_Total_Grp!AI81</f>
        <v>0</v>
      </c>
      <c r="AJ81" s="77">
        <f>CLAIMS_Total_Ind!AJ81+CLAIMS_Total_Grp!AJ81</f>
        <v>0</v>
      </c>
      <c r="AK81" s="77">
        <f>CLAIMS_Total_Ind!AK81+CLAIMS_Total_Grp!AK81</f>
        <v>0</v>
      </c>
      <c r="AL81" s="77">
        <f>CLAIMS_Total_Ind!AL81+CLAIMS_Total_Grp!AL81</f>
        <v>0</v>
      </c>
      <c r="AM81" s="77">
        <f>CLAIMS_Total_Ind!AM81+CLAIMS_Total_Grp!AM81</f>
        <v>0</v>
      </c>
      <c r="AN81" s="77">
        <f>CLAIMS_Total_Ind!AN81+CLAIMS_Total_Grp!AN81</f>
        <v>0</v>
      </c>
      <c r="AO81" s="77">
        <f>CLAIMS_Total_Ind!AO81+CLAIMS_Total_Grp!AO81</f>
        <v>0</v>
      </c>
      <c r="AP81" s="77">
        <f>CLAIMS_Total_Ind!AP81+CLAIMS_Total_Grp!AP81</f>
        <v>0</v>
      </c>
      <c r="AQ81" s="77">
        <f>CLAIMS_Total_Ind!AQ81+CLAIMS_Total_Grp!AQ81</f>
        <v>0</v>
      </c>
      <c r="AR81" s="77">
        <f>CLAIMS_Total_Ind!AR81+CLAIMS_Total_Grp!AR81</f>
        <v>0</v>
      </c>
      <c r="AS81" s="77">
        <f>CLAIMS_Total_Ind!AS81+CLAIMS_Total_Grp!AS81</f>
        <v>0</v>
      </c>
      <c r="AT81" s="77">
        <f>CLAIMS_Total_Ind!AT81+CLAIMS_Total_Grp!AT81</f>
        <v>0</v>
      </c>
      <c r="AU81" s="77">
        <f>CLAIMS_Total_Ind!AU81+CLAIMS_Total_Grp!AU81</f>
        <v>0</v>
      </c>
      <c r="AV81" s="77">
        <f>CLAIMS_Total_Ind!AV81+CLAIMS_Total_Grp!AV81</f>
        <v>0</v>
      </c>
      <c r="AW81" s="77">
        <f>CLAIMS_Total_Ind!AW81+CLAIMS_Total_Grp!AW81</f>
        <v>0</v>
      </c>
      <c r="AX81" s="77">
        <f>CLAIMS_Total_Ind!AX81+CLAIMS_Total_Grp!AX81</f>
        <v>0</v>
      </c>
      <c r="AY81" s="77">
        <f>CLAIMS_Total_Ind!AY81+CLAIMS_Total_Grp!AY81</f>
        <v>0</v>
      </c>
      <c r="AZ81" s="77">
        <f>CLAIMS_Total_Ind!AZ81+CLAIMS_Total_Grp!AZ81</f>
        <v>0</v>
      </c>
      <c r="BA81" s="77">
        <f>CLAIMS_Total_Ind!BA81+CLAIMS_Total_Grp!BA81</f>
        <v>0</v>
      </c>
      <c r="BB81" s="77">
        <f>CLAIMS_Total_Ind!BB81+CLAIMS_Total_Grp!BB81</f>
        <v>0</v>
      </c>
      <c r="BC81" s="77">
        <f>CLAIMS_Total_Ind!BC81+CLAIMS_Total_Grp!BC81</f>
        <v>0</v>
      </c>
      <c r="BD81" s="77">
        <f>CLAIMS_Total_Ind!BD81+CLAIMS_Total_Grp!BD81</f>
        <v>0</v>
      </c>
      <c r="BE81" s="77">
        <f>CLAIMS_Total_Ind!BE81+CLAIMS_Total_Grp!BE81</f>
        <v>0</v>
      </c>
      <c r="BF81" s="77">
        <f>CLAIMS_Total_Ind!BF81+CLAIMS_Total_Grp!BF81</f>
        <v>0</v>
      </c>
      <c r="BG81" s="77">
        <f>CLAIMS_Total_Ind!BG81+CLAIMS_Total_Grp!BG81</f>
        <v>0</v>
      </c>
      <c r="BH81" s="77">
        <f>CLAIMS_Total_Ind!BH81+CLAIMS_Total_Grp!BH81</f>
        <v>0</v>
      </c>
      <c r="BI81" s="77">
        <f>CLAIMS_Total_Ind!BI81+CLAIMS_Total_Grp!BI81</f>
        <v>0</v>
      </c>
    </row>
    <row r="82" spans="1:61" x14ac:dyDescent="0.55000000000000004">
      <c r="A82" s="16"/>
      <c r="D82" s="14"/>
      <c r="E82" s="1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1:61" x14ac:dyDescent="0.55000000000000004">
      <c r="A83" s="16" t="str">
        <f t="shared" ref="A83:A92" si="61">$A$71</f>
        <v>CLAIM AMOUNTS PAID</v>
      </c>
      <c r="C83" s="7" t="s">
        <v>25</v>
      </c>
      <c r="D83" s="44" t="s">
        <v>314</v>
      </c>
      <c r="E83" s="44" t="s">
        <v>208</v>
      </c>
      <c r="F83" s="77">
        <f>CLAIMS_Total_Ind!F83+CLAIMS_Total_Grp!F83</f>
        <v>0</v>
      </c>
      <c r="G83" s="77">
        <f>CLAIMS_Total_Ind!G83+CLAIMS_Total_Grp!G83</f>
        <v>0</v>
      </c>
      <c r="H83" s="77">
        <f>CLAIMS_Total_Ind!H83+CLAIMS_Total_Grp!H83</f>
        <v>0</v>
      </c>
      <c r="I83" s="77">
        <f>CLAIMS_Total_Ind!I83+CLAIMS_Total_Grp!I83</f>
        <v>0</v>
      </c>
      <c r="J83" s="77">
        <f>CLAIMS_Total_Ind!J83+CLAIMS_Total_Grp!J83</f>
        <v>0</v>
      </c>
      <c r="K83" s="77">
        <f>CLAIMS_Total_Ind!K83+CLAIMS_Total_Grp!K83</f>
        <v>0</v>
      </c>
      <c r="L83" s="77">
        <f>CLAIMS_Total_Ind!L83+CLAIMS_Total_Grp!L83</f>
        <v>0</v>
      </c>
      <c r="M83" s="77">
        <f>CLAIMS_Total_Ind!M83+CLAIMS_Total_Grp!M83</f>
        <v>0</v>
      </c>
      <c r="N83" s="77">
        <f>CLAIMS_Total_Ind!N83+CLAIMS_Total_Grp!N83</f>
        <v>0</v>
      </c>
      <c r="O83" s="77">
        <f>CLAIMS_Total_Ind!O83+CLAIMS_Total_Grp!O83</f>
        <v>0</v>
      </c>
      <c r="P83" s="77">
        <f>CLAIMS_Total_Ind!P83+CLAIMS_Total_Grp!P83</f>
        <v>0</v>
      </c>
      <c r="Q83" s="77">
        <f>CLAIMS_Total_Ind!Q83+CLAIMS_Total_Grp!Q83</f>
        <v>0</v>
      </c>
      <c r="R83" s="77">
        <f>CLAIMS_Total_Ind!R83+CLAIMS_Total_Grp!R83</f>
        <v>0</v>
      </c>
      <c r="S83" s="77">
        <f>CLAIMS_Total_Ind!S83+CLAIMS_Total_Grp!S83</f>
        <v>0</v>
      </c>
      <c r="T83" s="77">
        <f>CLAIMS_Total_Ind!T83+CLAIMS_Total_Grp!T83</f>
        <v>0</v>
      </c>
      <c r="U83" s="77">
        <f>CLAIMS_Total_Ind!U83+CLAIMS_Total_Grp!U83</f>
        <v>0</v>
      </c>
      <c r="V83" s="77">
        <f>CLAIMS_Total_Ind!V83+CLAIMS_Total_Grp!V83</f>
        <v>0</v>
      </c>
      <c r="W83" s="77">
        <f>CLAIMS_Total_Ind!W83+CLAIMS_Total_Grp!W83</f>
        <v>0</v>
      </c>
      <c r="X83" s="77">
        <f>CLAIMS_Total_Ind!X83+CLAIMS_Total_Grp!X83</f>
        <v>0</v>
      </c>
      <c r="Y83" s="77">
        <f>CLAIMS_Total_Ind!Y83+CLAIMS_Total_Grp!Y83</f>
        <v>0</v>
      </c>
      <c r="Z83" s="77">
        <f>CLAIMS_Total_Ind!Z83+CLAIMS_Total_Grp!Z83</f>
        <v>0</v>
      </c>
      <c r="AA83" s="77">
        <f>CLAIMS_Total_Ind!AA83+CLAIMS_Total_Grp!AA83</f>
        <v>0</v>
      </c>
      <c r="AB83" s="77">
        <f>CLAIMS_Total_Ind!AB83+CLAIMS_Total_Grp!AB83</f>
        <v>0</v>
      </c>
      <c r="AC83" s="77">
        <f>CLAIMS_Total_Ind!AC83+CLAIMS_Total_Grp!AC83</f>
        <v>0</v>
      </c>
      <c r="AD83" s="77">
        <f>CLAIMS_Total_Ind!AD83+CLAIMS_Total_Grp!AD83</f>
        <v>0</v>
      </c>
      <c r="AE83" s="77">
        <f>CLAIMS_Total_Ind!AE83+CLAIMS_Total_Grp!AE83</f>
        <v>0</v>
      </c>
      <c r="AF83" s="77">
        <f>CLAIMS_Total_Ind!AF83+CLAIMS_Total_Grp!AF83</f>
        <v>0</v>
      </c>
      <c r="AG83" s="77">
        <f>CLAIMS_Total_Ind!AG83+CLAIMS_Total_Grp!AG83</f>
        <v>0</v>
      </c>
      <c r="AH83" s="77">
        <f>CLAIMS_Total_Ind!AH83+CLAIMS_Total_Grp!AH83</f>
        <v>0</v>
      </c>
      <c r="AI83" s="77">
        <f>CLAIMS_Total_Ind!AI83+CLAIMS_Total_Grp!AI83</f>
        <v>0</v>
      </c>
      <c r="AJ83" s="77">
        <f>CLAIMS_Total_Ind!AJ83+CLAIMS_Total_Grp!AJ83</f>
        <v>0</v>
      </c>
      <c r="AK83" s="77">
        <f>CLAIMS_Total_Ind!AK83+CLAIMS_Total_Grp!AK83</f>
        <v>0</v>
      </c>
      <c r="AL83" s="77">
        <f>CLAIMS_Total_Ind!AL83+CLAIMS_Total_Grp!AL83</f>
        <v>0</v>
      </c>
      <c r="AM83" s="77">
        <f>CLAIMS_Total_Ind!AM83+CLAIMS_Total_Grp!AM83</f>
        <v>0</v>
      </c>
      <c r="AN83" s="77">
        <f>CLAIMS_Total_Ind!AN83+CLAIMS_Total_Grp!AN83</f>
        <v>0</v>
      </c>
      <c r="AO83" s="77">
        <f>CLAIMS_Total_Ind!AO83+CLAIMS_Total_Grp!AO83</f>
        <v>0</v>
      </c>
      <c r="AP83" s="77">
        <f>CLAIMS_Total_Ind!AP83+CLAIMS_Total_Grp!AP83</f>
        <v>0</v>
      </c>
      <c r="AQ83" s="77">
        <f>CLAIMS_Total_Ind!AQ83+CLAIMS_Total_Grp!AQ83</f>
        <v>0</v>
      </c>
      <c r="AR83" s="77">
        <f>CLAIMS_Total_Ind!AR83+CLAIMS_Total_Grp!AR83</f>
        <v>0</v>
      </c>
      <c r="AS83" s="77">
        <f>CLAIMS_Total_Ind!AS83+CLAIMS_Total_Grp!AS83</f>
        <v>0</v>
      </c>
      <c r="AT83" s="77">
        <f>CLAIMS_Total_Ind!AT83+CLAIMS_Total_Grp!AT83</f>
        <v>0</v>
      </c>
      <c r="AU83" s="77">
        <f>CLAIMS_Total_Ind!AU83+CLAIMS_Total_Grp!AU83</f>
        <v>0</v>
      </c>
      <c r="AV83" s="77">
        <f>CLAIMS_Total_Ind!AV83+CLAIMS_Total_Grp!AV83</f>
        <v>0</v>
      </c>
      <c r="AW83" s="77">
        <f>CLAIMS_Total_Ind!AW83+CLAIMS_Total_Grp!AW83</f>
        <v>0</v>
      </c>
      <c r="AX83" s="77">
        <f>CLAIMS_Total_Ind!AX83+CLAIMS_Total_Grp!AX83</f>
        <v>0</v>
      </c>
      <c r="AY83" s="77">
        <f>CLAIMS_Total_Ind!AY83+CLAIMS_Total_Grp!AY83</f>
        <v>0</v>
      </c>
      <c r="AZ83" s="77">
        <f>CLAIMS_Total_Ind!AZ83+CLAIMS_Total_Grp!AZ83</f>
        <v>0</v>
      </c>
      <c r="BA83" s="77">
        <f>CLAIMS_Total_Ind!BA83+CLAIMS_Total_Grp!BA83</f>
        <v>0</v>
      </c>
      <c r="BB83" s="77">
        <f>CLAIMS_Total_Ind!BB83+CLAIMS_Total_Grp!BB83</f>
        <v>0</v>
      </c>
      <c r="BC83" s="77">
        <f>CLAIMS_Total_Ind!BC83+CLAIMS_Total_Grp!BC83</f>
        <v>0</v>
      </c>
      <c r="BD83" s="77">
        <f>CLAIMS_Total_Ind!BD83+CLAIMS_Total_Grp!BD83</f>
        <v>0</v>
      </c>
      <c r="BE83" s="77">
        <f>CLAIMS_Total_Ind!BE83+CLAIMS_Total_Grp!BE83</f>
        <v>0</v>
      </c>
      <c r="BF83" s="77">
        <f>CLAIMS_Total_Ind!BF83+CLAIMS_Total_Grp!BF83</f>
        <v>0</v>
      </c>
      <c r="BG83" s="77">
        <f>CLAIMS_Total_Ind!BG83+CLAIMS_Total_Grp!BG83</f>
        <v>0</v>
      </c>
      <c r="BH83" s="77">
        <f>CLAIMS_Total_Ind!BH83+CLAIMS_Total_Grp!BH83</f>
        <v>0</v>
      </c>
      <c r="BI83" s="77">
        <f>CLAIMS_Total_Ind!BI83+CLAIMS_Total_Grp!BI83</f>
        <v>0</v>
      </c>
    </row>
    <row r="84" spans="1:61" x14ac:dyDescent="0.55000000000000004">
      <c r="A84" s="16" t="str">
        <f t="shared" si="61"/>
        <v>CLAIM AMOUNTS PAID</v>
      </c>
      <c r="C84" s="7" t="s">
        <v>25</v>
      </c>
      <c r="D84" s="44" t="s">
        <v>198</v>
      </c>
      <c r="E84" s="44" t="s">
        <v>209</v>
      </c>
      <c r="F84" s="77">
        <f>CLAIMS_Total_Ind!F84+CLAIMS_Total_Grp!F84</f>
        <v>0</v>
      </c>
      <c r="G84" s="77">
        <f>CLAIMS_Total_Ind!G84+CLAIMS_Total_Grp!G84</f>
        <v>0</v>
      </c>
      <c r="H84" s="77">
        <f>CLAIMS_Total_Ind!H84+CLAIMS_Total_Grp!H84</f>
        <v>0</v>
      </c>
      <c r="I84" s="77">
        <f>CLAIMS_Total_Ind!I84+CLAIMS_Total_Grp!I84</f>
        <v>0</v>
      </c>
      <c r="J84" s="77">
        <f>CLAIMS_Total_Ind!J84+CLAIMS_Total_Grp!J84</f>
        <v>0</v>
      </c>
      <c r="K84" s="77">
        <f>CLAIMS_Total_Ind!K84+CLAIMS_Total_Grp!K84</f>
        <v>0</v>
      </c>
      <c r="L84" s="77">
        <f>CLAIMS_Total_Ind!L84+CLAIMS_Total_Grp!L84</f>
        <v>0</v>
      </c>
      <c r="M84" s="77">
        <f>CLAIMS_Total_Ind!M84+CLAIMS_Total_Grp!M84</f>
        <v>0</v>
      </c>
      <c r="N84" s="77">
        <f>CLAIMS_Total_Ind!N84+CLAIMS_Total_Grp!N84</f>
        <v>0</v>
      </c>
      <c r="O84" s="77">
        <f>CLAIMS_Total_Ind!O84+CLAIMS_Total_Grp!O84</f>
        <v>0</v>
      </c>
      <c r="P84" s="77">
        <f>CLAIMS_Total_Ind!P84+CLAIMS_Total_Grp!P84</f>
        <v>0</v>
      </c>
      <c r="Q84" s="77">
        <f>CLAIMS_Total_Ind!Q84+CLAIMS_Total_Grp!Q84</f>
        <v>0</v>
      </c>
      <c r="R84" s="77">
        <f>CLAIMS_Total_Ind!R84+CLAIMS_Total_Grp!R84</f>
        <v>0</v>
      </c>
      <c r="S84" s="77">
        <f>CLAIMS_Total_Ind!S84+CLAIMS_Total_Grp!S84</f>
        <v>0</v>
      </c>
      <c r="T84" s="77">
        <f>CLAIMS_Total_Ind!T84+CLAIMS_Total_Grp!T84</f>
        <v>0</v>
      </c>
      <c r="U84" s="77">
        <f>CLAIMS_Total_Ind!U84+CLAIMS_Total_Grp!U84</f>
        <v>0</v>
      </c>
      <c r="V84" s="77">
        <f>CLAIMS_Total_Ind!V84+CLAIMS_Total_Grp!V84</f>
        <v>0</v>
      </c>
      <c r="W84" s="77">
        <f>CLAIMS_Total_Ind!W84+CLAIMS_Total_Grp!W84</f>
        <v>0</v>
      </c>
      <c r="X84" s="77">
        <f>CLAIMS_Total_Ind!X84+CLAIMS_Total_Grp!X84</f>
        <v>0</v>
      </c>
      <c r="Y84" s="77">
        <f>CLAIMS_Total_Ind!Y84+CLAIMS_Total_Grp!Y84</f>
        <v>0</v>
      </c>
      <c r="Z84" s="77">
        <f>CLAIMS_Total_Ind!Z84+CLAIMS_Total_Grp!Z84</f>
        <v>0</v>
      </c>
      <c r="AA84" s="77">
        <f>CLAIMS_Total_Ind!AA84+CLAIMS_Total_Grp!AA84</f>
        <v>0</v>
      </c>
      <c r="AB84" s="77">
        <f>CLAIMS_Total_Ind!AB84+CLAIMS_Total_Grp!AB84</f>
        <v>0</v>
      </c>
      <c r="AC84" s="77">
        <f>CLAIMS_Total_Ind!AC84+CLAIMS_Total_Grp!AC84</f>
        <v>0</v>
      </c>
      <c r="AD84" s="77">
        <f>CLAIMS_Total_Ind!AD84+CLAIMS_Total_Grp!AD84</f>
        <v>0</v>
      </c>
      <c r="AE84" s="77">
        <f>CLAIMS_Total_Ind!AE84+CLAIMS_Total_Grp!AE84</f>
        <v>0</v>
      </c>
      <c r="AF84" s="77">
        <f>CLAIMS_Total_Ind!AF84+CLAIMS_Total_Grp!AF84</f>
        <v>0</v>
      </c>
      <c r="AG84" s="77">
        <f>CLAIMS_Total_Ind!AG84+CLAIMS_Total_Grp!AG84</f>
        <v>0</v>
      </c>
      <c r="AH84" s="77">
        <f>CLAIMS_Total_Ind!AH84+CLAIMS_Total_Grp!AH84</f>
        <v>0</v>
      </c>
      <c r="AI84" s="77">
        <f>CLAIMS_Total_Ind!AI84+CLAIMS_Total_Grp!AI84</f>
        <v>0</v>
      </c>
      <c r="AJ84" s="77">
        <f>CLAIMS_Total_Ind!AJ84+CLAIMS_Total_Grp!AJ84</f>
        <v>0</v>
      </c>
      <c r="AK84" s="77">
        <f>CLAIMS_Total_Ind!AK84+CLAIMS_Total_Grp!AK84</f>
        <v>0</v>
      </c>
      <c r="AL84" s="77">
        <f>CLAIMS_Total_Ind!AL84+CLAIMS_Total_Grp!AL84</f>
        <v>0</v>
      </c>
      <c r="AM84" s="77">
        <f>CLAIMS_Total_Ind!AM84+CLAIMS_Total_Grp!AM84</f>
        <v>0</v>
      </c>
      <c r="AN84" s="77">
        <f>CLAIMS_Total_Ind!AN84+CLAIMS_Total_Grp!AN84</f>
        <v>0</v>
      </c>
      <c r="AO84" s="77">
        <f>CLAIMS_Total_Ind!AO84+CLAIMS_Total_Grp!AO84</f>
        <v>0</v>
      </c>
      <c r="AP84" s="77">
        <f>CLAIMS_Total_Ind!AP84+CLAIMS_Total_Grp!AP84</f>
        <v>0</v>
      </c>
      <c r="AQ84" s="77">
        <f>CLAIMS_Total_Ind!AQ84+CLAIMS_Total_Grp!AQ84</f>
        <v>0</v>
      </c>
      <c r="AR84" s="77">
        <f>CLAIMS_Total_Ind!AR84+CLAIMS_Total_Grp!AR84</f>
        <v>0</v>
      </c>
      <c r="AS84" s="77">
        <f>CLAIMS_Total_Ind!AS84+CLAIMS_Total_Grp!AS84</f>
        <v>0</v>
      </c>
      <c r="AT84" s="77">
        <f>CLAIMS_Total_Ind!AT84+CLAIMS_Total_Grp!AT84</f>
        <v>0</v>
      </c>
      <c r="AU84" s="77">
        <f>CLAIMS_Total_Ind!AU84+CLAIMS_Total_Grp!AU84</f>
        <v>0</v>
      </c>
      <c r="AV84" s="77">
        <f>CLAIMS_Total_Ind!AV84+CLAIMS_Total_Grp!AV84</f>
        <v>0</v>
      </c>
      <c r="AW84" s="77">
        <f>CLAIMS_Total_Ind!AW84+CLAIMS_Total_Grp!AW84</f>
        <v>0</v>
      </c>
      <c r="AX84" s="77">
        <f>CLAIMS_Total_Ind!AX84+CLAIMS_Total_Grp!AX84</f>
        <v>0</v>
      </c>
      <c r="AY84" s="77">
        <f>CLAIMS_Total_Ind!AY84+CLAIMS_Total_Grp!AY84</f>
        <v>0</v>
      </c>
      <c r="AZ84" s="77">
        <f>CLAIMS_Total_Ind!AZ84+CLAIMS_Total_Grp!AZ84</f>
        <v>0</v>
      </c>
      <c r="BA84" s="77">
        <f>CLAIMS_Total_Ind!BA84+CLAIMS_Total_Grp!BA84</f>
        <v>0</v>
      </c>
      <c r="BB84" s="77">
        <f>CLAIMS_Total_Ind!BB84+CLAIMS_Total_Grp!BB84</f>
        <v>0</v>
      </c>
      <c r="BC84" s="77">
        <f>CLAIMS_Total_Ind!BC84+CLAIMS_Total_Grp!BC84</f>
        <v>0</v>
      </c>
      <c r="BD84" s="77">
        <f>CLAIMS_Total_Ind!BD84+CLAIMS_Total_Grp!BD84</f>
        <v>0</v>
      </c>
      <c r="BE84" s="77">
        <f>CLAIMS_Total_Ind!BE84+CLAIMS_Total_Grp!BE84</f>
        <v>0</v>
      </c>
      <c r="BF84" s="77">
        <f>CLAIMS_Total_Ind!BF84+CLAIMS_Total_Grp!BF84</f>
        <v>0</v>
      </c>
      <c r="BG84" s="77">
        <f>CLAIMS_Total_Ind!BG84+CLAIMS_Total_Grp!BG84</f>
        <v>0</v>
      </c>
      <c r="BH84" s="77">
        <f>CLAIMS_Total_Ind!BH84+CLAIMS_Total_Grp!BH84</f>
        <v>0</v>
      </c>
      <c r="BI84" s="77">
        <f>CLAIMS_Total_Ind!BI84+CLAIMS_Total_Grp!BI84</f>
        <v>0</v>
      </c>
    </row>
    <row r="85" spans="1:61" x14ac:dyDescent="0.55000000000000004">
      <c r="A85" s="16" t="str">
        <f t="shared" si="61"/>
        <v>CLAIM AMOUNTS PAID</v>
      </c>
      <c r="C85" s="7" t="s">
        <v>25</v>
      </c>
      <c r="D85" s="44" t="s">
        <v>315</v>
      </c>
      <c r="E85" s="44" t="s">
        <v>210</v>
      </c>
      <c r="F85" s="77">
        <f>CLAIMS_Total_Ind!F85+CLAIMS_Total_Grp!F85</f>
        <v>0</v>
      </c>
      <c r="G85" s="77">
        <f>CLAIMS_Total_Ind!G85+CLAIMS_Total_Grp!G85</f>
        <v>0</v>
      </c>
      <c r="H85" s="77">
        <f>CLAIMS_Total_Ind!H85+CLAIMS_Total_Grp!H85</f>
        <v>0</v>
      </c>
      <c r="I85" s="77">
        <f>CLAIMS_Total_Ind!I85+CLAIMS_Total_Grp!I85</f>
        <v>0</v>
      </c>
      <c r="J85" s="77">
        <f>CLAIMS_Total_Ind!J85+CLAIMS_Total_Grp!J85</f>
        <v>0</v>
      </c>
      <c r="K85" s="77">
        <f>CLAIMS_Total_Ind!K85+CLAIMS_Total_Grp!K85</f>
        <v>0</v>
      </c>
      <c r="L85" s="77">
        <f>CLAIMS_Total_Ind!L85+CLAIMS_Total_Grp!L85</f>
        <v>0</v>
      </c>
      <c r="M85" s="77">
        <f>CLAIMS_Total_Ind!M85+CLAIMS_Total_Grp!M85</f>
        <v>0</v>
      </c>
      <c r="N85" s="77">
        <f>CLAIMS_Total_Ind!N85+CLAIMS_Total_Grp!N85</f>
        <v>0</v>
      </c>
      <c r="O85" s="77">
        <f>CLAIMS_Total_Ind!O85+CLAIMS_Total_Grp!O85</f>
        <v>0</v>
      </c>
      <c r="P85" s="77">
        <f>CLAIMS_Total_Ind!P85+CLAIMS_Total_Grp!P85</f>
        <v>0</v>
      </c>
      <c r="Q85" s="77">
        <f>CLAIMS_Total_Ind!Q85+CLAIMS_Total_Grp!Q85</f>
        <v>0</v>
      </c>
      <c r="R85" s="77">
        <f>CLAIMS_Total_Ind!R85+CLAIMS_Total_Grp!R85</f>
        <v>0</v>
      </c>
      <c r="S85" s="77">
        <f>CLAIMS_Total_Ind!S85+CLAIMS_Total_Grp!S85</f>
        <v>0</v>
      </c>
      <c r="T85" s="77">
        <f>CLAIMS_Total_Ind!T85+CLAIMS_Total_Grp!T85</f>
        <v>0</v>
      </c>
      <c r="U85" s="77">
        <f>CLAIMS_Total_Ind!U85+CLAIMS_Total_Grp!U85</f>
        <v>0</v>
      </c>
      <c r="V85" s="77">
        <f>CLAIMS_Total_Ind!V85+CLAIMS_Total_Grp!V85</f>
        <v>0</v>
      </c>
      <c r="W85" s="77">
        <f>CLAIMS_Total_Ind!W85+CLAIMS_Total_Grp!W85</f>
        <v>0</v>
      </c>
      <c r="X85" s="77">
        <f>CLAIMS_Total_Ind!X85+CLAIMS_Total_Grp!X85</f>
        <v>0</v>
      </c>
      <c r="Y85" s="77">
        <f>CLAIMS_Total_Ind!Y85+CLAIMS_Total_Grp!Y85</f>
        <v>0</v>
      </c>
      <c r="Z85" s="77">
        <f>CLAIMS_Total_Ind!Z85+CLAIMS_Total_Grp!Z85</f>
        <v>0</v>
      </c>
      <c r="AA85" s="77">
        <f>CLAIMS_Total_Ind!AA85+CLAIMS_Total_Grp!AA85</f>
        <v>0</v>
      </c>
      <c r="AB85" s="77">
        <f>CLAIMS_Total_Ind!AB85+CLAIMS_Total_Grp!AB85</f>
        <v>0</v>
      </c>
      <c r="AC85" s="77">
        <f>CLAIMS_Total_Ind!AC85+CLAIMS_Total_Grp!AC85</f>
        <v>0</v>
      </c>
      <c r="AD85" s="77">
        <f>CLAIMS_Total_Ind!AD85+CLAIMS_Total_Grp!AD85</f>
        <v>0</v>
      </c>
      <c r="AE85" s="77">
        <f>CLAIMS_Total_Ind!AE85+CLAIMS_Total_Grp!AE85</f>
        <v>0</v>
      </c>
      <c r="AF85" s="77">
        <f>CLAIMS_Total_Ind!AF85+CLAIMS_Total_Grp!AF85</f>
        <v>0</v>
      </c>
      <c r="AG85" s="77">
        <f>CLAIMS_Total_Ind!AG85+CLAIMS_Total_Grp!AG85</f>
        <v>0</v>
      </c>
      <c r="AH85" s="77">
        <f>CLAIMS_Total_Ind!AH85+CLAIMS_Total_Grp!AH85</f>
        <v>0</v>
      </c>
      <c r="AI85" s="77">
        <f>CLAIMS_Total_Ind!AI85+CLAIMS_Total_Grp!AI85</f>
        <v>0</v>
      </c>
      <c r="AJ85" s="77">
        <f>CLAIMS_Total_Ind!AJ85+CLAIMS_Total_Grp!AJ85</f>
        <v>0</v>
      </c>
      <c r="AK85" s="77">
        <f>CLAIMS_Total_Ind!AK85+CLAIMS_Total_Grp!AK85</f>
        <v>0</v>
      </c>
      <c r="AL85" s="77">
        <f>CLAIMS_Total_Ind!AL85+CLAIMS_Total_Grp!AL85</f>
        <v>0</v>
      </c>
      <c r="AM85" s="77">
        <f>CLAIMS_Total_Ind!AM85+CLAIMS_Total_Grp!AM85</f>
        <v>0</v>
      </c>
      <c r="AN85" s="77">
        <f>CLAIMS_Total_Ind!AN85+CLAIMS_Total_Grp!AN85</f>
        <v>0</v>
      </c>
      <c r="AO85" s="77">
        <f>CLAIMS_Total_Ind!AO85+CLAIMS_Total_Grp!AO85</f>
        <v>0</v>
      </c>
      <c r="AP85" s="77">
        <f>CLAIMS_Total_Ind!AP85+CLAIMS_Total_Grp!AP85</f>
        <v>0</v>
      </c>
      <c r="AQ85" s="77">
        <f>CLAIMS_Total_Ind!AQ85+CLAIMS_Total_Grp!AQ85</f>
        <v>0</v>
      </c>
      <c r="AR85" s="77">
        <f>CLAIMS_Total_Ind!AR85+CLAIMS_Total_Grp!AR85</f>
        <v>0</v>
      </c>
      <c r="AS85" s="77">
        <f>CLAIMS_Total_Ind!AS85+CLAIMS_Total_Grp!AS85</f>
        <v>0</v>
      </c>
      <c r="AT85" s="77">
        <f>CLAIMS_Total_Ind!AT85+CLAIMS_Total_Grp!AT85</f>
        <v>0</v>
      </c>
      <c r="AU85" s="77">
        <f>CLAIMS_Total_Ind!AU85+CLAIMS_Total_Grp!AU85</f>
        <v>0</v>
      </c>
      <c r="AV85" s="77">
        <f>CLAIMS_Total_Ind!AV85+CLAIMS_Total_Grp!AV85</f>
        <v>0</v>
      </c>
      <c r="AW85" s="77">
        <f>CLAIMS_Total_Ind!AW85+CLAIMS_Total_Grp!AW85</f>
        <v>0</v>
      </c>
      <c r="AX85" s="77">
        <f>CLAIMS_Total_Ind!AX85+CLAIMS_Total_Grp!AX85</f>
        <v>0</v>
      </c>
      <c r="AY85" s="77">
        <f>CLAIMS_Total_Ind!AY85+CLAIMS_Total_Grp!AY85</f>
        <v>0</v>
      </c>
      <c r="AZ85" s="77">
        <f>CLAIMS_Total_Ind!AZ85+CLAIMS_Total_Grp!AZ85</f>
        <v>0</v>
      </c>
      <c r="BA85" s="77">
        <f>CLAIMS_Total_Ind!BA85+CLAIMS_Total_Grp!BA85</f>
        <v>0</v>
      </c>
      <c r="BB85" s="77">
        <f>CLAIMS_Total_Ind!BB85+CLAIMS_Total_Grp!BB85</f>
        <v>0</v>
      </c>
      <c r="BC85" s="77">
        <f>CLAIMS_Total_Ind!BC85+CLAIMS_Total_Grp!BC85</f>
        <v>0</v>
      </c>
      <c r="BD85" s="77">
        <f>CLAIMS_Total_Ind!BD85+CLAIMS_Total_Grp!BD85</f>
        <v>0</v>
      </c>
      <c r="BE85" s="77">
        <f>CLAIMS_Total_Ind!BE85+CLAIMS_Total_Grp!BE85</f>
        <v>0</v>
      </c>
      <c r="BF85" s="77">
        <f>CLAIMS_Total_Ind!BF85+CLAIMS_Total_Grp!BF85</f>
        <v>0</v>
      </c>
      <c r="BG85" s="77">
        <f>CLAIMS_Total_Ind!BG85+CLAIMS_Total_Grp!BG85</f>
        <v>0</v>
      </c>
      <c r="BH85" s="77">
        <f>CLAIMS_Total_Ind!BH85+CLAIMS_Total_Grp!BH85</f>
        <v>0</v>
      </c>
      <c r="BI85" s="77">
        <f>CLAIMS_Total_Ind!BI85+CLAIMS_Total_Grp!BI85</f>
        <v>0</v>
      </c>
    </row>
    <row r="86" spans="1:61" x14ac:dyDescent="0.55000000000000004">
      <c r="A86" s="16" t="str">
        <f t="shared" si="61"/>
        <v>CLAIM AMOUNTS PAID</v>
      </c>
      <c r="C86" s="7" t="s">
        <v>25</v>
      </c>
      <c r="D86" s="44" t="s">
        <v>307</v>
      </c>
      <c r="E86" s="44" t="s">
        <v>211</v>
      </c>
      <c r="F86" s="77">
        <f>CLAIMS_Total_Ind!F86+CLAIMS_Total_Grp!F86</f>
        <v>0</v>
      </c>
      <c r="G86" s="77">
        <f>CLAIMS_Total_Ind!G86+CLAIMS_Total_Grp!G86</f>
        <v>0</v>
      </c>
      <c r="H86" s="77">
        <f>CLAIMS_Total_Ind!H86+CLAIMS_Total_Grp!H86</f>
        <v>0</v>
      </c>
      <c r="I86" s="77">
        <f>CLAIMS_Total_Ind!I86+CLAIMS_Total_Grp!I86</f>
        <v>0</v>
      </c>
      <c r="J86" s="77">
        <f>CLAIMS_Total_Ind!J86+CLAIMS_Total_Grp!J86</f>
        <v>0</v>
      </c>
      <c r="K86" s="77">
        <f>CLAIMS_Total_Ind!K86+CLAIMS_Total_Grp!K86</f>
        <v>0</v>
      </c>
      <c r="L86" s="77">
        <f>CLAIMS_Total_Ind!L86+CLAIMS_Total_Grp!L86</f>
        <v>0</v>
      </c>
      <c r="M86" s="77">
        <f>CLAIMS_Total_Ind!M86+CLAIMS_Total_Grp!M86</f>
        <v>0</v>
      </c>
      <c r="N86" s="77">
        <f>CLAIMS_Total_Ind!N86+CLAIMS_Total_Grp!N86</f>
        <v>0</v>
      </c>
      <c r="O86" s="77">
        <f>CLAIMS_Total_Ind!O86+CLAIMS_Total_Grp!O86</f>
        <v>0</v>
      </c>
      <c r="P86" s="77">
        <f>CLAIMS_Total_Ind!P86+CLAIMS_Total_Grp!P86</f>
        <v>0</v>
      </c>
      <c r="Q86" s="77">
        <f>CLAIMS_Total_Ind!Q86+CLAIMS_Total_Grp!Q86</f>
        <v>0</v>
      </c>
      <c r="R86" s="77">
        <f>CLAIMS_Total_Ind!R86+CLAIMS_Total_Grp!R86</f>
        <v>0</v>
      </c>
      <c r="S86" s="77">
        <f>CLAIMS_Total_Ind!S86+CLAIMS_Total_Grp!S86</f>
        <v>0</v>
      </c>
      <c r="T86" s="77">
        <f>CLAIMS_Total_Ind!T86+CLAIMS_Total_Grp!T86</f>
        <v>0</v>
      </c>
      <c r="U86" s="77">
        <f>CLAIMS_Total_Ind!U86+CLAIMS_Total_Grp!U86</f>
        <v>0</v>
      </c>
      <c r="V86" s="77">
        <f>CLAIMS_Total_Ind!V86+CLAIMS_Total_Grp!V86</f>
        <v>0</v>
      </c>
      <c r="W86" s="77">
        <f>CLAIMS_Total_Ind!W86+CLAIMS_Total_Grp!W86</f>
        <v>0</v>
      </c>
      <c r="X86" s="77">
        <f>CLAIMS_Total_Ind!X86+CLAIMS_Total_Grp!X86</f>
        <v>0</v>
      </c>
      <c r="Y86" s="77">
        <f>CLAIMS_Total_Ind!Y86+CLAIMS_Total_Grp!Y86</f>
        <v>0</v>
      </c>
      <c r="Z86" s="77">
        <f>CLAIMS_Total_Ind!Z86+CLAIMS_Total_Grp!Z86</f>
        <v>0</v>
      </c>
      <c r="AA86" s="77">
        <f>CLAIMS_Total_Ind!AA86+CLAIMS_Total_Grp!AA86</f>
        <v>0</v>
      </c>
      <c r="AB86" s="77">
        <f>CLAIMS_Total_Ind!AB86+CLAIMS_Total_Grp!AB86</f>
        <v>0</v>
      </c>
      <c r="AC86" s="77">
        <f>CLAIMS_Total_Ind!AC86+CLAIMS_Total_Grp!AC86</f>
        <v>0</v>
      </c>
      <c r="AD86" s="77">
        <f>CLAIMS_Total_Ind!AD86+CLAIMS_Total_Grp!AD86</f>
        <v>0</v>
      </c>
      <c r="AE86" s="77">
        <f>CLAIMS_Total_Ind!AE86+CLAIMS_Total_Grp!AE86</f>
        <v>0</v>
      </c>
      <c r="AF86" s="77">
        <f>CLAIMS_Total_Ind!AF86+CLAIMS_Total_Grp!AF86</f>
        <v>0</v>
      </c>
      <c r="AG86" s="77">
        <f>CLAIMS_Total_Ind!AG86+CLAIMS_Total_Grp!AG86</f>
        <v>0</v>
      </c>
      <c r="AH86" s="77">
        <f>CLAIMS_Total_Ind!AH86+CLAIMS_Total_Grp!AH86</f>
        <v>0</v>
      </c>
      <c r="AI86" s="77">
        <f>CLAIMS_Total_Ind!AI86+CLAIMS_Total_Grp!AI86</f>
        <v>0</v>
      </c>
      <c r="AJ86" s="77">
        <f>CLAIMS_Total_Ind!AJ86+CLAIMS_Total_Grp!AJ86</f>
        <v>0</v>
      </c>
      <c r="AK86" s="77">
        <f>CLAIMS_Total_Ind!AK86+CLAIMS_Total_Grp!AK86</f>
        <v>0</v>
      </c>
      <c r="AL86" s="77">
        <f>CLAIMS_Total_Ind!AL86+CLAIMS_Total_Grp!AL86</f>
        <v>0</v>
      </c>
      <c r="AM86" s="77">
        <f>CLAIMS_Total_Ind!AM86+CLAIMS_Total_Grp!AM86</f>
        <v>0</v>
      </c>
      <c r="AN86" s="77">
        <f>CLAIMS_Total_Ind!AN86+CLAIMS_Total_Grp!AN86</f>
        <v>0</v>
      </c>
      <c r="AO86" s="77">
        <f>CLAIMS_Total_Ind!AO86+CLAIMS_Total_Grp!AO86</f>
        <v>0</v>
      </c>
      <c r="AP86" s="77">
        <f>CLAIMS_Total_Ind!AP86+CLAIMS_Total_Grp!AP86</f>
        <v>0</v>
      </c>
      <c r="AQ86" s="77">
        <f>CLAIMS_Total_Ind!AQ86+CLAIMS_Total_Grp!AQ86</f>
        <v>0</v>
      </c>
      <c r="AR86" s="77">
        <f>CLAIMS_Total_Ind!AR86+CLAIMS_Total_Grp!AR86</f>
        <v>0</v>
      </c>
      <c r="AS86" s="77">
        <f>CLAIMS_Total_Ind!AS86+CLAIMS_Total_Grp!AS86</f>
        <v>0</v>
      </c>
      <c r="AT86" s="77">
        <f>CLAIMS_Total_Ind!AT86+CLAIMS_Total_Grp!AT86</f>
        <v>0</v>
      </c>
      <c r="AU86" s="77">
        <f>CLAIMS_Total_Ind!AU86+CLAIMS_Total_Grp!AU86</f>
        <v>0</v>
      </c>
      <c r="AV86" s="77">
        <f>CLAIMS_Total_Ind!AV86+CLAIMS_Total_Grp!AV86</f>
        <v>0</v>
      </c>
      <c r="AW86" s="77">
        <f>CLAIMS_Total_Ind!AW86+CLAIMS_Total_Grp!AW86</f>
        <v>0</v>
      </c>
      <c r="AX86" s="77">
        <f>CLAIMS_Total_Ind!AX86+CLAIMS_Total_Grp!AX86</f>
        <v>0</v>
      </c>
      <c r="AY86" s="77">
        <f>CLAIMS_Total_Ind!AY86+CLAIMS_Total_Grp!AY86</f>
        <v>0</v>
      </c>
      <c r="AZ86" s="77">
        <f>CLAIMS_Total_Ind!AZ86+CLAIMS_Total_Grp!AZ86</f>
        <v>0</v>
      </c>
      <c r="BA86" s="77">
        <f>CLAIMS_Total_Ind!BA86+CLAIMS_Total_Grp!BA86</f>
        <v>0</v>
      </c>
      <c r="BB86" s="77">
        <f>CLAIMS_Total_Ind!BB86+CLAIMS_Total_Grp!BB86</f>
        <v>0</v>
      </c>
      <c r="BC86" s="77">
        <f>CLAIMS_Total_Ind!BC86+CLAIMS_Total_Grp!BC86</f>
        <v>0</v>
      </c>
      <c r="BD86" s="77">
        <f>CLAIMS_Total_Ind!BD86+CLAIMS_Total_Grp!BD86</f>
        <v>0</v>
      </c>
      <c r="BE86" s="77">
        <f>CLAIMS_Total_Ind!BE86+CLAIMS_Total_Grp!BE86</f>
        <v>0</v>
      </c>
      <c r="BF86" s="77">
        <f>CLAIMS_Total_Ind!BF86+CLAIMS_Total_Grp!BF86</f>
        <v>0</v>
      </c>
      <c r="BG86" s="77">
        <f>CLAIMS_Total_Ind!BG86+CLAIMS_Total_Grp!BG86</f>
        <v>0</v>
      </c>
      <c r="BH86" s="77">
        <f>CLAIMS_Total_Ind!BH86+CLAIMS_Total_Grp!BH86</f>
        <v>0</v>
      </c>
      <c r="BI86" s="77">
        <f>CLAIMS_Total_Ind!BI86+CLAIMS_Total_Grp!BI86</f>
        <v>0</v>
      </c>
    </row>
    <row r="87" spans="1:61" x14ac:dyDescent="0.55000000000000004">
      <c r="A87" s="16" t="str">
        <f t="shared" si="61"/>
        <v>CLAIM AMOUNTS PAID</v>
      </c>
      <c r="C87" s="7" t="s">
        <v>25</v>
      </c>
      <c r="D87" s="44" t="s">
        <v>308</v>
      </c>
      <c r="E87" s="44" t="s">
        <v>212</v>
      </c>
      <c r="F87" s="77">
        <f>CLAIMS_Total_Ind!F87+CLAIMS_Total_Grp!F87</f>
        <v>0</v>
      </c>
      <c r="G87" s="77">
        <f>CLAIMS_Total_Ind!G87+CLAIMS_Total_Grp!G87</f>
        <v>0</v>
      </c>
      <c r="H87" s="77">
        <f>CLAIMS_Total_Ind!H87+CLAIMS_Total_Grp!H87</f>
        <v>0</v>
      </c>
      <c r="I87" s="77">
        <f>CLAIMS_Total_Ind!I87+CLAIMS_Total_Grp!I87</f>
        <v>0</v>
      </c>
      <c r="J87" s="77">
        <f>CLAIMS_Total_Ind!J87+CLAIMS_Total_Grp!J87</f>
        <v>0</v>
      </c>
      <c r="K87" s="77">
        <f>CLAIMS_Total_Ind!K87+CLAIMS_Total_Grp!K87</f>
        <v>0</v>
      </c>
      <c r="L87" s="77">
        <f>CLAIMS_Total_Ind!L87+CLAIMS_Total_Grp!L87</f>
        <v>0</v>
      </c>
      <c r="M87" s="77">
        <f>CLAIMS_Total_Ind!M87+CLAIMS_Total_Grp!M87</f>
        <v>0</v>
      </c>
      <c r="N87" s="77">
        <f>CLAIMS_Total_Ind!N87+CLAIMS_Total_Grp!N87</f>
        <v>0</v>
      </c>
      <c r="O87" s="77">
        <f>CLAIMS_Total_Ind!O87+CLAIMS_Total_Grp!O87</f>
        <v>0</v>
      </c>
      <c r="P87" s="77">
        <f>CLAIMS_Total_Ind!P87+CLAIMS_Total_Grp!P87</f>
        <v>0</v>
      </c>
      <c r="Q87" s="77">
        <f>CLAIMS_Total_Ind!Q87+CLAIMS_Total_Grp!Q87</f>
        <v>0</v>
      </c>
      <c r="R87" s="77">
        <f>CLAIMS_Total_Ind!R87+CLAIMS_Total_Grp!R87</f>
        <v>0</v>
      </c>
      <c r="S87" s="77">
        <f>CLAIMS_Total_Ind!S87+CLAIMS_Total_Grp!S87</f>
        <v>0</v>
      </c>
      <c r="T87" s="77">
        <f>CLAIMS_Total_Ind!T87+CLAIMS_Total_Grp!T87</f>
        <v>0</v>
      </c>
      <c r="U87" s="77">
        <f>CLAIMS_Total_Ind!U87+CLAIMS_Total_Grp!U87</f>
        <v>0</v>
      </c>
      <c r="V87" s="77">
        <f>CLAIMS_Total_Ind!V87+CLAIMS_Total_Grp!V87</f>
        <v>0</v>
      </c>
      <c r="W87" s="77">
        <f>CLAIMS_Total_Ind!W87+CLAIMS_Total_Grp!W87</f>
        <v>0</v>
      </c>
      <c r="X87" s="77">
        <f>CLAIMS_Total_Ind!X87+CLAIMS_Total_Grp!X87</f>
        <v>0</v>
      </c>
      <c r="Y87" s="77">
        <f>CLAIMS_Total_Ind!Y87+CLAIMS_Total_Grp!Y87</f>
        <v>0</v>
      </c>
      <c r="Z87" s="77">
        <f>CLAIMS_Total_Ind!Z87+CLAIMS_Total_Grp!Z87</f>
        <v>0</v>
      </c>
      <c r="AA87" s="77">
        <f>CLAIMS_Total_Ind!AA87+CLAIMS_Total_Grp!AA87</f>
        <v>0</v>
      </c>
      <c r="AB87" s="77">
        <f>CLAIMS_Total_Ind!AB87+CLAIMS_Total_Grp!AB87</f>
        <v>0</v>
      </c>
      <c r="AC87" s="77">
        <f>CLAIMS_Total_Ind!AC87+CLAIMS_Total_Grp!AC87</f>
        <v>0</v>
      </c>
      <c r="AD87" s="77">
        <f>CLAIMS_Total_Ind!AD87+CLAIMS_Total_Grp!AD87</f>
        <v>0</v>
      </c>
      <c r="AE87" s="77">
        <f>CLAIMS_Total_Ind!AE87+CLAIMS_Total_Grp!AE87</f>
        <v>0</v>
      </c>
      <c r="AF87" s="77">
        <f>CLAIMS_Total_Ind!AF87+CLAIMS_Total_Grp!AF87</f>
        <v>0</v>
      </c>
      <c r="AG87" s="77">
        <f>CLAIMS_Total_Ind!AG87+CLAIMS_Total_Grp!AG87</f>
        <v>0</v>
      </c>
      <c r="AH87" s="77">
        <f>CLAIMS_Total_Ind!AH87+CLAIMS_Total_Grp!AH87</f>
        <v>0</v>
      </c>
      <c r="AI87" s="77">
        <f>CLAIMS_Total_Ind!AI87+CLAIMS_Total_Grp!AI87</f>
        <v>0</v>
      </c>
      <c r="AJ87" s="77">
        <f>CLAIMS_Total_Ind!AJ87+CLAIMS_Total_Grp!AJ87</f>
        <v>0</v>
      </c>
      <c r="AK87" s="77">
        <f>CLAIMS_Total_Ind!AK87+CLAIMS_Total_Grp!AK87</f>
        <v>0</v>
      </c>
      <c r="AL87" s="77">
        <f>CLAIMS_Total_Ind!AL87+CLAIMS_Total_Grp!AL87</f>
        <v>0</v>
      </c>
      <c r="AM87" s="77">
        <f>CLAIMS_Total_Ind!AM87+CLAIMS_Total_Grp!AM87</f>
        <v>0</v>
      </c>
      <c r="AN87" s="77">
        <f>CLAIMS_Total_Ind!AN87+CLAIMS_Total_Grp!AN87</f>
        <v>0</v>
      </c>
      <c r="AO87" s="77">
        <f>CLAIMS_Total_Ind!AO87+CLAIMS_Total_Grp!AO87</f>
        <v>0</v>
      </c>
      <c r="AP87" s="77">
        <f>CLAIMS_Total_Ind!AP87+CLAIMS_Total_Grp!AP87</f>
        <v>0</v>
      </c>
      <c r="AQ87" s="77">
        <f>CLAIMS_Total_Ind!AQ87+CLAIMS_Total_Grp!AQ87</f>
        <v>0</v>
      </c>
      <c r="AR87" s="77">
        <f>CLAIMS_Total_Ind!AR87+CLAIMS_Total_Grp!AR87</f>
        <v>0</v>
      </c>
      <c r="AS87" s="77">
        <f>CLAIMS_Total_Ind!AS87+CLAIMS_Total_Grp!AS87</f>
        <v>0</v>
      </c>
      <c r="AT87" s="77">
        <f>CLAIMS_Total_Ind!AT87+CLAIMS_Total_Grp!AT87</f>
        <v>0</v>
      </c>
      <c r="AU87" s="77">
        <f>CLAIMS_Total_Ind!AU87+CLAIMS_Total_Grp!AU87</f>
        <v>0</v>
      </c>
      <c r="AV87" s="77">
        <f>CLAIMS_Total_Ind!AV87+CLAIMS_Total_Grp!AV87</f>
        <v>0</v>
      </c>
      <c r="AW87" s="77">
        <f>CLAIMS_Total_Ind!AW87+CLAIMS_Total_Grp!AW87</f>
        <v>0</v>
      </c>
      <c r="AX87" s="77">
        <f>CLAIMS_Total_Ind!AX87+CLAIMS_Total_Grp!AX87</f>
        <v>0</v>
      </c>
      <c r="AY87" s="77">
        <f>CLAIMS_Total_Ind!AY87+CLAIMS_Total_Grp!AY87</f>
        <v>0</v>
      </c>
      <c r="AZ87" s="77">
        <f>CLAIMS_Total_Ind!AZ87+CLAIMS_Total_Grp!AZ87</f>
        <v>0</v>
      </c>
      <c r="BA87" s="77">
        <f>CLAIMS_Total_Ind!BA87+CLAIMS_Total_Grp!BA87</f>
        <v>0</v>
      </c>
      <c r="BB87" s="77">
        <f>CLAIMS_Total_Ind!BB87+CLAIMS_Total_Grp!BB87</f>
        <v>0</v>
      </c>
      <c r="BC87" s="77">
        <f>CLAIMS_Total_Ind!BC87+CLAIMS_Total_Grp!BC87</f>
        <v>0</v>
      </c>
      <c r="BD87" s="77">
        <f>CLAIMS_Total_Ind!BD87+CLAIMS_Total_Grp!BD87</f>
        <v>0</v>
      </c>
      <c r="BE87" s="77">
        <f>CLAIMS_Total_Ind!BE87+CLAIMS_Total_Grp!BE87</f>
        <v>0</v>
      </c>
      <c r="BF87" s="77">
        <f>CLAIMS_Total_Ind!BF87+CLAIMS_Total_Grp!BF87</f>
        <v>0</v>
      </c>
      <c r="BG87" s="77">
        <f>CLAIMS_Total_Ind!BG87+CLAIMS_Total_Grp!BG87</f>
        <v>0</v>
      </c>
      <c r="BH87" s="77">
        <f>CLAIMS_Total_Ind!BH87+CLAIMS_Total_Grp!BH87</f>
        <v>0</v>
      </c>
      <c r="BI87" s="77">
        <f>CLAIMS_Total_Ind!BI87+CLAIMS_Total_Grp!BI87</f>
        <v>0</v>
      </c>
    </row>
    <row r="88" spans="1:61" x14ac:dyDescent="0.55000000000000004">
      <c r="A88" s="16" t="str">
        <f t="shared" si="61"/>
        <v>CLAIM AMOUNTS PAID</v>
      </c>
      <c r="C88" s="7" t="s">
        <v>25</v>
      </c>
      <c r="D88" s="44" t="s">
        <v>309</v>
      </c>
      <c r="E88" s="44" t="s">
        <v>213</v>
      </c>
      <c r="F88" s="77">
        <f>CLAIMS_Total_Ind!F88+CLAIMS_Total_Grp!F88</f>
        <v>0</v>
      </c>
      <c r="G88" s="77">
        <f>CLAIMS_Total_Ind!G88+CLAIMS_Total_Grp!G88</f>
        <v>0</v>
      </c>
      <c r="H88" s="77">
        <f>CLAIMS_Total_Ind!H88+CLAIMS_Total_Grp!H88</f>
        <v>0</v>
      </c>
      <c r="I88" s="77">
        <f>CLAIMS_Total_Ind!I88+CLAIMS_Total_Grp!I88</f>
        <v>0</v>
      </c>
      <c r="J88" s="77">
        <f>CLAIMS_Total_Ind!J88+CLAIMS_Total_Grp!J88</f>
        <v>0</v>
      </c>
      <c r="K88" s="77">
        <f>CLAIMS_Total_Ind!K88+CLAIMS_Total_Grp!K88</f>
        <v>0</v>
      </c>
      <c r="L88" s="77">
        <f>CLAIMS_Total_Ind!L88+CLAIMS_Total_Grp!L88</f>
        <v>0</v>
      </c>
      <c r="M88" s="77">
        <f>CLAIMS_Total_Ind!M88+CLAIMS_Total_Grp!M88</f>
        <v>0</v>
      </c>
      <c r="N88" s="77">
        <f>CLAIMS_Total_Ind!N88+CLAIMS_Total_Grp!N88</f>
        <v>0</v>
      </c>
      <c r="O88" s="77">
        <f>CLAIMS_Total_Ind!O88+CLAIMS_Total_Grp!O88</f>
        <v>0</v>
      </c>
      <c r="P88" s="77">
        <f>CLAIMS_Total_Ind!P88+CLAIMS_Total_Grp!P88</f>
        <v>0</v>
      </c>
      <c r="Q88" s="77">
        <f>CLAIMS_Total_Ind!Q88+CLAIMS_Total_Grp!Q88</f>
        <v>0</v>
      </c>
      <c r="R88" s="77">
        <f>CLAIMS_Total_Ind!R88+CLAIMS_Total_Grp!R88</f>
        <v>0</v>
      </c>
      <c r="S88" s="77">
        <f>CLAIMS_Total_Ind!S88+CLAIMS_Total_Grp!S88</f>
        <v>0</v>
      </c>
      <c r="T88" s="77">
        <f>CLAIMS_Total_Ind!T88+CLAIMS_Total_Grp!T88</f>
        <v>0</v>
      </c>
      <c r="U88" s="77">
        <f>CLAIMS_Total_Ind!U88+CLAIMS_Total_Grp!U88</f>
        <v>0</v>
      </c>
      <c r="V88" s="77">
        <f>CLAIMS_Total_Ind!V88+CLAIMS_Total_Grp!V88</f>
        <v>0</v>
      </c>
      <c r="W88" s="77">
        <f>CLAIMS_Total_Ind!W88+CLAIMS_Total_Grp!W88</f>
        <v>0</v>
      </c>
      <c r="X88" s="77">
        <f>CLAIMS_Total_Ind!X88+CLAIMS_Total_Grp!X88</f>
        <v>0</v>
      </c>
      <c r="Y88" s="77">
        <f>CLAIMS_Total_Ind!Y88+CLAIMS_Total_Grp!Y88</f>
        <v>0</v>
      </c>
      <c r="Z88" s="77">
        <f>CLAIMS_Total_Ind!Z88+CLAIMS_Total_Grp!Z88</f>
        <v>0</v>
      </c>
      <c r="AA88" s="77">
        <f>CLAIMS_Total_Ind!AA88+CLAIMS_Total_Grp!AA88</f>
        <v>0</v>
      </c>
      <c r="AB88" s="77">
        <f>CLAIMS_Total_Ind!AB88+CLAIMS_Total_Grp!AB88</f>
        <v>0</v>
      </c>
      <c r="AC88" s="77">
        <f>CLAIMS_Total_Ind!AC88+CLAIMS_Total_Grp!AC88</f>
        <v>0</v>
      </c>
      <c r="AD88" s="77">
        <f>CLAIMS_Total_Ind!AD88+CLAIMS_Total_Grp!AD88</f>
        <v>0</v>
      </c>
      <c r="AE88" s="77">
        <f>CLAIMS_Total_Ind!AE88+CLAIMS_Total_Grp!AE88</f>
        <v>0</v>
      </c>
      <c r="AF88" s="77">
        <f>CLAIMS_Total_Ind!AF88+CLAIMS_Total_Grp!AF88</f>
        <v>0</v>
      </c>
      <c r="AG88" s="77">
        <f>CLAIMS_Total_Ind!AG88+CLAIMS_Total_Grp!AG88</f>
        <v>0</v>
      </c>
      <c r="AH88" s="77">
        <f>CLAIMS_Total_Ind!AH88+CLAIMS_Total_Grp!AH88</f>
        <v>0</v>
      </c>
      <c r="AI88" s="77">
        <f>CLAIMS_Total_Ind!AI88+CLAIMS_Total_Grp!AI88</f>
        <v>0</v>
      </c>
      <c r="AJ88" s="77">
        <f>CLAIMS_Total_Ind!AJ88+CLAIMS_Total_Grp!AJ88</f>
        <v>0</v>
      </c>
      <c r="AK88" s="77">
        <f>CLAIMS_Total_Ind!AK88+CLAIMS_Total_Grp!AK88</f>
        <v>0</v>
      </c>
      <c r="AL88" s="77">
        <f>CLAIMS_Total_Ind!AL88+CLAIMS_Total_Grp!AL88</f>
        <v>0</v>
      </c>
      <c r="AM88" s="77">
        <f>CLAIMS_Total_Ind!AM88+CLAIMS_Total_Grp!AM88</f>
        <v>0</v>
      </c>
      <c r="AN88" s="77">
        <f>CLAIMS_Total_Ind!AN88+CLAIMS_Total_Grp!AN88</f>
        <v>0</v>
      </c>
      <c r="AO88" s="77">
        <f>CLAIMS_Total_Ind!AO88+CLAIMS_Total_Grp!AO88</f>
        <v>0</v>
      </c>
      <c r="AP88" s="77">
        <f>CLAIMS_Total_Ind!AP88+CLAIMS_Total_Grp!AP88</f>
        <v>0</v>
      </c>
      <c r="AQ88" s="77">
        <f>CLAIMS_Total_Ind!AQ88+CLAIMS_Total_Grp!AQ88</f>
        <v>0</v>
      </c>
      <c r="AR88" s="77">
        <f>CLAIMS_Total_Ind!AR88+CLAIMS_Total_Grp!AR88</f>
        <v>0</v>
      </c>
      <c r="AS88" s="77">
        <f>CLAIMS_Total_Ind!AS88+CLAIMS_Total_Grp!AS88</f>
        <v>0</v>
      </c>
      <c r="AT88" s="77">
        <f>CLAIMS_Total_Ind!AT88+CLAIMS_Total_Grp!AT88</f>
        <v>0</v>
      </c>
      <c r="AU88" s="77">
        <f>CLAIMS_Total_Ind!AU88+CLAIMS_Total_Grp!AU88</f>
        <v>0</v>
      </c>
      <c r="AV88" s="77">
        <f>CLAIMS_Total_Ind!AV88+CLAIMS_Total_Grp!AV88</f>
        <v>0</v>
      </c>
      <c r="AW88" s="77">
        <f>CLAIMS_Total_Ind!AW88+CLAIMS_Total_Grp!AW88</f>
        <v>0</v>
      </c>
      <c r="AX88" s="77">
        <f>CLAIMS_Total_Ind!AX88+CLAIMS_Total_Grp!AX88</f>
        <v>0</v>
      </c>
      <c r="AY88" s="77">
        <f>CLAIMS_Total_Ind!AY88+CLAIMS_Total_Grp!AY88</f>
        <v>0</v>
      </c>
      <c r="AZ88" s="77">
        <f>CLAIMS_Total_Ind!AZ88+CLAIMS_Total_Grp!AZ88</f>
        <v>0</v>
      </c>
      <c r="BA88" s="77">
        <f>CLAIMS_Total_Ind!BA88+CLAIMS_Total_Grp!BA88</f>
        <v>0</v>
      </c>
      <c r="BB88" s="77">
        <f>CLAIMS_Total_Ind!BB88+CLAIMS_Total_Grp!BB88</f>
        <v>0</v>
      </c>
      <c r="BC88" s="77">
        <f>CLAIMS_Total_Ind!BC88+CLAIMS_Total_Grp!BC88</f>
        <v>0</v>
      </c>
      <c r="BD88" s="77">
        <f>CLAIMS_Total_Ind!BD88+CLAIMS_Total_Grp!BD88</f>
        <v>0</v>
      </c>
      <c r="BE88" s="77">
        <f>CLAIMS_Total_Ind!BE88+CLAIMS_Total_Grp!BE88</f>
        <v>0</v>
      </c>
      <c r="BF88" s="77">
        <f>CLAIMS_Total_Ind!BF88+CLAIMS_Total_Grp!BF88</f>
        <v>0</v>
      </c>
      <c r="BG88" s="77">
        <f>CLAIMS_Total_Ind!BG88+CLAIMS_Total_Grp!BG88</f>
        <v>0</v>
      </c>
      <c r="BH88" s="77">
        <f>CLAIMS_Total_Ind!BH88+CLAIMS_Total_Grp!BH88</f>
        <v>0</v>
      </c>
      <c r="BI88" s="77">
        <f>CLAIMS_Total_Ind!BI88+CLAIMS_Total_Grp!BI88</f>
        <v>0</v>
      </c>
    </row>
    <row r="89" spans="1:61" x14ac:dyDescent="0.55000000000000004">
      <c r="A89" s="16" t="str">
        <f t="shared" si="61"/>
        <v>CLAIM AMOUNTS PAID</v>
      </c>
      <c r="C89" s="7" t="s">
        <v>25</v>
      </c>
      <c r="D89" s="44" t="s">
        <v>408</v>
      </c>
      <c r="E89" s="44" t="s">
        <v>214</v>
      </c>
      <c r="F89" s="77">
        <f>CLAIMS_Total_Ind!F89+CLAIMS_Total_Grp!F89</f>
        <v>0</v>
      </c>
      <c r="G89" s="77">
        <f>CLAIMS_Total_Ind!G89+CLAIMS_Total_Grp!G89</f>
        <v>0</v>
      </c>
      <c r="H89" s="77">
        <f>CLAIMS_Total_Ind!H89+CLAIMS_Total_Grp!H89</f>
        <v>0</v>
      </c>
      <c r="I89" s="77">
        <f>CLAIMS_Total_Ind!I89+CLAIMS_Total_Grp!I89</f>
        <v>0</v>
      </c>
      <c r="J89" s="77">
        <f>CLAIMS_Total_Ind!J89+CLAIMS_Total_Grp!J89</f>
        <v>0</v>
      </c>
      <c r="K89" s="77">
        <f>CLAIMS_Total_Ind!K89+CLAIMS_Total_Grp!K89</f>
        <v>0</v>
      </c>
      <c r="L89" s="77">
        <f>CLAIMS_Total_Ind!L89+CLAIMS_Total_Grp!L89</f>
        <v>0</v>
      </c>
      <c r="M89" s="77">
        <f>CLAIMS_Total_Ind!M89+CLAIMS_Total_Grp!M89</f>
        <v>0</v>
      </c>
      <c r="N89" s="77">
        <f>CLAIMS_Total_Ind!N89+CLAIMS_Total_Grp!N89</f>
        <v>0</v>
      </c>
      <c r="O89" s="77">
        <f>CLAIMS_Total_Ind!O89+CLAIMS_Total_Grp!O89</f>
        <v>0</v>
      </c>
      <c r="P89" s="77">
        <f>CLAIMS_Total_Ind!P89+CLAIMS_Total_Grp!P89</f>
        <v>0</v>
      </c>
      <c r="Q89" s="77">
        <f>CLAIMS_Total_Ind!Q89+CLAIMS_Total_Grp!Q89</f>
        <v>0</v>
      </c>
      <c r="R89" s="77">
        <f>CLAIMS_Total_Ind!R89+CLAIMS_Total_Grp!R89</f>
        <v>0</v>
      </c>
      <c r="S89" s="77">
        <f>CLAIMS_Total_Ind!S89+CLAIMS_Total_Grp!S89</f>
        <v>0</v>
      </c>
      <c r="T89" s="77">
        <f>CLAIMS_Total_Ind!T89+CLAIMS_Total_Grp!T89</f>
        <v>0</v>
      </c>
      <c r="U89" s="77">
        <f>CLAIMS_Total_Ind!U89+CLAIMS_Total_Grp!U89</f>
        <v>0</v>
      </c>
      <c r="V89" s="77">
        <f>CLAIMS_Total_Ind!V89+CLAIMS_Total_Grp!V89</f>
        <v>0</v>
      </c>
      <c r="W89" s="77">
        <f>CLAIMS_Total_Ind!W89+CLAIMS_Total_Grp!W89</f>
        <v>0</v>
      </c>
      <c r="X89" s="77">
        <f>CLAIMS_Total_Ind!X89+CLAIMS_Total_Grp!X89</f>
        <v>0</v>
      </c>
      <c r="Y89" s="77">
        <f>CLAIMS_Total_Ind!Y89+CLAIMS_Total_Grp!Y89</f>
        <v>0</v>
      </c>
      <c r="Z89" s="77">
        <f>CLAIMS_Total_Ind!Z89+CLAIMS_Total_Grp!Z89</f>
        <v>0</v>
      </c>
      <c r="AA89" s="77">
        <f>CLAIMS_Total_Ind!AA89+CLAIMS_Total_Grp!AA89</f>
        <v>0</v>
      </c>
      <c r="AB89" s="77">
        <f>CLAIMS_Total_Ind!AB89+CLAIMS_Total_Grp!AB89</f>
        <v>0</v>
      </c>
      <c r="AC89" s="77">
        <f>CLAIMS_Total_Ind!AC89+CLAIMS_Total_Grp!AC89</f>
        <v>0</v>
      </c>
      <c r="AD89" s="77">
        <f>CLAIMS_Total_Ind!AD89+CLAIMS_Total_Grp!AD89</f>
        <v>0</v>
      </c>
      <c r="AE89" s="77">
        <f>CLAIMS_Total_Ind!AE89+CLAIMS_Total_Grp!AE89</f>
        <v>0</v>
      </c>
      <c r="AF89" s="77">
        <f>CLAIMS_Total_Ind!AF89+CLAIMS_Total_Grp!AF89</f>
        <v>0</v>
      </c>
      <c r="AG89" s="77">
        <f>CLAIMS_Total_Ind!AG89+CLAIMS_Total_Grp!AG89</f>
        <v>0</v>
      </c>
      <c r="AH89" s="77">
        <f>CLAIMS_Total_Ind!AH89+CLAIMS_Total_Grp!AH89</f>
        <v>0</v>
      </c>
      <c r="AI89" s="77">
        <f>CLAIMS_Total_Ind!AI89+CLAIMS_Total_Grp!AI89</f>
        <v>0</v>
      </c>
      <c r="AJ89" s="77">
        <f>CLAIMS_Total_Ind!AJ89+CLAIMS_Total_Grp!AJ89</f>
        <v>0</v>
      </c>
      <c r="AK89" s="77">
        <f>CLAIMS_Total_Ind!AK89+CLAIMS_Total_Grp!AK89</f>
        <v>0</v>
      </c>
      <c r="AL89" s="77">
        <f>CLAIMS_Total_Ind!AL89+CLAIMS_Total_Grp!AL89</f>
        <v>0</v>
      </c>
      <c r="AM89" s="77">
        <f>CLAIMS_Total_Ind!AM89+CLAIMS_Total_Grp!AM89</f>
        <v>0</v>
      </c>
      <c r="AN89" s="77">
        <f>CLAIMS_Total_Ind!AN89+CLAIMS_Total_Grp!AN89</f>
        <v>0</v>
      </c>
      <c r="AO89" s="77">
        <f>CLAIMS_Total_Ind!AO89+CLAIMS_Total_Grp!AO89</f>
        <v>0</v>
      </c>
      <c r="AP89" s="77">
        <f>CLAIMS_Total_Ind!AP89+CLAIMS_Total_Grp!AP89</f>
        <v>0</v>
      </c>
      <c r="AQ89" s="77">
        <f>CLAIMS_Total_Ind!AQ89+CLAIMS_Total_Grp!AQ89</f>
        <v>0</v>
      </c>
      <c r="AR89" s="77">
        <f>CLAIMS_Total_Ind!AR89+CLAIMS_Total_Grp!AR89</f>
        <v>0</v>
      </c>
      <c r="AS89" s="77">
        <f>CLAIMS_Total_Ind!AS89+CLAIMS_Total_Grp!AS89</f>
        <v>0</v>
      </c>
      <c r="AT89" s="77">
        <f>CLAIMS_Total_Ind!AT89+CLAIMS_Total_Grp!AT89</f>
        <v>0</v>
      </c>
      <c r="AU89" s="77">
        <f>CLAIMS_Total_Ind!AU89+CLAIMS_Total_Grp!AU89</f>
        <v>0</v>
      </c>
      <c r="AV89" s="77">
        <f>CLAIMS_Total_Ind!AV89+CLAIMS_Total_Grp!AV89</f>
        <v>0</v>
      </c>
      <c r="AW89" s="77">
        <f>CLAIMS_Total_Ind!AW89+CLAIMS_Total_Grp!AW89</f>
        <v>0</v>
      </c>
      <c r="AX89" s="77">
        <f>CLAIMS_Total_Ind!AX89+CLAIMS_Total_Grp!AX89</f>
        <v>0</v>
      </c>
      <c r="AY89" s="77">
        <f>CLAIMS_Total_Ind!AY89+CLAIMS_Total_Grp!AY89</f>
        <v>0</v>
      </c>
      <c r="AZ89" s="77">
        <f>CLAIMS_Total_Ind!AZ89+CLAIMS_Total_Grp!AZ89</f>
        <v>0</v>
      </c>
      <c r="BA89" s="77">
        <f>CLAIMS_Total_Ind!BA89+CLAIMS_Total_Grp!BA89</f>
        <v>0</v>
      </c>
      <c r="BB89" s="77">
        <f>CLAIMS_Total_Ind!BB89+CLAIMS_Total_Grp!BB89</f>
        <v>0</v>
      </c>
      <c r="BC89" s="77">
        <f>CLAIMS_Total_Ind!BC89+CLAIMS_Total_Grp!BC89</f>
        <v>0</v>
      </c>
      <c r="BD89" s="77">
        <f>CLAIMS_Total_Ind!BD89+CLAIMS_Total_Grp!BD89</f>
        <v>0</v>
      </c>
      <c r="BE89" s="77">
        <f>CLAIMS_Total_Ind!BE89+CLAIMS_Total_Grp!BE89</f>
        <v>0</v>
      </c>
      <c r="BF89" s="77">
        <f>CLAIMS_Total_Ind!BF89+CLAIMS_Total_Grp!BF89</f>
        <v>0</v>
      </c>
      <c r="BG89" s="77">
        <f>CLAIMS_Total_Ind!BG89+CLAIMS_Total_Grp!BG89</f>
        <v>0</v>
      </c>
      <c r="BH89" s="77">
        <f>CLAIMS_Total_Ind!BH89+CLAIMS_Total_Grp!BH89</f>
        <v>0</v>
      </c>
      <c r="BI89" s="77">
        <f>CLAIMS_Total_Ind!BI89+CLAIMS_Total_Grp!BI89</f>
        <v>0</v>
      </c>
    </row>
    <row r="90" spans="1:61" x14ac:dyDescent="0.55000000000000004">
      <c r="A90" s="16" t="str">
        <f t="shared" si="61"/>
        <v>CLAIM AMOUNTS PAID</v>
      </c>
      <c r="C90" s="7" t="s">
        <v>25</v>
      </c>
      <c r="D90" s="44" t="s">
        <v>310</v>
      </c>
      <c r="E90" s="44" t="s">
        <v>215</v>
      </c>
      <c r="F90" s="77">
        <f>CLAIMS_Total_Ind!F90+CLAIMS_Total_Grp!F90</f>
        <v>0</v>
      </c>
      <c r="G90" s="77">
        <f>CLAIMS_Total_Ind!G90+CLAIMS_Total_Grp!G90</f>
        <v>0</v>
      </c>
      <c r="H90" s="77">
        <f>CLAIMS_Total_Ind!H90+CLAIMS_Total_Grp!H90</f>
        <v>0</v>
      </c>
      <c r="I90" s="77">
        <f>CLAIMS_Total_Ind!I90+CLAIMS_Total_Grp!I90</f>
        <v>0</v>
      </c>
      <c r="J90" s="77">
        <f>CLAIMS_Total_Ind!J90+CLAIMS_Total_Grp!J90</f>
        <v>0</v>
      </c>
      <c r="K90" s="77">
        <f>CLAIMS_Total_Ind!K90+CLAIMS_Total_Grp!K90</f>
        <v>0</v>
      </c>
      <c r="L90" s="77">
        <f>CLAIMS_Total_Ind!L90+CLAIMS_Total_Grp!L90</f>
        <v>0</v>
      </c>
      <c r="M90" s="77">
        <f>CLAIMS_Total_Ind!M90+CLAIMS_Total_Grp!M90</f>
        <v>0</v>
      </c>
      <c r="N90" s="77">
        <f>CLAIMS_Total_Ind!N90+CLAIMS_Total_Grp!N90</f>
        <v>0</v>
      </c>
      <c r="O90" s="77">
        <f>CLAIMS_Total_Ind!O90+CLAIMS_Total_Grp!O90</f>
        <v>0</v>
      </c>
      <c r="P90" s="77">
        <f>CLAIMS_Total_Ind!P90+CLAIMS_Total_Grp!P90</f>
        <v>0</v>
      </c>
      <c r="Q90" s="77">
        <f>CLAIMS_Total_Ind!Q90+CLAIMS_Total_Grp!Q90</f>
        <v>0</v>
      </c>
      <c r="R90" s="77">
        <f>CLAIMS_Total_Ind!R90+CLAIMS_Total_Grp!R90</f>
        <v>0</v>
      </c>
      <c r="S90" s="77">
        <f>CLAIMS_Total_Ind!S90+CLAIMS_Total_Grp!S90</f>
        <v>0</v>
      </c>
      <c r="T90" s="77">
        <f>CLAIMS_Total_Ind!T90+CLAIMS_Total_Grp!T90</f>
        <v>0</v>
      </c>
      <c r="U90" s="77">
        <f>CLAIMS_Total_Ind!U90+CLAIMS_Total_Grp!U90</f>
        <v>0</v>
      </c>
      <c r="V90" s="77">
        <f>CLAIMS_Total_Ind!V90+CLAIMS_Total_Grp!V90</f>
        <v>0</v>
      </c>
      <c r="W90" s="77">
        <f>CLAIMS_Total_Ind!W90+CLAIMS_Total_Grp!W90</f>
        <v>0</v>
      </c>
      <c r="X90" s="77">
        <f>CLAIMS_Total_Ind!X90+CLAIMS_Total_Grp!X90</f>
        <v>0</v>
      </c>
      <c r="Y90" s="77">
        <f>CLAIMS_Total_Ind!Y90+CLAIMS_Total_Grp!Y90</f>
        <v>0</v>
      </c>
      <c r="Z90" s="77">
        <f>CLAIMS_Total_Ind!Z90+CLAIMS_Total_Grp!Z90</f>
        <v>0</v>
      </c>
      <c r="AA90" s="77">
        <f>CLAIMS_Total_Ind!AA90+CLAIMS_Total_Grp!AA90</f>
        <v>0</v>
      </c>
      <c r="AB90" s="77">
        <f>CLAIMS_Total_Ind!AB90+CLAIMS_Total_Grp!AB90</f>
        <v>0</v>
      </c>
      <c r="AC90" s="77">
        <f>CLAIMS_Total_Ind!AC90+CLAIMS_Total_Grp!AC90</f>
        <v>0</v>
      </c>
      <c r="AD90" s="77">
        <f>CLAIMS_Total_Ind!AD90+CLAIMS_Total_Grp!AD90</f>
        <v>0</v>
      </c>
      <c r="AE90" s="77">
        <f>CLAIMS_Total_Ind!AE90+CLAIMS_Total_Grp!AE90</f>
        <v>0</v>
      </c>
      <c r="AF90" s="77">
        <f>CLAIMS_Total_Ind!AF90+CLAIMS_Total_Grp!AF90</f>
        <v>0</v>
      </c>
      <c r="AG90" s="77">
        <f>CLAIMS_Total_Ind!AG90+CLAIMS_Total_Grp!AG90</f>
        <v>0</v>
      </c>
      <c r="AH90" s="77">
        <f>CLAIMS_Total_Ind!AH90+CLAIMS_Total_Grp!AH90</f>
        <v>0</v>
      </c>
      <c r="AI90" s="77">
        <f>CLAIMS_Total_Ind!AI90+CLAIMS_Total_Grp!AI90</f>
        <v>0</v>
      </c>
      <c r="AJ90" s="77">
        <f>CLAIMS_Total_Ind!AJ90+CLAIMS_Total_Grp!AJ90</f>
        <v>0</v>
      </c>
      <c r="AK90" s="77">
        <f>CLAIMS_Total_Ind!AK90+CLAIMS_Total_Grp!AK90</f>
        <v>0</v>
      </c>
      <c r="AL90" s="77">
        <f>CLAIMS_Total_Ind!AL90+CLAIMS_Total_Grp!AL90</f>
        <v>0</v>
      </c>
      <c r="AM90" s="77">
        <f>CLAIMS_Total_Ind!AM90+CLAIMS_Total_Grp!AM90</f>
        <v>0</v>
      </c>
      <c r="AN90" s="77">
        <f>CLAIMS_Total_Ind!AN90+CLAIMS_Total_Grp!AN90</f>
        <v>0</v>
      </c>
      <c r="AO90" s="77">
        <f>CLAIMS_Total_Ind!AO90+CLAIMS_Total_Grp!AO90</f>
        <v>0</v>
      </c>
      <c r="AP90" s="77">
        <f>CLAIMS_Total_Ind!AP90+CLAIMS_Total_Grp!AP90</f>
        <v>0</v>
      </c>
      <c r="AQ90" s="77">
        <f>CLAIMS_Total_Ind!AQ90+CLAIMS_Total_Grp!AQ90</f>
        <v>0</v>
      </c>
      <c r="AR90" s="77">
        <f>CLAIMS_Total_Ind!AR90+CLAIMS_Total_Grp!AR90</f>
        <v>0</v>
      </c>
      <c r="AS90" s="77">
        <f>CLAIMS_Total_Ind!AS90+CLAIMS_Total_Grp!AS90</f>
        <v>0</v>
      </c>
      <c r="AT90" s="77">
        <f>CLAIMS_Total_Ind!AT90+CLAIMS_Total_Grp!AT90</f>
        <v>0</v>
      </c>
      <c r="AU90" s="77">
        <f>CLAIMS_Total_Ind!AU90+CLAIMS_Total_Grp!AU90</f>
        <v>0</v>
      </c>
      <c r="AV90" s="77">
        <f>CLAIMS_Total_Ind!AV90+CLAIMS_Total_Grp!AV90</f>
        <v>0</v>
      </c>
      <c r="AW90" s="77">
        <f>CLAIMS_Total_Ind!AW90+CLAIMS_Total_Grp!AW90</f>
        <v>0</v>
      </c>
      <c r="AX90" s="77">
        <f>CLAIMS_Total_Ind!AX90+CLAIMS_Total_Grp!AX90</f>
        <v>0</v>
      </c>
      <c r="AY90" s="77">
        <f>CLAIMS_Total_Ind!AY90+CLAIMS_Total_Grp!AY90</f>
        <v>0</v>
      </c>
      <c r="AZ90" s="77">
        <f>CLAIMS_Total_Ind!AZ90+CLAIMS_Total_Grp!AZ90</f>
        <v>0</v>
      </c>
      <c r="BA90" s="77">
        <f>CLAIMS_Total_Ind!BA90+CLAIMS_Total_Grp!BA90</f>
        <v>0</v>
      </c>
      <c r="BB90" s="77">
        <f>CLAIMS_Total_Ind!BB90+CLAIMS_Total_Grp!BB90</f>
        <v>0</v>
      </c>
      <c r="BC90" s="77">
        <f>CLAIMS_Total_Ind!BC90+CLAIMS_Total_Grp!BC90</f>
        <v>0</v>
      </c>
      <c r="BD90" s="77">
        <f>CLAIMS_Total_Ind!BD90+CLAIMS_Total_Grp!BD90</f>
        <v>0</v>
      </c>
      <c r="BE90" s="77">
        <f>CLAIMS_Total_Ind!BE90+CLAIMS_Total_Grp!BE90</f>
        <v>0</v>
      </c>
      <c r="BF90" s="77">
        <f>CLAIMS_Total_Ind!BF90+CLAIMS_Total_Grp!BF90</f>
        <v>0</v>
      </c>
      <c r="BG90" s="77">
        <f>CLAIMS_Total_Ind!BG90+CLAIMS_Total_Grp!BG90</f>
        <v>0</v>
      </c>
      <c r="BH90" s="77">
        <f>CLAIMS_Total_Ind!BH90+CLAIMS_Total_Grp!BH90</f>
        <v>0</v>
      </c>
      <c r="BI90" s="77">
        <f>CLAIMS_Total_Ind!BI90+CLAIMS_Total_Grp!BI90</f>
        <v>0</v>
      </c>
    </row>
    <row r="91" spans="1:61" x14ac:dyDescent="0.55000000000000004">
      <c r="A91" s="16" t="str">
        <f t="shared" si="61"/>
        <v>CLAIM AMOUNTS PAID</v>
      </c>
      <c r="C91" s="7" t="s">
        <v>25</v>
      </c>
      <c r="D91" s="44" t="s">
        <v>407</v>
      </c>
      <c r="E91" s="44" t="s">
        <v>217</v>
      </c>
      <c r="F91" s="77">
        <f>CLAIMS_Total_Ind!F91+CLAIMS_Total_Grp!F91</f>
        <v>0</v>
      </c>
      <c r="G91" s="77">
        <f>CLAIMS_Total_Ind!G91+CLAIMS_Total_Grp!G91</f>
        <v>0</v>
      </c>
      <c r="H91" s="77">
        <f>CLAIMS_Total_Ind!H91+CLAIMS_Total_Grp!H91</f>
        <v>0</v>
      </c>
      <c r="I91" s="77">
        <f>CLAIMS_Total_Ind!I91+CLAIMS_Total_Grp!I91</f>
        <v>0</v>
      </c>
      <c r="J91" s="77">
        <f>CLAIMS_Total_Ind!J91+CLAIMS_Total_Grp!J91</f>
        <v>0</v>
      </c>
      <c r="K91" s="77">
        <f>CLAIMS_Total_Ind!K91+CLAIMS_Total_Grp!K91</f>
        <v>0</v>
      </c>
      <c r="L91" s="77">
        <f>CLAIMS_Total_Ind!L91+CLAIMS_Total_Grp!L91</f>
        <v>0</v>
      </c>
      <c r="M91" s="77">
        <f>CLAIMS_Total_Ind!M91+CLAIMS_Total_Grp!M91</f>
        <v>0</v>
      </c>
      <c r="N91" s="77">
        <f>CLAIMS_Total_Ind!N91+CLAIMS_Total_Grp!N91</f>
        <v>0</v>
      </c>
      <c r="O91" s="77">
        <f>CLAIMS_Total_Ind!O91+CLAIMS_Total_Grp!O91</f>
        <v>0</v>
      </c>
      <c r="P91" s="77">
        <f>CLAIMS_Total_Ind!P91+CLAIMS_Total_Grp!P91</f>
        <v>0</v>
      </c>
      <c r="Q91" s="77">
        <f>CLAIMS_Total_Ind!Q91+CLAIMS_Total_Grp!Q91</f>
        <v>0</v>
      </c>
      <c r="R91" s="77">
        <f>CLAIMS_Total_Ind!R91+CLAIMS_Total_Grp!R91</f>
        <v>0</v>
      </c>
      <c r="S91" s="77">
        <f>CLAIMS_Total_Ind!S91+CLAIMS_Total_Grp!S91</f>
        <v>0</v>
      </c>
      <c r="T91" s="77">
        <f>CLAIMS_Total_Ind!T91+CLAIMS_Total_Grp!T91</f>
        <v>0</v>
      </c>
      <c r="U91" s="77">
        <f>CLAIMS_Total_Ind!U91+CLAIMS_Total_Grp!U91</f>
        <v>0</v>
      </c>
      <c r="V91" s="77">
        <f>CLAIMS_Total_Ind!V91+CLAIMS_Total_Grp!V91</f>
        <v>0</v>
      </c>
      <c r="W91" s="77">
        <f>CLAIMS_Total_Ind!W91+CLAIMS_Total_Grp!W91</f>
        <v>0</v>
      </c>
      <c r="X91" s="77">
        <f>CLAIMS_Total_Ind!X91+CLAIMS_Total_Grp!X91</f>
        <v>0</v>
      </c>
      <c r="Y91" s="77">
        <f>CLAIMS_Total_Ind!Y91+CLAIMS_Total_Grp!Y91</f>
        <v>0</v>
      </c>
      <c r="Z91" s="77">
        <f>CLAIMS_Total_Ind!Z91+CLAIMS_Total_Grp!Z91</f>
        <v>0</v>
      </c>
      <c r="AA91" s="77">
        <f>CLAIMS_Total_Ind!AA91+CLAIMS_Total_Grp!AA91</f>
        <v>0</v>
      </c>
      <c r="AB91" s="77">
        <f>CLAIMS_Total_Ind!AB91+CLAIMS_Total_Grp!AB91</f>
        <v>0</v>
      </c>
      <c r="AC91" s="77">
        <f>CLAIMS_Total_Ind!AC91+CLAIMS_Total_Grp!AC91</f>
        <v>0</v>
      </c>
      <c r="AD91" s="77">
        <f>CLAIMS_Total_Ind!AD91+CLAIMS_Total_Grp!AD91</f>
        <v>0</v>
      </c>
      <c r="AE91" s="77">
        <f>CLAIMS_Total_Ind!AE91+CLAIMS_Total_Grp!AE91</f>
        <v>0</v>
      </c>
      <c r="AF91" s="77">
        <f>CLAIMS_Total_Ind!AF91+CLAIMS_Total_Grp!AF91</f>
        <v>0</v>
      </c>
      <c r="AG91" s="77">
        <f>CLAIMS_Total_Ind!AG91+CLAIMS_Total_Grp!AG91</f>
        <v>0</v>
      </c>
      <c r="AH91" s="77">
        <f>CLAIMS_Total_Ind!AH91+CLAIMS_Total_Grp!AH91</f>
        <v>0</v>
      </c>
      <c r="AI91" s="77">
        <f>CLAIMS_Total_Ind!AI91+CLAIMS_Total_Grp!AI91</f>
        <v>0</v>
      </c>
      <c r="AJ91" s="77">
        <f>CLAIMS_Total_Ind!AJ91+CLAIMS_Total_Grp!AJ91</f>
        <v>0</v>
      </c>
      <c r="AK91" s="77">
        <f>CLAIMS_Total_Ind!AK91+CLAIMS_Total_Grp!AK91</f>
        <v>0</v>
      </c>
      <c r="AL91" s="77">
        <f>CLAIMS_Total_Ind!AL91+CLAIMS_Total_Grp!AL91</f>
        <v>0</v>
      </c>
      <c r="AM91" s="77">
        <f>CLAIMS_Total_Ind!AM91+CLAIMS_Total_Grp!AM91</f>
        <v>0</v>
      </c>
      <c r="AN91" s="77">
        <f>CLAIMS_Total_Ind!AN91+CLAIMS_Total_Grp!AN91</f>
        <v>0</v>
      </c>
      <c r="AO91" s="77">
        <f>CLAIMS_Total_Ind!AO91+CLAIMS_Total_Grp!AO91</f>
        <v>0</v>
      </c>
      <c r="AP91" s="77">
        <f>CLAIMS_Total_Ind!AP91+CLAIMS_Total_Grp!AP91</f>
        <v>0</v>
      </c>
      <c r="AQ91" s="77">
        <f>CLAIMS_Total_Ind!AQ91+CLAIMS_Total_Grp!AQ91</f>
        <v>0</v>
      </c>
      <c r="AR91" s="77">
        <f>CLAIMS_Total_Ind!AR91+CLAIMS_Total_Grp!AR91</f>
        <v>0</v>
      </c>
      <c r="AS91" s="77">
        <f>CLAIMS_Total_Ind!AS91+CLAIMS_Total_Grp!AS91</f>
        <v>0</v>
      </c>
      <c r="AT91" s="77">
        <f>CLAIMS_Total_Ind!AT91+CLAIMS_Total_Grp!AT91</f>
        <v>0</v>
      </c>
      <c r="AU91" s="77">
        <f>CLAIMS_Total_Ind!AU91+CLAIMS_Total_Grp!AU91</f>
        <v>0</v>
      </c>
      <c r="AV91" s="77">
        <f>CLAIMS_Total_Ind!AV91+CLAIMS_Total_Grp!AV91</f>
        <v>0</v>
      </c>
      <c r="AW91" s="77">
        <f>CLAIMS_Total_Ind!AW91+CLAIMS_Total_Grp!AW91</f>
        <v>0</v>
      </c>
      <c r="AX91" s="77">
        <f>CLAIMS_Total_Ind!AX91+CLAIMS_Total_Grp!AX91</f>
        <v>0</v>
      </c>
      <c r="AY91" s="77">
        <f>CLAIMS_Total_Ind!AY91+CLAIMS_Total_Grp!AY91</f>
        <v>0</v>
      </c>
      <c r="AZ91" s="77">
        <f>CLAIMS_Total_Ind!AZ91+CLAIMS_Total_Grp!AZ91</f>
        <v>0</v>
      </c>
      <c r="BA91" s="77">
        <f>CLAIMS_Total_Ind!BA91+CLAIMS_Total_Grp!BA91</f>
        <v>0</v>
      </c>
      <c r="BB91" s="77">
        <f>CLAIMS_Total_Ind!BB91+CLAIMS_Total_Grp!BB91</f>
        <v>0</v>
      </c>
      <c r="BC91" s="77">
        <f>CLAIMS_Total_Ind!BC91+CLAIMS_Total_Grp!BC91</f>
        <v>0</v>
      </c>
      <c r="BD91" s="77">
        <f>CLAIMS_Total_Ind!BD91+CLAIMS_Total_Grp!BD91</f>
        <v>0</v>
      </c>
      <c r="BE91" s="77">
        <f>CLAIMS_Total_Ind!BE91+CLAIMS_Total_Grp!BE91</f>
        <v>0</v>
      </c>
      <c r="BF91" s="77">
        <f>CLAIMS_Total_Ind!BF91+CLAIMS_Total_Grp!BF91</f>
        <v>0</v>
      </c>
      <c r="BG91" s="77">
        <f>CLAIMS_Total_Ind!BG91+CLAIMS_Total_Grp!BG91</f>
        <v>0</v>
      </c>
      <c r="BH91" s="77">
        <f>CLAIMS_Total_Ind!BH91+CLAIMS_Total_Grp!BH91</f>
        <v>0</v>
      </c>
      <c r="BI91" s="77">
        <f>CLAIMS_Total_Ind!BI91+CLAIMS_Total_Grp!BI91</f>
        <v>0</v>
      </c>
    </row>
    <row r="92" spans="1:61" x14ac:dyDescent="0.55000000000000004">
      <c r="A92" s="16" t="str">
        <f t="shared" si="61"/>
        <v>CLAIM AMOUNTS PAID</v>
      </c>
      <c r="C92" s="7" t="s">
        <v>25</v>
      </c>
      <c r="D92" s="44" t="s">
        <v>311</v>
      </c>
      <c r="E92" s="44" t="s">
        <v>218</v>
      </c>
      <c r="F92" s="77">
        <f>CLAIMS_Total_Ind!F92+CLAIMS_Total_Grp!F92</f>
        <v>0</v>
      </c>
      <c r="G92" s="77">
        <f>CLAIMS_Total_Ind!G92+CLAIMS_Total_Grp!G92</f>
        <v>0</v>
      </c>
      <c r="H92" s="77">
        <f>CLAIMS_Total_Ind!H92+CLAIMS_Total_Grp!H92</f>
        <v>0</v>
      </c>
      <c r="I92" s="77">
        <f>CLAIMS_Total_Ind!I92+CLAIMS_Total_Grp!I92</f>
        <v>0</v>
      </c>
      <c r="J92" s="77">
        <f>CLAIMS_Total_Ind!J92+CLAIMS_Total_Grp!J92</f>
        <v>0</v>
      </c>
      <c r="K92" s="77">
        <f>CLAIMS_Total_Ind!K92+CLAIMS_Total_Grp!K92</f>
        <v>0</v>
      </c>
      <c r="L92" s="77">
        <f>CLAIMS_Total_Ind!L92+CLAIMS_Total_Grp!L92</f>
        <v>0</v>
      </c>
      <c r="M92" s="77">
        <f>CLAIMS_Total_Ind!M92+CLAIMS_Total_Grp!M92</f>
        <v>0</v>
      </c>
      <c r="N92" s="77">
        <f>CLAIMS_Total_Ind!N92+CLAIMS_Total_Grp!N92</f>
        <v>0</v>
      </c>
      <c r="O92" s="77">
        <f>CLAIMS_Total_Ind!O92+CLAIMS_Total_Grp!O92</f>
        <v>0</v>
      </c>
      <c r="P92" s="77">
        <f>CLAIMS_Total_Ind!P92+CLAIMS_Total_Grp!P92</f>
        <v>0</v>
      </c>
      <c r="Q92" s="77">
        <f>CLAIMS_Total_Ind!Q92+CLAIMS_Total_Grp!Q92</f>
        <v>0</v>
      </c>
      <c r="R92" s="77">
        <f>CLAIMS_Total_Ind!R92+CLAIMS_Total_Grp!R92</f>
        <v>0</v>
      </c>
      <c r="S92" s="77">
        <f>CLAIMS_Total_Ind!S92+CLAIMS_Total_Grp!S92</f>
        <v>0</v>
      </c>
      <c r="T92" s="77">
        <f>CLAIMS_Total_Ind!T92+CLAIMS_Total_Grp!T92</f>
        <v>0</v>
      </c>
      <c r="U92" s="77">
        <f>CLAIMS_Total_Ind!U92+CLAIMS_Total_Grp!U92</f>
        <v>0</v>
      </c>
      <c r="V92" s="77">
        <f>CLAIMS_Total_Ind!V92+CLAIMS_Total_Grp!V92</f>
        <v>0</v>
      </c>
      <c r="W92" s="77">
        <f>CLAIMS_Total_Ind!W92+CLAIMS_Total_Grp!W92</f>
        <v>0</v>
      </c>
      <c r="X92" s="77">
        <f>CLAIMS_Total_Ind!X92+CLAIMS_Total_Grp!X92</f>
        <v>0</v>
      </c>
      <c r="Y92" s="77">
        <f>CLAIMS_Total_Ind!Y92+CLAIMS_Total_Grp!Y92</f>
        <v>0</v>
      </c>
      <c r="Z92" s="77">
        <f>CLAIMS_Total_Ind!Z92+CLAIMS_Total_Grp!Z92</f>
        <v>0</v>
      </c>
      <c r="AA92" s="77">
        <f>CLAIMS_Total_Ind!AA92+CLAIMS_Total_Grp!AA92</f>
        <v>0</v>
      </c>
      <c r="AB92" s="77">
        <f>CLAIMS_Total_Ind!AB92+CLAIMS_Total_Grp!AB92</f>
        <v>0</v>
      </c>
      <c r="AC92" s="77">
        <f>CLAIMS_Total_Ind!AC92+CLAIMS_Total_Grp!AC92</f>
        <v>0</v>
      </c>
      <c r="AD92" s="77">
        <f>CLAIMS_Total_Ind!AD92+CLAIMS_Total_Grp!AD92</f>
        <v>0</v>
      </c>
      <c r="AE92" s="77">
        <f>CLAIMS_Total_Ind!AE92+CLAIMS_Total_Grp!AE92</f>
        <v>0</v>
      </c>
      <c r="AF92" s="77">
        <f>CLAIMS_Total_Ind!AF92+CLAIMS_Total_Grp!AF92</f>
        <v>0</v>
      </c>
      <c r="AG92" s="77">
        <f>CLAIMS_Total_Ind!AG92+CLAIMS_Total_Grp!AG92</f>
        <v>0</v>
      </c>
      <c r="AH92" s="77">
        <f>CLAIMS_Total_Ind!AH92+CLAIMS_Total_Grp!AH92</f>
        <v>0</v>
      </c>
      <c r="AI92" s="77">
        <f>CLAIMS_Total_Ind!AI92+CLAIMS_Total_Grp!AI92</f>
        <v>0</v>
      </c>
      <c r="AJ92" s="77">
        <f>CLAIMS_Total_Ind!AJ92+CLAIMS_Total_Grp!AJ92</f>
        <v>0</v>
      </c>
      <c r="AK92" s="77">
        <f>CLAIMS_Total_Ind!AK92+CLAIMS_Total_Grp!AK92</f>
        <v>0</v>
      </c>
      <c r="AL92" s="77">
        <f>CLAIMS_Total_Ind!AL92+CLAIMS_Total_Grp!AL92</f>
        <v>0</v>
      </c>
      <c r="AM92" s="77">
        <f>CLAIMS_Total_Ind!AM92+CLAIMS_Total_Grp!AM92</f>
        <v>0</v>
      </c>
      <c r="AN92" s="77">
        <f>CLAIMS_Total_Ind!AN92+CLAIMS_Total_Grp!AN92</f>
        <v>0</v>
      </c>
      <c r="AO92" s="77">
        <f>CLAIMS_Total_Ind!AO92+CLAIMS_Total_Grp!AO92</f>
        <v>0</v>
      </c>
      <c r="AP92" s="77">
        <f>CLAIMS_Total_Ind!AP92+CLAIMS_Total_Grp!AP92</f>
        <v>0</v>
      </c>
      <c r="AQ92" s="77">
        <f>CLAIMS_Total_Ind!AQ92+CLAIMS_Total_Grp!AQ92</f>
        <v>0</v>
      </c>
      <c r="AR92" s="77">
        <f>CLAIMS_Total_Ind!AR92+CLAIMS_Total_Grp!AR92</f>
        <v>0</v>
      </c>
      <c r="AS92" s="77">
        <f>CLAIMS_Total_Ind!AS92+CLAIMS_Total_Grp!AS92</f>
        <v>0</v>
      </c>
      <c r="AT92" s="77">
        <f>CLAIMS_Total_Ind!AT92+CLAIMS_Total_Grp!AT92</f>
        <v>0</v>
      </c>
      <c r="AU92" s="77">
        <f>CLAIMS_Total_Ind!AU92+CLAIMS_Total_Grp!AU92</f>
        <v>0</v>
      </c>
      <c r="AV92" s="77">
        <f>CLAIMS_Total_Ind!AV92+CLAIMS_Total_Grp!AV92</f>
        <v>0</v>
      </c>
      <c r="AW92" s="77">
        <f>CLAIMS_Total_Ind!AW92+CLAIMS_Total_Grp!AW92</f>
        <v>0</v>
      </c>
      <c r="AX92" s="77">
        <f>CLAIMS_Total_Ind!AX92+CLAIMS_Total_Grp!AX92</f>
        <v>0</v>
      </c>
      <c r="AY92" s="77">
        <f>CLAIMS_Total_Ind!AY92+CLAIMS_Total_Grp!AY92</f>
        <v>0</v>
      </c>
      <c r="AZ92" s="77">
        <f>CLAIMS_Total_Ind!AZ92+CLAIMS_Total_Grp!AZ92</f>
        <v>0</v>
      </c>
      <c r="BA92" s="77">
        <f>CLAIMS_Total_Ind!BA92+CLAIMS_Total_Grp!BA92</f>
        <v>0</v>
      </c>
      <c r="BB92" s="77">
        <f>CLAIMS_Total_Ind!BB92+CLAIMS_Total_Grp!BB92</f>
        <v>0</v>
      </c>
      <c r="BC92" s="77">
        <f>CLAIMS_Total_Ind!BC92+CLAIMS_Total_Grp!BC92</f>
        <v>0</v>
      </c>
      <c r="BD92" s="77">
        <f>CLAIMS_Total_Ind!BD92+CLAIMS_Total_Grp!BD92</f>
        <v>0</v>
      </c>
      <c r="BE92" s="77">
        <f>CLAIMS_Total_Ind!BE92+CLAIMS_Total_Grp!BE92</f>
        <v>0</v>
      </c>
      <c r="BF92" s="77">
        <f>CLAIMS_Total_Ind!BF92+CLAIMS_Total_Grp!BF92</f>
        <v>0</v>
      </c>
      <c r="BG92" s="77">
        <f>CLAIMS_Total_Ind!BG92+CLAIMS_Total_Grp!BG92</f>
        <v>0</v>
      </c>
      <c r="BH92" s="77">
        <f>CLAIMS_Total_Ind!BH92+CLAIMS_Total_Grp!BH92</f>
        <v>0</v>
      </c>
      <c r="BI92" s="77">
        <f>CLAIMS_Total_Ind!BI92+CLAIMS_Total_Grp!BI92</f>
        <v>0</v>
      </c>
    </row>
    <row r="93" spans="1:61" x14ac:dyDescent="0.55000000000000004">
      <c r="A93" s="16"/>
      <c r="D93" s="44"/>
      <c r="E93" s="1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77">
        <f>CLAIMS_Total_Ind!F94+CLAIMS_Total_Grp!F94</f>
        <v>0</v>
      </c>
      <c r="G94" s="77">
        <f>CLAIMS_Total_Ind!G94+CLAIMS_Total_Grp!G94</f>
        <v>0</v>
      </c>
      <c r="H94" s="77">
        <f>CLAIMS_Total_Ind!H94+CLAIMS_Total_Grp!H94</f>
        <v>0</v>
      </c>
      <c r="I94" s="77">
        <f>CLAIMS_Total_Ind!I94+CLAIMS_Total_Grp!I94</f>
        <v>0</v>
      </c>
      <c r="J94" s="77">
        <f>CLAIMS_Total_Ind!J94+CLAIMS_Total_Grp!J94</f>
        <v>0</v>
      </c>
      <c r="K94" s="77">
        <f>CLAIMS_Total_Ind!K94+CLAIMS_Total_Grp!K94</f>
        <v>0</v>
      </c>
      <c r="L94" s="77">
        <f>CLAIMS_Total_Ind!L94+CLAIMS_Total_Grp!L94</f>
        <v>0</v>
      </c>
      <c r="M94" s="77">
        <f>CLAIMS_Total_Ind!M94+CLAIMS_Total_Grp!M94</f>
        <v>0</v>
      </c>
      <c r="N94" s="77">
        <f>CLAIMS_Total_Ind!N94+CLAIMS_Total_Grp!N94</f>
        <v>0</v>
      </c>
      <c r="O94" s="77">
        <f>CLAIMS_Total_Ind!O94+CLAIMS_Total_Grp!O94</f>
        <v>0</v>
      </c>
      <c r="P94" s="77">
        <f>CLAIMS_Total_Ind!P94+CLAIMS_Total_Grp!P94</f>
        <v>0</v>
      </c>
      <c r="Q94" s="77">
        <f>CLAIMS_Total_Ind!Q94+CLAIMS_Total_Grp!Q94</f>
        <v>0</v>
      </c>
      <c r="R94" s="77">
        <f>CLAIMS_Total_Ind!R94+CLAIMS_Total_Grp!R94</f>
        <v>0</v>
      </c>
      <c r="S94" s="77">
        <f>CLAIMS_Total_Ind!S94+CLAIMS_Total_Grp!S94</f>
        <v>0</v>
      </c>
      <c r="T94" s="77">
        <f>CLAIMS_Total_Ind!T94+CLAIMS_Total_Grp!T94</f>
        <v>0</v>
      </c>
      <c r="U94" s="77">
        <f>CLAIMS_Total_Ind!U94+CLAIMS_Total_Grp!U94</f>
        <v>0</v>
      </c>
      <c r="V94" s="77">
        <f>CLAIMS_Total_Ind!V94+CLAIMS_Total_Grp!V94</f>
        <v>0</v>
      </c>
      <c r="W94" s="77">
        <f>CLAIMS_Total_Ind!W94+CLAIMS_Total_Grp!W94</f>
        <v>0</v>
      </c>
      <c r="X94" s="77">
        <f>CLAIMS_Total_Ind!X94+CLAIMS_Total_Grp!X94</f>
        <v>0</v>
      </c>
      <c r="Y94" s="77">
        <f>CLAIMS_Total_Ind!Y94+CLAIMS_Total_Grp!Y94</f>
        <v>0</v>
      </c>
      <c r="Z94" s="77">
        <f>CLAIMS_Total_Ind!Z94+CLAIMS_Total_Grp!Z94</f>
        <v>0</v>
      </c>
      <c r="AA94" s="77">
        <f>CLAIMS_Total_Ind!AA94+CLAIMS_Total_Grp!AA94</f>
        <v>0</v>
      </c>
      <c r="AB94" s="77">
        <f>CLAIMS_Total_Ind!AB94+CLAIMS_Total_Grp!AB94</f>
        <v>0</v>
      </c>
      <c r="AC94" s="77">
        <f>CLAIMS_Total_Ind!AC94+CLAIMS_Total_Grp!AC94</f>
        <v>0</v>
      </c>
      <c r="AD94" s="77">
        <f>CLAIMS_Total_Ind!AD94+CLAIMS_Total_Grp!AD94</f>
        <v>0</v>
      </c>
      <c r="AE94" s="77">
        <f>CLAIMS_Total_Ind!AE94+CLAIMS_Total_Grp!AE94</f>
        <v>0</v>
      </c>
      <c r="AF94" s="77">
        <f>CLAIMS_Total_Ind!AF94+CLAIMS_Total_Grp!AF94</f>
        <v>0</v>
      </c>
      <c r="AG94" s="77">
        <f>CLAIMS_Total_Ind!AG94+CLAIMS_Total_Grp!AG94</f>
        <v>0</v>
      </c>
      <c r="AH94" s="77">
        <f>CLAIMS_Total_Ind!AH94+CLAIMS_Total_Grp!AH94</f>
        <v>0</v>
      </c>
      <c r="AI94" s="77">
        <f>CLAIMS_Total_Ind!AI94+CLAIMS_Total_Grp!AI94</f>
        <v>0</v>
      </c>
      <c r="AJ94" s="77">
        <f>CLAIMS_Total_Ind!AJ94+CLAIMS_Total_Grp!AJ94</f>
        <v>0</v>
      </c>
      <c r="AK94" s="77">
        <f>CLAIMS_Total_Ind!AK94+CLAIMS_Total_Grp!AK94</f>
        <v>0</v>
      </c>
      <c r="AL94" s="77">
        <f>CLAIMS_Total_Ind!AL94+CLAIMS_Total_Grp!AL94</f>
        <v>0</v>
      </c>
      <c r="AM94" s="77">
        <f>CLAIMS_Total_Ind!AM94+CLAIMS_Total_Grp!AM94</f>
        <v>0</v>
      </c>
      <c r="AN94" s="77">
        <f>CLAIMS_Total_Ind!AN94+CLAIMS_Total_Grp!AN94</f>
        <v>0</v>
      </c>
      <c r="AO94" s="77">
        <f>CLAIMS_Total_Ind!AO94+CLAIMS_Total_Grp!AO94</f>
        <v>0</v>
      </c>
      <c r="AP94" s="77">
        <f>CLAIMS_Total_Ind!AP94+CLAIMS_Total_Grp!AP94</f>
        <v>0</v>
      </c>
      <c r="AQ94" s="77">
        <f>CLAIMS_Total_Ind!AQ94+CLAIMS_Total_Grp!AQ94</f>
        <v>0</v>
      </c>
      <c r="AR94" s="77">
        <f>CLAIMS_Total_Ind!AR94+CLAIMS_Total_Grp!AR94</f>
        <v>0</v>
      </c>
      <c r="AS94" s="77">
        <f>CLAIMS_Total_Ind!AS94+CLAIMS_Total_Grp!AS94</f>
        <v>0</v>
      </c>
      <c r="AT94" s="77">
        <f>CLAIMS_Total_Ind!AT94+CLAIMS_Total_Grp!AT94</f>
        <v>0</v>
      </c>
      <c r="AU94" s="77">
        <f>CLAIMS_Total_Ind!AU94+CLAIMS_Total_Grp!AU94</f>
        <v>0</v>
      </c>
      <c r="AV94" s="77">
        <f>CLAIMS_Total_Ind!AV94+CLAIMS_Total_Grp!AV94</f>
        <v>0</v>
      </c>
      <c r="AW94" s="77">
        <f>CLAIMS_Total_Ind!AW94+CLAIMS_Total_Grp!AW94</f>
        <v>0</v>
      </c>
      <c r="AX94" s="77">
        <f>CLAIMS_Total_Ind!AX94+CLAIMS_Total_Grp!AX94</f>
        <v>0</v>
      </c>
      <c r="AY94" s="77">
        <f>CLAIMS_Total_Ind!AY94+CLAIMS_Total_Grp!AY94</f>
        <v>0</v>
      </c>
      <c r="AZ94" s="77">
        <f>CLAIMS_Total_Ind!AZ94+CLAIMS_Total_Grp!AZ94</f>
        <v>0</v>
      </c>
      <c r="BA94" s="77">
        <f>CLAIMS_Total_Ind!BA94+CLAIMS_Total_Grp!BA94</f>
        <v>0</v>
      </c>
      <c r="BB94" s="77">
        <f>CLAIMS_Total_Ind!BB94+CLAIMS_Total_Grp!BB94</f>
        <v>0</v>
      </c>
      <c r="BC94" s="77">
        <f>CLAIMS_Total_Ind!BC94+CLAIMS_Total_Grp!BC94</f>
        <v>0</v>
      </c>
      <c r="BD94" s="77">
        <f>CLAIMS_Total_Ind!BD94+CLAIMS_Total_Grp!BD94</f>
        <v>0</v>
      </c>
      <c r="BE94" s="77">
        <f>CLAIMS_Total_Ind!BE94+CLAIMS_Total_Grp!BE94</f>
        <v>0</v>
      </c>
      <c r="BF94" s="77">
        <f>CLAIMS_Total_Ind!BF94+CLAIMS_Total_Grp!BF94</f>
        <v>0</v>
      </c>
      <c r="BG94" s="77">
        <f>CLAIMS_Total_Ind!BG94+CLAIMS_Total_Grp!BG94</f>
        <v>0</v>
      </c>
      <c r="BH94" s="77">
        <f>CLAIMS_Total_Ind!BH94+CLAIMS_Total_Grp!BH94</f>
        <v>0</v>
      </c>
      <c r="BI94" s="77">
        <f>CLAIMS_Total_Ind!BI94+CLAIMS_Total_Grp!BI94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62">(F27+F34)/F25</f>
        <v>#DIV/0!</v>
      </c>
      <c r="G98" s="169" t="e">
        <f t="shared" si="62"/>
        <v>#DIV/0!</v>
      </c>
      <c r="H98" s="169" t="e">
        <f t="shared" si="62"/>
        <v>#DIV/0!</v>
      </c>
      <c r="I98" s="169" t="e">
        <f t="shared" si="62"/>
        <v>#DIV/0!</v>
      </c>
      <c r="J98" s="169" t="e">
        <f t="shared" si="62"/>
        <v>#DIV/0!</v>
      </c>
      <c r="K98" s="169" t="e">
        <f t="shared" si="62"/>
        <v>#DIV/0!</v>
      </c>
      <c r="L98" s="169" t="e">
        <f t="shared" si="62"/>
        <v>#DIV/0!</v>
      </c>
      <c r="M98" s="169" t="e">
        <f t="shared" si="62"/>
        <v>#DIV/0!</v>
      </c>
      <c r="N98" s="169" t="e">
        <f t="shared" si="62"/>
        <v>#DIV/0!</v>
      </c>
      <c r="O98" s="169" t="e">
        <f t="shared" si="62"/>
        <v>#DIV/0!</v>
      </c>
      <c r="P98" s="169" t="e">
        <f t="shared" si="62"/>
        <v>#DIV/0!</v>
      </c>
      <c r="Q98" s="169" t="e">
        <f t="shared" si="62"/>
        <v>#DIV/0!</v>
      </c>
      <c r="R98" s="169" t="e">
        <f t="shared" si="62"/>
        <v>#DIV/0!</v>
      </c>
      <c r="S98" s="169" t="e">
        <f t="shared" si="62"/>
        <v>#DIV/0!</v>
      </c>
      <c r="T98" s="169" t="e">
        <f t="shared" si="62"/>
        <v>#DIV/0!</v>
      </c>
      <c r="U98" s="169" t="e">
        <f t="shared" si="62"/>
        <v>#DIV/0!</v>
      </c>
      <c r="V98" s="169" t="e">
        <f t="shared" si="62"/>
        <v>#DIV/0!</v>
      </c>
      <c r="W98" s="169" t="e">
        <f t="shared" si="62"/>
        <v>#DIV/0!</v>
      </c>
      <c r="X98" s="169" t="e">
        <f t="shared" si="62"/>
        <v>#DIV/0!</v>
      </c>
      <c r="Y98" s="169" t="e">
        <f t="shared" si="62"/>
        <v>#DIV/0!</v>
      </c>
      <c r="Z98" s="169" t="e">
        <f t="shared" si="62"/>
        <v>#DIV/0!</v>
      </c>
      <c r="AA98" s="169" t="e">
        <f t="shared" si="62"/>
        <v>#DIV/0!</v>
      </c>
      <c r="AB98" s="169" t="e">
        <f t="shared" si="62"/>
        <v>#DIV/0!</v>
      </c>
      <c r="AC98" s="169" t="e">
        <f t="shared" si="62"/>
        <v>#DIV/0!</v>
      </c>
      <c r="AD98" s="169" t="e">
        <f t="shared" si="62"/>
        <v>#DIV/0!</v>
      </c>
      <c r="AE98" s="169" t="e">
        <f t="shared" si="62"/>
        <v>#DIV/0!</v>
      </c>
      <c r="AF98" s="169" t="e">
        <f t="shared" si="62"/>
        <v>#DIV/0!</v>
      </c>
      <c r="AG98" s="169" t="e">
        <f t="shared" si="62"/>
        <v>#DIV/0!</v>
      </c>
      <c r="AH98" s="169" t="e">
        <f t="shared" si="62"/>
        <v>#DIV/0!</v>
      </c>
      <c r="AI98" s="169" t="e">
        <f t="shared" si="62"/>
        <v>#DIV/0!</v>
      </c>
      <c r="AJ98" s="169" t="e">
        <f t="shared" si="62"/>
        <v>#DIV/0!</v>
      </c>
      <c r="AK98" s="169" t="e">
        <f t="shared" si="62"/>
        <v>#DIV/0!</v>
      </c>
      <c r="AL98" s="169" t="e">
        <f t="shared" ref="AL98:BI98" si="63">(AL27+AL34)/AL25</f>
        <v>#DIV/0!</v>
      </c>
      <c r="AM98" s="169" t="e">
        <f t="shared" si="63"/>
        <v>#DIV/0!</v>
      </c>
      <c r="AN98" s="169" t="e">
        <f t="shared" si="63"/>
        <v>#DIV/0!</v>
      </c>
      <c r="AO98" s="169" t="e">
        <f t="shared" si="63"/>
        <v>#DIV/0!</v>
      </c>
      <c r="AP98" s="169" t="e">
        <f t="shared" si="63"/>
        <v>#DIV/0!</v>
      </c>
      <c r="AQ98" s="169" t="e">
        <f t="shared" si="63"/>
        <v>#DIV/0!</v>
      </c>
      <c r="AR98" s="169" t="e">
        <f t="shared" si="63"/>
        <v>#DIV/0!</v>
      </c>
      <c r="AS98" s="169" t="e">
        <f t="shared" si="63"/>
        <v>#DIV/0!</v>
      </c>
      <c r="AT98" s="169" t="e">
        <f t="shared" si="63"/>
        <v>#DIV/0!</v>
      </c>
      <c r="AU98" s="169" t="e">
        <f t="shared" si="63"/>
        <v>#DIV/0!</v>
      </c>
      <c r="AV98" s="169" t="e">
        <f t="shared" si="63"/>
        <v>#DIV/0!</v>
      </c>
      <c r="AW98" s="169" t="e">
        <f t="shared" si="63"/>
        <v>#DIV/0!</v>
      </c>
      <c r="AX98" s="169" t="e">
        <f t="shared" si="63"/>
        <v>#DIV/0!</v>
      </c>
      <c r="AY98" s="169" t="e">
        <f t="shared" si="63"/>
        <v>#DIV/0!</v>
      </c>
      <c r="AZ98" s="169" t="e">
        <f t="shared" si="63"/>
        <v>#DIV/0!</v>
      </c>
      <c r="BA98" s="169" t="e">
        <f t="shared" si="63"/>
        <v>#DIV/0!</v>
      </c>
      <c r="BB98" s="169" t="e">
        <f t="shared" si="63"/>
        <v>#DIV/0!</v>
      </c>
      <c r="BC98" s="169" t="e">
        <f t="shared" si="63"/>
        <v>#DIV/0!</v>
      </c>
      <c r="BD98" s="169" t="e">
        <f t="shared" si="63"/>
        <v>#DIV/0!</v>
      </c>
      <c r="BE98" s="169" t="e">
        <f t="shared" si="63"/>
        <v>#DIV/0!</v>
      </c>
      <c r="BF98" s="169" t="e">
        <f t="shared" si="63"/>
        <v>#DIV/0!</v>
      </c>
      <c r="BG98" s="169" t="e">
        <f t="shared" si="63"/>
        <v>#DIV/0!</v>
      </c>
      <c r="BH98" s="169" t="e">
        <f t="shared" si="63"/>
        <v>#DIV/0!</v>
      </c>
      <c r="BI98" s="169" t="e">
        <f t="shared" si="63"/>
        <v>#DIV/0!</v>
      </c>
    </row>
    <row r="99" spans="4:61" x14ac:dyDescent="0.55000000000000004">
      <c r="D99" s="33" t="s">
        <v>642</v>
      </c>
      <c r="F99" s="169" t="e">
        <f t="shared" ref="F99:AK99" si="64">(F56+F63)/F54</f>
        <v>#DIV/0!</v>
      </c>
      <c r="G99" s="169" t="e">
        <f t="shared" si="64"/>
        <v>#DIV/0!</v>
      </c>
      <c r="H99" s="169" t="e">
        <f t="shared" si="64"/>
        <v>#DIV/0!</v>
      </c>
      <c r="I99" s="169" t="e">
        <f t="shared" si="64"/>
        <v>#DIV/0!</v>
      </c>
      <c r="J99" s="169" t="e">
        <f t="shared" si="64"/>
        <v>#DIV/0!</v>
      </c>
      <c r="K99" s="169" t="e">
        <f t="shared" si="64"/>
        <v>#DIV/0!</v>
      </c>
      <c r="L99" s="169" t="e">
        <f t="shared" si="64"/>
        <v>#DIV/0!</v>
      </c>
      <c r="M99" s="169" t="e">
        <f t="shared" si="64"/>
        <v>#DIV/0!</v>
      </c>
      <c r="N99" s="169" t="e">
        <f t="shared" si="64"/>
        <v>#DIV/0!</v>
      </c>
      <c r="O99" s="169" t="e">
        <f t="shared" si="64"/>
        <v>#DIV/0!</v>
      </c>
      <c r="P99" s="169" t="e">
        <f t="shared" si="64"/>
        <v>#DIV/0!</v>
      </c>
      <c r="Q99" s="169" t="e">
        <f t="shared" si="64"/>
        <v>#DIV/0!</v>
      </c>
      <c r="R99" s="169" t="e">
        <f t="shared" si="64"/>
        <v>#DIV/0!</v>
      </c>
      <c r="S99" s="169" t="e">
        <f t="shared" si="64"/>
        <v>#DIV/0!</v>
      </c>
      <c r="T99" s="169" t="e">
        <f t="shared" si="64"/>
        <v>#DIV/0!</v>
      </c>
      <c r="U99" s="169" t="e">
        <f t="shared" si="64"/>
        <v>#DIV/0!</v>
      </c>
      <c r="V99" s="169" t="e">
        <f t="shared" si="64"/>
        <v>#DIV/0!</v>
      </c>
      <c r="W99" s="169" t="e">
        <f t="shared" si="64"/>
        <v>#DIV/0!</v>
      </c>
      <c r="X99" s="169" t="e">
        <f t="shared" si="64"/>
        <v>#DIV/0!</v>
      </c>
      <c r="Y99" s="169" t="e">
        <f t="shared" si="64"/>
        <v>#DIV/0!</v>
      </c>
      <c r="Z99" s="169" t="e">
        <f t="shared" si="64"/>
        <v>#DIV/0!</v>
      </c>
      <c r="AA99" s="169" t="e">
        <f t="shared" si="64"/>
        <v>#DIV/0!</v>
      </c>
      <c r="AB99" s="169" t="e">
        <f t="shared" si="64"/>
        <v>#DIV/0!</v>
      </c>
      <c r="AC99" s="169" t="e">
        <f t="shared" si="64"/>
        <v>#DIV/0!</v>
      </c>
      <c r="AD99" s="169" t="e">
        <f t="shared" si="64"/>
        <v>#DIV/0!</v>
      </c>
      <c r="AE99" s="169" t="e">
        <f t="shared" si="64"/>
        <v>#DIV/0!</v>
      </c>
      <c r="AF99" s="169" t="e">
        <f t="shared" si="64"/>
        <v>#DIV/0!</v>
      </c>
      <c r="AG99" s="169" t="e">
        <f t="shared" si="64"/>
        <v>#DIV/0!</v>
      </c>
      <c r="AH99" s="169" t="e">
        <f t="shared" si="64"/>
        <v>#DIV/0!</v>
      </c>
      <c r="AI99" s="169" t="e">
        <f t="shared" si="64"/>
        <v>#DIV/0!</v>
      </c>
      <c r="AJ99" s="169" t="e">
        <f t="shared" si="64"/>
        <v>#DIV/0!</v>
      </c>
      <c r="AK99" s="169" t="e">
        <f t="shared" si="64"/>
        <v>#DIV/0!</v>
      </c>
      <c r="AL99" s="169" t="e">
        <f t="shared" ref="AL99:BI99" si="65">(AL56+AL63)/AL54</f>
        <v>#DIV/0!</v>
      </c>
      <c r="AM99" s="169" t="e">
        <f t="shared" si="65"/>
        <v>#DIV/0!</v>
      </c>
      <c r="AN99" s="169" t="e">
        <f t="shared" si="65"/>
        <v>#DIV/0!</v>
      </c>
      <c r="AO99" s="169" t="e">
        <f t="shared" si="65"/>
        <v>#DIV/0!</v>
      </c>
      <c r="AP99" s="169" t="e">
        <f t="shared" si="65"/>
        <v>#DIV/0!</v>
      </c>
      <c r="AQ99" s="169" t="e">
        <f t="shared" si="65"/>
        <v>#DIV/0!</v>
      </c>
      <c r="AR99" s="169" t="e">
        <f t="shared" si="65"/>
        <v>#DIV/0!</v>
      </c>
      <c r="AS99" s="169" t="e">
        <f t="shared" si="65"/>
        <v>#DIV/0!</v>
      </c>
      <c r="AT99" s="169" t="e">
        <f t="shared" si="65"/>
        <v>#DIV/0!</v>
      </c>
      <c r="AU99" s="169" t="e">
        <f t="shared" si="65"/>
        <v>#DIV/0!</v>
      </c>
      <c r="AV99" s="169" t="e">
        <f t="shared" si="65"/>
        <v>#DIV/0!</v>
      </c>
      <c r="AW99" s="169" t="e">
        <f t="shared" si="65"/>
        <v>#DIV/0!</v>
      </c>
      <c r="AX99" s="169" t="e">
        <f t="shared" si="65"/>
        <v>#DIV/0!</v>
      </c>
      <c r="AY99" s="169" t="e">
        <f t="shared" si="65"/>
        <v>#DIV/0!</v>
      </c>
      <c r="AZ99" s="169" t="e">
        <f t="shared" si="65"/>
        <v>#DIV/0!</v>
      </c>
      <c r="BA99" s="169" t="e">
        <f t="shared" si="65"/>
        <v>#DIV/0!</v>
      </c>
      <c r="BB99" s="169" t="e">
        <f t="shared" si="65"/>
        <v>#DIV/0!</v>
      </c>
      <c r="BC99" s="169" t="e">
        <f t="shared" si="65"/>
        <v>#DIV/0!</v>
      </c>
      <c r="BD99" s="169" t="e">
        <f t="shared" si="65"/>
        <v>#DIV/0!</v>
      </c>
      <c r="BE99" s="169" t="e">
        <f t="shared" si="65"/>
        <v>#DIV/0!</v>
      </c>
      <c r="BF99" s="169" t="e">
        <f t="shared" si="65"/>
        <v>#DIV/0!</v>
      </c>
      <c r="BG99" s="169" t="e">
        <f t="shared" si="65"/>
        <v>#DIV/0!</v>
      </c>
      <c r="BH99" s="169" t="e">
        <f t="shared" si="65"/>
        <v>#DIV/0!</v>
      </c>
      <c r="BI99" s="169" t="e">
        <f t="shared" si="65"/>
        <v>#DIV/0!</v>
      </c>
    </row>
    <row r="100" spans="4:61" x14ac:dyDescent="0.55000000000000004">
      <c r="E100" s="54"/>
      <c r="F100" s="54"/>
    </row>
    <row r="101" spans="4:61" x14ac:dyDescent="0.55000000000000004">
      <c r="D101" s="3" t="s">
        <v>418</v>
      </c>
      <c r="E101" s="54"/>
      <c r="F101" s="54"/>
      <c r="I101" s="1" t="str">
        <f ca="1">ADDRESS(CELL("row",STATS_Total!F62),CELL("col",STATS_Total!F62))</f>
        <v>$F$62</v>
      </c>
      <c r="M101" s="1" t="str">
        <f ca="1">ADDRESS(CELL("row",STATS_Total!F62),CELL("col",STATS_Total!F62))</f>
        <v>$F$62</v>
      </c>
      <c r="Q101" s="1" t="str">
        <f ca="1">ADDRESS(CELL("row",STATS_Total!G62),CELL("col",STATS_Total!G62))</f>
        <v>$G$62</v>
      </c>
      <c r="U101" s="1" t="str">
        <f ca="1">ADDRESS(CELL("row",STATS_Total!G62),CELL("col",STATS_Total!G62))</f>
        <v>$G$62</v>
      </c>
      <c r="Y101" s="1" t="str">
        <f ca="1">ADDRESS(CELL("row",STATS_Total!G62),CELL("col",STATS_Total!G62))</f>
        <v>$G$62</v>
      </c>
      <c r="AC101" s="1" t="str">
        <f ca="1">ADDRESS(CELL("row",STATS_Total!H62),CELL("col",STATS_Total!H62))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ADDRESS(CELL("row",STATS_Total!K62),CELL("col",STATS_Total!K62))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ADDRESS(CELL("row",STATS_Total!N62),CELL("col",STATS_Total!N62))</f>
        <v>$N$62</v>
      </c>
      <c r="BE101" s="1" t="str">
        <f ca="1">ADDRESS(CELL("row",STATS_Total!O62),CELL("col",STATS_Total!O62))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K102" ca="1" si="66">G102</f>
        <v>#DIV/0!</v>
      </c>
      <c r="G102" s="173" t="e">
        <f t="shared" ca="1" si="66"/>
        <v>#DIV/0!</v>
      </c>
      <c r="H102" s="173" t="e">
        <f t="shared" ca="1" si="66"/>
        <v>#DIV/0!</v>
      </c>
      <c r="I102" s="179" t="e">
        <f ca="1">INDIRECT($A$4&amp;"!"&amp;I101)</f>
        <v>#DIV/0!</v>
      </c>
      <c r="J102" s="173" t="e">
        <f t="shared" ca="1" si="66"/>
        <v>#DIV/0!</v>
      </c>
      <c r="K102" s="173" t="e">
        <f t="shared" ca="1" si="66"/>
        <v>#DIV/0!</v>
      </c>
      <c r="L102" s="176" t="e">
        <f t="shared" ref="L102" ca="1" si="67">M102</f>
        <v>#DIV/0!</v>
      </c>
      <c r="M102" s="179" t="e">
        <f ca="1">INDIRECT($A$4&amp;"!"&amp;M101)</f>
        <v>#DIV/0!</v>
      </c>
      <c r="N102" s="173" t="e">
        <f t="shared" ref="N102:W102" ca="1" si="68">O102</f>
        <v>#DIV/0!</v>
      </c>
      <c r="O102" s="173" t="e">
        <f t="shared" ca="1" si="68"/>
        <v>#DIV/0!</v>
      </c>
      <c r="P102" s="173" t="e">
        <f t="shared" ca="1" si="68"/>
        <v>#DIV/0!</v>
      </c>
      <c r="Q102" s="179" t="e">
        <f ca="1">INDIRECT($A$4&amp;"!"&amp;Q101)</f>
        <v>#DIV/0!</v>
      </c>
      <c r="R102" s="173" t="e">
        <f t="shared" ca="1" si="68"/>
        <v>#DIV/0!</v>
      </c>
      <c r="S102" s="173" t="e">
        <f t="shared" ca="1" si="68"/>
        <v>#DIV/0!</v>
      </c>
      <c r="T102" s="173" t="e">
        <f t="shared" ca="1" si="68"/>
        <v>#DIV/0!</v>
      </c>
      <c r="U102" s="179" t="e">
        <f ca="1">INDIRECT($A$4&amp;"!"&amp;U101)</f>
        <v>#DIV/0!</v>
      </c>
      <c r="V102" s="173" t="e">
        <f t="shared" ca="1" si="68"/>
        <v>#DIV/0!</v>
      </c>
      <c r="W102" s="173" t="e">
        <f t="shared" ca="1" si="68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69">AA102</f>
        <v>#DIV/0!</v>
      </c>
      <c r="AA102" s="173" t="e">
        <f t="shared" ca="1" si="69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69"/>
        <v>#DIV/0!</v>
      </c>
      <c r="AE102" s="173" t="e">
        <f t="shared" ca="1" si="69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70">AI102</f>
        <v>#DIV/0!</v>
      </c>
      <c r="AI102" s="173" t="e">
        <f t="shared" ref="AI102" ca="1" si="71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72">AM102</f>
        <v>#DIV/0!</v>
      </c>
      <c r="AM102" s="173" t="e">
        <f t="shared" ca="1" si="72"/>
        <v>#DIV/0!</v>
      </c>
      <c r="AN102" s="173" t="e">
        <f t="shared" ca="1" si="72"/>
        <v>#DIV/0!</v>
      </c>
      <c r="AO102" s="179" t="e">
        <f ca="1">INDIRECT($A$4&amp;"!"&amp;AO101)</f>
        <v>#DIV/0!</v>
      </c>
      <c r="AP102" s="173" t="e">
        <f t="shared" ca="1" si="72"/>
        <v>#DIV/0!</v>
      </c>
      <c r="AQ102" s="173" t="e">
        <f t="shared" ca="1" si="72"/>
        <v>#DIV/0!</v>
      </c>
      <c r="AR102" s="173" t="e">
        <f t="shared" ca="1" si="72"/>
        <v>#DIV/0!</v>
      </c>
      <c r="AS102" s="179" t="e">
        <f ca="1">INDIRECT($A$4&amp;"!"&amp;AS101)</f>
        <v>#DIV/0!</v>
      </c>
      <c r="AT102" s="173" t="e">
        <f t="shared" ca="1" si="72"/>
        <v>#DIV/0!</v>
      </c>
      <c r="AU102" s="173" t="e">
        <f t="shared" ca="1" si="72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73">AY102</f>
        <v>#DIV/0!</v>
      </c>
      <c r="AY102" s="173" t="e">
        <f t="shared" ca="1" si="73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73"/>
        <v>#DIV/0!</v>
      </c>
      <c r="BC102" s="173" t="e">
        <f t="shared" ca="1" si="73"/>
        <v>#DIV/0!</v>
      </c>
      <c r="BD102" s="173" t="e">
        <f t="shared" ca="1" si="73"/>
        <v>#DIV/0!</v>
      </c>
      <c r="BE102" s="179" t="e">
        <f ca="1">INDIRECT($A$4&amp;"!"&amp;BE101)</f>
        <v>#DIV/0!</v>
      </c>
      <c r="BF102" s="173" t="e">
        <f t="shared" ca="1" si="73"/>
        <v>#DIV/0!</v>
      </c>
      <c r="BG102" s="173" t="e">
        <f t="shared" ca="1" si="73"/>
        <v>#DIV/0!</v>
      </c>
      <c r="BH102" s="173" t="e">
        <f t="shared" ca="1" si="73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74">G46/G17</f>
        <v>#DIV/0!</v>
      </c>
      <c r="H103" s="163" t="e">
        <f t="shared" si="74"/>
        <v>#DIV/0!</v>
      </c>
      <c r="I103" s="163" t="e">
        <f t="shared" si="74"/>
        <v>#DIV/0!</v>
      </c>
      <c r="J103" s="163" t="e">
        <f t="shared" si="74"/>
        <v>#DIV/0!</v>
      </c>
      <c r="K103" s="163" t="e">
        <f t="shared" si="74"/>
        <v>#DIV/0!</v>
      </c>
      <c r="L103" s="163" t="e">
        <f t="shared" si="74"/>
        <v>#DIV/0!</v>
      </c>
      <c r="M103" s="163" t="e">
        <f t="shared" si="74"/>
        <v>#DIV/0!</v>
      </c>
      <c r="N103" s="163" t="e">
        <f t="shared" si="74"/>
        <v>#DIV/0!</v>
      </c>
      <c r="O103" s="163" t="e">
        <f t="shared" si="74"/>
        <v>#DIV/0!</v>
      </c>
      <c r="P103" s="163" t="e">
        <f t="shared" si="74"/>
        <v>#DIV/0!</v>
      </c>
      <c r="Q103" s="163" t="e">
        <f t="shared" si="74"/>
        <v>#DIV/0!</v>
      </c>
      <c r="R103" s="163" t="e">
        <f t="shared" si="74"/>
        <v>#DIV/0!</v>
      </c>
      <c r="S103" s="163" t="e">
        <f t="shared" si="74"/>
        <v>#DIV/0!</v>
      </c>
      <c r="T103" s="163" t="e">
        <f t="shared" si="74"/>
        <v>#DIV/0!</v>
      </c>
      <c r="U103" s="163" t="e">
        <f t="shared" si="74"/>
        <v>#DIV/0!</v>
      </c>
      <c r="V103" s="163" t="e">
        <f t="shared" si="74"/>
        <v>#DIV/0!</v>
      </c>
      <c r="W103" s="163" t="e">
        <f t="shared" si="74"/>
        <v>#DIV/0!</v>
      </c>
      <c r="X103" s="163" t="e">
        <f t="shared" si="74"/>
        <v>#DIV/0!</v>
      </c>
      <c r="Y103" s="163" t="e">
        <f t="shared" si="74"/>
        <v>#DIV/0!</v>
      </c>
      <c r="Z103" s="163" t="e">
        <f t="shared" si="74"/>
        <v>#DIV/0!</v>
      </c>
      <c r="AA103" s="163" t="e">
        <f t="shared" si="74"/>
        <v>#DIV/0!</v>
      </c>
      <c r="AB103" s="163" t="e">
        <f t="shared" si="74"/>
        <v>#DIV/0!</v>
      </c>
      <c r="AC103" s="163" t="e">
        <f t="shared" si="74"/>
        <v>#DIV/0!</v>
      </c>
      <c r="AD103" s="163" t="e">
        <f t="shared" si="74"/>
        <v>#DIV/0!</v>
      </c>
      <c r="AE103" s="163" t="e">
        <f t="shared" si="74"/>
        <v>#DIV/0!</v>
      </c>
      <c r="AF103" s="163" t="e">
        <f t="shared" si="74"/>
        <v>#DIV/0!</v>
      </c>
      <c r="AG103" s="163" t="e">
        <f t="shared" si="74"/>
        <v>#DIV/0!</v>
      </c>
      <c r="AH103" s="163" t="e">
        <f t="shared" si="74"/>
        <v>#DIV/0!</v>
      </c>
      <c r="AI103" s="163" t="e">
        <f t="shared" si="74"/>
        <v>#DIV/0!</v>
      </c>
      <c r="AJ103" s="163" t="e">
        <f t="shared" si="74"/>
        <v>#DIV/0!</v>
      </c>
      <c r="AK103" s="163" t="e">
        <f t="shared" si="74"/>
        <v>#DIV/0!</v>
      </c>
      <c r="AL103" s="163" t="e">
        <f t="shared" si="74"/>
        <v>#DIV/0!</v>
      </c>
      <c r="AM103" s="163" t="e">
        <f t="shared" si="74"/>
        <v>#DIV/0!</v>
      </c>
      <c r="AN103" s="163" t="e">
        <f t="shared" si="74"/>
        <v>#DIV/0!</v>
      </c>
      <c r="AO103" s="163" t="e">
        <f t="shared" si="74"/>
        <v>#DIV/0!</v>
      </c>
      <c r="AP103" s="163" t="e">
        <f t="shared" si="74"/>
        <v>#DIV/0!</v>
      </c>
      <c r="AQ103" s="163" t="e">
        <f t="shared" si="74"/>
        <v>#DIV/0!</v>
      </c>
      <c r="AR103" s="163" t="e">
        <f t="shared" si="74"/>
        <v>#DIV/0!</v>
      </c>
      <c r="AS103" s="163" t="e">
        <f t="shared" si="74"/>
        <v>#DIV/0!</v>
      </c>
      <c r="AT103" s="163" t="e">
        <f t="shared" si="74"/>
        <v>#DIV/0!</v>
      </c>
      <c r="AU103" s="163" t="e">
        <f t="shared" si="74"/>
        <v>#DIV/0!</v>
      </c>
      <c r="AV103" s="163" t="e">
        <f t="shared" si="74"/>
        <v>#DIV/0!</v>
      </c>
      <c r="AW103" s="163" t="e">
        <f t="shared" si="74"/>
        <v>#DIV/0!</v>
      </c>
      <c r="AX103" s="163" t="e">
        <f t="shared" si="74"/>
        <v>#DIV/0!</v>
      </c>
      <c r="AY103" s="163" t="e">
        <f t="shared" si="74"/>
        <v>#DIV/0!</v>
      </c>
      <c r="AZ103" s="163" t="e">
        <f t="shared" si="74"/>
        <v>#DIV/0!</v>
      </c>
      <c r="BA103" s="163" t="e">
        <f t="shared" si="74"/>
        <v>#DIV/0!</v>
      </c>
      <c r="BB103" s="163" t="e">
        <f t="shared" si="74"/>
        <v>#DIV/0!</v>
      </c>
      <c r="BC103" s="163" t="e">
        <f t="shared" si="74"/>
        <v>#DIV/0!</v>
      </c>
      <c r="BD103" s="163" t="e">
        <f t="shared" si="74"/>
        <v>#DIV/0!</v>
      </c>
      <c r="BE103" s="163" t="e">
        <f t="shared" si="74"/>
        <v>#DIV/0!</v>
      </c>
      <c r="BF103" s="163" t="e">
        <f t="shared" si="74"/>
        <v>#DIV/0!</v>
      </c>
      <c r="BG103" s="163" t="e">
        <f t="shared" si="74"/>
        <v>#DIV/0!</v>
      </c>
      <c r="BH103" s="163" t="e">
        <f t="shared" si="74"/>
        <v>#DIV/0!</v>
      </c>
      <c r="BI103" s="163" t="e">
        <f t="shared" si="74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75">F17/F15</f>
        <v>#DIV/0!</v>
      </c>
      <c r="G106" s="172" t="e">
        <f t="shared" si="75"/>
        <v>#DIV/0!</v>
      </c>
      <c r="H106" s="172" t="e">
        <f t="shared" si="75"/>
        <v>#DIV/0!</v>
      </c>
      <c r="I106" s="172" t="e">
        <f t="shared" si="75"/>
        <v>#DIV/0!</v>
      </c>
      <c r="J106" s="172" t="e">
        <f t="shared" si="75"/>
        <v>#DIV/0!</v>
      </c>
      <c r="K106" s="172" t="e">
        <f t="shared" si="75"/>
        <v>#DIV/0!</v>
      </c>
      <c r="L106" s="172" t="e">
        <f t="shared" si="75"/>
        <v>#DIV/0!</v>
      </c>
      <c r="M106" s="172" t="e">
        <f t="shared" si="75"/>
        <v>#DIV/0!</v>
      </c>
      <c r="N106" s="172" t="e">
        <f t="shared" si="75"/>
        <v>#DIV/0!</v>
      </c>
      <c r="O106" s="172" t="e">
        <f t="shared" si="75"/>
        <v>#DIV/0!</v>
      </c>
      <c r="P106" s="172" t="e">
        <f t="shared" si="75"/>
        <v>#DIV/0!</v>
      </c>
      <c r="Q106" s="172" t="e">
        <f t="shared" si="75"/>
        <v>#DIV/0!</v>
      </c>
      <c r="R106" s="172" t="e">
        <f t="shared" si="75"/>
        <v>#DIV/0!</v>
      </c>
      <c r="S106" s="172" t="e">
        <f t="shared" si="75"/>
        <v>#DIV/0!</v>
      </c>
      <c r="T106" s="172" t="e">
        <f t="shared" si="75"/>
        <v>#DIV/0!</v>
      </c>
      <c r="U106" s="172" t="e">
        <f t="shared" si="75"/>
        <v>#DIV/0!</v>
      </c>
      <c r="V106" s="172" t="e">
        <f t="shared" si="75"/>
        <v>#DIV/0!</v>
      </c>
      <c r="W106" s="172" t="e">
        <f t="shared" si="75"/>
        <v>#DIV/0!</v>
      </c>
      <c r="X106" s="172" t="e">
        <f t="shared" si="75"/>
        <v>#DIV/0!</v>
      </c>
      <c r="Y106" s="172" t="e">
        <f t="shared" si="75"/>
        <v>#DIV/0!</v>
      </c>
      <c r="Z106" s="172" t="e">
        <f t="shared" si="75"/>
        <v>#DIV/0!</v>
      </c>
      <c r="AA106" s="172" t="e">
        <f t="shared" si="75"/>
        <v>#DIV/0!</v>
      </c>
      <c r="AB106" s="172" t="e">
        <f t="shared" si="75"/>
        <v>#DIV/0!</v>
      </c>
      <c r="AC106" s="172" t="e">
        <f t="shared" si="75"/>
        <v>#DIV/0!</v>
      </c>
      <c r="AD106" s="172" t="e">
        <f t="shared" si="75"/>
        <v>#DIV/0!</v>
      </c>
      <c r="AE106" s="172" t="e">
        <f t="shared" si="75"/>
        <v>#DIV/0!</v>
      </c>
      <c r="AF106" s="172" t="e">
        <f t="shared" si="75"/>
        <v>#DIV/0!</v>
      </c>
      <c r="AG106" s="172" t="e">
        <f t="shared" si="75"/>
        <v>#DIV/0!</v>
      </c>
      <c r="AH106" s="172" t="e">
        <f t="shared" si="75"/>
        <v>#DIV/0!</v>
      </c>
      <c r="AI106" s="172" t="e">
        <f t="shared" si="75"/>
        <v>#DIV/0!</v>
      </c>
      <c r="AJ106" s="172" t="e">
        <f t="shared" si="75"/>
        <v>#DIV/0!</v>
      </c>
      <c r="AK106" s="172" t="e">
        <f t="shared" si="75"/>
        <v>#DIV/0!</v>
      </c>
      <c r="AL106" s="172" t="e">
        <f t="shared" ref="AL106:BI106" si="76">AL17/AL15</f>
        <v>#DIV/0!</v>
      </c>
      <c r="AM106" s="172" t="e">
        <f t="shared" si="76"/>
        <v>#DIV/0!</v>
      </c>
      <c r="AN106" s="172" t="e">
        <f t="shared" si="76"/>
        <v>#DIV/0!</v>
      </c>
      <c r="AO106" s="172" t="e">
        <f t="shared" si="76"/>
        <v>#DIV/0!</v>
      </c>
      <c r="AP106" s="172" t="e">
        <f t="shared" si="76"/>
        <v>#DIV/0!</v>
      </c>
      <c r="AQ106" s="172" t="e">
        <f t="shared" si="76"/>
        <v>#DIV/0!</v>
      </c>
      <c r="AR106" s="172" t="e">
        <f t="shared" si="76"/>
        <v>#DIV/0!</v>
      </c>
      <c r="AS106" s="172" t="e">
        <f t="shared" si="76"/>
        <v>#DIV/0!</v>
      </c>
      <c r="AT106" s="172" t="e">
        <f t="shared" si="76"/>
        <v>#DIV/0!</v>
      </c>
      <c r="AU106" s="172" t="e">
        <f t="shared" si="76"/>
        <v>#DIV/0!</v>
      </c>
      <c r="AV106" s="172" t="e">
        <f t="shared" si="76"/>
        <v>#DIV/0!</v>
      </c>
      <c r="AW106" s="172" t="e">
        <f t="shared" si="76"/>
        <v>#DIV/0!</v>
      </c>
      <c r="AX106" s="172" t="e">
        <f t="shared" si="76"/>
        <v>#DIV/0!</v>
      </c>
      <c r="AY106" s="172" t="e">
        <f t="shared" si="76"/>
        <v>#DIV/0!</v>
      </c>
      <c r="AZ106" s="172" t="e">
        <f t="shared" si="76"/>
        <v>#DIV/0!</v>
      </c>
      <c r="BA106" s="172" t="e">
        <f t="shared" si="76"/>
        <v>#DIV/0!</v>
      </c>
      <c r="BB106" s="172" t="e">
        <f t="shared" si="76"/>
        <v>#DIV/0!</v>
      </c>
      <c r="BC106" s="172" t="e">
        <f t="shared" si="76"/>
        <v>#DIV/0!</v>
      </c>
      <c r="BD106" s="172" t="e">
        <f t="shared" si="76"/>
        <v>#DIV/0!</v>
      </c>
      <c r="BE106" s="172" t="e">
        <f t="shared" si="76"/>
        <v>#DIV/0!</v>
      </c>
      <c r="BF106" s="172" t="e">
        <f t="shared" si="76"/>
        <v>#DIV/0!</v>
      </c>
      <c r="BG106" s="172" t="e">
        <f t="shared" si="76"/>
        <v>#DIV/0!</v>
      </c>
      <c r="BH106" s="172" t="e">
        <f t="shared" si="76"/>
        <v>#DIV/0!</v>
      </c>
      <c r="BI106" s="172" t="e">
        <f t="shared" si="76"/>
        <v>#DIV/0!</v>
      </c>
    </row>
    <row r="107" spans="4:61" x14ac:dyDescent="0.55000000000000004">
      <c r="D107" s="1" t="s">
        <v>440</v>
      </c>
      <c r="F107" s="174" t="e">
        <f t="shared" ref="F107:BI107" ca="1" si="77">F103/F102</f>
        <v>#DIV/0!</v>
      </c>
      <c r="G107" s="174" t="e">
        <f t="shared" ca="1" si="77"/>
        <v>#DIV/0!</v>
      </c>
      <c r="H107" s="174" t="e">
        <f t="shared" ca="1" si="77"/>
        <v>#DIV/0!</v>
      </c>
      <c r="I107" s="174" t="e">
        <f t="shared" ca="1" si="77"/>
        <v>#DIV/0!</v>
      </c>
      <c r="J107" s="174" t="e">
        <f t="shared" ca="1" si="77"/>
        <v>#DIV/0!</v>
      </c>
      <c r="K107" s="174" t="e">
        <f t="shared" ca="1" si="77"/>
        <v>#DIV/0!</v>
      </c>
      <c r="L107" s="174" t="e">
        <f t="shared" ca="1" si="77"/>
        <v>#DIV/0!</v>
      </c>
      <c r="M107" s="174" t="e">
        <f t="shared" ca="1" si="77"/>
        <v>#DIV/0!</v>
      </c>
      <c r="N107" s="174" t="e">
        <f t="shared" ca="1" si="77"/>
        <v>#DIV/0!</v>
      </c>
      <c r="O107" s="174" t="e">
        <f t="shared" ca="1" si="77"/>
        <v>#DIV/0!</v>
      </c>
      <c r="P107" s="174" t="e">
        <f t="shared" ca="1" si="77"/>
        <v>#DIV/0!</v>
      </c>
      <c r="Q107" s="174" t="e">
        <f t="shared" ca="1" si="77"/>
        <v>#DIV/0!</v>
      </c>
      <c r="R107" s="174" t="e">
        <f t="shared" ca="1" si="77"/>
        <v>#DIV/0!</v>
      </c>
      <c r="S107" s="174" t="e">
        <f t="shared" ca="1" si="77"/>
        <v>#DIV/0!</v>
      </c>
      <c r="T107" s="174" t="e">
        <f t="shared" ca="1" si="77"/>
        <v>#DIV/0!</v>
      </c>
      <c r="U107" s="174" t="e">
        <f t="shared" ca="1" si="77"/>
        <v>#DIV/0!</v>
      </c>
      <c r="V107" s="174" t="e">
        <f t="shared" ca="1" si="77"/>
        <v>#DIV/0!</v>
      </c>
      <c r="W107" s="174" t="e">
        <f t="shared" ca="1" si="77"/>
        <v>#DIV/0!</v>
      </c>
      <c r="X107" s="174" t="e">
        <f t="shared" ca="1" si="77"/>
        <v>#DIV/0!</v>
      </c>
      <c r="Y107" s="174" t="e">
        <f t="shared" ca="1" si="77"/>
        <v>#DIV/0!</v>
      </c>
      <c r="Z107" s="174" t="e">
        <f t="shared" ca="1" si="77"/>
        <v>#DIV/0!</v>
      </c>
      <c r="AA107" s="174" t="e">
        <f t="shared" ca="1" si="77"/>
        <v>#DIV/0!</v>
      </c>
      <c r="AB107" s="174" t="e">
        <f t="shared" ca="1" si="77"/>
        <v>#DIV/0!</v>
      </c>
      <c r="AC107" s="174" t="e">
        <f t="shared" ca="1" si="77"/>
        <v>#DIV/0!</v>
      </c>
      <c r="AD107" s="174" t="e">
        <f t="shared" ca="1" si="77"/>
        <v>#DIV/0!</v>
      </c>
      <c r="AE107" s="174" t="e">
        <f t="shared" ca="1" si="77"/>
        <v>#DIV/0!</v>
      </c>
      <c r="AF107" s="174" t="e">
        <f t="shared" ca="1" si="77"/>
        <v>#DIV/0!</v>
      </c>
      <c r="AG107" s="174" t="e">
        <f t="shared" ca="1" si="77"/>
        <v>#DIV/0!</v>
      </c>
      <c r="AH107" s="174" t="e">
        <f t="shared" ref="AH107:AK107" ca="1" si="78">AH103/AH102</f>
        <v>#DIV/0!</v>
      </c>
      <c r="AI107" s="174" t="e">
        <f t="shared" ca="1" si="78"/>
        <v>#DIV/0!</v>
      </c>
      <c r="AJ107" s="174" t="e">
        <f t="shared" ca="1" si="78"/>
        <v>#DIV/0!</v>
      </c>
      <c r="AK107" s="174" t="e">
        <f t="shared" ca="1" si="78"/>
        <v>#DIV/0!</v>
      </c>
      <c r="AL107" s="174" t="e">
        <f t="shared" ca="1" si="77"/>
        <v>#DIV/0!</v>
      </c>
      <c r="AM107" s="174" t="e">
        <f t="shared" ca="1" si="77"/>
        <v>#DIV/0!</v>
      </c>
      <c r="AN107" s="174" t="e">
        <f t="shared" ca="1" si="77"/>
        <v>#DIV/0!</v>
      </c>
      <c r="AO107" s="174" t="e">
        <f t="shared" ca="1" si="77"/>
        <v>#DIV/0!</v>
      </c>
      <c r="AP107" s="174" t="e">
        <f t="shared" ca="1" si="77"/>
        <v>#DIV/0!</v>
      </c>
      <c r="AQ107" s="174" t="e">
        <f t="shared" ca="1" si="77"/>
        <v>#DIV/0!</v>
      </c>
      <c r="AR107" s="174" t="e">
        <f t="shared" ca="1" si="77"/>
        <v>#DIV/0!</v>
      </c>
      <c r="AS107" s="174" t="e">
        <f t="shared" ca="1" si="77"/>
        <v>#DIV/0!</v>
      </c>
      <c r="AT107" s="174" t="e">
        <f t="shared" ca="1" si="77"/>
        <v>#DIV/0!</v>
      </c>
      <c r="AU107" s="174" t="e">
        <f t="shared" ca="1" si="77"/>
        <v>#DIV/0!</v>
      </c>
      <c r="AV107" s="174" t="e">
        <f t="shared" ca="1" si="77"/>
        <v>#DIV/0!</v>
      </c>
      <c r="AW107" s="174" t="e">
        <f t="shared" ca="1" si="77"/>
        <v>#DIV/0!</v>
      </c>
      <c r="AX107" s="174" t="e">
        <f t="shared" ca="1" si="77"/>
        <v>#DIV/0!</v>
      </c>
      <c r="AY107" s="174" t="e">
        <f t="shared" ca="1" si="77"/>
        <v>#DIV/0!</v>
      </c>
      <c r="AZ107" s="174" t="e">
        <f t="shared" ca="1" si="77"/>
        <v>#DIV/0!</v>
      </c>
      <c r="BA107" s="174" t="e">
        <f t="shared" ca="1" si="77"/>
        <v>#DIV/0!</v>
      </c>
      <c r="BB107" s="174" t="e">
        <f t="shared" ca="1" si="77"/>
        <v>#DIV/0!</v>
      </c>
      <c r="BC107" s="174" t="e">
        <f t="shared" ca="1" si="77"/>
        <v>#DIV/0!</v>
      </c>
      <c r="BD107" s="174" t="e">
        <f t="shared" ca="1" si="77"/>
        <v>#DIV/0!</v>
      </c>
      <c r="BE107" s="174" t="e">
        <f t="shared" ca="1" si="77"/>
        <v>#DIV/0!</v>
      </c>
      <c r="BF107" s="174" t="e">
        <f t="shared" ca="1" si="77"/>
        <v>#DIV/0!</v>
      </c>
      <c r="BG107" s="174" t="e">
        <f t="shared" ca="1" si="77"/>
        <v>#DIV/0!</v>
      </c>
      <c r="BH107" s="174" t="e">
        <f t="shared" ca="1" si="77"/>
        <v>#DIV/0!</v>
      </c>
      <c r="BI107" s="174" t="e">
        <f t="shared" ca="1" si="77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79">G19/(G13+G17+G18)</f>
        <v>#DIV/0!</v>
      </c>
      <c r="H108" s="174" t="e">
        <f t="shared" si="79"/>
        <v>#DIV/0!</v>
      </c>
      <c r="I108" s="174" t="e">
        <f t="shared" si="79"/>
        <v>#DIV/0!</v>
      </c>
      <c r="J108" s="174" t="e">
        <f t="shared" si="79"/>
        <v>#DIV/0!</v>
      </c>
      <c r="K108" s="174" t="e">
        <f t="shared" si="79"/>
        <v>#DIV/0!</v>
      </c>
      <c r="L108" s="174" t="e">
        <f t="shared" si="79"/>
        <v>#DIV/0!</v>
      </c>
      <c r="M108" s="174" t="e">
        <f t="shared" si="79"/>
        <v>#DIV/0!</v>
      </c>
      <c r="N108" s="174" t="e">
        <f t="shared" si="79"/>
        <v>#DIV/0!</v>
      </c>
      <c r="O108" s="174" t="e">
        <f t="shared" si="79"/>
        <v>#DIV/0!</v>
      </c>
      <c r="P108" s="174" t="e">
        <f t="shared" si="79"/>
        <v>#DIV/0!</v>
      </c>
      <c r="Q108" s="174" t="e">
        <f t="shared" si="79"/>
        <v>#DIV/0!</v>
      </c>
      <c r="R108" s="174" t="e">
        <f t="shared" si="79"/>
        <v>#DIV/0!</v>
      </c>
      <c r="S108" s="174" t="e">
        <f t="shared" si="79"/>
        <v>#DIV/0!</v>
      </c>
      <c r="T108" s="174" t="e">
        <f t="shared" si="79"/>
        <v>#DIV/0!</v>
      </c>
      <c r="U108" s="174" t="e">
        <f t="shared" si="79"/>
        <v>#DIV/0!</v>
      </c>
      <c r="V108" s="174" t="e">
        <f t="shared" si="79"/>
        <v>#DIV/0!</v>
      </c>
      <c r="W108" s="174" t="e">
        <f t="shared" si="79"/>
        <v>#DIV/0!</v>
      </c>
      <c r="X108" s="174" t="e">
        <f t="shared" si="79"/>
        <v>#DIV/0!</v>
      </c>
      <c r="Y108" s="174" t="e">
        <f t="shared" si="79"/>
        <v>#DIV/0!</v>
      </c>
      <c r="Z108" s="174" t="e">
        <f t="shared" si="79"/>
        <v>#DIV/0!</v>
      </c>
      <c r="AA108" s="174" t="e">
        <f t="shared" si="79"/>
        <v>#DIV/0!</v>
      </c>
      <c r="AB108" s="174" t="e">
        <f t="shared" si="79"/>
        <v>#DIV/0!</v>
      </c>
      <c r="AC108" s="174" t="e">
        <f t="shared" si="79"/>
        <v>#DIV/0!</v>
      </c>
      <c r="AD108" s="174" t="e">
        <f t="shared" si="79"/>
        <v>#DIV/0!</v>
      </c>
      <c r="AE108" s="174" t="e">
        <f t="shared" si="79"/>
        <v>#DIV/0!</v>
      </c>
      <c r="AF108" s="174" t="e">
        <f t="shared" si="79"/>
        <v>#DIV/0!</v>
      </c>
      <c r="AG108" s="174" t="e">
        <f t="shared" si="79"/>
        <v>#DIV/0!</v>
      </c>
      <c r="AH108" s="174" t="e">
        <f t="shared" ref="AH108:AK108" si="80">AH19/(AH13+AH17+AH18)</f>
        <v>#DIV/0!</v>
      </c>
      <c r="AI108" s="174" t="e">
        <f t="shared" si="80"/>
        <v>#DIV/0!</v>
      </c>
      <c r="AJ108" s="174" t="e">
        <f t="shared" si="80"/>
        <v>#DIV/0!</v>
      </c>
      <c r="AK108" s="174" t="e">
        <f t="shared" si="80"/>
        <v>#DIV/0!</v>
      </c>
      <c r="AL108" s="174" t="e">
        <f t="shared" si="79"/>
        <v>#DIV/0!</v>
      </c>
      <c r="AM108" s="174" t="e">
        <f t="shared" si="79"/>
        <v>#DIV/0!</v>
      </c>
      <c r="AN108" s="174" t="e">
        <f t="shared" si="79"/>
        <v>#DIV/0!</v>
      </c>
      <c r="AO108" s="174" t="e">
        <f t="shared" si="79"/>
        <v>#DIV/0!</v>
      </c>
      <c r="AP108" s="174" t="e">
        <f t="shared" si="79"/>
        <v>#DIV/0!</v>
      </c>
      <c r="AQ108" s="174" t="e">
        <f t="shared" si="79"/>
        <v>#DIV/0!</v>
      </c>
      <c r="AR108" s="174" t="e">
        <f t="shared" si="79"/>
        <v>#DIV/0!</v>
      </c>
      <c r="AS108" s="174" t="e">
        <f t="shared" si="79"/>
        <v>#DIV/0!</v>
      </c>
      <c r="AT108" s="174" t="e">
        <f t="shared" si="79"/>
        <v>#DIV/0!</v>
      </c>
      <c r="AU108" s="174" t="e">
        <f t="shared" si="79"/>
        <v>#DIV/0!</v>
      </c>
      <c r="AV108" s="174" t="e">
        <f t="shared" si="79"/>
        <v>#DIV/0!</v>
      </c>
      <c r="AW108" s="174" t="e">
        <f t="shared" si="79"/>
        <v>#DIV/0!</v>
      </c>
      <c r="AX108" s="174" t="e">
        <f t="shared" si="79"/>
        <v>#DIV/0!</v>
      </c>
      <c r="AY108" s="174" t="e">
        <f t="shared" si="79"/>
        <v>#DIV/0!</v>
      </c>
      <c r="AZ108" s="174" t="e">
        <f t="shared" si="79"/>
        <v>#DIV/0!</v>
      </c>
      <c r="BA108" s="174" t="e">
        <f t="shared" si="79"/>
        <v>#DIV/0!</v>
      </c>
      <c r="BB108" s="174" t="e">
        <f t="shared" si="79"/>
        <v>#DIV/0!</v>
      </c>
      <c r="BC108" s="174" t="e">
        <f t="shared" si="79"/>
        <v>#DIV/0!</v>
      </c>
      <c r="BD108" s="174" t="e">
        <f t="shared" si="79"/>
        <v>#DIV/0!</v>
      </c>
      <c r="BE108" s="174" t="e">
        <f t="shared" si="79"/>
        <v>#DIV/0!</v>
      </c>
      <c r="BF108" s="174" t="e">
        <f t="shared" si="79"/>
        <v>#DIV/0!</v>
      </c>
      <c r="BG108" s="174" t="e">
        <f t="shared" si="79"/>
        <v>#DIV/0!</v>
      </c>
      <c r="BH108" s="174" t="e">
        <f t="shared" si="79"/>
        <v>#DIV/0!</v>
      </c>
      <c r="BI108" s="174" t="e">
        <f t="shared" si="79"/>
        <v>#DIV/0!</v>
      </c>
    </row>
    <row r="109" spans="4:61" x14ac:dyDescent="0.55000000000000004">
      <c r="D109" s="54"/>
    </row>
  </sheetData>
  <sheetProtection algorithmName="SHA-256" hashValue="VVuGz4ti1ZFgUdr/cPVZTjOR3JnJYd1EOrLK5nrA8MY=" saltValue="Hs79jGHPOZJDHCSRDSv6j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21415" priority="15">
      <formula>NOT(F67=0)</formula>
    </cfRule>
  </conditionalFormatting>
  <conditionalFormatting sqref="F38:AG38 AX38:BA38 BF38:BI38 AL38:AO38">
    <cfRule type="expression" dxfId="21414" priority="14">
      <formula>NOT(F38=0)</formula>
    </cfRule>
  </conditionalFormatting>
  <conditionalFormatting sqref="AP67:AS67">
    <cfRule type="expression" dxfId="21413" priority="13">
      <formula>NOT(AP67=0)</formula>
    </cfRule>
  </conditionalFormatting>
  <conditionalFormatting sqref="AP38:AS38">
    <cfRule type="expression" dxfId="21412" priority="12">
      <formula>NOT(AP38=0)</formula>
    </cfRule>
  </conditionalFormatting>
  <conditionalFormatting sqref="AT67:AW67">
    <cfRule type="expression" dxfId="21411" priority="11">
      <formula>NOT(AT67=0)</formula>
    </cfRule>
  </conditionalFormatting>
  <conditionalFormatting sqref="AT38:AW38">
    <cfRule type="expression" dxfId="21410" priority="10">
      <formula>NOT(AT38=0)</formula>
    </cfRule>
  </conditionalFormatting>
  <conditionalFormatting sqref="BB67:BE67">
    <cfRule type="expression" dxfId="21409" priority="9">
      <formula>NOT(BB67=0)</formula>
    </cfRule>
  </conditionalFormatting>
  <conditionalFormatting sqref="BB38:BE38">
    <cfRule type="expression" dxfId="21408" priority="8">
      <formula>NOT(BB38=0)</formula>
    </cfRule>
  </conditionalFormatting>
  <conditionalFormatting sqref="AH67:AK67">
    <cfRule type="expression" dxfId="21407" priority="7">
      <formula>NOT(AH67=0)</formula>
    </cfRule>
  </conditionalFormatting>
  <conditionalFormatting sqref="AH38:AK38">
    <cfRule type="expression" dxfId="21406" priority="6">
      <formula>NOT(AH38=0)</formula>
    </cfRule>
  </conditionalFormatting>
  <conditionalFormatting sqref="F39">
    <cfRule type="expression" dxfId="21405" priority="5">
      <formula>F38=0</formula>
    </cfRule>
  </conditionalFormatting>
  <conditionalFormatting sqref="G68:BI68">
    <cfRule type="expression" dxfId="21404" priority="1">
      <formula>G67=0</formula>
    </cfRule>
  </conditionalFormatting>
  <conditionalFormatting sqref="G39:BI39">
    <cfRule type="expression" dxfId="21403" priority="3">
      <formula>G38=0</formula>
    </cfRule>
  </conditionalFormatting>
  <conditionalFormatting sqref="F68">
    <cfRule type="expression" dxfId="21402" priority="2">
      <formula>F67=0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19">
        <f>SUM(CLAIMS_IndOS_Open_Adv:CLAIMS_IndIS_Closed_NonAdv!A2)</f>
        <v>7560</v>
      </c>
      <c r="D2" s="38" t="s">
        <v>143</v>
      </c>
      <c r="E2" s="38"/>
      <c r="F2" s="88" t="s">
        <v>163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CLAIMS_Total_Ind</v>
      </c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STATS_Total_Ind</v>
      </c>
      <c r="D4" s="38" t="s">
        <v>128</v>
      </c>
      <c r="E4" s="38"/>
      <c r="F4" s="88" t="s">
        <v>69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19">
        <f>SUM(CLAIMS_IndOS_Open_Adv:CLAIMS_IndIS_Closed_NonAdv!F13)</f>
        <v>0</v>
      </c>
      <c r="G13" s="19">
        <f>SUM(CLAIMS_IndOS_Open_Adv:CLAIMS_IndIS_Closed_NonAdv!G13)</f>
        <v>0</v>
      </c>
      <c r="H13" s="19">
        <f>SUM(CLAIMS_IndOS_Open_Adv:CLAIMS_IndIS_Closed_NonAdv!H13)</f>
        <v>0</v>
      </c>
      <c r="I13" s="19">
        <f>SUM(CLAIMS_IndOS_Open_Adv:CLAIMS_IndIS_Closed_NonAdv!I13)</f>
        <v>0</v>
      </c>
      <c r="J13" s="19">
        <f>SUM(CLAIMS_IndOS_Open_Adv:CLAIMS_IndIS_Closed_NonAdv!J13)</f>
        <v>0</v>
      </c>
      <c r="K13" s="19">
        <f>SUM(CLAIMS_IndOS_Open_Adv:CLAIMS_IndIS_Closed_NonAdv!K13)</f>
        <v>0</v>
      </c>
      <c r="L13" s="19">
        <f>SUM(CLAIMS_IndOS_Open_Adv:CLAIMS_IndIS_Closed_NonAdv!L13)</f>
        <v>0</v>
      </c>
      <c r="M13" s="19">
        <f>SUM(CLAIMS_IndOS_Open_Adv:CLAIMS_IndIS_Closed_NonAdv!M13)</f>
        <v>0</v>
      </c>
      <c r="N13" s="19">
        <f>SUM(CLAIMS_IndOS_Open_Adv:CLAIMS_IndIS_Closed_NonAdv!N13)</f>
        <v>0</v>
      </c>
      <c r="O13" s="19">
        <f>SUM(CLAIMS_IndOS_Open_Adv:CLAIMS_IndIS_Closed_NonAdv!O13)</f>
        <v>0</v>
      </c>
      <c r="P13" s="19">
        <f>SUM(CLAIMS_IndOS_Open_Adv:CLAIMS_IndIS_Closed_NonAdv!P13)</f>
        <v>0</v>
      </c>
      <c r="Q13" s="19">
        <f>SUM(CLAIMS_IndOS_Open_Adv:CLAIMS_IndIS_Closed_NonAdv!Q13)</f>
        <v>0</v>
      </c>
      <c r="R13" s="19">
        <f>SUM(CLAIMS_IndOS_Open_Adv:CLAIMS_IndIS_Closed_NonAdv!R13)</f>
        <v>0</v>
      </c>
      <c r="S13" s="19">
        <f>SUM(CLAIMS_IndOS_Open_Adv:CLAIMS_IndIS_Closed_NonAdv!S13)</f>
        <v>0</v>
      </c>
      <c r="T13" s="19">
        <f>SUM(CLAIMS_IndOS_Open_Adv:CLAIMS_IndIS_Closed_NonAdv!T13)</f>
        <v>0</v>
      </c>
      <c r="U13" s="19">
        <f>SUM(CLAIMS_IndOS_Open_Adv:CLAIMS_IndIS_Closed_NonAdv!U13)</f>
        <v>0</v>
      </c>
      <c r="V13" s="19">
        <f>SUM(CLAIMS_IndOS_Open_Adv:CLAIMS_IndIS_Closed_NonAdv!V13)</f>
        <v>0</v>
      </c>
      <c r="W13" s="19">
        <f>SUM(CLAIMS_IndOS_Open_Adv:CLAIMS_IndIS_Closed_NonAdv!W13)</f>
        <v>0</v>
      </c>
      <c r="X13" s="19">
        <f>SUM(CLAIMS_IndOS_Open_Adv:CLAIMS_IndIS_Closed_NonAdv!X13)</f>
        <v>0</v>
      </c>
      <c r="Y13" s="19">
        <f>SUM(CLAIMS_IndOS_Open_Adv:CLAIMS_IndIS_Closed_NonAdv!Y13)</f>
        <v>0</v>
      </c>
      <c r="Z13" s="19">
        <f>SUM(CLAIMS_IndOS_Open_Adv:CLAIMS_IndIS_Closed_NonAdv!Z13)</f>
        <v>0</v>
      </c>
      <c r="AA13" s="19">
        <f>SUM(CLAIMS_IndOS_Open_Adv:CLAIMS_IndIS_Closed_NonAdv!AA13)</f>
        <v>0</v>
      </c>
      <c r="AB13" s="19">
        <f>SUM(CLAIMS_IndOS_Open_Adv:CLAIMS_IndIS_Closed_NonAdv!AB13)</f>
        <v>0</v>
      </c>
      <c r="AC13" s="19">
        <f>SUM(CLAIMS_IndOS_Open_Adv:CLAIMS_IndIS_Closed_NonAdv!AC13)</f>
        <v>0</v>
      </c>
      <c r="AD13" s="19">
        <f>SUM(CLAIMS_IndOS_Open_Adv:CLAIMS_IndIS_Closed_NonAdv!AD13)</f>
        <v>0</v>
      </c>
      <c r="AE13" s="19">
        <f>SUM(CLAIMS_IndOS_Open_Adv:CLAIMS_IndIS_Closed_NonAdv!AE13)</f>
        <v>0</v>
      </c>
      <c r="AF13" s="19">
        <f>SUM(CLAIMS_IndOS_Open_Adv:CLAIMS_IndIS_Closed_NonAdv!AF13)</f>
        <v>0</v>
      </c>
      <c r="AG13" s="19">
        <f>SUM(CLAIMS_IndOS_Open_Adv:CLAIMS_IndIS_Closed_NonAdv!AG13)</f>
        <v>0</v>
      </c>
      <c r="AH13" s="19">
        <f>SUM(CLAIMS_IndOS_Open_Adv:CLAIMS_IndIS_Closed_NonAdv!AH13)</f>
        <v>0</v>
      </c>
      <c r="AI13" s="19">
        <f>SUM(CLAIMS_IndOS_Open_Adv:CLAIMS_IndIS_Closed_NonAdv!AI13)</f>
        <v>0</v>
      </c>
      <c r="AJ13" s="19">
        <f>SUM(CLAIMS_IndOS_Open_Adv:CLAIMS_IndIS_Closed_NonAdv!AJ13)</f>
        <v>0</v>
      </c>
      <c r="AK13" s="19">
        <f>SUM(CLAIMS_IndOS_Open_Adv:CLAIMS_IndIS_Closed_NonAdv!AK13)</f>
        <v>0</v>
      </c>
      <c r="AL13" s="19">
        <f>SUM(CLAIMS_IndOS_Open_Adv:CLAIMS_IndIS_Closed_NonAdv!AL13)</f>
        <v>0</v>
      </c>
      <c r="AM13" s="19">
        <f>SUM(CLAIMS_IndOS_Open_Adv:CLAIMS_IndIS_Closed_NonAdv!AM13)</f>
        <v>0</v>
      </c>
      <c r="AN13" s="19">
        <f>SUM(CLAIMS_IndOS_Open_Adv:CLAIMS_IndIS_Closed_NonAdv!AN13)</f>
        <v>0</v>
      </c>
      <c r="AO13" s="19">
        <f>SUM(CLAIMS_IndOS_Open_Adv:CLAIMS_IndIS_Closed_NonAdv!AO13)</f>
        <v>0</v>
      </c>
      <c r="AP13" s="19">
        <f>SUM(CLAIMS_IndOS_Open_Adv:CLAIMS_IndIS_Closed_NonAdv!AP13)</f>
        <v>0</v>
      </c>
      <c r="AQ13" s="19">
        <f>SUM(CLAIMS_IndOS_Open_Adv:CLAIMS_IndIS_Closed_NonAdv!AQ13)</f>
        <v>0</v>
      </c>
      <c r="AR13" s="19">
        <f>SUM(CLAIMS_IndOS_Open_Adv:CLAIMS_IndIS_Closed_NonAdv!AR13)</f>
        <v>0</v>
      </c>
      <c r="AS13" s="19">
        <f>SUM(CLAIMS_IndOS_Open_Adv:CLAIMS_IndIS_Closed_NonAdv!AS13)</f>
        <v>0</v>
      </c>
      <c r="AT13" s="19">
        <f>SUM(CLAIMS_IndOS_Open_Adv:CLAIMS_IndIS_Closed_NonAdv!AT13)</f>
        <v>0</v>
      </c>
      <c r="AU13" s="19">
        <f>SUM(CLAIMS_IndOS_Open_Adv:CLAIMS_IndIS_Closed_NonAdv!AU13)</f>
        <v>0</v>
      </c>
      <c r="AV13" s="19">
        <f>SUM(CLAIMS_IndOS_Open_Adv:CLAIMS_IndIS_Closed_NonAdv!AV13)</f>
        <v>0</v>
      </c>
      <c r="AW13" s="19">
        <f>SUM(CLAIMS_IndOS_Open_Adv:CLAIMS_IndIS_Closed_NonAdv!AW13)</f>
        <v>0</v>
      </c>
      <c r="AX13" s="19">
        <f>SUM(CLAIMS_IndOS_Open_Adv:CLAIMS_IndIS_Closed_NonAdv!AX13)</f>
        <v>0</v>
      </c>
      <c r="AY13" s="19">
        <f>SUM(CLAIMS_IndOS_Open_Adv:CLAIMS_IndIS_Closed_NonAdv!AY13)</f>
        <v>0</v>
      </c>
      <c r="AZ13" s="19">
        <f>SUM(CLAIMS_IndOS_Open_Adv:CLAIMS_IndIS_Closed_NonAdv!AZ13)</f>
        <v>0</v>
      </c>
      <c r="BA13" s="19">
        <f>SUM(CLAIMS_IndOS_Open_Adv:CLAIMS_IndIS_Closed_NonAdv!BA13)</f>
        <v>0</v>
      </c>
      <c r="BB13" s="19">
        <f>SUM(CLAIMS_IndOS_Open_Adv:CLAIMS_IndIS_Closed_NonAdv!BB13)</f>
        <v>0</v>
      </c>
      <c r="BC13" s="19">
        <f>SUM(CLAIMS_IndOS_Open_Adv:CLAIMS_IndIS_Closed_NonAdv!BC13)</f>
        <v>0</v>
      </c>
      <c r="BD13" s="19">
        <f>SUM(CLAIMS_IndOS_Open_Adv:CLAIMS_IndIS_Closed_NonAdv!BD13)</f>
        <v>0</v>
      </c>
      <c r="BE13" s="19">
        <f>SUM(CLAIMS_IndOS_Open_Adv:CLAIMS_IndIS_Closed_NonAdv!BE13)</f>
        <v>0</v>
      </c>
      <c r="BF13" s="19">
        <f>SUM(CLAIMS_IndOS_Open_Adv:CLAIMS_IndIS_Closed_NonAdv!BF13)</f>
        <v>0</v>
      </c>
      <c r="BG13" s="19">
        <f>SUM(CLAIMS_IndOS_Open_Adv:CLAIMS_IndIS_Closed_NonAdv!BG13)</f>
        <v>0</v>
      </c>
      <c r="BH13" s="19">
        <f>SUM(CLAIMS_IndOS_Open_Adv:CLAIMS_IndIS_Closed_NonAdv!BH13)</f>
        <v>0</v>
      </c>
      <c r="BI13" s="19">
        <f>SUM(CLAIMS_IndOS_Open_Adv:CLAIMS_IndIS_Closed_NonAdv!BI13)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156">
        <f>SUM(CLAIMS_IndOS_Open_Adv:CLAIMS_IndIS_Closed_NonAdv!F15)</f>
        <v>0</v>
      </c>
      <c r="G15" s="156">
        <f>SUM(CLAIMS_IndOS_Open_Adv:CLAIMS_IndIS_Closed_NonAdv!G15)</f>
        <v>0</v>
      </c>
      <c r="H15" s="156">
        <f>SUM(CLAIMS_IndOS_Open_Adv:CLAIMS_IndIS_Closed_NonAdv!H15)</f>
        <v>0</v>
      </c>
      <c r="I15" s="156">
        <f>SUM(CLAIMS_IndOS_Open_Adv:CLAIMS_IndIS_Closed_NonAdv!I15)</f>
        <v>0</v>
      </c>
      <c r="J15" s="156">
        <f>SUM(CLAIMS_IndOS_Open_Adv:CLAIMS_IndIS_Closed_NonAdv!J15)</f>
        <v>0</v>
      </c>
      <c r="K15" s="156">
        <f>SUM(CLAIMS_IndOS_Open_Adv:CLAIMS_IndIS_Closed_NonAdv!K15)</f>
        <v>0</v>
      </c>
      <c r="L15" s="156">
        <f>SUM(CLAIMS_IndOS_Open_Adv:CLAIMS_IndIS_Closed_NonAdv!L15)</f>
        <v>0</v>
      </c>
      <c r="M15" s="156">
        <f>SUM(CLAIMS_IndOS_Open_Adv:CLAIMS_IndIS_Closed_NonAdv!M15)</f>
        <v>0</v>
      </c>
      <c r="N15" s="156">
        <f>SUM(CLAIMS_IndOS_Open_Adv:CLAIMS_IndIS_Closed_NonAdv!N15)</f>
        <v>0</v>
      </c>
      <c r="O15" s="156">
        <f>SUM(CLAIMS_IndOS_Open_Adv:CLAIMS_IndIS_Closed_NonAdv!O15)</f>
        <v>0</v>
      </c>
      <c r="P15" s="156">
        <f>SUM(CLAIMS_IndOS_Open_Adv:CLAIMS_IndIS_Closed_NonAdv!P15)</f>
        <v>0</v>
      </c>
      <c r="Q15" s="156">
        <f>SUM(CLAIMS_IndOS_Open_Adv:CLAIMS_IndIS_Closed_NonAdv!Q15)</f>
        <v>0</v>
      </c>
      <c r="R15" s="156">
        <f>SUM(CLAIMS_IndOS_Open_Adv:CLAIMS_IndIS_Closed_NonAdv!R15)</f>
        <v>0</v>
      </c>
      <c r="S15" s="156">
        <f>SUM(CLAIMS_IndOS_Open_Adv:CLAIMS_IndIS_Closed_NonAdv!S15)</f>
        <v>0</v>
      </c>
      <c r="T15" s="156">
        <f>SUM(CLAIMS_IndOS_Open_Adv:CLAIMS_IndIS_Closed_NonAdv!T15)</f>
        <v>0</v>
      </c>
      <c r="U15" s="156">
        <f>SUM(CLAIMS_IndOS_Open_Adv:CLAIMS_IndIS_Closed_NonAdv!U15)</f>
        <v>0</v>
      </c>
      <c r="V15" s="156">
        <f>SUM(CLAIMS_IndOS_Open_Adv:CLAIMS_IndIS_Closed_NonAdv!V15)</f>
        <v>0</v>
      </c>
      <c r="W15" s="156">
        <f>SUM(CLAIMS_IndOS_Open_Adv:CLAIMS_IndIS_Closed_NonAdv!W15)</f>
        <v>0</v>
      </c>
      <c r="X15" s="156">
        <f>SUM(CLAIMS_IndOS_Open_Adv:CLAIMS_IndIS_Closed_NonAdv!X15)</f>
        <v>0</v>
      </c>
      <c r="Y15" s="156">
        <f>SUM(CLAIMS_IndOS_Open_Adv:CLAIMS_IndIS_Closed_NonAdv!Y15)</f>
        <v>0</v>
      </c>
      <c r="Z15" s="156">
        <f>SUM(CLAIMS_IndOS_Open_Adv:CLAIMS_IndIS_Closed_NonAdv!Z15)</f>
        <v>0</v>
      </c>
      <c r="AA15" s="156">
        <f>SUM(CLAIMS_IndOS_Open_Adv:CLAIMS_IndIS_Closed_NonAdv!AA15)</f>
        <v>0</v>
      </c>
      <c r="AB15" s="156">
        <f>SUM(CLAIMS_IndOS_Open_Adv:CLAIMS_IndIS_Closed_NonAdv!AB15)</f>
        <v>0</v>
      </c>
      <c r="AC15" s="156">
        <f>SUM(CLAIMS_IndOS_Open_Adv:CLAIMS_IndIS_Closed_NonAdv!AC15)</f>
        <v>0</v>
      </c>
      <c r="AD15" s="156">
        <f>SUM(CLAIMS_IndOS_Open_Adv:CLAIMS_IndIS_Closed_NonAdv!AD15)</f>
        <v>0</v>
      </c>
      <c r="AE15" s="156">
        <f>SUM(CLAIMS_IndOS_Open_Adv:CLAIMS_IndIS_Closed_NonAdv!AE15)</f>
        <v>0</v>
      </c>
      <c r="AF15" s="156">
        <f>SUM(CLAIMS_IndOS_Open_Adv:CLAIMS_IndIS_Closed_NonAdv!AF15)</f>
        <v>0</v>
      </c>
      <c r="AG15" s="156">
        <f>SUM(CLAIMS_IndOS_Open_Adv:CLAIMS_IndIS_Closed_NonAdv!AG15)</f>
        <v>0</v>
      </c>
      <c r="AH15" s="156">
        <f>SUM(CLAIMS_IndOS_Open_Adv:CLAIMS_IndIS_Closed_NonAdv!AH15)</f>
        <v>0</v>
      </c>
      <c r="AI15" s="156">
        <f>SUM(CLAIMS_IndOS_Open_Adv:CLAIMS_IndIS_Closed_NonAdv!AI15)</f>
        <v>0</v>
      </c>
      <c r="AJ15" s="156">
        <f>SUM(CLAIMS_IndOS_Open_Adv:CLAIMS_IndIS_Closed_NonAdv!AJ15)</f>
        <v>0</v>
      </c>
      <c r="AK15" s="156">
        <f>SUM(CLAIMS_IndOS_Open_Adv:CLAIMS_IndIS_Closed_NonAdv!AK15)</f>
        <v>0</v>
      </c>
      <c r="AL15" s="156">
        <f>SUM(CLAIMS_IndOS_Open_Adv:CLAIMS_IndIS_Closed_NonAdv!AL15)</f>
        <v>0</v>
      </c>
      <c r="AM15" s="156">
        <f>SUM(CLAIMS_IndOS_Open_Adv:CLAIMS_IndIS_Closed_NonAdv!AM15)</f>
        <v>0</v>
      </c>
      <c r="AN15" s="156">
        <f>SUM(CLAIMS_IndOS_Open_Adv:CLAIMS_IndIS_Closed_NonAdv!AN15)</f>
        <v>0</v>
      </c>
      <c r="AO15" s="156">
        <f>SUM(CLAIMS_IndOS_Open_Adv:CLAIMS_IndIS_Closed_NonAdv!AO15)</f>
        <v>0</v>
      </c>
      <c r="AP15" s="156">
        <f>SUM(CLAIMS_IndOS_Open_Adv:CLAIMS_IndIS_Closed_NonAdv!AP15)</f>
        <v>0</v>
      </c>
      <c r="AQ15" s="156">
        <f>SUM(CLAIMS_IndOS_Open_Adv:CLAIMS_IndIS_Closed_NonAdv!AQ15)</f>
        <v>0</v>
      </c>
      <c r="AR15" s="156">
        <f>SUM(CLAIMS_IndOS_Open_Adv:CLAIMS_IndIS_Closed_NonAdv!AR15)</f>
        <v>0</v>
      </c>
      <c r="AS15" s="156">
        <f>SUM(CLAIMS_IndOS_Open_Adv:CLAIMS_IndIS_Closed_NonAdv!AS15)</f>
        <v>0</v>
      </c>
      <c r="AT15" s="156">
        <f>SUM(CLAIMS_IndOS_Open_Adv:CLAIMS_IndIS_Closed_NonAdv!AT15)</f>
        <v>0</v>
      </c>
      <c r="AU15" s="156">
        <f>SUM(CLAIMS_IndOS_Open_Adv:CLAIMS_IndIS_Closed_NonAdv!AU15)</f>
        <v>0</v>
      </c>
      <c r="AV15" s="156">
        <f>SUM(CLAIMS_IndOS_Open_Adv:CLAIMS_IndIS_Closed_NonAdv!AV15)</f>
        <v>0</v>
      </c>
      <c r="AW15" s="156">
        <f>SUM(CLAIMS_IndOS_Open_Adv:CLAIMS_IndIS_Closed_NonAdv!AW15)</f>
        <v>0</v>
      </c>
      <c r="AX15" s="156">
        <f>SUM(CLAIMS_IndOS_Open_Adv:CLAIMS_IndIS_Closed_NonAdv!AX15)</f>
        <v>0</v>
      </c>
      <c r="AY15" s="156">
        <f>SUM(CLAIMS_IndOS_Open_Adv:CLAIMS_IndIS_Closed_NonAdv!AY15)</f>
        <v>0</v>
      </c>
      <c r="AZ15" s="156">
        <f>SUM(CLAIMS_IndOS_Open_Adv:CLAIMS_IndIS_Closed_NonAdv!AZ15)</f>
        <v>0</v>
      </c>
      <c r="BA15" s="156">
        <f>SUM(CLAIMS_IndOS_Open_Adv:CLAIMS_IndIS_Closed_NonAdv!BA15)</f>
        <v>0</v>
      </c>
      <c r="BB15" s="156">
        <f>SUM(CLAIMS_IndOS_Open_Adv:CLAIMS_IndIS_Closed_NonAdv!BB15)</f>
        <v>0</v>
      </c>
      <c r="BC15" s="156">
        <f>SUM(CLAIMS_IndOS_Open_Adv:CLAIMS_IndIS_Closed_NonAdv!BC15)</f>
        <v>0</v>
      </c>
      <c r="BD15" s="156">
        <f>SUM(CLAIMS_IndOS_Open_Adv:CLAIMS_IndIS_Closed_NonAdv!BD15)</f>
        <v>0</v>
      </c>
      <c r="BE15" s="156">
        <f>SUM(CLAIMS_IndOS_Open_Adv:CLAIMS_IndIS_Closed_NonAdv!BE15)</f>
        <v>0</v>
      </c>
      <c r="BF15" s="156">
        <f>SUM(CLAIMS_IndOS_Open_Adv:CLAIMS_IndIS_Closed_NonAdv!BF15)</f>
        <v>0</v>
      </c>
      <c r="BG15" s="156">
        <f>SUM(CLAIMS_IndOS_Open_Adv:CLAIMS_IndIS_Closed_NonAdv!BG15)</f>
        <v>0</v>
      </c>
      <c r="BH15" s="156">
        <f>SUM(CLAIMS_IndOS_Open_Adv:CLAIMS_IndIS_Closed_NonAdv!BH15)</f>
        <v>0</v>
      </c>
      <c r="BI15" s="156">
        <f>SUM(CLAIMS_IndOS_Open_Adv:CLAIMS_IndIS_Closed_NonAdv!BI15)</f>
        <v>0</v>
      </c>
    </row>
    <row r="16" spans="1:61" ht="15" customHeight="1" x14ac:dyDescent="0.55000000000000004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19">
        <f>SUM(CLAIMS_IndOS_Open_Adv:CLAIMS_IndIS_Closed_NonAdv!F17)</f>
        <v>0</v>
      </c>
      <c r="G17" s="19">
        <f>SUM(CLAIMS_IndOS_Open_Adv:CLAIMS_IndIS_Closed_NonAdv!G17)</f>
        <v>0</v>
      </c>
      <c r="H17" s="19">
        <f>SUM(CLAIMS_IndOS_Open_Adv:CLAIMS_IndIS_Closed_NonAdv!H17)</f>
        <v>0</v>
      </c>
      <c r="I17" s="19">
        <f>SUM(CLAIMS_IndOS_Open_Adv:CLAIMS_IndIS_Closed_NonAdv!I17)</f>
        <v>0</v>
      </c>
      <c r="J17" s="19">
        <f>SUM(CLAIMS_IndOS_Open_Adv:CLAIMS_IndIS_Closed_NonAdv!J17)</f>
        <v>0</v>
      </c>
      <c r="K17" s="19">
        <f>SUM(CLAIMS_IndOS_Open_Adv:CLAIMS_IndIS_Closed_NonAdv!K17)</f>
        <v>0</v>
      </c>
      <c r="L17" s="19">
        <f>SUM(CLAIMS_IndOS_Open_Adv:CLAIMS_IndIS_Closed_NonAdv!L17)</f>
        <v>0</v>
      </c>
      <c r="M17" s="19">
        <f>SUM(CLAIMS_IndOS_Open_Adv:CLAIMS_IndIS_Closed_NonAdv!M17)</f>
        <v>0</v>
      </c>
      <c r="N17" s="19">
        <f>SUM(CLAIMS_IndOS_Open_Adv:CLAIMS_IndIS_Closed_NonAdv!N17)</f>
        <v>0</v>
      </c>
      <c r="O17" s="19">
        <f>SUM(CLAIMS_IndOS_Open_Adv:CLAIMS_IndIS_Closed_NonAdv!O17)</f>
        <v>0</v>
      </c>
      <c r="P17" s="19">
        <f>SUM(CLAIMS_IndOS_Open_Adv:CLAIMS_IndIS_Closed_NonAdv!P17)</f>
        <v>0</v>
      </c>
      <c r="Q17" s="19">
        <f>SUM(CLAIMS_IndOS_Open_Adv:CLAIMS_IndIS_Closed_NonAdv!Q17)</f>
        <v>0</v>
      </c>
      <c r="R17" s="19">
        <f>SUM(CLAIMS_IndOS_Open_Adv:CLAIMS_IndIS_Closed_NonAdv!R17)</f>
        <v>0</v>
      </c>
      <c r="S17" s="19">
        <f>SUM(CLAIMS_IndOS_Open_Adv:CLAIMS_IndIS_Closed_NonAdv!S17)</f>
        <v>0</v>
      </c>
      <c r="T17" s="19">
        <f>SUM(CLAIMS_IndOS_Open_Adv:CLAIMS_IndIS_Closed_NonAdv!T17)</f>
        <v>0</v>
      </c>
      <c r="U17" s="19">
        <f>SUM(CLAIMS_IndOS_Open_Adv:CLAIMS_IndIS_Closed_NonAdv!U17)</f>
        <v>0</v>
      </c>
      <c r="V17" s="19">
        <f>SUM(CLAIMS_IndOS_Open_Adv:CLAIMS_IndIS_Closed_NonAdv!V17)</f>
        <v>0</v>
      </c>
      <c r="W17" s="19">
        <f>SUM(CLAIMS_IndOS_Open_Adv:CLAIMS_IndIS_Closed_NonAdv!W17)</f>
        <v>0</v>
      </c>
      <c r="X17" s="19">
        <f>SUM(CLAIMS_IndOS_Open_Adv:CLAIMS_IndIS_Closed_NonAdv!X17)</f>
        <v>0</v>
      </c>
      <c r="Y17" s="19">
        <f>SUM(CLAIMS_IndOS_Open_Adv:CLAIMS_IndIS_Closed_NonAdv!Y17)</f>
        <v>0</v>
      </c>
      <c r="Z17" s="19">
        <f>SUM(CLAIMS_IndOS_Open_Adv:CLAIMS_IndIS_Closed_NonAdv!Z17)</f>
        <v>0</v>
      </c>
      <c r="AA17" s="19">
        <f>SUM(CLAIMS_IndOS_Open_Adv:CLAIMS_IndIS_Closed_NonAdv!AA17)</f>
        <v>0</v>
      </c>
      <c r="AB17" s="19">
        <f>SUM(CLAIMS_IndOS_Open_Adv:CLAIMS_IndIS_Closed_NonAdv!AB17)</f>
        <v>0</v>
      </c>
      <c r="AC17" s="19">
        <f>SUM(CLAIMS_IndOS_Open_Adv:CLAIMS_IndIS_Closed_NonAdv!AC17)</f>
        <v>0</v>
      </c>
      <c r="AD17" s="19">
        <f>SUM(CLAIMS_IndOS_Open_Adv:CLAIMS_IndIS_Closed_NonAdv!AD17)</f>
        <v>0</v>
      </c>
      <c r="AE17" s="19">
        <f>SUM(CLAIMS_IndOS_Open_Adv:CLAIMS_IndIS_Closed_NonAdv!AE17)</f>
        <v>0</v>
      </c>
      <c r="AF17" s="19">
        <f>SUM(CLAIMS_IndOS_Open_Adv:CLAIMS_IndIS_Closed_NonAdv!AF17)</f>
        <v>0</v>
      </c>
      <c r="AG17" s="19">
        <f>SUM(CLAIMS_IndOS_Open_Adv:CLAIMS_IndIS_Closed_NonAdv!AG17)</f>
        <v>0</v>
      </c>
      <c r="AH17" s="19">
        <f>SUM(CLAIMS_IndOS_Open_Adv:CLAIMS_IndIS_Closed_NonAdv!AH17)</f>
        <v>0</v>
      </c>
      <c r="AI17" s="19">
        <f>SUM(CLAIMS_IndOS_Open_Adv:CLAIMS_IndIS_Closed_NonAdv!AI17)</f>
        <v>0</v>
      </c>
      <c r="AJ17" s="19">
        <f>SUM(CLAIMS_IndOS_Open_Adv:CLAIMS_IndIS_Closed_NonAdv!AJ17)</f>
        <v>0</v>
      </c>
      <c r="AK17" s="19">
        <f>SUM(CLAIMS_IndOS_Open_Adv:CLAIMS_IndIS_Closed_NonAdv!AK17)</f>
        <v>0</v>
      </c>
      <c r="AL17" s="19">
        <f>SUM(CLAIMS_IndOS_Open_Adv:CLAIMS_IndIS_Closed_NonAdv!AL17)</f>
        <v>0</v>
      </c>
      <c r="AM17" s="19">
        <f>SUM(CLAIMS_IndOS_Open_Adv:CLAIMS_IndIS_Closed_NonAdv!AM17)</f>
        <v>0</v>
      </c>
      <c r="AN17" s="19">
        <f>SUM(CLAIMS_IndOS_Open_Adv:CLAIMS_IndIS_Closed_NonAdv!AN17)</f>
        <v>0</v>
      </c>
      <c r="AO17" s="19">
        <f>SUM(CLAIMS_IndOS_Open_Adv:CLAIMS_IndIS_Closed_NonAdv!AO17)</f>
        <v>0</v>
      </c>
      <c r="AP17" s="19">
        <f>SUM(CLAIMS_IndOS_Open_Adv:CLAIMS_IndIS_Closed_NonAdv!AP17)</f>
        <v>0</v>
      </c>
      <c r="AQ17" s="19">
        <f>SUM(CLAIMS_IndOS_Open_Adv:CLAIMS_IndIS_Closed_NonAdv!AQ17)</f>
        <v>0</v>
      </c>
      <c r="AR17" s="19">
        <f>SUM(CLAIMS_IndOS_Open_Adv:CLAIMS_IndIS_Closed_NonAdv!AR17)</f>
        <v>0</v>
      </c>
      <c r="AS17" s="19">
        <f>SUM(CLAIMS_IndOS_Open_Adv:CLAIMS_IndIS_Closed_NonAdv!AS17)</f>
        <v>0</v>
      </c>
      <c r="AT17" s="19">
        <f>SUM(CLAIMS_IndOS_Open_Adv:CLAIMS_IndIS_Closed_NonAdv!AT17)</f>
        <v>0</v>
      </c>
      <c r="AU17" s="19">
        <f>SUM(CLAIMS_IndOS_Open_Adv:CLAIMS_IndIS_Closed_NonAdv!AU17)</f>
        <v>0</v>
      </c>
      <c r="AV17" s="19">
        <f>SUM(CLAIMS_IndOS_Open_Adv:CLAIMS_IndIS_Closed_NonAdv!AV17)</f>
        <v>0</v>
      </c>
      <c r="AW17" s="19">
        <f>SUM(CLAIMS_IndOS_Open_Adv:CLAIMS_IndIS_Closed_NonAdv!AW17)</f>
        <v>0</v>
      </c>
      <c r="AX17" s="19">
        <f>SUM(CLAIMS_IndOS_Open_Adv:CLAIMS_IndIS_Closed_NonAdv!AX17)</f>
        <v>0</v>
      </c>
      <c r="AY17" s="19">
        <f>SUM(CLAIMS_IndOS_Open_Adv:CLAIMS_IndIS_Closed_NonAdv!AY17)</f>
        <v>0</v>
      </c>
      <c r="AZ17" s="19">
        <f>SUM(CLAIMS_IndOS_Open_Adv:CLAIMS_IndIS_Closed_NonAdv!AZ17)</f>
        <v>0</v>
      </c>
      <c r="BA17" s="19">
        <f>SUM(CLAIMS_IndOS_Open_Adv:CLAIMS_IndIS_Closed_NonAdv!BA17)</f>
        <v>0</v>
      </c>
      <c r="BB17" s="19">
        <f>SUM(CLAIMS_IndOS_Open_Adv:CLAIMS_IndIS_Closed_NonAdv!BB17)</f>
        <v>0</v>
      </c>
      <c r="BC17" s="19">
        <f>SUM(CLAIMS_IndOS_Open_Adv:CLAIMS_IndIS_Closed_NonAdv!BC17)</f>
        <v>0</v>
      </c>
      <c r="BD17" s="19">
        <f>SUM(CLAIMS_IndOS_Open_Adv:CLAIMS_IndIS_Closed_NonAdv!BD17)</f>
        <v>0</v>
      </c>
      <c r="BE17" s="19">
        <f>SUM(CLAIMS_IndOS_Open_Adv:CLAIMS_IndIS_Closed_NonAdv!BE17)</f>
        <v>0</v>
      </c>
      <c r="BF17" s="19">
        <f>SUM(CLAIMS_IndOS_Open_Adv:CLAIMS_IndIS_Closed_NonAdv!BF17)</f>
        <v>0</v>
      </c>
      <c r="BG17" s="19">
        <f>SUM(CLAIMS_IndOS_Open_Adv:CLAIMS_IndIS_Closed_NonAdv!BG17)</f>
        <v>0</v>
      </c>
      <c r="BH17" s="19">
        <f>SUM(CLAIMS_IndOS_Open_Adv:CLAIMS_IndIS_Closed_NonAdv!BH17)</f>
        <v>0</v>
      </c>
      <c r="BI17" s="19">
        <f>SUM(CLAIMS_IndOS_Open_Adv:CLAIMS_IndIS_Closed_NonAdv!BI17)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19">
        <f>SUM(CLAIMS_IndOS_Open_Adv:CLAIMS_IndIS_Closed_NonAdv!F18)</f>
        <v>0</v>
      </c>
      <c r="G18" s="19">
        <f>SUM(CLAIMS_IndOS_Open_Adv:CLAIMS_IndIS_Closed_NonAdv!G18)</f>
        <v>0</v>
      </c>
      <c r="H18" s="19">
        <f>SUM(CLAIMS_IndOS_Open_Adv:CLAIMS_IndIS_Closed_NonAdv!H18)</f>
        <v>0</v>
      </c>
      <c r="I18" s="19">
        <f>SUM(CLAIMS_IndOS_Open_Adv:CLAIMS_IndIS_Closed_NonAdv!I18)</f>
        <v>0</v>
      </c>
      <c r="J18" s="19">
        <f>SUM(CLAIMS_IndOS_Open_Adv:CLAIMS_IndIS_Closed_NonAdv!J18)</f>
        <v>0</v>
      </c>
      <c r="K18" s="19">
        <f>SUM(CLAIMS_IndOS_Open_Adv:CLAIMS_IndIS_Closed_NonAdv!K18)</f>
        <v>0</v>
      </c>
      <c r="L18" s="19">
        <f>SUM(CLAIMS_IndOS_Open_Adv:CLAIMS_IndIS_Closed_NonAdv!L18)</f>
        <v>0</v>
      </c>
      <c r="M18" s="19">
        <f>SUM(CLAIMS_IndOS_Open_Adv:CLAIMS_IndIS_Closed_NonAdv!M18)</f>
        <v>0</v>
      </c>
      <c r="N18" s="19">
        <f>SUM(CLAIMS_IndOS_Open_Adv:CLAIMS_IndIS_Closed_NonAdv!N18)</f>
        <v>0</v>
      </c>
      <c r="O18" s="19">
        <f>SUM(CLAIMS_IndOS_Open_Adv:CLAIMS_IndIS_Closed_NonAdv!O18)</f>
        <v>0</v>
      </c>
      <c r="P18" s="19">
        <f>SUM(CLAIMS_IndOS_Open_Adv:CLAIMS_IndIS_Closed_NonAdv!P18)</f>
        <v>0</v>
      </c>
      <c r="Q18" s="19">
        <f>SUM(CLAIMS_IndOS_Open_Adv:CLAIMS_IndIS_Closed_NonAdv!Q18)</f>
        <v>0</v>
      </c>
      <c r="R18" s="19">
        <f>SUM(CLAIMS_IndOS_Open_Adv:CLAIMS_IndIS_Closed_NonAdv!R18)</f>
        <v>0</v>
      </c>
      <c r="S18" s="19">
        <f>SUM(CLAIMS_IndOS_Open_Adv:CLAIMS_IndIS_Closed_NonAdv!S18)</f>
        <v>0</v>
      </c>
      <c r="T18" s="19">
        <f>SUM(CLAIMS_IndOS_Open_Adv:CLAIMS_IndIS_Closed_NonAdv!T18)</f>
        <v>0</v>
      </c>
      <c r="U18" s="19">
        <f>SUM(CLAIMS_IndOS_Open_Adv:CLAIMS_IndIS_Closed_NonAdv!U18)</f>
        <v>0</v>
      </c>
      <c r="V18" s="19">
        <f>SUM(CLAIMS_IndOS_Open_Adv:CLAIMS_IndIS_Closed_NonAdv!V18)</f>
        <v>0</v>
      </c>
      <c r="W18" s="19">
        <f>SUM(CLAIMS_IndOS_Open_Adv:CLAIMS_IndIS_Closed_NonAdv!W18)</f>
        <v>0</v>
      </c>
      <c r="X18" s="19">
        <f>SUM(CLAIMS_IndOS_Open_Adv:CLAIMS_IndIS_Closed_NonAdv!X18)</f>
        <v>0</v>
      </c>
      <c r="Y18" s="19">
        <f>SUM(CLAIMS_IndOS_Open_Adv:CLAIMS_IndIS_Closed_NonAdv!Y18)</f>
        <v>0</v>
      </c>
      <c r="Z18" s="19">
        <f>SUM(CLAIMS_IndOS_Open_Adv:CLAIMS_IndIS_Closed_NonAdv!Z18)</f>
        <v>0</v>
      </c>
      <c r="AA18" s="19">
        <f>SUM(CLAIMS_IndOS_Open_Adv:CLAIMS_IndIS_Closed_NonAdv!AA18)</f>
        <v>0</v>
      </c>
      <c r="AB18" s="19">
        <f>SUM(CLAIMS_IndOS_Open_Adv:CLAIMS_IndIS_Closed_NonAdv!AB18)</f>
        <v>0</v>
      </c>
      <c r="AC18" s="19">
        <f>SUM(CLAIMS_IndOS_Open_Adv:CLAIMS_IndIS_Closed_NonAdv!AC18)</f>
        <v>0</v>
      </c>
      <c r="AD18" s="19">
        <f>SUM(CLAIMS_IndOS_Open_Adv:CLAIMS_IndIS_Closed_NonAdv!AD18)</f>
        <v>0</v>
      </c>
      <c r="AE18" s="19">
        <f>SUM(CLAIMS_IndOS_Open_Adv:CLAIMS_IndIS_Closed_NonAdv!AE18)</f>
        <v>0</v>
      </c>
      <c r="AF18" s="19">
        <f>SUM(CLAIMS_IndOS_Open_Adv:CLAIMS_IndIS_Closed_NonAdv!AF18)</f>
        <v>0</v>
      </c>
      <c r="AG18" s="19">
        <f>SUM(CLAIMS_IndOS_Open_Adv:CLAIMS_IndIS_Closed_NonAdv!AG18)</f>
        <v>0</v>
      </c>
      <c r="AH18" s="19">
        <f>SUM(CLAIMS_IndOS_Open_Adv:CLAIMS_IndIS_Closed_NonAdv!AH18)</f>
        <v>0</v>
      </c>
      <c r="AI18" s="19">
        <f>SUM(CLAIMS_IndOS_Open_Adv:CLAIMS_IndIS_Closed_NonAdv!AI18)</f>
        <v>0</v>
      </c>
      <c r="AJ18" s="19">
        <f>SUM(CLAIMS_IndOS_Open_Adv:CLAIMS_IndIS_Closed_NonAdv!AJ18)</f>
        <v>0</v>
      </c>
      <c r="AK18" s="19">
        <f>SUM(CLAIMS_IndOS_Open_Adv:CLAIMS_IndIS_Closed_NonAdv!AK18)</f>
        <v>0</v>
      </c>
      <c r="AL18" s="19">
        <f>SUM(CLAIMS_IndOS_Open_Adv:CLAIMS_IndIS_Closed_NonAdv!AL18)</f>
        <v>0</v>
      </c>
      <c r="AM18" s="19">
        <f>SUM(CLAIMS_IndOS_Open_Adv:CLAIMS_IndIS_Closed_NonAdv!AM18)</f>
        <v>0</v>
      </c>
      <c r="AN18" s="19">
        <f>SUM(CLAIMS_IndOS_Open_Adv:CLAIMS_IndIS_Closed_NonAdv!AN18)</f>
        <v>0</v>
      </c>
      <c r="AO18" s="19">
        <f>SUM(CLAIMS_IndOS_Open_Adv:CLAIMS_IndIS_Closed_NonAdv!AO18)</f>
        <v>0</v>
      </c>
      <c r="AP18" s="19">
        <f>SUM(CLAIMS_IndOS_Open_Adv:CLAIMS_IndIS_Closed_NonAdv!AP18)</f>
        <v>0</v>
      </c>
      <c r="AQ18" s="19">
        <f>SUM(CLAIMS_IndOS_Open_Adv:CLAIMS_IndIS_Closed_NonAdv!AQ18)</f>
        <v>0</v>
      </c>
      <c r="AR18" s="19">
        <f>SUM(CLAIMS_IndOS_Open_Adv:CLAIMS_IndIS_Closed_NonAdv!AR18)</f>
        <v>0</v>
      </c>
      <c r="AS18" s="19">
        <f>SUM(CLAIMS_IndOS_Open_Adv:CLAIMS_IndIS_Closed_NonAdv!AS18)</f>
        <v>0</v>
      </c>
      <c r="AT18" s="19">
        <f>SUM(CLAIMS_IndOS_Open_Adv:CLAIMS_IndIS_Closed_NonAdv!AT18)</f>
        <v>0</v>
      </c>
      <c r="AU18" s="19">
        <f>SUM(CLAIMS_IndOS_Open_Adv:CLAIMS_IndIS_Closed_NonAdv!AU18)</f>
        <v>0</v>
      </c>
      <c r="AV18" s="19">
        <f>SUM(CLAIMS_IndOS_Open_Adv:CLAIMS_IndIS_Closed_NonAdv!AV18)</f>
        <v>0</v>
      </c>
      <c r="AW18" s="19">
        <f>SUM(CLAIMS_IndOS_Open_Adv:CLAIMS_IndIS_Closed_NonAdv!AW18)</f>
        <v>0</v>
      </c>
      <c r="AX18" s="19">
        <f>SUM(CLAIMS_IndOS_Open_Adv:CLAIMS_IndIS_Closed_NonAdv!AX18)</f>
        <v>0</v>
      </c>
      <c r="AY18" s="19">
        <f>SUM(CLAIMS_IndOS_Open_Adv:CLAIMS_IndIS_Closed_NonAdv!AY18)</f>
        <v>0</v>
      </c>
      <c r="AZ18" s="19">
        <f>SUM(CLAIMS_IndOS_Open_Adv:CLAIMS_IndIS_Closed_NonAdv!AZ18)</f>
        <v>0</v>
      </c>
      <c r="BA18" s="19">
        <f>SUM(CLAIMS_IndOS_Open_Adv:CLAIMS_IndIS_Closed_NonAdv!BA18)</f>
        <v>0</v>
      </c>
      <c r="BB18" s="19">
        <f>SUM(CLAIMS_IndOS_Open_Adv:CLAIMS_IndIS_Closed_NonAdv!BB18)</f>
        <v>0</v>
      </c>
      <c r="BC18" s="19">
        <f>SUM(CLAIMS_IndOS_Open_Adv:CLAIMS_IndIS_Closed_NonAdv!BC18)</f>
        <v>0</v>
      </c>
      <c r="BD18" s="19">
        <f>SUM(CLAIMS_IndOS_Open_Adv:CLAIMS_IndIS_Closed_NonAdv!BD18)</f>
        <v>0</v>
      </c>
      <c r="BE18" s="19">
        <f>SUM(CLAIMS_IndOS_Open_Adv:CLAIMS_IndIS_Closed_NonAdv!BE18)</f>
        <v>0</v>
      </c>
      <c r="BF18" s="19">
        <f>SUM(CLAIMS_IndOS_Open_Adv:CLAIMS_IndIS_Closed_NonAdv!BF18)</f>
        <v>0</v>
      </c>
      <c r="BG18" s="19">
        <f>SUM(CLAIMS_IndOS_Open_Adv:CLAIMS_IndIS_Closed_NonAdv!BG18)</f>
        <v>0</v>
      </c>
      <c r="BH18" s="19">
        <f>SUM(CLAIMS_IndOS_Open_Adv:CLAIMS_IndIS_Closed_NonAdv!BH18)</f>
        <v>0</v>
      </c>
      <c r="BI18" s="19">
        <f>SUM(CLAIMS_IndOS_Open_Adv:CLAIMS_IndIS_Closed_NonAdv!BI18)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SUM(CLAIMS_IndOS_Open_Adv:CLAIMS_IndIS_Closed_NonAdv!F19)</f>
        <v>0</v>
      </c>
      <c r="G19" s="19">
        <f>SUM(CLAIMS_IndOS_Open_Adv:CLAIMS_IndIS_Closed_NonAdv!G19)</f>
        <v>0</v>
      </c>
      <c r="H19" s="19">
        <f>SUM(CLAIMS_IndOS_Open_Adv:CLAIMS_IndIS_Closed_NonAdv!H19)</f>
        <v>0</v>
      </c>
      <c r="I19" s="19">
        <f>SUM(CLAIMS_IndOS_Open_Adv:CLAIMS_IndIS_Closed_NonAdv!I19)</f>
        <v>0</v>
      </c>
      <c r="J19" s="19">
        <f>SUM(CLAIMS_IndOS_Open_Adv:CLAIMS_IndIS_Closed_NonAdv!J19)</f>
        <v>0</v>
      </c>
      <c r="K19" s="19">
        <f>SUM(CLAIMS_IndOS_Open_Adv:CLAIMS_IndIS_Closed_NonAdv!K19)</f>
        <v>0</v>
      </c>
      <c r="L19" s="19">
        <f>SUM(CLAIMS_IndOS_Open_Adv:CLAIMS_IndIS_Closed_NonAdv!L19)</f>
        <v>0</v>
      </c>
      <c r="M19" s="19">
        <f>SUM(CLAIMS_IndOS_Open_Adv:CLAIMS_IndIS_Closed_NonAdv!M19)</f>
        <v>0</v>
      </c>
      <c r="N19" s="19">
        <f>SUM(CLAIMS_IndOS_Open_Adv:CLAIMS_IndIS_Closed_NonAdv!N19)</f>
        <v>0</v>
      </c>
      <c r="O19" s="19">
        <f>SUM(CLAIMS_IndOS_Open_Adv:CLAIMS_IndIS_Closed_NonAdv!O19)</f>
        <v>0</v>
      </c>
      <c r="P19" s="19">
        <f>SUM(CLAIMS_IndOS_Open_Adv:CLAIMS_IndIS_Closed_NonAdv!P19)</f>
        <v>0</v>
      </c>
      <c r="Q19" s="19">
        <f>SUM(CLAIMS_IndOS_Open_Adv:CLAIMS_IndIS_Closed_NonAdv!Q19)</f>
        <v>0</v>
      </c>
      <c r="R19" s="19">
        <f>SUM(CLAIMS_IndOS_Open_Adv:CLAIMS_IndIS_Closed_NonAdv!R19)</f>
        <v>0</v>
      </c>
      <c r="S19" s="19">
        <f>SUM(CLAIMS_IndOS_Open_Adv:CLAIMS_IndIS_Closed_NonAdv!S19)</f>
        <v>0</v>
      </c>
      <c r="T19" s="19">
        <f>SUM(CLAIMS_IndOS_Open_Adv:CLAIMS_IndIS_Closed_NonAdv!T19)</f>
        <v>0</v>
      </c>
      <c r="U19" s="19">
        <f>SUM(CLAIMS_IndOS_Open_Adv:CLAIMS_IndIS_Closed_NonAdv!U19)</f>
        <v>0</v>
      </c>
      <c r="V19" s="19">
        <f>SUM(CLAIMS_IndOS_Open_Adv:CLAIMS_IndIS_Closed_NonAdv!V19)</f>
        <v>0</v>
      </c>
      <c r="W19" s="19">
        <f>SUM(CLAIMS_IndOS_Open_Adv:CLAIMS_IndIS_Closed_NonAdv!W19)</f>
        <v>0</v>
      </c>
      <c r="X19" s="19">
        <f>SUM(CLAIMS_IndOS_Open_Adv:CLAIMS_IndIS_Closed_NonAdv!X19)</f>
        <v>0</v>
      </c>
      <c r="Y19" s="19">
        <f>SUM(CLAIMS_IndOS_Open_Adv:CLAIMS_IndIS_Closed_NonAdv!Y19)</f>
        <v>0</v>
      </c>
      <c r="Z19" s="19">
        <f>SUM(CLAIMS_IndOS_Open_Adv:CLAIMS_IndIS_Closed_NonAdv!Z19)</f>
        <v>0</v>
      </c>
      <c r="AA19" s="19">
        <f>SUM(CLAIMS_IndOS_Open_Adv:CLAIMS_IndIS_Closed_NonAdv!AA19)</f>
        <v>0</v>
      </c>
      <c r="AB19" s="19">
        <f>SUM(CLAIMS_IndOS_Open_Adv:CLAIMS_IndIS_Closed_NonAdv!AB19)</f>
        <v>0</v>
      </c>
      <c r="AC19" s="19">
        <f>SUM(CLAIMS_IndOS_Open_Adv:CLAIMS_IndIS_Closed_NonAdv!AC19)</f>
        <v>0</v>
      </c>
      <c r="AD19" s="19">
        <f>SUM(CLAIMS_IndOS_Open_Adv:CLAIMS_IndIS_Closed_NonAdv!AD19)</f>
        <v>0</v>
      </c>
      <c r="AE19" s="19">
        <f>SUM(CLAIMS_IndOS_Open_Adv:CLAIMS_IndIS_Closed_NonAdv!AE19)</f>
        <v>0</v>
      </c>
      <c r="AF19" s="19">
        <f>SUM(CLAIMS_IndOS_Open_Adv:CLAIMS_IndIS_Closed_NonAdv!AF19)</f>
        <v>0</v>
      </c>
      <c r="AG19" s="19">
        <f>SUM(CLAIMS_IndOS_Open_Adv:CLAIMS_IndIS_Closed_NonAdv!AG19)</f>
        <v>0</v>
      </c>
      <c r="AH19" s="19">
        <f>SUM(CLAIMS_IndOS_Open_Adv:CLAIMS_IndIS_Closed_NonAdv!AH19)</f>
        <v>0</v>
      </c>
      <c r="AI19" s="19">
        <f>SUM(CLAIMS_IndOS_Open_Adv:CLAIMS_IndIS_Closed_NonAdv!AI19)</f>
        <v>0</v>
      </c>
      <c r="AJ19" s="19">
        <f>SUM(CLAIMS_IndOS_Open_Adv:CLAIMS_IndIS_Closed_NonAdv!AJ19)</f>
        <v>0</v>
      </c>
      <c r="AK19" s="19">
        <f>SUM(CLAIMS_IndOS_Open_Adv:CLAIMS_IndIS_Closed_NonAdv!AK19)</f>
        <v>0</v>
      </c>
      <c r="AL19" s="19">
        <f>SUM(CLAIMS_IndOS_Open_Adv:CLAIMS_IndIS_Closed_NonAdv!AL19)</f>
        <v>0</v>
      </c>
      <c r="AM19" s="19">
        <f>SUM(CLAIMS_IndOS_Open_Adv:CLAIMS_IndIS_Closed_NonAdv!AM19)</f>
        <v>0</v>
      </c>
      <c r="AN19" s="19">
        <f>SUM(CLAIMS_IndOS_Open_Adv:CLAIMS_IndIS_Closed_NonAdv!AN19)</f>
        <v>0</v>
      </c>
      <c r="AO19" s="19">
        <f>SUM(CLAIMS_IndOS_Open_Adv:CLAIMS_IndIS_Closed_NonAdv!AO19)</f>
        <v>0</v>
      </c>
      <c r="AP19" s="19">
        <f>SUM(CLAIMS_IndOS_Open_Adv:CLAIMS_IndIS_Closed_NonAdv!AP19)</f>
        <v>0</v>
      </c>
      <c r="AQ19" s="19">
        <f>SUM(CLAIMS_IndOS_Open_Adv:CLAIMS_IndIS_Closed_NonAdv!AQ19)</f>
        <v>0</v>
      </c>
      <c r="AR19" s="19">
        <f>SUM(CLAIMS_IndOS_Open_Adv:CLAIMS_IndIS_Closed_NonAdv!AR19)</f>
        <v>0</v>
      </c>
      <c r="AS19" s="19">
        <f>SUM(CLAIMS_IndOS_Open_Adv:CLAIMS_IndIS_Closed_NonAdv!AS19)</f>
        <v>0</v>
      </c>
      <c r="AT19" s="19">
        <f>SUM(CLAIMS_IndOS_Open_Adv:CLAIMS_IndIS_Closed_NonAdv!AT19)</f>
        <v>0</v>
      </c>
      <c r="AU19" s="19">
        <f>SUM(CLAIMS_IndOS_Open_Adv:CLAIMS_IndIS_Closed_NonAdv!AU19)</f>
        <v>0</v>
      </c>
      <c r="AV19" s="19">
        <f>SUM(CLAIMS_IndOS_Open_Adv:CLAIMS_IndIS_Closed_NonAdv!AV19)</f>
        <v>0</v>
      </c>
      <c r="AW19" s="19">
        <f>SUM(CLAIMS_IndOS_Open_Adv:CLAIMS_IndIS_Closed_NonAdv!AW19)</f>
        <v>0</v>
      </c>
      <c r="AX19" s="19">
        <f>SUM(CLAIMS_IndOS_Open_Adv:CLAIMS_IndIS_Closed_NonAdv!AX19)</f>
        <v>0</v>
      </c>
      <c r="AY19" s="19">
        <f>SUM(CLAIMS_IndOS_Open_Adv:CLAIMS_IndIS_Closed_NonAdv!AY19)</f>
        <v>0</v>
      </c>
      <c r="AZ19" s="19">
        <f>SUM(CLAIMS_IndOS_Open_Adv:CLAIMS_IndIS_Closed_NonAdv!AZ19)</f>
        <v>0</v>
      </c>
      <c r="BA19" s="19">
        <f>SUM(CLAIMS_IndOS_Open_Adv:CLAIMS_IndIS_Closed_NonAdv!BA19)</f>
        <v>0</v>
      </c>
      <c r="BB19" s="19">
        <f>SUM(CLAIMS_IndOS_Open_Adv:CLAIMS_IndIS_Closed_NonAdv!BB19)</f>
        <v>0</v>
      </c>
      <c r="BC19" s="19">
        <f>SUM(CLAIMS_IndOS_Open_Adv:CLAIMS_IndIS_Closed_NonAdv!BC19)</f>
        <v>0</v>
      </c>
      <c r="BD19" s="19">
        <f>SUM(CLAIMS_IndOS_Open_Adv:CLAIMS_IndIS_Closed_NonAdv!BD19)</f>
        <v>0</v>
      </c>
      <c r="BE19" s="19">
        <f>SUM(CLAIMS_IndOS_Open_Adv:CLAIMS_IndIS_Closed_NonAdv!BE19)</f>
        <v>0</v>
      </c>
      <c r="BF19" s="19">
        <f>SUM(CLAIMS_IndOS_Open_Adv:CLAIMS_IndIS_Closed_NonAdv!BF19)</f>
        <v>0</v>
      </c>
      <c r="BG19" s="19">
        <f>SUM(CLAIMS_IndOS_Open_Adv:CLAIMS_IndIS_Closed_NonAdv!BG19)</f>
        <v>0</v>
      </c>
      <c r="BH19" s="19">
        <f>SUM(CLAIMS_IndOS_Open_Adv:CLAIMS_IndIS_Closed_NonAdv!BH19)</f>
        <v>0</v>
      </c>
      <c r="BI19" s="19">
        <f>SUM(CLAIMS_IndOS_Open_Adv:CLAIMS_IndIS_Closed_NonAdv!BI19)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19">
        <f>SUM(CLAIMS_IndOS_Open_Adv:CLAIMS_IndIS_Closed_NonAdv!F20)</f>
        <v>0</v>
      </c>
      <c r="G20" s="19">
        <f>SUM(CLAIMS_IndOS_Open_Adv:CLAIMS_IndIS_Closed_NonAdv!G20)</f>
        <v>0</v>
      </c>
      <c r="H20" s="19">
        <f>SUM(CLAIMS_IndOS_Open_Adv:CLAIMS_IndIS_Closed_NonAdv!H20)</f>
        <v>0</v>
      </c>
      <c r="I20" s="19">
        <f>SUM(CLAIMS_IndOS_Open_Adv:CLAIMS_IndIS_Closed_NonAdv!I20)</f>
        <v>0</v>
      </c>
      <c r="J20" s="19">
        <f>SUM(CLAIMS_IndOS_Open_Adv:CLAIMS_IndIS_Closed_NonAdv!J20)</f>
        <v>0</v>
      </c>
      <c r="K20" s="19">
        <f>SUM(CLAIMS_IndOS_Open_Adv:CLAIMS_IndIS_Closed_NonAdv!K20)</f>
        <v>0</v>
      </c>
      <c r="L20" s="19">
        <f>SUM(CLAIMS_IndOS_Open_Adv:CLAIMS_IndIS_Closed_NonAdv!L20)</f>
        <v>0</v>
      </c>
      <c r="M20" s="19">
        <f>SUM(CLAIMS_IndOS_Open_Adv:CLAIMS_IndIS_Closed_NonAdv!M20)</f>
        <v>0</v>
      </c>
      <c r="N20" s="19">
        <f>SUM(CLAIMS_IndOS_Open_Adv:CLAIMS_IndIS_Closed_NonAdv!N20)</f>
        <v>0</v>
      </c>
      <c r="O20" s="19">
        <f>SUM(CLAIMS_IndOS_Open_Adv:CLAIMS_IndIS_Closed_NonAdv!O20)</f>
        <v>0</v>
      </c>
      <c r="P20" s="19">
        <f>SUM(CLAIMS_IndOS_Open_Adv:CLAIMS_IndIS_Closed_NonAdv!P20)</f>
        <v>0</v>
      </c>
      <c r="Q20" s="19">
        <f>SUM(CLAIMS_IndOS_Open_Adv:CLAIMS_IndIS_Closed_NonAdv!Q20)</f>
        <v>0</v>
      </c>
      <c r="R20" s="19">
        <f>SUM(CLAIMS_IndOS_Open_Adv:CLAIMS_IndIS_Closed_NonAdv!R20)</f>
        <v>0</v>
      </c>
      <c r="S20" s="19">
        <f>SUM(CLAIMS_IndOS_Open_Adv:CLAIMS_IndIS_Closed_NonAdv!S20)</f>
        <v>0</v>
      </c>
      <c r="T20" s="19">
        <f>SUM(CLAIMS_IndOS_Open_Adv:CLAIMS_IndIS_Closed_NonAdv!T20)</f>
        <v>0</v>
      </c>
      <c r="U20" s="19">
        <f>SUM(CLAIMS_IndOS_Open_Adv:CLAIMS_IndIS_Closed_NonAdv!U20)</f>
        <v>0</v>
      </c>
      <c r="V20" s="19">
        <f>SUM(CLAIMS_IndOS_Open_Adv:CLAIMS_IndIS_Closed_NonAdv!V20)</f>
        <v>0</v>
      </c>
      <c r="W20" s="19">
        <f>SUM(CLAIMS_IndOS_Open_Adv:CLAIMS_IndIS_Closed_NonAdv!W20)</f>
        <v>0</v>
      </c>
      <c r="X20" s="19">
        <f>SUM(CLAIMS_IndOS_Open_Adv:CLAIMS_IndIS_Closed_NonAdv!X20)</f>
        <v>0</v>
      </c>
      <c r="Y20" s="19">
        <f>SUM(CLAIMS_IndOS_Open_Adv:CLAIMS_IndIS_Closed_NonAdv!Y20)</f>
        <v>0</v>
      </c>
      <c r="Z20" s="19">
        <f>SUM(CLAIMS_IndOS_Open_Adv:CLAIMS_IndIS_Closed_NonAdv!Z20)</f>
        <v>0</v>
      </c>
      <c r="AA20" s="19">
        <f>SUM(CLAIMS_IndOS_Open_Adv:CLAIMS_IndIS_Closed_NonAdv!AA20)</f>
        <v>0</v>
      </c>
      <c r="AB20" s="19">
        <f>SUM(CLAIMS_IndOS_Open_Adv:CLAIMS_IndIS_Closed_NonAdv!AB20)</f>
        <v>0</v>
      </c>
      <c r="AC20" s="19">
        <f>SUM(CLAIMS_IndOS_Open_Adv:CLAIMS_IndIS_Closed_NonAdv!AC20)</f>
        <v>0</v>
      </c>
      <c r="AD20" s="19">
        <f>SUM(CLAIMS_IndOS_Open_Adv:CLAIMS_IndIS_Closed_NonAdv!AD20)</f>
        <v>0</v>
      </c>
      <c r="AE20" s="19">
        <f>SUM(CLAIMS_IndOS_Open_Adv:CLAIMS_IndIS_Closed_NonAdv!AE20)</f>
        <v>0</v>
      </c>
      <c r="AF20" s="19">
        <f>SUM(CLAIMS_IndOS_Open_Adv:CLAIMS_IndIS_Closed_NonAdv!AF20)</f>
        <v>0</v>
      </c>
      <c r="AG20" s="19">
        <f>SUM(CLAIMS_IndOS_Open_Adv:CLAIMS_IndIS_Closed_NonAdv!AG20)</f>
        <v>0</v>
      </c>
      <c r="AH20" s="19">
        <f>SUM(CLAIMS_IndOS_Open_Adv:CLAIMS_IndIS_Closed_NonAdv!AH20)</f>
        <v>0</v>
      </c>
      <c r="AI20" s="19">
        <f>SUM(CLAIMS_IndOS_Open_Adv:CLAIMS_IndIS_Closed_NonAdv!AI20)</f>
        <v>0</v>
      </c>
      <c r="AJ20" s="19">
        <f>SUM(CLAIMS_IndOS_Open_Adv:CLAIMS_IndIS_Closed_NonAdv!AJ20)</f>
        <v>0</v>
      </c>
      <c r="AK20" s="19">
        <f>SUM(CLAIMS_IndOS_Open_Adv:CLAIMS_IndIS_Closed_NonAdv!AK20)</f>
        <v>0</v>
      </c>
      <c r="AL20" s="19">
        <f>SUM(CLAIMS_IndOS_Open_Adv:CLAIMS_IndIS_Closed_NonAdv!AL20)</f>
        <v>0</v>
      </c>
      <c r="AM20" s="19">
        <f>SUM(CLAIMS_IndOS_Open_Adv:CLAIMS_IndIS_Closed_NonAdv!AM20)</f>
        <v>0</v>
      </c>
      <c r="AN20" s="19">
        <f>SUM(CLAIMS_IndOS_Open_Adv:CLAIMS_IndIS_Closed_NonAdv!AN20)</f>
        <v>0</v>
      </c>
      <c r="AO20" s="19">
        <f>SUM(CLAIMS_IndOS_Open_Adv:CLAIMS_IndIS_Closed_NonAdv!AO20)</f>
        <v>0</v>
      </c>
      <c r="AP20" s="19">
        <f>SUM(CLAIMS_IndOS_Open_Adv:CLAIMS_IndIS_Closed_NonAdv!AP20)</f>
        <v>0</v>
      </c>
      <c r="AQ20" s="19">
        <f>SUM(CLAIMS_IndOS_Open_Adv:CLAIMS_IndIS_Closed_NonAdv!AQ20)</f>
        <v>0</v>
      </c>
      <c r="AR20" s="19">
        <f>SUM(CLAIMS_IndOS_Open_Adv:CLAIMS_IndIS_Closed_NonAdv!AR20)</f>
        <v>0</v>
      </c>
      <c r="AS20" s="19">
        <f>SUM(CLAIMS_IndOS_Open_Adv:CLAIMS_IndIS_Closed_NonAdv!AS20)</f>
        <v>0</v>
      </c>
      <c r="AT20" s="19">
        <f>SUM(CLAIMS_IndOS_Open_Adv:CLAIMS_IndIS_Closed_NonAdv!AT20)</f>
        <v>0</v>
      </c>
      <c r="AU20" s="19">
        <f>SUM(CLAIMS_IndOS_Open_Adv:CLAIMS_IndIS_Closed_NonAdv!AU20)</f>
        <v>0</v>
      </c>
      <c r="AV20" s="19">
        <f>SUM(CLAIMS_IndOS_Open_Adv:CLAIMS_IndIS_Closed_NonAdv!AV20)</f>
        <v>0</v>
      </c>
      <c r="AW20" s="19">
        <f>SUM(CLAIMS_IndOS_Open_Adv:CLAIMS_IndIS_Closed_NonAdv!AW20)</f>
        <v>0</v>
      </c>
      <c r="AX20" s="19">
        <f>SUM(CLAIMS_IndOS_Open_Adv:CLAIMS_IndIS_Closed_NonAdv!AX20)</f>
        <v>0</v>
      </c>
      <c r="AY20" s="19">
        <f>SUM(CLAIMS_IndOS_Open_Adv:CLAIMS_IndIS_Closed_NonAdv!AY20)</f>
        <v>0</v>
      </c>
      <c r="AZ20" s="19">
        <f>SUM(CLAIMS_IndOS_Open_Adv:CLAIMS_IndIS_Closed_NonAdv!AZ20)</f>
        <v>0</v>
      </c>
      <c r="BA20" s="19">
        <f>SUM(CLAIMS_IndOS_Open_Adv:CLAIMS_IndIS_Closed_NonAdv!BA20)</f>
        <v>0</v>
      </c>
      <c r="BB20" s="19">
        <f>SUM(CLAIMS_IndOS_Open_Adv:CLAIMS_IndIS_Closed_NonAdv!BB20)</f>
        <v>0</v>
      </c>
      <c r="BC20" s="19">
        <f>SUM(CLAIMS_IndOS_Open_Adv:CLAIMS_IndIS_Closed_NonAdv!BC20)</f>
        <v>0</v>
      </c>
      <c r="BD20" s="19">
        <f>SUM(CLAIMS_IndOS_Open_Adv:CLAIMS_IndIS_Closed_NonAdv!BD20)</f>
        <v>0</v>
      </c>
      <c r="BE20" s="19">
        <f>SUM(CLAIMS_IndOS_Open_Adv:CLAIMS_IndIS_Closed_NonAdv!BE20)</f>
        <v>0</v>
      </c>
      <c r="BF20" s="19">
        <f>SUM(CLAIMS_IndOS_Open_Adv:CLAIMS_IndIS_Closed_NonAdv!BF20)</f>
        <v>0</v>
      </c>
      <c r="BG20" s="19">
        <f>SUM(CLAIMS_IndOS_Open_Adv:CLAIMS_IndIS_Closed_NonAdv!BG20)</f>
        <v>0</v>
      </c>
      <c r="BH20" s="19">
        <f>SUM(CLAIMS_IndOS_Open_Adv:CLAIMS_IndIS_Closed_NonAdv!BH20)</f>
        <v>0</v>
      </c>
      <c r="BI20" s="19">
        <f>SUM(CLAIMS_IndOS_Open_Adv:CLAIMS_IndIS_Closed_NonAdv!BI20)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19">
        <f>SUM(CLAIMS_IndOS_Open_Adv:CLAIMS_IndIS_Closed_NonAdv!F21)</f>
        <v>0</v>
      </c>
      <c r="G21" s="19">
        <f>SUM(CLAIMS_IndOS_Open_Adv:CLAIMS_IndIS_Closed_NonAdv!G21)</f>
        <v>0</v>
      </c>
      <c r="H21" s="19">
        <f>SUM(CLAIMS_IndOS_Open_Adv:CLAIMS_IndIS_Closed_NonAdv!H21)</f>
        <v>0</v>
      </c>
      <c r="I21" s="19">
        <f>SUM(CLAIMS_IndOS_Open_Adv:CLAIMS_IndIS_Closed_NonAdv!I21)</f>
        <v>0</v>
      </c>
      <c r="J21" s="19">
        <f>SUM(CLAIMS_IndOS_Open_Adv:CLAIMS_IndIS_Closed_NonAdv!J21)</f>
        <v>0</v>
      </c>
      <c r="K21" s="19">
        <f>SUM(CLAIMS_IndOS_Open_Adv:CLAIMS_IndIS_Closed_NonAdv!K21)</f>
        <v>0</v>
      </c>
      <c r="L21" s="19">
        <f>SUM(CLAIMS_IndOS_Open_Adv:CLAIMS_IndIS_Closed_NonAdv!L21)</f>
        <v>0</v>
      </c>
      <c r="M21" s="19">
        <f>SUM(CLAIMS_IndOS_Open_Adv:CLAIMS_IndIS_Closed_NonAdv!M21)</f>
        <v>0</v>
      </c>
      <c r="N21" s="19">
        <f>SUM(CLAIMS_IndOS_Open_Adv:CLAIMS_IndIS_Closed_NonAdv!N21)</f>
        <v>0</v>
      </c>
      <c r="O21" s="19">
        <f>SUM(CLAIMS_IndOS_Open_Adv:CLAIMS_IndIS_Closed_NonAdv!O21)</f>
        <v>0</v>
      </c>
      <c r="P21" s="19">
        <f>SUM(CLAIMS_IndOS_Open_Adv:CLAIMS_IndIS_Closed_NonAdv!P21)</f>
        <v>0</v>
      </c>
      <c r="Q21" s="19">
        <f>SUM(CLAIMS_IndOS_Open_Adv:CLAIMS_IndIS_Closed_NonAdv!Q21)</f>
        <v>0</v>
      </c>
      <c r="R21" s="19">
        <f>SUM(CLAIMS_IndOS_Open_Adv:CLAIMS_IndIS_Closed_NonAdv!R21)</f>
        <v>0</v>
      </c>
      <c r="S21" s="19">
        <f>SUM(CLAIMS_IndOS_Open_Adv:CLAIMS_IndIS_Closed_NonAdv!S21)</f>
        <v>0</v>
      </c>
      <c r="T21" s="19">
        <f>SUM(CLAIMS_IndOS_Open_Adv:CLAIMS_IndIS_Closed_NonAdv!T21)</f>
        <v>0</v>
      </c>
      <c r="U21" s="19">
        <f>SUM(CLAIMS_IndOS_Open_Adv:CLAIMS_IndIS_Closed_NonAdv!U21)</f>
        <v>0</v>
      </c>
      <c r="V21" s="19">
        <f>SUM(CLAIMS_IndOS_Open_Adv:CLAIMS_IndIS_Closed_NonAdv!V21)</f>
        <v>0</v>
      </c>
      <c r="W21" s="19">
        <f>SUM(CLAIMS_IndOS_Open_Adv:CLAIMS_IndIS_Closed_NonAdv!W21)</f>
        <v>0</v>
      </c>
      <c r="X21" s="19">
        <f>SUM(CLAIMS_IndOS_Open_Adv:CLAIMS_IndIS_Closed_NonAdv!X21)</f>
        <v>0</v>
      </c>
      <c r="Y21" s="19">
        <f>SUM(CLAIMS_IndOS_Open_Adv:CLAIMS_IndIS_Closed_NonAdv!Y21)</f>
        <v>0</v>
      </c>
      <c r="Z21" s="19">
        <f>SUM(CLAIMS_IndOS_Open_Adv:CLAIMS_IndIS_Closed_NonAdv!Z21)</f>
        <v>0</v>
      </c>
      <c r="AA21" s="19">
        <f>SUM(CLAIMS_IndOS_Open_Adv:CLAIMS_IndIS_Closed_NonAdv!AA21)</f>
        <v>0</v>
      </c>
      <c r="AB21" s="19">
        <f>SUM(CLAIMS_IndOS_Open_Adv:CLAIMS_IndIS_Closed_NonAdv!AB21)</f>
        <v>0</v>
      </c>
      <c r="AC21" s="19">
        <f>SUM(CLAIMS_IndOS_Open_Adv:CLAIMS_IndIS_Closed_NonAdv!AC21)</f>
        <v>0</v>
      </c>
      <c r="AD21" s="19">
        <f>SUM(CLAIMS_IndOS_Open_Adv:CLAIMS_IndIS_Closed_NonAdv!AD21)</f>
        <v>0</v>
      </c>
      <c r="AE21" s="19">
        <f>SUM(CLAIMS_IndOS_Open_Adv:CLAIMS_IndIS_Closed_NonAdv!AE21)</f>
        <v>0</v>
      </c>
      <c r="AF21" s="19">
        <f>SUM(CLAIMS_IndOS_Open_Adv:CLAIMS_IndIS_Closed_NonAdv!AF21)</f>
        <v>0</v>
      </c>
      <c r="AG21" s="19">
        <f>SUM(CLAIMS_IndOS_Open_Adv:CLAIMS_IndIS_Closed_NonAdv!AG21)</f>
        <v>0</v>
      </c>
      <c r="AH21" s="19">
        <f>SUM(CLAIMS_IndOS_Open_Adv:CLAIMS_IndIS_Closed_NonAdv!AH21)</f>
        <v>0</v>
      </c>
      <c r="AI21" s="19">
        <f>SUM(CLAIMS_IndOS_Open_Adv:CLAIMS_IndIS_Closed_NonAdv!AI21)</f>
        <v>0</v>
      </c>
      <c r="AJ21" s="19">
        <f>SUM(CLAIMS_IndOS_Open_Adv:CLAIMS_IndIS_Closed_NonAdv!AJ21)</f>
        <v>0</v>
      </c>
      <c r="AK21" s="19">
        <f>SUM(CLAIMS_IndOS_Open_Adv:CLAIMS_IndIS_Closed_NonAdv!AK21)</f>
        <v>0</v>
      </c>
      <c r="AL21" s="19">
        <f>SUM(CLAIMS_IndOS_Open_Adv:CLAIMS_IndIS_Closed_NonAdv!AL21)</f>
        <v>0</v>
      </c>
      <c r="AM21" s="19">
        <f>SUM(CLAIMS_IndOS_Open_Adv:CLAIMS_IndIS_Closed_NonAdv!AM21)</f>
        <v>0</v>
      </c>
      <c r="AN21" s="19">
        <f>SUM(CLAIMS_IndOS_Open_Adv:CLAIMS_IndIS_Closed_NonAdv!AN21)</f>
        <v>0</v>
      </c>
      <c r="AO21" s="19">
        <f>SUM(CLAIMS_IndOS_Open_Adv:CLAIMS_IndIS_Closed_NonAdv!AO21)</f>
        <v>0</v>
      </c>
      <c r="AP21" s="19">
        <f>SUM(CLAIMS_IndOS_Open_Adv:CLAIMS_IndIS_Closed_NonAdv!AP21)</f>
        <v>0</v>
      </c>
      <c r="AQ21" s="19">
        <f>SUM(CLAIMS_IndOS_Open_Adv:CLAIMS_IndIS_Closed_NonAdv!AQ21)</f>
        <v>0</v>
      </c>
      <c r="AR21" s="19">
        <f>SUM(CLAIMS_IndOS_Open_Adv:CLAIMS_IndIS_Closed_NonAdv!AR21)</f>
        <v>0</v>
      </c>
      <c r="AS21" s="19">
        <f>SUM(CLAIMS_IndOS_Open_Adv:CLAIMS_IndIS_Closed_NonAdv!AS21)</f>
        <v>0</v>
      </c>
      <c r="AT21" s="19">
        <f>SUM(CLAIMS_IndOS_Open_Adv:CLAIMS_IndIS_Closed_NonAdv!AT21)</f>
        <v>0</v>
      </c>
      <c r="AU21" s="19">
        <f>SUM(CLAIMS_IndOS_Open_Adv:CLAIMS_IndIS_Closed_NonAdv!AU21)</f>
        <v>0</v>
      </c>
      <c r="AV21" s="19">
        <f>SUM(CLAIMS_IndOS_Open_Adv:CLAIMS_IndIS_Closed_NonAdv!AV21)</f>
        <v>0</v>
      </c>
      <c r="AW21" s="19">
        <f>SUM(CLAIMS_IndOS_Open_Adv:CLAIMS_IndIS_Closed_NonAdv!AW21)</f>
        <v>0</v>
      </c>
      <c r="AX21" s="19">
        <f>SUM(CLAIMS_IndOS_Open_Adv:CLAIMS_IndIS_Closed_NonAdv!AX21)</f>
        <v>0</v>
      </c>
      <c r="AY21" s="19">
        <f>SUM(CLAIMS_IndOS_Open_Adv:CLAIMS_IndIS_Closed_NonAdv!AY21)</f>
        <v>0</v>
      </c>
      <c r="AZ21" s="19">
        <f>SUM(CLAIMS_IndOS_Open_Adv:CLAIMS_IndIS_Closed_NonAdv!AZ21)</f>
        <v>0</v>
      </c>
      <c r="BA21" s="19">
        <f>SUM(CLAIMS_IndOS_Open_Adv:CLAIMS_IndIS_Closed_NonAdv!BA21)</f>
        <v>0</v>
      </c>
      <c r="BB21" s="19">
        <f>SUM(CLAIMS_IndOS_Open_Adv:CLAIMS_IndIS_Closed_NonAdv!BB21)</f>
        <v>0</v>
      </c>
      <c r="BC21" s="19">
        <f>SUM(CLAIMS_IndOS_Open_Adv:CLAIMS_IndIS_Closed_NonAdv!BC21)</f>
        <v>0</v>
      </c>
      <c r="BD21" s="19">
        <f>SUM(CLAIMS_IndOS_Open_Adv:CLAIMS_IndIS_Closed_NonAdv!BD21)</f>
        <v>0</v>
      </c>
      <c r="BE21" s="19">
        <f>SUM(CLAIMS_IndOS_Open_Adv:CLAIMS_IndIS_Closed_NonAdv!BE21)</f>
        <v>0</v>
      </c>
      <c r="BF21" s="19">
        <f>SUM(CLAIMS_IndOS_Open_Adv:CLAIMS_IndIS_Closed_NonAdv!BF21)</f>
        <v>0</v>
      </c>
      <c r="BG21" s="19">
        <f>SUM(CLAIMS_IndOS_Open_Adv:CLAIMS_IndIS_Closed_NonAdv!BG21)</f>
        <v>0</v>
      </c>
      <c r="BH21" s="19">
        <f>SUM(CLAIMS_IndOS_Open_Adv:CLAIMS_IndIS_Closed_NonAdv!BH21)</f>
        <v>0</v>
      </c>
      <c r="BI21" s="19">
        <f>SUM(CLAIMS_IndOS_Open_Adv:CLAIMS_IndIS_Closed_NonAdv!BI21)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19">
        <f>SUM(CLAIMS_IndOS_Open_Adv:CLAIMS_IndIS_Closed_NonAdv!F22)</f>
        <v>0</v>
      </c>
      <c r="G22" s="19">
        <f>SUM(CLAIMS_IndOS_Open_Adv:CLAIMS_IndIS_Closed_NonAdv!G22)</f>
        <v>0</v>
      </c>
      <c r="H22" s="19">
        <f>SUM(CLAIMS_IndOS_Open_Adv:CLAIMS_IndIS_Closed_NonAdv!H22)</f>
        <v>0</v>
      </c>
      <c r="I22" s="19">
        <f>SUM(CLAIMS_IndOS_Open_Adv:CLAIMS_IndIS_Closed_NonAdv!I22)</f>
        <v>0</v>
      </c>
      <c r="J22" s="19">
        <f>SUM(CLAIMS_IndOS_Open_Adv:CLAIMS_IndIS_Closed_NonAdv!J22)</f>
        <v>0</v>
      </c>
      <c r="K22" s="19">
        <f>SUM(CLAIMS_IndOS_Open_Adv:CLAIMS_IndIS_Closed_NonAdv!K22)</f>
        <v>0</v>
      </c>
      <c r="L22" s="19">
        <f>SUM(CLAIMS_IndOS_Open_Adv:CLAIMS_IndIS_Closed_NonAdv!L22)</f>
        <v>0</v>
      </c>
      <c r="M22" s="19">
        <f>SUM(CLAIMS_IndOS_Open_Adv:CLAIMS_IndIS_Closed_NonAdv!M22)</f>
        <v>0</v>
      </c>
      <c r="N22" s="19">
        <f>SUM(CLAIMS_IndOS_Open_Adv:CLAIMS_IndIS_Closed_NonAdv!N22)</f>
        <v>0</v>
      </c>
      <c r="O22" s="19">
        <f>SUM(CLAIMS_IndOS_Open_Adv:CLAIMS_IndIS_Closed_NonAdv!O22)</f>
        <v>0</v>
      </c>
      <c r="P22" s="19">
        <f>SUM(CLAIMS_IndOS_Open_Adv:CLAIMS_IndIS_Closed_NonAdv!P22)</f>
        <v>0</v>
      </c>
      <c r="Q22" s="19">
        <f>SUM(CLAIMS_IndOS_Open_Adv:CLAIMS_IndIS_Closed_NonAdv!Q22)</f>
        <v>0</v>
      </c>
      <c r="R22" s="19">
        <f>SUM(CLAIMS_IndOS_Open_Adv:CLAIMS_IndIS_Closed_NonAdv!R22)</f>
        <v>0</v>
      </c>
      <c r="S22" s="19">
        <f>SUM(CLAIMS_IndOS_Open_Adv:CLAIMS_IndIS_Closed_NonAdv!S22)</f>
        <v>0</v>
      </c>
      <c r="T22" s="19">
        <f>SUM(CLAIMS_IndOS_Open_Adv:CLAIMS_IndIS_Closed_NonAdv!T22)</f>
        <v>0</v>
      </c>
      <c r="U22" s="19">
        <f>SUM(CLAIMS_IndOS_Open_Adv:CLAIMS_IndIS_Closed_NonAdv!U22)</f>
        <v>0</v>
      </c>
      <c r="V22" s="19">
        <f>SUM(CLAIMS_IndOS_Open_Adv:CLAIMS_IndIS_Closed_NonAdv!V22)</f>
        <v>0</v>
      </c>
      <c r="W22" s="19">
        <f>SUM(CLAIMS_IndOS_Open_Adv:CLAIMS_IndIS_Closed_NonAdv!W22)</f>
        <v>0</v>
      </c>
      <c r="X22" s="19">
        <f>SUM(CLAIMS_IndOS_Open_Adv:CLAIMS_IndIS_Closed_NonAdv!X22)</f>
        <v>0</v>
      </c>
      <c r="Y22" s="19">
        <f>SUM(CLAIMS_IndOS_Open_Adv:CLAIMS_IndIS_Closed_NonAdv!Y22)</f>
        <v>0</v>
      </c>
      <c r="Z22" s="19">
        <f>SUM(CLAIMS_IndOS_Open_Adv:CLAIMS_IndIS_Closed_NonAdv!Z22)</f>
        <v>0</v>
      </c>
      <c r="AA22" s="19">
        <f>SUM(CLAIMS_IndOS_Open_Adv:CLAIMS_IndIS_Closed_NonAdv!AA22)</f>
        <v>0</v>
      </c>
      <c r="AB22" s="19">
        <f>SUM(CLAIMS_IndOS_Open_Adv:CLAIMS_IndIS_Closed_NonAdv!AB22)</f>
        <v>0</v>
      </c>
      <c r="AC22" s="19">
        <f>SUM(CLAIMS_IndOS_Open_Adv:CLAIMS_IndIS_Closed_NonAdv!AC22)</f>
        <v>0</v>
      </c>
      <c r="AD22" s="19">
        <f>SUM(CLAIMS_IndOS_Open_Adv:CLAIMS_IndIS_Closed_NonAdv!AD22)</f>
        <v>0</v>
      </c>
      <c r="AE22" s="19">
        <f>SUM(CLAIMS_IndOS_Open_Adv:CLAIMS_IndIS_Closed_NonAdv!AE22)</f>
        <v>0</v>
      </c>
      <c r="AF22" s="19">
        <f>SUM(CLAIMS_IndOS_Open_Adv:CLAIMS_IndIS_Closed_NonAdv!AF22)</f>
        <v>0</v>
      </c>
      <c r="AG22" s="19">
        <f>SUM(CLAIMS_IndOS_Open_Adv:CLAIMS_IndIS_Closed_NonAdv!AG22)</f>
        <v>0</v>
      </c>
      <c r="AH22" s="19">
        <f>SUM(CLAIMS_IndOS_Open_Adv:CLAIMS_IndIS_Closed_NonAdv!AH22)</f>
        <v>0</v>
      </c>
      <c r="AI22" s="19">
        <f>SUM(CLAIMS_IndOS_Open_Adv:CLAIMS_IndIS_Closed_NonAdv!AI22)</f>
        <v>0</v>
      </c>
      <c r="AJ22" s="19">
        <f>SUM(CLAIMS_IndOS_Open_Adv:CLAIMS_IndIS_Closed_NonAdv!AJ22)</f>
        <v>0</v>
      </c>
      <c r="AK22" s="19">
        <f>SUM(CLAIMS_IndOS_Open_Adv:CLAIMS_IndIS_Closed_NonAdv!AK22)</f>
        <v>0</v>
      </c>
      <c r="AL22" s="19">
        <f>SUM(CLAIMS_IndOS_Open_Adv:CLAIMS_IndIS_Closed_NonAdv!AL22)</f>
        <v>0</v>
      </c>
      <c r="AM22" s="19">
        <f>SUM(CLAIMS_IndOS_Open_Adv:CLAIMS_IndIS_Closed_NonAdv!AM22)</f>
        <v>0</v>
      </c>
      <c r="AN22" s="19">
        <f>SUM(CLAIMS_IndOS_Open_Adv:CLAIMS_IndIS_Closed_NonAdv!AN22)</f>
        <v>0</v>
      </c>
      <c r="AO22" s="19">
        <f>SUM(CLAIMS_IndOS_Open_Adv:CLAIMS_IndIS_Closed_NonAdv!AO22)</f>
        <v>0</v>
      </c>
      <c r="AP22" s="19">
        <f>SUM(CLAIMS_IndOS_Open_Adv:CLAIMS_IndIS_Closed_NonAdv!AP22)</f>
        <v>0</v>
      </c>
      <c r="AQ22" s="19">
        <f>SUM(CLAIMS_IndOS_Open_Adv:CLAIMS_IndIS_Closed_NonAdv!AQ22)</f>
        <v>0</v>
      </c>
      <c r="AR22" s="19">
        <f>SUM(CLAIMS_IndOS_Open_Adv:CLAIMS_IndIS_Closed_NonAdv!AR22)</f>
        <v>0</v>
      </c>
      <c r="AS22" s="19">
        <f>SUM(CLAIMS_IndOS_Open_Adv:CLAIMS_IndIS_Closed_NonAdv!AS22)</f>
        <v>0</v>
      </c>
      <c r="AT22" s="19">
        <f>SUM(CLAIMS_IndOS_Open_Adv:CLAIMS_IndIS_Closed_NonAdv!AT22)</f>
        <v>0</v>
      </c>
      <c r="AU22" s="19">
        <f>SUM(CLAIMS_IndOS_Open_Adv:CLAIMS_IndIS_Closed_NonAdv!AU22)</f>
        <v>0</v>
      </c>
      <c r="AV22" s="19">
        <f>SUM(CLAIMS_IndOS_Open_Adv:CLAIMS_IndIS_Closed_NonAdv!AV22)</f>
        <v>0</v>
      </c>
      <c r="AW22" s="19">
        <f>SUM(CLAIMS_IndOS_Open_Adv:CLAIMS_IndIS_Closed_NonAdv!AW22)</f>
        <v>0</v>
      </c>
      <c r="AX22" s="19">
        <f>SUM(CLAIMS_IndOS_Open_Adv:CLAIMS_IndIS_Closed_NonAdv!AX22)</f>
        <v>0</v>
      </c>
      <c r="AY22" s="19">
        <f>SUM(CLAIMS_IndOS_Open_Adv:CLAIMS_IndIS_Closed_NonAdv!AY22)</f>
        <v>0</v>
      </c>
      <c r="AZ22" s="19">
        <f>SUM(CLAIMS_IndOS_Open_Adv:CLAIMS_IndIS_Closed_NonAdv!AZ22)</f>
        <v>0</v>
      </c>
      <c r="BA22" s="19">
        <f>SUM(CLAIMS_IndOS_Open_Adv:CLAIMS_IndIS_Closed_NonAdv!BA22)</f>
        <v>0</v>
      </c>
      <c r="BB22" s="19">
        <f>SUM(CLAIMS_IndOS_Open_Adv:CLAIMS_IndIS_Closed_NonAdv!BB22)</f>
        <v>0</v>
      </c>
      <c r="BC22" s="19">
        <f>SUM(CLAIMS_IndOS_Open_Adv:CLAIMS_IndIS_Closed_NonAdv!BC22)</f>
        <v>0</v>
      </c>
      <c r="BD22" s="19">
        <f>SUM(CLAIMS_IndOS_Open_Adv:CLAIMS_IndIS_Closed_NonAdv!BD22)</f>
        <v>0</v>
      </c>
      <c r="BE22" s="19">
        <f>SUM(CLAIMS_IndOS_Open_Adv:CLAIMS_IndIS_Closed_NonAdv!BE22)</f>
        <v>0</v>
      </c>
      <c r="BF22" s="19">
        <f>SUM(CLAIMS_IndOS_Open_Adv:CLAIMS_IndIS_Closed_NonAdv!BF22)</f>
        <v>0</v>
      </c>
      <c r="BG22" s="19">
        <f>SUM(CLAIMS_IndOS_Open_Adv:CLAIMS_IndIS_Closed_NonAdv!BG22)</f>
        <v>0</v>
      </c>
      <c r="BH22" s="19">
        <f>SUM(CLAIMS_IndOS_Open_Adv:CLAIMS_IndIS_Closed_NonAdv!BH22)</f>
        <v>0</v>
      </c>
      <c r="BI22" s="19">
        <f>SUM(CLAIMS_IndOS_Open_Adv:CLAIMS_IndIS_Closed_NonAdv!BI22)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SUM(CLAIMS_IndOS_Open_Adv:CLAIMS_IndIS_Closed_NonAdv!F23)</f>
        <v>0</v>
      </c>
      <c r="G23" s="19">
        <f>SUM(CLAIMS_IndOS_Open_Adv:CLAIMS_IndIS_Closed_NonAdv!G23)</f>
        <v>0</v>
      </c>
      <c r="H23" s="19">
        <f>SUM(CLAIMS_IndOS_Open_Adv:CLAIMS_IndIS_Closed_NonAdv!H23)</f>
        <v>0</v>
      </c>
      <c r="I23" s="19">
        <f>SUM(CLAIMS_IndOS_Open_Adv:CLAIMS_IndIS_Closed_NonAdv!I23)</f>
        <v>0</v>
      </c>
      <c r="J23" s="19">
        <f>SUM(CLAIMS_IndOS_Open_Adv:CLAIMS_IndIS_Closed_NonAdv!J23)</f>
        <v>0</v>
      </c>
      <c r="K23" s="19">
        <f>SUM(CLAIMS_IndOS_Open_Adv:CLAIMS_IndIS_Closed_NonAdv!K23)</f>
        <v>0</v>
      </c>
      <c r="L23" s="19">
        <f>SUM(CLAIMS_IndOS_Open_Adv:CLAIMS_IndIS_Closed_NonAdv!L23)</f>
        <v>0</v>
      </c>
      <c r="M23" s="19">
        <f>SUM(CLAIMS_IndOS_Open_Adv:CLAIMS_IndIS_Closed_NonAdv!M23)</f>
        <v>0</v>
      </c>
      <c r="N23" s="19">
        <f>SUM(CLAIMS_IndOS_Open_Adv:CLAIMS_IndIS_Closed_NonAdv!N23)</f>
        <v>0</v>
      </c>
      <c r="O23" s="19">
        <f>SUM(CLAIMS_IndOS_Open_Adv:CLAIMS_IndIS_Closed_NonAdv!O23)</f>
        <v>0</v>
      </c>
      <c r="P23" s="19">
        <f>SUM(CLAIMS_IndOS_Open_Adv:CLAIMS_IndIS_Closed_NonAdv!P23)</f>
        <v>0</v>
      </c>
      <c r="Q23" s="19">
        <f>SUM(CLAIMS_IndOS_Open_Adv:CLAIMS_IndIS_Closed_NonAdv!Q23)</f>
        <v>0</v>
      </c>
      <c r="R23" s="19">
        <f>SUM(CLAIMS_IndOS_Open_Adv:CLAIMS_IndIS_Closed_NonAdv!R23)</f>
        <v>0</v>
      </c>
      <c r="S23" s="19">
        <f>SUM(CLAIMS_IndOS_Open_Adv:CLAIMS_IndIS_Closed_NonAdv!S23)</f>
        <v>0</v>
      </c>
      <c r="T23" s="19">
        <f>SUM(CLAIMS_IndOS_Open_Adv:CLAIMS_IndIS_Closed_NonAdv!T23)</f>
        <v>0</v>
      </c>
      <c r="U23" s="19">
        <f>SUM(CLAIMS_IndOS_Open_Adv:CLAIMS_IndIS_Closed_NonAdv!U23)</f>
        <v>0</v>
      </c>
      <c r="V23" s="19">
        <f>SUM(CLAIMS_IndOS_Open_Adv:CLAIMS_IndIS_Closed_NonAdv!V23)</f>
        <v>0</v>
      </c>
      <c r="W23" s="19">
        <f>SUM(CLAIMS_IndOS_Open_Adv:CLAIMS_IndIS_Closed_NonAdv!W23)</f>
        <v>0</v>
      </c>
      <c r="X23" s="19">
        <f>SUM(CLAIMS_IndOS_Open_Adv:CLAIMS_IndIS_Closed_NonAdv!X23)</f>
        <v>0</v>
      </c>
      <c r="Y23" s="19">
        <f>SUM(CLAIMS_IndOS_Open_Adv:CLAIMS_IndIS_Closed_NonAdv!Y23)</f>
        <v>0</v>
      </c>
      <c r="Z23" s="19">
        <f>SUM(CLAIMS_IndOS_Open_Adv:CLAIMS_IndIS_Closed_NonAdv!Z23)</f>
        <v>0</v>
      </c>
      <c r="AA23" s="19">
        <f>SUM(CLAIMS_IndOS_Open_Adv:CLAIMS_IndIS_Closed_NonAdv!AA23)</f>
        <v>0</v>
      </c>
      <c r="AB23" s="19">
        <f>SUM(CLAIMS_IndOS_Open_Adv:CLAIMS_IndIS_Closed_NonAdv!AB23)</f>
        <v>0</v>
      </c>
      <c r="AC23" s="19">
        <f>SUM(CLAIMS_IndOS_Open_Adv:CLAIMS_IndIS_Closed_NonAdv!AC23)</f>
        <v>0</v>
      </c>
      <c r="AD23" s="19">
        <f>SUM(CLAIMS_IndOS_Open_Adv:CLAIMS_IndIS_Closed_NonAdv!AD23)</f>
        <v>0</v>
      </c>
      <c r="AE23" s="19">
        <f>SUM(CLAIMS_IndOS_Open_Adv:CLAIMS_IndIS_Closed_NonAdv!AE23)</f>
        <v>0</v>
      </c>
      <c r="AF23" s="19">
        <f>SUM(CLAIMS_IndOS_Open_Adv:CLAIMS_IndIS_Closed_NonAdv!AF23)</f>
        <v>0</v>
      </c>
      <c r="AG23" s="19">
        <f>SUM(CLAIMS_IndOS_Open_Adv:CLAIMS_IndIS_Closed_NonAdv!AG23)</f>
        <v>0</v>
      </c>
      <c r="AH23" s="19">
        <f>SUM(CLAIMS_IndOS_Open_Adv:CLAIMS_IndIS_Closed_NonAdv!AH23)</f>
        <v>0</v>
      </c>
      <c r="AI23" s="19">
        <f>SUM(CLAIMS_IndOS_Open_Adv:CLAIMS_IndIS_Closed_NonAdv!AI23)</f>
        <v>0</v>
      </c>
      <c r="AJ23" s="19">
        <f>SUM(CLAIMS_IndOS_Open_Adv:CLAIMS_IndIS_Closed_NonAdv!AJ23)</f>
        <v>0</v>
      </c>
      <c r="AK23" s="19">
        <f>SUM(CLAIMS_IndOS_Open_Adv:CLAIMS_IndIS_Closed_NonAdv!AK23)</f>
        <v>0</v>
      </c>
      <c r="AL23" s="19">
        <f>SUM(CLAIMS_IndOS_Open_Adv:CLAIMS_IndIS_Closed_NonAdv!AL23)</f>
        <v>0</v>
      </c>
      <c r="AM23" s="19">
        <f>SUM(CLAIMS_IndOS_Open_Adv:CLAIMS_IndIS_Closed_NonAdv!AM23)</f>
        <v>0</v>
      </c>
      <c r="AN23" s="19">
        <f>SUM(CLAIMS_IndOS_Open_Adv:CLAIMS_IndIS_Closed_NonAdv!AN23)</f>
        <v>0</v>
      </c>
      <c r="AO23" s="19">
        <f>SUM(CLAIMS_IndOS_Open_Adv:CLAIMS_IndIS_Closed_NonAdv!AO23)</f>
        <v>0</v>
      </c>
      <c r="AP23" s="19">
        <f>SUM(CLAIMS_IndOS_Open_Adv:CLAIMS_IndIS_Closed_NonAdv!AP23)</f>
        <v>0</v>
      </c>
      <c r="AQ23" s="19">
        <f>SUM(CLAIMS_IndOS_Open_Adv:CLAIMS_IndIS_Closed_NonAdv!AQ23)</f>
        <v>0</v>
      </c>
      <c r="AR23" s="19">
        <f>SUM(CLAIMS_IndOS_Open_Adv:CLAIMS_IndIS_Closed_NonAdv!AR23)</f>
        <v>0</v>
      </c>
      <c r="AS23" s="19">
        <f>SUM(CLAIMS_IndOS_Open_Adv:CLAIMS_IndIS_Closed_NonAdv!AS23)</f>
        <v>0</v>
      </c>
      <c r="AT23" s="19">
        <f>SUM(CLAIMS_IndOS_Open_Adv:CLAIMS_IndIS_Closed_NonAdv!AT23)</f>
        <v>0</v>
      </c>
      <c r="AU23" s="19">
        <f>SUM(CLAIMS_IndOS_Open_Adv:CLAIMS_IndIS_Closed_NonAdv!AU23)</f>
        <v>0</v>
      </c>
      <c r="AV23" s="19">
        <f>SUM(CLAIMS_IndOS_Open_Adv:CLAIMS_IndIS_Closed_NonAdv!AV23)</f>
        <v>0</v>
      </c>
      <c r="AW23" s="19">
        <f>SUM(CLAIMS_IndOS_Open_Adv:CLAIMS_IndIS_Closed_NonAdv!AW23)</f>
        <v>0</v>
      </c>
      <c r="AX23" s="19">
        <f>SUM(CLAIMS_IndOS_Open_Adv:CLAIMS_IndIS_Closed_NonAdv!AX23)</f>
        <v>0</v>
      </c>
      <c r="AY23" s="19">
        <f>SUM(CLAIMS_IndOS_Open_Adv:CLAIMS_IndIS_Closed_NonAdv!AY23)</f>
        <v>0</v>
      </c>
      <c r="AZ23" s="19">
        <f>SUM(CLAIMS_IndOS_Open_Adv:CLAIMS_IndIS_Closed_NonAdv!AZ23)</f>
        <v>0</v>
      </c>
      <c r="BA23" s="19">
        <f>SUM(CLAIMS_IndOS_Open_Adv:CLAIMS_IndIS_Closed_NonAdv!BA23)</f>
        <v>0</v>
      </c>
      <c r="BB23" s="19">
        <f>SUM(CLAIMS_IndOS_Open_Adv:CLAIMS_IndIS_Closed_NonAdv!BB23)</f>
        <v>0</v>
      </c>
      <c r="BC23" s="19">
        <f>SUM(CLAIMS_IndOS_Open_Adv:CLAIMS_IndIS_Closed_NonAdv!BC23)</f>
        <v>0</v>
      </c>
      <c r="BD23" s="19">
        <f>SUM(CLAIMS_IndOS_Open_Adv:CLAIMS_IndIS_Closed_NonAdv!BD23)</f>
        <v>0</v>
      </c>
      <c r="BE23" s="19">
        <f>SUM(CLAIMS_IndOS_Open_Adv:CLAIMS_IndIS_Closed_NonAdv!BE23)</f>
        <v>0</v>
      </c>
      <c r="BF23" s="19">
        <f>SUM(CLAIMS_IndOS_Open_Adv:CLAIMS_IndIS_Closed_NonAdv!BF23)</f>
        <v>0</v>
      </c>
      <c r="BG23" s="19">
        <f>SUM(CLAIMS_IndOS_Open_Adv:CLAIMS_IndIS_Closed_NonAdv!BG23)</f>
        <v>0</v>
      </c>
      <c r="BH23" s="19">
        <f>SUM(CLAIMS_IndOS_Open_Adv:CLAIMS_IndIS_Closed_NonAdv!BH23)</f>
        <v>0</v>
      </c>
      <c r="BI23" s="19">
        <f>SUM(CLAIMS_IndOS_Open_Adv:CLAIMS_IndIS_Closed_NonAdv!BI23)</f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19">
        <f>SUM(CLAIMS_IndOS_Open_Adv:CLAIMS_IndIS_Closed_NonAdv!F25)</f>
        <v>0</v>
      </c>
      <c r="G25" s="19">
        <f>SUM(CLAIMS_IndOS_Open_Adv:CLAIMS_IndIS_Closed_NonAdv!G25)</f>
        <v>0</v>
      </c>
      <c r="H25" s="19">
        <f>SUM(CLAIMS_IndOS_Open_Adv:CLAIMS_IndIS_Closed_NonAdv!H25)</f>
        <v>0</v>
      </c>
      <c r="I25" s="19">
        <f>SUM(CLAIMS_IndOS_Open_Adv:CLAIMS_IndIS_Closed_NonAdv!I25)</f>
        <v>0</v>
      </c>
      <c r="J25" s="19">
        <f>SUM(CLAIMS_IndOS_Open_Adv:CLAIMS_IndIS_Closed_NonAdv!J25)</f>
        <v>0</v>
      </c>
      <c r="K25" s="19">
        <f>SUM(CLAIMS_IndOS_Open_Adv:CLAIMS_IndIS_Closed_NonAdv!K25)</f>
        <v>0</v>
      </c>
      <c r="L25" s="19">
        <f>SUM(CLAIMS_IndOS_Open_Adv:CLAIMS_IndIS_Closed_NonAdv!L25)</f>
        <v>0</v>
      </c>
      <c r="M25" s="19">
        <f>SUM(CLAIMS_IndOS_Open_Adv:CLAIMS_IndIS_Closed_NonAdv!M25)</f>
        <v>0</v>
      </c>
      <c r="N25" s="19">
        <f>SUM(CLAIMS_IndOS_Open_Adv:CLAIMS_IndIS_Closed_NonAdv!N25)</f>
        <v>0</v>
      </c>
      <c r="O25" s="19">
        <f>SUM(CLAIMS_IndOS_Open_Adv:CLAIMS_IndIS_Closed_NonAdv!O25)</f>
        <v>0</v>
      </c>
      <c r="P25" s="19">
        <f>SUM(CLAIMS_IndOS_Open_Adv:CLAIMS_IndIS_Closed_NonAdv!P25)</f>
        <v>0</v>
      </c>
      <c r="Q25" s="19">
        <f>SUM(CLAIMS_IndOS_Open_Adv:CLAIMS_IndIS_Closed_NonAdv!Q25)</f>
        <v>0</v>
      </c>
      <c r="R25" s="19">
        <f>SUM(CLAIMS_IndOS_Open_Adv:CLAIMS_IndIS_Closed_NonAdv!R25)</f>
        <v>0</v>
      </c>
      <c r="S25" s="19">
        <f>SUM(CLAIMS_IndOS_Open_Adv:CLAIMS_IndIS_Closed_NonAdv!S25)</f>
        <v>0</v>
      </c>
      <c r="T25" s="19">
        <f>SUM(CLAIMS_IndOS_Open_Adv:CLAIMS_IndIS_Closed_NonAdv!T25)</f>
        <v>0</v>
      </c>
      <c r="U25" s="19">
        <f>SUM(CLAIMS_IndOS_Open_Adv:CLAIMS_IndIS_Closed_NonAdv!U25)</f>
        <v>0</v>
      </c>
      <c r="V25" s="19">
        <f>SUM(CLAIMS_IndOS_Open_Adv:CLAIMS_IndIS_Closed_NonAdv!V25)</f>
        <v>0</v>
      </c>
      <c r="W25" s="19">
        <f>SUM(CLAIMS_IndOS_Open_Adv:CLAIMS_IndIS_Closed_NonAdv!W25)</f>
        <v>0</v>
      </c>
      <c r="X25" s="19">
        <f>SUM(CLAIMS_IndOS_Open_Adv:CLAIMS_IndIS_Closed_NonAdv!X25)</f>
        <v>0</v>
      </c>
      <c r="Y25" s="19">
        <f>SUM(CLAIMS_IndOS_Open_Adv:CLAIMS_IndIS_Closed_NonAdv!Y25)</f>
        <v>0</v>
      </c>
      <c r="Z25" s="19">
        <f>SUM(CLAIMS_IndOS_Open_Adv:CLAIMS_IndIS_Closed_NonAdv!Z25)</f>
        <v>0</v>
      </c>
      <c r="AA25" s="19">
        <f>SUM(CLAIMS_IndOS_Open_Adv:CLAIMS_IndIS_Closed_NonAdv!AA25)</f>
        <v>0</v>
      </c>
      <c r="AB25" s="19">
        <f>SUM(CLAIMS_IndOS_Open_Adv:CLAIMS_IndIS_Closed_NonAdv!AB25)</f>
        <v>0</v>
      </c>
      <c r="AC25" s="19">
        <f>SUM(CLAIMS_IndOS_Open_Adv:CLAIMS_IndIS_Closed_NonAdv!AC25)</f>
        <v>0</v>
      </c>
      <c r="AD25" s="19">
        <f>SUM(CLAIMS_IndOS_Open_Adv:CLAIMS_IndIS_Closed_NonAdv!AD25)</f>
        <v>0</v>
      </c>
      <c r="AE25" s="19">
        <f>SUM(CLAIMS_IndOS_Open_Adv:CLAIMS_IndIS_Closed_NonAdv!AE25)</f>
        <v>0</v>
      </c>
      <c r="AF25" s="19">
        <f>SUM(CLAIMS_IndOS_Open_Adv:CLAIMS_IndIS_Closed_NonAdv!AF25)</f>
        <v>0</v>
      </c>
      <c r="AG25" s="19">
        <f>SUM(CLAIMS_IndOS_Open_Adv:CLAIMS_IndIS_Closed_NonAdv!AG25)</f>
        <v>0</v>
      </c>
      <c r="AH25" s="19">
        <f>SUM(CLAIMS_IndOS_Open_Adv:CLAIMS_IndIS_Closed_NonAdv!AH25)</f>
        <v>0</v>
      </c>
      <c r="AI25" s="19">
        <f>SUM(CLAIMS_IndOS_Open_Adv:CLAIMS_IndIS_Closed_NonAdv!AI25)</f>
        <v>0</v>
      </c>
      <c r="AJ25" s="19">
        <f>SUM(CLAIMS_IndOS_Open_Adv:CLAIMS_IndIS_Closed_NonAdv!AJ25)</f>
        <v>0</v>
      </c>
      <c r="AK25" s="19">
        <f>SUM(CLAIMS_IndOS_Open_Adv:CLAIMS_IndIS_Closed_NonAdv!AK25)</f>
        <v>0</v>
      </c>
      <c r="AL25" s="19">
        <f>SUM(CLAIMS_IndOS_Open_Adv:CLAIMS_IndIS_Closed_NonAdv!AL25)</f>
        <v>0</v>
      </c>
      <c r="AM25" s="19">
        <f>SUM(CLAIMS_IndOS_Open_Adv:CLAIMS_IndIS_Closed_NonAdv!AM25)</f>
        <v>0</v>
      </c>
      <c r="AN25" s="19">
        <f>SUM(CLAIMS_IndOS_Open_Adv:CLAIMS_IndIS_Closed_NonAdv!AN25)</f>
        <v>0</v>
      </c>
      <c r="AO25" s="19">
        <f>SUM(CLAIMS_IndOS_Open_Adv:CLAIMS_IndIS_Closed_NonAdv!AO25)</f>
        <v>0</v>
      </c>
      <c r="AP25" s="19">
        <f>SUM(CLAIMS_IndOS_Open_Adv:CLAIMS_IndIS_Closed_NonAdv!AP25)</f>
        <v>0</v>
      </c>
      <c r="AQ25" s="19">
        <f>SUM(CLAIMS_IndOS_Open_Adv:CLAIMS_IndIS_Closed_NonAdv!AQ25)</f>
        <v>0</v>
      </c>
      <c r="AR25" s="19">
        <f>SUM(CLAIMS_IndOS_Open_Adv:CLAIMS_IndIS_Closed_NonAdv!AR25)</f>
        <v>0</v>
      </c>
      <c r="AS25" s="19">
        <f>SUM(CLAIMS_IndOS_Open_Adv:CLAIMS_IndIS_Closed_NonAdv!AS25)</f>
        <v>0</v>
      </c>
      <c r="AT25" s="19">
        <f>SUM(CLAIMS_IndOS_Open_Adv:CLAIMS_IndIS_Closed_NonAdv!AT25)</f>
        <v>0</v>
      </c>
      <c r="AU25" s="19">
        <f>SUM(CLAIMS_IndOS_Open_Adv:CLAIMS_IndIS_Closed_NonAdv!AU25)</f>
        <v>0</v>
      </c>
      <c r="AV25" s="19">
        <f>SUM(CLAIMS_IndOS_Open_Adv:CLAIMS_IndIS_Closed_NonAdv!AV25)</f>
        <v>0</v>
      </c>
      <c r="AW25" s="19">
        <f>SUM(CLAIMS_IndOS_Open_Adv:CLAIMS_IndIS_Closed_NonAdv!AW25)</f>
        <v>0</v>
      </c>
      <c r="AX25" s="19">
        <f>SUM(CLAIMS_IndOS_Open_Adv:CLAIMS_IndIS_Closed_NonAdv!AX25)</f>
        <v>0</v>
      </c>
      <c r="AY25" s="19">
        <f>SUM(CLAIMS_IndOS_Open_Adv:CLAIMS_IndIS_Closed_NonAdv!AY25)</f>
        <v>0</v>
      </c>
      <c r="AZ25" s="19">
        <f>SUM(CLAIMS_IndOS_Open_Adv:CLAIMS_IndIS_Closed_NonAdv!AZ25)</f>
        <v>0</v>
      </c>
      <c r="BA25" s="19">
        <f>SUM(CLAIMS_IndOS_Open_Adv:CLAIMS_IndIS_Closed_NonAdv!BA25)</f>
        <v>0</v>
      </c>
      <c r="BB25" s="19">
        <f>SUM(CLAIMS_IndOS_Open_Adv:CLAIMS_IndIS_Closed_NonAdv!BB25)</f>
        <v>0</v>
      </c>
      <c r="BC25" s="19">
        <f>SUM(CLAIMS_IndOS_Open_Adv:CLAIMS_IndIS_Closed_NonAdv!BC25)</f>
        <v>0</v>
      </c>
      <c r="BD25" s="19">
        <f>SUM(CLAIMS_IndOS_Open_Adv:CLAIMS_IndIS_Closed_NonAdv!BD25)</f>
        <v>0</v>
      </c>
      <c r="BE25" s="19">
        <f>SUM(CLAIMS_IndOS_Open_Adv:CLAIMS_IndIS_Closed_NonAdv!BE25)</f>
        <v>0</v>
      </c>
      <c r="BF25" s="19">
        <f>SUM(CLAIMS_IndOS_Open_Adv:CLAIMS_IndIS_Closed_NonAdv!BF25)</f>
        <v>0</v>
      </c>
      <c r="BG25" s="19">
        <f>SUM(CLAIMS_IndOS_Open_Adv:CLAIMS_IndIS_Closed_NonAdv!BG25)</f>
        <v>0</v>
      </c>
      <c r="BH25" s="19">
        <f>SUM(CLAIMS_IndOS_Open_Adv:CLAIMS_IndIS_Closed_NonAdv!BH25)</f>
        <v>0</v>
      </c>
      <c r="BI25" s="19">
        <f>SUM(CLAIMS_IndOS_Open_Adv:CLAIMS_IndIS_Closed_NonAdv!BI25)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19">
        <f>SUM(CLAIMS_IndOS_Open_Adv:CLAIMS_IndIS_Closed_NonAdv!F26)</f>
        <v>0</v>
      </c>
      <c r="G26" s="19">
        <f>SUM(CLAIMS_IndOS_Open_Adv:CLAIMS_IndIS_Closed_NonAdv!G26)</f>
        <v>0</v>
      </c>
      <c r="H26" s="19">
        <f>SUM(CLAIMS_IndOS_Open_Adv:CLAIMS_IndIS_Closed_NonAdv!H26)</f>
        <v>0</v>
      </c>
      <c r="I26" s="19">
        <f>SUM(CLAIMS_IndOS_Open_Adv:CLAIMS_IndIS_Closed_NonAdv!I26)</f>
        <v>0</v>
      </c>
      <c r="J26" s="19">
        <f>SUM(CLAIMS_IndOS_Open_Adv:CLAIMS_IndIS_Closed_NonAdv!J26)</f>
        <v>0</v>
      </c>
      <c r="K26" s="19">
        <f>SUM(CLAIMS_IndOS_Open_Adv:CLAIMS_IndIS_Closed_NonAdv!K26)</f>
        <v>0</v>
      </c>
      <c r="L26" s="19">
        <f>SUM(CLAIMS_IndOS_Open_Adv:CLAIMS_IndIS_Closed_NonAdv!L26)</f>
        <v>0</v>
      </c>
      <c r="M26" s="19">
        <f>SUM(CLAIMS_IndOS_Open_Adv:CLAIMS_IndIS_Closed_NonAdv!M26)</f>
        <v>0</v>
      </c>
      <c r="N26" s="19">
        <f>SUM(CLAIMS_IndOS_Open_Adv:CLAIMS_IndIS_Closed_NonAdv!N26)</f>
        <v>0</v>
      </c>
      <c r="O26" s="19">
        <f>SUM(CLAIMS_IndOS_Open_Adv:CLAIMS_IndIS_Closed_NonAdv!O26)</f>
        <v>0</v>
      </c>
      <c r="P26" s="19">
        <f>SUM(CLAIMS_IndOS_Open_Adv:CLAIMS_IndIS_Closed_NonAdv!P26)</f>
        <v>0</v>
      </c>
      <c r="Q26" s="19">
        <f>SUM(CLAIMS_IndOS_Open_Adv:CLAIMS_IndIS_Closed_NonAdv!Q26)</f>
        <v>0</v>
      </c>
      <c r="R26" s="19">
        <f>SUM(CLAIMS_IndOS_Open_Adv:CLAIMS_IndIS_Closed_NonAdv!R26)</f>
        <v>0</v>
      </c>
      <c r="S26" s="19">
        <f>SUM(CLAIMS_IndOS_Open_Adv:CLAIMS_IndIS_Closed_NonAdv!S26)</f>
        <v>0</v>
      </c>
      <c r="T26" s="19">
        <f>SUM(CLAIMS_IndOS_Open_Adv:CLAIMS_IndIS_Closed_NonAdv!T26)</f>
        <v>0</v>
      </c>
      <c r="U26" s="19">
        <f>SUM(CLAIMS_IndOS_Open_Adv:CLAIMS_IndIS_Closed_NonAdv!U26)</f>
        <v>0</v>
      </c>
      <c r="V26" s="19">
        <f>SUM(CLAIMS_IndOS_Open_Adv:CLAIMS_IndIS_Closed_NonAdv!V26)</f>
        <v>0</v>
      </c>
      <c r="W26" s="19">
        <f>SUM(CLAIMS_IndOS_Open_Adv:CLAIMS_IndIS_Closed_NonAdv!W26)</f>
        <v>0</v>
      </c>
      <c r="X26" s="19">
        <f>SUM(CLAIMS_IndOS_Open_Adv:CLAIMS_IndIS_Closed_NonAdv!X26)</f>
        <v>0</v>
      </c>
      <c r="Y26" s="19">
        <f>SUM(CLAIMS_IndOS_Open_Adv:CLAIMS_IndIS_Closed_NonAdv!Y26)</f>
        <v>0</v>
      </c>
      <c r="Z26" s="19">
        <f>SUM(CLAIMS_IndOS_Open_Adv:CLAIMS_IndIS_Closed_NonAdv!Z26)</f>
        <v>0</v>
      </c>
      <c r="AA26" s="19">
        <f>SUM(CLAIMS_IndOS_Open_Adv:CLAIMS_IndIS_Closed_NonAdv!AA26)</f>
        <v>0</v>
      </c>
      <c r="AB26" s="19">
        <f>SUM(CLAIMS_IndOS_Open_Adv:CLAIMS_IndIS_Closed_NonAdv!AB26)</f>
        <v>0</v>
      </c>
      <c r="AC26" s="19">
        <f>SUM(CLAIMS_IndOS_Open_Adv:CLAIMS_IndIS_Closed_NonAdv!AC26)</f>
        <v>0</v>
      </c>
      <c r="AD26" s="19">
        <f>SUM(CLAIMS_IndOS_Open_Adv:CLAIMS_IndIS_Closed_NonAdv!AD26)</f>
        <v>0</v>
      </c>
      <c r="AE26" s="19">
        <f>SUM(CLAIMS_IndOS_Open_Adv:CLAIMS_IndIS_Closed_NonAdv!AE26)</f>
        <v>0</v>
      </c>
      <c r="AF26" s="19">
        <f>SUM(CLAIMS_IndOS_Open_Adv:CLAIMS_IndIS_Closed_NonAdv!AF26)</f>
        <v>0</v>
      </c>
      <c r="AG26" s="19">
        <f>SUM(CLAIMS_IndOS_Open_Adv:CLAIMS_IndIS_Closed_NonAdv!AG26)</f>
        <v>0</v>
      </c>
      <c r="AH26" s="19">
        <f>SUM(CLAIMS_IndOS_Open_Adv:CLAIMS_IndIS_Closed_NonAdv!AH26)</f>
        <v>0</v>
      </c>
      <c r="AI26" s="19">
        <f>SUM(CLAIMS_IndOS_Open_Adv:CLAIMS_IndIS_Closed_NonAdv!AI26)</f>
        <v>0</v>
      </c>
      <c r="AJ26" s="19">
        <f>SUM(CLAIMS_IndOS_Open_Adv:CLAIMS_IndIS_Closed_NonAdv!AJ26)</f>
        <v>0</v>
      </c>
      <c r="AK26" s="19">
        <f>SUM(CLAIMS_IndOS_Open_Adv:CLAIMS_IndIS_Closed_NonAdv!AK26)</f>
        <v>0</v>
      </c>
      <c r="AL26" s="19">
        <f>SUM(CLAIMS_IndOS_Open_Adv:CLAIMS_IndIS_Closed_NonAdv!AL26)</f>
        <v>0</v>
      </c>
      <c r="AM26" s="19">
        <f>SUM(CLAIMS_IndOS_Open_Adv:CLAIMS_IndIS_Closed_NonAdv!AM26)</f>
        <v>0</v>
      </c>
      <c r="AN26" s="19">
        <f>SUM(CLAIMS_IndOS_Open_Adv:CLAIMS_IndIS_Closed_NonAdv!AN26)</f>
        <v>0</v>
      </c>
      <c r="AO26" s="19">
        <f>SUM(CLAIMS_IndOS_Open_Adv:CLAIMS_IndIS_Closed_NonAdv!AO26)</f>
        <v>0</v>
      </c>
      <c r="AP26" s="19">
        <f>SUM(CLAIMS_IndOS_Open_Adv:CLAIMS_IndIS_Closed_NonAdv!AP26)</f>
        <v>0</v>
      </c>
      <c r="AQ26" s="19">
        <f>SUM(CLAIMS_IndOS_Open_Adv:CLAIMS_IndIS_Closed_NonAdv!AQ26)</f>
        <v>0</v>
      </c>
      <c r="AR26" s="19">
        <f>SUM(CLAIMS_IndOS_Open_Adv:CLAIMS_IndIS_Closed_NonAdv!AR26)</f>
        <v>0</v>
      </c>
      <c r="AS26" s="19">
        <f>SUM(CLAIMS_IndOS_Open_Adv:CLAIMS_IndIS_Closed_NonAdv!AS26)</f>
        <v>0</v>
      </c>
      <c r="AT26" s="19">
        <f>SUM(CLAIMS_IndOS_Open_Adv:CLAIMS_IndIS_Closed_NonAdv!AT26)</f>
        <v>0</v>
      </c>
      <c r="AU26" s="19">
        <f>SUM(CLAIMS_IndOS_Open_Adv:CLAIMS_IndIS_Closed_NonAdv!AU26)</f>
        <v>0</v>
      </c>
      <c r="AV26" s="19">
        <f>SUM(CLAIMS_IndOS_Open_Adv:CLAIMS_IndIS_Closed_NonAdv!AV26)</f>
        <v>0</v>
      </c>
      <c r="AW26" s="19">
        <f>SUM(CLAIMS_IndOS_Open_Adv:CLAIMS_IndIS_Closed_NonAdv!AW26)</f>
        <v>0</v>
      </c>
      <c r="AX26" s="19">
        <f>SUM(CLAIMS_IndOS_Open_Adv:CLAIMS_IndIS_Closed_NonAdv!AX26)</f>
        <v>0</v>
      </c>
      <c r="AY26" s="19">
        <f>SUM(CLAIMS_IndOS_Open_Adv:CLAIMS_IndIS_Closed_NonAdv!AY26)</f>
        <v>0</v>
      </c>
      <c r="AZ26" s="19">
        <f>SUM(CLAIMS_IndOS_Open_Adv:CLAIMS_IndIS_Closed_NonAdv!AZ26)</f>
        <v>0</v>
      </c>
      <c r="BA26" s="19">
        <f>SUM(CLAIMS_IndOS_Open_Adv:CLAIMS_IndIS_Closed_NonAdv!BA26)</f>
        <v>0</v>
      </c>
      <c r="BB26" s="19">
        <f>SUM(CLAIMS_IndOS_Open_Adv:CLAIMS_IndIS_Closed_NonAdv!BB26)</f>
        <v>0</v>
      </c>
      <c r="BC26" s="19">
        <f>SUM(CLAIMS_IndOS_Open_Adv:CLAIMS_IndIS_Closed_NonAdv!BC26)</f>
        <v>0</v>
      </c>
      <c r="BD26" s="19">
        <f>SUM(CLAIMS_IndOS_Open_Adv:CLAIMS_IndIS_Closed_NonAdv!BD26)</f>
        <v>0</v>
      </c>
      <c r="BE26" s="19">
        <f>SUM(CLAIMS_IndOS_Open_Adv:CLAIMS_IndIS_Closed_NonAdv!BE26)</f>
        <v>0</v>
      </c>
      <c r="BF26" s="19">
        <f>SUM(CLAIMS_IndOS_Open_Adv:CLAIMS_IndIS_Closed_NonAdv!BF26)</f>
        <v>0</v>
      </c>
      <c r="BG26" s="19">
        <f>SUM(CLAIMS_IndOS_Open_Adv:CLAIMS_IndIS_Closed_NonAdv!BG26)</f>
        <v>0</v>
      </c>
      <c r="BH26" s="19">
        <f>SUM(CLAIMS_IndOS_Open_Adv:CLAIMS_IndIS_Closed_NonAdv!BH26)</f>
        <v>0</v>
      </c>
      <c r="BI26" s="19">
        <f>SUM(CLAIMS_IndOS_Open_Adv:CLAIMS_IndIS_Closed_NonAdv!BI26)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19">
        <f>SUM(CLAIMS_IndOS_Open_Adv:CLAIMS_IndIS_Closed_NonAdv!F27)</f>
        <v>0</v>
      </c>
      <c r="G27" s="19">
        <f>SUM(CLAIMS_IndOS_Open_Adv:CLAIMS_IndIS_Closed_NonAdv!G27)</f>
        <v>0</v>
      </c>
      <c r="H27" s="19">
        <f>SUM(CLAIMS_IndOS_Open_Adv:CLAIMS_IndIS_Closed_NonAdv!H27)</f>
        <v>0</v>
      </c>
      <c r="I27" s="19">
        <f>SUM(CLAIMS_IndOS_Open_Adv:CLAIMS_IndIS_Closed_NonAdv!I27)</f>
        <v>0</v>
      </c>
      <c r="J27" s="19">
        <f>SUM(CLAIMS_IndOS_Open_Adv:CLAIMS_IndIS_Closed_NonAdv!J27)</f>
        <v>0</v>
      </c>
      <c r="K27" s="19">
        <f>SUM(CLAIMS_IndOS_Open_Adv:CLAIMS_IndIS_Closed_NonAdv!K27)</f>
        <v>0</v>
      </c>
      <c r="L27" s="19">
        <f>SUM(CLAIMS_IndOS_Open_Adv:CLAIMS_IndIS_Closed_NonAdv!L27)</f>
        <v>0</v>
      </c>
      <c r="M27" s="19">
        <f>SUM(CLAIMS_IndOS_Open_Adv:CLAIMS_IndIS_Closed_NonAdv!M27)</f>
        <v>0</v>
      </c>
      <c r="N27" s="19">
        <f>SUM(CLAIMS_IndOS_Open_Adv:CLAIMS_IndIS_Closed_NonAdv!N27)</f>
        <v>0</v>
      </c>
      <c r="O27" s="19">
        <f>SUM(CLAIMS_IndOS_Open_Adv:CLAIMS_IndIS_Closed_NonAdv!O27)</f>
        <v>0</v>
      </c>
      <c r="P27" s="19">
        <f>SUM(CLAIMS_IndOS_Open_Adv:CLAIMS_IndIS_Closed_NonAdv!P27)</f>
        <v>0</v>
      </c>
      <c r="Q27" s="19">
        <f>SUM(CLAIMS_IndOS_Open_Adv:CLAIMS_IndIS_Closed_NonAdv!Q27)</f>
        <v>0</v>
      </c>
      <c r="R27" s="19">
        <f>SUM(CLAIMS_IndOS_Open_Adv:CLAIMS_IndIS_Closed_NonAdv!R27)</f>
        <v>0</v>
      </c>
      <c r="S27" s="19">
        <f>SUM(CLAIMS_IndOS_Open_Adv:CLAIMS_IndIS_Closed_NonAdv!S27)</f>
        <v>0</v>
      </c>
      <c r="T27" s="19">
        <f>SUM(CLAIMS_IndOS_Open_Adv:CLAIMS_IndIS_Closed_NonAdv!T27)</f>
        <v>0</v>
      </c>
      <c r="U27" s="19">
        <f>SUM(CLAIMS_IndOS_Open_Adv:CLAIMS_IndIS_Closed_NonAdv!U27)</f>
        <v>0</v>
      </c>
      <c r="V27" s="19">
        <f>SUM(CLAIMS_IndOS_Open_Adv:CLAIMS_IndIS_Closed_NonAdv!V27)</f>
        <v>0</v>
      </c>
      <c r="W27" s="19">
        <f>SUM(CLAIMS_IndOS_Open_Adv:CLAIMS_IndIS_Closed_NonAdv!W27)</f>
        <v>0</v>
      </c>
      <c r="X27" s="19">
        <f>SUM(CLAIMS_IndOS_Open_Adv:CLAIMS_IndIS_Closed_NonAdv!X27)</f>
        <v>0</v>
      </c>
      <c r="Y27" s="19">
        <f>SUM(CLAIMS_IndOS_Open_Adv:CLAIMS_IndIS_Closed_NonAdv!Y27)</f>
        <v>0</v>
      </c>
      <c r="Z27" s="19">
        <f>SUM(CLAIMS_IndOS_Open_Adv:CLAIMS_IndIS_Closed_NonAdv!Z27)</f>
        <v>0</v>
      </c>
      <c r="AA27" s="19">
        <f>SUM(CLAIMS_IndOS_Open_Adv:CLAIMS_IndIS_Closed_NonAdv!AA27)</f>
        <v>0</v>
      </c>
      <c r="AB27" s="19">
        <f>SUM(CLAIMS_IndOS_Open_Adv:CLAIMS_IndIS_Closed_NonAdv!AB27)</f>
        <v>0</v>
      </c>
      <c r="AC27" s="19">
        <f>SUM(CLAIMS_IndOS_Open_Adv:CLAIMS_IndIS_Closed_NonAdv!AC27)</f>
        <v>0</v>
      </c>
      <c r="AD27" s="19">
        <f>SUM(CLAIMS_IndOS_Open_Adv:CLAIMS_IndIS_Closed_NonAdv!AD27)</f>
        <v>0</v>
      </c>
      <c r="AE27" s="19">
        <f>SUM(CLAIMS_IndOS_Open_Adv:CLAIMS_IndIS_Closed_NonAdv!AE27)</f>
        <v>0</v>
      </c>
      <c r="AF27" s="19">
        <f>SUM(CLAIMS_IndOS_Open_Adv:CLAIMS_IndIS_Closed_NonAdv!AF27)</f>
        <v>0</v>
      </c>
      <c r="AG27" s="19">
        <f>SUM(CLAIMS_IndOS_Open_Adv:CLAIMS_IndIS_Closed_NonAdv!AG27)</f>
        <v>0</v>
      </c>
      <c r="AH27" s="19">
        <f>SUM(CLAIMS_IndOS_Open_Adv:CLAIMS_IndIS_Closed_NonAdv!AH27)</f>
        <v>0</v>
      </c>
      <c r="AI27" s="19">
        <f>SUM(CLAIMS_IndOS_Open_Adv:CLAIMS_IndIS_Closed_NonAdv!AI27)</f>
        <v>0</v>
      </c>
      <c r="AJ27" s="19">
        <f>SUM(CLAIMS_IndOS_Open_Adv:CLAIMS_IndIS_Closed_NonAdv!AJ27)</f>
        <v>0</v>
      </c>
      <c r="AK27" s="19">
        <f>SUM(CLAIMS_IndOS_Open_Adv:CLAIMS_IndIS_Closed_NonAdv!AK27)</f>
        <v>0</v>
      </c>
      <c r="AL27" s="19">
        <f>SUM(CLAIMS_IndOS_Open_Adv:CLAIMS_IndIS_Closed_NonAdv!AL27)</f>
        <v>0</v>
      </c>
      <c r="AM27" s="19">
        <f>SUM(CLAIMS_IndOS_Open_Adv:CLAIMS_IndIS_Closed_NonAdv!AM27)</f>
        <v>0</v>
      </c>
      <c r="AN27" s="19">
        <f>SUM(CLAIMS_IndOS_Open_Adv:CLAIMS_IndIS_Closed_NonAdv!AN27)</f>
        <v>0</v>
      </c>
      <c r="AO27" s="19">
        <f>SUM(CLAIMS_IndOS_Open_Adv:CLAIMS_IndIS_Closed_NonAdv!AO27)</f>
        <v>0</v>
      </c>
      <c r="AP27" s="19">
        <f>SUM(CLAIMS_IndOS_Open_Adv:CLAIMS_IndIS_Closed_NonAdv!AP27)</f>
        <v>0</v>
      </c>
      <c r="AQ27" s="19">
        <f>SUM(CLAIMS_IndOS_Open_Adv:CLAIMS_IndIS_Closed_NonAdv!AQ27)</f>
        <v>0</v>
      </c>
      <c r="AR27" s="19">
        <f>SUM(CLAIMS_IndOS_Open_Adv:CLAIMS_IndIS_Closed_NonAdv!AR27)</f>
        <v>0</v>
      </c>
      <c r="AS27" s="19">
        <f>SUM(CLAIMS_IndOS_Open_Adv:CLAIMS_IndIS_Closed_NonAdv!AS27)</f>
        <v>0</v>
      </c>
      <c r="AT27" s="19">
        <f>SUM(CLAIMS_IndOS_Open_Adv:CLAIMS_IndIS_Closed_NonAdv!AT27)</f>
        <v>0</v>
      </c>
      <c r="AU27" s="19">
        <f>SUM(CLAIMS_IndOS_Open_Adv:CLAIMS_IndIS_Closed_NonAdv!AU27)</f>
        <v>0</v>
      </c>
      <c r="AV27" s="19">
        <f>SUM(CLAIMS_IndOS_Open_Adv:CLAIMS_IndIS_Closed_NonAdv!AV27)</f>
        <v>0</v>
      </c>
      <c r="AW27" s="19">
        <f>SUM(CLAIMS_IndOS_Open_Adv:CLAIMS_IndIS_Closed_NonAdv!AW27)</f>
        <v>0</v>
      </c>
      <c r="AX27" s="19">
        <f>SUM(CLAIMS_IndOS_Open_Adv:CLAIMS_IndIS_Closed_NonAdv!AX27)</f>
        <v>0</v>
      </c>
      <c r="AY27" s="19">
        <f>SUM(CLAIMS_IndOS_Open_Adv:CLAIMS_IndIS_Closed_NonAdv!AY27)</f>
        <v>0</v>
      </c>
      <c r="AZ27" s="19">
        <f>SUM(CLAIMS_IndOS_Open_Adv:CLAIMS_IndIS_Closed_NonAdv!AZ27)</f>
        <v>0</v>
      </c>
      <c r="BA27" s="19">
        <f>SUM(CLAIMS_IndOS_Open_Adv:CLAIMS_IndIS_Closed_NonAdv!BA27)</f>
        <v>0</v>
      </c>
      <c r="BB27" s="19">
        <f>SUM(CLAIMS_IndOS_Open_Adv:CLAIMS_IndIS_Closed_NonAdv!BB27)</f>
        <v>0</v>
      </c>
      <c r="BC27" s="19">
        <f>SUM(CLAIMS_IndOS_Open_Adv:CLAIMS_IndIS_Closed_NonAdv!BC27)</f>
        <v>0</v>
      </c>
      <c r="BD27" s="19">
        <f>SUM(CLAIMS_IndOS_Open_Adv:CLAIMS_IndIS_Closed_NonAdv!BD27)</f>
        <v>0</v>
      </c>
      <c r="BE27" s="19">
        <f>SUM(CLAIMS_IndOS_Open_Adv:CLAIMS_IndIS_Closed_NonAdv!BE27)</f>
        <v>0</v>
      </c>
      <c r="BF27" s="19">
        <f>SUM(CLAIMS_IndOS_Open_Adv:CLAIMS_IndIS_Closed_NonAdv!BF27)</f>
        <v>0</v>
      </c>
      <c r="BG27" s="19">
        <f>SUM(CLAIMS_IndOS_Open_Adv:CLAIMS_IndIS_Closed_NonAdv!BG27)</f>
        <v>0</v>
      </c>
      <c r="BH27" s="19">
        <f>SUM(CLAIMS_IndOS_Open_Adv:CLAIMS_IndIS_Closed_NonAdv!BH27)</f>
        <v>0</v>
      </c>
      <c r="BI27" s="19">
        <f>SUM(CLAIMS_IndOS_Open_Adv:CLAIMS_IndIS_Closed_NonAdv!BI27)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19">
        <f>SUM(CLAIMS_IndOS_Open_Adv:CLAIMS_IndIS_Closed_NonAdv!F28)</f>
        <v>0</v>
      </c>
      <c r="G28" s="19">
        <f>SUM(CLAIMS_IndOS_Open_Adv:CLAIMS_IndIS_Closed_NonAdv!G28)</f>
        <v>0</v>
      </c>
      <c r="H28" s="19">
        <f>SUM(CLAIMS_IndOS_Open_Adv:CLAIMS_IndIS_Closed_NonAdv!H28)</f>
        <v>0</v>
      </c>
      <c r="I28" s="19">
        <f>SUM(CLAIMS_IndOS_Open_Adv:CLAIMS_IndIS_Closed_NonAdv!I28)</f>
        <v>0</v>
      </c>
      <c r="J28" s="19">
        <f>SUM(CLAIMS_IndOS_Open_Adv:CLAIMS_IndIS_Closed_NonAdv!J28)</f>
        <v>0</v>
      </c>
      <c r="K28" s="19">
        <f>SUM(CLAIMS_IndOS_Open_Adv:CLAIMS_IndIS_Closed_NonAdv!K28)</f>
        <v>0</v>
      </c>
      <c r="L28" s="19">
        <f>SUM(CLAIMS_IndOS_Open_Adv:CLAIMS_IndIS_Closed_NonAdv!L28)</f>
        <v>0</v>
      </c>
      <c r="M28" s="19">
        <f>SUM(CLAIMS_IndOS_Open_Adv:CLAIMS_IndIS_Closed_NonAdv!M28)</f>
        <v>0</v>
      </c>
      <c r="N28" s="19">
        <f>SUM(CLAIMS_IndOS_Open_Adv:CLAIMS_IndIS_Closed_NonAdv!N28)</f>
        <v>0</v>
      </c>
      <c r="O28" s="19">
        <f>SUM(CLAIMS_IndOS_Open_Adv:CLAIMS_IndIS_Closed_NonAdv!O28)</f>
        <v>0</v>
      </c>
      <c r="P28" s="19">
        <f>SUM(CLAIMS_IndOS_Open_Adv:CLAIMS_IndIS_Closed_NonAdv!P28)</f>
        <v>0</v>
      </c>
      <c r="Q28" s="19">
        <f>SUM(CLAIMS_IndOS_Open_Adv:CLAIMS_IndIS_Closed_NonAdv!Q28)</f>
        <v>0</v>
      </c>
      <c r="R28" s="19">
        <f>SUM(CLAIMS_IndOS_Open_Adv:CLAIMS_IndIS_Closed_NonAdv!R28)</f>
        <v>0</v>
      </c>
      <c r="S28" s="19">
        <f>SUM(CLAIMS_IndOS_Open_Adv:CLAIMS_IndIS_Closed_NonAdv!S28)</f>
        <v>0</v>
      </c>
      <c r="T28" s="19">
        <f>SUM(CLAIMS_IndOS_Open_Adv:CLAIMS_IndIS_Closed_NonAdv!T28)</f>
        <v>0</v>
      </c>
      <c r="U28" s="19">
        <f>SUM(CLAIMS_IndOS_Open_Adv:CLAIMS_IndIS_Closed_NonAdv!U28)</f>
        <v>0</v>
      </c>
      <c r="V28" s="19">
        <f>SUM(CLAIMS_IndOS_Open_Adv:CLAIMS_IndIS_Closed_NonAdv!V28)</f>
        <v>0</v>
      </c>
      <c r="W28" s="19">
        <f>SUM(CLAIMS_IndOS_Open_Adv:CLAIMS_IndIS_Closed_NonAdv!W28)</f>
        <v>0</v>
      </c>
      <c r="X28" s="19">
        <f>SUM(CLAIMS_IndOS_Open_Adv:CLAIMS_IndIS_Closed_NonAdv!X28)</f>
        <v>0</v>
      </c>
      <c r="Y28" s="19">
        <f>SUM(CLAIMS_IndOS_Open_Adv:CLAIMS_IndIS_Closed_NonAdv!Y28)</f>
        <v>0</v>
      </c>
      <c r="Z28" s="19">
        <f>SUM(CLAIMS_IndOS_Open_Adv:CLAIMS_IndIS_Closed_NonAdv!Z28)</f>
        <v>0</v>
      </c>
      <c r="AA28" s="19">
        <f>SUM(CLAIMS_IndOS_Open_Adv:CLAIMS_IndIS_Closed_NonAdv!AA28)</f>
        <v>0</v>
      </c>
      <c r="AB28" s="19">
        <f>SUM(CLAIMS_IndOS_Open_Adv:CLAIMS_IndIS_Closed_NonAdv!AB28)</f>
        <v>0</v>
      </c>
      <c r="AC28" s="19">
        <f>SUM(CLAIMS_IndOS_Open_Adv:CLAIMS_IndIS_Closed_NonAdv!AC28)</f>
        <v>0</v>
      </c>
      <c r="AD28" s="19">
        <f>SUM(CLAIMS_IndOS_Open_Adv:CLAIMS_IndIS_Closed_NonAdv!AD28)</f>
        <v>0</v>
      </c>
      <c r="AE28" s="19">
        <f>SUM(CLAIMS_IndOS_Open_Adv:CLAIMS_IndIS_Closed_NonAdv!AE28)</f>
        <v>0</v>
      </c>
      <c r="AF28" s="19">
        <f>SUM(CLAIMS_IndOS_Open_Adv:CLAIMS_IndIS_Closed_NonAdv!AF28)</f>
        <v>0</v>
      </c>
      <c r="AG28" s="19">
        <f>SUM(CLAIMS_IndOS_Open_Adv:CLAIMS_IndIS_Closed_NonAdv!AG28)</f>
        <v>0</v>
      </c>
      <c r="AH28" s="19">
        <f>SUM(CLAIMS_IndOS_Open_Adv:CLAIMS_IndIS_Closed_NonAdv!AH28)</f>
        <v>0</v>
      </c>
      <c r="AI28" s="19">
        <f>SUM(CLAIMS_IndOS_Open_Adv:CLAIMS_IndIS_Closed_NonAdv!AI28)</f>
        <v>0</v>
      </c>
      <c r="AJ28" s="19">
        <f>SUM(CLAIMS_IndOS_Open_Adv:CLAIMS_IndIS_Closed_NonAdv!AJ28)</f>
        <v>0</v>
      </c>
      <c r="AK28" s="19">
        <f>SUM(CLAIMS_IndOS_Open_Adv:CLAIMS_IndIS_Closed_NonAdv!AK28)</f>
        <v>0</v>
      </c>
      <c r="AL28" s="19">
        <f>SUM(CLAIMS_IndOS_Open_Adv:CLAIMS_IndIS_Closed_NonAdv!AL28)</f>
        <v>0</v>
      </c>
      <c r="AM28" s="19">
        <f>SUM(CLAIMS_IndOS_Open_Adv:CLAIMS_IndIS_Closed_NonAdv!AM28)</f>
        <v>0</v>
      </c>
      <c r="AN28" s="19">
        <f>SUM(CLAIMS_IndOS_Open_Adv:CLAIMS_IndIS_Closed_NonAdv!AN28)</f>
        <v>0</v>
      </c>
      <c r="AO28" s="19">
        <f>SUM(CLAIMS_IndOS_Open_Adv:CLAIMS_IndIS_Closed_NonAdv!AO28)</f>
        <v>0</v>
      </c>
      <c r="AP28" s="19">
        <f>SUM(CLAIMS_IndOS_Open_Adv:CLAIMS_IndIS_Closed_NonAdv!AP28)</f>
        <v>0</v>
      </c>
      <c r="AQ28" s="19">
        <f>SUM(CLAIMS_IndOS_Open_Adv:CLAIMS_IndIS_Closed_NonAdv!AQ28)</f>
        <v>0</v>
      </c>
      <c r="AR28" s="19">
        <f>SUM(CLAIMS_IndOS_Open_Adv:CLAIMS_IndIS_Closed_NonAdv!AR28)</f>
        <v>0</v>
      </c>
      <c r="AS28" s="19">
        <f>SUM(CLAIMS_IndOS_Open_Adv:CLAIMS_IndIS_Closed_NonAdv!AS28)</f>
        <v>0</v>
      </c>
      <c r="AT28" s="19">
        <f>SUM(CLAIMS_IndOS_Open_Adv:CLAIMS_IndIS_Closed_NonAdv!AT28)</f>
        <v>0</v>
      </c>
      <c r="AU28" s="19">
        <f>SUM(CLAIMS_IndOS_Open_Adv:CLAIMS_IndIS_Closed_NonAdv!AU28)</f>
        <v>0</v>
      </c>
      <c r="AV28" s="19">
        <f>SUM(CLAIMS_IndOS_Open_Adv:CLAIMS_IndIS_Closed_NonAdv!AV28)</f>
        <v>0</v>
      </c>
      <c r="AW28" s="19">
        <f>SUM(CLAIMS_IndOS_Open_Adv:CLAIMS_IndIS_Closed_NonAdv!AW28)</f>
        <v>0</v>
      </c>
      <c r="AX28" s="19">
        <f>SUM(CLAIMS_IndOS_Open_Adv:CLAIMS_IndIS_Closed_NonAdv!AX28)</f>
        <v>0</v>
      </c>
      <c r="AY28" s="19">
        <f>SUM(CLAIMS_IndOS_Open_Adv:CLAIMS_IndIS_Closed_NonAdv!AY28)</f>
        <v>0</v>
      </c>
      <c r="AZ28" s="19">
        <f>SUM(CLAIMS_IndOS_Open_Adv:CLAIMS_IndIS_Closed_NonAdv!AZ28)</f>
        <v>0</v>
      </c>
      <c r="BA28" s="19">
        <f>SUM(CLAIMS_IndOS_Open_Adv:CLAIMS_IndIS_Closed_NonAdv!BA28)</f>
        <v>0</v>
      </c>
      <c r="BB28" s="19">
        <f>SUM(CLAIMS_IndOS_Open_Adv:CLAIMS_IndIS_Closed_NonAdv!BB28)</f>
        <v>0</v>
      </c>
      <c r="BC28" s="19">
        <f>SUM(CLAIMS_IndOS_Open_Adv:CLAIMS_IndIS_Closed_NonAdv!BC28)</f>
        <v>0</v>
      </c>
      <c r="BD28" s="19">
        <f>SUM(CLAIMS_IndOS_Open_Adv:CLAIMS_IndIS_Closed_NonAdv!BD28)</f>
        <v>0</v>
      </c>
      <c r="BE28" s="19">
        <f>SUM(CLAIMS_IndOS_Open_Adv:CLAIMS_IndIS_Closed_NonAdv!BE28)</f>
        <v>0</v>
      </c>
      <c r="BF28" s="19">
        <f>SUM(CLAIMS_IndOS_Open_Adv:CLAIMS_IndIS_Closed_NonAdv!BF28)</f>
        <v>0</v>
      </c>
      <c r="BG28" s="19">
        <f>SUM(CLAIMS_IndOS_Open_Adv:CLAIMS_IndIS_Closed_NonAdv!BG28)</f>
        <v>0</v>
      </c>
      <c r="BH28" s="19">
        <f>SUM(CLAIMS_IndOS_Open_Adv:CLAIMS_IndIS_Closed_NonAdv!BH28)</f>
        <v>0</v>
      </c>
      <c r="BI28" s="19">
        <f>SUM(CLAIMS_IndOS_Open_Adv:CLAIMS_IndIS_Closed_NonAdv!BI28)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19">
        <f>SUM(CLAIMS_IndOS_Open_Adv:CLAIMS_IndIS_Closed_NonAdv!F29)</f>
        <v>0</v>
      </c>
      <c r="G29" s="19">
        <f>SUM(CLAIMS_IndOS_Open_Adv:CLAIMS_IndIS_Closed_NonAdv!G29)</f>
        <v>0</v>
      </c>
      <c r="H29" s="19">
        <f>SUM(CLAIMS_IndOS_Open_Adv:CLAIMS_IndIS_Closed_NonAdv!H29)</f>
        <v>0</v>
      </c>
      <c r="I29" s="19">
        <f>SUM(CLAIMS_IndOS_Open_Adv:CLAIMS_IndIS_Closed_NonAdv!I29)</f>
        <v>0</v>
      </c>
      <c r="J29" s="19">
        <f>SUM(CLAIMS_IndOS_Open_Adv:CLAIMS_IndIS_Closed_NonAdv!J29)</f>
        <v>0</v>
      </c>
      <c r="K29" s="19">
        <f>SUM(CLAIMS_IndOS_Open_Adv:CLAIMS_IndIS_Closed_NonAdv!K29)</f>
        <v>0</v>
      </c>
      <c r="L29" s="19">
        <f>SUM(CLAIMS_IndOS_Open_Adv:CLAIMS_IndIS_Closed_NonAdv!L29)</f>
        <v>0</v>
      </c>
      <c r="M29" s="19">
        <f>SUM(CLAIMS_IndOS_Open_Adv:CLAIMS_IndIS_Closed_NonAdv!M29)</f>
        <v>0</v>
      </c>
      <c r="N29" s="19">
        <f>SUM(CLAIMS_IndOS_Open_Adv:CLAIMS_IndIS_Closed_NonAdv!N29)</f>
        <v>0</v>
      </c>
      <c r="O29" s="19">
        <f>SUM(CLAIMS_IndOS_Open_Adv:CLAIMS_IndIS_Closed_NonAdv!O29)</f>
        <v>0</v>
      </c>
      <c r="P29" s="19">
        <f>SUM(CLAIMS_IndOS_Open_Adv:CLAIMS_IndIS_Closed_NonAdv!P29)</f>
        <v>0</v>
      </c>
      <c r="Q29" s="19">
        <f>SUM(CLAIMS_IndOS_Open_Adv:CLAIMS_IndIS_Closed_NonAdv!Q29)</f>
        <v>0</v>
      </c>
      <c r="R29" s="19">
        <f>SUM(CLAIMS_IndOS_Open_Adv:CLAIMS_IndIS_Closed_NonAdv!R29)</f>
        <v>0</v>
      </c>
      <c r="S29" s="19">
        <f>SUM(CLAIMS_IndOS_Open_Adv:CLAIMS_IndIS_Closed_NonAdv!S29)</f>
        <v>0</v>
      </c>
      <c r="T29" s="19">
        <f>SUM(CLAIMS_IndOS_Open_Adv:CLAIMS_IndIS_Closed_NonAdv!T29)</f>
        <v>0</v>
      </c>
      <c r="U29" s="19">
        <f>SUM(CLAIMS_IndOS_Open_Adv:CLAIMS_IndIS_Closed_NonAdv!U29)</f>
        <v>0</v>
      </c>
      <c r="V29" s="19">
        <f>SUM(CLAIMS_IndOS_Open_Adv:CLAIMS_IndIS_Closed_NonAdv!V29)</f>
        <v>0</v>
      </c>
      <c r="W29" s="19">
        <f>SUM(CLAIMS_IndOS_Open_Adv:CLAIMS_IndIS_Closed_NonAdv!W29)</f>
        <v>0</v>
      </c>
      <c r="X29" s="19">
        <f>SUM(CLAIMS_IndOS_Open_Adv:CLAIMS_IndIS_Closed_NonAdv!X29)</f>
        <v>0</v>
      </c>
      <c r="Y29" s="19">
        <f>SUM(CLAIMS_IndOS_Open_Adv:CLAIMS_IndIS_Closed_NonAdv!Y29)</f>
        <v>0</v>
      </c>
      <c r="Z29" s="19">
        <f>SUM(CLAIMS_IndOS_Open_Adv:CLAIMS_IndIS_Closed_NonAdv!Z29)</f>
        <v>0</v>
      </c>
      <c r="AA29" s="19">
        <f>SUM(CLAIMS_IndOS_Open_Adv:CLAIMS_IndIS_Closed_NonAdv!AA29)</f>
        <v>0</v>
      </c>
      <c r="AB29" s="19">
        <f>SUM(CLAIMS_IndOS_Open_Adv:CLAIMS_IndIS_Closed_NonAdv!AB29)</f>
        <v>0</v>
      </c>
      <c r="AC29" s="19">
        <f>SUM(CLAIMS_IndOS_Open_Adv:CLAIMS_IndIS_Closed_NonAdv!AC29)</f>
        <v>0</v>
      </c>
      <c r="AD29" s="19">
        <f>SUM(CLAIMS_IndOS_Open_Adv:CLAIMS_IndIS_Closed_NonAdv!AD29)</f>
        <v>0</v>
      </c>
      <c r="AE29" s="19">
        <f>SUM(CLAIMS_IndOS_Open_Adv:CLAIMS_IndIS_Closed_NonAdv!AE29)</f>
        <v>0</v>
      </c>
      <c r="AF29" s="19">
        <f>SUM(CLAIMS_IndOS_Open_Adv:CLAIMS_IndIS_Closed_NonAdv!AF29)</f>
        <v>0</v>
      </c>
      <c r="AG29" s="19">
        <f>SUM(CLAIMS_IndOS_Open_Adv:CLAIMS_IndIS_Closed_NonAdv!AG29)</f>
        <v>0</v>
      </c>
      <c r="AH29" s="19">
        <f>SUM(CLAIMS_IndOS_Open_Adv:CLAIMS_IndIS_Closed_NonAdv!AH29)</f>
        <v>0</v>
      </c>
      <c r="AI29" s="19">
        <f>SUM(CLAIMS_IndOS_Open_Adv:CLAIMS_IndIS_Closed_NonAdv!AI29)</f>
        <v>0</v>
      </c>
      <c r="AJ29" s="19">
        <f>SUM(CLAIMS_IndOS_Open_Adv:CLAIMS_IndIS_Closed_NonAdv!AJ29)</f>
        <v>0</v>
      </c>
      <c r="AK29" s="19">
        <f>SUM(CLAIMS_IndOS_Open_Adv:CLAIMS_IndIS_Closed_NonAdv!AK29)</f>
        <v>0</v>
      </c>
      <c r="AL29" s="19">
        <f>SUM(CLAIMS_IndOS_Open_Adv:CLAIMS_IndIS_Closed_NonAdv!AL29)</f>
        <v>0</v>
      </c>
      <c r="AM29" s="19">
        <f>SUM(CLAIMS_IndOS_Open_Adv:CLAIMS_IndIS_Closed_NonAdv!AM29)</f>
        <v>0</v>
      </c>
      <c r="AN29" s="19">
        <f>SUM(CLAIMS_IndOS_Open_Adv:CLAIMS_IndIS_Closed_NonAdv!AN29)</f>
        <v>0</v>
      </c>
      <c r="AO29" s="19">
        <f>SUM(CLAIMS_IndOS_Open_Adv:CLAIMS_IndIS_Closed_NonAdv!AO29)</f>
        <v>0</v>
      </c>
      <c r="AP29" s="19">
        <f>SUM(CLAIMS_IndOS_Open_Adv:CLAIMS_IndIS_Closed_NonAdv!AP29)</f>
        <v>0</v>
      </c>
      <c r="AQ29" s="19">
        <f>SUM(CLAIMS_IndOS_Open_Adv:CLAIMS_IndIS_Closed_NonAdv!AQ29)</f>
        <v>0</v>
      </c>
      <c r="AR29" s="19">
        <f>SUM(CLAIMS_IndOS_Open_Adv:CLAIMS_IndIS_Closed_NonAdv!AR29)</f>
        <v>0</v>
      </c>
      <c r="AS29" s="19">
        <f>SUM(CLAIMS_IndOS_Open_Adv:CLAIMS_IndIS_Closed_NonAdv!AS29)</f>
        <v>0</v>
      </c>
      <c r="AT29" s="19">
        <f>SUM(CLAIMS_IndOS_Open_Adv:CLAIMS_IndIS_Closed_NonAdv!AT29)</f>
        <v>0</v>
      </c>
      <c r="AU29" s="19">
        <f>SUM(CLAIMS_IndOS_Open_Adv:CLAIMS_IndIS_Closed_NonAdv!AU29)</f>
        <v>0</v>
      </c>
      <c r="AV29" s="19">
        <f>SUM(CLAIMS_IndOS_Open_Adv:CLAIMS_IndIS_Closed_NonAdv!AV29)</f>
        <v>0</v>
      </c>
      <c r="AW29" s="19">
        <f>SUM(CLAIMS_IndOS_Open_Adv:CLAIMS_IndIS_Closed_NonAdv!AW29)</f>
        <v>0</v>
      </c>
      <c r="AX29" s="19">
        <f>SUM(CLAIMS_IndOS_Open_Adv:CLAIMS_IndIS_Closed_NonAdv!AX29)</f>
        <v>0</v>
      </c>
      <c r="AY29" s="19">
        <f>SUM(CLAIMS_IndOS_Open_Adv:CLAIMS_IndIS_Closed_NonAdv!AY29)</f>
        <v>0</v>
      </c>
      <c r="AZ29" s="19">
        <f>SUM(CLAIMS_IndOS_Open_Adv:CLAIMS_IndIS_Closed_NonAdv!AZ29)</f>
        <v>0</v>
      </c>
      <c r="BA29" s="19">
        <f>SUM(CLAIMS_IndOS_Open_Adv:CLAIMS_IndIS_Closed_NonAdv!BA29)</f>
        <v>0</v>
      </c>
      <c r="BB29" s="19">
        <f>SUM(CLAIMS_IndOS_Open_Adv:CLAIMS_IndIS_Closed_NonAdv!BB29)</f>
        <v>0</v>
      </c>
      <c r="BC29" s="19">
        <f>SUM(CLAIMS_IndOS_Open_Adv:CLAIMS_IndIS_Closed_NonAdv!BC29)</f>
        <v>0</v>
      </c>
      <c r="BD29" s="19">
        <f>SUM(CLAIMS_IndOS_Open_Adv:CLAIMS_IndIS_Closed_NonAdv!BD29)</f>
        <v>0</v>
      </c>
      <c r="BE29" s="19">
        <f>SUM(CLAIMS_IndOS_Open_Adv:CLAIMS_IndIS_Closed_NonAdv!BE29)</f>
        <v>0</v>
      </c>
      <c r="BF29" s="19">
        <f>SUM(CLAIMS_IndOS_Open_Adv:CLAIMS_IndIS_Closed_NonAdv!BF29)</f>
        <v>0</v>
      </c>
      <c r="BG29" s="19">
        <f>SUM(CLAIMS_IndOS_Open_Adv:CLAIMS_IndIS_Closed_NonAdv!BG29)</f>
        <v>0</v>
      </c>
      <c r="BH29" s="19">
        <f>SUM(CLAIMS_IndOS_Open_Adv:CLAIMS_IndIS_Closed_NonAdv!BH29)</f>
        <v>0</v>
      </c>
      <c r="BI29" s="19">
        <f>SUM(CLAIMS_IndOS_Open_Adv:CLAIMS_IndIS_Closed_NonAdv!BI29)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19">
        <f>SUM(CLAIMS_IndOS_Open_Adv:CLAIMS_IndIS_Closed_NonAdv!F30)</f>
        <v>0</v>
      </c>
      <c r="G30" s="19">
        <f>SUM(CLAIMS_IndOS_Open_Adv:CLAIMS_IndIS_Closed_NonAdv!G30)</f>
        <v>0</v>
      </c>
      <c r="H30" s="19">
        <f>SUM(CLAIMS_IndOS_Open_Adv:CLAIMS_IndIS_Closed_NonAdv!H30)</f>
        <v>0</v>
      </c>
      <c r="I30" s="19">
        <f>SUM(CLAIMS_IndOS_Open_Adv:CLAIMS_IndIS_Closed_NonAdv!I30)</f>
        <v>0</v>
      </c>
      <c r="J30" s="19">
        <f>SUM(CLAIMS_IndOS_Open_Adv:CLAIMS_IndIS_Closed_NonAdv!J30)</f>
        <v>0</v>
      </c>
      <c r="K30" s="19">
        <f>SUM(CLAIMS_IndOS_Open_Adv:CLAIMS_IndIS_Closed_NonAdv!K30)</f>
        <v>0</v>
      </c>
      <c r="L30" s="19">
        <f>SUM(CLAIMS_IndOS_Open_Adv:CLAIMS_IndIS_Closed_NonAdv!L30)</f>
        <v>0</v>
      </c>
      <c r="M30" s="19">
        <f>SUM(CLAIMS_IndOS_Open_Adv:CLAIMS_IndIS_Closed_NonAdv!M30)</f>
        <v>0</v>
      </c>
      <c r="N30" s="19">
        <f>SUM(CLAIMS_IndOS_Open_Adv:CLAIMS_IndIS_Closed_NonAdv!N30)</f>
        <v>0</v>
      </c>
      <c r="O30" s="19">
        <f>SUM(CLAIMS_IndOS_Open_Adv:CLAIMS_IndIS_Closed_NonAdv!O30)</f>
        <v>0</v>
      </c>
      <c r="P30" s="19">
        <f>SUM(CLAIMS_IndOS_Open_Adv:CLAIMS_IndIS_Closed_NonAdv!P30)</f>
        <v>0</v>
      </c>
      <c r="Q30" s="19">
        <f>SUM(CLAIMS_IndOS_Open_Adv:CLAIMS_IndIS_Closed_NonAdv!Q30)</f>
        <v>0</v>
      </c>
      <c r="R30" s="19">
        <f>SUM(CLAIMS_IndOS_Open_Adv:CLAIMS_IndIS_Closed_NonAdv!R30)</f>
        <v>0</v>
      </c>
      <c r="S30" s="19">
        <f>SUM(CLAIMS_IndOS_Open_Adv:CLAIMS_IndIS_Closed_NonAdv!S30)</f>
        <v>0</v>
      </c>
      <c r="T30" s="19">
        <f>SUM(CLAIMS_IndOS_Open_Adv:CLAIMS_IndIS_Closed_NonAdv!T30)</f>
        <v>0</v>
      </c>
      <c r="U30" s="19">
        <f>SUM(CLAIMS_IndOS_Open_Adv:CLAIMS_IndIS_Closed_NonAdv!U30)</f>
        <v>0</v>
      </c>
      <c r="V30" s="19">
        <f>SUM(CLAIMS_IndOS_Open_Adv:CLAIMS_IndIS_Closed_NonAdv!V30)</f>
        <v>0</v>
      </c>
      <c r="W30" s="19">
        <f>SUM(CLAIMS_IndOS_Open_Adv:CLAIMS_IndIS_Closed_NonAdv!W30)</f>
        <v>0</v>
      </c>
      <c r="X30" s="19">
        <f>SUM(CLAIMS_IndOS_Open_Adv:CLAIMS_IndIS_Closed_NonAdv!X30)</f>
        <v>0</v>
      </c>
      <c r="Y30" s="19">
        <f>SUM(CLAIMS_IndOS_Open_Adv:CLAIMS_IndIS_Closed_NonAdv!Y30)</f>
        <v>0</v>
      </c>
      <c r="Z30" s="19">
        <f>SUM(CLAIMS_IndOS_Open_Adv:CLAIMS_IndIS_Closed_NonAdv!Z30)</f>
        <v>0</v>
      </c>
      <c r="AA30" s="19">
        <f>SUM(CLAIMS_IndOS_Open_Adv:CLAIMS_IndIS_Closed_NonAdv!AA30)</f>
        <v>0</v>
      </c>
      <c r="AB30" s="19">
        <f>SUM(CLAIMS_IndOS_Open_Adv:CLAIMS_IndIS_Closed_NonAdv!AB30)</f>
        <v>0</v>
      </c>
      <c r="AC30" s="19">
        <f>SUM(CLAIMS_IndOS_Open_Adv:CLAIMS_IndIS_Closed_NonAdv!AC30)</f>
        <v>0</v>
      </c>
      <c r="AD30" s="19">
        <f>SUM(CLAIMS_IndOS_Open_Adv:CLAIMS_IndIS_Closed_NonAdv!AD30)</f>
        <v>0</v>
      </c>
      <c r="AE30" s="19">
        <f>SUM(CLAIMS_IndOS_Open_Adv:CLAIMS_IndIS_Closed_NonAdv!AE30)</f>
        <v>0</v>
      </c>
      <c r="AF30" s="19">
        <f>SUM(CLAIMS_IndOS_Open_Adv:CLAIMS_IndIS_Closed_NonAdv!AF30)</f>
        <v>0</v>
      </c>
      <c r="AG30" s="19">
        <f>SUM(CLAIMS_IndOS_Open_Adv:CLAIMS_IndIS_Closed_NonAdv!AG30)</f>
        <v>0</v>
      </c>
      <c r="AH30" s="19">
        <f>SUM(CLAIMS_IndOS_Open_Adv:CLAIMS_IndIS_Closed_NonAdv!AH30)</f>
        <v>0</v>
      </c>
      <c r="AI30" s="19">
        <f>SUM(CLAIMS_IndOS_Open_Adv:CLAIMS_IndIS_Closed_NonAdv!AI30)</f>
        <v>0</v>
      </c>
      <c r="AJ30" s="19">
        <f>SUM(CLAIMS_IndOS_Open_Adv:CLAIMS_IndIS_Closed_NonAdv!AJ30)</f>
        <v>0</v>
      </c>
      <c r="AK30" s="19">
        <f>SUM(CLAIMS_IndOS_Open_Adv:CLAIMS_IndIS_Closed_NonAdv!AK30)</f>
        <v>0</v>
      </c>
      <c r="AL30" s="19">
        <f>SUM(CLAIMS_IndOS_Open_Adv:CLAIMS_IndIS_Closed_NonAdv!AL30)</f>
        <v>0</v>
      </c>
      <c r="AM30" s="19">
        <f>SUM(CLAIMS_IndOS_Open_Adv:CLAIMS_IndIS_Closed_NonAdv!AM30)</f>
        <v>0</v>
      </c>
      <c r="AN30" s="19">
        <f>SUM(CLAIMS_IndOS_Open_Adv:CLAIMS_IndIS_Closed_NonAdv!AN30)</f>
        <v>0</v>
      </c>
      <c r="AO30" s="19">
        <f>SUM(CLAIMS_IndOS_Open_Adv:CLAIMS_IndIS_Closed_NonAdv!AO30)</f>
        <v>0</v>
      </c>
      <c r="AP30" s="19">
        <f>SUM(CLAIMS_IndOS_Open_Adv:CLAIMS_IndIS_Closed_NonAdv!AP30)</f>
        <v>0</v>
      </c>
      <c r="AQ30" s="19">
        <f>SUM(CLAIMS_IndOS_Open_Adv:CLAIMS_IndIS_Closed_NonAdv!AQ30)</f>
        <v>0</v>
      </c>
      <c r="AR30" s="19">
        <f>SUM(CLAIMS_IndOS_Open_Adv:CLAIMS_IndIS_Closed_NonAdv!AR30)</f>
        <v>0</v>
      </c>
      <c r="AS30" s="19">
        <f>SUM(CLAIMS_IndOS_Open_Adv:CLAIMS_IndIS_Closed_NonAdv!AS30)</f>
        <v>0</v>
      </c>
      <c r="AT30" s="19">
        <f>SUM(CLAIMS_IndOS_Open_Adv:CLAIMS_IndIS_Closed_NonAdv!AT30)</f>
        <v>0</v>
      </c>
      <c r="AU30" s="19">
        <f>SUM(CLAIMS_IndOS_Open_Adv:CLAIMS_IndIS_Closed_NonAdv!AU30)</f>
        <v>0</v>
      </c>
      <c r="AV30" s="19">
        <f>SUM(CLAIMS_IndOS_Open_Adv:CLAIMS_IndIS_Closed_NonAdv!AV30)</f>
        <v>0</v>
      </c>
      <c r="AW30" s="19">
        <f>SUM(CLAIMS_IndOS_Open_Adv:CLAIMS_IndIS_Closed_NonAdv!AW30)</f>
        <v>0</v>
      </c>
      <c r="AX30" s="19">
        <f>SUM(CLAIMS_IndOS_Open_Adv:CLAIMS_IndIS_Closed_NonAdv!AX30)</f>
        <v>0</v>
      </c>
      <c r="AY30" s="19">
        <f>SUM(CLAIMS_IndOS_Open_Adv:CLAIMS_IndIS_Closed_NonAdv!AY30)</f>
        <v>0</v>
      </c>
      <c r="AZ30" s="19">
        <f>SUM(CLAIMS_IndOS_Open_Adv:CLAIMS_IndIS_Closed_NonAdv!AZ30)</f>
        <v>0</v>
      </c>
      <c r="BA30" s="19">
        <f>SUM(CLAIMS_IndOS_Open_Adv:CLAIMS_IndIS_Closed_NonAdv!BA30)</f>
        <v>0</v>
      </c>
      <c r="BB30" s="19">
        <f>SUM(CLAIMS_IndOS_Open_Adv:CLAIMS_IndIS_Closed_NonAdv!BB30)</f>
        <v>0</v>
      </c>
      <c r="BC30" s="19">
        <f>SUM(CLAIMS_IndOS_Open_Adv:CLAIMS_IndIS_Closed_NonAdv!BC30)</f>
        <v>0</v>
      </c>
      <c r="BD30" s="19">
        <f>SUM(CLAIMS_IndOS_Open_Adv:CLAIMS_IndIS_Closed_NonAdv!BD30)</f>
        <v>0</v>
      </c>
      <c r="BE30" s="19">
        <f>SUM(CLAIMS_IndOS_Open_Adv:CLAIMS_IndIS_Closed_NonAdv!BE30)</f>
        <v>0</v>
      </c>
      <c r="BF30" s="19">
        <f>SUM(CLAIMS_IndOS_Open_Adv:CLAIMS_IndIS_Closed_NonAdv!BF30)</f>
        <v>0</v>
      </c>
      <c r="BG30" s="19">
        <f>SUM(CLAIMS_IndOS_Open_Adv:CLAIMS_IndIS_Closed_NonAdv!BG30)</f>
        <v>0</v>
      </c>
      <c r="BH30" s="19">
        <f>SUM(CLAIMS_IndOS_Open_Adv:CLAIMS_IndIS_Closed_NonAdv!BH30)</f>
        <v>0</v>
      </c>
      <c r="BI30" s="19">
        <f>SUM(CLAIMS_IndOS_Open_Adv:CLAIMS_IndIS_Closed_NonAdv!BI30)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19">
        <f>SUM(CLAIMS_IndOS_Open_Adv:CLAIMS_IndIS_Closed_NonAdv!F31)</f>
        <v>0</v>
      </c>
      <c r="G31" s="19">
        <f>SUM(CLAIMS_IndOS_Open_Adv:CLAIMS_IndIS_Closed_NonAdv!G31)</f>
        <v>0</v>
      </c>
      <c r="H31" s="19">
        <f>SUM(CLAIMS_IndOS_Open_Adv:CLAIMS_IndIS_Closed_NonAdv!H31)</f>
        <v>0</v>
      </c>
      <c r="I31" s="19">
        <f>SUM(CLAIMS_IndOS_Open_Adv:CLAIMS_IndIS_Closed_NonAdv!I31)</f>
        <v>0</v>
      </c>
      <c r="J31" s="19">
        <f>SUM(CLAIMS_IndOS_Open_Adv:CLAIMS_IndIS_Closed_NonAdv!J31)</f>
        <v>0</v>
      </c>
      <c r="K31" s="19">
        <f>SUM(CLAIMS_IndOS_Open_Adv:CLAIMS_IndIS_Closed_NonAdv!K31)</f>
        <v>0</v>
      </c>
      <c r="L31" s="19">
        <f>SUM(CLAIMS_IndOS_Open_Adv:CLAIMS_IndIS_Closed_NonAdv!L31)</f>
        <v>0</v>
      </c>
      <c r="M31" s="19">
        <f>SUM(CLAIMS_IndOS_Open_Adv:CLAIMS_IndIS_Closed_NonAdv!M31)</f>
        <v>0</v>
      </c>
      <c r="N31" s="19">
        <f>SUM(CLAIMS_IndOS_Open_Adv:CLAIMS_IndIS_Closed_NonAdv!N31)</f>
        <v>0</v>
      </c>
      <c r="O31" s="19">
        <f>SUM(CLAIMS_IndOS_Open_Adv:CLAIMS_IndIS_Closed_NonAdv!O31)</f>
        <v>0</v>
      </c>
      <c r="P31" s="19">
        <f>SUM(CLAIMS_IndOS_Open_Adv:CLAIMS_IndIS_Closed_NonAdv!P31)</f>
        <v>0</v>
      </c>
      <c r="Q31" s="19">
        <f>SUM(CLAIMS_IndOS_Open_Adv:CLAIMS_IndIS_Closed_NonAdv!Q31)</f>
        <v>0</v>
      </c>
      <c r="R31" s="19">
        <f>SUM(CLAIMS_IndOS_Open_Adv:CLAIMS_IndIS_Closed_NonAdv!R31)</f>
        <v>0</v>
      </c>
      <c r="S31" s="19">
        <f>SUM(CLAIMS_IndOS_Open_Adv:CLAIMS_IndIS_Closed_NonAdv!S31)</f>
        <v>0</v>
      </c>
      <c r="T31" s="19">
        <f>SUM(CLAIMS_IndOS_Open_Adv:CLAIMS_IndIS_Closed_NonAdv!T31)</f>
        <v>0</v>
      </c>
      <c r="U31" s="19">
        <f>SUM(CLAIMS_IndOS_Open_Adv:CLAIMS_IndIS_Closed_NonAdv!U31)</f>
        <v>0</v>
      </c>
      <c r="V31" s="19">
        <f>SUM(CLAIMS_IndOS_Open_Adv:CLAIMS_IndIS_Closed_NonAdv!V31)</f>
        <v>0</v>
      </c>
      <c r="W31" s="19">
        <f>SUM(CLAIMS_IndOS_Open_Adv:CLAIMS_IndIS_Closed_NonAdv!W31)</f>
        <v>0</v>
      </c>
      <c r="X31" s="19">
        <f>SUM(CLAIMS_IndOS_Open_Adv:CLAIMS_IndIS_Closed_NonAdv!X31)</f>
        <v>0</v>
      </c>
      <c r="Y31" s="19">
        <f>SUM(CLAIMS_IndOS_Open_Adv:CLAIMS_IndIS_Closed_NonAdv!Y31)</f>
        <v>0</v>
      </c>
      <c r="Z31" s="19">
        <f>SUM(CLAIMS_IndOS_Open_Adv:CLAIMS_IndIS_Closed_NonAdv!Z31)</f>
        <v>0</v>
      </c>
      <c r="AA31" s="19">
        <f>SUM(CLAIMS_IndOS_Open_Adv:CLAIMS_IndIS_Closed_NonAdv!AA31)</f>
        <v>0</v>
      </c>
      <c r="AB31" s="19">
        <f>SUM(CLAIMS_IndOS_Open_Adv:CLAIMS_IndIS_Closed_NonAdv!AB31)</f>
        <v>0</v>
      </c>
      <c r="AC31" s="19">
        <f>SUM(CLAIMS_IndOS_Open_Adv:CLAIMS_IndIS_Closed_NonAdv!AC31)</f>
        <v>0</v>
      </c>
      <c r="AD31" s="19">
        <f>SUM(CLAIMS_IndOS_Open_Adv:CLAIMS_IndIS_Closed_NonAdv!AD31)</f>
        <v>0</v>
      </c>
      <c r="AE31" s="19">
        <f>SUM(CLAIMS_IndOS_Open_Adv:CLAIMS_IndIS_Closed_NonAdv!AE31)</f>
        <v>0</v>
      </c>
      <c r="AF31" s="19">
        <f>SUM(CLAIMS_IndOS_Open_Adv:CLAIMS_IndIS_Closed_NonAdv!AF31)</f>
        <v>0</v>
      </c>
      <c r="AG31" s="19">
        <f>SUM(CLAIMS_IndOS_Open_Adv:CLAIMS_IndIS_Closed_NonAdv!AG31)</f>
        <v>0</v>
      </c>
      <c r="AH31" s="19">
        <f>SUM(CLAIMS_IndOS_Open_Adv:CLAIMS_IndIS_Closed_NonAdv!AH31)</f>
        <v>0</v>
      </c>
      <c r="AI31" s="19">
        <f>SUM(CLAIMS_IndOS_Open_Adv:CLAIMS_IndIS_Closed_NonAdv!AI31)</f>
        <v>0</v>
      </c>
      <c r="AJ31" s="19">
        <f>SUM(CLAIMS_IndOS_Open_Adv:CLAIMS_IndIS_Closed_NonAdv!AJ31)</f>
        <v>0</v>
      </c>
      <c r="AK31" s="19">
        <f>SUM(CLAIMS_IndOS_Open_Adv:CLAIMS_IndIS_Closed_NonAdv!AK31)</f>
        <v>0</v>
      </c>
      <c r="AL31" s="19">
        <f>SUM(CLAIMS_IndOS_Open_Adv:CLAIMS_IndIS_Closed_NonAdv!AL31)</f>
        <v>0</v>
      </c>
      <c r="AM31" s="19">
        <f>SUM(CLAIMS_IndOS_Open_Adv:CLAIMS_IndIS_Closed_NonAdv!AM31)</f>
        <v>0</v>
      </c>
      <c r="AN31" s="19">
        <f>SUM(CLAIMS_IndOS_Open_Adv:CLAIMS_IndIS_Closed_NonAdv!AN31)</f>
        <v>0</v>
      </c>
      <c r="AO31" s="19">
        <f>SUM(CLAIMS_IndOS_Open_Adv:CLAIMS_IndIS_Closed_NonAdv!AO31)</f>
        <v>0</v>
      </c>
      <c r="AP31" s="19">
        <f>SUM(CLAIMS_IndOS_Open_Adv:CLAIMS_IndIS_Closed_NonAdv!AP31)</f>
        <v>0</v>
      </c>
      <c r="AQ31" s="19">
        <f>SUM(CLAIMS_IndOS_Open_Adv:CLAIMS_IndIS_Closed_NonAdv!AQ31)</f>
        <v>0</v>
      </c>
      <c r="AR31" s="19">
        <f>SUM(CLAIMS_IndOS_Open_Adv:CLAIMS_IndIS_Closed_NonAdv!AR31)</f>
        <v>0</v>
      </c>
      <c r="AS31" s="19">
        <f>SUM(CLAIMS_IndOS_Open_Adv:CLAIMS_IndIS_Closed_NonAdv!AS31)</f>
        <v>0</v>
      </c>
      <c r="AT31" s="19">
        <f>SUM(CLAIMS_IndOS_Open_Adv:CLAIMS_IndIS_Closed_NonAdv!AT31)</f>
        <v>0</v>
      </c>
      <c r="AU31" s="19">
        <f>SUM(CLAIMS_IndOS_Open_Adv:CLAIMS_IndIS_Closed_NonAdv!AU31)</f>
        <v>0</v>
      </c>
      <c r="AV31" s="19">
        <f>SUM(CLAIMS_IndOS_Open_Adv:CLAIMS_IndIS_Closed_NonAdv!AV31)</f>
        <v>0</v>
      </c>
      <c r="AW31" s="19">
        <f>SUM(CLAIMS_IndOS_Open_Adv:CLAIMS_IndIS_Closed_NonAdv!AW31)</f>
        <v>0</v>
      </c>
      <c r="AX31" s="19">
        <f>SUM(CLAIMS_IndOS_Open_Adv:CLAIMS_IndIS_Closed_NonAdv!AX31)</f>
        <v>0</v>
      </c>
      <c r="AY31" s="19">
        <f>SUM(CLAIMS_IndOS_Open_Adv:CLAIMS_IndIS_Closed_NonAdv!AY31)</f>
        <v>0</v>
      </c>
      <c r="AZ31" s="19">
        <f>SUM(CLAIMS_IndOS_Open_Adv:CLAIMS_IndIS_Closed_NonAdv!AZ31)</f>
        <v>0</v>
      </c>
      <c r="BA31" s="19">
        <f>SUM(CLAIMS_IndOS_Open_Adv:CLAIMS_IndIS_Closed_NonAdv!BA31)</f>
        <v>0</v>
      </c>
      <c r="BB31" s="19">
        <f>SUM(CLAIMS_IndOS_Open_Adv:CLAIMS_IndIS_Closed_NonAdv!BB31)</f>
        <v>0</v>
      </c>
      <c r="BC31" s="19">
        <f>SUM(CLAIMS_IndOS_Open_Adv:CLAIMS_IndIS_Closed_NonAdv!BC31)</f>
        <v>0</v>
      </c>
      <c r="BD31" s="19">
        <f>SUM(CLAIMS_IndOS_Open_Adv:CLAIMS_IndIS_Closed_NonAdv!BD31)</f>
        <v>0</v>
      </c>
      <c r="BE31" s="19">
        <f>SUM(CLAIMS_IndOS_Open_Adv:CLAIMS_IndIS_Closed_NonAdv!BE31)</f>
        <v>0</v>
      </c>
      <c r="BF31" s="19">
        <f>SUM(CLAIMS_IndOS_Open_Adv:CLAIMS_IndIS_Closed_NonAdv!BF31)</f>
        <v>0</v>
      </c>
      <c r="BG31" s="19">
        <f>SUM(CLAIMS_IndOS_Open_Adv:CLAIMS_IndIS_Closed_NonAdv!BG31)</f>
        <v>0</v>
      </c>
      <c r="BH31" s="19">
        <f>SUM(CLAIMS_IndOS_Open_Adv:CLAIMS_IndIS_Closed_NonAdv!BH31)</f>
        <v>0</v>
      </c>
      <c r="BI31" s="19">
        <f>SUM(CLAIMS_IndOS_Open_Adv:CLAIMS_IndIS_Closed_NonAdv!BI31)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19">
        <f>SUM(CLAIMS_IndOS_Open_Adv:CLAIMS_IndIS_Closed_NonAdv!F32)</f>
        <v>0</v>
      </c>
      <c r="G32" s="19">
        <f>SUM(CLAIMS_IndOS_Open_Adv:CLAIMS_IndIS_Closed_NonAdv!G32)</f>
        <v>0</v>
      </c>
      <c r="H32" s="19">
        <f>SUM(CLAIMS_IndOS_Open_Adv:CLAIMS_IndIS_Closed_NonAdv!H32)</f>
        <v>0</v>
      </c>
      <c r="I32" s="19">
        <f>SUM(CLAIMS_IndOS_Open_Adv:CLAIMS_IndIS_Closed_NonAdv!I32)</f>
        <v>0</v>
      </c>
      <c r="J32" s="19">
        <f>SUM(CLAIMS_IndOS_Open_Adv:CLAIMS_IndIS_Closed_NonAdv!J32)</f>
        <v>0</v>
      </c>
      <c r="K32" s="19">
        <f>SUM(CLAIMS_IndOS_Open_Adv:CLAIMS_IndIS_Closed_NonAdv!K32)</f>
        <v>0</v>
      </c>
      <c r="L32" s="19">
        <f>SUM(CLAIMS_IndOS_Open_Adv:CLAIMS_IndIS_Closed_NonAdv!L32)</f>
        <v>0</v>
      </c>
      <c r="M32" s="19">
        <f>SUM(CLAIMS_IndOS_Open_Adv:CLAIMS_IndIS_Closed_NonAdv!M32)</f>
        <v>0</v>
      </c>
      <c r="N32" s="19">
        <f>SUM(CLAIMS_IndOS_Open_Adv:CLAIMS_IndIS_Closed_NonAdv!N32)</f>
        <v>0</v>
      </c>
      <c r="O32" s="19">
        <f>SUM(CLAIMS_IndOS_Open_Adv:CLAIMS_IndIS_Closed_NonAdv!O32)</f>
        <v>0</v>
      </c>
      <c r="P32" s="19">
        <f>SUM(CLAIMS_IndOS_Open_Adv:CLAIMS_IndIS_Closed_NonAdv!P32)</f>
        <v>0</v>
      </c>
      <c r="Q32" s="19">
        <f>SUM(CLAIMS_IndOS_Open_Adv:CLAIMS_IndIS_Closed_NonAdv!Q32)</f>
        <v>0</v>
      </c>
      <c r="R32" s="19">
        <f>SUM(CLAIMS_IndOS_Open_Adv:CLAIMS_IndIS_Closed_NonAdv!R32)</f>
        <v>0</v>
      </c>
      <c r="S32" s="19">
        <f>SUM(CLAIMS_IndOS_Open_Adv:CLAIMS_IndIS_Closed_NonAdv!S32)</f>
        <v>0</v>
      </c>
      <c r="T32" s="19">
        <f>SUM(CLAIMS_IndOS_Open_Adv:CLAIMS_IndIS_Closed_NonAdv!T32)</f>
        <v>0</v>
      </c>
      <c r="U32" s="19">
        <f>SUM(CLAIMS_IndOS_Open_Adv:CLAIMS_IndIS_Closed_NonAdv!U32)</f>
        <v>0</v>
      </c>
      <c r="V32" s="19">
        <f>SUM(CLAIMS_IndOS_Open_Adv:CLAIMS_IndIS_Closed_NonAdv!V32)</f>
        <v>0</v>
      </c>
      <c r="W32" s="19">
        <f>SUM(CLAIMS_IndOS_Open_Adv:CLAIMS_IndIS_Closed_NonAdv!W32)</f>
        <v>0</v>
      </c>
      <c r="X32" s="19">
        <f>SUM(CLAIMS_IndOS_Open_Adv:CLAIMS_IndIS_Closed_NonAdv!X32)</f>
        <v>0</v>
      </c>
      <c r="Y32" s="19">
        <f>SUM(CLAIMS_IndOS_Open_Adv:CLAIMS_IndIS_Closed_NonAdv!Y32)</f>
        <v>0</v>
      </c>
      <c r="Z32" s="19">
        <f>SUM(CLAIMS_IndOS_Open_Adv:CLAIMS_IndIS_Closed_NonAdv!Z32)</f>
        <v>0</v>
      </c>
      <c r="AA32" s="19">
        <f>SUM(CLAIMS_IndOS_Open_Adv:CLAIMS_IndIS_Closed_NonAdv!AA32)</f>
        <v>0</v>
      </c>
      <c r="AB32" s="19">
        <f>SUM(CLAIMS_IndOS_Open_Adv:CLAIMS_IndIS_Closed_NonAdv!AB32)</f>
        <v>0</v>
      </c>
      <c r="AC32" s="19">
        <f>SUM(CLAIMS_IndOS_Open_Adv:CLAIMS_IndIS_Closed_NonAdv!AC32)</f>
        <v>0</v>
      </c>
      <c r="AD32" s="19">
        <f>SUM(CLAIMS_IndOS_Open_Adv:CLAIMS_IndIS_Closed_NonAdv!AD32)</f>
        <v>0</v>
      </c>
      <c r="AE32" s="19">
        <f>SUM(CLAIMS_IndOS_Open_Adv:CLAIMS_IndIS_Closed_NonAdv!AE32)</f>
        <v>0</v>
      </c>
      <c r="AF32" s="19">
        <f>SUM(CLAIMS_IndOS_Open_Adv:CLAIMS_IndIS_Closed_NonAdv!AF32)</f>
        <v>0</v>
      </c>
      <c r="AG32" s="19">
        <f>SUM(CLAIMS_IndOS_Open_Adv:CLAIMS_IndIS_Closed_NonAdv!AG32)</f>
        <v>0</v>
      </c>
      <c r="AH32" s="19">
        <f>SUM(CLAIMS_IndOS_Open_Adv:CLAIMS_IndIS_Closed_NonAdv!AH32)</f>
        <v>0</v>
      </c>
      <c r="AI32" s="19">
        <f>SUM(CLAIMS_IndOS_Open_Adv:CLAIMS_IndIS_Closed_NonAdv!AI32)</f>
        <v>0</v>
      </c>
      <c r="AJ32" s="19">
        <f>SUM(CLAIMS_IndOS_Open_Adv:CLAIMS_IndIS_Closed_NonAdv!AJ32)</f>
        <v>0</v>
      </c>
      <c r="AK32" s="19">
        <f>SUM(CLAIMS_IndOS_Open_Adv:CLAIMS_IndIS_Closed_NonAdv!AK32)</f>
        <v>0</v>
      </c>
      <c r="AL32" s="19">
        <f>SUM(CLAIMS_IndOS_Open_Adv:CLAIMS_IndIS_Closed_NonAdv!AL32)</f>
        <v>0</v>
      </c>
      <c r="AM32" s="19">
        <f>SUM(CLAIMS_IndOS_Open_Adv:CLAIMS_IndIS_Closed_NonAdv!AM32)</f>
        <v>0</v>
      </c>
      <c r="AN32" s="19">
        <f>SUM(CLAIMS_IndOS_Open_Adv:CLAIMS_IndIS_Closed_NonAdv!AN32)</f>
        <v>0</v>
      </c>
      <c r="AO32" s="19">
        <f>SUM(CLAIMS_IndOS_Open_Adv:CLAIMS_IndIS_Closed_NonAdv!AO32)</f>
        <v>0</v>
      </c>
      <c r="AP32" s="19">
        <f>SUM(CLAIMS_IndOS_Open_Adv:CLAIMS_IndIS_Closed_NonAdv!AP32)</f>
        <v>0</v>
      </c>
      <c r="AQ32" s="19">
        <f>SUM(CLAIMS_IndOS_Open_Adv:CLAIMS_IndIS_Closed_NonAdv!AQ32)</f>
        <v>0</v>
      </c>
      <c r="AR32" s="19">
        <f>SUM(CLAIMS_IndOS_Open_Adv:CLAIMS_IndIS_Closed_NonAdv!AR32)</f>
        <v>0</v>
      </c>
      <c r="AS32" s="19">
        <f>SUM(CLAIMS_IndOS_Open_Adv:CLAIMS_IndIS_Closed_NonAdv!AS32)</f>
        <v>0</v>
      </c>
      <c r="AT32" s="19">
        <f>SUM(CLAIMS_IndOS_Open_Adv:CLAIMS_IndIS_Closed_NonAdv!AT32)</f>
        <v>0</v>
      </c>
      <c r="AU32" s="19">
        <f>SUM(CLAIMS_IndOS_Open_Adv:CLAIMS_IndIS_Closed_NonAdv!AU32)</f>
        <v>0</v>
      </c>
      <c r="AV32" s="19">
        <f>SUM(CLAIMS_IndOS_Open_Adv:CLAIMS_IndIS_Closed_NonAdv!AV32)</f>
        <v>0</v>
      </c>
      <c r="AW32" s="19">
        <f>SUM(CLAIMS_IndOS_Open_Adv:CLAIMS_IndIS_Closed_NonAdv!AW32)</f>
        <v>0</v>
      </c>
      <c r="AX32" s="19">
        <f>SUM(CLAIMS_IndOS_Open_Adv:CLAIMS_IndIS_Closed_NonAdv!AX32)</f>
        <v>0</v>
      </c>
      <c r="AY32" s="19">
        <f>SUM(CLAIMS_IndOS_Open_Adv:CLAIMS_IndIS_Closed_NonAdv!AY32)</f>
        <v>0</v>
      </c>
      <c r="AZ32" s="19">
        <f>SUM(CLAIMS_IndOS_Open_Adv:CLAIMS_IndIS_Closed_NonAdv!AZ32)</f>
        <v>0</v>
      </c>
      <c r="BA32" s="19">
        <f>SUM(CLAIMS_IndOS_Open_Adv:CLAIMS_IndIS_Closed_NonAdv!BA32)</f>
        <v>0</v>
      </c>
      <c r="BB32" s="19">
        <f>SUM(CLAIMS_IndOS_Open_Adv:CLAIMS_IndIS_Closed_NonAdv!BB32)</f>
        <v>0</v>
      </c>
      <c r="BC32" s="19">
        <f>SUM(CLAIMS_IndOS_Open_Adv:CLAIMS_IndIS_Closed_NonAdv!BC32)</f>
        <v>0</v>
      </c>
      <c r="BD32" s="19">
        <f>SUM(CLAIMS_IndOS_Open_Adv:CLAIMS_IndIS_Closed_NonAdv!BD32)</f>
        <v>0</v>
      </c>
      <c r="BE32" s="19">
        <f>SUM(CLAIMS_IndOS_Open_Adv:CLAIMS_IndIS_Closed_NonAdv!BE32)</f>
        <v>0</v>
      </c>
      <c r="BF32" s="19">
        <f>SUM(CLAIMS_IndOS_Open_Adv:CLAIMS_IndIS_Closed_NonAdv!BF32)</f>
        <v>0</v>
      </c>
      <c r="BG32" s="19">
        <f>SUM(CLAIMS_IndOS_Open_Adv:CLAIMS_IndIS_Closed_NonAdv!BG32)</f>
        <v>0</v>
      </c>
      <c r="BH32" s="19">
        <f>SUM(CLAIMS_IndOS_Open_Adv:CLAIMS_IndIS_Closed_NonAdv!BH32)</f>
        <v>0</v>
      </c>
      <c r="BI32" s="19">
        <f>SUM(CLAIMS_IndOS_Open_Adv:CLAIMS_IndIS_Closed_NonAdv!BI32)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19">
        <f>SUM(CLAIMS_IndOS_Open_Adv:CLAIMS_IndIS_Closed_NonAdv!F33)</f>
        <v>0</v>
      </c>
      <c r="G33" s="19">
        <f>SUM(CLAIMS_IndOS_Open_Adv:CLAIMS_IndIS_Closed_NonAdv!G33)</f>
        <v>0</v>
      </c>
      <c r="H33" s="19">
        <f>SUM(CLAIMS_IndOS_Open_Adv:CLAIMS_IndIS_Closed_NonAdv!H33)</f>
        <v>0</v>
      </c>
      <c r="I33" s="19">
        <f>SUM(CLAIMS_IndOS_Open_Adv:CLAIMS_IndIS_Closed_NonAdv!I33)</f>
        <v>0</v>
      </c>
      <c r="J33" s="19">
        <f>SUM(CLAIMS_IndOS_Open_Adv:CLAIMS_IndIS_Closed_NonAdv!J33)</f>
        <v>0</v>
      </c>
      <c r="K33" s="19">
        <f>SUM(CLAIMS_IndOS_Open_Adv:CLAIMS_IndIS_Closed_NonAdv!K33)</f>
        <v>0</v>
      </c>
      <c r="L33" s="19">
        <f>SUM(CLAIMS_IndOS_Open_Adv:CLAIMS_IndIS_Closed_NonAdv!L33)</f>
        <v>0</v>
      </c>
      <c r="M33" s="19">
        <f>SUM(CLAIMS_IndOS_Open_Adv:CLAIMS_IndIS_Closed_NonAdv!M33)</f>
        <v>0</v>
      </c>
      <c r="N33" s="19">
        <f>SUM(CLAIMS_IndOS_Open_Adv:CLAIMS_IndIS_Closed_NonAdv!N33)</f>
        <v>0</v>
      </c>
      <c r="O33" s="19">
        <f>SUM(CLAIMS_IndOS_Open_Adv:CLAIMS_IndIS_Closed_NonAdv!O33)</f>
        <v>0</v>
      </c>
      <c r="P33" s="19">
        <f>SUM(CLAIMS_IndOS_Open_Adv:CLAIMS_IndIS_Closed_NonAdv!P33)</f>
        <v>0</v>
      </c>
      <c r="Q33" s="19">
        <f>SUM(CLAIMS_IndOS_Open_Adv:CLAIMS_IndIS_Closed_NonAdv!Q33)</f>
        <v>0</v>
      </c>
      <c r="R33" s="19">
        <f>SUM(CLAIMS_IndOS_Open_Adv:CLAIMS_IndIS_Closed_NonAdv!R33)</f>
        <v>0</v>
      </c>
      <c r="S33" s="19">
        <f>SUM(CLAIMS_IndOS_Open_Adv:CLAIMS_IndIS_Closed_NonAdv!S33)</f>
        <v>0</v>
      </c>
      <c r="T33" s="19">
        <f>SUM(CLAIMS_IndOS_Open_Adv:CLAIMS_IndIS_Closed_NonAdv!T33)</f>
        <v>0</v>
      </c>
      <c r="U33" s="19">
        <f>SUM(CLAIMS_IndOS_Open_Adv:CLAIMS_IndIS_Closed_NonAdv!U33)</f>
        <v>0</v>
      </c>
      <c r="V33" s="19">
        <f>SUM(CLAIMS_IndOS_Open_Adv:CLAIMS_IndIS_Closed_NonAdv!V33)</f>
        <v>0</v>
      </c>
      <c r="W33" s="19">
        <f>SUM(CLAIMS_IndOS_Open_Adv:CLAIMS_IndIS_Closed_NonAdv!W33)</f>
        <v>0</v>
      </c>
      <c r="X33" s="19">
        <f>SUM(CLAIMS_IndOS_Open_Adv:CLAIMS_IndIS_Closed_NonAdv!X33)</f>
        <v>0</v>
      </c>
      <c r="Y33" s="19">
        <f>SUM(CLAIMS_IndOS_Open_Adv:CLAIMS_IndIS_Closed_NonAdv!Y33)</f>
        <v>0</v>
      </c>
      <c r="Z33" s="19">
        <f>SUM(CLAIMS_IndOS_Open_Adv:CLAIMS_IndIS_Closed_NonAdv!Z33)</f>
        <v>0</v>
      </c>
      <c r="AA33" s="19">
        <f>SUM(CLAIMS_IndOS_Open_Adv:CLAIMS_IndIS_Closed_NonAdv!AA33)</f>
        <v>0</v>
      </c>
      <c r="AB33" s="19">
        <f>SUM(CLAIMS_IndOS_Open_Adv:CLAIMS_IndIS_Closed_NonAdv!AB33)</f>
        <v>0</v>
      </c>
      <c r="AC33" s="19">
        <f>SUM(CLAIMS_IndOS_Open_Adv:CLAIMS_IndIS_Closed_NonAdv!AC33)</f>
        <v>0</v>
      </c>
      <c r="AD33" s="19">
        <f>SUM(CLAIMS_IndOS_Open_Adv:CLAIMS_IndIS_Closed_NonAdv!AD33)</f>
        <v>0</v>
      </c>
      <c r="AE33" s="19">
        <f>SUM(CLAIMS_IndOS_Open_Adv:CLAIMS_IndIS_Closed_NonAdv!AE33)</f>
        <v>0</v>
      </c>
      <c r="AF33" s="19">
        <f>SUM(CLAIMS_IndOS_Open_Adv:CLAIMS_IndIS_Closed_NonAdv!AF33)</f>
        <v>0</v>
      </c>
      <c r="AG33" s="19">
        <f>SUM(CLAIMS_IndOS_Open_Adv:CLAIMS_IndIS_Closed_NonAdv!AG33)</f>
        <v>0</v>
      </c>
      <c r="AH33" s="19">
        <f>SUM(CLAIMS_IndOS_Open_Adv:CLAIMS_IndIS_Closed_NonAdv!AH33)</f>
        <v>0</v>
      </c>
      <c r="AI33" s="19">
        <f>SUM(CLAIMS_IndOS_Open_Adv:CLAIMS_IndIS_Closed_NonAdv!AI33)</f>
        <v>0</v>
      </c>
      <c r="AJ33" s="19">
        <f>SUM(CLAIMS_IndOS_Open_Adv:CLAIMS_IndIS_Closed_NonAdv!AJ33)</f>
        <v>0</v>
      </c>
      <c r="AK33" s="19">
        <f>SUM(CLAIMS_IndOS_Open_Adv:CLAIMS_IndIS_Closed_NonAdv!AK33)</f>
        <v>0</v>
      </c>
      <c r="AL33" s="19">
        <f>SUM(CLAIMS_IndOS_Open_Adv:CLAIMS_IndIS_Closed_NonAdv!AL33)</f>
        <v>0</v>
      </c>
      <c r="AM33" s="19">
        <f>SUM(CLAIMS_IndOS_Open_Adv:CLAIMS_IndIS_Closed_NonAdv!AM33)</f>
        <v>0</v>
      </c>
      <c r="AN33" s="19">
        <f>SUM(CLAIMS_IndOS_Open_Adv:CLAIMS_IndIS_Closed_NonAdv!AN33)</f>
        <v>0</v>
      </c>
      <c r="AO33" s="19">
        <f>SUM(CLAIMS_IndOS_Open_Adv:CLAIMS_IndIS_Closed_NonAdv!AO33)</f>
        <v>0</v>
      </c>
      <c r="AP33" s="19">
        <f>SUM(CLAIMS_IndOS_Open_Adv:CLAIMS_IndIS_Closed_NonAdv!AP33)</f>
        <v>0</v>
      </c>
      <c r="AQ33" s="19">
        <f>SUM(CLAIMS_IndOS_Open_Adv:CLAIMS_IndIS_Closed_NonAdv!AQ33)</f>
        <v>0</v>
      </c>
      <c r="AR33" s="19">
        <f>SUM(CLAIMS_IndOS_Open_Adv:CLAIMS_IndIS_Closed_NonAdv!AR33)</f>
        <v>0</v>
      </c>
      <c r="AS33" s="19">
        <f>SUM(CLAIMS_IndOS_Open_Adv:CLAIMS_IndIS_Closed_NonAdv!AS33)</f>
        <v>0</v>
      </c>
      <c r="AT33" s="19">
        <f>SUM(CLAIMS_IndOS_Open_Adv:CLAIMS_IndIS_Closed_NonAdv!AT33)</f>
        <v>0</v>
      </c>
      <c r="AU33" s="19">
        <f>SUM(CLAIMS_IndOS_Open_Adv:CLAIMS_IndIS_Closed_NonAdv!AU33)</f>
        <v>0</v>
      </c>
      <c r="AV33" s="19">
        <f>SUM(CLAIMS_IndOS_Open_Adv:CLAIMS_IndIS_Closed_NonAdv!AV33)</f>
        <v>0</v>
      </c>
      <c r="AW33" s="19">
        <f>SUM(CLAIMS_IndOS_Open_Adv:CLAIMS_IndIS_Closed_NonAdv!AW33)</f>
        <v>0</v>
      </c>
      <c r="AX33" s="19">
        <f>SUM(CLAIMS_IndOS_Open_Adv:CLAIMS_IndIS_Closed_NonAdv!AX33)</f>
        <v>0</v>
      </c>
      <c r="AY33" s="19">
        <f>SUM(CLAIMS_IndOS_Open_Adv:CLAIMS_IndIS_Closed_NonAdv!AY33)</f>
        <v>0</v>
      </c>
      <c r="AZ33" s="19">
        <f>SUM(CLAIMS_IndOS_Open_Adv:CLAIMS_IndIS_Closed_NonAdv!AZ33)</f>
        <v>0</v>
      </c>
      <c r="BA33" s="19">
        <f>SUM(CLAIMS_IndOS_Open_Adv:CLAIMS_IndIS_Closed_NonAdv!BA33)</f>
        <v>0</v>
      </c>
      <c r="BB33" s="19">
        <f>SUM(CLAIMS_IndOS_Open_Adv:CLAIMS_IndIS_Closed_NonAdv!BB33)</f>
        <v>0</v>
      </c>
      <c r="BC33" s="19">
        <f>SUM(CLAIMS_IndOS_Open_Adv:CLAIMS_IndIS_Closed_NonAdv!BC33)</f>
        <v>0</v>
      </c>
      <c r="BD33" s="19">
        <f>SUM(CLAIMS_IndOS_Open_Adv:CLAIMS_IndIS_Closed_NonAdv!BD33)</f>
        <v>0</v>
      </c>
      <c r="BE33" s="19">
        <f>SUM(CLAIMS_IndOS_Open_Adv:CLAIMS_IndIS_Closed_NonAdv!BE33)</f>
        <v>0</v>
      </c>
      <c r="BF33" s="19">
        <f>SUM(CLAIMS_IndOS_Open_Adv:CLAIMS_IndIS_Closed_NonAdv!BF33)</f>
        <v>0</v>
      </c>
      <c r="BG33" s="19">
        <f>SUM(CLAIMS_IndOS_Open_Adv:CLAIMS_IndIS_Closed_NonAdv!BG33)</f>
        <v>0</v>
      </c>
      <c r="BH33" s="19">
        <f>SUM(CLAIMS_IndOS_Open_Adv:CLAIMS_IndIS_Closed_NonAdv!BH33)</f>
        <v>0</v>
      </c>
      <c r="BI33" s="19">
        <f>SUM(CLAIMS_IndOS_Open_Adv:CLAIMS_IndIS_Closed_NonAdv!BI33)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19">
        <f>SUM(CLAIMS_IndOS_Open_Adv:CLAIMS_IndIS_Closed_NonAdv!F34)</f>
        <v>0</v>
      </c>
      <c r="G34" s="19">
        <f>SUM(CLAIMS_IndOS_Open_Adv:CLAIMS_IndIS_Closed_NonAdv!G34)</f>
        <v>0</v>
      </c>
      <c r="H34" s="19">
        <f>SUM(CLAIMS_IndOS_Open_Adv:CLAIMS_IndIS_Closed_NonAdv!H34)</f>
        <v>0</v>
      </c>
      <c r="I34" s="19">
        <f>SUM(CLAIMS_IndOS_Open_Adv:CLAIMS_IndIS_Closed_NonAdv!I34)</f>
        <v>0</v>
      </c>
      <c r="J34" s="19">
        <f>SUM(CLAIMS_IndOS_Open_Adv:CLAIMS_IndIS_Closed_NonAdv!J34)</f>
        <v>0</v>
      </c>
      <c r="K34" s="19">
        <f>SUM(CLAIMS_IndOS_Open_Adv:CLAIMS_IndIS_Closed_NonAdv!K34)</f>
        <v>0</v>
      </c>
      <c r="L34" s="19">
        <f>SUM(CLAIMS_IndOS_Open_Adv:CLAIMS_IndIS_Closed_NonAdv!L34)</f>
        <v>0</v>
      </c>
      <c r="M34" s="19">
        <f>SUM(CLAIMS_IndOS_Open_Adv:CLAIMS_IndIS_Closed_NonAdv!M34)</f>
        <v>0</v>
      </c>
      <c r="N34" s="19">
        <f>SUM(CLAIMS_IndOS_Open_Adv:CLAIMS_IndIS_Closed_NonAdv!N34)</f>
        <v>0</v>
      </c>
      <c r="O34" s="19">
        <f>SUM(CLAIMS_IndOS_Open_Adv:CLAIMS_IndIS_Closed_NonAdv!O34)</f>
        <v>0</v>
      </c>
      <c r="P34" s="19">
        <f>SUM(CLAIMS_IndOS_Open_Adv:CLAIMS_IndIS_Closed_NonAdv!P34)</f>
        <v>0</v>
      </c>
      <c r="Q34" s="19">
        <f>SUM(CLAIMS_IndOS_Open_Adv:CLAIMS_IndIS_Closed_NonAdv!Q34)</f>
        <v>0</v>
      </c>
      <c r="R34" s="19">
        <f>SUM(CLAIMS_IndOS_Open_Adv:CLAIMS_IndIS_Closed_NonAdv!R34)</f>
        <v>0</v>
      </c>
      <c r="S34" s="19">
        <f>SUM(CLAIMS_IndOS_Open_Adv:CLAIMS_IndIS_Closed_NonAdv!S34)</f>
        <v>0</v>
      </c>
      <c r="T34" s="19">
        <f>SUM(CLAIMS_IndOS_Open_Adv:CLAIMS_IndIS_Closed_NonAdv!T34)</f>
        <v>0</v>
      </c>
      <c r="U34" s="19">
        <f>SUM(CLAIMS_IndOS_Open_Adv:CLAIMS_IndIS_Closed_NonAdv!U34)</f>
        <v>0</v>
      </c>
      <c r="V34" s="19">
        <f>SUM(CLAIMS_IndOS_Open_Adv:CLAIMS_IndIS_Closed_NonAdv!V34)</f>
        <v>0</v>
      </c>
      <c r="W34" s="19">
        <f>SUM(CLAIMS_IndOS_Open_Adv:CLAIMS_IndIS_Closed_NonAdv!W34)</f>
        <v>0</v>
      </c>
      <c r="X34" s="19">
        <f>SUM(CLAIMS_IndOS_Open_Adv:CLAIMS_IndIS_Closed_NonAdv!X34)</f>
        <v>0</v>
      </c>
      <c r="Y34" s="19">
        <f>SUM(CLAIMS_IndOS_Open_Adv:CLAIMS_IndIS_Closed_NonAdv!Y34)</f>
        <v>0</v>
      </c>
      <c r="Z34" s="19">
        <f>SUM(CLAIMS_IndOS_Open_Adv:CLAIMS_IndIS_Closed_NonAdv!Z34)</f>
        <v>0</v>
      </c>
      <c r="AA34" s="19">
        <f>SUM(CLAIMS_IndOS_Open_Adv:CLAIMS_IndIS_Closed_NonAdv!AA34)</f>
        <v>0</v>
      </c>
      <c r="AB34" s="19">
        <f>SUM(CLAIMS_IndOS_Open_Adv:CLAIMS_IndIS_Closed_NonAdv!AB34)</f>
        <v>0</v>
      </c>
      <c r="AC34" s="19">
        <f>SUM(CLAIMS_IndOS_Open_Adv:CLAIMS_IndIS_Closed_NonAdv!AC34)</f>
        <v>0</v>
      </c>
      <c r="AD34" s="19">
        <f>SUM(CLAIMS_IndOS_Open_Adv:CLAIMS_IndIS_Closed_NonAdv!AD34)</f>
        <v>0</v>
      </c>
      <c r="AE34" s="19">
        <f>SUM(CLAIMS_IndOS_Open_Adv:CLAIMS_IndIS_Closed_NonAdv!AE34)</f>
        <v>0</v>
      </c>
      <c r="AF34" s="19">
        <f>SUM(CLAIMS_IndOS_Open_Adv:CLAIMS_IndIS_Closed_NonAdv!AF34)</f>
        <v>0</v>
      </c>
      <c r="AG34" s="19">
        <f>SUM(CLAIMS_IndOS_Open_Adv:CLAIMS_IndIS_Closed_NonAdv!AG34)</f>
        <v>0</v>
      </c>
      <c r="AH34" s="19">
        <f>SUM(CLAIMS_IndOS_Open_Adv:CLAIMS_IndIS_Closed_NonAdv!AH34)</f>
        <v>0</v>
      </c>
      <c r="AI34" s="19">
        <f>SUM(CLAIMS_IndOS_Open_Adv:CLAIMS_IndIS_Closed_NonAdv!AI34)</f>
        <v>0</v>
      </c>
      <c r="AJ34" s="19">
        <f>SUM(CLAIMS_IndOS_Open_Adv:CLAIMS_IndIS_Closed_NonAdv!AJ34)</f>
        <v>0</v>
      </c>
      <c r="AK34" s="19">
        <f>SUM(CLAIMS_IndOS_Open_Adv:CLAIMS_IndIS_Closed_NonAdv!AK34)</f>
        <v>0</v>
      </c>
      <c r="AL34" s="19">
        <f>SUM(CLAIMS_IndOS_Open_Adv:CLAIMS_IndIS_Closed_NonAdv!AL34)</f>
        <v>0</v>
      </c>
      <c r="AM34" s="19">
        <f>SUM(CLAIMS_IndOS_Open_Adv:CLAIMS_IndIS_Closed_NonAdv!AM34)</f>
        <v>0</v>
      </c>
      <c r="AN34" s="19">
        <f>SUM(CLAIMS_IndOS_Open_Adv:CLAIMS_IndIS_Closed_NonAdv!AN34)</f>
        <v>0</v>
      </c>
      <c r="AO34" s="19">
        <f>SUM(CLAIMS_IndOS_Open_Adv:CLAIMS_IndIS_Closed_NonAdv!AO34)</f>
        <v>0</v>
      </c>
      <c r="AP34" s="19">
        <f>SUM(CLAIMS_IndOS_Open_Adv:CLAIMS_IndIS_Closed_NonAdv!AP34)</f>
        <v>0</v>
      </c>
      <c r="AQ34" s="19">
        <f>SUM(CLAIMS_IndOS_Open_Adv:CLAIMS_IndIS_Closed_NonAdv!AQ34)</f>
        <v>0</v>
      </c>
      <c r="AR34" s="19">
        <f>SUM(CLAIMS_IndOS_Open_Adv:CLAIMS_IndIS_Closed_NonAdv!AR34)</f>
        <v>0</v>
      </c>
      <c r="AS34" s="19">
        <f>SUM(CLAIMS_IndOS_Open_Adv:CLAIMS_IndIS_Closed_NonAdv!AS34)</f>
        <v>0</v>
      </c>
      <c r="AT34" s="19">
        <f>SUM(CLAIMS_IndOS_Open_Adv:CLAIMS_IndIS_Closed_NonAdv!AT34)</f>
        <v>0</v>
      </c>
      <c r="AU34" s="19">
        <f>SUM(CLAIMS_IndOS_Open_Adv:CLAIMS_IndIS_Closed_NonAdv!AU34)</f>
        <v>0</v>
      </c>
      <c r="AV34" s="19">
        <f>SUM(CLAIMS_IndOS_Open_Adv:CLAIMS_IndIS_Closed_NonAdv!AV34)</f>
        <v>0</v>
      </c>
      <c r="AW34" s="19">
        <f>SUM(CLAIMS_IndOS_Open_Adv:CLAIMS_IndIS_Closed_NonAdv!AW34)</f>
        <v>0</v>
      </c>
      <c r="AX34" s="19">
        <f>SUM(CLAIMS_IndOS_Open_Adv:CLAIMS_IndIS_Closed_NonAdv!AX34)</f>
        <v>0</v>
      </c>
      <c r="AY34" s="19">
        <f>SUM(CLAIMS_IndOS_Open_Adv:CLAIMS_IndIS_Closed_NonAdv!AY34)</f>
        <v>0</v>
      </c>
      <c r="AZ34" s="19">
        <f>SUM(CLAIMS_IndOS_Open_Adv:CLAIMS_IndIS_Closed_NonAdv!AZ34)</f>
        <v>0</v>
      </c>
      <c r="BA34" s="19">
        <f>SUM(CLAIMS_IndOS_Open_Adv:CLAIMS_IndIS_Closed_NonAdv!BA34)</f>
        <v>0</v>
      </c>
      <c r="BB34" s="19">
        <f>SUM(CLAIMS_IndOS_Open_Adv:CLAIMS_IndIS_Closed_NonAdv!BB34)</f>
        <v>0</v>
      </c>
      <c r="BC34" s="19">
        <f>SUM(CLAIMS_IndOS_Open_Adv:CLAIMS_IndIS_Closed_NonAdv!BC34)</f>
        <v>0</v>
      </c>
      <c r="BD34" s="19">
        <f>SUM(CLAIMS_IndOS_Open_Adv:CLAIMS_IndIS_Closed_NonAdv!BD34)</f>
        <v>0</v>
      </c>
      <c r="BE34" s="19">
        <f>SUM(CLAIMS_IndOS_Open_Adv:CLAIMS_IndIS_Closed_NonAdv!BE34)</f>
        <v>0</v>
      </c>
      <c r="BF34" s="19">
        <f>SUM(CLAIMS_IndOS_Open_Adv:CLAIMS_IndIS_Closed_NonAdv!BF34)</f>
        <v>0</v>
      </c>
      <c r="BG34" s="19">
        <f>SUM(CLAIMS_IndOS_Open_Adv:CLAIMS_IndIS_Closed_NonAdv!BG34)</f>
        <v>0</v>
      </c>
      <c r="BH34" s="19">
        <f>SUM(CLAIMS_IndOS_Open_Adv:CLAIMS_IndIS_Closed_NonAdv!BH34)</f>
        <v>0</v>
      </c>
      <c r="BI34" s="19">
        <f>SUM(CLAIMS_IndOS_Open_Adv:CLAIMS_IndIS_Closed_NonAdv!BI34)</f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19">
        <f>SUM(CLAIMS_IndOS_Open_Adv:CLAIMS_IndIS_Closed_NonAdv!F36)</f>
        <v>0</v>
      </c>
      <c r="G36" s="19">
        <f>SUM(CLAIMS_IndOS_Open_Adv:CLAIMS_IndIS_Closed_NonAdv!G36)</f>
        <v>0</v>
      </c>
      <c r="H36" s="19">
        <f>SUM(CLAIMS_IndOS_Open_Adv:CLAIMS_IndIS_Closed_NonAdv!H36)</f>
        <v>0</v>
      </c>
      <c r="I36" s="19">
        <f>SUM(CLAIMS_IndOS_Open_Adv:CLAIMS_IndIS_Closed_NonAdv!I36)</f>
        <v>0</v>
      </c>
      <c r="J36" s="19">
        <f>SUM(CLAIMS_IndOS_Open_Adv:CLAIMS_IndIS_Closed_NonAdv!J36)</f>
        <v>0</v>
      </c>
      <c r="K36" s="19">
        <f>SUM(CLAIMS_IndOS_Open_Adv:CLAIMS_IndIS_Closed_NonAdv!K36)</f>
        <v>0</v>
      </c>
      <c r="L36" s="19">
        <f>SUM(CLAIMS_IndOS_Open_Adv:CLAIMS_IndIS_Closed_NonAdv!L36)</f>
        <v>0</v>
      </c>
      <c r="M36" s="19">
        <f>SUM(CLAIMS_IndOS_Open_Adv:CLAIMS_IndIS_Closed_NonAdv!M36)</f>
        <v>0</v>
      </c>
      <c r="N36" s="19">
        <f>SUM(CLAIMS_IndOS_Open_Adv:CLAIMS_IndIS_Closed_NonAdv!N36)</f>
        <v>0</v>
      </c>
      <c r="O36" s="19">
        <f>SUM(CLAIMS_IndOS_Open_Adv:CLAIMS_IndIS_Closed_NonAdv!O36)</f>
        <v>0</v>
      </c>
      <c r="P36" s="19">
        <f>SUM(CLAIMS_IndOS_Open_Adv:CLAIMS_IndIS_Closed_NonAdv!P36)</f>
        <v>0</v>
      </c>
      <c r="Q36" s="19">
        <f>SUM(CLAIMS_IndOS_Open_Adv:CLAIMS_IndIS_Closed_NonAdv!Q36)</f>
        <v>0</v>
      </c>
      <c r="R36" s="19">
        <f>SUM(CLAIMS_IndOS_Open_Adv:CLAIMS_IndIS_Closed_NonAdv!R36)</f>
        <v>0</v>
      </c>
      <c r="S36" s="19">
        <f>SUM(CLAIMS_IndOS_Open_Adv:CLAIMS_IndIS_Closed_NonAdv!S36)</f>
        <v>0</v>
      </c>
      <c r="T36" s="19">
        <f>SUM(CLAIMS_IndOS_Open_Adv:CLAIMS_IndIS_Closed_NonAdv!T36)</f>
        <v>0</v>
      </c>
      <c r="U36" s="19">
        <f>SUM(CLAIMS_IndOS_Open_Adv:CLAIMS_IndIS_Closed_NonAdv!U36)</f>
        <v>0</v>
      </c>
      <c r="V36" s="19">
        <f>SUM(CLAIMS_IndOS_Open_Adv:CLAIMS_IndIS_Closed_NonAdv!V36)</f>
        <v>0</v>
      </c>
      <c r="W36" s="19">
        <f>SUM(CLAIMS_IndOS_Open_Adv:CLAIMS_IndIS_Closed_NonAdv!W36)</f>
        <v>0</v>
      </c>
      <c r="X36" s="19">
        <f>SUM(CLAIMS_IndOS_Open_Adv:CLAIMS_IndIS_Closed_NonAdv!X36)</f>
        <v>0</v>
      </c>
      <c r="Y36" s="19">
        <f>SUM(CLAIMS_IndOS_Open_Adv:CLAIMS_IndIS_Closed_NonAdv!Y36)</f>
        <v>0</v>
      </c>
      <c r="Z36" s="19">
        <f>SUM(CLAIMS_IndOS_Open_Adv:CLAIMS_IndIS_Closed_NonAdv!Z36)</f>
        <v>0</v>
      </c>
      <c r="AA36" s="19">
        <f>SUM(CLAIMS_IndOS_Open_Adv:CLAIMS_IndIS_Closed_NonAdv!AA36)</f>
        <v>0</v>
      </c>
      <c r="AB36" s="19">
        <f>SUM(CLAIMS_IndOS_Open_Adv:CLAIMS_IndIS_Closed_NonAdv!AB36)</f>
        <v>0</v>
      </c>
      <c r="AC36" s="19">
        <f>SUM(CLAIMS_IndOS_Open_Adv:CLAIMS_IndIS_Closed_NonAdv!AC36)</f>
        <v>0</v>
      </c>
      <c r="AD36" s="19">
        <f>SUM(CLAIMS_IndOS_Open_Adv:CLAIMS_IndIS_Closed_NonAdv!AD36)</f>
        <v>0</v>
      </c>
      <c r="AE36" s="19">
        <f>SUM(CLAIMS_IndOS_Open_Adv:CLAIMS_IndIS_Closed_NonAdv!AE36)</f>
        <v>0</v>
      </c>
      <c r="AF36" s="19">
        <f>SUM(CLAIMS_IndOS_Open_Adv:CLAIMS_IndIS_Closed_NonAdv!AF36)</f>
        <v>0</v>
      </c>
      <c r="AG36" s="19">
        <f>SUM(CLAIMS_IndOS_Open_Adv:CLAIMS_IndIS_Closed_NonAdv!AG36)</f>
        <v>0</v>
      </c>
      <c r="AH36" s="19">
        <f>SUM(CLAIMS_IndOS_Open_Adv:CLAIMS_IndIS_Closed_NonAdv!AH36)</f>
        <v>0</v>
      </c>
      <c r="AI36" s="19">
        <f>SUM(CLAIMS_IndOS_Open_Adv:CLAIMS_IndIS_Closed_NonAdv!AI36)</f>
        <v>0</v>
      </c>
      <c r="AJ36" s="19">
        <f>SUM(CLAIMS_IndOS_Open_Adv:CLAIMS_IndIS_Closed_NonAdv!AJ36)</f>
        <v>0</v>
      </c>
      <c r="AK36" s="19">
        <f>SUM(CLAIMS_IndOS_Open_Adv:CLAIMS_IndIS_Closed_NonAdv!AK36)</f>
        <v>0</v>
      </c>
      <c r="AL36" s="19">
        <f>SUM(CLAIMS_IndOS_Open_Adv:CLAIMS_IndIS_Closed_NonAdv!AL36)</f>
        <v>0</v>
      </c>
      <c r="AM36" s="19">
        <f>SUM(CLAIMS_IndOS_Open_Adv:CLAIMS_IndIS_Closed_NonAdv!AM36)</f>
        <v>0</v>
      </c>
      <c r="AN36" s="19">
        <f>SUM(CLAIMS_IndOS_Open_Adv:CLAIMS_IndIS_Closed_NonAdv!AN36)</f>
        <v>0</v>
      </c>
      <c r="AO36" s="19">
        <f>SUM(CLAIMS_IndOS_Open_Adv:CLAIMS_IndIS_Closed_NonAdv!AO36)</f>
        <v>0</v>
      </c>
      <c r="AP36" s="19">
        <f>SUM(CLAIMS_IndOS_Open_Adv:CLAIMS_IndIS_Closed_NonAdv!AP36)</f>
        <v>0</v>
      </c>
      <c r="AQ36" s="19">
        <f>SUM(CLAIMS_IndOS_Open_Adv:CLAIMS_IndIS_Closed_NonAdv!AQ36)</f>
        <v>0</v>
      </c>
      <c r="AR36" s="19">
        <f>SUM(CLAIMS_IndOS_Open_Adv:CLAIMS_IndIS_Closed_NonAdv!AR36)</f>
        <v>0</v>
      </c>
      <c r="AS36" s="19">
        <f>SUM(CLAIMS_IndOS_Open_Adv:CLAIMS_IndIS_Closed_NonAdv!AS36)</f>
        <v>0</v>
      </c>
      <c r="AT36" s="19">
        <f>SUM(CLAIMS_IndOS_Open_Adv:CLAIMS_IndIS_Closed_NonAdv!AT36)</f>
        <v>0</v>
      </c>
      <c r="AU36" s="19">
        <f>SUM(CLAIMS_IndOS_Open_Adv:CLAIMS_IndIS_Closed_NonAdv!AU36)</f>
        <v>0</v>
      </c>
      <c r="AV36" s="19">
        <f>SUM(CLAIMS_IndOS_Open_Adv:CLAIMS_IndIS_Closed_NonAdv!AV36)</f>
        <v>0</v>
      </c>
      <c r="AW36" s="19">
        <f>SUM(CLAIMS_IndOS_Open_Adv:CLAIMS_IndIS_Closed_NonAdv!AW36)</f>
        <v>0</v>
      </c>
      <c r="AX36" s="19">
        <f>SUM(CLAIMS_IndOS_Open_Adv:CLAIMS_IndIS_Closed_NonAdv!AX36)</f>
        <v>0</v>
      </c>
      <c r="AY36" s="19">
        <f>SUM(CLAIMS_IndOS_Open_Adv:CLAIMS_IndIS_Closed_NonAdv!AY36)</f>
        <v>0</v>
      </c>
      <c r="AZ36" s="19">
        <f>SUM(CLAIMS_IndOS_Open_Adv:CLAIMS_IndIS_Closed_NonAdv!AZ36)</f>
        <v>0</v>
      </c>
      <c r="BA36" s="19">
        <f>SUM(CLAIMS_IndOS_Open_Adv:CLAIMS_IndIS_Closed_NonAdv!BA36)</f>
        <v>0</v>
      </c>
      <c r="BB36" s="19">
        <f>SUM(CLAIMS_IndOS_Open_Adv:CLAIMS_IndIS_Closed_NonAdv!BB36)</f>
        <v>0</v>
      </c>
      <c r="BC36" s="19">
        <f>SUM(CLAIMS_IndOS_Open_Adv:CLAIMS_IndIS_Closed_NonAdv!BC36)</f>
        <v>0</v>
      </c>
      <c r="BD36" s="19">
        <f>SUM(CLAIMS_IndOS_Open_Adv:CLAIMS_IndIS_Closed_NonAdv!BD36)</f>
        <v>0</v>
      </c>
      <c r="BE36" s="19">
        <f>SUM(CLAIMS_IndOS_Open_Adv:CLAIMS_IndIS_Closed_NonAdv!BE36)</f>
        <v>0</v>
      </c>
      <c r="BF36" s="19">
        <f>SUM(CLAIMS_IndOS_Open_Adv:CLAIMS_IndIS_Closed_NonAdv!BF36)</f>
        <v>0</v>
      </c>
      <c r="BG36" s="19">
        <f>SUM(CLAIMS_IndOS_Open_Adv:CLAIMS_IndIS_Closed_NonAdv!BG36)</f>
        <v>0</v>
      </c>
      <c r="BH36" s="19">
        <f>SUM(CLAIMS_IndOS_Open_Adv:CLAIMS_IndIS_Closed_NonAdv!BH36)</f>
        <v>0</v>
      </c>
      <c r="BI36" s="19">
        <f>SUM(CLAIMS_IndOS_Open_Adv:CLAIMS_IndIS_Closed_NonAdv!BI36)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SUM(CLAIMS_IndOS_Open_Adv:CLAIMS_IndIS_Closed_NonAdv!F38)</f>
        <v>0</v>
      </c>
      <c r="G38" s="52">
        <f>SUM(CLAIMS_IndOS_Open_Adv:CLAIMS_IndIS_Closed_NonAdv!G38)</f>
        <v>0</v>
      </c>
      <c r="H38" s="52">
        <f>SUM(CLAIMS_IndOS_Open_Adv:CLAIMS_IndIS_Closed_NonAdv!H38)</f>
        <v>0</v>
      </c>
      <c r="I38" s="52">
        <f>SUM(CLAIMS_IndOS_Open_Adv:CLAIMS_IndIS_Closed_NonAdv!I38)</f>
        <v>0</v>
      </c>
      <c r="J38" s="52">
        <f>SUM(CLAIMS_IndOS_Open_Adv:CLAIMS_IndIS_Closed_NonAdv!J38)</f>
        <v>0</v>
      </c>
      <c r="K38" s="52">
        <f>SUM(CLAIMS_IndOS_Open_Adv:CLAIMS_IndIS_Closed_NonAdv!K38)</f>
        <v>0</v>
      </c>
      <c r="L38" s="52">
        <f>SUM(CLAIMS_IndOS_Open_Adv:CLAIMS_IndIS_Closed_NonAdv!L38)</f>
        <v>0</v>
      </c>
      <c r="M38" s="52">
        <f>SUM(CLAIMS_IndOS_Open_Adv:CLAIMS_IndIS_Closed_NonAdv!M38)</f>
        <v>0</v>
      </c>
      <c r="N38" s="52">
        <f>SUM(CLAIMS_IndOS_Open_Adv:CLAIMS_IndIS_Closed_NonAdv!N38)</f>
        <v>0</v>
      </c>
      <c r="O38" s="52">
        <f>SUM(CLAIMS_IndOS_Open_Adv:CLAIMS_IndIS_Closed_NonAdv!O38)</f>
        <v>0</v>
      </c>
      <c r="P38" s="52">
        <f>SUM(CLAIMS_IndOS_Open_Adv:CLAIMS_IndIS_Closed_NonAdv!P38)</f>
        <v>0</v>
      </c>
      <c r="Q38" s="52">
        <f>SUM(CLAIMS_IndOS_Open_Adv:CLAIMS_IndIS_Closed_NonAdv!Q38)</f>
        <v>0</v>
      </c>
      <c r="R38" s="52">
        <f>SUM(CLAIMS_IndOS_Open_Adv:CLAIMS_IndIS_Closed_NonAdv!R38)</f>
        <v>0</v>
      </c>
      <c r="S38" s="52">
        <f>SUM(CLAIMS_IndOS_Open_Adv:CLAIMS_IndIS_Closed_NonAdv!S38)</f>
        <v>0</v>
      </c>
      <c r="T38" s="52">
        <f>SUM(CLAIMS_IndOS_Open_Adv:CLAIMS_IndIS_Closed_NonAdv!T38)</f>
        <v>0</v>
      </c>
      <c r="U38" s="52">
        <f>SUM(CLAIMS_IndOS_Open_Adv:CLAIMS_IndIS_Closed_NonAdv!U38)</f>
        <v>0</v>
      </c>
      <c r="V38" s="52">
        <f>SUM(CLAIMS_IndOS_Open_Adv:CLAIMS_IndIS_Closed_NonAdv!V38)</f>
        <v>0</v>
      </c>
      <c r="W38" s="52">
        <f>SUM(CLAIMS_IndOS_Open_Adv:CLAIMS_IndIS_Closed_NonAdv!W38)</f>
        <v>0</v>
      </c>
      <c r="X38" s="52">
        <f>SUM(CLAIMS_IndOS_Open_Adv:CLAIMS_IndIS_Closed_NonAdv!X38)</f>
        <v>0</v>
      </c>
      <c r="Y38" s="52">
        <f>SUM(CLAIMS_IndOS_Open_Adv:CLAIMS_IndIS_Closed_NonAdv!Y38)</f>
        <v>0</v>
      </c>
      <c r="Z38" s="52">
        <f>SUM(CLAIMS_IndOS_Open_Adv:CLAIMS_IndIS_Closed_NonAdv!Z38)</f>
        <v>0</v>
      </c>
      <c r="AA38" s="52">
        <f>SUM(CLAIMS_IndOS_Open_Adv:CLAIMS_IndIS_Closed_NonAdv!AA38)</f>
        <v>0</v>
      </c>
      <c r="AB38" s="52">
        <f>SUM(CLAIMS_IndOS_Open_Adv:CLAIMS_IndIS_Closed_NonAdv!AB38)</f>
        <v>0</v>
      </c>
      <c r="AC38" s="52">
        <f>SUM(CLAIMS_IndOS_Open_Adv:CLAIMS_IndIS_Closed_NonAdv!AC38)</f>
        <v>0</v>
      </c>
      <c r="AD38" s="52">
        <f>SUM(CLAIMS_IndOS_Open_Adv:CLAIMS_IndIS_Closed_NonAdv!AD38)</f>
        <v>0</v>
      </c>
      <c r="AE38" s="52">
        <f>SUM(CLAIMS_IndOS_Open_Adv:CLAIMS_IndIS_Closed_NonAdv!AE38)</f>
        <v>0</v>
      </c>
      <c r="AF38" s="52">
        <f>SUM(CLAIMS_IndOS_Open_Adv:CLAIMS_IndIS_Closed_NonAdv!AF38)</f>
        <v>0</v>
      </c>
      <c r="AG38" s="52">
        <f>SUM(CLAIMS_IndOS_Open_Adv:CLAIMS_IndIS_Closed_NonAdv!AG38)</f>
        <v>0</v>
      </c>
      <c r="AH38" s="52">
        <f>SUM(CLAIMS_IndOS_Open_Adv:CLAIMS_IndIS_Closed_NonAdv!AH38)</f>
        <v>0</v>
      </c>
      <c r="AI38" s="52">
        <f>SUM(CLAIMS_IndOS_Open_Adv:CLAIMS_IndIS_Closed_NonAdv!AI38)</f>
        <v>0</v>
      </c>
      <c r="AJ38" s="52">
        <f>SUM(CLAIMS_IndOS_Open_Adv:CLAIMS_IndIS_Closed_NonAdv!AJ38)</f>
        <v>0</v>
      </c>
      <c r="AK38" s="52">
        <f>SUM(CLAIMS_IndOS_Open_Adv:CLAIMS_IndIS_Closed_NonAdv!AK38)</f>
        <v>0</v>
      </c>
      <c r="AL38" s="52">
        <f>SUM(CLAIMS_IndOS_Open_Adv:CLAIMS_IndIS_Closed_NonAdv!AL38)</f>
        <v>0</v>
      </c>
      <c r="AM38" s="52">
        <f>SUM(CLAIMS_IndOS_Open_Adv:CLAIMS_IndIS_Closed_NonAdv!AM38)</f>
        <v>0</v>
      </c>
      <c r="AN38" s="52">
        <f>SUM(CLAIMS_IndOS_Open_Adv:CLAIMS_IndIS_Closed_NonAdv!AN38)</f>
        <v>0</v>
      </c>
      <c r="AO38" s="52">
        <f>SUM(CLAIMS_IndOS_Open_Adv:CLAIMS_IndIS_Closed_NonAdv!AO38)</f>
        <v>0</v>
      </c>
      <c r="AP38" s="52">
        <f>SUM(CLAIMS_IndOS_Open_Adv:CLAIMS_IndIS_Closed_NonAdv!AP38)</f>
        <v>0</v>
      </c>
      <c r="AQ38" s="52">
        <f>SUM(CLAIMS_IndOS_Open_Adv:CLAIMS_IndIS_Closed_NonAdv!AQ38)</f>
        <v>0</v>
      </c>
      <c r="AR38" s="52">
        <f>SUM(CLAIMS_IndOS_Open_Adv:CLAIMS_IndIS_Closed_NonAdv!AR38)</f>
        <v>0</v>
      </c>
      <c r="AS38" s="52">
        <f>SUM(CLAIMS_IndOS_Open_Adv:CLAIMS_IndIS_Closed_NonAdv!AS38)</f>
        <v>0</v>
      </c>
      <c r="AT38" s="52">
        <f>SUM(CLAIMS_IndOS_Open_Adv:CLAIMS_IndIS_Closed_NonAdv!AT38)</f>
        <v>0</v>
      </c>
      <c r="AU38" s="52">
        <f>SUM(CLAIMS_IndOS_Open_Adv:CLAIMS_IndIS_Closed_NonAdv!AU38)</f>
        <v>0</v>
      </c>
      <c r="AV38" s="52">
        <f>SUM(CLAIMS_IndOS_Open_Adv:CLAIMS_IndIS_Closed_NonAdv!AV38)</f>
        <v>0</v>
      </c>
      <c r="AW38" s="52">
        <f>SUM(CLAIMS_IndOS_Open_Adv:CLAIMS_IndIS_Closed_NonAdv!AW38)</f>
        <v>0</v>
      </c>
      <c r="AX38" s="52">
        <f>SUM(CLAIMS_IndOS_Open_Adv:CLAIMS_IndIS_Closed_NonAdv!AX38)</f>
        <v>0</v>
      </c>
      <c r="AY38" s="52">
        <f>SUM(CLAIMS_IndOS_Open_Adv:CLAIMS_IndIS_Closed_NonAdv!AY38)</f>
        <v>0</v>
      </c>
      <c r="AZ38" s="52">
        <f>SUM(CLAIMS_IndOS_Open_Adv:CLAIMS_IndIS_Closed_NonAdv!AZ38)</f>
        <v>0</v>
      </c>
      <c r="BA38" s="52">
        <f>SUM(CLAIMS_IndOS_Open_Adv:CLAIMS_IndIS_Closed_NonAdv!BA38)</f>
        <v>0</v>
      </c>
      <c r="BB38" s="52">
        <f>SUM(CLAIMS_IndOS_Open_Adv:CLAIMS_IndIS_Closed_NonAdv!BB38)</f>
        <v>0</v>
      </c>
      <c r="BC38" s="52">
        <f>SUM(CLAIMS_IndOS_Open_Adv:CLAIMS_IndIS_Closed_NonAdv!BC38)</f>
        <v>0</v>
      </c>
      <c r="BD38" s="52">
        <f>SUM(CLAIMS_IndOS_Open_Adv:CLAIMS_IndIS_Closed_NonAdv!BD38)</f>
        <v>0</v>
      </c>
      <c r="BE38" s="52">
        <f>SUM(CLAIMS_IndOS_Open_Adv:CLAIMS_IndIS_Closed_NonAdv!BE38)</f>
        <v>0</v>
      </c>
      <c r="BF38" s="52">
        <f>SUM(CLAIMS_IndOS_Open_Adv:CLAIMS_IndIS_Closed_NonAdv!BF38)</f>
        <v>0</v>
      </c>
      <c r="BG38" s="52">
        <f>SUM(CLAIMS_IndOS_Open_Adv:CLAIMS_IndIS_Closed_NonAdv!BG38)</f>
        <v>0</v>
      </c>
      <c r="BH38" s="52">
        <f>SUM(CLAIMS_IndOS_Open_Adv:CLAIMS_IndIS_Closed_NonAdv!BH38)</f>
        <v>0</v>
      </c>
      <c r="BI38" s="52">
        <f>SUM(CLAIMS_IndOS_Open_Adv:CLAIMS_IndIS_Closed_NonAdv!BI38)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19">
        <f>SUM(CLAIMS_IndOS_Open_Adv:CLAIMS_IndIS_Closed_NonAdv!F42)</f>
        <v>0</v>
      </c>
      <c r="G42" s="19">
        <f>SUM(CLAIMS_IndOS_Open_Adv:CLAIMS_IndIS_Closed_NonAdv!G42)</f>
        <v>0</v>
      </c>
      <c r="H42" s="19">
        <f>SUM(CLAIMS_IndOS_Open_Adv:CLAIMS_IndIS_Closed_NonAdv!H42)</f>
        <v>0</v>
      </c>
      <c r="I42" s="19">
        <f>SUM(CLAIMS_IndOS_Open_Adv:CLAIMS_IndIS_Closed_NonAdv!I42)</f>
        <v>0</v>
      </c>
      <c r="J42" s="19">
        <f>SUM(CLAIMS_IndOS_Open_Adv:CLAIMS_IndIS_Closed_NonAdv!J42)</f>
        <v>0</v>
      </c>
      <c r="K42" s="19">
        <f>SUM(CLAIMS_IndOS_Open_Adv:CLAIMS_IndIS_Closed_NonAdv!K42)</f>
        <v>0</v>
      </c>
      <c r="L42" s="19">
        <f>SUM(CLAIMS_IndOS_Open_Adv:CLAIMS_IndIS_Closed_NonAdv!L42)</f>
        <v>0</v>
      </c>
      <c r="M42" s="19">
        <f>SUM(CLAIMS_IndOS_Open_Adv:CLAIMS_IndIS_Closed_NonAdv!M42)</f>
        <v>0</v>
      </c>
      <c r="N42" s="19">
        <f>SUM(CLAIMS_IndOS_Open_Adv:CLAIMS_IndIS_Closed_NonAdv!N42)</f>
        <v>0</v>
      </c>
      <c r="O42" s="19">
        <f>SUM(CLAIMS_IndOS_Open_Adv:CLAIMS_IndIS_Closed_NonAdv!O42)</f>
        <v>0</v>
      </c>
      <c r="P42" s="19">
        <f>SUM(CLAIMS_IndOS_Open_Adv:CLAIMS_IndIS_Closed_NonAdv!P42)</f>
        <v>0</v>
      </c>
      <c r="Q42" s="19">
        <f>SUM(CLAIMS_IndOS_Open_Adv:CLAIMS_IndIS_Closed_NonAdv!Q42)</f>
        <v>0</v>
      </c>
      <c r="R42" s="19">
        <f>SUM(CLAIMS_IndOS_Open_Adv:CLAIMS_IndIS_Closed_NonAdv!R42)</f>
        <v>0</v>
      </c>
      <c r="S42" s="19">
        <f>SUM(CLAIMS_IndOS_Open_Adv:CLAIMS_IndIS_Closed_NonAdv!S42)</f>
        <v>0</v>
      </c>
      <c r="T42" s="19">
        <f>SUM(CLAIMS_IndOS_Open_Adv:CLAIMS_IndIS_Closed_NonAdv!T42)</f>
        <v>0</v>
      </c>
      <c r="U42" s="19">
        <f>SUM(CLAIMS_IndOS_Open_Adv:CLAIMS_IndIS_Closed_NonAdv!U42)</f>
        <v>0</v>
      </c>
      <c r="V42" s="19">
        <f>SUM(CLAIMS_IndOS_Open_Adv:CLAIMS_IndIS_Closed_NonAdv!V42)</f>
        <v>0</v>
      </c>
      <c r="W42" s="19">
        <f>SUM(CLAIMS_IndOS_Open_Adv:CLAIMS_IndIS_Closed_NonAdv!W42)</f>
        <v>0</v>
      </c>
      <c r="X42" s="19">
        <f>SUM(CLAIMS_IndOS_Open_Adv:CLAIMS_IndIS_Closed_NonAdv!X42)</f>
        <v>0</v>
      </c>
      <c r="Y42" s="19">
        <f>SUM(CLAIMS_IndOS_Open_Adv:CLAIMS_IndIS_Closed_NonAdv!Y42)</f>
        <v>0</v>
      </c>
      <c r="Z42" s="19">
        <f>SUM(CLAIMS_IndOS_Open_Adv:CLAIMS_IndIS_Closed_NonAdv!Z42)</f>
        <v>0</v>
      </c>
      <c r="AA42" s="19">
        <f>SUM(CLAIMS_IndOS_Open_Adv:CLAIMS_IndIS_Closed_NonAdv!AA42)</f>
        <v>0</v>
      </c>
      <c r="AB42" s="19">
        <f>SUM(CLAIMS_IndOS_Open_Adv:CLAIMS_IndIS_Closed_NonAdv!AB42)</f>
        <v>0</v>
      </c>
      <c r="AC42" s="19">
        <f>SUM(CLAIMS_IndOS_Open_Adv:CLAIMS_IndIS_Closed_NonAdv!AC42)</f>
        <v>0</v>
      </c>
      <c r="AD42" s="19">
        <f>SUM(CLAIMS_IndOS_Open_Adv:CLAIMS_IndIS_Closed_NonAdv!AD42)</f>
        <v>0</v>
      </c>
      <c r="AE42" s="19">
        <f>SUM(CLAIMS_IndOS_Open_Adv:CLAIMS_IndIS_Closed_NonAdv!AE42)</f>
        <v>0</v>
      </c>
      <c r="AF42" s="19">
        <f>SUM(CLAIMS_IndOS_Open_Adv:CLAIMS_IndIS_Closed_NonAdv!AF42)</f>
        <v>0</v>
      </c>
      <c r="AG42" s="19">
        <f>SUM(CLAIMS_IndOS_Open_Adv:CLAIMS_IndIS_Closed_NonAdv!AG42)</f>
        <v>0</v>
      </c>
      <c r="AH42" s="19">
        <f>SUM(CLAIMS_IndOS_Open_Adv:CLAIMS_IndIS_Closed_NonAdv!AH42)</f>
        <v>0</v>
      </c>
      <c r="AI42" s="19">
        <f>SUM(CLAIMS_IndOS_Open_Adv:CLAIMS_IndIS_Closed_NonAdv!AI42)</f>
        <v>0</v>
      </c>
      <c r="AJ42" s="19">
        <f>SUM(CLAIMS_IndOS_Open_Adv:CLAIMS_IndIS_Closed_NonAdv!AJ42)</f>
        <v>0</v>
      </c>
      <c r="AK42" s="19">
        <f>SUM(CLAIMS_IndOS_Open_Adv:CLAIMS_IndIS_Closed_NonAdv!AK42)</f>
        <v>0</v>
      </c>
      <c r="AL42" s="19">
        <f>SUM(CLAIMS_IndOS_Open_Adv:CLAIMS_IndIS_Closed_NonAdv!AL42)</f>
        <v>0</v>
      </c>
      <c r="AM42" s="19">
        <f>SUM(CLAIMS_IndOS_Open_Adv:CLAIMS_IndIS_Closed_NonAdv!AM42)</f>
        <v>0</v>
      </c>
      <c r="AN42" s="19">
        <f>SUM(CLAIMS_IndOS_Open_Adv:CLAIMS_IndIS_Closed_NonAdv!AN42)</f>
        <v>0</v>
      </c>
      <c r="AO42" s="19">
        <f>SUM(CLAIMS_IndOS_Open_Adv:CLAIMS_IndIS_Closed_NonAdv!AO42)</f>
        <v>0</v>
      </c>
      <c r="AP42" s="19">
        <f>SUM(CLAIMS_IndOS_Open_Adv:CLAIMS_IndIS_Closed_NonAdv!AP42)</f>
        <v>0</v>
      </c>
      <c r="AQ42" s="19">
        <f>SUM(CLAIMS_IndOS_Open_Adv:CLAIMS_IndIS_Closed_NonAdv!AQ42)</f>
        <v>0</v>
      </c>
      <c r="AR42" s="19">
        <f>SUM(CLAIMS_IndOS_Open_Adv:CLAIMS_IndIS_Closed_NonAdv!AR42)</f>
        <v>0</v>
      </c>
      <c r="AS42" s="19">
        <f>SUM(CLAIMS_IndOS_Open_Adv:CLAIMS_IndIS_Closed_NonAdv!AS42)</f>
        <v>0</v>
      </c>
      <c r="AT42" s="19">
        <f>SUM(CLAIMS_IndOS_Open_Adv:CLAIMS_IndIS_Closed_NonAdv!AT42)</f>
        <v>0</v>
      </c>
      <c r="AU42" s="19">
        <f>SUM(CLAIMS_IndOS_Open_Adv:CLAIMS_IndIS_Closed_NonAdv!AU42)</f>
        <v>0</v>
      </c>
      <c r="AV42" s="19">
        <f>SUM(CLAIMS_IndOS_Open_Adv:CLAIMS_IndIS_Closed_NonAdv!AV42)</f>
        <v>0</v>
      </c>
      <c r="AW42" s="19">
        <f>SUM(CLAIMS_IndOS_Open_Adv:CLAIMS_IndIS_Closed_NonAdv!AW42)</f>
        <v>0</v>
      </c>
      <c r="AX42" s="19">
        <f>SUM(CLAIMS_IndOS_Open_Adv:CLAIMS_IndIS_Closed_NonAdv!AX42)</f>
        <v>0</v>
      </c>
      <c r="AY42" s="19">
        <f>SUM(CLAIMS_IndOS_Open_Adv:CLAIMS_IndIS_Closed_NonAdv!AY42)</f>
        <v>0</v>
      </c>
      <c r="AZ42" s="19">
        <f>SUM(CLAIMS_IndOS_Open_Adv:CLAIMS_IndIS_Closed_NonAdv!AZ42)</f>
        <v>0</v>
      </c>
      <c r="BA42" s="19">
        <f>SUM(CLAIMS_IndOS_Open_Adv:CLAIMS_IndIS_Closed_NonAdv!BA42)</f>
        <v>0</v>
      </c>
      <c r="BB42" s="19">
        <f>SUM(CLAIMS_IndOS_Open_Adv:CLAIMS_IndIS_Closed_NonAdv!BB42)</f>
        <v>0</v>
      </c>
      <c r="BC42" s="19">
        <f>SUM(CLAIMS_IndOS_Open_Adv:CLAIMS_IndIS_Closed_NonAdv!BC42)</f>
        <v>0</v>
      </c>
      <c r="BD42" s="19">
        <f>SUM(CLAIMS_IndOS_Open_Adv:CLAIMS_IndIS_Closed_NonAdv!BD42)</f>
        <v>0</v>
      </c>
      <c r="BE42" s="19">
        <f>SUM(CLAIMS_IndOS_Open_Adv:CLAIMS_IndIS_Closed_NonAdv!BE42)</f>
        <v>0</v>
      </c>
      <c r="BF42" s="19">
        <f>SUM(CLAIMS_IndOS_Open_Adv:CLAIMS_IndIS_Closed_NonAdv!BF42)</f>
        <v>0</v>
      </c>
      <c r="BG42" s="19">
        <f>SUM(CLAIMS_IndOS_Open_Adv:CLAIMS_IndIS_Closed_NonAdv!BG42)</f>
        <v>0</v>
      </c>
      <c r="BH42" s="19">
        <f>SUM(CLAIMS_IndOS_Open_Adv:CLAIMS_IndIS_Closed_NonAdv!BH42)</f>
        <v>0</v>
      </c>
      <c r="BI42" s="19">
        <f>SUM(CLAIMS_IndOS_Open_Adv:CLAIMS_IndIS_Closed_NonAdv!BI42)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156">
        <f>SUM(CLAIMS_IndOS_Open_Adv:CLAIMS_IndIS_Closed_NonAdv!F44)</f>
        <v>0</v>
      </c>
      <c r="G44" s="156">
        <f>SUM(CLAIMS_IndOS_Open_Adv:CLAIMS_IndIS_Closed_NonAdv!G44)</f>
        <v>0</v>
      </c>
      <c r="H44" s="156">
        <f>SUM(CLAIMS_IndOS_Open_Adv:CLAIMS_IndIS_Closed_NonAdv!H44)</f>
        <v>0</v>
      </c>
      <c r="I44" s="156">
        <f>SUM(CLAIMS_IndOS_Open_Adv:CLAIMS_IndIS_Closed_NonAdv!I44)</f>
        <v>0</v>
      </c>
      <c r="J44" s="156">
        <f>SUM(CLAIMS_IndOS_Open_Adv:CLAIMS_IndIS_Closed_NonAdv!J44)</f>
        <v>0</v>
      </c>
      <c r="K44" s="156">
        <f>SUM(CLAIMS_IndOS_Open_Adv:CLAIMS_IndIS_Closed_NonAdv!K44)</f>
        <v>0</v>
      </c>
      <c r="L44" s="156">
        <f>SUM(CLAIMS_IndOS_Open_Adv:CLAIMS_IndIS_Closed_NonAdv!L44)</f>
        <v>0</v>
      </c>
      <c r="M44" s="156">
        <f>SUM(CLAIMS_IndOS_Open_Adv:CLAIMS_IndIS_Closed_NonAdv!M44)</f>
        <v>0</v>
      </c>
      <c r="N44" s="156">
        <f>SUM(CLAIMS_IndOS_Open_Adv:CLAIMS_IndIS_Closed_NonAdv!N44)</f>
        <v>0</v>
      </c>
      <c r="O44" s="156">
        <f>SUM(CLAIMS_IndOS_Open_Adv:CLAIMS_IndIS_Closed_NonAdv!O44)</f>
        <v>0</v>
      </c>
      <c r="P44" s="156">
        <f>SUM(CLAIMS_IndOS_Open_Adv:CLAIMS_IndIS_Closed_NonAdv!P44)</f>
        <v>0</v>
      </c>
      <c r="Q44" s="156">
        <f>SUM(CLAIMS_IndOS_Open_Adv:CLAIMS_IndIS_Closed_NonAdv!Q44)</f>
        <v>0</v>
      </c>
      <c r="R44" s="156">
        <f>SUM(CLAIMS_IndOS_Open_Adv:CLAIMS_IndIS_Closed_NonAdv!R44)</f>
        <v>0</v>
      </c>
      <c r="S44" s="156">
        <f>SUM(CLAIMS_IndOS_Open_Adv:CLAIMS_IndIS_Closed_NonAdv!S44)</f>
        <v>0</v>
      </c>
      <c r="T44" s="156">
        <f>SUM(CLAIMS_IndOS_Open_Adv:CLAIMS_IndIS_Closed_NonAdv!T44)</f>
        <v>0</v>
      </c>
      <c r="U44" s="156">
        <f>SUM(CLAIMS_IndOS_Open_Adv:CLAIMS_IndIS_Closed_NonAdv!U44)</f>
        <v>0</v>
      </c>
      <c r="V44" s="156">
        <f>SUM(CLAIMS_IndOS_Open_Adv:CLAIMS_IndIS_Closed_NonAdv!V44)</f>
        <v>0</v>
      </c>
      <c r="W44" s="156">
        <f>SUM(CLAIMS_IndOS_Open_Adv:CLAIMS_IndIS_Closed_NonAdv!W44)</f>
        <v>0</v>
      </c>
      <c r="X44" s="156">
        <f>SUM(CLAIMS_IndOS_Open_Adv:CLAIMS_IndIS_Closed_NonAdv!X44)</f>
        <v>0</v>
      </c>
      <c r="Y44" s="156">
        <f>SUM(CLAIMS_IndOS_Open_Adv:CLAIMS_IndIS_Closed_NonAdv!Y44)</f>
        <v>0</v>
      </c>
      <c r="Z44" s="156">
        <f>SUM(CLAIMS_IndOS_Open_Adv:CLAIMS_IndIS_Closed_NonAdv!Z44)</f>
        <v>0</v>
      </c>
      <c r="AA44" s="156">
        <f>SUM(CLAIMS_IndOS_Open_Adv:CLAIMS_IndIS_Closed_NonAdv!AA44)</f>
        <v>0</v>
      </c>
      <c r="AB44" s="156">
        <f>SUM(CLAIMS_IndOS_Open_Adv:CLAIMS_IndIS_Closed_NonAdv!AB44)</f>
        <v>0</v>
      </c>
      <c r="AC44" s="156">
        <f>SUM(CLAIMS_IndOS_Open_Adv:CLAIMS_IndIS_Closed_NonAdv!AC44)</f>
        <v>0</v>
      </c>
      <c r="AD44" s="156">
        <f>SUM(CLAIMS_IndOS_Open_Adv:CLAIMS_IndIS_Closed_NonAdv!AD44)</f>
        <v>0</v>
      </c>
      <c r="AE44" s="156">
        <f>SUM(CLAIMS_IndOS_Open_Adv:CLAIMS_IndIS_Closed_NonAdv!AE44)</f>
        <v>0</v>
      </c>
      <c r="AF44" s="156">
        <f>SUM(CLAIMS_IndOS_Open_Adv:CLAIMS_IndIS_Closed_NonAdv!AF44)</f>
        <v>0</v>
      </c>
      <c r="AG44" s="156">
        <f>SUM(CLAIMS_IndOS_Open_Adv:CLAIMS_IndIS_Closed_NonAdv!AG44)</f>
        <v>0</v>
      </c>
      <c r="AH44" s="156">
        <f>SUM(CLAIMS_IndOS_Open_Adv:CLAIMS_IndIS_Closed_NonAdv!AH44)</f>
        <v>0</v>
      </c>
      <c r="AI44" s="156">
        <f>SUM(CLAIMS_IndOS_Open_Adv:CLAIMS_IndIS_Closed_NonAdv!AI44)</f>
        <v>0</v>
      </c>
      <c r="AJ44" s="156">
        <f>SUM(CLAIMS_IndOS_Open_Adv:CLAIMS_IndIS_Closed_NonAdv!AJ44)</f>
        <v>0</v>
      </c>
      <c r="AK44" s="156">
        <f>SUM(CLAIMS_IndOS_Open_Adv:CLAIMS_IndIS_Closed_NonAdv!AK44)</f>
        <v>0</v>
      </c>
      <c r="AL44" s="156">
        <f>SUM(CLAIMS_IndOS_Open_Adv:CLAIMS_IndIS_Closed_NonAdv!AL44)</f>
        <v>0</v>
      </c>
      <c r="AM44" s="156">
        <f>SUM(CLAIMS_IndOS_Open_Adv:CLAIMS_IndIS_Closed_NonAdv!AM44)</f>
        <v>0</v>
      </c>
      <c r="AN44" s="156">
        <f>SUM(CLAIMS_IndOS_Open_Adv:CLAIMS_IndIS_Closed_NonAdv!AN44)</f>
        <v>0</v>
      </c>
      <c r="AO44" s="156">
        <f>SUM(CLAIMS_IndOS_Open_Adv:CLAIMS_IndIS_Closed_NonAdv!AO44)</f>
        <v>0</v>
      </c>
      <c r="AP44" s="156">
        <f>SUM(CLAIMS_IndOS_Open_Adv:CLAIMS_IndIS_Closed_NonAdv!AP44)</f>
        <v>0</v>
      </c>
      <c r="AQ44" s="156">
        <f>SUM(CLAIMS_IndOS_Open_Adv:CLAIMS_IndIS_Closed_NonAdv!AQ44)</f>
        <v>0</v>
      </c>
      <c r="AR44" s="156">
        <f>SUM(CLAIMS_IndOS_Open_Adv:CLAIMS_IndIS_Closed_NonAdv!AR44)</f>
        <v>0</v>
      </c>
      <c r="AS44" s="156">
        <f>SUM(CLAIMS_IndOS_Open_Adv:CLAIMS_IndIS_Closed_NonAdv!AS44)</f>
        <v>0</v>
      </c>
      <c r="AT44" s="156">
        <f>SUM(CLAIMS_IndOS_Open_Adv:CLAIMS_IndIS_Closed_NonAdv!AT44)</f>
        <v>0</v>
      </c>
      <c r="AU44" s="156">
        <f>SUM(CLAIMS_IndOS_Open_Adv:CLAIMS_IndIS_Closed_NonAdv!AU44)</f>
        <v>0</v>
      </c>
      <c r="AV44" s="156">
        <f>SUM(CLAIMS_IndOS_Open_Adv:CLAIMS_IndIS_Closed_NonAdv!AV44)</f>
        <v>0</v>
      </c>
      <c r="AW44" s="156">
        <f>SUM(CLAIMS_IndOS_Open_Adv:CLAIMS_IndIS_Closed_NonAdv!AW44)</f>
        <v>0</v>
      </c>
      <c r="AX44" s="156">
        <f>SUM(CLAIMS_IndOS_Open_Adv:CLAIMS_IndIS_Closed_NonAdv!AX44)</f>
        <v>0</v>
      </c>
      <c r="AY44" s="156">
        <f>SUM(CLAIMS_IndOS_Open_Adv:CLAIMS_IndIS_Closed_NonAdv!AY44)</f>
        <v>0</v>
      </c>
      <c r="AZ44" s="156">
        <f>SUM(CLAIMS_IndOS_Open_Adv:CLAIMS_IndIS_Closed_NonAdv!AZ44)</f>
        <v>0</v>
      </c>
      <c r="BA44" s="156">
        <f>SUM(CLAIMS_IndOS_Open_Adv:CLAIMS_IndIS_Closed_NonAdv!BA44)</f>
        <v>0</v>
      </c>
      <c r="BB44" s="156">
        <f>SUM(CLAIMS_IndOS_Open_Adv:CLAIMS_IndIS_Closed_NonAdv!BB44)</f>
        <v>0</v>
      </c>
      <c r="BC44" s="156">
        <f>SUM(CLAIMS_IndOS_Open_Adv:CLAIMS_IndIS_Closed_NonAdv!BC44)</f>
        <v>0</v>
      </c>
      <c r="BD44" s="156">
        <f>SUM(CLAIMS_IndOS_Open_Adv:CLAIMS_IndIS_Closed_NonAdv!BD44)</f>
        <v>0</v>
      </c>
      <c r="BE44" s="156">
        <f>SUM(CLAIMS_IndOS_Open_Adv:CLAIMS_IndIS_Closed_NonAdv!BE44)</f>
        <v>0</v>
      </c>
      <c r="BF44" s="156">
        <f>SUM(CLAIMS_IndOS_Open_Adv:CLAIMS_IndIS_Closed_NonAdv!BF44)</f>
        <v>0</v>
      </c>
      <c r="BG44" s="156">
        <f>SUM(CLAIMS_IndOS_Open_Adv:CLAIMS_IndIS_Closed_NonAdv!BG44)</f>
        <v>0</v>
      </c>
      <c r="BH44" s="156">
        <f>SUM(CLAIMS_IndOS_Open_Adv:CLAIMS_IndIS_Closed_NonAdv!BH44)</f>
        <v>0</v>
      </c>
      <c r="BI44" s="156">
        <f>SUM(CLAIMS_IndOS_Open_Adv:CLAIMS_IndIS_Closed_NonAdv!BI44)</f>
        <v>0</v>
      </c>
    </row>
    <row r="45" spans="1:61" x14ac:dyDescent="0.55000000000000004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19">
        <f>SUM(CLAIMS_IndOS_Open_Adv:CLAIMS_IndIS_Closed_NonAdv!F46)</f>
        <v>0</v>
      </c>
      <c r="G46" s="19">
        <f>SUM(CLAIMS_IndOS_Open_Adv:CLAIMS_IndIS_Closed_NonAdv!G46)</f>
        <v>0</v>
      </c>
      <c r="H46" s="19">
        <f>SUM(CLAIMS_IndOS_Open_Adv:CLAIMS_IndIS_Closed_NonAdv!H46)</f>
        <v>0</v>
      </c>
      <c r="I46" s="19">
        <f>SUM(CLAIMS_IndOS_Open_Adv:CLAIMS_IndIS_Closed_NonAdv!I46)</f>
        <v>0</v>
      </c>
      <c r="J46" s="19">
        <f>SUM(CLAIMS_IndOS_Open_Adv:CLAIMS_IndIS_Closed_NonAdv!J46)</f>
        <v>0</v>
      </c>
      <c r="K46" s="19">
        <f>SUM(CLAIMS_IndOS_Open_Adv:CLAIMS_IndIS_Closed_NonAdv!K46)</f>
        <v>0</v>
      </c>
      <c r="L46" s="19">
        <f>SUM(CLAIMS_IndOS_Open_Adv:CLAIMS_IndIS_Closed_NonAdv!L46)</f>
        <v>0</v>
      </c>
      <c r="M46" s="19">
        <f>SUM(CLAIMS_IndOS_Open_Adv:CLAIMS_IndIS_Closed_NonAdv!M46)</f>
        <v>0</v>
      </c>
      <c r="N46" s="19">
        <f>SUM(CLAIMS_IndOS_Open_Adv:CLAIMS_IndIS_Closed_NonAdv!N46)</f>
        <v>0</v>
      </c>
      <c r="O46" s="19">
        <f>SUM(CLAIMS_IndOS_Open_Adv:CLAIMS_IndIS_Closed_NonAdv!O46)</f>
        <v>0</v>
      </c>
      <c r="P46" s="19">
        <f>SUM(CLAIMS_IndOS_Open_Adv:CLAIMS_IndIS_Closed_NonAdv!P46)</f>
        <v>0</v>
      </c>
      <c r="Q46" s="19">
        <f>SUM(CLAIMS_IndOS_Open_Adv:CLAIMS_IndIS_Closed_NonAdv!Q46)</f>
        <v>0</v>
      </c>
      <c r="R46" s="19">
        <f>SUM(CLAIMS_IndOS_Open_Adv:CLAIMS_IndIS_Closed_NonAdv!R46)</f>
        <v>0</v>
      </c>
      <c r="S46" s="19">
        <f>SUM(CLAIMS_IndOS_Open_Adv:CLAIMS_IndIS_Closed_NonAdv!S46)</f>
        <v>0</v>
      </c>
      <c r="T46" s="19">
        <f>SUM(CLAIMS_IndOS_Open_Adv:CLAIMS_IndIS_Closed_NonAdv!T46)</f>
        <v>0</v>
      </c>
      <c r="U46" s="19">
        <f>SUM(CLAIMS_IndOS_Open_Adv:CLAIMS_IndIS_Closed_NonAdv!U46)</f>
        <v>0</v>
      </c>
      <c r="V46" s="19">
        <f>SUM(CLAIMS_IndOS_Open_Adv:CLAIMS_IndIS_Closed_NonAdv!V46)</f>
        <v>0</v>
      </c>
      <c r="W46" s="19">
        <f>SUM(CLAIMS_IndOS_Open_Adv:CLAIMS_IndIS_Closed_NonAdv!W46)</f>
        <v>0</v>
      </c>
      <c r="X46" s="19">
        <f>SUM(CLAIMS_IndOS_Open_Adv:CLAIMS_IndIS_Closed_NonAdv!X46)</f>
        <v>0</v>
      </c>
      <c r="Y46" s="19">
        <f>SUM(CLAIMS_IndOS_Open_Adv:CLAIMS_IndIS_Closed_NonAdv!Y46)</f>
        <v>0</v>
      </c>
      <c r="Z46" s="19">
        <f>SUM(CLAIMS_IndOS_Open_Adv:CLAIMS_IndIS_Closed_NonAdv!Z46)</f>
        <v>0</v>
      </c>
      <c r="AA46" s="19">
        <f>SUM(CLAIMS_IndOS_Open_Adv:CLAIMS_IndIS_Closed_NonAdv!AA46)</f>
        <v>0</v>
      </c>
      <c r="AB46" s="19">
        <f>SUM(CLAIMS_IndOS_Open_Adv:CLAIMS_IndIS_Closed_NonAdv!AB46)</f>
        <v>0</v>
      </c>
      <c r="AC46" s="19">
        <f>SUM(CLAIMS_IndOS_Open_Adv:CLAIMS_IndIS_Closed_NonAdv!AC46)</f>
        <v>0</v>
      </c>
      <c r="AD46" s="19">
        <f>SUM(CLAIMS_IndOS_Open_Adv:CLAIMS_IndIS_Closed_NonAdv!AD46)</f>
        <v>0</v>
      </c>
      <c r="AE46" s="19">
        <f>SUM(CLAIMS_IndOS_Open_Adv:CLAIMS_IndIS_Closed_NonAdv!AE46)</f>
        <v>0</v>
      </c>
      <c r="AF46" s="19">
        <f>SUM(CLAIMS_IndOS_Open_Adv:CLAIMS_IndIS_Closed_NonAdv!AF46)</f>
        <v>0</v>
      </c>
      <c r="AG46" s="19">
        <f>SUM(CLAIMS_IndOS_Open_Adv:CLAIMS_IndIS_Closed_NonAdv!AG46)</f>
        <v>0</v>
      </c>
      <c r="AH46" s="19">
        <f>SUM(CLAIMS_IndOS_Open_Adv:CLAIMS_IndIS_Closed_NonAdv!AH46)</f>
        <v>0</v>
      </c>
      <c r="AI46" s="19">
        <f>SUM(CLAIMS_IndOS_Open_Adv:CLAIMS_IndIS_Closed_NonAdv!AI46)</f>
        <v>0</v>
      </c>
      <c r="AJ46" s="19">
        <f>SUM(CLAIMS_IndOS_Open_Adv:CLAIMS_IndIS_Closed_NonAdv!AJ46)</f>
        <v>0</v>
      </c>
      <c r="AK46" s="19">
        <f>SUM(CLAIMS_IndOS_Open_Adv:CLAIMS_IndIS_Closed_NonAdv!AK46)</f>
        <v>0</v>
      </c>
      <c r="AL46" s="19">
        <f>SUM(CLAIMS_IndOS_Open_Adv:CLAIMS_IndIS_Closed_NonAdv!AL46)</f>
        <v>0</v>
      </c>
      <c r="AM46" s="19">
        <f>SUM(CLAIMS_IndOS_Open_Adv:CLAIMS_IndIS_Closed_NonAdv!AM46)</f>
        <v>0</v>
      </c>
      <c r="AN46" s="19">
        <f>SUM(CLAIMS_IndOS_Open_Adv:CLAIMS_IndIS_Closed_NonAdv!AN46)</f>
        <v>0</v>
      </c>
      <c r="AO46" s="19">
        <f>SUM(CLAIMS_IndOS_Open_Adv:CLAIMS_IndIS_Closed_NonAdv!AO46)</f>
        <v>0</v>
      </c>
      <c r="AP46" s="19">
        <f>SUM(CLAIMS_IndOS_Open_Adv:CLAIMS_IndIS_Closed_NonAdv!AP46)</f>
        <v>0</v>
      </c>
      <c r="AQ46" s="19">
        <f>SUM(CLAIMS_IndOS_Open_Adv:CLAIMS_IndIS_Closed_NonAdv!AQ46)</f>
        <v>0</v>
      </c>
      <c r="AR46" s="19">
        <f>SUM(CLAIMS_IndOS_Open_Adv:CLAIMS_IndIS_Closed_NonAdv!AR46)</f>
        <v>0</v>
      </c>
      <c r="AS46" s="19">
        <f>SUM(CLAIMS_IndOS_Open_Adv:CLAIMS_IndIS_Closed_NonAdv!AS46)</f>
        <v>0</v>
      </c>
      <c r="AT46" s="19">
        <f>SUM(CLAIMS_IndOS_Open_Adv:CLAIMS_IndIS_Closed_NonAdv!AT46)</f>
        <v>0</v>
      </c>
      <c r="AU46" s="19">
        <f>SUM(CLAIMS_IndOS_Open_Adv:CLAIMS_IndIS_Closed_NonAdv!AU46)</f>
        <v>0</v>
      </c>
      <c r="AV46" s="19">
        <f>SUM(CLAIMS_IndOS_Open_Adv:CLAIMS_IndIS_Closed_NonAdv!AV46)</f>
        <v>0</v>
      </c>
      <c r="AW46" s="19">
        <f>SUM(CLAIMS_IndOS_Open_Adv:CLAIMS_IndIS_Closed_NonAdv!AW46)</f>
        <v>0</v>
      </c>
      <c r="AX46" s="19">
        <f>SUM(CLAIMS_IndOS_Open_Adv:CLAIMS_IndIS_Closed_NonAdv!AX46)</f>
        <v>0</v>
      </c>
      <c r="AY46" s="19">
        <f>SUM(CLAIMS_IndOS_Open_Adv:CLAIMS_IndIS_Closed_NonAdv!AY46)</f>
        <v>0</v>
      </c>
      <c r="AZ46" s="19">
        <f>SUM(CLAIMS_IndOS_Open_Adv:CLAIMS_IndIS_Closed_NonAdv!AZ46)</f>
        <v>0</v>
      </c>
      <c r="BA46" s="19">
        <f>SUM(CLAIMS_IndOS_Open_Adv:CLAIMS_IndIS_Closed_NonAdv!BA46)</f>
        <v>0</v>
      </c>
      <c r="BB46" s="19">
        <f>SUM(CLAIMS_IndOS_Open_Adv:CLAIMS_IndIS_Closed_NonAdv!BB46)</f>
        <v>0</v>
      </c>
      <c r="BC46" s="19">
        <f>SUM(CLAIMS_IndOS_Open_Adv:CLAIMS_IndIS_Closed_NonAdv!BC46)</f>
        <v>0</v>
      </c>
      <c r="BD46" s="19">
        <f>SUM(CLAIMS_IndOS_Open_Adv:CLAIMS_IndIS_Closed_NonAdv!BD46)</f>
        <v>0</v>
      </c>
      <c r="BE46" s="19">
        <f>SUM(CLAIMS_IndOS_Open_Adv:CLAIMS_IndIS_Closed_NonAdv!BE46)</f>
        <v>0</v>
      </c>
      <c r="BF46" s="19">
        <f>SUM(CLAIMS_IndOS_Open_Adv:CLAIMS_IndIS_Closed_NonAdv!BF46)</f>
        <v>0</v>
      </c>
      <c r="BG46" s="19">
        <f>SUM(CLAIMS_IndOS_Open_Adv:CLAIMS_IndIS_Closed_NonAdv!BG46)</f>
        <v>0</v>
      </c>
      <c r="BH46" s="19">
        <f>SUM(CLAIMS_IndOS_Open_Adv:CLAIMS_IndIS_Closed_NonAdv!BH46)</f>
        <v>0</v>
      </c>
      <c r="BI46" s="19">
        <f>SUM(CLAIMS_IndOS_Open_Adv:CLAIMS_IndIS_Closed_NonAdv!BI46)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19">
        <f>SUM(CLAIMS_IndOS_Open_Adv:CLAIMS_IndIS_Closed_NonAdv!F47)</f>
        <v>0</v>
      </c>
      <c r="G47" s="19">
        <f>SUM(CLAIMS_IndOS_Open_Adv:CLAIMS_IndIS_Closed_NonAdv!G47)</f>
        <v>0</v>
      </c>
      <c r="H47" s="19">
        <f>SUM(CLAIMS_IndOS_Open_Adv:CLAIMS_IndIS_Closed_NonAdv!H47)</f>
        <v>0</v>
      </c>
      <c r="I47" s="19">
        <f>SUM(CLAIMS_IndOS_Open_Adv:CLAIMS_IndIS_Closed_NonAdv!I47)</f>
        <v>0</v>
      </c>
      <c r="J47" s="19">
        <f>SUM(CLAIMS_IndOS_Open_Adv:CLAIMS_IndIS_Closed_NonAdv!J47)</f>
        <v>0</v>
      </c>
      <c r="K47" s="19">
        <f>SUM(CLAIMS_IndOS_Open_Adv:CLAIMS_IndIS_Closed_NonAdv!K47)</f>
        <v>0</v>
      </c>
      <c r="L47" s="19">
        <f>SUM(CLAIMS_IndOS_Open_Adv:CLAIMS_IndIS_Closed_NonAdv!L47)</f>
        <v>0</v>
      </c>
      <c r="M47" s="19">
        <f>SUM(CLAIMS_IndOS_Open_Adv:CLAIMS_IndIS_Closed_NonAdv!M47)</f>
        <v>0</v>
      </c>
      <c r="N47" s="19">
        <f>SUM(CLAIMS_IndOS_Open_Adv:CLAIMS_IndIS_Closed_NonAdv!N47)</f>
        <v>0</v>
      </c>
      <c r="O47" s="19">
        <f>SUM(CLAIMS_IndOS_Open_Adv:CLAIMS_IndIS_Closed_NonAdv!O47)</f>
        <v>0</v>
      </c>
      <c r="P47" s="19">
        <f>SUM(CLAIMS_IndOS_Open_Adv:CLAIMS_IndIS_Closed_NonAdv!P47)</f>
        <v>0</v>
      </c>
      <c r="Q47" s="19">
        <f>SUM(CLAIMS_IndOS_Open_Adv:CLAIMS_IndIS_Closed_NonAdv!Q47)</f>
        <v>0</v>
      </c>
      <c r="R47" s="19">
        <f>SUM(CLAIMS_IndOS_Open_Adv:CLAIMS_IndIS_Closed_NonAdv!R47)</f>
        <v>0</v>
      </c>
      <c r="S47" s="19">
        <f>SUM(CLAIMS_IndOS_Open_Adv:CLAIMS_IndIS_Closed_NonAdv!S47)</f>
        <v>0</v>
      </c>
      <c r="T47" s="19">
        <f>SUM(CLAIMS_IndOS_Open_Adv:CLAIMS_IndIS_Closed_NonAdv!T47)</f>
        <v>0</v>
      </c>
      <c r="U47" s="19">
        <f>SUM(CLAIMS_IndOS_Open_Adv:CLAIMS_IndIS_Closed_NonAdv!U47)</f>
        <v>0</v>
      </c>
      <c r="V47" s="19">
        <f>SUM(CLAIMS_IndOS_Open_Adv:CLAIMS_IndIS_Closed_NonAdv!V47)</f>
        <v>0</v>
      </c>
      <c r="W47" s="19">
        <f>SUM(CLAIMS_IndOS_Open_Adv:CLAIMS_IndIS_Closed_NonAdv!W47)</f>
        <v>0</v>
      </c>
      <c r="X47" s="19">
        <f>SUM(CLAIMS_IndOS_Open_Adv:CLAIMS_IndIS_Closed_NonAdv!X47)</f>
        <v>0</v>
      </c>
      <c r="Y47" s="19">
        <f>SUM(CLAIMS_IndOS_Open_Adv:CLAIMS_IndIS_Closed_NonAdv!Y47)</f>
        <v>0</v>
      </c>
      <c r="Z47" s="19">
        <f>SUM(CLAIMS_IndOS_Open_Adv:CLAIMS_IndIS_Closed_NonAdv!Z47)</f>
        <v>0</v>
      </c>
      <c r="AA47" s="19">
        <f>SUM(CLAIMS_IndOS_Open_Adv:CLAIMS_IndIS_Closed_NonAdv!AA47)</f>
        <v>0</v>
      </c>
      <c r="AB47" s="19">
        <f>SUM(CLAIMS_IndOS_Open_Adv:CLAIMS_IndIS_Closed_NonAdv!AB47)</f>
        <v>0</v>
      </c>
      <c r="AC47" s="19">
        <f>SUM(CLAIMS_IndOS_Open_Adv:CLAIMS_IndIS_Closed_NonAdv!AC47)</f>
        <v>0</v>
      </c>
      <c r="AD47" s="19">
        <f>SUM(CLAIMS_IndOS_Open_Adv:CLAIMS_IndIS_Closed_NonAdv!AD47)</f>
        <v>0</v>
      </c>
      <c r="AE47" s="19">
        <f>SUM(CLAIMS_IndOS_Open_Adv:CLAIMS_IndIS_Closed_NonAdv!AE47)</f>
        <v>0</v>
      </c>
      <c r="AF47" s="19">
        <f>SUM(CLAIMS_IndOS_Open_Adv:CLAIMS_IndIS_Closed_NonAdv!AF47)</f>
        <v>0</v>
      </c>
      <c r="AG47" s="19">
        <f>SUM(CLAIMS_IndOS_Open_Adv:CLAIMS_IndIS_Closed_NonAdv!AG47)</f>
        <v>0</v>
      </c>
      <c r="AH47" s="19">
        <f>SUM(CLAIMS_IndOS_Open_Adv:CLAIMS_IndIS_Closed_NonAdv!AH47)</f>
        <v>0</v>
      </c>
      <c r="AI47" s="19">
        <f>SUM(CLAIMS_IndOS_Open_Adv:CLAIMS_IndIS_Closed_NonAdv!AI47)</f>
        <v>0</v>
      </c>
      <c r="AJ47" s="19">
        <f>SUM(CLAIMS_IndOS_Open_Adv:CLAIMS_IndIS_Closed_NonAdv!AJ47)</f>
        <v>0</v>
      </c>
      <c r="AK47" s="19">
        <f>SUM(CLAIMS_IndOS_Open_Adv:CLAIMS_IndIS_Closed_NonAdv!AK47)</f>
        <v>0</v>
      </c>
      <c r="AL47" s="19">
        <f>SUM(CLAIMS_IndOS_Open_Adv:CLAIMS_IndIS_Closed_NonAdv!AL47)</f>
        <v>0</v>
      </c>
      <c r="AM47" s="19">
        <f>SUM(CLAIMS_IndOS_Open_Adv:CLAIMS_IndIS_Closed_NonAdv!AM47)</f>
        <v>0</v>
      </c>
      <c r="AN47" s="19">
        <f>SUM(CLAIMS_IndOS_Open_Adv:CLAIMS_IndIS_Closed_NonAdv!AN47)</f>
        <v>0</v>
      </c>
      <c r="AO47" s="19">
        <f>SUM(CLAIMS_IndOS_Open_Adv:CLAIMS_IndIS_Closed_NonAdv!AO47)</f>
        <v>0</v>
      </c>
      <c r="AP47" s="19">
        <f>SUM(CLAIMS_IndOS_Open_Adv:CLAIMS_IndIS_Closed_NonAdv!AP47)</f>
        <v>0</v>
      </c>
      <c r="AQ47" s="19">
        <f>SUM(CLAIMS_IndOS_Open_Adv:CLAIMS_IndIS_Closed_NonAdv!AQ47)</f>
        <v>0</v>
      </c>
      <c r="AR47" s="19">
        <f>SUM(CLAIMS_IndOS_Open_Adv:CLAIMS_IndIS_Closed_NonAdv!AR47)</f>
        <v>0</v>
      </c>
      <c r="AS47" s="19">
        <f>SUM(CLAIMS_IndOS_Open_Adv:CLAIMS_IndIS_Closed_NonAdv!AS47)</f>
        <v>0</v>
      </c>
      <c r="AT47" s="19">
        <f>SUM(CLAIMS_IndOS_Open_Adv:CLAIMS_IndIS_Closed_NonAdv!AT47)</f>
        <v>0</v>
      </c>
      <c r="AU47" s="19">
        <f>SUM(CLAIMS_IndOS_Open_Adv:CLAIMS_IndIS_Closed_NonAdv!AU47)</f>
        <v>0</v>
      </c>
      <c r="AV47" s="19">
        <f>SUM(CLAIMS_IndOS_Open_Adv:CLAIMS_IndIS_Closed_NonAdv!AV47)</f>
        <v>0</v>
      </c>
      <c r="AW47" s="19">
        <f>SUM(CLAIMS_IndOS_Open_Adv:CLAIMS_IndIS_Closed_NonAdv!AW47)</f>
        <v>0</v>
      </c>
      <c r="AX47" s="19">
        <f>SUM(CLAIMS_IndOS_Open_Adv:CLAIMS_IndIS_Closed_NonAdv!AX47)</f>
        <v>0</v>
      </c>
      <c r="AY47" s="19">
        <f>SUM(CLAIMS_IndOS_Open_Adv:CLAIMS_IndIS_Closed_NonAdv!AY47)</f>
        <v>0</v>
      </c>
      <c r="AZ47" s="19">
        <f>SUM(CLAIMS_IndOS_Open_Adv:CLAIMS_IndIS_Closed_NonAdv!AZ47)</f>
        <v>0</v>
      </c>
      <c r="BA47" s="19">
        <f>SUM(CLAIMS_IndOS_Open_Adv:CLAIMS_IndIS_Closed_NonAdv!BA47)</f>
        <v>0</v>
      </c>
      <c r="BB47" s="19">
        <f>SUM(CLAIMS_IndOS_Open_Adv:CLAIMS_IndIS_Closed_NonAdv!BB47)</f>
        <v>0</v>
      </c>
      <c r="BC47" s="19">
        <f>SUM(CLAIMS_IndOS_Open_Adv:CLAIMS_IndIS_Closed_NonAdv!BC47)</f>
        <v>0</v>
      </c>
      <c r="BD47" s="19">
        <f>SUM(CLAIMS_IndOS_Open_Adv:CLAIMS_IndIS_Closed_NonAdv!BD47)</f>
        <v>0</v>
      </c>
      <c r="BE47" s="19">
        <f>SUM(CLAIMS_IndOS_Open_Adv:CLAIMS_IndIS_Closed_NonAdv!BE47)</f>
        <v>0</v>
      </c>
      <c r="BF47" s="19">
        <f>SUM(CLAIMS_IndOS_Open_Adv:CLAIMS_IndIS_Closed_NonAdv!BF47)</f>
        <v>0</v>
      </c>
      <c r="BG47" s="19">
        <f>SUM(CLAIMS_IndOS_Open_Adv:CLAIMS_IndIS_Closed_NonAdv!BG47)</f>
        <v>0</v>
      </c>
      <c r="BH47" s="19">
        <f>SUM(CLAIMS_IndOS_Open_Adv:CLAIMS_IndIS_Closed_NonAdv!BH47)</f>
        <v>0</v>
      </c>
      <c r="BI47" s="19">
        <f>SUM(CLAIMS_IndOS_Open_Adv:CLAIMS_IndIS_Closed_NonAdv!BI47)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19">
        <f>SUM(CLAIMS_IndOS_Open_Adv:CLAIMS_IndIS_Closed_NonAdv!F48)</f>
        <v>0</v>
      </c>
      <c r="G48" s="19">
        <f>SUM(CLAIMS_IndOS_Open_Adv:CLAIMS_IndIS_Closed_NonAdv!G48)</f>
        <v>0</v>
      </c>
      <c r="H48" s="19">
        <f>SUM(CLAIMS_IndOS_Open_Adv:CLAIMS_IndIS_Closed_NonAdv!H48)</f>
        <v>0</v>
      </c>
      <c r="I48" s="19">
        <f>SUM(CLAIMS_IndOS_Open_Adv:CLAIMS_IndIS_Closed_NonAdv!I48)</f>
        <v>0</v>
      </c>
      <c r="J48" s="19">
        <f>SUM(CLAIMS_IndOS_Open_Adv:CLAIMS_IndIS_Closed_NonAdv!J48)</f>
        <v>0</v>
      </c>
      <c r="K48" s="19">
        <f>SUM(CLAIMS_IndOS_Open_Adv:CLAIMS_IndIS_Closed_NonAdv!K48)</f>
        <v>0</v>
      </c>
      <c r="L48" s="19">
        <f>SUM(CLAIMS_IndOS_Open_Adv:CLAIMS_IndIS_Closed_NonAdv!L48)</f>
        <v>0</v>
      </c>
      <c r="M48" s="19">
        <f>SUM(CLAIMS_IndOS_Open_Adv:CLAIMS_IndIS_Closed_NonAdv!M48)</f>
        <v>0</v>
      </c>
      <c r="N48" s="19">
        <f>SUM(CLAIMS_IndOS_Open_Adv:CLAIMS_IndIS_Closed_NonAdv!N48)</f>
        <v>0</v>
      </c>
      <c r="O48" s="19">
        <f>SUM(CLAIMS_IndOS_Open_Adv:CLAIMS_IndIS_Closed_NonAdv!O48)</f>
        <v>0</v>
      </c>
      <c r="P48" s="19">
        <f>SUM(CLAIMS_IndOS_Open_Adv:CLAIMS_IndIS_Closed_NonAdv!P48)</f>
        <v>0</v>
      </c>
      <c r="Q48" s="19">
        <f>SUM(CLAIMS_IndOS_Open_Adv:CLAIMS_IndIS_Closed_NonAdv!Q48)</f>
        <v>0</v>
      </c>
      <c r="R48" s="19">
        <f>SUM(CLAIMS_IndOS_Open_Adv:CLAIMS_IndIS_Closed_NonAdv!R48)</f>
        <v>0</v>
      </c>
      <c r="S48" s="19">
        <f>SUM(CLAIMS_IndOS_Open_Adv:CLAIMS_IndIS_Closed_NonAdv!S48)</f>
        <v>0</v>
      </c>
      <c r="T48" s="19">
        <f>SUM(CLAIMS_IndOS_Open_Adv:CLAIMS_IndIS_Closed_NonAdv!T48)</f>
        <v>0</v>
      </c>
      <c r="U48" s="19">
        <f>SUM(CLAIMS_IndOS_Open_Adv:CLAIMS_IndIS_Closed_NonAdv!U48)</f>
        <v>0</v>
      </c>
      <c r="V48" s="19">
        <f>SUM(CLAIMS_IndOS_Open_Adv:CLAIMS_IndIS_Closed_NonAdv!V48)</f>
        <v>0</v>
      </c>
      <c r="W48" s="19">
        <f>SUM(CLAIMS_IndOS_Open_Adv:CLAIMS_IndIS_Closed_NonAdv!W48)</f>
        <v>0</v>
      </c>
      <c r="X48" s="19">
        <f>SUM(CLAIMS_IndOS_Open_Adv:CLAIMS_IndIS_Closed_NonAdv!X48)</f>
        <v>0</v>
      </c>
      <c r="Y48" s="19">
        <f>SUM(CLAIMS_IndOS_Open_Adv:CLAIMS_IndIS_Closed_NonAdv!Y48)</f>
        <v>0</v>
      </c>
      <c r="Z48" s="19">
        <f>SUM(CLAIMS_IndOS_Open_Adv:CLAIMS_IndIS_Closed_NonAdv!Z48)</f>
        <v>0</v>
      </c>
      <c r="AA48" s="19">
        <f>SUM(CLAIMS_IndOS_Open_Adv:CLAIMS_IndIS_Closed_NonAdv!AA48)</f>
        <v>0</v>
      </c>
      <c r="AB48" s="19">
        <f>SUM(CLAIMS_IndOS_Open_Adv:CLAIMS_IndIS_Closed_NonAdv!AB48)</f>
        <v>0</v>
      </c>
      <c r="AC48" s="19">
        <f>SUM(CLAIMS_IndOS_Open_Adv:CLAIMS_IndIS_Closed_NonAdv!AC48)</f>
        <v>0</v>
      </c>
      <c r="AD48" s="19">
        <f>SUM(CLAIMS_IndOS_Open_Adv:CLAIMS_IndIS_Closed_NonAdv!AD48)</f>
        <v>0</v>
      </c>
      <c r="AE48" s="19">
        <f>SUM(CLAIMS_IndOS_Open_Adv:CLAIMS_IndIS_Closed_NonAdv!AE48)</f>
        <v>0</v>
      </c>
      <c r="AF48" s="19">
        <f>SUM(CLAIMS_IndOS_Open_Adv:CLAIMS_IndIS_Closed_NonAdv!AF48)</f>
        <v>0</v>
      </c>
      <c r="AG48" s="19">
        <f>SUM(CLAIMS_IndOS_Open_Adv:CLAIMS_IndIS_Closed_NonAdv!AG48)</f>
        <v>0</v>
      </c>
      <c r="AH48" s="19">
        <f>SUM(CLAIMS_IndOS_Open_Adv:CLAIMS_IndIS_Closed_NonAdv!AH48)</f>
        <v>0</v>
      </c>
      <c r="AI48" s="19">
        <f>SUM(CLAIMS_IndOS_Open_Adv:CLAIMS_IndIS_Closed_NonAdv!AI48)</f>
        <v>0</v>
      </c>
      <c r="AJ48" s="19">
        <f>SUM(CLAIMS_IndOS_Open_Adv:CLAIMS_IndIS_Closed_NonAdv!AJ48)</f>
        <v>0</v>
      </c>
      <c r="AK48" s="19">
        <f>SUM(CLAIMS_IndOS_Open_Adv:CLAIMS_IndIS_Closed_NonAdv!AK48)</f>
        <v>0</v>
      </c>
      <c r="AL48" s="19">
        <f>SUM(CLAIMS_IndOS_Open_Adv:CLAIMS_IndIS_Closed_NonAdv!AL48)</f>
        <v>0</v>
      </c>
      <c r="AM48" s="19">
        <f>SUM(CLAIMS_IndOS_Open_Adv:CLAIMS_IndIS_Closed_NonAdv!AM48)</f>
        <v>0</v>
      </c>
      <c r="AN48" s="19">
        <f>SUM(CLAIMS_IndOS_Open_Adv:CLAIMS_IndIS_Closed_NonAdv!AN48)</f>
        <v>0</v>
      </c>
      <c r="AO48" s="19">
        <f>SUM(CLAIMS_IndOS_Open_Adv:CLAIMS_IndIS_Closed_NonAdv!AO48)</f>
        <v>0</v>
      </c>
      <c r="AP48" s="19">
        <f>SUM(CLAIMS_IndOS_Open_Adv:CLAIMS_IndIS_Closed_NonAdv!AP48)</f>
        <v>0</v>
      </c>
      <c r="AQ48" s="19">
        <f>SUM(CLAIMS_IndOS_Open_Adv:CLAIMS_IndIS_Closed_NonAdv!AQ48)</f>
        <v>0</v>
      </c>
      <c r="AR48" s="19">
        <f>SUM(CLAIMS_IndOS_Open_Adv:CLAIMS_IndIS_Closed_NonAdv!AR48)</f>
        <v>0</v>
      </c>
      <c r="AS48" s="19">
        <f>SUM(CLAIMS_IndOS_Open_Adv:CLAIMS_IndIS_Closed_NonAdv!AS48)</f>
        <v>0</v>
      </c>
      <c r="AT48" s="19">
        <f>SUM(CLAIMS_IndOS_Open_Adv:CLAIMS_IndIS_Closed_NonAdv!AT48)</f>
        <v>0</v>
      </c>
      <c r="AU48" s="19">
        <f>SUM(CLAIMS_IndOS_Open_Adv:CLAIMS_IndIS_Closed_NonAdv!AU48)</f>
        <v>0</v>
      </c>
      <c r="AV48" s="19">
        <f>SUM(CLAIMS_IndOS_Open_Adv:CLAIMS_IndIS_Closed_NonAdv!AV48)</f>
        <v>0</v>
      </c>
      <c r="AW48" s="19">
        <f>SUM(CLAIMS_IndOS_Open_Adv:CLAIMS_IndIS_Closed_NonAdv!AW48)</f>
        <v>0</v>
      </c>
      <c r="AX48" s="19">
        <f>SUM(CLAIMS_IndOS_Open_Adv:CLAIMS_IndIS_Closed_NonAdv!AX48)</f>
        <v>0</v>
      </c>
      <c r="AY48" s="19">
        <f>SUM(CLAIMS_IndOS_Open_Adv:CLAIMS_IndIS_Closed_NonAdv!AY48)</f>
        <v>0</v>
      </c>
      <c r="AZ48" s="19">
        <f>SUM(CLAIMS_IndOS_Open_Adv:CLAIMS_IndIS_Closed_NonAdv!AZ48)</f>
        <v>0</v>
      </c>
      <c r="BA48" s="19">
        <f>SUM(CLAIMS_IndOS_Open_Adv:CLAIMS_IndIS_Closed_NonAdv!BA48)</f>
        <v>0</v>
      </c>
      <c r="BB48" s="19">
        <f>SUM(CLAIMS_IndOS_Open_Adv:CLAIMS_IndIS_Closed_NonAdv!BB48)</f>
        <v>0</v>
      </c>
      <c r="BC48" s="19">
        <f>SUM(CLAIMS_IndOS_Open_Adv:CLAIMS_IndIS_Closed_NonAdv!BC48)</f>
        <v>0</v>
      </c>
      <c r="BD48" s="19">
        <f>SUM(CLAIMS_IndOS_Open_Adv:CLAIMS_IndIS_Closed_NonAdv!BD48)</f>
        <v>0</v>
      </c>
      <c r="BE48" s="19">
        <f>SUM(CLAIMS_IndOS_Open_Adv:CLAIMS_IndIS_Closed_NonAdv!BE48)</f>
        <v>0</v>
      </c>
      <c r="BF48" s="19">
        <f>SUM(CLAIMS_IndOS_Open_Adv:CLAIMS_IndIS_Closed_NonAdv!BF48)</f>
        <v>0</v>
      </c>
      <c r="BG48" s="19">
        <f>SUM(CLAIMS_IndOS_Open_Adv:CLAIMS_IndIS_Closed_NonAdv!BG48)</f>
        <v>0</v>
      </c>
      <c r="BH48" s="19">
        <f>SUM(CLAIMS_IndOS_Open_Adv:CLAIMS_IndIS_Closed_NonAdv!BH48)</f>
        <v>0</v>
      </c>
      <c r="BI48" s="19">
        <f>SUM(CLAIMS_IndOS_Open_Adv:CLAIMS_IndIS_Closed_NonAdv!BI48)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19">
        <f>SUM(CLAIMS_IndOS_Open_Adv:CLAIMS_IndIS_Closed_NonAdv!F49)</f>
        <v>0</v>
      </c>
      <c r="G49" s="19">
        <f>SUM(CLAIMS_IndOS_Open_Adv:CLAIMS_IndIS_Closed_NonAdv!G49)</f>
        <v>0</v>
      </c>
      <c r="H49" s="19">
        <f>SUM(CLAIMS_IndOS_Open_Adv:CLAIMS_IndIS_Closed_NonAdv!H49)</f>
        <v>0</v>
      </c>
      <c r="I49" s="19">
        <f>SUM(CLAIMS_IndOS_Open_Adv:CLAIMS_IndIS_Closed_NonAdv!I49)</f>
        <v>0</v>
      </c>
      <c r="J49" s="19">
        <f>SUM(CLAIMS_IndOS_Open_Adv:CLAIMS_IndIS_Closed_NonAdv!J49)</f>
        <v>0</v>
      </c>
      <c r="K49" s="19">
        <f>SUM(CLAIMS_IndOS_Open_Adv:CLAIMS_IndIS_Closed_NonAdv!K49)</f>
        <v>0</v>
      </c>
      <c r="L49" s="19">
        <f>SUM(CLAIMS_IndOS_Open_Adv:CLAIMS_IndIS_Closed_NonAdv!L49)</f>
        <v>0</v>
      </c>
      <c r="M49" s="19">
        <f>SUM(CLAIMS_IndOS_Open_Adv:CLAIMS_IndIS_Closed_NonAdv!M49)</f>
        <v>0</v>
      </c>
      <c r="N49" s="19">
        <f>SUM(CLAIMS_IndOS_Open_Adv:CLAIMS_IndIS_Closed_NonAdv!N49)</f>
        <v>0</v>
      </c>
      <c r="O49" s="19">
        <f>SUM(CLAIMS_IndOS_Open_Adv:CLAIMS_IndIS_Closed_NonAdv!O49)</f>
        <v>0</v>
      </c>
      <c r="P49" s="19">
        <f>SUM(CLAIMS_IndOS_Open_Adv:CLAIMS_IndIS_Closed_NonAdv!P49)</f>
        <v>0</v>
      </c>
      <c r="Q49" s="19">
        <f>SUM(CLAIMS_IndOS_Open_Adv:CLAIMS_IndIS_Closed_NonAdv!Q49)</f>
        <v>0</v>
      </c>
      <c r="R49" s="19">
        <f>SUM(CLAIMS_IndOS_Open_Adv:CLAIMS_IndIS_Closed_NonAdv!R49)</f>
        <v>0</v>
      </c>
      <c r="S49" s="19">
        <f>SUM(CLAIMS_IndOS_Open_Adv:CLAIMS_IndIS_Closed_NonAdv!S49)</f>
        <v>0</v>
      </c>
      <c r="T49" s="19">
        <f>SUM(CLAIMS_IndOS_Open_Adv:CLAIMS_IndIS_Closed_NonAdv!T49)</f>
        <v>0</v>
      </c>
      <c r="U49" s="19">
        <f>SUM(CLAIMS_IndOS_Open_Adv:CLAIMS_IndIS_Closed_NonAdv!U49)</f>
        <v>0</v>
      </c>
      <c r="V49" s="19">
        <f>SUM(CLAIMS_IndOS_Open_Adv:CLAIMS_IndIS_Closed_NonAdv!V49)</f>
        <v>0</v>
      </c>
      <c r="W49" s="19">
        <f>SUM(CLAIMS_IndOS_Open_Adv:CLAIMS_IndIS_Closed_NonAdv!W49)</f>
        <v>0</v>
      </c>
      <c r="X49" s="19">
        <f>SUM(CLAIMS_IndOS_Open_Adv:CLAIMS_IndIS_Closed_NonAdv!X49)</f>
        <v>0</v>
      </c>
      <c r="Y49" s="19">
        <f>SUM(CLAIMS_IndOS_Open_Adv:CLAIMS_IndIS_Closed_NonAdv!Y49)</f>
        <v>0</v>
      </c>
      <c r="Z49" s="19">
        <f>SUM(CLAIMS_IndOS_Open_Adv:CLAIMS_IndIS_Closed_NonAdv!Z49)</f>
        <v>0</v>
      </c>
      <c r="AA49" s="19">
        <f>SUM(CLAIMS_IndOS_Open_Adv:CLAIMS_IndIS_Closed_NonAdv!AA49)</f>
        <v>0</v>
      </c>
      <c r="AB49" s="19">
        <f>SUM(CLAIMS_IndOS_Open_Adv:CLAIMS_IndIS_Closed_NonAdv!AB49)</f>
        <v>0</v>
      </c>
      <c r="AC49" s="19">
        <f>SUM(CLAIMS_IndOS_Open_Adv:CLAIMS_IndIS_Closed_NonAdv!AC49)</f>
        <v>0</v>
      </c>
      <c r="AD49" s="19">
        <f>SUM(CLAIMS_IndOS_Open_Adv:CLAIMS_IndIS_Closed_NonAdv!AD49)</f>
        <v>0</v>
      </c>
      <c r="AE49" s="19">
        <f>SUM(CLAIMS_IndOS_Open_Adv:CLAIMS_IndIS_Closed_NonAdv!AE49)</f>
        <v>0</v>
      </c>
      <c r="AF49" s="19">
        <f>SUM(CLAIMS_IndOS_Open_Adv:CLAIMS_IndIS_Closed_NonAdv!AF49)</f>
        <v>0</v>
      </c>
      <c r="AG49" s="19">
        <f>SUM(CLAIMS_IndOS_Open_Adv:CLAIMS_IndIS_Closed_NonAdv!AG49)</f>
        <v>0</v>
      </c>
      <c r="AH49" s="19">
        <f>SUM(CLAIMS_IndOS_Open_Adv:CLAIMS_IndIS_Closed_NonAdv!AH49)</f>
        <v>0</v>
      </c>
      <c r="AI49" s="19">
        <f>SUM(CLAIMS_IndOS_Open_Adv:CLAIMS_IndIS_Closed_NonAdv!AI49)</f>
        <v>0</v>
      </c>
      <c r="AJ49" s="19">
        <f>SUM(CLAIMS_IndOS_Open_Adv:CLAIMS_IndIS_Closed_NonAdv!AJ49)</f>
        <v>0</v>
      </c>
      <c r="AK49" s="19">
        <f>SUM(CLAIMS_IndOS_Open_Adv:CLAIMS_IndIS_Closed_NonAdv!AK49)</f>
        <v>0</v>
      </c>
      <c r="AL49" s="19">
        <f>SUM(CLAIMS_IndOS_Open_Adv:CLAIMS_IndIS_Closed_NonAdv!AL49)</f>
        <v>0</v>
      </c>
      <c r="AM49" s="19">
        <f>SUM(CLAIMS_IndOS_Open_Adv:CLAIMS_IndIS_Closed_NonAdv!AM49)</f>
        <v>0</v>
      </c>
      <c r="AN49" s="19">
        <f>SUM(CLAIMS_IndOS_Open_Adv:CLAIMS_IndIS_Closed_NonAdv!AN49)</f>
        <v>0</v>
      </c>
      <c r="AO49" s="19">
        <f>SUM(CLAIMS_IndOS_Open_Adv:CLAIMS_IndIS_Closed_NonAdv!AO49)</f>
        <v>0</v>
      </c>
      <c r="AP49" s="19">
        <f>SUM(CLAIMS_IndOS_Open_Adv:CLAIMS_IndIS_Closed_NonAdv!AP49)</f>
        <v>0</v>
      </c>
      <c r="AQ49" s="19">
        <f>SUM(CLAIMS_IndOS_Open_Adv:CLAIMS_IndIS_Closed_NonAdv!AQ49)</f>
        <v>0</v>
      </c>
      <c r="AR49" s="19">
        <f>SUM(CLAIMS_IndOS_Open_Adv:CLAIMS_IndIS_Closed_NonAdv!AR49)</f>
        <v>0</v>
      </c>
      <c r="AS49" s="19">
        <f>SUM(CLAIMS_IndOS_Open_Adv:CLAIMS_IndIS_Closed_NonAdv!AS49)</f>
        <v>0</v>
      </c>
      <c r="AT49" s="19">
        <f>SUM(CLAIMS_IndOS_Open_Adv:CLAIMS_IndIS_Closed_NonAdv!AT49)</f>
        <v>0</v>
      </c>
      <c r="AU49" s="19">
        <f>SUM(CLAIMS_IndOS_Open_Adv:CLAIMS_IndIS_Closed_NonAdv!AU49)</f>
        <v>0</v>
      </c>
      <c r="AV49" s="19">
        <f>SUM(CLAIMS_IndOS_Open_Adv:CLAIMS_IndIS_Closed_NonAdv!AV49)</f>
        <v>0</v>
      </c>
      <c r="AW49" s="19">
        <f>SUM(CLAIMS_IndOS_Open_Adv:CLAIMS_IndIS_Closed_NonAdv!AW49)</f>
        <v>0</v>
      </c>
      <c r="AX49" s="19">
        <f>SUM(CLAIMS_IndOS_Open_Adv:CLAIMS_IndIS_Closed_NonAdv!AX49)</f>
        <v>0</v>
      </c>
      <c r="AY49" s="19">
        <f>SUM(CLAIMS_IndOS_Open_Adv:CLAIMS_IndIS_Closed_NonAdv!AY49)</f>
        <v>0</v>
      </c>
      <c r="AZ49" s="19">
        <f>SUM(CLAIMS_IndOS_Open_Adv:CLAIMS_IndIS_Closed_NonAdv!AZ49)</f>
        <v>0</v>
      </c>
      <c r="BA49" s="19">
        <f>SUM(CLAIMS_IndOS_Open_Adv:CLAIMS_IndIS_Closed_NonAdv!BA49)</f>
        <v>0</v>
      </c>
      <c r="BB49" s="19">
        <f>SUM(CLAIMS_IndOS_Open_Adv:CLAIMS_IndIS_Closed_NonAdv!BB49)</f>
        <v>0</v>
      </c>
      <c r="BC49" s="19">
        <f>SUM(CLAIMS_IndOS_Open_Adv:CLAIMS_IndIS_Closed_NonAdv!BC49)</f>
        <v>0</v>
      </c>
      <c r="BD49" s="19">
        <f>SUM(CLAIMS_IndOS_Open_Adv:CLAIMS_IndIS_Closed_NonAdv!BD49)</f>
        <v>0</v>
      </c>
      <c r="BE49" s="19">
        <f>SUM(CLAIMS_IndOS_Open_Adv:CLAIMS_IndIS_Closed_NonAdv!BE49)</f>
        <v>0</v>
      </c>
      <c r="BF49" s="19">
        <f>SUM(CLAIMS_IndOS_Open_Adv:CLAIMS_IndIS_Closed_NonAdv!BF49)</f>
        <v>0</v>
      </c>
      <c r="BG49" s="19">
        <f>SUM(CLAIMS_IndOS_Open_Adv:CLAIMS_IndIS_Closed_NonAdv!BG49)</f>
        <v>0</v>
      </c>
      <c r="BH49" s="19">
        <f>SUM(CLAIMS_IndOS_Open_Adv:CLAIMS_IndIS_Closed_NonAdv!BH49)</f>
        <v>0</v>
      </c>
      <c r="BI49" s="19">
        <f>SUM(CLAIMS_IndOS_Open_Adv:CLAIMS_IndIS_Closed_NonAdv!BI49)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19">
        <f>SUM(CLAIMS_IndOS_Open_Adv:CLAIMS_IndIS_Closed_NonAdv!F50)</f>
        <v>0</v>
      </c>
      <c r="G50" s="19">
        <f>SUM(CLAIMS_IndOS_Open_Adv:CLAIMS_IndIS_Closed_NonAdv!G50)</f>
        <v>0</v>
      </c>
      <c r="H50" s="19">
        <f>SUM(CLAIMS_IndOS_Open_Adv:CLAIMS_IndIS_Closed_NonAdv!H50)</f>
        <v>0</v>
      </c>
      <c r="I50" s="19">
        <f>SUM(CLAIMS_IndOS_Open_Adv:CLAIMS_IndIS_Closed_NonAdv!I50)</f>
        <v>0</v>
      </c>
      <c r="J50" s="19">
        <f>SUM(CLAIMS_IndOS_Open_Adv:CLAIMS_IndIS_Closed_NonAdv!J50)</f>
        <v>0</v>
      </c>
      <c r="K50" s="19">
        <f>SUM(CLAIMS_IndOS_Open_Adv:CLAIMS_IndIS_Closed_NonAdv!K50)</f>
        <v>0</v>
      </c>
      <c r="L50" s="19">
        <f>SUM(CLAIMS_IndOS_Open_Adv:CLAIMS_IndIS_Closed_NonAdv!L50)</f>
        <v>0</v>
      </c>
      <c r="M50" s="19">
        <f>SUM(CLAIMS_IndOS_Open_Adv:CLAIMS_IndIS_Closed_NonAdv!M50)</f>
        <v>0</v>
      </c>
      <c r="N50" s="19">
        <f>SUM(CLAIMS_IndOS_Open_Adv:CLAIMS_IndIS_Closed_NonAdv!N50)</f>
        <v>0</v>
      </c>
      <c r="O50" s="19">
        <f>SUM(CLAIMS_IndOS_Open_Adv:CLAIMS_IndIS_Closed_NonAdv!O50)</f>
        <v>0</v>
      </c>
      <c r="P50" s="19">
        <f>SUM(CLAIMS_IndOS_Open_Adv:CLAIMS_IndIS_Closed_NonAdv!P50)</f>
        <v>0</v>
      </c>
      <c r="Q50" s="19">
        <f>SUM(CLAIMS_IndOS_Open_Adv:CLAIMS_IndIS_Closed_NonAdv!Q50)</f>
        <v>0</v>
      </c>
      <c r="R50" s="19">
        <f>SUM(CLAIMS_IndOS_Open_Adv:CLAIMS_IndIS_Closed_NonAdv!R50)</f>
        <v>0</v>
      </c>
      <c r="S50" s="19">
        <f>SUM(CLAIMS_IndOS_Open_Adv:CLAIMS_IndIS_Closed_NonAdv!S50)</f>
        <v>0</v>
      </c>
      <c r="T50" s="19">
        <f>SUM(CLAIMS_IndOS_Open_Adv:CLAIMS_IndIS_Closed_NonAdv!T50)</f>
        <v>0</v>
      </c>
      <c r="U50" s="19">
        <f>SUM(CLAIMS_IndOS_Open_Adv:CLAIMS_IndIS_Closed_NonAdv!U50)</f>
        <v>0</v>
      </c>
      <c r="V50" s="19">
        <f>SUM(CLAIMS_IndOS_Open_Adv:CLAIMS_IndIS_Closed_NonAdv!V50)</f>
        <v>0</v>
      </c>
      <c r="W50" s="19">
        <f>SUM(CLAIMS_IndOS_Open_Adv:CLAIMS_IndIS_Closed_NonAdv!W50)</f>
        <v>0</v>
      </c>
      <c r="X50" s="19">
        <f>SUM(CLAIMS_IndOS_Open_Adv:CLAIMS_IndIS_Closed_NonAdv!X50)</f>
        <v>0</v>
      </c>
      <c r="Y50" s="19">
        <f>SUM(CLAIMS_IndOS_Open_Adv:CLAIMS_IndIS_Closed_NonAdv!Y50)</f>
        <v>0</v>
      </c>
      <c r="Z50" s="19">
        <f>SUM(CLAIMS_IndOS_Open_Adv:CLAIMS_IndIS_Closed_NonAdv!Z50)</f>
        <v>0</v>
      </c>
      <c r="AA50" s="19">
        <f>SUM(CLAIMS_IndOS_Open_Adv:CLAIMS_IndIS_Closed_NonAdv!AA50)</f>
        <v>0</v>
      </c>
      <c r="AB50" s="19">
        <f>SUM(CLAIMS_IndOS_Open_Adv:CLAIMS_IndIS_Closed_NonAdv!AB50)</f>
        <v>0</v>
      </c>
      <c r="AC50" s="19">
        <f>SUM(CLAIMS_IndOS_Open_Adv:CLAIMS_IndIS_Closed_NonAdv!AC50)</f>
        <v>0</v>
      </c>
      <c r="AD50" s="19">
        <f>SUM(CLAIMS_IndOS_Open_Adv:CLAIMS_IndIS_Closed_NonAdv!AD50)</f>
        <v>0</v>
      </c>
      <c r="AE50" s="19">
        <f>SUM(CLAIMS_IndOS_Open_Adv:CLAIMS_IndIS_Closed_NonAdv!AE50)</f>
        <v>0</v>
      </c>
      <c r="AF50" s="19">
        <f>SUM(CLAIMS_IndOS_Open_Adv:CLAIMS_IndIS_Closed_NonAdv!AF50)</f>
        <v>0</v>
      </c>
      <c r="AG50" s="19">
        <f>SUM(CLAIMS_IndOS_Open_Adv:CLAIMS_IndIS_Closed_NonAdv!AG50)</f>
        <v>0</v>
      </c>
      <c r="AH50" s="19">
        <f>SUM(CLAIMS_IndOS_Open_Adv:CLAIMS_IndIS_Closed_NonAdv!AH50)</f>
        <v>0</v>
      </c>
      <c r="AI50" s="19">
        <f>SUM(CLAIMS_IndOS_Open_Adv:CLAIMS_IndIS_Closed_NonAdv!AI50)</f>
        <v>0</v>
      </c>
      <c r="AJ50" s="19">
        <f>SUM(CLAIMS_IndOS_Open_Adv:CLAIMS_IndIS_Closed_NonAdv!AJ50)</f>
        <v>0</v>
      </c>
      <c r="AK50" s="19">
        <f>SUM(CLAIMS_IndOS_Open_Adv:CLAIMS_IndIS_Closed_NonAdv!AK50)</f>
        <v>0</v>
      </c>
      <c r="AL50" s="19">
        <f>SUM(CLAIMS_IndOS_Open_Adv:CLAIMS_IndIS_Closed_NonAdv!AL50)</f>
        <v>0</v>
      </c>
      <c r="AM50" s="19">
        <f>SUM(CLAIMS_IndOS_Open_Adv:CLAIMS_IndIS_Closed_NonAdv!AM50)</f>
        <v>0</v>
      </c>
      <c r="AN50" s="19">
        <f>SUM(CLAIMS_IndOS_Open_Adv:CLAIMS_IndIS_Closed_NonAdv!AN50)</f>
        <v>0</v>
      </c>
      <c r="AO50" s="19">
        <f>SUM(CLAIMS_IndOS_Open_Adv:CLAIMS_IndIS_Closed_NonAdv!AO50)</f>
        <v>0</v>
      </c>
      <c r="AP50" s="19">
        <f>SUM(CLAIMS_IndOS_Open_Adv:CLAIMS_IndIS_Closed_NonAdv!AP50)</f>
        <v>0</v>
      </c>
      <c r="AQ50" s="19">
        <f>SUM(CLAIMS_IndOS_Open_Adv:CLAIMS_IndIS_Closed_NonAdv!AQ50)</f>
        <v>0</v>
      </c>
      <c r="AR50" s="19">
        <f>SUM(CLAIMS_IndOS_Open_Adv:CLAIMS_IndIS_Closed_NonAdv!AR50)</f>
        <v>0</v>
      </c>
      <c r="AS50" s="19">
        <f>SUM(CLAIMS_IndOS_Open_Adv:CLAIMS_IndIS_Closed_NonAdv!AS50)</f>
        <v>0</v>
      </c>
      <c r="AT50" s="19">
        <f>SUM(CLAIMS_IndOS_Open_Adv:CLAIMS_IndIS_Closed_NonAdv!AT50)</f>
        <v>0</v>
      </c>
      <c r="AU50" s="19">
        <f>SUM(CLAIMS_IndOS_Open_Adv:CLAIMS_IndIS_Closed_NonAdv!AU50)</f>
        <v>0</v>
      </c>
      <c r="AV50" s="19">
        <f>SUM(CLAIMS_IndOS_Open_Adv:CLAIMS_IndIS_Closed_NonAdv!AV50)</f>
        <v>0</v>
      </c>
      <c r="AW50" s="19">
        <f>SUM(CLAIMS_IndOS_Open_Adv:CLAIMS_IndIS_Closed_NonAdv!AW50)</f>
        <v>0</v>
      </c>
      <c r="AX50" s="19">
        <f>SUM(CLAIMS_IndOS_Open_Adv:CLAIMS_IndIS_Closed_NonAdv!AX50)</f>
        <v>0</v>
      </c>
      <c r="AY50" s="19">
        <f>SUM(CLAIMS_IndOS_Open_Adv:CLAIMS_IndIS_Closed_NonAdv!AY50)</f>
        <v>0</v>
      </c>
      <c r="AZ50" s="19">
        <f>SUM(CLAIMS_IndOS_Open_Adv:CLAIMS_IndIS_Closed_NonAdv!AZ50)</f>
        <v>0</v>
      </c>
      <c r="BA50" s="19">
        <f>SUM(CLAIMS_IndOS_Open_Adv:CLAIMS_IndIS_Closed_NonAdv!BA50)</f>
        <v>0</v>
      </c>
      <c r="BB50" s="19">
        <f>SUM(CLAIMS_IndOS_Open_Adv:CLAIMS_IndIS_Closed_NonAdv!BB50)</f>
        <v>0</v>
      </c>
      <c r="BC50" s="19">
        <f>SUM(CLAIMS_IndOS_Open_Adv:CLAIMS_IndIS_Closed_NonAdv!BC50)</f>
        <v>0</v>
      </c>
      <c r="BD50" s="19">
        <f>SUM(CLAIMS_IndOS_Open_Adv:CLAIMS_IndIS_Closed_NonAdv!BD50)</f>
        <v>0</v>
      </c>
      <c r="BE50" s="19">
        <f>SUM(CLAIMS_IndOS_Open_Adv:CLAIMS_IndIS_Closed_NonAdv!BE50)</f>
        <v>0</v>
      </c>
      <c r="BF50" s="19">
        <f>SUM(CLAIMS_IndOS_Open_Adv:CLAIMS_IndIS_Closed_NonAdv!BF50)</f>
        <v>0</v>
      </c>
      <c r="BG50" s="19">
        <f>SUM(CLAIMS_IndOS_Open_Adv:CLAIMS_IndIS_Closed_NonAdv!BG50)</f>
        <v>0</v>
      </c>
      <c r="BH50" s="19">
        <f>SUM(CLAIMS_IndOS_Open_Adv:CLAIMS_IndIS_Closed_NonAdv!BH50)</f>
        <v>0</v>
      </c>
      <c r="BI50" s="19">
        <f>SUM(CLAIMS_IndOS_Open_Adv:CLAIMS_IndIS_Closed_NonAdv!BI50)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19">
        <f>SUM(CLAIMS_IndOS_Open_Adv:CLAIMS_IndIS_Closed_NonAdv!F51)</f>
        <v>0</v>
      </c>
      <c r="G51" s="19">
        <f>SUM(CLAIMS_IndOS_Open_Adv:CLAIMS_IndIS_Closed_NonAdv!G51)</f>
        <v>0</v>
      </c>
      <c r="H51" s="19">
        <f>SUM(CLAIMS_IndOS_Open_Adv:CLAIMS_IndIS_Closed_NonAdv!H51)</f>
        <v>0</v>
      </c>
      <c r="I51" s="19">
        <f>SUM(CLAIMS_IndOS_Open_Adv:CLAIMS_IndIS_Closed_NonAdv!I51)</f>
        <v>0</v>
      </c>
      <c r="J51" s="19">
        <f>SUM(CLAIMS_IndOS_Open_Adv:CLAIMS_IndIS_Closed_NonAdv!J51)</f>
        <v>0</v>
      </c>
      <c r="K51" s="19">
        <f>SUM(CLAIMS_IndOS_Open_Adv:CLAIMS_IndIS_Closed_NonAdv!K51)</f>
        <v>0</v>
      </c>
      <c r="L51" s="19">
        <f>SUM(CLAIMS_IndOS_Open_Adv:CLAIMS_IndIS_Closed_NonAdv!L51)</f>
        <v>0</v>
      </c>
      <c r="M51" s="19">
        <f>SUM(CLAIMS_IndOS_Open_Adv:CLAIMS_IndIS_Closed_NonAdv!M51)</f>
        <v>0</v>
      </c>
      <c r="N51" s="19">
        <f>SUM(CLAIMS_IndOS_Open_Adv:CLAIMS_IndIS_Closed_NonAdv!N51)</f>
        <v>0</v>
      </c>
      <c r="O51" s="19">
        <f>SUM(CLAIMS_IndOS_Open_Adv:CLAIMS_IndIS_Closed_NonAdv!O51)</f>
        <v>0</v>
      </c>
      <c r="P51" s="19">
        <f>SUM(CLAIMS_IndOS_Open_Adv:CLAIMS_IndIS_Closed_NonAdv!P51)</f>
        <v>0</v>
      </c>
      <c r="Q51" s="19">
        <f>SUM(CLAIMS_IndOS_Open_Adv:CLAIMS_IndIS_Closed_NonAdv!Q51)</f>
        <v>0</v>
      </c>
      <c r="R51" s="19">
        <f>SUM(CLAIMS_IndOS_Open_Adv:CLAIMS_IndIS_Closed_NonAdv!R51)</f>
        <v>0</v>
      </c>
      <c r="S51" s="19">
        <f>SUM(CLAIMS_IndOS_Open_Adv:CLAIMS_IndIS_Closed_NonAdv!S51)</f>
        <v>0</v>
      </c>
      <c r="T51" s="19">
        <f>SUM(CLAIMS_IndOS_Open_Adv:CLAIMS_IndIS_Closed_NonAdv!T51)</f>
        <v>0</v>
      </c>
      <c r="U51" s="19">
        <f>SUM(CLAIMS_IndOS_Open_Adv:CLAIMS_IndIS_Closed_NonAdv!U51)</f>
        <v>0</v>
      </c>
      <c r="V51" s="19">
        <f>SUM(CLAIMS_IndOS_Open_Adv:CLAIMS_IndIS_Closed_NonAdv!V51)</f>
        <v>0</v>
      </c>
      <c r="W51" s="19">
        <f>SUM(CLAIMS_IndOS_Open_Adv:CLAIMS_IndIS_Closed_NonAdv!W51)</f>
        <v>0</v>
      </c>
      <c r="X51" s="19">
        <f>SUM(CLAIMS_IndOS_Open_Adv:CLAIMS_IndIS_Closed_NonAdv!X51)</f>
        <v>0</v>
      </c>
      <c r="Y51" s="19">
        <f>SUM(CLAIMS_IndOS_Open_Adv:CLAIMS_IndIS_Closed_NonAdv!Y51)</f>
        <v>0</v>
      </c>
      <c r="Z51" s="19">
        <f>SUM(CLAIMS_IndOS_Open_Adv:CLAIMS_IndIS_Closed_NonAdv!Z51)</f>
        <v>0</v>
      </c>
      <c r="AA51" s="19">
        <f>SUM(CLAIMS_IndOS_Open_Adv:CLAIMS_IndIS_Closed_NonAdv!AA51)</f>
        <v>0</v>
      </c>
      <c r="AB51" s="19">
        <f>SUM(CLAIMS_IndOS_Open_Adv:CLAIMS_IndIS_Closed_NonAdv!AB51)</f>
        <v>0</v>
      </c>
      <c r="AC51" s="19">
        <f>SUM(CLAIMS_IndOS_Open_Adv:CLAIMS_IndIS_Closed_NonAdv!AC51)</f>
        <v>0</v>
      </c>
      <c r="AD51" s="19">
        <f>SUM(CLAIMS_IndOS_Open_Adv:CLAIMS_IndIS_Closed_NonAdv!AD51)</f>
        <v>0</v>
      </c>
      <c r="AE51" s="19">
        <f>SUM(CLAIMS_IndOS_Open_Adv:CLAIMS_IndIS_Closed_NonAdv!AE51)</f>
        <v>0</v>
      </c>
      <c r="AF51" s="19">
        <f>SUM(CLAIMS_IndOS_Open_Adv:CLAIMS_IndIS_Closed_NonAdv!AF51)</f>
        <v>0</v>
      </c>
      <c r="AG51" s="19">
        <f>SUM(CLAIMS_IndOS_Open_Adv:CLAIMS_IndIS_Closed_NonAdv!AG51)</f>
        <v>0</v>
      </c>
      <c r="AH51" s="19">
        <f>SUM(CLAIMS_IndOS_Open_Adv:CLAIMS_IndIS_Closed_NonAdv!AH51)</f>
        <v>0</v>
      </c>
      <c r="AI51" s="19">
        <f>SUM(CLAIMS_IndOS_Open_Adv:CLAIMS_IndIS_Closed_NonAdv!AI51)</f>
        <v>0</v>
      </c>
      <c r="AJ51" s="19">
        <f>SUM(CLAIMS_IndOS_Open_Adv:CLAIMS_IndIS_Closed_NonAdv!AJ51)</f>
        <v>0</v>
      </c>
      <c r="AK51" s="19">
        <f>SUM(CLAIMS_IndOS_Open_Adv:CLAIMS_IndIS_Closed_NonAdv!AK51)</f>
        <v>0</v>
      </c>
      <c r="AL51" s="19">
        <f>SUM(CLAIMS_IndOS_Open_Adv:CLAIMS_IndIS_Closed_NonAdv!AL51)</f>
        <v>0</v>
      </c>
      <c r="AM51" s="19">
        <f>SUM(CLAIMS_IndOS_Open_Adv:CLAIMS_IndIS_Closed_NonAdv!AM51)</f>
        <v>0</v>
      </c>
      <c r="AN51" s="19">
        <f>SUM(CLAIMS_IndOS_Open_Adv:CLAIMS_IndIS_Closed_NonAdv!AN51)</f>
        <v>0</v>
      </c>
      <c r="AO51" s="19">
        <f>SUM(CLAIMS_IndOS_Open_Adv:CLAIMS_IndIS_Closed_NonAdv!AO51)</f>
        <v>0</v>
      </c>
      <c r="AP51" s="19">
        <f>SUM(CLAIMS_IndOS_Open_Adv:CLAIMS_IndIS_Closed_NonAdv!AP51)</f>
        <v>0</v>
      </c>
      <c r="AQ51" s="19">
        <f>SUM(CLAIMS_IndOS_Open_Adv:CLAIMS_IndIS_Closed_NonAdv!AQ51)</f>
        <v>0</v>
      </c>
      <c r="AR51" s="19">
        <f>SUM(CLAIMS_IndOS_Open_Adv:CLAIMS_IndIS_Closed_NonAdv!AR51)</f>
        <v>0</v>
      </c>
      <c r="AS51" s="19">
        <f>SUM(CLAIMS_IndOS_Open_Adv:CLAIMS_IndIS_Closed_NonAdv!AS51)</f>
        <v>0</v>
      </c>
      <c r="AT51" s="19">
        <f>SUM(CLAIMS_IndOS_Open_Adv:CLAIMS_IndIS_Closed_NonAdv!AT51)</f>
        <v>0</v>
      </c>
      <c r="AU51" s="19">
        <f>SUM(CLAIMS_IndOS_Open_Adv:CLAIMS_IndIS_Closed_NonAdv!AU51)</f>
        <v>0</v>
      </c>
      <c r="AV51" s="19">
        <f>SUM(CLAIMS_IndOS_Open_Adv:CLAIMS_IndIS_Closed_NonAdv!AV51)</f>
        <v>0</v>
      </c>
      <c r="AW51" s="19">
        <f>SUM(CLAIMS_IndOS_Open_Adv:CLAIMS_IndIS_Closed_NonAdv!AW51)</f>
        <v>0</v>
      </c>
      <c r="AX51" s="19">
        <f>SUM(CLAIMS_IndOS_Open_Adv:CLAIMS_IndIS_Closed_NonAdv!AX51)</f>
        <v>0</v>
      </c>
      <c r="AY51" s="19">
        <f>SUM(CLAIMS_IndOS_Open_Adv:CLAIMS_IndIS_Closed_NonAdv!AY51)</f>
        <v>0</v>
      </c>
      <c r="AZ51" s="19">
        <f>SUM(CLAIMS_IndOS_Open_Adv:CLAIMS_IndIS_Closed_NonAdv!AZ51)</f>
        <v>0</v>
      </c>
      <c r="BA51" s="19">
        <f>SUM(CLAIMS_IndOS_Open_Adv:CLAIMS_IndIS_Closed_NonAdv!BA51)</f>
        <v>0</v>
      </c>
      <c r="BB51" s="19">
        <f>SUM(CLAIMS_IndOS_Open_Adv:CLAIMS_IndIS_Closed_NonAdv!BB51)</f>
        <v>0</v>
      </c>
      <c r="BC51" s="19">
        <f>SUM(CLAIMS_IndOS_Open_Adv:CLAIMS_IndIS_Closed_NonAdv!BC51)</f>
        <v>0</v>
      </c>
      <c r="BD51" s="19">
        <f>SUM(CLAIMS_IndOS_Open_Adv:CLAIMS_IndIS_Closed_NonAdv!BD51)</f>
        <v>0</v>
      </c>
      <c r="BE51" s="19">
        <f>SUM(CLAIMS_IndOS_Open_Adv:CLAIMS_IndIS_Closed_NonAdv!BE51)</f>
        <v>0</v>
      </c>
      <c r="BF51" s="19">
        <f>SUM(CLAIMS_IndOS_Open_Adv:CLAIMS_IndIS_Closed_NonAdv!BF51)</f>
        <v>0</v>
      </c>
      <c r="BG51" s="19">
        <f>SUM(CLAIMS_IndOS_Open_Adv:CLAIMS_IndIS_Closed_NonAdv!BG51)</f>
        <v>0</v>
      </c>
      <c r="BH51" s="19">
        <f>SUM(CLAIMS_IndOS_Open_Adv:CLAIMS_IndIS_Closed_NonAdv!BH51)</f>
        <v>0</v>
      </c>
      <c r="BI51" s="19">
        <f>SUM(CLAIMS_IndOS_Open_Adv:CLAIMS_IndIS_Closed_NonAdv!BI51)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19">
        <f>SUM(CLAIMS_IndOS_Open_Adv:CLAIMS_IndIS_Closed_NonAdv!F52)</f>
        <v>0</v>
      </c>
      <c r="G52" s="19">
        <f>SUM(CLAIMS_IndOS_Open_Adv:CLAIMS_IndIS_Closed_NonAdv!G52)</f>
        <v>0</v>
      </c>
      <c r="H52" s="19">
        <f>SUM(CLAIMS_IndOS_Open_Adv:CLAIMS_IndIS_Closed_NonAdv!H52)</f>
        <v>0</v>
      </c>
      <c r="I52" s="19">
        <f>SUM(CLAIMS_IndOS_Open_Adv:CLAIMS_IndIS_Closed_NonAdv!I52)</f>
        <v>0</v>
      </c>
      <c r="J52" s="19">
        <f>SUM(CLAIMS_IndOS_Open_Adv:CLAIMS_IndIS_Closed_NonAdv!J52)</f>
        <v>0</v>
      </c>
      <c r="K52" s="19">
        <f>SUM(CLAIMS_IndOS_Open_Adv:CLAIMS_IndIS_Closed_NonAdv!K52)</f>
        <v>0</v>
      </c>
      <c r="L52" s="19">
        <f>SUM(CLAIMS_IndOS_Open_Adv:CLAIMS_IndIS_Closed_NonAdv!L52)</f>
        <v>0</v>
      </c>
      <c r="M52" s="19">
        <f>SUM(CLAIMS_IndOS_Open_Adv:CLAIMS_IndIS_Closed_NonAdv!M52)</f>
        <v>0</v>
      </c>
      <c r="N52" s="19">
        <f>SUM(CLAIMS_IndOS_Open_Adv:CLAIMS_IndIS_Closed_NonAdv!N52)</f>
        <v>0</v>
      </c>
      <c r="O52" s="19">
        <f>SUM(CLAIMS_IndOS_Open_Adv:CLAIMS_IndIS_Closed_NonAdv!O52)</f>
        <v>0</v>
      </c>
      <c r="P52" s="19">
        <f>SUM(CLAIMS_IndOS_Open_Adv:CLAIMS_IndIS_Closed_NonAdv!P52)</f>
        <v>0</v>
      </c>
      <c r="Q52" s="19">
        <f>SUM(CLAIMS_IndOS_Open_Adv:CLAIMS_IndIS_Closed_NonAdv!Q52)</f>
        <v>0</v>
      </c>
      <c r="R52" s="19">
        <f>SUM(CLAIMS_IndOS_Open_Adv:CLAIMS_IndIS_Closed_NonAdv!R52)</f>
        <v>0</v>
      </c>
      <c r="S52" s="19">
        <f>SUM(CLAIMS_IndOS_Open_Adv:CLAIMS_IndIS_Closed_NonAdv!S52)</f>
        <v>0</v>
      </c>
      <c r="T52" s="19">
        <f>SUM(CLAIMS_IndOS_Open_Adv:CLAIMS_IndIS_Closed_NonAdv!T52)</f>
        <v>0</v>
      </c>
      <c r="U52" s="19">
        <f>SUM(CLAIMS_IndOS_Open_Adv:CLAIMS_IndIS_Closed_NonAdv!U52)</f>
        <v>0</v>
      </c>
      <c r="V52" s="19">
        <f>SUM(CLAIMS_IndOS_Open_Adv:CLAIMS_IndIS_Closed_NonAdv!V52)</f>
        <v>0</v>
      </c>
      <c r="W52" s="19">
        <f>SUM(CLAIMS_IndOS_Open_Adv:CLAIMS_IndIS_Closed_NonAdv!W52)</f>
        <v>0</v>
      </c>
      <c r="X52" s="19">
        <f>SUM(CLAIMS_IndOS_Open_Adv:CLAIMS_IndIS_Closed_NonAdv!X52)</f>
        <v>0</v>
      </c>
      <c r="Y52" s="19">
        <f>SUM(CLAIMS_IndOS_Open_Adv:CLAIMS_IndIS_Closed_NonAdv!Y52)</f>
        <v>0</v>
      </c>
      <c r="Z52" s="19">
        <f>SUM(CLAIMS_IndOS_Open_Adv:CLAIMS_IndIS_Closed_NonAdv!Z52)</f>
        <v>0</v>
      </c>
      <c r="AA52" s="19">
        <f>SUM(CLAIMS_IndOS_Open_Adv:CLAIMS_IndIS_Closed_NonAdv!AA52)</f>
        <v>0</v>
      </c>
      <c r="AB52" s="19">
        <f>SUM(CLAIMS_IndOS_Open_Adv:CLAIMS_IndIS_Closed_NonAdv!AB52)</f>
        <v>0</v>
      </c>
      <c r="AC52" s="19">
        <f>SUM(CLAIMS_IndOS_Open_Adv:CLAIMS_IndIS_Closed_NonAdv!AC52)</f>
        <v>0</v>
      </c>
      <c r="AD52" s="19">
        <f>SUM(CLAIMS_IndOS_Open_Adv:CLAIMS_IndIS_Closed_NonAdv!AD52)</f>
        <v>0</v>
      </c>
      <c r="AE52" s="19">
        <f>SUM(CLAIMS_IndOS_Open_Adv:CLAIMS_IndIS_Closed_NonAdv!AE52)</f>
        <v>0</v>
      </c>
      <c r="AF52" s="19">
        <f>SUM(CLAIMS_IndOS_Open_Adv:CLAIMS_IndIS_Closed_NonAdv!AF52)</f>
        <v>0</v>
      </c>
      <c r="AG52" s="19">
        <f>SUM(CLAIMS_IndOS_Open_Adv:CLAIMS_IndIS_Closed_NonAdv!AG52)</f>
        <v>0</v>
      </c>
      <c r="AH52" s="19">
        <f>SUM(CLAIMS_IndOS_Open_Adv:CLAIMS_IndIS_Closed_NonAdv!AH52)</f>
        <v>0</v>
      </c>
      <c r="AI52" s="19">
        <f>SUM(CLAIMS_IndOS_Open_Adv:CLAIMS_IndIS_Closed_NonAdv!AI52)</f>
        <v>0</v>
      </c>
      <c r="AJ52" s="19">
        <f>SUM(CLAIMS_IndOS_Open_Adv:CLAIMS_IndIS_Closed_NonAdv!AJ52)</f>
        <v>0</v>
      </c>
      <c r="AK52" s="19">
        <f>SUM(CLAIMS_IndOS_Open_Adv:CLAIMS_IndIS_Closed_NonAdv!AK52)</f>
        <v>0</v>
      </c>
      <c r="AL52" s="19">
        <f>SUM(CLAIMS_IndOS_Open_Adv:CLAIMS_IndIS_Closed_NonAdv!AL52)</f>
        <v>0</v>
      </c>
      <c r="AM52" s="19">
        <f>SUM(CLAIMS_IndOS_Open_Adv:CLAIMS_IndIS_Closed_NonAdv!AM52)</f>
        <v>0</v>
      </c>
      <c r="AN52" s="19">
        <f>SUM(CLAIMS_IndOS_Open_Adv:CLAIMS_IndIS_Closed_NonAdv!AN52)</f>
        <v>0</v>
      </c>
      <c r="AO52" s="19">
        <f>SUM(CLAIMS_IndOS_Open_Adv:CLAIMS_IndIS_Closed_NonAdv!AO52)</f>
        <v>0</v>
      </c>
      <c r="AP52" s="19">
        <f>SUM(CLAIMS_IndOS_Open_Adv:CLAIMS_IndIS_Closed_NonAdv!AP52)</f>
        <v>0</v>
      </c>
      <c r="AQ52" s="19">
        <f>SUM(CLAIMS_IndOS_Open_Adv:CLAIMS_IndIS_Closed_NonAdv!AQ52)</f>
        <v>0</v>
      </c>
      <c r="AR52" s="19">
        <f>SUM(CLAIMS_IndOS_Open_Adv:CLAIMS_IndIS_Closed_NonAdv!AR52)</f>
        <v>0</v>
      </c>
      <c r="AS52" s="19">
        <f>SUM(CLAIMS_IndOS_Open_Adv:CLAIMS_IndIS_Closed_NonAdv!AS52)</f>
        <v>0</v>
      </c>
      <c r="AT52" s="19">
        <f>SUM(CLAIMS_IndOS_Open_Adv:CLAIMS_IndIS_Closed_NonAdv!AT52)</f>
        <v>0</v>
      </c>
      <c r="AU52" s="19">
        <f>SUM(CLAIMS_IndOS_Open_Adv:CLAIMS_IndIS_Closed_NonAdv!AU52)</f>
        <v>0</v>
      </c>
      <c r="AV52" s="19">
        <f>SUM(CLAIMS_IndOS_Open_Adv:CLAIMS_IndIS_Closed_NonAdv!AV52)</f>
        <v>0</v>
      </c>
      <c r="AW52" s="19">
        <f>SUM(CLAIMS_IndOS_Open_Adv:CLAIMS_IndIS_Closed_NonAdv!AW52)</f>
        <v>0</v>
      </c>
      <c r="AX52" s="19">
        <f>SUM(CLAIMS_IndOS_Open_Adv:CLAIMS_IndIS_Closed_NonAdv!AX52)</f>
        <v>0</v>
      </c>
      <c r="AY52" s="19">
        <f>SUM(CLAIMS_IndOS_Open_Adv:CLAIMS_IndIS_Closed_NonAdv!AY52)</f>
        <v>0</v>
      </c>
      <c r="AZ52" s="19">
        <f>SUM(CLAIMS_IndOS_Open_Adv:CLAIMS_IndIS_Closed_NonAdv!AZ52)</f>
        <v>0</v>
      </c>
      <c r="BA52" s="19">
        <f>SUM(CLAIMS_IndOS_Open_Adv:CLAIMS_IndIS_Closed_NonAdv!BA52)</f>
        <v>0</v>
      </c>
      <c r="BB52" s="19">
        <f>SUM(CLAIMS_IndOS_Open_Adv:CLAIMS_IndIS_Closed_NonAdv!BB52)</f>
        <v>0</v>
      </c>
      <c r="BC52" s="19">
        <f>SUM(CLAIMS_IndOS_Open_Adv:CLAIMS_IndIS_Closed_NonAdv!BC52)</f>
        <v>0</v>
      </c>
      <c r="BD52" s="19">
        <f>SUM(CLAIMS_IndOS_Open_Adv:CLAIMS_IndIS_Closed_NonAdv!BD52)</f>
        <v>0</v>
      </c>
      <c r="BE52" s="19">
        <f>SUM(CLAIMS_IndOS_Open_Adv:CLAIMS_IndIS_Closed_NonAdv!BE52)</f>
        <v>0</v>
      </c>
      <c r="BF52" s="19">
        <f>SUM(CLAIMS_IndOS_Open_Adv:CLAIMS_IndIS_Closed_NonAdv!BF52)</f>
        <v>0</v>
      </c>
      <c r="BG52" s="19">
        <f>SUM(CLAIMS_IndOS_Open_Adv:CLAIMS_IndIS_Closed_NonAdv!BG52)</f>
        <v>0</v>
      </c>
      <c r="BH52" s="19">
        <f>SUM(CLAIMS_IndOS_Open_Adv:CLAIMS_IndIS_Closed_NonAdv!BH52)</f>
        <v>0</v>
      </c>
      <c r="BI52" s="19">
        <f>SUM(CLAIMS_IndOS_Open_Adv:CLAIMS_IndIS_Closed_NonAdv!BI52)</f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19">
        <f>SUM(CLAIMS_IndOS_Open_Adv:CLAIMS_IndIS_Closed_NonAdv!F54)</f>
        <v>0</v>
      </c>
      <c r="G54" s="19">
        <f>SUM(CLAIMS_IndOS_Open_Adv:CLAIMS_IndIS_Closed_NonAdv!G54)</f>
        <v>0</v>
      </c>
      <c r="H54" s="19">
        <f>SUM(CLAIMS_IndOS_Open_Adv:CLAIMS_IndIS_Closed_NonAdv!H54)</f>
        <v>0</v>
      </c>
      <c r="I54" s="19">
        <f>SUM(CLAIMS_IndOS_Open_Adv:CLAIMS_IndIS_Closed_NonAdv!I54)</f>
        <v>0</v>
      </c>
      <c r="J54" s="19">
        <f>SUM(CLAIMS_IndOS_Open_Adv:CLAIMS_IndIS_Closed_NonAdv!J54)</f>
        <v>0</v>
      </c>
      <c r="K54" s="19">
        <f>SUM(CLAIMS_IndOS_Open_Adv:CLAIMS_IndIS_Closed_NonAdv!K54)</f>
        <v>0</v>
      </c>
      <c r="L54" s="19">
        <f>SUM(CLAIMS_IndOS_Open_Adv:CLAIMS_IndIS_Closed_NonAdv!L54)</f>
        <v>0</v>
      </c>
      <c r="M54" s="19">
        <f>SUM(CLAIMS_IndOS_Open_Adv:CLAIMS_IndIS_Closed_NonAdv!M54)</f>
        <v>0</v>
      </c>
      <c r="N54" s="19">
        <f>SUM(CLAIMS_IndOS_Open_Adv:CLAIMS_IndIS_Closed_NonAdv!N54)</f>
        <v>0</v>
      </c>
      <c r="O54" s="19">
        <f>SUM(CLAIMS_IndOS_Open_Adv:CLAIMS_IndIS_Closed_NonAdv!O54)</f>
        <v>0</v>
      </c>
      <c r="P54" s="19">
        <f>SUM(CLAIMS_IndOS_Open_Adv:CLAIMS_IndIS_Closed_NonAdv!P54)</f>
        <v>0</v>
      </c>
      <c r="Q54" s="19">
        <f>SUM(CLAIMS_IndOS_Open_Adv:CLAIMS_IndIS_Closed_NonAdv!Q54)</f>
        <v>0</v>
      </c>
      <c r="R54" s="19">
        <f>SUM(CLAIMS_IndOS_Open_Adv:CLAIMS_IndIS_Closed_NonAdv!R54)</f>
        <v>0</v>
      </c>
      <c r="S54" s="19">
        <f>SUM(CLAIMS_IndOS_Open_Adv:CLAIMS_IndIS_Closed_NonAdv!S54)</f>
        <v>0</v>
      </c>
      <c r="T54" s="19">
        <f>SUM(CLAIMS_IndOS_Open_Adv:CLAIMS_IndIS_Closed_NonAdv!T54)</f>
        <v>0</v>
      </c>
      <c r="U54" s="19">
        <f>SUM(CLAIMS_IndOS_Open_Adv:CLAIMS_IndIS_Closed_NonAdv!U54)</f>
        <v>0</v>
      </c>
      <c r="V54" s="19">
        <f>SUM(CLAIMS_IndOS_Open_Adv:CLAIMS_IndIS_Closed_NonAdv!V54)</f>
        <v>0</v>
      </c>
      <c r="W54" s="19">
        <f>SUM(CLAIMS_IndOS_Open_Adv:CLAIMS_IndIS_Closed_NonAdv!W54)</f>
        <v>0</v>
      </c>
      <c r="X54" s="19">
        <f>SUM(CLAIMS_IndOS_Open_Adv:CLAIMS_IndIS_Closed_NonAdv!X54)</f>
        <v>0</v>
      </c>
      <c r="Y54" s="19">
        <f>SUM(CLAIMS_IndOS_Open_Adv:CLAIMS_IndIS_Closed_NonAdv!Y54)</f>
        <v>0</v>
      </c>
      <c r="Z54" s="19">
        <f>SUM(CLAIMS_IndOS_Open_Adv:CLAIMS_IndIS_Closed_NonAdv!Z54)</f>
        <v>0</v>
      </c>
      <c r="AA54" s="19">
        <f>SUM(CLAIMS_IndOS_Open_Adv:CLAIMS_IndIS_Closed_NonAdv!AA54)</f>
        <v>0</v>
      </c>
      <c r="AB54" s="19">
        <f>SUM(CLAIMS_IndOS_Open_Adv:CLAIMS_IndIS_Closed_NonAdv!AB54)</f>
        <v>0</v>
      </c>
      <c r="AC54" s="19">
        <f>SUM(CLAIMS_IndOS_Open_Adv:CLAIMS_IndIS_Closed_NonAdv!AC54)</f>
        <v>0</v>
      </c>
      <c r="AD54" s="19">
        <f>SUM(CLAIMS_IndOS_Open_Adv:CLAIMS_IndIS_Closed_NonAdv!AD54)</f>
        <v>0</v>
      </c>
      <c r="AE54" s="19">
        <f>SUM(CLAIMS_IndOS_Open_Adv:CLAIMS_IndIS_Closed_NonAdv!AE54)</f>
        <v>0</v>
      </c>
      <c r="AF54" s="19">
        <f>SUM(CLAIMS_IndOS_Open_Adv:CLAIMS_IndIS_Closed_NonAdv!AF54)</f>
        <v>0</v>
      </c>
      <c r="AG54" s="19">
        <f>SUM(CLAIMS_IndOS_Open_Adv:CLAIMS_IndIS_Closed_NonAdv!AG54)</f>
        <v>0</v>
      </c>
      <c r="AH54" s="19">
        <f>SUM(CLAIMS_IndOS_Open_Adv:CLAIMS_IndIS_Closed_NonAdv!AH54)</f>
        <v>0</v>
      </c>
      <c r="AI54" s="19">
        <f>SUM(CLAIMS_IndOS_Open_Adv:CLAIMS_IndIS_Closed_NonAdv!AI54)</f>
        <v>0</v>
      </c>
      <c r="AJ54" s="19">
        <f>SUM(CLAIMS_IndOS_Open_Adv:CLAIMS_IndIS_Closed_NonAdv!AJ54)</f>
        <v>0</v>
      </c>
      <c r="AK54" s="19">
        <f>SUM(CLAIMS_IndOS_Open_Adv:CLAIMS_IndIS_Closed_NonAdv!AK54)</f>
        <v>0</v>
      </c>
      <c r="AL54" s="19">
        <f>SUM(CLAIMS_IndOS_Open_Adv:CLAIMS_IndIS_Closed_NonAdv!AL54)</f>
        <v>0</v>
      </c>
      <c r="AM54" s="19">
        <f>SUM(CLAIMS_IndOS_Open_Adv:CLAIMS_IndIS_Closed_NonAdv!AM54)</f>
        <v>0</v>
      </c>
      <c r="AN54" s="19">
        <f>SUM(CLAIMS_IndOS_Open_Adv:CLAIMS_IndIS_Closed_NonAdv!AN54)</f>
        <v>0</v>
      </c>
      <c r="AO54" s="19">
        <f>SUM(CLAIMS_IndOS_Open_Adv:CLAIMS_IndIS_Closed_NonAdv!AO54)</f>
        <v>0</v>
      </c>
      <c r="AP54" s="19">
        <f>SUM(CLAIMS_IndOS_Open_Adv:CLAIMS_IndIS_Closed_NonAdv!AP54)</f>
        <v>0</v>
      </c>
      <c r="AQ54" s="19">
        <f>SUM(CLAIMS_IndOS_Open_Adv:CLAIMS_IndIS_Closed_NonAdv!AQ54)</f>
        <v>0</v>
      </c>
      <c r="AR54" s="19">
        <f>SUM(CLAIMS_IndOS_Open_Adv:CLAIMS_IndIS_Closed_NonAdv!AR54)</f>
        <v>0</v>
      </c>
      <c r="AS54" s="19">
        <f>SUM(CLAIMS_IndOS_Open_Adv:CLAIMS_IndIS_Closed_NonAdv!AS54)</f>
        <v>0</v>
      </c>
      <c r="AT54" s="19">
        <f>SUM(CLAIMS_IndOS_Open_Adv:CLAIMS_IndIS_Closed_NonAdv!AT54)</f>
        <v>0</v>
      </c>
      <c r="AU54" s="19">
        <f>SUM(CLAIMS_IndOS_Open_Adv:CLAIMS_IndIS_Closed_NonAdv!AU54)</f>
        <v>0</v>
      </c>
      <c r="AV54" s="19">
        <f>SUM(CLAIMS_IndOS_Open_Adv:CLAIMS_IndIS_Closed_NonAdv!AV54)</f>
        <v>0</v>
      </c>
      <c r="AW54" s="19">
        <f>SUM(CLAIMS_IndOS_Open_Adv:CLAIMS_IndIS_Closed_NonAdv!AW54)</f>
        <v>0</v>
      </c>
      <c r="AX54" s="19">
        <f>SUM(CLAIMS_IndOS_Open_Adv:CLAIMS_IndIS_Closed_NonAdv!AX54)</f>
        <v>0</v>
      </c>
      <c r="AY54" s="19">
        <f>SUM(CLAIMS_IndOS_Open_Adv:CLAIMS_IndIS_Closed_NonAdv!AY54)</f>
        <v>0</v>
      </c>
      <c r="AZ54" s="19">
        <f>SUM(CLAIMS_IndOS_Open_Adv:CLAIMS_IndIS_Closed_NonAdv!AZ54)</f>
        <v>0</v>
      </c>
      <c r="BA54" s="19">
        <f>SUM(CLAIMS_IndOS_Open_Adv:CLAIMS_IndIS_Closed_NonAdv!BA54)</f>
        <v>0</v>
      </c>
      <c r="BB54" s="19">
        <f>SUM(CLAIMS_IndOS_Open_Adv:CLAIMS_IndIS_Closed_NonAdv!BB54)</f>
        <v>0</v>
      </c>
      <c r="BC54" s="19">
        <f>SUM(CLAIMS_IndOS_Open_Adv:CLAIMS_IndIS_Closed_NonAdv!BC54)</f>
        <v>0</v>
      </c>
      <c r="BD54" s="19">
        <f>SUM(CLAIMS_IndOS_Open_Adv:CLAIMS_IndIS_Closed_NonAdv!BD54)</f>
        <v>0</v>
      </c>
      <c r="BE54" s="19">
        <f>SUM(CLAIMS_IndOS_Open_Adv:CLAIMS_IndIS_Closed_NonAdv!BE54)</f>
        <v>0</v>
      </c>
      <c r="BF54" s="19">
        <f>SUM(CLAIMS_IndOS_Open_Adv:CLAIMS_IndIS_Closed_NonAdv!BF54)</f>
        <v>0</v>
      </c>
      <c r="BG54" s="19">
        <f>SUM(CLAIMS_IndOS_Open_Adv:CLAIMS_IndIS_Closed_NonAdv!BG54)</f>
        <v>0</v>
      </c>
      <c r="BH54" s="19">
        <f>SUM(CLAIMS_IndOS_Open_Adv:CLAIMS_IndIS_Closed_NonAdv!BH54)</f>
        <v>0</v>
      </c>
      <c r="BI54" s="19">
        <f>SUM(CLAIMS_IndOS_Open_Adv:CLAIMS_IndIS_Closed_NonAdv!BI54)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19">
        <f>SUM(CLAIMS_IndOS_Open_Adv:CLAIMS_IndIS_Closed_NonAdv!F55)</f>
        <v>0</v>
      </c>
      <c r="G55" s="19">
        <f>SUM(CLAIMS_IndOS_Open_Adv:CLAIMS_IndIS_Closed_NonAdv!G55)</f>
        <v>0</v>
      </c>
      <c r="H55" s="19">
        <f>SUM(CLAIMS_IndOS_Open_Adv:CLAIMS_IndIS_Closed_NonAdv!H55)</f>
        <v>0</v>
      </c>
      <c r="I55" s="19">
        <f>SUM(CLAIMS_IndOS_Open_Adv:CLAIMS_IndIS_Closed_NonAdv!I55)</f>
        <v>0</v>
      </c>
      <c r="J55" s="19">
        <f>SUM(CLAIMS_IndOS_Open_Adv:CLAIMS_IndIS_Closed_NonAdv!J55)</f>
        <v>0</v>
      </c>
      <c r="K55" s="19">
        <f>SUM(CLAIMS_IndOS_Open_Adv:CLAIMS_IndIS_Closed_NonAdv!K55)</f>
        <v>0</v>
      </c>
      <c r="L55" s="19">
        <f>SUM(CLAIMS_IndOS_Open_Adv:CLAIMS_IndIS_Closed_NonAdv!L55)</f>
        <v>0</v>
      </c>
      <c r="M55" s="19">
        <f>SUM(CLAIMS_IndOS_Open_Adv:CLAIMS_IndIS_Closed_NonAdv!M55)</f>
        <v>0</v>
      </c>
      <c r="N55" s="19">
        <f>SUM(CLAIMS_IndOS_Open_Adv:CLAIMS_IndIS_Closed_NonAdv!N55)</f>
        <v>0</v>
      </c>
      <c r="O55" s="19">
        <f>SUM(CLAIMS_IndOS_Open_Adv:CLAIMS_IndIS_Closed_NonAdv!O55)</f>
        <v>0</v>
      </c>
      <c r="P55" s="19">
        <f>SUM(CLAIMS_IndOS_Open_Adv:CLAIMS_IndIS_Closed_NonAdv!P55)</f>
        <v>0</v>
      </c>
      <c r="Q55" s="19">
        <f>SUM(CLAIMS_IndOS_Open_Adv:CLAIMS_IndIS_Closed_NonAdv!Q55)</f>
        <v>0</v>
      </c>
      <c r="R55" s="19">
        <f>SUM(CLAIMS_IndOS_Open_Adv:CLAIMS_IndIS_Closed_NonAdv!R55)</f>
        <v>0</v>
      </c>
      <c r="S55" s="19">
        <f>SUM(CLAIMS_IndOS_Open_Adv:CLAIMS_IndIS_Closed_NonAdv!S55)</f>
        <v>0</v>
      </c>
      <c r="T55" s="19">
        <f>SUM(CLAIMS_IndOS_Open_Adv:CLAIMS_IndIS_Closed_NonAdv!T55)</f>
        <v>0</v>
      </c>
      <c r="U55" s="19">
        <f>SUM(CLAIMS_IndOS_Open_Adv:CLAIMS_IndIS_Closed_NonAdv!U55)</f>
        <v>0</v>
      </c>
      <c r="V55" s="19">
        <f>SUM(CLAIMS_IndOS_Open_Adv:CLAIMS_IndIS_Closed_NonAdv!V55)</f>
        <v>0</v>
      </c>
      <c r="W55" s="19">
        <f>SUM(CLAIMS_IndOS_Open_Adv:CLAIMS_IndIS_Closed_NonAdv!W55)</f>
        <v>0</v>
      </c>
      <c r="X55" s="19">
        <f>SUM(CLAIMS_IndOS_Open_Adv:CLAIMS_IndIS_Closed_NonAdv!X55)</f>
        <v>0</v>
      </c>
      <c r="Y55" s="19">
        <f>SUM(CLAIMS_IndOS_Open_Adv:CLAIMS_IndIS_Closed_NonAdv!Y55)</f>
        <v>0</v>
      </c>
      <c r="Z55" s="19">
        <f>SUM(CLAIMS_IndOS_Open_Adv:CLAIMS_IndIS_Closed_NonAdv!Z55)</f>
        <v>0</v>
      </c>
      <c r="AA55" s="19">
        <f>SUM(CLAIMS_IndOS_Open_Adv:CLAIMS_IndIS_Closed_NonAdv!AA55)</f>
        <v>0</v>
      </c>
      <c r="AB55" s="19">
        <f>SUM(CLAIMS_IndOS_Open_Adv:CLAIMS_IndIS_Closed_NonAdv!AB55)</f>
        <v>0</v>
      </c>
      <c r="AC55" s="19">
        <f>SUM(CLAIMS_IndOS_Open_Adv:CLAIMS_IndIS_Closed_NonAdv!AC55)</f>
        <v>0</v>
      </c>
      <c r="AD55" s="19">
        <f>SUM(CLAIMS_IndOS_Open_Adv:CLAIMS_IndIS_Closed_NonAdv!AD55)</f>
        <v>0</v>
      </c>
      <c r="AE55" s="19">
        <f>SUM(CLAIMS_IndOS_Open_Adv:CLAIMS_IndIS_Closed_NonAdv!AE55)</f>
        <v>0</v>
      </c>
      <c r="AF55" s="19">
        <f>SUM(CLAIMS_IndOS_Open_Adv:CLAIMS_IndIS_Closed_NonAdv!AF55)</f>
        <v>0</v>
      </c>
      <c r="AG55" s="19">
        <f>SUM(CLAIMS_IndOS_Open_Adv:CLAIMS_IndIS_Closed_NonAdv!AG55)</f>
        <v>0</v>
      </c>
      <c r="AH55" s="19">
        <f>SUM(CLAIMS_IndOS_Open_Adv:CLAIMS_IndIS_Closed_NonAdv!AH55)</f>
        <v>0</v>
      </c>
      <c r="AI55" s="19">
        <f>SUM(CLAIMS_IndOS_Open_Adv:CLAIMS_IndIS_Closed_NonAdv!AI55)</f>
        <v>0</v>
      </c>
      <c r="AJ55" s="19">
        <f>SUM(CLAIMS_IndOS_Open_Adv:CLAIMS_IndIS_Closed_NonAdv!AJ55)</f>
        <v>0</v>
      </c>
      <c r="AK55" s="19">
        <f>SUM(CLAIMS_IndOS_Open_Adv:CLAIMS_IndIS_Closed_NonAdv!AK55)</f>
        <v>0</v>
      </c>
      <c r="AL55" s="19">
        <f>SUM(CLAIMS_IndOS_Open_Adv:CLAIMS_IndIS_Closed_NonAdv!AL55)</f>
        <v>0</v>
      </c>
      <c r="AM55" s="19">
        <f>SUM(CLAIMS_IndOS_Open_Adv:CLAIMS_IndIS_Closed_NonAdv!AM55)</f>
        <v>0</v>
      </c>
      <c r="AN55" s="19">
        <f>SUM(CLAIMS_IndOS_Open_Adv:CLAIMS_IndIS_Closed_NonAdv!AN55)</f>
        <v>0</v>
      </c>
      <c r="AO55" s="19">
        <f>SUM(CLAIMS_IndOS_Open_Adv:CLAIMS_IndIS_Closed_NonAdv!AO55)</f>
        <v>0</v>
      </c>
      <c r="AP55" s="19">
        <f>SUM(CLAIMS_IndOS_Open_Adv:CLAIMS_IndIS_Closed_NonAdv!AP55)</f>
        <v>0</v>
      </c>
      <c r="AQ55" s="19">
        <f>SUM(CLAIMS_IndOS_Open_Adv:CLAIMS_IndIS_Closed_NonAdv!AQ55)</f>
        <v>0</v>
      </c>
      <c r="AR55" s="19">
        <f>SUM(CLAIMS_IndOS_Open_Adv:CLAIMS_IndIS_Closed_NonAdv!AR55)</f>
        <v>0</v>
      </c>
      <c r="AS55" s="19">
        <f>SUM(CLAIMS_IndOS_Open_Adv:CLAIMS_IndIS_Closed_NonAdv!AS55)</f>
        <v>0</v>
      </c>
      <c r="AT55" s="19">
        <f>SUM(CLAIMS_IndOS_Open_Adv:CLAIMS_IndIS_Closed_NonAdv!AT55)</f>
        <v>0</v>
      </c>
      <c r="AU55" s="19">
        <f>SUM(CLAIMS_IndOS_Open_Adv:CLAIMS_IndIS_Closed_NonAdv!AU55)</f>
        <v>0</v>
      </c>
      <c r="AV55" s="19">
        <f>SUM(CLAIMS_IndOS_Open_Adv:CLAIMS_IndIS_Closed_NonAdv!AV55)</f>
        <v>0</v>
      </c>
      <c r="AW55" s="19">
        <f>SUM(CLAIMS_IndOS_Open_Adv:CLAIMS_IndIS_Closed_NonAdv!AW55)</f>
        <v>0</v>
      </c>
      <c r="AX55" s="19">
        <f>SUM(CLAIMS_IndOS_Open_Adv:CLAIMS_IndIS_Closed_NonAdv!AX55)</f>
        <v>0</v>
      </c>
      <c r="AY55" s="19">
        <f>SUM(CLAIMS_IndOS_Open_Adv:CLAIMS_IndIS_Closed_NonAdv!AY55)</f>
        <v>0</v>
      </c>
      <c r="AZ55" s="19">
        <f>SUM(CLAIMS_IndOS_Open_Adv:CLAIMS_IndIS_Closed_NonAdv!AZ55)</f>
        <v>0</v>
      </c>
      <c r="BA55" s="19">
        <f>SUM(CLAIMS_IndOS_Open_Adv:CLAIMS_IndIS_Closed_NonAdv!BA55)</f>
        <v>0</v>
      </c>
      <c r="BB55" s="19">
        <f>SUM(CLAIMS_IndOS_Open_Adv:CLAIMS_IndIS_Closed_NonAdv!BB55)</f>
        <v>0</v>
      </c>
      <c r="BC55" s="19">
        <f>SUM(CLAIMS_IndOS_Open_Adv:CLAIMS_IndIS_Closed_NonAdv!BC55)</f>
        <v>0</v>
      </c>
      <c r="BD55" s="19">
        <f>SUM(CLAIMS_IndOS_Open_Adv:CLAIMS_IndIS_Closed_NonAdv!BD55)</f>
        <v>0</v>
      </c>
      <c r="BE55" s="19">
        <f>SUM(CLAIMS_IndOS_Open_Adv:CLAIMS_IndIS_Closed_NonAdv!BE55)</f>
        <v>0</v>
      </c>
      <c r="BF55" s="19">
        <f>SUM(CLAIMS_IndOS_Open_Adv:CLAIMS_IndIS_Closed_NonAdv!BF55)</f>
        <v>0</v>
      </c>
      <c r="BG55" s="19">
        <f>SUM(CLAIMS_IndOS_Open_Adv:CLAIMS_IndIS_Closed_NonAdv!BG55)</f>
        <v>0</v>
      </c>
      <c r="BH55" s="19">
        <f>SUM(CLAIMS_IndOS_Open_Adv:CLAIMS_IndIS_Closed_NonAdv!BH55)</f>
        <v>0</v>
      </c>
      <c r="BI55" s="19">
        <f>SUM(CLAIMS_IndOS_Open_Adv:CLAIMS_IndIS_Closed_NonAdv!BI55)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19">
        <f>SUM(CLAIMS_IndOS_Open_Adv:CLAIMS_IndIS_Closed_NonAdv!F56)</f>
        <v>0</v>
      </c>
      <c r="G56" s="19">
        <f>SUM(CLAIMS_IndOS_Open_Adv:CLAIMS_IndIS_Closed_NonAdv!G56)</f>
        <v>0</v>
      </c>
      <c r="H56" s="19">
        <f>SUM(CLAIMS_IndOS_Open_Adv:CLAIMS_IndIS_Closed_NonAdv!H56)</f>
        <v>0</v>
      </c>
      <c r="I56" s="19">
        <f>SUM(CLAIMS_IndOS_Open_Adv:CLAIMS_IndIS_Closed_NonAdv!I56)</f>
        <v>0</v>
      </c>
      <c r="J56" s="19">
        <f>SUM(CLAIMS_IndOS_Open_Adv:CLAIMS_IndIS_Closed_NonAdv!J56)</f>
        <v>0</v>
      </c>
      <c r="K56" s="19">
        <f>SUM(CLAIMS_IndOS_Open_Adv:CLAIMS_IndIS_Closed_NonAdv!K56)</f>
        <v>0</v>
      </c>
      <c r="L56" s="19">
        <f>SUM(CLAIMS_IndOS_Open_Adv:CLAIMS_IndIS_Closed_NonAdv!L56)</f>
        <v>0</v>
      </c>
      <c r="M56" s="19">
        <f>SUM(CLAIMS_IndOS_Open_Adv:CLAIMS_IndIS_Closed_NonAdv!M56)</f>
        <v>0</v>
      </c>
      <c r="N56" s="19">
        <f>SUM(CLAIMS_IndOS_Open_Adv:CLAIMS_IndIS_Closed_NonAdv!N56)</f>
        <v>0</v>
      </c>
      <c r="O56" s="19">
        <f>SUM(CLAIMS_IndOS_Open_Adv:CLAIMS_IndIS_Closed_NonAdv!O56)</f>
        <v>0</v>
      </c>
      <c r="P56" s="19">
        <f>SUM(CLAIMS_IndOS_Open_Adv:CLAIMS_IndIS_Closed_NonAdv!P56)</f>
        <v>0</v>
      </c>
      <c r="Q56" s="19">
        <f>SUM(CLAIMS_IndOS_Open_Adv:CLAIMS_IndIS_Closed_NonAdv!Q56)</f>
        <v>0</v>
      </c>
      <c r="R56" s="19">
        <f>SUM(CLAIMS_IndOS_Open_Adv:CLAIMS_IndIS_Closed_NonAdv!R56)</f>
        <v>0</v>
      </c>
      <c r="S56" s="19">
        <f>SUM(CLAIMS_IndOS_Open_Adv:CLAIMS_IndIS_Closed_NonAdv!S56)</f>
        <v>0</v>
      </c>
      <c r="T56" s="19">
        <f>SUM(CLAIMS_IndOS_Open_Adv:CLAIMS_IndIS_Closed_NonAdv!T56)</f>
        <v>0</v>
      </c>
      <c r="U56" s="19">
        <f>SUM(CLAIMS_IndOS_Open_Adv:CLAIMS_IndIS_Closed_NonAdv!U56)</f>
        <v>0</v>
      </c>
      <c r="V56" s="19">
        <f>SUM(CLAIMS_IndOS_Open_Adv:CLAIMS_IndIS_Closed_NonAdv!V56)</f>
        <v>0</v>
      </c>
      <c r="W56" s="19">
        <f>SUM(CLAIMS_IndOS_Open_Adv:CLAIMS_IndIS_Closed_NonAdv!W56)</f>
        <v>0</v>
      </c>
      <c r="X56" s="19">
        <f>SUM(CLAIMS_IndOS_Open_Adv:CLAIMS_IndIS_Closed_NonAdv!X56)</f>
        <v>0</v>
      </c>
      <c r="Y56" s="19">
        <f>SUM(CLAIMS_IndOS_Open_Adv:CLAIMS_IndIS_Closed_NonAdv!Y56)</f>
        <v>0</v>
      </c>
      <c r="Z56" s="19">
        <f>SUM(CLAIMS_IndOS_Open_Adv:CLAIMS_IndIS_Closed_NonAdv!Z56)</f>
        <v>0</v>
      </c>
      <c r="AA56" s="19">
        <f>SUM(CLAIMS_IndOS_Open_Adv:CLAIMS_IndIS_Closed_NonAdv!AA56)</f>
        <v>0</v>
      </c>
      <c r="AB56" s="19">
        <f>SUM(CLAIMS_IndOS_Open_Adv:CLAIMS_IndIS_Closed_NonAdv!AB56)</f>
        <v>0</v>
      </c>
      <c r="AC56" s="19">
        <f>SUM(CLAIMS_IndOS_Open_Adv:CLAIMS_IndIS_Closed_NonAdv!AC56)</f>
        <v>0</v>
      </c>
      <c r="AD56" s="19">
        <f>SUM(CLAIMS_IndOS_Open_Adv:CLAIMS_IndIS_Closed_NonAdv!AD56)</f>
        <v>0</v>
      </c>
      <c r="AE56" s="19">
        <f>SUM(CLAIMS_IndOS_Open_Adv:CLAIMS_IndIS_Closed_NonAdv!AE56)</f>
        <v>0</v>
      </c>
      <c r="AF56" s="19">
        <f>SUM(CLAIMS_IndOS_Open_Adv:CLAIMS_IndIS_Closed_NonAdv!AF56)</f>
        <v>0</v>
      </c>
      <c r="AG56" s="19">
        <f>SUM(CLAIMS_IndOS_Open_Adv:CLAIMS_IndIS_Closed_NonAdv!AG56)</f>
        <v>0</v>
      </c>
      <c r="AH56" s="19">
        <f>SUM(CLAIMS_IndOS_Open_Adv:CLAIMS_IndIS_Closed_NonAdv!AH56)</f>
        <v>0</v>
      </c>
      <c r="AI56" s="19">
        <f>SUM(CLAIMS_IndOS_Open_Adv:CLAIMS_IndIS_Closed_NonAdv!AI56)</f>
        <v>0</v>
      </c>
      <c r="AJ56" s="19">
        <f>SUM(CLAIMS_IndOS_Open_Adv:CLAIMS_IndIS_Closed_NonAdv!AJ56)</f>
        <v>0</v>
      </c>
      <c r="AK56" s="19">
        <f>SUM(CLAIMS_IndOS_Open_Adv:CLAIMS_IndIS_Closed_NonAdv!AK56)</f>
        <v>0</v>
      </c>
      <c r="AL56" s="19">
        <f>SUM(CLAIMS_IndOS_Open_Adv:CLAIMS_IndIS_Closed_NonAdv!AL56)</f>
        <v>0</v>
      </c>
      <c r="AM56" s="19">
        <f>SUM(CLAIMS_IndOS_Open_Adv:CLAIMS_IndIS_Closed_NonAdv!AM56)</f>
        <v>0</v>
      </c>
      <c r="AN56" s="19">
        <f>SUM(CLAIMS_IndOS_Open_Adv:CLAIMS_IndIS_Closed_NonAdv!AN56)</f>
        <v>0</v>
      </c>
      <c r="AO56" s="19">
        <f>SUM(CLAIMS_IndOS_Open_Adv:CLAIMS_IndIS_Closed_NonAdv!AO56)</f>
        <v>0</v>
      </c>
      <c r="AP56" s="19">
        <f>SUM(CLAIMS_IndOS_Open_Adv:CLAIMS_IndIS_Closed_NonAdv!AP56)</f>
        <v>0</v>
      </c>
      <c r="AQ56" s="19">
        <f>SUM(CLAIMS_IndOS_Open_Adv:CLAIMS_IndIS_Closed_NonAdv!AQ56)</f>
        <v>0</v>
      </c>
      <c r="AR56" s="19">
        <f>SUM(CLAIMS_IndOS_Open_Adv:CLAIMS_IndIS_Closed_NonAdv!AR56)</f>
        <v>0</v>
      </c>
      <c r="AS56" s="19">
        <f>SUM(CLAIMS_IndOS_Open_Adv:CLAIMS_IndIS_Closed_NonAdv!AS56)</f>
        <v>0</v>
      </c>
      <c r="AT56" s="19">
        <f>SUM(CLAIMS_IndOS_Open_Adv:CLAIMS_IndIS_Closed_NonAdv!AT56)</f>
        <v>0</v>
      </c>
      <c r="AU56" s="19">
        <f>SUM(CLAIMS_IndOS_Open_Adv:CLAIMS_IndIS_Closed_NonAdv!AU56)</f>
        <v>0</v>
      </c>
      <c r="AV56" s="19">
        <f>SUM(CLAIMS_IndOS_Open_Adv:CLAIMS_IndIS_Closed_NonAdv!AV56)</f>
        <v>0</v>
      </c>
      <c r="AW56" s="19">
        <f>SUM(CLAIMS_IndOS_Open_Adv:CLAIMS_IndIS_Closed_NonAdv!AW56)</f>
        <v>0</v>
      </c>
      <c r="AX56" s="19">
        <f>SUM(CLAIMS_IndOS_Open_Adv:CLAIMS_IndIS_Closed_NonAdv!AX56)</f>
        <v>0</v>
      </c>
      <c r="AY56" s="19">
        <f>SUM(CLAIMS_IndOS_Open_Adv:CLAIMS_IndIS_Closed_NonAdv!AY56)</f>
        <v>0</v>
      </c>
      <c r="AZ56" s="19">
        <f>SUM(CLAIMS_IndOS_Open_Adv:CLAIMS_IndIS_Closed_NonAdv!AZ56)</f>
        <v>0</v>
      </c>
      <c r="BA56" s="19">
        <f>SUM(CLAIMS_IndOS_Open_Adv:CLAIMS_IndIS_Closed_NonAdv!BA56)</f>
        <v>0</v>
      </c>
      <c r="BB56" s="19">
        <f>SUM(CLAIMS_IndOS_Open_Adv:CLAIMS_IndIS_Closed_NonAdv!BB56)</f>
        <v>0</v>
      </c>
      <c r="BC56" s="19">
        <f>SUM(CLAIMS_IndOS_Open_Adv:CLAIMS_IndIS_Closed_NonAdv!BC56)</f>
        <v>0</v>
      </c>
      <c r="BD56" s="19">
        <f>SUM(CLAIMS_IndOS_Open_Adv:CLAIMS_IndIS_Closed_NonAdv!BD56)</f>
        <v>0</v>
      </c>
      <c r="BE56" s="19">
        <f>SUM(CLAIMS_IndOS_Open_Adv:CLAIMS_IndIS_Closed_NonAdv!BE56)</f>
        <v>0</v>
      </c>
      <c r="BF56" s="19">
        <f>SUM(CLAIMS_IndOS_Open_Adv:CLAIMS_IndIS_Closed_NonAdv!BF56)</f>
        <v>0</v>
      </c>
      <c r="BG56" s="19">
        <f>SUM(CLAIMS_IndOS_Open_Adv:CLAIMS_IndIS_Closed_NonAdv!BG56)</f>
        <v>0</v>
      </c>
      <c r="BH56" s="19">
        <f>SUM(CLAIMS_IndOS_Open_Adv:CLAIMS_IndIS_Closed_NonAdv!BH56)</f>
        <v>0</v>
      </c>
      <c r="BI56" s="19">
        <f>SUM(CLAIMS_IndOS_Open_Adv:CLAIMS_IndIS_Closed_NonAdv!BI56)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19">
        <f>SUM(CLAIMS_IndOS_Open_Adv:CLAIMS_IndIS_Closed_NonAdv!F57)</f>
        <v>0</v>
      </c>
      <c r="G57" s="19">
        <f>SUM(CLAIMS_IndOS_Open_Adv:CLAIMS_IndIS_Closed_NonAdv!G57)</f>
        <v>0</v>
      </c>
      <c r="H57" s="19">
        <f>SUM(CLAIMS_IndOS_Open_Adv:CLAIMS_IndIS_Closed_NonAdv!H57)</f>
        <v>0</v>
      </c>
      <c r="I57" s="19">
        <f>SUM(CLAIMS_IndOS_Open_Adv:CLAIMS_IndIS_Closed_NonAdv!I57)</f>
        <v>0</v>
      </c>
      <c r="J57" s="19">
        <f>SUM(CLAIMS_IndOS_Open_Adv:CLAIMS_IndIS_Closed_NonAdv!J57)</f>
        <v>0</v>
      </c>
      <c r="K57" s="19">
        <f>SUM(CLAIMS_IndOS_Open_Adv:CLAIMS_IndIS_Closed_NonAdv!K57)</f>
        <v>0</v>
      </c>
      <c r="L57" s="19">
        <f>SUM(CLAIMS_IndOS_Open_Adv:CLAIMS_IndIS_Closed_NonAdv!L57)</f>
        <v>0</v>
      </c>
      <c r="M57" s="19">
        <f>SUM(CLAIMS_IndOS_Open_Adv:CLAIMS_IndIS_Closed_NonAdv!M57)</f>
        <v>0</v>
      </c>
      <c r="N57" s="19">
        <f>SUM(CLAIMS_IndOS_Open_Adv:CLAIMS_IndIS_Closed_NonAdv!N57)</f>
        <v>0</v>
      </c>
      <c r="O57" s="19">
        <f>SUM(CLAIMS_IndOS_Open_Adv:CLAIMS_IndIS_Closed_NonAdv!O57)</f>
        <v>0</v>
      </c>
      <c r="P57" s="19">
        <f>SUM(CLAIMS_IndOS_Open_Adv:CLAIMS_IndIS_Closed_NonAdv!P57)</f>
        <v>0</v>
      </c>
      <c r="Q57" s="19">
        <f>SUM(CLAIMS_IndOS_Open_Adv:CLAIMS_IndIS_Closed_NonAdv!Q57)</f>
        <v>0</v>
      </c>
      <c r="R57" s="19">
        <f>SUM(CLAIMS_IndOS_Open_Adv:CLAIMS_IndIS_Closed_NonAdv!R57)</f>
        <v>0</v>
      </c>
      <c r="S57" s="19">
        <f>SUM(CLAIMS_IndOS_Open_Adv:CLAIMS_IndIS_Closed_NonAdv!S57)</f>
        <v>0</v>
      </c>
      <c r="T57" s="19">
        <f>SUM(CLAIMS_IndOS_Open_Adv:CLAIMS_IndIS_Closed_NonAdv!T57)</f>
        <v>0</v>
      </c>
      <c r="U57" s="19">
        <f>SUM(CLAIMS_IndOS_Open_Adv:CLAIMS_IndIS_Closed_NonAdv!U57)</f>
        <v>0</v>
      </c>
      <c r="V57" s="19">
        <f>SUM(CLAIMS_IndOS_Open_Adv:CLAIMS_IndIS_Closed_NonAdv!V57)</f>
        <v>0</v>
      </c>
      <c r="W57" s="19">
        <f>SUM(CLAIMS_IndOS_Open_Adv:CLAIMS_IndIS_Closed_NonAdv!W57)</f>
        <v>0</v>
      </c>
      <c r="X57" s="19">
        <f>SUM(CLAIMS_IndOS_Open_Adv:CLAIMS_IndIS_Closed_NonAdv!X57)</f>
        <v>0</v>
      </c>
      <c r="Y57" s="19">
        <f>SUM(CLAIMS_IndOS_Open_Adv:CLAIMS_IndIS_Closed_NonAdv!Y57)</f>
        <v>0</v>
      </c>
      <c r="Z57" s="19">
        <f>SUM(CLAIMS_IndOS_Open_Adv:CLAIMS_IndIS_Closed_NonAdv!Z57)</f>
        <v>0</v>
      </c>
      <c r="AA57" s="19">
        <f>SUM(CLAIMS_IndOS_Open_Adv:CLAIMS_IndIS_Closed_NonAdv!AA57)</f>
        <v>0</v>
      </c>
      <c r="AB57" s="19">
        <f>SUM(CLAIMS_IndOS_Open_Adv:CLAIMS_IndIS_Closed_NonAdv!AB57)</f>
        <v>0</v>
      </c>
      <c r="AC57" s="19">
        <f>SUM(CLAIMS_IndOS_Open_Adv:CLAIMS_IndIS_Closed_NonAdv!AC57)</f>
        <v>0</v>
      </c>
      <c r="AD57" s="19">
        <f>SUM(CLAIMS_IndOS_Open_Adv:CLAIMS_IndIS_Closed_NonAdv!AD57)</f>
        <v>0</v>
      </c>
      <c r="AE57" s="19">
        <f>SUM(CLAIMS_IndOS_Open_Adv:CLAIMS_IndIS_Closed_NonAdv!AE57)</f>
        <v>0</v>
      </c>
      <c r="AF57" s="19">
        <f>SUM(CLAIMS_IndOS_Open_Adv:CLAIMS_IndIS_Closed_NonAdv!AF57)</f>
        <v>0</v>
      </c>
      <c r="AG57" s="19">
        <f>SUM(CLAIMS_IndOS_Open_Adv:CLAIMS_IndIS_Closed_NonAdv!AG57)</f>
        <v>0</v>
      </c>
      <c r="AH57" s="19">
        <f>SUM(CLAIMS_IndOS_Open_Adv:CLAIMS_IndIS_Closed_NonAdv!AH57)</f>
        <v>0</v>
      </c>
      <c r="AI57" s="19">
        <f>SUM(CLAIMS_IndOS_Open_Adv:CLAIMS_IndIS_Closed_NonAdv!AI57)</f>
        <v>0</v>
      </c>
      <c r="AJ57" s="19">
        <f>SUM(CLAIMS_IndOS_Open_Adv:CLAIMS_IndIS_Closed_NonAdv!AJ57)</f>
        <v>0</v>
      </c>
      <c r="AK57" s="19">
        <f>SUM(CLAIMS_IndOS_Open_Adv:CLAIMS_IndIS_Closed_NonAdv!AK57)</f>
        <v>0</v>
      </c>
      <c r="AL57" s="19">
        <f>SUM(CLAIMS_IndOS_Open_Adv:CLAIMS_IndIS_Closed_NonAdv!AL57)</f>
        <v>0</v>
      </c>
      <c r="AM57" s="19">
        <f>SUM(CLAIMS_IndOS_Open_Adv:CLAIMS_IndIS_Closed_NonAdv!AM57)</f>
        <v>0</v>
      </c>
      <c r="AN57" s="19">
        <f>SUM(CLAIMS_IndOS_Open_Adv:CLAIMS_IndIS_Closed_NonAdv!AN57)</f>
        <v>0</v>
      </c>
      <c r="AO57" s="19">
        <f>SUM(CLAIMS_IndOS_Open_Adv:CLAIMS_IndIS_Closed_NonAdv!AO57)</f>
        <v>0</v>
      </c>
      <c r="AP57" s="19">
        <f>SUM(CLAIMS_IndOS_Open_Adv:CLAIMS_IndIS_Closed_NonAdv!AP57)</f>
        <v>0</v>
      </c>
      <c r="AQ57" s="19">
        <f>SUM(CLAIMS_IndOS_Open_Adv:CLAIMS_IndIS_Closed_NonAdv!AQ57)</f>
        <v>0</v>
      </c>
      <c r="AR57" s="19">
        <f>SUM(CLAIMS_IndOS_Open_Adv:CLAIMS_IndIS_Closed_NonAdv!AR57)</f>
        <v>0</v>
      </c>
      <c r="AS57" s="19">
        <f>SUM(CLAIMS_IndOS_Open_Adv:CLAIMS_IndIS_Closed_NonAdv!AS57)</f>
        <v>0</v>
      </c>
      <c r="AT57" s="19">
        <f>SUM(CLAIMS_IndOS_Open_Adv:CLAIMS_IndIS_Closed_NonAdv!AT57)</f>
        <v>0</v>
      </c>
      <c r="AU57" s="19">
        <f>SUM(CLAIMS_IndOS_Open_Adv:CLAIMS_IndIS_Closed_NonAdv!AU57)</f>
        <v>0</v>
      </c>
      <c r="AV57" s="19">
        <f>SUM(CLAIMS_IndOS_Open_Adv:CLAIMS_IndIS_Closed_NonAdv!AV57)</f>
        <v>0</v>
      </c>
      <c r="AW57" s="19">
        <f>SUM(CLAIMS_IndOS_Open_Adv:CLAIMS_IndIS_Closed_NonAdv!AW57)</f>
        <v>0</v>
      </c>
      <c r="AX57" s="19">
        <f>SUM(CLAIMS_IndOS_Open_Adv:CLAIMS_IndIS_Closed_NonAdv!AX57)</f>
        <v>0</v>
      </c>
      <c r="AY57" s="19">
        <f>SUM(CLAIMS_IndOS_Open_Adv:CLAIMS_IndIS_Closed_NonAdv!AY57)</f>
        <v>0</v>
      </c>
      <c r="AZ57" s="19">
        <f>SUM(CLAIMS_IndOS_Open_Adv:CLAIMS_IndIS_Closed_NonAdv!AZ57)</f>
        <v>0</v>
      </c>
      <c r="BA57" s="19">
        <f>SUM(CLAIMS_IndOS_Open_Adv:CLAIMS_IndIS_Closed_NonAdv!BA57)</f>
        <v>0</v>
      </c>
      <c r="BB57" s="19">
        <f>SUM(CLAIMS_IndOS_Open_Adv:CLAIMS_IndIS_Closed_NonAdv!BB57)</f>
        <v>0</v>
      </c>
      <c r="BC57" s="19">
        <f>SUM(CLAIMS_IndOS_Open_Adv:CLAIMS_IndIS_Closed_NonAdv!BC57)</f>
        <v>0</v>
      </c>
      <c r="BD57" s="19">
        <f>SUM(CLAIMS_IndOS_Open_Adv:CLAIMS_IndIS_Closed_NonAdv!BD57)</f>
        <v>0</v>
      </c>
      <c r="BE57" s="19">
        <f>SUM(CLAIMS_IndOS_Open_Adv:CLAIMS_IndIS_Closed_NonAdv!BE57)</f>
        <v>0</v>
      </c>
      <c r="BF57" s="19">
        <f>SUM(CLAIMS_IndOS_Open_Adv:CLAIMS_IndIS_Closed_NonAdv!BF57)</f>
        <v>0</v>
      </c>
      <c r="BG57" s="19">
        <f>SUM(CLAIMS_IndOS_Open_Adv:CLAIMS_IndIS_Closed_NonAdv!BG57)</f>
        <v>0</v>
      </c>
      <c r="BH57" s="19">
        <f>SUM(CLAIMS_IndOS_Open_Adv:CLAIMS_IndIS_Closed_NonAdv!BH57)</f>
        <v>0</v>
      </c>
      <c r="BI57" s="19">
        <f>SUM(CLAIMS_IndOS_Open_Adv:CLAIMS_IndIS_Closed_NonAdv!BI57)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19">
        <f>SUM(CLAIMS_IndOS_Open_Adv:CLAIMS_IndIS_Closed_NonAdv!F58)</f>
        <v>0</v>
      </c>
      <c r="G58" s="19">
        <f>SUM(CLAIMS_IndOS_Open_Adv:CLAIMS_IndIS_Closed_NonAdv!G58)</f>
        <v>0</v>
      </c>
      <c r="H58" s="19">
        <f>SUM(CLAIMS_IndOS_Open_Adv:CLAIMS_IndIS_Closed_NonAdv!H58)</f>
        <v>0</v>
      </c>
      <c r="I58" s="19">
        <f>SUM(CLAIMS_IndOS_Open_Adv:CLAIMS_IndIS_Closed_NonAdv!I58)</f>
        <v>0</v>
      </c>
      <c r="J58" s="19">
        <f>SUM(CLAIMS_IndOS_Open_Adv:CLAIMS_IndIS_Closed_NonAdv!J58)</f>
        <v>0</v>
      </c>
      <c r="K58" s="19">
        <f>SUM(CLAIMS_IndOS_Open_Adv:CLAIMS_IndIS_Closed_NonAdv!K58)</f>
        <v>0</v>
      </c>
      <c r="L58" s="19">
        <f>SUM(CLAIMS_IndOS_Open_Adv:CLAIMS_IndIS_Closed_NonAdv!L58)</f>
        <v>0</v>
      </c>
      <c r="M58" s="19">
        <f>SUM(CLAIMS_IndOS_Open_Adv:CLAIMS_IndIS_Closed_NonAdv!M58)</f>
        <v>0</v>
      </c>
      <c r="N58" s="19">
        <f>SUM(CLAIMS_IndOS_Open_Adv:CLAIMS_IndIS_Closed_NonAdv!N58)</f>
        <v>0</v>
      </c>
      <c r="O58" s="19">
        <f>SUM(CLAIMS_IndOS_Open_Adv:CLAIMS_IndIS_Closed_NonAdv!O58)</f>
        <v>0</v>
      </c>
      <c r="P58" s="19">
        <f>SUM(CLAIMS_IndOS_Open_Adv:CLAIMS_IndIS_Closed_NonAdv!P58)</f>
        <v>0</v>
      </c>
      <c r="Q58" s="19">
        <f>SUM(CLAIMS_IndOS_Open_Adv:CLAIMS_IndIS_Closed_NonAdv!Q58)</f>
        <v>0</v>
      </c>
      <c r="R58" s="19">
        <f>SUM(CLAIMS_IndOS_Open_Adv:CLAIMS_IndIS_Closed_NonAdv!R58)</f>
        <v>0</v>
      </c>
      <c r="S58" s="19">
        <f>SUM(CLAIMS_IndOS_Open_Adv:CLAIMS_IndIS_Closed_NonAdv!S58)</f>
        <v>0</v>
      </c>
      <c r="T58" s="19">
        <f>SUM(CLAIMS_IndOS_Open_Adv:CLAIMS_IndIS_Closed_NonAdv!T58)</f>
        <v>0</v>
      </c>
      <c r="U58" s="19">
        <f>SUM(CLAIMS_IndOS_Open_Adv:CLAIMS_IndIS_Closed_NonAdv!U58)</f>
        <v>0</v>
      </c>
      <c r="V58" s="19">
        <f>SUM(CLAIMS_IndOS_Open_Adv:CLAIMS_IndIS_Closed_NonAdv!V58)</f>
        <v>0</v>
      </c>
      <c r="W58" s="19">
        <f>SUM(CLAIMS_IndOS_Open_Adv:CLAIMS_IndIS_Closed_NonAdv!W58)</f>
        <v>0</v>
      </c>
      <c r="X58" s="19">
        <f>SUM(CLAIMS_IndOS_Open_Adv:CLAIMS_IndIS_Closed_NonAdv!X58)</f>
        <v>0</v>
      </c>
      <c r="Y58" s="19">
        <f>SUM(CLAIMS_IndOS_Open_Adv:CLAIMS_IndIS_Closed_NonAdv!Y58)</f>
        <v>0</v>
      </c>
      <c r="Z58" s="19">
        <f>SUM(CLAIMS_IndOS_Open_Adv:CLAIMS_IndIS_Closed_NonAdv!Z58)</f>
        <v>0</v>
      </c>
      <c r="AA58" s="19">
        <f>SUM(CLAIMS_IndOS_Open_Adv:CLAIMS_IndIS_Closed_NonAdv!AA58)</f>
        <v>0</v>
      </c>
      <c r="AB58" s="19">
        <f>SUM(CLAIMS_IndOS_Open_Adv:CLAIMS_IndIS_Closed_NonAdv!AB58)</f>
        <v>0</v>
      </c>
      <c r="AC58" s="19">
        <f>SUM(CLAIMS_IndOS_Open_Adv:CLAIMS_IndIS_Closed_NonAdv!AC58)</f>
        <v>0</v>
      </c>
      <c r="AD58" s="19">
        <f>SUM(CLAIMS_IndOS_Open_Adv:CLAIMS_IndIS_Closed_NonAdv!AD58)</f>
        <v>0</v>
      </c>
      <c r="AE58" s="19">
        <f>SUM(CLAIMS_IndOS_Open_Adv:CLAIMS_IndIS_Closed_NonAdv!AE58)</f>
        <v>0</v>
      </c>
      <c r="AF58" s="19">
        <f>SUM(CLAIMS_IndOS_Open_Adv:CLAIMS_IndIS_Closed_NonAdv!AF58)</f>
        <v>0</v>
      </c>
      <c r="AG58" s="19">
        <f>SUM(CLAIMS_IndOS_Open_Adv:CLAIMS_IndIS_Closed_NonAdv!AG58)</f>
        <v>0</v>
      </c>
      <c r="AH58" s="19">
        <f>SUM(CLAIMS_IndOS_Open_Adv:CLAIMS_IndIS_Closed_NonAdv!AH58)</f>
        <v>0</v>
      </c>
      <c r="AI58" s="19">
        <f>SUM(CLAIMS_IndOS_Open_Adv:CLAIMS_IndIS_Closed_NonAdv!AI58)</f>
        <v>0</v>
      </c>
      <c r="AJ58" s="19">
        <f>SUM(CLAIMS_IndOS_Open_Adv:CLAIMS_IndIS_Closed_NonAdv!AJ58)</f>
        <v>0</v>
      </c>
      <c r="AK58" s="19">
        <f>SUM(CLAIMS_IndOS_Open_Adv:CLAIMS_IndIS_Closed_NonAdv!AK58)</f>
        <v>0</v>
      </c>
      <c r="AL58" s="19">
        <f>SUM(CLAIMS_IndOS_Open_Adv:CLAIMS_IndIS_Closed_NonAdv!AL58)</f>
        <v>0</v>
      </c>
      <c r="AM58" s="19">
        <f>SUM(CLAIMS_IndOS_Open_Adv:CLAIMS_IndIS_Closed_NonAdv!AM58)</f>
        <v>0</v>
      </c>
      <c r="AN58" s="19">
        <f>SUM(CLAIMS_IndOS_Open_Adv:CLAIMS_IndIS_Closed_NonAdv!AN58)</f>
        <v>0</v>
      </c>
      <c r="AO58" s="19">
        <f>SUM(CLAIMS_IndOS_Open_Adv:CLAIMS_IndIS_Closed_NonAdv!AO58)</f>
        <v>0</v>
      </c>
      <c r="AP58" s="19">
        <f>SUM(CLAIMS_IndOS_Open_Adv:CLAIMS_IndIS_Closed_NonAdv!AP58)</f>
        <v>0</v>
      </c>
      <c r="AQ58" s="19">
        <f>SUM(CLAIMS_IndOS_Open_Adv:CLAIMS_IndIS_Closed_NonAdv!AQ58)</f>
        <v>0</v>
      </c>
      <c r="AR58" s="19">
        <f>SUM(CLAIMS_IndOS_Open_Adv:CLAIMS_IndIS_Closed_NonAdv!AR58)</f>
        <v>0</v>
      </c>
      <c r="AS58" s="19">
        <f>SUM(CLAIMS_IndOS_Open_Adv:CLAIMS_IndIS_Closed_NonAdv!AS58)</f>
        <v>0</v>
      </c>
      <c r="AT58" s="19">
        <f>SUM(CLAIMS_IndOS_Open_Adv:CLAIMS_IndIS_Closed_NonAdv!AT58)</f>
        <v>0</v>
      </c>
      <c r="AU58" s="19">
        <f>SUM(CLAIMS_IndOS_Open_Adv:CLAIMS_IndIS_Closed_NonAdv!AU58)</f>
        <v>0</v>
      </c>
      <c r="AV58" s="19">
        <f>SUM(CLAIMS_IndOS_Open_Adv:CLAIMS_IndIS_Closed_NonAdv!AV58)</f>
        <v>0</v>
      </c>
      <c r="AW58" s="19">
        <f>SUM(CLAIMS_IndOS_Open_Adv:CLAIMS_IndIS_Closed_NonAdv!AW58)</f>
        <v>0</v>
      </c>
      <c r="AX58" s="19">
        <f>SUM(CLAIMS_IndOS_Open_Adv:CLAIMS_IndIS_Closed_NonAdv!AX58)</f>
        <v>0</v>
      </c>
      <c r="AY58" s="19">
        <f>SUM(CLAIMS_IndOS_Open_Adv:CLAIMS_IndIS_Closed_NonAdv!AY58)</f>
        <v>0</v>
      </c>
      <c r="AZ58" s="19">
        <f>SUM(CLAIMS_IndOS_Open_Adv:CLAIMS_IndIS_Closed_NonAdv!AZ58)</f>
        <v>0</v>
      </c>
      <c r="BA58" s="19">
        <f>SUM(CLAIMS_IndOS_Open_Adv:CLAIMS_IndIS_Closed_NonAdv!BA58)</f>
        <v>0</v>
      </c>
      <c r="BB58" s="19">
        <f>SUM(CLAIMS_IndOS_Open_Adv:CLAIMS_IndIS_Closed_NonAdv!BB58)</f>
        <v>0</v>
      </c>
      <c r="BC58" s="19">
        <f>SUM(CLAIMS_IndOS_Open_Adv:CLAIMS_IndIS_Closed_NonAdv!BC58)</f>
        <v>0</v>
      </c>
      <c r="BD58" s="19">
        <f>SUM(CLAIMS_IndOS_Open_Adv:CLAIMS_IndIS_Closed_NonAdv!BD58)</f>
        <v>0</v>
      </c>
      <c r="BE58" s="19">
        <f>SUM(CLAIMS_IndOS_Open_Adv:CLAIMS_IndIS_Closed_NonAdv!BE58)</f>
        <v>0</v>
      </c>
      <c r="BF58" s="19">
        <f>SUM(CLAIMS_IndOS_Open_Adv:CLAIMS_IndIS_Closed_NonAdv!BF58)</f>
        <v>0</v>
      </c>
      <c r="BG58" s="19">
        <f>SUM(CLAIMS_IndOS_Open_Adv:CLAIMS_IndIS_Closed_NonAdv!BG58)</f>
        <v>0</v>
      </c>
      <c r="BH58" s="19">
        <f>SUM(CLAIMS_IndOS_Open_Adv:CLAIMS_IndIS_Closed_NonAdv!BH58)</f>
        <v>0</v>
      </c>
      <c r="BI58" s="19">
        <f>SUM(CLAIMS_IndOS_Open_Adv:CLAIMS_IndIS_Closed_NonAdv!BI58)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19">
        <f>SUM(CLAIMS_IndOS_Open_Adv:CLAIMS_IndIS_Closed_NonAdv!F59)</f>
        <v>0</v>
      </c>
      <c r="G59" s="19">
        <f>SUM(CLAIMS_IndOS_Open_Adv:CLAIMS_IndIS_Closed_NonAdv!G59)</f>
        <v>0</v>
      </c>
      <c r="H59" s="19">
        <f>SUM(CLAIMS_IndOS_Open_Adv:CLAIMS_IndIS_Closed_NonAdv!H59)</f>
        <v>0</v>
      </c>
      <c r="I59" s="19">
        <f>SUM(CLAIMS_IndOS_Open_Adv:CLAIMS_IndIS_Closed_NonAdv!I59)</f>
        <v>0</v>
      </c>
      <c r="J59" s="19">
        <f>SUM(CLAIMS_IndOS_Open_Adv:CLAIMS_IndIS_Closed_NonAdv!J59)</f>
        <v>0</v>
      </c>
      <c r="K59" s="19">
        <f>SUM(CLAIMS_IndOS_Open_Adv:CLAIMS_IndIS_Closed_NonAdv!K59)</f>
        <v>0</v>
      </c>
      <c r="L59" s="19">
        <f>SUM(CLAIMS_IndOS_Open_Adv:CLAIMS_IndIS_Closed_NonAdv!L59)</f>
        <v>0</v>
      </c>
      <c r="M59" s="19">
        <f>SUM(CLAIMS_IndOS_Open_Adv:CLAIMS_IndIS_Closed_NonAdv!M59)</f>
        <v>0</v>
      </c>
      <c r="N59" s="19">
        <f>SUM(CLAIMS_IndOS_Open_Adv:CLAIMS_IndIS_Closed_NonAdv!N59)</f>
        <v>0</v>
      </c>
      <c r="O59" s="19">
        <f>SUM(CLAIMS_IndOS_Open_Adv:CLAIMS_IndIS_Closed_NonAdv!O59)</f>
        <v>0</v>
      </c>
      <c r="P59" s="19">
        <f>SUM(CLAIMS_IndOS_Open_Adv:CLAIMS_IndIS_Closed_NonAdv!P59)</f>
        <v>0</v>
      </c>
      <c r="Q59" s="19">
        <f>SUM(CLAIMS_IndOS_Open_Adv:CLAIMS_IndIS_Closed_NonAdv!Q59)</f>
        <v>0</v>
      </c>
      <c r="R59" s="19">
        <f>SUM(CLAIMS_IndOS_Open_Adv:CLAIMS_IndIS_Closed_NonAdv!R59)</f>
        <v>0</v>
      </c>
      <c r="S59" s="19">
        <f>SUM(CLAIMS_IndOS_Open_Adv:CLAIMS_IndIS_Closed_NonAdv!S59)</f>
        <v>0</v>
      </c>
      <c r="T59" s="19">
        <f>SUM(CLAIMS_IndOS_Open_Adv:CLAIMS_IndIS_Closed_NonAdv!T59)</f>
        <v>0</v>
      </c>
      <c r="U59" s="19">
        <f>SUM(CLAIMS_IndOS_Open_Adv:CLAIMS_IndIS_Closed_NonAdv!U59)</f>
        <v>0</v>
      </c>
      <c r="V59" s="19">
        <f>SUM(CLAIMS_IndOS_Open_Adv:CLAIMS_IndIS_Closed_NonAdv!V59)</f>
        <v>0</v>
      </c>
      <c r="W59" s="19">
        <f>SUM(CLAIMS_IndOS_Open_Adv:CLAIMS_IndIS_Closed_NonAdv!W59)</f>
        <v>0</v>
      </c>
      <c r="X59" s="19">
        <f>SUM(CLAIMS_IndOS_Open_Adv:CLAIMS_IndIS_Closed_NonAdv!X59)</f>
        <v>0</v>
      </c>
      <c r="Y59" s="19">
        <f>SUM(CLAIMS_IndOS_Open_Adv:CLAIMS_IndIS_Closed_NonAdv!Y59)</f>
        <v>0</v>
      </c>
      <c r="Z59" s="19">
        <f>SUM(CLAIMS_IndOS_Open_Adv:CLAIMS_IndIS_Closed_NonAdv!Z59)</f>
        <v>0</v>
      </c>
      <c r="AA59" s="19">
        <f>SUM(CLAIMS_IndOS_Open_Adv:CLAIMS_IndIS_Closed_NonAdv!AA59)</f>
        <v>0</v>
      </c>
      <c r="AB59" s="19">
        <f>SUM(CLAIMS_IndOS_Open_Adv:CLAIMS_IndIS_Closed_NonAdv!AB59)</f>
        <v>0</v>
      </c>
      <c r="AC59" s="19">
        <f>SUM(CLAIMS_IndOS_Open_Adv:CLAIMS_IndIS_Closed_NonAdv!AC59)</f>
        <v>0</v>
      </c>
      <c r="AD59" s="19">
        <f>SUM(CLAIMS_IndOS_Open_Adv:CLAIMS_IndIS_Closed_NonAdv!AD59)</f>
        <v>0</v>
      </c>
      <c r="AE59" s="19">
        <f>SUM(CLAIMS_IndOS_Open_Adv:CLAIMS_IndIS_Closed_NonAdv!AE59)</f>
        <v>0</v>
      </c>
      <c r="AF59" s="19">
        <f>SUM(CLAIMS_IndOS_Open_Adv:CLAIMS_IndIS_Closed_NonAdv!AF59)</f>
        <v>0</v>
      </c>
      <c r="AG59" s="19">
        <f>SUM(CLAIMS_IndOS_Open_Adv:CLAIMS_IndIS_Closed_NonAdv!AG59)</f>
        <v>0</v>
      </c>
      <c r="AH59" s="19">
        <f>SUM(CLAIMS_IndOS_Open_Adv:CLAIMS_IndIS_Closed_NonAdv!AH59)</f>
        <v>0</v>
      </c>
      <c r="AI59" s="19">
        <f>SUM(CLAIMS_IndOS_Open_Adv:CLAIMS_IndIS_Closed_NonAdv!AI59)</f>
        <v>0</v>
      </c>
      <c r="AJ59" s="19">
        <f>SUM(CLAIMS_IndOS_Open_Adv:CLAIMS_IndIS_Closed_NonAdv!AJ59)</f>
        <v>0</v>
      </c>
      <c r="AK59" s="19">
        <f>SUM(CLAIMS_IndOS_Open_Adv:CLAIMS_IndIS_Closed_NonAdv!AK59)</f>
        <v>0</v>
      </c>
      <c r="AL59" s="19">
        <f>SUM(CLAIMS_IndOS_Open_Adv:CLAIMS_IndIS_Closed_NonAdv!AL59)</f>
        <v>0</v>
      </c>
      <c r="AM59" s="19">
        <f>SUM(CLAIMS_IndOS_Open_Adv:CLAIMS_IndIS_Closed_NonAdv!AM59)</f>
        <v>0</v>
      </c>
      <c r="AN59" s="19">
        <f>SUM(CLAIMS_IndOS_Open_Adv:CLAIMS_IndIS_Closed_NonAdv!AN59)</f>
        <v>0</v>
      </c>
      <c r="AO59" s="19">
        <f>SUM(CLAIMS_IndOS_Open_Adv:CLAIMS_IndIS_Closed_NonAdv!AO59)</f>
        <v>0</v>
      </c>
      <c r="AP59" s="19">
        <f>SUM(CLAIMS_IndOS_Open_Adv:CLAIMS_IndIS_Closed_NonAdv!AP59)</f>
        <v>0</v>
      </c>
      <c r="AQ59" s="19">
        <f>SUM(CLAIMS_IndOS_Open_Adv:CLAIMS_IndIS_Closed_NonAdv!AQ59)</f>
        <v>0</v>
      </c>
      <c r="AR59" s="19">
        <f>SUM(CLAIMS_IndOS_Open_Adv:CLAIMS_IndIS_Closed_NonAdv!AR59)</f>
        <v>0</v>
      </c>
      <c r="AS59" s="19">
        <f>SUM(CLAIMS_IndOS_Open_Adv:CLAIMS_IndIS_Closed_NonAdv!AS59)</f>
        <v>0</v>
      </c>
      <c r="AT59" s="19">
        <f>SUM(CLAIMS_IndOS_Open_Adv:CLAIMS_IndIS_Closed_NonAdv!AT59)</f>
        <v>0</v>
      </c>
      <c r="AU59" s="19">
        <f>SUM(CLAIMS_IndOS_Open_Adv:CLAIMS_IndIS_Closed_NonAdv!AU59)</f>
        <v>0</v>
      </c>
      <c r="AV59" s="19">
        <f>SUM(CLAIMS_IndOS_Open_Adv:CLAIMS_IndIS_Closed_NonAdv!AV59)</f>
        <v>0</v>
      </c>
      <c r="AW59" s="19">
        <f>SUM(CLAIMS_IndOS_Open_Adv:CLAIMS_IndIS_Closed_NonAdv!AW59)</f>
        <v>0</v>
      </c>
      <c r="AX59" s="19">
        <f>SUM(CLAIMS_IndOS_Open_Adv:CLAIMS_IndIS_Closed_NonAdv!AX59)</f>
        <v>0</v>
      </c>
      <c r="AY59" s="19">
        <f>SUM(CLAIMS_IndOS_Open_Adv:CLAIMS_IndIS_Closed_NonAdv!AY59)</f>
        <v>0</v>
      </c>
      <c r="AZ59" s="19">
        <f>SUM(CLAIMS_IndOS_Open_Adv:CLAIMS_IndIS_Closed_NonAdv!AZ59)</f>
        <v>0</v>
      </c>
      <c r="BA59" s="19">
        <f>SUM(CLAIMS_IndOS_Open_Adv:CLAIMS_IndIS_Closed_NonAdv!BA59)</f>
        <v>0</v>
      </c>
      <c r="BB59" s="19">
        <f>SUM(CLAIMS_IndOS_Open_Adv:CLAIMS_IndIS_Closed_NonAdv!BB59)</f>
        <v>0</v>
      </c>
      <c r="BC59" s="19">
        <f>SUM(CLAIMS_IndOS_Open_Adv:CLAIMS_IndIS_Closed_NonAdv!BC59)</f>
        <v>0</v>
      </c>
      <c r="BD59" s="19">
        <f>SUM(CLAIMS_IndOS_Open_Adv:CLAIMS_IndIS_Closed_NonAdv!BD59)</f>
        <v>0</v>
      </c>
      <c r="BE59" s="19">
        <f>SUM(CLAIMS_IndOS_Open_Adv:CLAIMS_IndIS_Closed_NonAdv!BE59)</f>
        <v>0</v>
      </c>
      <c r="BF59" s="19">
        <f>SUM(CLAIMS_IndOS_Open_Adv:CLAIMS_IndIS_Closed_NonAdv!BF59)</f>
        <v>0</v>
      </c>
      <c r="BG59" s="19">
        <f>SUM(CLAIMS_IndOS_Open_Adv:CLAIMS_IndIS_Closed_NonAdv!BG59)</f>
        <v>0</v>
      </c>
      <c r="BH59" s="19">
        <f>SUM(CLAIMS_IndOS_Open_Adv:CLAIMS_IndIS_Closed_NonAdv!BH59)</f>
        <v>0</v>
      </c>
      <c r="BI59" s="19">
        <f>SUM(CLAIMS_IndOS_Open_Adv:CLAIMS_IndIS_Closed_NonAdv!BI59)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19">
        <f>SUM(CLAIMS_IndOS_Open_Adv:CLAIMS_IndIS_Closed_NonAdv!F60)</f>
        <v>0</v>
      </c>
      <c r="G60" s="19">
        <f>SUM(CLAIMS_IndOS_Open_Adv:CLAIMS_IndIS_Closed_NonAdv!G60)</f>
        <v>0</v>
      </c>
      <c r="H60" s="19">
        <f>SUM(CLAIMS_IndOS_Open_Adv:CLAIMS_IndIS_Closed_NonAdv!H60)</f>
        <v>0</v>
      </c>
      <c r="I60" s="19">
        <f>SUM(CLAIMS_IndOS_Open_Adv:CLAIMS_IndIS_Closed_NonAdv!I60)</f>
        <v>0</v>
      </c>
      <c r="J60" s="19">
        <f>SUM(CLAIMS_IndOS_Open_Adv:CLAIMS_IndIS_Closed_NonAdv!J60)</f>
        <v>0</v>
      </c>
      <c r="K60" s="19">
        <f>SUM(CLAIMS_IndOS_Open_Adv:CLAIMS_IndIS_Closed_NonAdv!K60)</f>
        <v>0</v>
      </c>
      <c r="L60" s="19">
        <f>SUM(CLAIMS_IndOS_Open_Adv:CLAIMS_IndIS_Closed_NonAdv!L60)</f>
        <v>0</v>
      </c>
      <c r="M60" s="19">
        <f>SUM(CLAIMS_IndOS_Open_Adv:CLAIMS_IndIS_Closed_NonAdv!M60)</f>
        <v>0</v>
      </c>
      <c r="N60" s="19">
        <f>SUM(CLAIMS_IndOS_Open_Adv:CLAIMS_IndIS_Closed_NonAdv!N60)</f>
        <v>0</v>
      </c>
      <c r="O60" s="19">
        <f>SUM(CLAIMS_IndOS_Open_Adv:CLAIMS_IndIS_Closed_NonAdv!O60)</f>
        <v>0</v>
      </c>
      <c r="P60" s="19">
        <f>SUM(CLAIMS_IndOS_Open_Adv:CLAIMS_IndIS_Closed_NonAdv!P60)</f>
        <v>0</v>
      </c>
      <c r="Q60" s="19">
        <f>SUM(CLAIMS_IndOS_Open_Adv:CLAIMS_IndIS_Closed_NonAdv!Q60)</f>
        <v>0</v>
      </c>
      <c r="R60" s="19">
        <f>SUM(CLAIMS_IndOS_Open_Adv:CLAIMS_IndIS_Closed_NonAdv!R60)</f>
        <v>0</v>
      </c>
      <c r="S60" s="19">
        <f>SUM(CLAIMS_IndOS_Open_Adv:CLAIMS_IndIS_Closed_NonAdv!S60)</f>
        <v>0</v>
      </c>
      <c r="T60" s="19">
        <f>SUM(CLAIMS_IndOS_Open_Adv:CLAIMS_IndIS_Closed_NonAdv!T60)</f>
        <v>0</v>
      </c>
      <c r="U60" s="19">
        <f>SUM(CLAIMS_IndOS_Open_Adv:CLAIMS_IndIS_Closed_NonAdv!U60)</f>
        <v>0</v>
      </c>
      <c r="V60" s="19">
        <f>SUM(CLAIMS_IndOS_Open_Adv:CLAIMS_IndIS_Closed_NonAdv!V60)</f>
        <v>0</v>
      </c>
      <c r="W60" s="19">
        <f>SUM(CLAIMS_IndOS_Open_Adv:CLAIMS_IndIS_Closed_NonAdv!W60)</f>
        <v>0</v>
      </c>
      <c r="X60" s="19">
        <f>SUM(CLAIMS_IndOS_Open_Adv:CLAIMS_IndIS_Closed_NonAdv!X60)</f>
        <v>0</v>
      </c>
      <c r="Y60" s="19">
        <f>SUM(CLAIMS_IndOS_Open_Adv:CLAIMS_IndIS_Closed_NonAdv!Y60)</f>
        <v>0</v>
      </c>
      <c r="Z60" s="19">
        <f>SUM(CLAIMS_IndOS_Open_Adv:CLAIMS_IndIS_Closed_NonAdv!Z60)</f>
        <v>0</v>
      </c>
      <c r="AA60" s="19">
        <f>SUM(CLAIMS_IndOS_Open_Adv:CLAIMS_IndIS_Closed_NonAdv!AA60)</f>
        <v>0</v>
      </c>
      <c r="AB60" s="19">
        <f>SUM(CLAIMS_IndOS_Open_Adv:CLAIMS_IndIS_Closed_NonAdv!AB60)</f>
        <v>0</v>
      </c>
      <c r="AC60" s="19">
        <f>SUM(CLAIMS_IndOS_Open_Adv:CLAIMS_IndIS_Closed_NonAdv!AC60)</f>
        <v>0</v>
      </c>
      <c r="AD60" s="19">
        <f>SUM(CLAIMS_IndOS_Open_Adv:CLAIMS_IndIS_Closed_NonAdv!AD60)</f>
        <v>0</v>
      </c>
      <c r="AE60" s="19">
        <f>SUM(CLAIMS_IndOS_Open_Adv:CLAIMS_IndIS_Closed_NonAdv!AE60)</f>
        <v>0</v>
      </c>
      <c r="AF60" s="19">
        <f>SUM(CLAIMS_IndOS_Open_Adv:CLAIMS_IndIS_Closed_NonAdv!AF60)</f>
        <v>0</v>
      </c>
      <c r="AG60" s="19">
        <f>SUM(CLAIMS_IndOS_Open_Adv:CLAIMS_IndIS_Closed_NonAdv!AG60)</f>
        <v>0</v>
      </c>
      <c r="AH60" s="19">
        <f>SUM(CLAIMS_IndOS_Open_Adv:CLAIMS_IndIS_Closed_NonAdv!AH60)</f>
        <v>0</v>
      </c>
      <c r="AI60" s="19">
        <f>SUM(CLAIMS_IndOS_Open_Adv:CLAIMS_IndIS_Closed_NonAdv!AI60)</f>
        <v>0</v>
      </c>
      <c r="AJ60" s="19">
        <f>SUM(CLAIMS_IndOS_Open_Adv:CLAIMS_IndIS_Closed_NonAdv!AJ60)</f>
        <v>0</v>
      </c>
      <c r="AK60" s="19">
        <f>SUM(CLAIMS_IndOS_Open_Adv:CLAIMS_IndIS_Closed_NonAdv!AK60)</f>
        <v>0</v>
      </c>
      <c r="AL60" s="19">
        <f>SUM(CLAIMS_IndOS_Open_Adv:CLAIMS_IndIS_Closed_NonAdv!AL60)</f>
        <v>0</v>
      </c>
      <c r="AM60" s="19">
        <f>SUM(CLAIMS_IndOS_Open_Adv:CLAIMS_IndIS_Closed_NonAdv!AM60)</f>
        <v>0</v>
      </c>
      <c r="AN60" s="19">
        <f>SUM(CLAIMS_IndOS_Open_Adv:CLAIMS_IndIS_Closed_NonAdv!AN60)</f>
        <v>0</v>
      </c>
      <c r="AO60" s="19">
        <f>SUM(CLAIMS_IndOS_Open_Adv:CLAIMS_IndIS_Closed_NonAdv!AO60)</f>
        <v>0</v>
      </c>
      <c r="AP60" s="19">
        <f>SUM(CLAIMS_IndOS_Open_Adv:CLAIMS_IndIS_Closed_NonAdv!AP60)</f>
        <v>0</v>
      </c>
      <c r="AQ60" s="19">
        <f>SUM(CLAIMS_IndOS_Open_Adv:CLAIMS_IndIS_Closed_NonAdv!AQ60)</f>
        <v>0</v>
      </c>
      <c r="AR60" s="19">
        <f>SUM(CLAIMS_IndOS_Open_Adv:CLAIMS_IndIS_Closed_NonAdv!AR60)</f>
        <v>0</v>
      </c>
      <c r="AS60" s="19">
        <f>SUM(CLAIMS_IndOS_Open_Adv:CLAIMS_IndIS_Closed_NonAdv!AS60)</f>
        <v>0</v>
      </c>
      <c r="AT60" s="19">
        <f>SUM(CLAIMS_IndOS_Open_Adv:CLAIMS_IndIS_Closed_NonAdv!AT60)</f>
        <v>0</v>
      </c>
      <c r="AU60" s="19">
        <f>SUM(CLAIMS_IndOS_Open_Adv:CLAIMS_IndIS_Closed_NonAdv!AU60)</f>
        <v>0</v>
      </c>
      <c r="AV60" s="19">
        <f>SUM(CLAIMS_IndOS_Open_Adv:CLAIMS_IndIS_Closed_NonAdv!AV60)</f>
        <v>0</v>
      </c>
      <c r="AW60" s="19">
        <f>SUM(CLAIMS_IndOS_Open_Adv:CLAIMS_IndIS_Closed_NonAdv!AW60)</f>
        <v>0</v>
      </c>
      <c r="AX60" s="19">
        <f>SUM(CLAIMS_IndOS_Open_Adv:CLAIMS_IndIS_Closed_NonAdv!AX60)</f>
        <v>0</v>
      </c>
      <c r="AY60" s="19">
        <f>SUM(CLAIMS_IndOS_Open_Adv:CLAIMS_IndIS_Closed_NonAdv!AY60)</f>
        <v>0</v>
      </c>
      <c r="AZ60" s="19">
        <f>SUM(CLAIMS_IndOS_Open_Adv:CLAIMS_IndIS_Closed_NonAdv!AZ60)</f>
        <v>0</v>
      </c>
      <c r="BA60" s="19">
        <f>SUM(CLAIMS_IndOS_Open_Adv:CLAIMS_IndIS_Closed_NonAdv!BA60)</f>
        <v>0</v>
      </c>
      <c r="BB60" s="19">
        <f>SUM(CLAIMS_IndOS_Open_Adv:CLAIMS_IndIS_Closed_NonAdv!BB60)</f>
        <v>0</v>
      </c>
      <c r="BC60" s="19">
        <f>SUM(CLAIMS_IndOS_Open_Adv:CLAIMS_IndIS_Closed_NonAdv!BC60)</f>
        <v>0</v>
      </c>
      <c r="BD60" s="19">
        <f>SUM(CLAIMS_IndOS_Open_Adv:CLAIMS_IndIS_Closed_NonAdv!BD60)</f>
        <v>0</v>
      </c>
      <c r="BE60" s="19">
        <f>SUM(CLAIMS_IndOS_Open_Adv:CLAIMS_IndIS_Closed_NonAdv!BE60)</f>
        <v>0</v>
      </c>
      <c r="BF60" s="19">
        <f>SUM(CLAIMS_IndOS_Open_Adv:CLAIMS_IndIS_Closed_NonAdv!BF60)</f>
        <v>0</v>
      </c>
      <c r="BG60" s="19">
        <f>SUM(CLAIMS_IndOS_Open_Adv:CLAIMS_IndIS_Closed_NonAdv!BG60)</f>
        <v>0</v>
      </c>
      <c r="BH60" s="19">
        <f>SUM(CLAIMS_IndOS_Open_Adv:CLAIMS_IndIS_Closed_NonAdv!BH60)</f>
        <v>0</v>
      </c>
      <c r="BI60" s="19">
        <f>SUM(CLAIMS_IndOS_Open_Adv:CLAIMS_IndIS_Closed_NonAdv!BI60)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19">
        <f>SUM(CLAIMS_IndOS_Open_Adv:CLAIMS_IndIS_Closed_NonAdv!F61)</f>
        <v>0</v>
      </c>
      <c r="G61" s="19">
        <f>SUM(CLAIMS_IndOS_Open_Adv:CLAIMS_IndIS_Closed_NonAdv!G61)</f>
        <v>0</v>
      </c>
      <c r="H61" s="19">
        <f>SUM(CLAIMS_IndOS_Open_Adv:CLAIMS_IndIS_Closed_NonAdv!H61)</f>
        <v>0</v>
      </c>
      <c r="I61" s="19">
        <f>SUM(CLAIMS_IndOS_Open_Adv:CLAIMS_IndIS_Closed_NonAdv!I61)</f>
        <v>0</v>
      </c>
      <c r="J61" s="19">
        <f>SUM(CLAIMS_IndOS_Open_Adv:CLAIMS_IndIS_Closed_NonAdv!J61)</f>
        <v>0</v>
      </c>
      <c r="K61" s="19">
        <f>SUM(CLAIMS_IndOS_Open_Adv:CLAIMS_IndIS_Closed_NonAdv!K61)</f>
        <v>0</v>
      </c>
      <c r="L61" s="19">
        <f>SUM(CLAIMS_IndOS_Open_Adv:CLAIMS_IndIS_Closed_NonAdv!L61)</f>
        <v>0</v>
      </c>
      <c r="M61" s="19">
        <f>SUM(CLAIMS_IndOS_Open_Adv:CLAIMS_IndIS_Closed_NonAdv!M61)</f>
        <v>0</v>
      </c>
      <c r="N61" s="19">
        <f>SUM(CLAIMS_IndOS_Open_Adv:CLAIMS_IndIS_Closed_NonAdv!N61)</f>
        <v>0</v>
      </c>
      <c r="O61" s="19">
        <f>SUM(CLAIMS_IndOS_Open_Adv:CLAIMS_IndIS_Closed_NonAdv!O61)</f>
        <v>0</v>
      </c>
      <c r="P61" s="19">
        <f>SUM(CLAIMS_IndOS_Open_Adv:CLAIMS_IndIS_Closed_NonAdv!P61)</f>
        <v>0</v>
      </c>
      <c r="Q61" s="19">
        <f>SUM(CLAIMS_IndOS_Open_Adv:CLAIMS_IndIS_Closed_NonAdv!Q61)</f>
        <v>0</v>
      </c>
      <c r="R61" s="19">
        <f>SUM(CLAIMS_IndOS_Open_Adv:CLAIMS_IndIS_Closed_NonAdv!R61)</f>
        <v>0</v>
      </c>
      <c r="S61" s="19">
        <f>SUM(CLAIMS_IndOS_Open_Adv:CLAIMS_IndIS_Closed_NonAdv!S61)</f>
        <v>0</v>
      </c>
      <c r="T61" s="19">
        <f>SUM(CLAIMS_IndOS_Open_Adv:CLAIMS_IndIS_Closed_NonAdv!T61)</f>
        <v>0</v>
      </c>
      <c r="U61" s="19">
        <f>SUM(CLAIMS_IndOS_Open_Adv:CLAIMS_IndIS_Closed_NonAdv!U61)</f>
        <v>0</v>
      </c>
      <c r="V61" s="19">
        <f>SUM(CLAIMS_IndOS_Open_Adv:CLAIMS_IndIS_Closed_NonAdv!V61)</f>
        <v>0</v>
      </c>
      <c r="W61" s="19">
        <f>SUM(CLAIMS_IndOS_Open_Adv:CLAIMS_IndIS_Closed_NonAdv!W61)</f>
        <v>0</v>
      </c>
      <c r="X61" s="19">
        <f>SUM(CLAIMS_IndOS_Open_Adv:CLAIMS_IndIS_Closed_NonAdv!X61)</f>
        <v>0</v>
      </c>
      <c r="Y61" s="19">
        <f>SUM(CLAIMS_IndOS_Open_Adv:CLAIMS_IndIS_Closed_NonAdv!Y61)</f>
        <v>0</v>
      </c>
      <c r="Z61" s="19">
        <f>SUM(CLAIMS_IndOS_Open_Adv:CLAIMS_IndIS_Closed_NonAdv!Z61)</f>
        <v>0</v>
      </c>
      <c r="AA61" s="19">
        <f>SUM(CLAIMS_IndOS_Open_Adv:CLAIMS_IndIS_Closed_NonAdv!AA61)</f>
        <v>0</v>
      </c>
      <c r="AB61" s="19">
        <f>SUM(CLAIMS_IndOS_Open_Adv:CLAIMS_IndIS_Closed_NonAdv!AB61)</f>
        <v>0</v>
      </c>
      <c r="AC61" s="19">
        <f>SUM(CLAIMS_IndOS_Open_Adv:CLAIMS_IndIS_Closed_NonAdv!AC61)</f>
        <v>0</v>
      </c>
      <c r="AD61" s="19">
        <f>SUM(CLAIMS_IndOS_Open_Adv:CLAIMS_IndIS_Closed_NonAdv!AD61)</f>
        <v>0</v>
      </c>
      <c r="AE61" s="19">
        <f>SUM(CLAIMS_IndOS_Open_Adv:CLAIMS_IndIS_Closed_NonAdv!AE61)</f>
        <v>0</v>
      </c>
      <c r="AF61" s="19">
        <f>SUM(CLAIMS_IndOS_Open_Adv:CLAIMS_IndIS_Closed_NonAdv!AF61)</f>
        <v>0</v>
      </c>
      <c r="AG61" s="19">
        <f>SUM(CLAIMS_IndOS_Open_Adv:CLAIMS_IndIS_Closed_NonAdv!AG61)</f>
        <v>0</v>
      </c>
      <c r="AH61" s="19">
        <f>SUM(CLAIMS_IndOS_Open_Adv:CLAIMS_IndIS_Closed_NonAdv!AH61)</f>
        <v>0</v>
      </c>
      <c r="AI61" s="19">
        <f>SUM(CLAIMS_IndOS_Open_Adv:CLAIMS_IndIS_Closed_NonAdv!AI61)</f>
        <v>0</v>
      </c>
      <c r="AJ61" s="19">
        <f>SUM(CLAIMS_IndOS_Open_Adv:CLAIMS_IndIS_Closed_NonAdv!AJ61)</f>
        <v>0</v>
      </c>
      <c r="AK61" s="19">
        <f>SUM(CLAIMS_IndOS_Open_Adv:CLAIMS_IndIS_Closed_NonAdv!AK61)</f>
        <v>0</v>
      </c>
      <c r="AL61" s="19">
        <f>SUM(CLAIMS_IndOS_Open_Adv:CLAIMS_IndIS_Closed_NonAdv!AL61)</f>
        <v>0</v>
      </c>
      <c r="AM61" s="19">
        <f>SUM(CLAIMS_IndOS_Open_Adv:CLAIMS_IndIS_Closed_NonAdv!AM61)</f>
        <v>0</v>
      </c>
      <c r="AN61" s="19">
        <f>SUM(CLAIMS_IndOS_Open_Adv:CLAIMS_IndIS_Closed_NonAdv!AN61)</f>
        <v>0</v>
      </c>
      <c r="AO61" s="19">
        <f>SUM(CLAIMS_IndOS_Open_Adv:CLAIMS_IndIS_Closed_NonAdv!AO61)</f>
        <v>0</v>
      </c>
      <c r="AP61" s="19">
        <f>SUM(CLAIMS_IndOS_Open_Adv:CLAIMS_IndIS_Closed_NonAdv!AP61)</f>
        <v>0</v>
      </c>
      <c r="AQ61" s="19">
        <f>SUM(CLAIMS_IndOS_Open_Adv:CLAIMS_IndIS_Closed_NonAdv!AQ61)</f>
        <v>0</v>
      </c>
      <c r="AR61" s="19">
        <f>SUM(CLAIMS_IndOS_Open_Adv:CLAIMS_IndIS_Closed_NonAdv!AR61)</f>
        <v>0</v>
      </c>
      <c r="AS61" s="19">
        <f>SUM(CLAIMS_IndOS_Open_Adv:CLAIMS_IndIS_Closed_NonAdv!AS61)</f>
        <v>0</v>
      </c>
      <c r="AT61" s="19">
        <f>SUM(CLAIMS_IndOS_Open_Adv:CLAIMS_IndIS_Closed_NonAdv!AT61)</f>
        <v>0</v>
      </c>
      <c r="AU61" s="19">
        <f>SUM(CLAIMS_IndOS_Open_Adv:CLAIMS_IndIS_Closed_NonAdv!AU61)</f>
        <v>0</v>
      </c>
      <c r="AV61" s="19">
        <f>SUM(CLAIMS_IndOS_Open_Adv:CLAIMS_IndIS_Closed_NonAdv!AV61)</f>
        <v>0</v>
      </c>
      <c r="AW61" s="19">
        <f>SUM(CLAIMS_IndOS_Open_Adv:CLAIMS_IndIS_Closed_NonAdv!AW61)</f>
        <v>0</v>
      </c>
      <c r="AX61" s="19">
        <f>SUM(CLAIMS_IndOS_Open_Adv:CLAIMS_IndIS_Closed_NonAdv!AX61)</f>
        <v>0</v>
      </c>
      <c r="AY61" s="19">
        <f>SUM(CLAIMS_IndOS_Open_Adv:CLAIMS_IndIS_Closed_NonAdv!AY61)</f>
        <v>0</v>
      </c>
      <c r="AZ61" s="19">
        <f>SUM(CLAIMS_IndOS_Open_Adv:CLAIMS_IndIS_Closed_NonAdv!AZ61)</f>
        <v>0</v>
      </c>
      <c r="BA61" s="19">
        <f>SUM(CLAIMS_IndOS_Open_Adv:CLAIMS_IndIS_Closed_NonAdv!BA61)</f>
        <v>0</v>
      </c>
      <c r="BB61" s="19">
        <f>SUM(CLAIMS_IndOS_Open_Adv:CLAIMS_IndIS_Closed_NonAdv!BB61)</f>
        <v>0</v>
      </c>
      <c r="BC61" s="19">
        <f>SUM(CLAIMS_IndOS_Open_Adv:CLAIMS_IndIS_Closed_NonAdv!BC61)</f>
        <v>0</v>
      </c>
      <c r="BD61" s="19">
        <f>SUM(CLAIMS_IndOS_Open_Adv:CLAIMS_IndIS_Closed_NonAdv!BD61)</f>
        <v>0</v>
      </c>
      <c r="BE61" s="19">
        <f>SUM(CLAIMS_IndOS_Open_Adv:CLAIMS_IndIS_Closed_NonAdv!BE61)</f>
        <v>0</v>
      </c>
      <c r="BF61" s="19">
        <f>SUM(CLAIMS_IndOS_Open_Adv:CLAIMS_IndIS_Closed_NonAdv!BF61)</f>
        <v>0</v>
      </c>
      <c r="BG61" s="19">
        <f>SUM(CLAIMS_IndOS_Open_Adv:CLAIMS_IndIS_Closed_NonAdv!BG61)</f>
        <v>0</v>
      </c>
      <c r="BH61" s="19">
        <f>SUM(CLAIMS_IndOS_Open_Adv:CLAIMS_IndIS_Closed_NonAdv!BH61)</f>
        <v>0</v>
      </c>
      <c r="BI61" s="19">
        <f>SUM(CLAIMS_IndOS_Open_Adv:CLAIMS_IndIS_Closed_NonAdv!BI61)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19">
        <f>SUM(CLAIMS_IndOS_Open_Adv:CLAIMS_IndIS_Closed_NonAdv!F62)</f>
        <v>0</v>
      </c>
      <c r="G62" s="19">
        <f>SUM(CLAIMS_IndOS_Open_Adv:CLAIMS_IndIS_Closed_NonAdv!G62)</f>
        <v>0</v>
      </c>
      <c r="H62" s="19">
        <f>SUM(CLAIMS_IndOS_Open_Adv:CLAIMS_IndIS_Closed_NonAdv!H62)</f>
        <v>0</v>
      </c>
      <c r="I62" s="19">
        <f>SUM(CLAIMS_IndOS_Open_Adv:CLAIMS_IndIS_Closed_NonAdv!I62)</f>
        <v>0</v>
      </c>
      <c r="J62" s="19">
        <f>SUM(CLAIMS_IndOS_Open_Adv:CLAIMS_IndIS_Closed_NonAdv!J62)</f>
        <v>0</v>
      </c>
      <c r="K62" s="19">
        <f>SUM(CLAIMS_IndOS_Open_Adv:CLAIMS_IndIS_Closed_NonAdv!K62)</f>
        <v>0</v>
      </c>
      <c r="L62" s="19">
        <f>SUM(CLAIMS_IndOS_Open_Adv:CLAIMS_IndIS_Closed_NonAdv!L62)</f>
        <v>0</v>
      </c>
      <c r="M62" s="19">
        <f>SUM(CLAIMS_IndOS_Open_Adv:CLAIMS_IndIS_Closed_NonAdv!M62)</f>
        <v>0</v>
      </c>
      <c r="N62" s="19">
        <f>SUM(CLAIMS_IndOS_Open_Adv:CLAIMS_IndIS_Closed_NonAdv!N62)</f>
        <v>0</v>
      </c>
      <c r="O62" s="19">
        <f>SUM(CLAIMS_IndOS_Open_Adv:CLAIMS_IndIS_Closed_NonAdv!O62)</f>
        <v>0</v>
      </c>
      <c r="P62" s="19">
        <f>SUM(CLAIMS_IndOS_Open_Adv:CLAIMS_IndIS_Closed_NonAdv!P62)</f>
        <v>0</v>
      </c>
      <c r="Q62" s="19">
        <f>SUM(CLAIMS_IndOS_Open_Adv:CLAIMS_IndIS_Closed_NonAdv!Q62)</f>
        <v>0</v>
      </c>
      <c r="R62" s="19">
        <f>SUM(CLAIMS_IndOS_Open_Adv:CLAIMS_IndIS_Closed_NonAdv!R62)</f>
        <v>0</v>
      </c>
      <c r="S62" s="19">
        <f>SUM(CLAIMS_IndOS_Open_Adv:CLAIMS_IndIS_Closed_NonAdv!S62)</f>
        <v>0</v>
      </c>
      <c r="T62" s="19">
        <f>SUM(CLAIMS_IndOS_Open_Adv:CLAIMS_IndIS_Closed_NonAdv!T62)</f>
        <v>0</v>
      </c>
      <c r="U62" s="19">
        <f>SUM(CLAIMS_IndOS_Open_Adv:CLAIMS_IndIS_Closed_NonAdv!U62)</f>
        <v>0</v>
      </c>
      <c r="V62" s="19">
        <f>SUM(CLAIMS_IndOS_Open_Adv:CLAIMS_IndIS_Closed_NonAdv!V62)</f>
        <v>0</v>
      </c>
      <c r="W62" s="19">
        <f>SUM(CLAIMS_IndOS_Open_Adv:CLAIMS_IndIS_Closed_NonAdv!W62)</f>
        <v>0</v>
      </c>
      <c r="X62" s="19">
        <f>SUM(CLAIMS_IndOS_Open_Adv:CLAIMS_IndIS_Closed_NonAdv!X62)</f>
        <v>0</v>
      </c>
      <c r="Y62" s="19">
        <f>SUM(CLAIMS_IndOS_Open_Adv:CLAIMS_IndIS_Closed_NonAdv!Y62)</f>
        <v>0</v>
      </c>
      <c r="Z62" s="19">
        <f>SUM(CLAIMS_IndOS_Open_Adv:CLAIMS_IndIS_Closed_NonAdv!Z62)</f>
        <v>0</v>
      </c>
      <c r="AA62" s="19">
        <f>SUM(CLAIMS_IndOS_Open_Adv:CLAIMS_IndIS_Closed_NonAdv!AA62)</f>
        <v>0</v>
      </c>
      <c r="AB62" s="19">
        <f>SUM(CLAIMS_IndOS_Open_Adv:CLAIMS_IndIS_Closed_NonAdv!AB62)</f>
        <v>0</v>
      </c>
      <c r="AC62" s="19">
        <f>SUM(CLAIMS_IndOS_Open_Adv:CLAIMS_IndIS_Closed_NonAdv!AC62)</f>
        <v>0</v>
      </c>
      <c r="AD62" s="19">
        <f>SUM(CLAIMS_IndOS_Open_Adv:CLAIMS_IndIS_Closed_NonAdv!AD62)</f>
        <v>0</v>
      </c>
      <c r="AE62" s="19">
        <f>SUM(CLAIMS_IndOS_Open_Adv:CLAIMS_IndIS_Closed_NonAdv!AE62)</f>
        <v>0</v>
      </c>
      <c r="AF62" s="19">
        <f>SUM(CLAIMS_IndOS_Open_Adv:CLAIMS_IndIS_Closed_NonAdv!AF62)</f>
        <v>0</v>
      </c>
      <c r="AG62" s="19">
        <f>SUM(CLAIMS_IndOS_Open_Adv:CLAIMS_IndIS_Closed_NonAdv!AG62)</f>
        <v>0</v>
      </c>
      <c r="AH62" s="19">
        <f>SUM(CLAIMS_IndOS_Open_Adv:CLAIMS_IndIS_Closed_NonAdv!AH62)</f>
        <v>0</v>
      </c>
      <c r="AI62" s="19">
        <f>SUM(CLAIMS_IndOS_Open_Adv:CLAIMS_IndIS_Closed_NonAdv!AI62)</f>
        <v>0</v>
      </c>
      <c r="AJ62" s="19">
        <f>SUM(CLAIMS_IndOS_Open_Adv:CLAIMS_IndIS_Closed_NonAdv!AJ62)</f>
        <v>0</v>
      </c>
      <c r="AK62" s="19">
        <f>SUM(CLAIMS_IndOS_Open_Adv:CLAIMS_IndIS_Closed_NonAdv!AK62)</f>
        <v>0</v>
      </c>
      <c r="AL62" s="19">
        <f>SUM(CLAIMS_IndOS_Open_Adv:CLAIMS_IndIS_Closed_NonAdv!AL62)</f>
        <v>0</v>
      </c>
      <c r="AM62" s="19">
        <f>SUM(CLAIMS_IndOS_Open_Adv:CLAIMS_IndIS_Closed_NonAdv!AM62)</f>
        <v>0</v>
      </c>
      <c r="AN62" s="19">
        <f>SUM(CLAIMS_IndOS_Open_Adv:CLAIMS_IndIS_Closed_NonAdv!AN62)</f>
        <v>0</v>
      </c>
      <c r="AO62" s="19">
        <f>SUM(CLAIMS_IndOS_Open_Adv:CLAIMS_IndIS_Closed_NonAdv!AO62)</f>
        <v>0</v>
      </c>
      <c r="AP62" s="19">
        <f>SUM(CLAIMS_IndOS_Open_Adv:CLAIMS_IndIS_Closed_NonAdv!AP62)</f>
        <v>0</v>
      </c>
      <c r="AQ62" s="19">
        <f>SUM(CLAIMS_IndOS_Open_Adv:CLAIMS_IndIS_Closed_NonAdv!AQ62)</f>
        <v>0</v>
      </c>
      <c r="AR62" s="19">
        <f>SUM(CLAIMS_IndOS_Open_Adv:CLAIMS_IndIS_Closed_NonAdv!AR62)</f>
        <v>0</v>
      </c>
      <c r="AS62" s="19">
        <f>SUM(CLAIMS_IndOS_Open_Adv:CLAIMS_IndIS_Closed_NonAdv!AS62)</f>
        <v>0</v>
      </c>
      <c r="AT62" s="19">
        <f>SUM(CLAIMS_IndOS_Open_Adv:CLAIMS_IndIS_Closed_NonAdv!AT62)</f>
        <v>0</v>
      </c>
      <c r="AU62" s="19">
        <f>SUM(CLAIMS_IndOS_Open_Adv:CLAIMS_IndIS_Closed_NonAdv!AU62)</f>
        <v>0</v>
      </c>
      <c r="AV62" s="19">
        <f>SUM(CLAIMS_IndOS_Open_Adv:CLAIMS_IndIS_Closed_NonAdv!AV62)</f>
        <v>0</v>
      </c>
      <c r="AW62" s="19">
        <f>SUM(CLAIMS_IndOS_Open_Adv:CLAIMS_IndIS_Closed_NonAdv!AW62)</f>
        <v>0</v>
      </c>
      <c r="AX62" s="19">
        <f>SUM(CLAIMS_IndOS_Open_Adv:CLAIMS_IndIS_Closed_NonAdv!AX62)</f>
        <v>0</v>
      </c>
      <c r="AY62" s="19">
        <f>SUM(CLAIMS_IndOS_Open_Adv:CLAIMS_IndIS_Closed_NonAdv!AY62)</f>
        <v>0</v>
      </c>
      <c r="AZ62" s="19">
        <f>SUM(CLAIMS_IndOS_Open_Adv:CLAIMS_IndIS_Closed_NonAdv!AZ62)</f>
        <v>0</v>
      </c>
      <c r="BA62" s="19">
        <f>SUM(CLAIMS_IndOS_Open_Adv:CLAIMS_IndIS_Closed_NonAdv!BA62)</f>
        <v>0</v>
      </c>
      <c r="BB62" s="19">
        <f>SUM(CLAIMS_IndOS_Open_Adv:CLAIMS_IndIS_Closed_NonAdv!BB62)</f>
        <v>0</v>
      </c>
      <c r="BC62" s="19">
        <f>SUM(CLAIMS_IndOS_Open_Adv:CLAIMS_IndIS_Closed_NonAdv!BC62)</f>
        <v>0</v>
      </c>
      <c r="BD62" s="19">
        <f>SUM(CLAIMS_IndOS_Open_Adv:CLAIMS_IndIS_Closed_NonAdv!BD62)</f>
        <v>0</v>
      </c>
      <c r="BE62" s="19">
        <f>SUM(CLAIMS_IndOS_Open_Adv:CLAIMS_IndIS_Closed_NonAdv!BE62)</f>
        <v>0</v>
      </c>
      <c r="BF62" s="19">
        <f>SUM(CLAIMS_IndOS_Open_Adv:CLAIMS_IndIS_Closed_NonAdv!BF62)</f>
        <v>0</v>
      </c>
      <c r="BG62" s="19">
        <f>SUM(CLAIMS_IndOS_Open_Adv:CLAIMS_IndIS_Closed_NonAdv!BG62)</f>
        <v>0</v>
      </c>
      <c r="BH62" s="19">
        <f>SUM(CLAIMS_IndOS_Open_Adv:CLAIMS_IndIS_Closed_NonAdv!BH62)</f>
        <v>0</v>
      </c>
      <c r="BI62" s="19">
        <f>SUM(CLAIMS_IndOS_Open_Adv:CLAIMS_IndIS_Closed_NonAdv!BI62)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19">
        <f>SUM(CLAIMS_IndOS_Open_Adv:CLAIMS_IndIS_Closed_NonAdv!F63)</f>
        <v>0</v>
      </c>
      <c r="G63" s="19">
        <f>SUM(CLAIMS_IndOS_Open_Adv:CLAIMS_IndIS_Closed_NonAdv!G63)</f>
        <v>0</v>
      </c>
      <c r="H63" s="19">
        <f>SUM(CLAIMS_IndOS_Open_Adv:CLAIMS_IndIS_Closed_NonAdv!H63)</f>
        <v>0</v>
      </c>
      <c r="I63" s="19">
        <f>SUM(CLAIMS_IndOS_Open_Adv:CLAIMS_IndIS_Closed_NonAdv!I63)</f>
        <v>0</v>
      </c>
      <c r="J63" s="19">
        <f>SUM(CLAIMS_IndOS_Open_Adv:CLAIMS_IndIS_Closed_NonAdv!J63)</f>
        <v>0</v>
      </c>
      <c r="K63" s="19">
        <f>SUM(CLAIMS_IndOS_Open_Adv:CLAIMS_IndIS_Closed_NonAdv!K63)</f>
        <v>0</v>
      </c>
      <c r="L63" s="19">
        <f>SUM(CLAIMS_IndOS_Open_Adv:CLAIMS_IndIS_Closed_NonAdv!L63)</f>
        <v>0</v>
      </c>
      <c r="M63" s="19">
        <f>SUM(CLAIMS_IndOS_Open_Adv:CLAIMS_IndIS_Closed_NonAdv!M63)</f>
        <v>0</v>
      </c>
      <c r="N63" s="19">
        <f>SUM(CLAIMS_IndOS_Open_Adv:CLAIMS_IndIS_Closed_NonAdv!N63)</f>
        <v>0</v>
      </c>
      <c r="O63" s="19">
        <f>SUM(CLAIMS_IndOS_Open_Adv:CLAIMS_IndIS_Closed_NonAdv!O63)</f>
        <v>0</v>
      </c>
      <c r="P63" s="19">
        <f>SUM(CLAIMS_IndOS_Open_Adv:CLAIMS_IndIS_Closed_NonAdv!P63)</f>
        <v>0</v>
      </c>
      <c r="Q63" s="19">
        <f>SUM(CLAIMS_IndOS_Open_Adv:CLAIMS_IndIS_Closed_NonAdv!Q63)</f>
        <v>0</v>
      </c>
      <c r="R63" s="19">
        <f>SUM(CLAIMS_IndOS_Open_Adv:CLAIMS_IndIS_Closed_NonAdv!R63)</f>
        <v>0</v>
      </c>
      <c r="S63" s="19">
        <f>SUM(CLAIMS_IndOS_Open_Adv:CLAIMS_IndIS_Closed_NonAdv!S63)</f>
        <v>0</v>
      </c>
      <c r="T63" s="19">
        <f>SUM(CLAIMS_IndOS_Open_Adv:CLAIMS_IndIS_Closed_NonAdv!T63)</f>
        <v>0</v>
      </c>
      <c r="U63" s="19">
        <f>SUM(CLAIMS_IndOS_Open_Adv:CLAIMS_IndIS_Closed_NonAdv!U63)</f>
        <v>0</v>
      </c>
      <c r="V63" s="19">
        <f>SUM(CLAIMS_IndOS_Open_Adv:CLAIMS_IndIS_Closed_NonAdv!V63)</f>
        <v>0</v>
      </c>
      <c r="W63" s="19">
        <f>SUM(CLAIMS_IndOS_Open_Adv:CLAIMS_IndIS_Closed_NonAdv!W63)</f>
        <v>0</v>
      </c>
      <c r="X63" s="19">
        <f>SUM(CLAIMS_IndOS_Open_Adv:CLAIMS_IndIS_Closed_NonAdv!X63)</f>
        <v>0</v>
      </c>
      <c r="Y63" s="19">
        <f>SUM(CLAIMS_IndOS_Open_Adv:CLAIMS_IndIS_Closed_NonAdv!Y63)</f>
        <v>0</v>
      </c>
      <c r="Z63" s="19">
        <f>SUM(CLAIMS_IndOS_Open_Adv:CLAIMS_IndIS_Closed_NonAdv!Z63)</f>
        <v>0</v>
      </c>
      <c r="AA63" s="19">
        <f>SUM(CLAIMS_IndOS_Open_Adv:CLAIMS_IndIS_Closed_NonAdv!AA63)</f>
        <v>0</v>
      </c>
      <c r="AB63" s="19">
        <f>SUM(CLAIMS_IndOS_Open_Adv:CLAIMS_IndIS_Closed_NonAdv!AB63)</f>
        <v>0</v>
      </c>
      <c r="AC63" s="19">
        <f>SUM(CLAIMS_IndOS_Open_Adv:CLAIMS_IndIS_Closed_NonAdv!AC63)</f>
        <v>0</v>
      </c>
      <c r="AD63" s="19">
        <f>SUM(CLAIMS_IndOS_Open_Adv:CLAIMS_IndIS_Closed_NonAdv!AD63)</f>
        <v>0</v>
      </c>
      <c r="AE63" s="19">
        <f>SUM(CLAIMS_IndOS_Open_Adv:CLAIMS_IndIS_Closed_NonAdv!AE63)</f>
        <v>0</v>
      </c>
      <c r="AF63" s="19">
        <f>SUM(CLAIMS_IndOS_Open_Adv:CLAIMS_IndIS_Closed_NonAdv!AF63)</f>
        <v>0</v>
      </c>
      <c r="AG63" s="19">
        <f>SUM(CLAIMS_IndOS_Open_Adv:CLAIMS_IndIS_Closed_NonAdv!AG63)</f>
        <v>0</v>
      </c>
      <c r="AH63" s="19">
        <f>SUM(CLAIMS_IndOS_Open_Adv:CLAIMS_IndIS_Closed_NonAdv!AH63)</f>
        <v>0</v>
      </c>
      <c r="AI63" s="19">
        <f>SUM(CLAIMS_IndOS_Open_Adv:CLAIMS_IndIS_Closed_NonAdv!AI63)</f>
        <v>0</v>
      </c>
      <c r="AJ63" s="19">
        <f>SUM(CLAIMS_IndOS_Open_Adv:CLAIMS_IndIS_Closed_NonAdv!AJ63)</f>
        <v>0</v>
      </c>
      <c r="AK63" s="19">
        <f>SUM(CLAIMS_IndOS_Open_Adv:CLAIMS_IndIS_Closed_NonAdv!AK63)</f>
        <v>0</v>
      </c>
      <c r="AL63" s="19">
        <f>SUM(CLAIMS_IndOS_Open_Adv:CLAIMS_IndIS_Closed_NonAdv!AL63)</f>
        <v>0</v>
      </c>
      <c r="AM63" s="19">
        <f>SUM(CLAIMS_IndOS_Open_Adv:CLAIMS_IndIS_Closed_NonAdv!AM63)</f>
        <v>0</v>
      </c>
      <c r="AN63" s="19">
        <f>SUM(CLAIMS_IndOS_Open_Adv:CLAIMS_IndIS_Closed_NonAdv!AN63)</f>
        <v>0</v>
      </c>
      <c r="AO63" s="19">
        <f>SUM(CLAIMS_IndOS_Open_Adv:CLAIMS_IndIS_Closed_NonAdv!AO63)</f>
        <v>0</v>
      </c>
      <c r="AP63" s="19">
        <f>SUM(CLAIMS_IndOS_Open_Adv:CLAIMS_IndIS_Closed_NonAdv!AP63)</f>
        <v>0</v>
      </c>
      <c r="AQ63" s="19">
        <f>SUM(CLAIMS_IndOS_Open_Adv:CLAIMS_IndIS_Closed_NonAdv!AQ63)</f>
        <v>0</v>
      </c>
      <c r="AR63" s="19">
        <f>SUM(CLAIMS_IndOS_Open_Adv:CLAIMS_IndIS_Closed_NonAdv!AR63)</f>
        <v>0</v>
      </c>
      <c r="AS63" s="19">
        <f>SUM(CLAIMS_IndOS_Open_Adv:CLAIMS_IndIS_Closed_NonAdv!AS63)</f>
        <v>0</v>
      </c>
      <c r="AT63" s="19">
        <f>SUM(CLAIMS_IndOS_Open_Adv:CLAIMS_IndIS_Closed_NonAdv!AT63)</f>
        <v>0</v>
      </c>
      <c r="AU63" s="19">
        <f>SUM(CLAIMS_IndOS_Open_Adv:CLAIMS_IndIS_Closed_NonAdv!AU63)</f>
        <v>0</v>
      </c>
      <c r="AV63" s="19">
        <f>SUM(CLAIMS_IndOS_Open_Adv:CLAIMS_IndIS_Closed_NonAdv!AV63)</f>
        <v>0</v>
      </c>
      <c r="AW63" s="19">
        <f>SUM(CLAIMS_IndOS_Open_Adv:CLAIMS_IndIS_Closed_NonAdv!AW63)</f>
        <v>0</v>
      </c>
      <c r="AX63" s="19">
        <f>SUM(CLAIMS_IndOS_Open_Adv:CLAIMS_IndIS_Closed_NonAdv!AX63)</f>
        <v>0</v>
      </c>
      <c r="AY63" s="19">
        <f>SUM(CLAIMS_IndOS_Open_Adv:CLAIMS_IndIS_Closed_NonAdv!AY63)</f>
        <v>0</v>
      </c>
      <c r="AZ63" s="19">
        <f>SUM(CLAIMS_IndOS_Open_Adv:CLAIMS_IndIS_Closed_NonAdv!AZ63)</f>
        <v>0</v>
      </c>
      <c r="BA63" s="19">
        <f>SUM(CLAIMS_IndOS_Open_Adv:CLAIMS_IndIS_Closed_NonAdv!BA63)</f>
        <v>0</v>
      </c>
      <c r="BB63" s="19">
        <f>SUM(CLAIMS_IndOS_Open_Adv:CLAIMS_IndIS_Closed_NonAdv!BB63)</f>
        <v>0</v>
      </c>
      <c r="BC63" s="19">
        <f>SUM(CLAIMS_IndOS_Open_Adv:CLAIMS_IndIS_Closed_NonAdv!BC63)</f>
        <v>0</v>
      </c>
      <c r="BD63" s="19">
        <f>SUM(CLAIMS_IndOS_Open_Adv:CLAIMS_IndIS_Closed_NonAdv!BD63)</f>
        <v>0</v>
      </c>
      <c r="BE63" s="19">
        <f>SUM(CLAIMS_IndOS_Open_Adv:CLAIMS_IndIS_Closed_NonAdv!BE63)</f>
        <v>0</v>
      </c>
      <c r="BF63" s="19">
        <f>SUM(CLAIMS_IndOS_Open_Adv:CLAIMS_IndIS_Closed_NonAdv!BF63)</f>
        <v>0</v>
      </c>
      <c r="BG63" s="19">
        <f>SUM(CLAIMS_IndOS_Open_Adv:CLAIMS_IndIS_Closed_NonAdv!BG63)</f>
        <v>0</v>
      </c>
      <c r="BH63" s="19">
        <f>SUM(CLAIMS_IndOS_Open_Adv:CLAIMS_IndIS_Closed_NonAdv!BH63)</f>
        <v>0</v>
      </c>
      <c r="BI63" s="19">
        <f>SUM(CLAIMS_IndOS_Open_Adv:CLAIMS_IndIS_Closed_NonAdv!BI63)</f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19">
        <f>SUM(CLAIMS_IndOS_Open_Adv:CLAIMS_IndIS_Closed_NonAdv!F65)</f>
        <v>0</v>
      </c>
      <c r="G65" s="19">
        <f>SUM(CLAIMS_IndOS_Open_Adv:CLAIMS_IndIS_Closed_NonAdv!G65)</f>
        <v>0</v>
      </c>
      <c r="H65" s="19">
        <f>SUM(CLAIMS_IndOS_Open_Adv:CLAIMS_IndIS_Closed_NonAdv!H65)</f>
        <v>0</v>
      </c>
      <c r="I65" s="19">
        <f>SUM(CLAIMS_IndOS_Open_Adv:CLAIMS_IndIS_Closed_NonAdv!I65)</f>
        <v>0</v>
      </c>
      <c r="J65" s="19">
        <f>SUM(CLAIMS_IndOS_Open_Adv:CLAIMS_IndIS_Closed_NonAdv!J65)</f>
        <v>0</v>
      </c>
      <c r="K65" s="19">
        <f>SUM(CLAIMS_IndOS_Open_Adv:CLAIMS_IndIS_Closed_NonAdv!K65)</f>
        <v>0</v>
      </c>
      <c r="L65" s="19">
        <f>SUM(CLAIMS_IndOS_Open_Adv:CLAIMS_IndIS_Closed_NonAdv!L65)</f>
        <v>0</v>
      </c>
      <c r="M65" s="19">
        <f>SUM(CLAIMS_IndOS_Open_Adv:CLAIMS_IndIS_Closed_NonAdv!M65)</f>
        <v>0</v>
      </c>
      <c r="N65" s="19">
        <f>SUM(CLAIMS_IndOS_Open_Adv:CLAIMS_IndIS_Closed_NonAdv!N65)</f>
        <v>0</v>
      </c>
      <c r="O65" s="19">
        <f>SUM(CLAIMS_IndOS_Open_Adv:CLAIMS_IndIS_Closed_NonAdv!O65)</f>
        <v>0</v>
      </c>
      <c r="P65" s="19">
        <f>SUM(CLAIMS_IndOS_Open_Adv:CLAIMS_IndIS_Closed_NonAdv!P65)</f>
        <v>0</v>
      </c>
      <c r="Q65" s="19">
        <f>SUM(CLAIMS_IndOS_Open_Adv:CLAIMS_IndIS_Closed_NonAdv!Q65)</f>
        <v>0</v>
      </c>
      <c r="R65" s="19">
        <f>SUM(CLAIMS_IndOS_Open_Adv:CLAIMS_IndIS_Closed_NonAdv!R65)</f>
        <v>0</v>
      </c>
      <c r="S65" s="19">
        <f>SUM(CLAIMS_IndOS_Open_Adv:CLAIMS_IndIS_Closed_NonAdv!S65)</f>
        <v>0</v>
      </c>
      <c r="T65" s="19">
        <f>SUM(CLAIMS_IndOS_Open_Adv:CLAIMS_IndIS_Closed_NonAdv!T65)</f>
        <v>0</v>
      </c>
      <c r="U65" s="19">
        <f>SUM(CLAIMS_IndOS_Open_Adv:CLAIMS_IndIS_Closed_NonAdv!U65)</f>
        <v>0</v>
      </c>
      <c r="V65" s="19">
        <f>SUM(CLAIMS_IndOS_Open_Adv:CLAIMS_IndIS_Closed_NonAdv!V65)</f>
        <v>0</v>
      </c>
      <c r="W65" s="19">
        <f>SUM(CLAIMS_IndOS_Open_Adv:CLAIMS_IndIS_Closed_NonAdv!W65)</f>
        <v>0</v>
      </c>
      <c r="X65" s="19">
        <f>SUM(CLAIMS_IndOS_Open_Adv:CLAIMS_IndIS_Closed_NonAdv!X65)</f>
        <v>0</v>
      </c>
      <c r="Y65" s="19">
        <f>SUM(CLAIMS_IndOS_Open_Adv:CLAIMS_IndIS_Closed_NonAdv!Y65)</f>
        <v>0</v>
      </c>
      <c r="Z65" s="19">
        <f>SUM(CLAIMS_IndOS_Open_Adv:CLAIMS_IndIS_Closed_NonAdv!Z65)</f>
        <v>0</v>
      </c>
      <c r="AA65" s="19">
        <f>SUM(CLAIMS_IndOS_Open_Adv:CLAIMS_IndIS_Closed_NonAdv!AA65)</f>
        <v>0</v>
      </c>
      <c r="AB65" s="19">
        <f>SUM(CLAIMS_IndOS_Open_Adv:CLAIMS_IndIS_Closed_NonAdv!AB65)</f>
        <v>0</v>
      </c>
      <c r="AC65" s="19">
        <f>SUM(CLAIMS_IndOS_Open_Adv:CLAIMS_IndIS_Closed_NonAdv!AC65)</f>
        <v>0</v>
      </c>
      <c r="AD65" s="19">
        <f>SUM(CLAIMS_IndOS_Open_Adv:CLAIMS_IndIS_Closed_NonAdv!AD65)</f>
        <v>0</v>
      </c>
      <c r="AE65" s="19">
        <f>SUM(CLAIMS_IndOS_Open_Adv:CLAIMS_IndIS_Closed_NonAdv!AE65)</f>
        <v>0</v>
      </c>
      <c r="AF65" s="19">
        <f>SUM(CLAIMS_IndOS_Open_Adv:CLAIMS_IndIS_Closed_NonAdv!AF65)</f>
        <v>0</v>
      </c>
      <c r="AG65" s="19">
        <f>SUM(CLAIMS_IndOS_Open_Adv:CLAIMS_IndIS_Closed_NonAdv!AG65)</f>
        <v>0</v>
      </c>
      <c r="AH65" s="19">
        <f>SUM(CLAIMS_IndOS_Open_Adv:CLAIMS_IndIS_Closed_NonAdv!AH65)</f>
        <v>0</v>
      </c>
      <c r="AI65" s="19">
        <f>SUM(CLAIMS_IndOS_Open_Adv:CLAIMS_IndIS_Closed_NonAdv!AI65)</f>
        <v>0</v>
      </c>
      <c r="AJ65" s="19">
        <f>SUM(CLAIMS_IndOS_Open_Adv:CLAIMS_IndIS_Closed_NonAdv!AJ65)</f>
        <v>0</v>
      </c>
      <c r="AK65" s="19">
        <f>SUM(CLAIMS_IndOS_Open_Adv:CLAIMS_IndIS_Closed_NonAdv!AK65)</f>
        <v>0</v>
      </c>
      <c r="AL65" s="19">
        <f>SUM(CLAIMS_IndOS_Open_Adv:CLAIMS_IndIS_Closed_NonAdv!AL65)</f>
        <v>0</v>
      </c>
      <c r="AM65" s="19">
        <f>SUM(CLAIMS_IndOS_Open_Adv:CLAIMS_IndIS_Closed_NonAdv!AM65)</f>
        <v>0</v>
      </c>
      <c r="AN65" s="19">
        <f>SUM(CLAIMS_IndOS_Open_Adv:CLAIMS_IndIS_Closed_NonAdv!AN65)</f>
        <v>0</v>
      </c>
      <c r="AO65" s="19">
        <f>SUM(CLAIMS_IndOS_Open_Adv:CLAIMS_IndIS_Closed_NonAdv!AO65)</f>
        <v>0</v>
      </c>
      <c r="AP65" s="19">
        <f>SUM(CLAIMS_IndOS_Open_Adv:CLAIMS_IndIS_Closed_NonAdv!AP65)</f>
        <v>0</v>
      </c>
      <c r="AQ65" s="19">
        <f>SUM(CLAIMS_IndOS_Open_Adv:CLAIMS_IndIS_Closed_NonAdv!AQ65)</f>
        <v>0</v>
      </c>
      <c r="AR65" s="19">
        <f>SUM(CLAIMS_IndOS_Open_Adv:CLAIMS_IndIS_Closed_NonAdv!AR65)</f>
        <v>0</v>
      </c>
      <c r="AS65" s="19">
        <f>SUM(CLAIMS_IndOS_Open_Adv:CLAIMS_IndIS_Closed_NonAdv!AS65)</f>
        <v>0</v>
      </c>
      <c r="AT65" s="19">
        <f>SUM(CLAIMS_IndOS_Open_Adv:CLAIMS_IndIS_Closed_NonAdv!AT65)</f>
        <v>0</v>
      </c>
      <c r="AU65" s="19">
        <f>SUM(CLAIMS_IndOS_Open_Adv:CLAIMS_IndIS_Closed_NonAdv!AU65)</f>
        <v>0</v>
      </c>
      <c r="AV65" s="19">
        <f>SUM(CLAIMS_IndOS_Open_Adv:CLAIMS_IndIS_Closed_NonAdv!AV65)</f>
        <v>0</v>
      </c>
      <c r="AW65" s="19">
        <f>SUM(CLAIMS_IndOS_Open_Adv:CLAIMS_IndIS_Closed_NonAdv!AW65)</f>
        <v>0</v>
      </c>
      <c r="AX65" s="19">
        <f>SUM(CLAIMS_IndOS_Open_Adv:CLAIMS_IndIS_Closed_NonAdv!AX65)</f>
        <v>0</v>
      </c>
      <c r="AY65" s="19">
        <f>SUM(CLAIMS_IndOS_Open_Adv:CLAIMS_IndIS_Closed_NonAdv!AY65)</f>
        <v>0</v>
      </c>
      <c r="AZ65" s="19">
        <f>SUM(CLAIMS_IndOS_Open_Adv:CLAIMS_IndIS_Closed_NonAdv!AZ65)</f>
        <v>0</v>
      </c>
      <c r="BA65" s="19">
        <f>SUM(CLAIMS_IndOS_Open_Adv:CLAIMS_IndIS_Closed_NonAdv!BA65)</f>
        <v>0</v>
      </c>
      <c r="BB65" s="19">
        <f>SUM(CLAIMS_IndOS_Open_Adv:CLAIMS_IndIS_Closed_NonAdv!BB65)</f>
        <v>0</v>
      </c>
      <c r="BC65" s="19">
        <f>SUM(CLAIMS_IndOS_Open_Adv:CLAIMS_IndIS_Closed_NonAdv!BC65)</f>
        <v>0</v>
      </c>
      <c r="BD65" s="19">
        <f>SUM(CLAIMS_IndOS_Open_Adv:CLAIMS_IndIS_Closed_NonAdv!BD65)</f>
        <v>0</v>
      </c>
      <c r="BE65" s="19">
        <f>SUM(CLAIMS_IndOS_Open_Adv:CLAIMS_IndIS_Closed_NonAdv!BE65)</f>
        <v>0</v>
      </c>
      <c r="BF65" s="19">
        <f>SUM(CLAIMS_IndOS_Open_Adv:CLAIMS_IndIS_Closed_NonAdv!BF65)</f>
        <v>0</v>
      </c>
      <c r="BG65" s="19">
        <f>SUM(CLAIMS_IndOS_Open_Adv:CLAIMS_IndIS_Closed_NonAdv!BG65)</f>
        <v>0</v>
      </c>
      <c r="BH65" s="19">
        <f>SUM(CLAIMS_IndOS_Open_Adv:CLAIMS_IndIS_Closed_NonAdv!BH65)</f>
        <v>0</v>
      </c>
      <c r="BI65" s="19">
        <f>SUM(CLAIMS_IndOS_Open_Adv:CLAIMS_IndIS_Closed_NonAdv!BI65)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SUM(CLAIMS_IndOS_Open_Adv:CLAIMS_IndIS_Closed_NonAdv!F67)</f>
        <v>0</v>
      </c>
      <c r="G67" s="52">
        <f>SUM(CLAIMS_IndOS_Open_Adv:CLAIMS_IndIS_Closed_NonAdv!G67)</f>
        <v>0</v>
      </c>
      <c r="H67" s="52">
        <f>SUM(CLAIMS_IndOS_Open_Adv:CLAIMS_IndIS_Closed_NonAdv!H67)</f>
        <v>0</v>
      </c>
      <c r="I67" s="52">
        <f>SUM(CLAIMS_IndOS_Open_Adv:CLAIMS_IndIS_Closed_NonAdv!I67)</f>
        <v>0</v>
      </c>
      <c r="J67" s="52">
        <f>SUM(CLAIMS_IndOS_Open_Adv:CLAIMS_IndIS_Closed_NonAdv!J67)</f>
        <v>0</v>
      </c>
      <c r="K67" s="52">
        <f>SUM(CLAIMS_IndOS_Open_Adv:CLAIMS_IndIS_Closed_NonAdv!K67)</f>
        <v>0</v>
      </c>
      <c r="L67" s="52">
        <f>SUM(CLAIMS_IndOS_Open_Adv:CLAIMS_IndIS_Closed_NonAdv!L67)</f>
        <v>0</v>
      </c>
      <c r="M67" s="52">
        <f>SUM(CLAIMS_IndOS_Open_Adv:CLAIMS_IndIS_Closed_NonAdv!M67)</f>
        <v>0</v>
      </c>
      <c r="N67" s="52">
        <f>SUM(CLAIMS_IndOS_Open_Adv:CLAIMS_IndIS_Closed_NonAdv!N67)</f>
        <v>0</v>
      </c>
      <c r="O67" s="52">
        <f>SUM(CLAIMS_IndOS_Open_Adv:CLAIMS_IndIS_Closed_NonAdv!O67)</f>
        <v>0</v>
      </c>
      <c r="P67" s="52">
        <f>SUM(CLAIMS_IndOS_Open_Adv:CLAIMS_IndIS_Closed_NonAdv!P67)</f>
        <v>0</v>
      </c>
      <c r="Q67" s="52">
        <f>SUM(CLAIMS_IndOS_Open_Adv:CLAIMS_IndIS_Closed_NonAdv!Q67)</f>
        <v>0</v>
      </c>
      <c r="R67" s="52">
        <f>SUM(CLAIMS_IndOS_Open_Adv:CLAIMS_IndIS_Closed_NonAdv!R67)</f>
        <v>0</v>
      </c>
      <c r="S67" s="52">
        <f>SUM(CLAIMS_IndOS_Open_Adv:CLAIMS_IndIS_Closed_NonAdv!S67)</f>
        <v>0</v>
      </c>
      <c r="T67" s="52">
        <f>SUM(CLAIMS_IndOS_Open_Adv:CLAIMS_IndIS_Closed_NonAdv!T67)</f>
        <v>0</v>
      </c>
      <c r="U67" s="52">
        <f>SUM(CLAIMS_IndOS_Open_Adv:CLAIMS_IndIS_Closed_NonAdv!U67)</f>
        <v>0</v>
      </c>
      <c r="V67" s="52">
        <f>SUM(CLAIMS_IndOS_Open_Adv:CLAIMS_IndIS_Closed_NonAdv!V67)</f>
        <v>0</v>
      </c>
      <c r="W67" s="52">
        <f>SUM(CLAIMS_IndOS_Open_Adv:CLAIMS_IndIS_Closed_NonAdv!W67)</f>
        <v>0</v>
      </c>
      <c r="X67" s="52">
        <f>SUM(CLAIMS_IndOS_Open_Adv:CLAIMS_IndIS_Closed_NonAdv!X67)</f>
        <v>0</v>
      </c>
      <c r="Y67" s="52">
        <f>SUM(CLAIMS_IndOS_Open_Adv:CLAIMS_IndIS_Closed_NonAdv!Y67)</f>
        <v>0</v>
      </c>
      <c r="Z67" s="52">
        <f>SUM(CLAIMS_IndOS_Open_Adv:CLAIMS_IndIS_Closed_NonAdv!Z67)</f>
        <v>0</v>
      </c>
      <c r="AA67" s="52">
        <f>SUM(CLAIMS_IndOS_Open_Adv:CLAIMS_IndIS_Closed_NonAdv!AA67)</f>
        <v>0</v>
      </c>
      <c r="AB67" s="52">
        <f>SUM(CLAIMS_IndOS_Open_Adv:CLAIMS_IndIS_Closed_NonAdv!AB67)</f>
        <v>0</v>
      </c>
      <c r="AC67" s="52">
        <f>SUM(CLAIMS_IndOS_Open_Adv:CLAIMS_IndIS_Closed_NonAdv!AC67)</f>
        <v>0</v>
      </c>
      <c r="AD67" s="52">
        <f>SUM(CLAIMS_IndOS_Open_Adv:CLAIMS_IndIS_Closed_NonAdv!AD67)</f>
        <v>0</v>
      </c>
      <c r="AE67" s="52">
        <f>SUM(CLAIMS_IndOS_Open_Adv:CLAIMS_IndIS_Closed_NonAdv!AE67)</f>
        <v>0</v>
      </c>
      <c r="AF67" s="52">
        <f>SUM(CLAIMS_IndOS_Open_Adv:CLAIMS_IndIS_Closed_NonAdv!AF67)</f>
        <v>0</v>
      </c>
      <c r="AG67" s="52">
        <f>SUM(CLAIMS_IndOS_Open_Adv:CLAIMS_IndIS_Closed_NonAdv!AG67)</f>
        <v>0</v>
      </c>
      <c r="AH67" s="52">
        <f>SUM(CLAIMS_IndOS_Open_Adv:CLAIMS_IndIS_Closed_NonAdv!AH67)</f>
        <v>0</v>
      </c>
      <c r="AI67" s="52">
        <f>SUM(CLAIMS_IndOS_Open_Adv:CLAIMS_IndIS_Closed_NonAdv!AI67)</f>
        <v>0</v>
      </c>
      <c r="AJ67" s="52">
        <f>SUM(CLAIMS_IndOS_Open_Adv:CLAIMS_IndIS_Closed_NonAdv!AJ67)</f>
        <v>0</v>
      </c>
      <c r="AK67" s="52">
        <f>SUM(CLAIMS_IndOS_Open_Adv:CLAIMS_IndIS_Closed_NonAdv!AK67)</f>
        <v>0</v>
      </c>
      <c r="AL67" s="52">
        <f>SUM(CLAIMS_IndOS_Open_Adv:CLAIMS_IndIS_Closed_NonAdv!AL67)</f>
        <v>0</v>
      </c>
      <c r="AM67" s="52">
        <f>SUM(CLAIMS_IndOS_Open_Adv:CLAIMS_IndIS_Closed_NonAdv!AM67)</f>
        <v>0</v>
      </c>
      <c r="AN67" s="52">
        <f>SUM(CLAIMS_IndOS_Open_Adv:CLAIMS_IndIS_Closed_NonAdv!AN67)</f>
        <v>0</v>
      </c>
      <c r="AO67" s="52">
        <f>SUM(CLAIMS_IndOS_Open_Adv:CLAIMS_IndIS_Closed_NonAdv!AO67)</f>
        <v>0</v>
      </c>
      <c r="AP67" s="52">
        <f>SUM(CLAIMS_IndOS_Open_Adv:CLAIMS_IndIS_Closed_NonAdv!AP67)</f>
        <v>0</v>
      </c>
      <c r="AQ67" s="52">
        <f>SUM(CLAIMS_IndOS_Open_Adv:CLAIMS_IndIS_Closed_NonAdv!AQ67)</f>
        <v>0</v>
      </c>
      <c r="AR67" s="52">
        <f>SUM(CLAIMS_IndOS_Open_Adv:CLAIMS_IndIS_Closed_NonAdv!AR67)</f>
        <v>0</v>
      </c>
      <c r="AS67" s="52">
        <f>SUM(CLAIMS_IndOS_Open_Adv:CLAIMS_IndIS_Closed_NonAdv!AS67)</f>
        <v>0</v>
      </c>
      <c r="AT67" s="52">
        <f>SUM(CLAIMS_IndOS_Open_Adv:CLAIMS_IndIS_Closed_NonAdv!AT67)</f>
        <v>0</v>
      </c>
      <c r="AU67" s="52">
        <f>SUM(CLAIMS_IndOS_Open_Adv:CLAIMS_IndIS_Closed_NonAdv!AU67)</f>
        <v>0</v>
      </c>
      <c r="AV67" s="52">
        <f>SUM(CLAIMS_IndOS_Open_Adv:CLAIMS_IndIS_Closed_NonAdv!AV67)</f>
        <v>0</v>
      </c>
      <c r="AW67" s="52">
        <f>SUM(CLAIMS_IndOS_Open_Adv:CLAIMS_IndIS_Closed_NonAdv!AW67)</f>
        <v>0</v>
      </c>
      <c r="AX67" s="52">
        <f>SUM(CLAIMS_IndOS_Open_Adv:CLAIMS_IndIS_Closed_NonAdv!AX67)</f>
        <v>0</v>
      </c>
      <c r="AY67" s="52">
        <f>SUM(CLAIMS_IndOS_Open_Adv:CLAIMS_IndIS_Closed_NonAdv!AY67)</f>
        <v>0</v>
      </c>
      <c r="AZ67" s="52">
        <f>SUM(CLAIMS_IndOS_Open_Adv:CLAIMS_IndIS_Closed_NonAdv!AZ67)</f>
        <v>0</v>
      </c>
      <c r="BA67" s="52">
        <f>SUM(CLAIMS_IndOS_Open_Adv:CLAIMS_IndIS_Closed_NonAdv!BA67)</f>
        <v>0</v>
      </c>
      <c r="BB67" s="52">
        <f>SUM(CLAIMS_IndOS_Open_Adv:CLAIMS_IndIS_Closed_NonAdv!BB67)</f>
        <v>0</v>
      </c>
      <c r="BC67" s="52">
        <f>SUM(CLAIMS_IndOS_Open_Adv:CLAIMS_IndIS_Closed_NonAdv!BC67)</f>
        <v>0</v>
      </c>
      <c r="BD67" s="52">
        <f>SUM(CLAIMS_IndOS_Open_Adv:CLAIMS_IndIS_Closed_NonAdv!BD67)</f>
        <v>0</v>
      </c>
      <c r="BE67" s="52">
        <f>SUM(CLAIMS_IndOS_Open_Adv:CLAIMS_IndIS_Closed_NonAdv!BE67)</f>
        <v>0</v>
      </c>
      <c r="BF67" s="52">
        <f>SUM(CLAIMS_IndOS_Open_Adv:CLAIMS_IndIS_Closed_NonAdv!BF67)</f>
        <v>0</v>
      </c>
      <c r="BG67" s="52">
        <f>SUM(CLAIMS_IndOS_Open_Adv:CLAIMS_IndIS_Closed_NonAdv!BG67)</f>
        <v>0</v>
      </c>
      <c r="BH67" s="52">
        <f>SUM(CLAIMS_IndOS_Open_Adv:CLAIMS_IndIS_Closed_NonAdv!BH67)</f>
        <v>0</v>
      </c>
      <c r="BI67" s="52">
        <f>SUM(CLAIMS_IndOS_Open_Adv:CLAIMS_IndIS_Closed_NonAdv!BI67)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9">
        <f>SUM(CLAIMS_IndOS_Open_Adv:CLAIMS_IndIS_Closed_NonAdv!F71)</f>
        <v>0</v>
      </c>
      <c r="G71" s="19">
        <f>SUM(CLAIMS_IndOS_Open_Adv:CLAIMS_IndIS_Closed_NonAdv!G71)</f>
        <v>0</v>
      </c>
      <c r="H71" s="19">
        <f>SUM(CLAIMS_IndOS_Open_Adv:CLAIMS_IndIS_Closed_NonAdv!H71)</f>
        <v>0</v>
      </c>
      <c r="I71" s="19">
        <f>SUM(CLAIMS_IndOS_Open_Adv:CLAIMS_IndIS_Closed_NonAdv!I71)</f>
        <v>0</v>
      </c>
      <c r="J71" s="19">
        <f>SUM(CLAIMS_IndOS_Open_Adv:CLAIMS_IndIS_Closed_NonAdv!J71)</f>
        <v>0</v>
      </c>
      <c r="K71" s="19">
        <f>SUM(CLAIMS_IndOS_Open_Adv:CLAIMS_IndIS_Closed_NonAdv!K71)</f>
        <v>0</v>
      </c>
      <c r="L71" s="19">
        <f>SUM(CLAIMS_IndOS_Open_Adv:CLAIMS_IndIS_Closed_NonAdv!L71)</f>
        <v>0</v>
      </c>
      <c r="M71" s="19">
        <f>SUM(CLAIMS_IndOS_Open_Adv:CLAIMS_IndIS_Closed_NonAdv!M71)</f>
        <v>0</v>
      </c>
      <c r="N71" s="19">
        <f>SUM(CLAIMS_IndOS_Open_Adv:CLAIMS_IndIS_Closed_NonAdv!N71)</f>
        <v>0</v>
      </c>
      <c r="O71" s="19">
        <f>SUM(CLAIMS_IndOS_Open_Adv:CLAIMS_IndIS_Closed_NonAdv!O71)</f>
        <v>0</v>
      </c>
      <c r="P71" s="19">
        <f>SUM(CLAIMS_IndOS_Open_Adv:CLAIMS_IndIS_Closed_NonAdv!P71)</f>
        <v>0</v>
      </c>
      <c r="Q71" s="19">
        <f>SUM(CLAIMS_IndOS_Open_Adv:CLAIMS_IndIS_Closed_NonAdv!Q71)</f>
        <v>0</v>
      </c>
      <c r="R71" s="19">
        <f>SUM(CLAIMS_IndOS_Open_Adv:CLAIMS_IndIS_Closed_NonAdv!R71)</f>
        <v>0</v>
      </c>
      <c r="S71" s="19">
        <f>SUM(CLAIMS_IndOS_Open_Adv:CLAIMS_IndIS_Closed_NonAdv!S71)</f>
        <v>0</v>
      </c>
      <c r="T71" s="19">
        <f>SUM(CLAIMS_IndOS_Open_Adv:CLAIMS_IndIS_Closed_NonAdv!T71)</f>
        <v>0</v>
      </c>
      <c r="U71" s="19">
        <f>SUM(CLAIMS_IndOS_Open_Adv:CLAIMS_IndIS_Closed_NonAdv!U71)</f>
        <v>0</v>
      </c>
      <c r="V71" s="19">
        <f>SUM(CLAIMS_IndOS_Open_Adv:CLAIMS_IndIS_Closed_NonAdv!V71)</f>
        <v>0</v>
      </c>
      <c r="W71" s="19">
        <f>SUM(CLAIMS_IndOS_Open_Adv:CLAIMS_IndIS_Closed_NonAdv!W71)</f>
        <v>0</v>
      </c>
      <c r="X71" s="19">
        <f>SUM(CLAIMS_IndOS_Open_Adv:CLAIMS_IndIS_Closed_NonAdv!X71)</f>
        <v>0</v>
      </c>
      <c r="Y71" s="19">
        <f>SUM(CLAIMS_IndOS_Open_Adv:CLAIMS_IndIS_Closed_NonAdv!Y71)</f>
        <v>0</v>
      </c>
      <c r="Z71" s="19">
        <f>SUM(CLAIMS_IndOS_Open_Adv:CLAIMS_IndIS_Closed_NonAdv!Z71)</f>
        <v>0</v>
      </c>
      <c r="AA71" s="19">
        <f>SUM(CLAIMS_IndOS_Open_Adv:CLAIMS_IndIS_Closed_NonAdv!AA71)</f>
        <v>0</v>
      </c>
      <c r="AB71" s="19">
        <f>SUM(CLAIMS_IndOS_Open_Adv:CLAIMS_IndIS_Closed_NonAdv!AB71)</f>
        <v>0</v>
      </c>
      <c r="AC71" s="19">
        <f>SUM(CLAIMS_IndOS_Open_Adv:CLAIMS_IndIS_Closed_NonAdv!AC71)</f>
        <v>0</v>
      </c>
      <c r="AD71" s="19">
        <f>SUM(CLAIMS_IndOS_Open_Adv:CLAIMS_IndIS_Closed_NonAdv!AD71)</f>
        <v>0</v>
      </c>
      <c r="AE71" s="19">
        <f>SUM(CLAIMS_IndOS_Open_Adv:CLAIMS_IndIS_Closed_NonAdv!AE71)</f>
        <v>0</v>
      </c>
      <c r="AF71" s="19">
        <f>SUM(CLAIMS_IndOS_Open_Adv:CLAIMS_IndIS_Closed_NonAdv!AF71)</f>
        <v>0</v>
      </c>
      <c r="AG71" s="19">
        <f>SUM(CLAIMS_IndOS_Open_Adv:CLAIMS_IndIS_Closed_NonAdv!AG71)</f>
        <v>0</v>
      </c>
      <c r="AH71" s="19">
        <f>SUM(CLAIMS_IndOS_Open_Adv:CLAIMS_IndIS_Closed_NonAdv!AH71)</f>
        <v>0</v>
      </c>
      <c r="AI71" s="19">
        <f>SUM(CLAIMS_IndOS_Open_Adv:CLAIMS_IndIS_Closed_NonAdv!AI71)</f>
        <v>0</v>
      </c>
      <c r="AJ71" s="19">
        <f>SUM(CLAIMS_IndOS_Open_Adv:CLAIMS_IndIS_Closed_NonAdv!AJ71)</f>
        <v>0</v>
      </c>
      <c r="AK71" s="19">
        <f>SUM(CLAIMS_IndOS_Open_Adv:CLAIMS_IndIS_Closed_NonAdv!AK71)</f>
        <v>0</v>
      </c>
      <c r="AL71" s="19">
        <f>SUM(CLAIMS_IndOS_Open_Adv:CLAIMS_IndIS_Closed_NonAdv!AL71)</f>
        <v>0</v>
      </c>
      <c r="AM71" s="19">
        <f>SUM(CLAIMS_IndOS_Open_Adv:CLAIMS_IndIS_Closed_NonAdv!AM71)</f>
        <v>0</v>
      </c>
      <c r="AN71" s="19">
        <f>SUM(CLAIMS_IndOS_Open_Adv:CLAIMS_IndIS_Closed_NonAdv!AN71)</f>
        <v>0</v>
      </c>
      <c r="AO71" s="19">
        <f>SUM(CLAIMS_IndOS_Open_Adv:CLAIMS_IndIS_Closed_NonAdv!AO71)</f>
        <v>0</v>
      </c>
      <c r="AP71" s="19">
        <f>SUM(CLAIMS_IndOS_Open_Adv:CLAIMS_IndIS_Closed_NonAdv!AP71)</f>
        <v>0</v>
      </c>
      <c r="AQ71" s="19">
        <f>SUM(CLAIMS_IndOS_Open_Adv:CLAIMS_IndIS_Closed_NonAdv!AQ71)</f>
        <v>0</v>
      </c>
      <c r="AR71" s="19">
        <f>SUM(CLAIMS_IndOS_Open_Adv:CLAIMS_IndIS_Closed_NonAdv!AR71)</f>
        <v>0</v>
      </c>
      <c r="AS71" s="19">
        <f>SUM(CLAIMS_IndOS_Open_Adv:CLAIMS_IndIS_Closed_NonAdv!AS71)</f>
        <v>0</v>
      </c>
      <c r="AT71" s="19">
        <f>SUM(CLAIMS_IndOS_Open_Adv:CLAIMS_IndIS_Closed_NonAdv!AT71)</f>
        <v>0</v>
      </c>
      <c r="AU71" s="19">
        <f>SUM(CLAIMS_IndOS_Open_Adv:CLAIMS_IndIS_Closed_NonAdv!AU71)</f>
        <v>0</v>
      </c>
      <c r="AV71" s="19">
        <f>SUM(CLAIMS_IndOS_Open_Adv:CLAIMS_IndIS_Closed_NonAdv!AV71)</f>
        <v>0</v>
      </c>
      <c r="AW71" s="19">
        <f>SUM(CLAIMS_IndOS_Open_Adv:CLAIMS_IndIS_Closed_NonAdv!AW71)</f>
        <v>0</v>
      </c>
      <c r="AX71" s="19">
        <f>SUM(CLAIMS_IndOS_Open_Adv:CLAIMS_IndIS_Closed_NonAdv!AX71)</f>
        <v>0</v>
      </c>
      <c r="AY71" s="19">
        <f>SUM(CLAIMS_IndOS_Open_Adv:CLAIMS_IndIS_Closed_NonAdv!AY71)</f>
        <v>0</v>
      </c>
      <c r="AZ71" s="19">
        <f>SUM(CLAIMS_IndOS_Open_Adv:CLAIMS_IndIS_Closed_NonAdv!AZ71)</f>
        <v>0</v>
      </c>
      <c r="BA71" s="19">
        <f>SUM(CLAIMS_IndOS_Open_Adv:CLAIMS_IndIS_Closed_NonAdv!BA71)</f>
        <v>0</v>
      </c>
      <c r="BB71" s="19">
        <f>SUM(CLAIMS_IndOS_Open_Adv:CLAIMS_IndIS_Closed_NonAdv!BB71)</f>
        <v>0</v>
      </c>
      <c r="BC71" s="19">
        <f>SUM(CLAIMS_IndOS_Open_Adv:CLAIMS_IndIS_Closed_NonAdv!BC71)</f>
        <v>0</v>
      </c>
      <c r="BD71" s="19">
        <f>SUM(CLAIMS_IndOS_Open_Adv:CLAIMS_IndIS_Closed_NonAdv!BD71)</f>
        <v>0</v>
      </c>
      <c r="BE71" s="19">
        <f>SUM(CLAIMS_IndOS_Open_Adv:CLAIMS_IndIS_Closed_NonAdv!BE71)</f>
        <v>0</v>
      </c>
      <c r="BF71" s="19">
        <f>SUM(CLAIMS_IndOS_Open_Adv:CLAIMS_IndIS_Closed_NonAdv!BF71)</f>
        <v>0</v>
      </c>
      <c r="BG71" s="19">
        <f>SUM(CLAIMS_IndOS_Open_Adv:CLAIMS_IndIS_Closed_NonAdv!BG71)</f>
        <v>0</v>
      </c>
      <c r="BH71" s="19">
        <f>SUM(CLAIMS_IndOS_Open_Adv:CLAIMS_IndIS_Closed_NonAdv!BH71)</f>
        <v>0</v>
      </c>
      <c r="BI71" s="19">
        <f>SUM(CLAIMS_IndOS_Open_Adv:CLAIMS_IndIS_Closed_NonAdv!BI71)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9">
        <f>SUM(CLAIMS_IndOS_Open_Adv:CLAIMS_IndIS_Closed_NonAdv!F73)</f>
        <v>0</v>
      </c>
      <c r="G73" s="19">
        <f>SUM(CLAIMS_IndOS_Open_Adv:CLAIMS_IndIS_Closed_NonAdv!G73)</f>
        <v>0</v>
      </c>
      <c r="H73" s="19">
        <f>SUM(CLAIMS_IndOS_Open_Adv:CLAIMS_IndIS_Closed_NonAdv!H73)</f>
        <v>0</v>
      </c>
      <c r="I73" s="19">
        <f>SUM(CLAIMS_IndOS_Open_Adv:CLAIMS_IndIS_Closed_NonAdv!I73)</f>
        <v>0</v>
      </c>
      <c r="J73" s="19">
        <f>SUM(CLAIMS_IndOS_Open_Adv:CLAIMS_IndIS_Closed_NonAdv!J73)</f>
        <v>0</v>
      </c>
      <c r="K73" s="19">
        <f>SUM(CLAIMS_IndOS_Open_Adv:CLAIMS_IndIS_Closed_NonAdv!K73)</f>
        <v>0</v>
      </c>
      <c r="L73" s="19">
        <f>SUM(CLAIMS_IndOS_Open_Adv:CLAIMS_IndIS_Closed_NonAdv!L73)</f>
        <v>0</v>
      </c>
      <c r="M73" s="19">
        <f>SUM(CLAIMS_IndOS_Open_Adv:CLAIMS_IndIS_Closed_NonAdv!M73)</f>
        <v>0</v>
      </c>
      <c r="N73" s="19">
        <f>SUM(CLAIMS_IndOS_Open_Adv:CLAIMS_IndIS_Closed_NonAdv!N73)</f>
        <v>0</v>
      </c>
      <c r="O73" s="19">
        <f>SUM(CLAIMS_IndOS_Open_Adv:CLAIMS_IndIS_Closed_NonAdv!O73)</f>
        <v>0</v>
      </c>
      <c r="P73" s="19">
        <f>SUM(CLAIMS_IndOS_Open_Adv:CLAIMS_IndIS_Closed_NonAdv!P73)</f>
        <v>0</v>
      </c>
      <c r="Q73" s="19">
        <f>SUM(CLAIMS_IndOS_Open_Adv:CLAIMS_IndIS_Closed_NonAdv!Q73)</f>
        <v>0</v>
      </c>
      <c r="R73" s="19">
        <f>SUM(CLAIMS_IndOS_Open_Adv:CLAIMS_IndIS_Closed_NonAdv!R73)</f>
        <v>0</v>
      </c>
      <c r="S73" s="19">
        <f>SUM(CLAIMS_IndOS_Open_Adv:CLAIMS_IndIS_Closed_NonAdv!S73)</f>
        <v>0</v>
      </c>
      <c r="T73" s="19">
        <f>SUM(CLAIMS_IndOS_Open_Adv:CLAIMS_IndIS_Closed_NonAdv!T73)</f>
        <v>0</v>
      </c>
      <c r="U73" s="19">
        <f>SUM(CLAIMS_IndOS_Open_Adv:CLAIMS_IndIS_Closed_NonAdv!U73)</f>
        <v>0</v>
      </c>
      <c r="V73" s="19">
        <f>SUM(CLAIMS_IndOS_Open_Adv:CLAIMS_IndIS_Closed_NonAdv!V73)</f>
        <v>0</v>
      </c>
      <c r="W73" s="19">
        <f>SUM(CLAIMS_IndOS_Open_Adv:CLAIMS_IndIS_Closed_NonAdv!W73)</f>
        <v>0</v>
      </c>
      <c r="X73" s="19">
        <f>SUM(CLAIMS_IndOS_Open_Adv:CLAIMS_IndIS_Closed_NonAdv!X73)</f>
        <v>0</v>
      </c>
      <c r="Y73" s="19">
        <f>SUM(CLAIMS_IndOS_Open_Adv:CLAIMS_IndIS_Closed_NonAdv!Y73)</f>
        <v>0</v>
      </c>
      <c r="Z73" s="19">
        <f>SUM(CLAIMS_IndOS_Open_Adv:CLAIMS_IndIS_Closed_NonAdv!Z73)</f>
        <v>0</v>
      </c>
      <c r="AA73" s="19">
        <f>SUM(CLAIMS_IndOS_Open_Adv:CLAIMS_IndIS_Closed_NonAdv!AA73)</f>
        <v>0</v>
      </c>
      <c r="AB73" s="19">
        <f>SUM(CLAIMS_IndOS_Open_Adv:CLAIMS_IndIS_Closed_NonAdv!AB73)</f>
        <v>0</v>
      </c>
      <c r="AC73" s="19">
        <f>SUM(CLAIMS_IndOS_Open_Adv:CLAIMS_IndIS_Closed_NonAdv!AC73)</f>
        <v>0</v>
      </c>
      <c r="AD73" s="19">
        <f>SUM(CLAIMS_IndOS_Open_Adv:CLAIMS_IndIS_Closed_NonAdv!AD73)</f>
        <v>0</v>
      </c>
      <c r="AE73" s="19">
        <f>SUM(CLAIMS_IndOS_Open_Adv:CLAIMS_IndIS_Closed_NonAdv!AE73)</f>
        <v>0</v>
      </c>
      <c r="AF73" s="19">
        <f>SUM(CLAIMS_IndOS_Open_Adv:CLAIMS_IndIS_Closed_NonAdv!AF73)</f>
        <v>0</v>
      </c>
      <c r="AG73" s="19">
        <f>SUM(CLAIMS_IndOS_Open_Adv:CLAIMS_IndIS_Closed_NonAdv!AG73)</f>
        <v>0</v>
      </c>
      <c r="AH73" s="19">
        <f>SUM(CLAIMS_IndOS_Open_Adv:CLAIMS_IndIS_Closed_NonAdv!AH73)</f>
        <v>0</v>
      </c>
      <c r="AI73" s="19">
        <f>SUM(CLAIMS_IndOS_Open_Adv:CLAIMS_IndIS_Closed_NonAdv!AI73)</f>
        <v>0</v>
      </c>
      <c r="AJ73" s="19">
        <f>SUM(CLAIMS_IndOS_Open_Adv:CLAIMS_IndIS_Closed_NonAdv!AJ73)</f>
        <v>0</v>
      </c>
      <c r="AK73" s="19">
        <f>SUM(CLAIMS_IndOS_Open_Adv:CLAIMS_IndIS_Closed_NonAdv!AK73)</f>
        <v>0</v>
      </c>
      <c r="AL73" s="19">
        <f>SUM(CLAIMS_IndOS_Open_Adv:CLAIMS_IndIS_Closed_NonAdv!AL73)</f>
        <v>0</v>
      </c>
      <c r="AM73" s="19">
        <f>SUM(CLAIMS_IndOS_Open_Adv:CLAIMS_IndIS_Closed_NonAdv!AM73)</f>
        <v>0</v>
      </c>
      <c r="AN73" s="19">
        <f>SUM(CLAIMS_IndOS_Open_Adv:CLAIMS_IndIS_Closed_NonAdv!AN73)</f>
        <v>0</v>
      </c>
      <c r="AO73" s="19">
        <f>SUM(CLAIMS_IndOS_Open_Adv:CLAIMS_IndIS_Closed_NonAdv!AO73)</f>
        <v>0</v>
      </c>
      <c r="AP73" s="19">
        <f>SUM(CLAIMS_IndOS_Open_Adv:CLAIMS_IndIS_Closed_NonAdv!AP73)</f>
        <v>0</v>
      </c>
      <c r="AQ73" s="19">
        <f>SUM(CLAIMS_IndOS_Open_Adv:CLAIMS_IndIS_Closed_NonAdv!AQ73)</f>
        <v>0</v>
      </c>
      <c r="AR73" s="19">
        <f>SUM(CLAIMS_IndOS_Open_Adv:CLAIMS_IndIS_Closed_NonAdv!AR73)</f>
        <v>0</v>
      </c>
      <c r="AS73" s="19">
        <f>SUM(CLAIMS_IndOS_Open_Adv:CLAIMS_IndIS_Closed_NonAdv!AS73)</f>
        <v>0</v>
      </c>
      <c r="AT73" s="19">
        <f>SUM(CLAIMS_IndOS_Open_Adv:CLAIMS_IndIS_Closed_NonAdv!AT73)</f>
        <v>0</v>
      </c>
      <c r="AU73" s="19">
        <f>SUM(CLAIMS_IndOS_Open_Adv:CLAIMS_IndIS_Closed_NonAdv!AU73)</f>
        <v>0</v>
      </c>
      <c r="AV73" s="19">
        <f>SUM(CLAIMS_IndOS_Open_Adv:CLAIMS_IndIS_Closed_NonAdv!AV73)</f>
        <v>0</v>
      </c>
      <c r="AW73" s="19">
        <f>SUM(CLAIMS_IndOS_Open_Adv:CLAIMS_IndIS_Closed_NonAdv!AW73)</f>
        <v>0</v>
      </c>
      <c r="AX73" s="19">
        <f>SUM(CLAIMS_IndOS_Open_Adv:CLAIMS_IndIS_Closed_NonAdv!AX73)</f>
        <v>0</v>
      </c>
      <c r="AY73" s="19">
        <f>SUM(CLAIMS_IndOS_Open_Adv:CLAIMS_IndIS_Closed_NonAdv!AY73)</f>
        <v>0</v>
      </c>
      <c r="AZ73" s="19">
        <f>SUM(CLAIMS_IndOS_Open_Adv:CLAIMS_IndIS_Closed_NonAdv!AZ73)</f>
        <v>0</v>
      </c>
      <c r="BA73" s="19">
        <f>SUM(CLAIMS_IndOS_Open_Adv:CLAIMS_IndIS_Closed_NonAdv!BA73)</f>
        <v>0</v>
      </c>
      <c r="BB73" s="19">
        <f>SUM(CLAIMS_IndOS_Open_Adv:CLAIMS_IndIS_Closed_NonAdv!BB73)</f>
        <v>0</v>
      </c>
      <c r="BC73" s="19">
        <f>SUM(CLAIMS_IndOS_Open_Adv:CLAIMS_IndIS_Closed_NonAdv!BC73)</f>
        <v>0</v>
      </c>
      <c r="BD73" s="19">
        <f>SUM(CLAIMS_IndOS_Open_Adv:CLAIMS_IndIS_Closed_NonAdv!BD73)</f>
        <v>0</v>
      </c>
      <c r="BE73" s="19">
        <f>SUM(CLAIMS_IndOS_Open_Adv:CLAIMS_IndIS_Closed_NonAdv!BE73)</f>
        <v>0</v>
      </c>
      <c r="BF73" s="19">
        <f>SUM(CLAIMS_IndOS_Open_Adv:CLAIMS_IndIS_Closed_NonAdv!BF73)</f>
        <v>0</v>
      </c>
      <c r="BG73" s="156">
        <f>SUM(CLAIMS_IndOS_Open_Adv:CLAIMS_IndIS_Closed_NonAdv!BG73)</f>
        <v>0</v>
      </c>
      <c r="BH73" s="156">
        <f>SUM(CLAIMS_IndOS_Open_Adv:CLAIMS_IndIS_Closed_NonAdv!BH73)</f>
        <v>0</v>
      </c>
      <c r="BI73" s="156">
        <f>SUM(CLAIMS_IndOS_Open_Adv:CLAIMS_IndIS_Closed_NonAdv!BI73)</f>
        <v>0</v>
      </c>
    </row>
    <row r="74" spans="1:61" x14ac:dyDescent="0.55000000000000004">
      <c r="A74" s="16"/>
      <c r="D74" s="50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6">$A$71</f>
        <v>CLAIM AMOUNTS PAID</v>
      </c>
      <c r="C75" s="7" t="s">
        <v>25</v>
      </c>
      <c r="D75" s="44" t="s">
        <v>716</v>
      </c>
      <c r="E75" s="44" t="s">
        <v>201</v>
      </c>
      <c r="F75" s="19">
        <f>SUM(CLAIMS_IndOS_Open_Adv:CLAIMS_IndIS_Closed_NonAdv!F75)</f>
        <v>0</v>
      </c>
      <c r="G75" s="19">
        <f>SUM(CLAIMS_IndOS_Open_Adv:CLAIMS_IndIS_Closed_NonAdv!G75)</f>
        <v>0</v>
      </c>
      <c r="H75" s="19">
        <f>SUM(CLAIMS_IndOS_Open_Adv:CLAIMS_IndIS_Closed_NonAdv!H75)</f>
        <v>0</v>
      </c>
      <c r="I75" s="19">
        <f>SUM(CLAIMS_IndOS_Open_Adv:CLAIMS_IndIS_Closed_NonAdv!I75)</f>
        <v>0</v>
      </c>
      <c r="J75" s="19">
        <f>SUM(CLAIMS_IndOS_Open_Adv:CLAIMS_IndIS_Closed_NonAdv!J75)</f>
        <v>0</v>
      </c>
      <c r="K75" s="19">
        <f>SUM(CLAIMS_IndOS_Open_Adv:CLAIMS_IndIS_Closed_NonAdv!K75)</f>
        <v>0</v>
      </c>
      <c r="L75" s="19">
        <f>SUM(CLAIMS_IndOS_Open_Adv:CLAIMS_IndIS_Closed_NonAdv!L75)</f>
        <v>0</v>
      </c>
      <c r="M75" s="19">
        <f>SUM(CLAIMS_IndOS_Open_Adv:CLAIMS_IndIS_Closed_NonAdv!M75)</f>
        <v>0</v>
      </c>
      <c r="N75" s="19">
        <f>SUM(CLAIMS_IndOS_Open_Adv:CLAIMS_IndIS_Closed_NonAdv!N75)</f>
        <v>0</v>
      </c>
      <c r="O75" s="19">
        <f>SUM(CLAIMS_IndOS_Open_Adv:CLAIMS_IndIS_Closed_NonAdv!O75)</f>
        <v>0</v>
      </c>
      <c r="P75" s="19">
        <f>SUM(CLAIMS_IndOS_Open_Adv:CLAIMS_IndIS_Closed_NonAdv!P75)</f>
        <v>0</v>
      </c>
      <c r="Q75" s="19">
        <f>SUM(CLAIMS_IndOS_Open_Adv:CLAIMS_IndIS_Closed_NonAdv!Q75)</f>
        <v>0</v>
      </c>
      <c r="R75" s="19">
        <f>SUM(CLAIMS_IndOS_Open_Adv:CLAIMS_IndIS_Closed_NonAdv!R75)</f>
        <v>0</v>
      </c>
      <c r="S75" s="19">
        <f>SUM(CLAIMS_IndOS_Open_Adv:CLAIMS_IndIS_Closed_NonAdv!S75)</f>
        <v>0</v>
      </c>
      <c r="T75" s="19">
        <f>SUM(CLAIMS_IndOS_Open_Adv:CLAIMS_IndIS_Closed_NonAdv!T75)</f>
        <v>0</v>
      </c>
      <c r="U75" s="19">
        <f>SUM(CLAIMS_IndOS_Open_Adv:CLAIMS_IndIS_Closed_NonAdv!U75)</f>
        <v>0</v>
      </c>
      <c r="V75" s="19">
        <f>SUM(CLAIMS_IndOS_Open_Adv:CLAIMS_IndIS_Closed_NonAdv!V75)</f>
        <v>0</v>
      </c>
      <c r="W75" s="19">
        <f>SUM(CLAIMS_IndOS_Open_Adv:CLAIMS_IndIS_Closed_NonAdv!W75)</f>
        <v>0</v>
      </c>
      <c r="X75" s="19">
        <f>SUM(CLAIMS_IndOS_Open_Adv:CLAIMS_IndIS_Closed_NonAdv!X75)</f>
        <v>0</v>
      </c>
      <c r="Y75" s="19">
        <f>SUM(CLAIMS_IndOS_Open_Adv:CLAIMS_IndIS_Closed_NonAdv!Y75)</f>
        <v>0</v>
      </c>
      <c r="Z75" s="19">
        <f>SUM(CLAIMS_IndOS_Open_Adv:CLAIMS_IndIS_Closed_NonAdv!Z75)</f>
        <v>0</v>
      </c>
      <c r="AA75" s="19">
        <f>SUM(CLAIMS_IndOS_Open_Adv:CLAIMS_IndIS_Closed_NonAdv!AA75)</f>
        <v>0</v>
      </c>
      <c r="AB75" s="19">
        <f>SUM(CLAIMS_IndOS_Open_Adv:CLAIMS_IndIS_Closed_NonAdv!AB75)</f>
        <v>0</v>
      </c>
      <c r="AC75" s="19">
        <f>SUM(CLAIMS_IndOS_Open_Adv:CLAIMS_IndIS_Closed_NonAdv!AC75)</f>
        <v>0</v>
      </c>
      <c r="AD75" s="19">
        <f>SUM(CLAIMS_IndOS_Open_Adv:CLAIMS_IndIS_Closed_NonAdv!AD75)</f>
        <v>0</v>
      </c>
      <c r="AE75" s="19">
        <f>SUM(CLAIMS_IndOS_Open_Adv:CLAIMS_IndIS_Closed_NonAdv!AE75)</f>
        <v>0</v>
      </c>
      <c r="AF75" s="19">
        <f>SUM(CLAIMS_IndOS_Open_Adv:CLAIMS_IndIS_Closed_NonAdv!AF75)</f>
        <v>0</v>
      </c>
      <c r="AG75" s="19">
        <f>SUM(CLAIMS_IndOS_Open_Adv:CLAIMS_IndIS_Closed_NonAdv!AG75)</f>
        <v>0</v>
      </c>
      <c r="AH75" s="19">
        <f>SUM(CLAIMS_IndOS_Open_Adv:CLAIMS_IndIS_Closed_NonAdv!AH75)</f>
        <v>0</v>
      </c>
      <c r="AI75" s="19">
        <f>SUM(CLAIMS_IndOS_Open_Adv:CLAIMS_IndIS_Closed_NonAdv!AI75)</f>
        <v>0</v>
      </c>
      <c r="AJ75" s="19">
        <f>SUM(CLAIMS_IndOS_Open_Adv:CLAIMS_IndIS_Closed_NonAdv!AJ75)</f>
        <v>0</v>
      </c>
      <c r="AK75" s="19">
        <f>SUM(CLAIMS_IndOS_Open_Adv:CLAIMS_IndIS_Closed_NonAdv!AK75)</f>
        <v>0</v>
      </c>
      <c r="AL75" s="19">
        <f>SUM(CLAIMS_IndOS_Open_Adv:CLAIMS_IndIS_Closed_NonAdv!AL75)</f>
        <v>0</v>
      </c>
      <c r="AM75" s="19">
        <f>SUM(CLAIMS_IndOS_Open_Adv:CLAIMS_IndIS_Closed_NonAdv!AM75)</f>
        <v>0</v>
      </c>
      <c r="AN75" s="19">
        <f>SUM(CLAIMS_IndOS_Open_Adv:CLAIMS_IndIS_Closed_NonAdv!AN75)</f>
        <v>0</v>
      </c>
      <c r="AO75" s="19">
        <f>SUM(CLAIMS_IndOS_Open_Adv:CLAIMS_IndIS_Closed_NonAdv!AO75)</f>
        <v>0</v>
      </c>
      <c r="AP75" s="19">
        <f>SUM(CLAIMS_IndOS_Open_Adv:CLAIMS_IndIS_Closed_NonAdv!AP75)</f>
        <v>0</v>
      </c>
      <c r="AQ75" s="19">
        <f>SUM(CLAIMS_IndOS_Open_Adv:CLAIMS_IndIS_Closed_NonAdv!AQ75)</f>
        <v>0</v>
      </c>
      <c r="AR75" s="19">
        <f>SUM(CLAIMS_IndOS_Open_Adv:CLAIMS_IndIS_Closed_NonAdv!AR75)</f>
        <v>0</v>
      </c>
      <c r="AS75" s="19">
        <f>SUM(CLAIMS_IndOS_Open_Adv:CLAIMS_IndIS_Closed_NonAdv!AS75)</f>
        <v>0</v>
      </c>
      <c r="AT75" s="19">
        <f>SUM(CLAIMS_IndOS_Open_Adv:CLAIMS_IndIS_Closed_NonAdv!AT75)</f>
        <v>0</v>
      </c>
      <c r="AU75" s="19">
        <f>SUM(CLAIMS_IndOS_Open_Adv:CLAIMS_IndIS_Closed_NonAdv!AU75)</f>
        <v>0</v>
      </c>
      <c r="AV75" s="19">
        <f>SUM(CLAIMS_IndOS_Open_Adv:CLAIMS_IndIS_Closed_NonAdv!AV75)</f>
        <v>0</v>
      </c>
      <c r="AW75" s="19">
        <f>SUM(CLAIMS_IndOS_Open_Adv:CLAIMS_IndIS_Closed_NonAdv!AW75)</f>
        <v>0</v>
      </c>
      <c r="AX75" s="19">
        <f>SUM(CLAIMS_IndOS_Open_Adv:CLAIMS_IndIS_Closed_NonAdv!AX75)</f>
        <v>0</v>
      </c>
      <c r="AY75" s="19">
        <f>SUM(CLAIMS_IndOS_Open_Adv:CLAIMS_IndIS_Closed_NonAdv!AY75)</f>
        <v>0</v>
      </c>
      <c r="AZ75" s="19">
        <f>SUM(CLAIMS_IndOS_Open_Adv:CLAIMS_IndIS_Closed_NonAdv!AZ75)</f>
        <v>0</v>
      </c>
      <c r="BA75" s="19">
        <f>SUM(CLAIMS_IndOS_Open_Adv:CLAIMS_IndIS_Closed_NonAdv!BA75)</f>
        <v>0</v>
      </c>
      <c r="BB75" s="19">
        <f>SUM(CLAIMS_IndOS_Open_Adv:CLAIMS_IndIS_Closed_NonAdv!BB75)</f>
        <v>0</v>
      </c>
      <c r="BC75" s="19">
        <f>SUM(CLAIMS_IndOS_Open_Adv:CLAIMS_IndIS_Closed_NonAdv!BC75)</f>
        <v>0</v>
      </c>
      <c r="BD75" s="19">
        <f>SUM(CLAIMS_IndOS_Open_Adv:CLAIMS_IndIS_Closed_NonAdv!BD75)</f>
        <v>0</v>
      </c>
      <c r="BE75" s="19">
        <f>SUM(CLAIMS_IndOS_Open_Adv:CLAIMS_IndIS_Closed_NonAdv!BE75)</f>
        <v>0</v>
      </c>
      <c r="BF75" s="19">
        <f>SUM(CLAIMS_IndOS_Open_Adv:CLAIMS_IndIS_Closed_NonAdv!BF75)</f>
        <v>0</v>
      </c>
      <c r="BG75" s="19">
        <f>SUM(CLAIMS_IndOS_Open_Adv:CLAIMS_IndIS_Closed_NonAdv!BG75)</f>
        <v>0</v>
      </c>
      <c r="BH75" s="19">
        <f>SUM(CLAIMS_IndOS_Open_Adv:CLAIMS_IndIS_Closed_NonAdv!BH75)</f>
        <v>0</v>
      </c>
      <c r="BI75" s="19">
        <f>SUM(CLAIMS_IndOS_Open_Adv:CLAIMS_IndIS_Closed_NonAdv!BI75)</f>
        <v>0</v>
      </c>
    </row>
    <row r="76" spans="1:61" x14ac:dyDescent="0.55000000000000004">
      <c r="A76" s="16" t="str">
        <f t="shared" si="6"/>
        <v>CLAIM AMOUNTS PAID</v>
      </c>
      <c r="C76" s="7" t="s">
        <v>25</v>
      </c>
      <c r="D76" s="44" t="s">
        <v>640</v>
      </c>
      <c r="E76" s="44" t="s">
        <v>202</v>
      </c>
      <c r="F76" s="19">
        <f>SUM(CLAIMS_IndOS_Open_Adv:CLAIMS_IndIS_Closed_NonAdv!F76)</f>
        <v>0</v>
      </c>
      <c r="G76" s="19">
        <f>SUM(CLAIMS_IndOS_Open_Adv:CLAIMS_IndIS_Closed_NonAdv!G76)</f>
        <v>0</v>
      </c>
      <c r="H76" s="19">
        <f>SUM(CLAIMS_IndOS_Open_Adv:CLAIMS_IndIS_Closed_NonAdv!H76)</f>
        <v>0</v>
      </c>
      <c r="I76" s="19">
        <f>SUM(CLAIMS_IndOS_Open_Adv:CLAIMS_IndIS_Closed_NonAdv!I76)</f>
        <v>0</v>
      </c>
      <c r="J76" s="19">
        <f>SUM(CLAIMS_IndOS_Open_Adv:CLAIMS_IndIS_Closed_NonAdv!J76)</f>
        <v>0</v>
      </c>
      <c r="K76" s="19">
        <f>SUM(CLAIMS_IndOS_Open_Adv:CLAIMS_IndIS_Closed_NonAdv!K76)</f>
        <v>0</v>
      </c>
      <c r="L76" s="19">
        <f>SUM(CLAIMS_IndOS_Open_Adv:CLAIMS_IndIS_Closed_NonAdv!L76)</f>
        <v>0</v>
      </c>
      <c r="M76" s="19">
        <f>SUM(CLAIMS_IndOS_Open_Adv:CLAIMS_IndIS_Closed_NonAdv!M76)</f>
        <v>0</v>
      </c>
      <c r="N76" s="19">
        <f>SUM(CLAIMS_IndOS_Open_Adv:CLAIMS_IndIS_Closed_NonAdv!N76)</f>
        <v>0</v>
      </c>
      <c r="O76" s="19">
        <f>SUM(CLAIMS_IndOS_Open_Adv:CLAIMS_IndIS_Closed_NonAdv!O76)</f>
        <v>0</v>
      </c>
      <c r="P76" s="19">
        <f>SUM(CLAIMS_IndOS_Open_Adv:CLAIMS_IndIS_Closed_NonAdv!P76)</f>
        <v>0</v>
      </c>
      <c r="Q76" s="19">
        <f>SUM(CLAIMS_IndOS_Open_Adv:CLAIMS_IndIS_Closed_NonAdv!Q76)</f>
        <v>0</v>
      </c>
      <c r="R76" s="19">
        <f>SUM(CLAIMS_IndOS_Open_Adv:CLAIMS_IndIS_Closed_NonAdv!R76)</f>
        <v>0</v>
      </c>
      <c r="S76" s="19">
        <f>SUM(CLAIMS_IndOS_Open_Adv:CLAIMS_IndIS_Closed_NonAdv!S76)</f>
        <v>0</v>
      </c>
      <c r="T76" s="19">
        <f>SUM(CLAIMS_IndOS_Open_Adv:CLAIMS_IndIS_Closed_NonAdv!T76)</f>
        <v>0</v>
      </c>
      <c r="U76" s="19">
        <f>SUM(CLAIMS_IndOS_Open_Adv:CLAIMS_IndIS_Closed_NonAdv!U76)</f>
        <v>0</v>
      </c>
      <c r="V76" s="19">
        <f>SUM(CLAIMS_IndOS_Open_Adv:CLAIMS_IndIS_Closed_NonAdv!V76)</f>
        <v>0</v>
      </c>
      <c r="W76" s="19">
        <f>SUM(CLAIMS_IndOS_Open_Adv:CLAIMS_IndIS_Closed_NonAdv!W76)</f>
        <v>0</v>
      </c>
      <c r="X76" s="19">
        <f>SUM(CLAIMS_IndOS_Open_Adv:CLAIMS_IndIS_Closed_NonAdv!X76)</f>
        <v>0</v>
      </c>
      <c r="Y76" s="19">
        <f>SUM(CLAIMS_IndOS_Open_Adv:CLAIMS_IndIS_Closed_NonAdv!Y76)</f>
        <v>0</v>
      </c>
      <c r="Z76" s="19">
        <f>SUM(CLAIMS_IndOS_Open_Adv:CLAIMS_IndIS_Closed_NonAdv!Z76)</f>
        <v>0</v>
      </c>
      <c r="AA76" s="19">
        <f>SUM(CLAIMS_IndOS_Open_Adv:CLAIMS_IndIS_Closed_NonAdv!AA76)</f>
        <v>0</v>
      </c>
      <c r="AB76" s="19">
        <f>SUM(CLAIMS_IndOS_Open_Adv:CLAIMS_IndIS_Closed_NonAdv!AB76)</f>
        <v>0</v>
      </c>
      <c r="AC76" s="19">
        <f>SUM(CLAIMS_IndOS_Open_Adv:CLAIMS_IndIS_Closed_NonAdv!AC76)</f>
        <v>0</v>
      </c>
      <c r="AD76" s="19">
        <f>SUM(CLAIMS_IndOS_Open_Adv:CLAIMS_IndIS_Closed_NonAdv!AD76)</f>
        <v>0</v>
      </c>
      <c r="AE76" s="19">
        <f>SUM(CLAIMS_IndOS_Open_Adv:CLAIMS_IndIS_Closed_NonAdv!AE76)</f>
        <v>0</v>
      </c>
      <c r="AF76" s="19">
        <f>SUM(CLAIMS_IndOS_Open_Adv:CLAIMS_IndIS_Closed_NonAdv!AF76)</f>
        <v>0</v>
      </c>
      <c r="AG76" s="19">
        <f>SUM(CLAIMS_IndOS_Open_Adv:CLAIMS_IndIS_Closed_NonAdv!AG76)</f>
        <v>0</v>
      </c>
      <c r="AH76" s="19">
        <f>SUM(CLAIMS_IndOS_Open_Adv:CLAIMS_IndIS_Closed_NonAdv!AH76)</f>
        <v>0</v>
      </c>
      <c r="AI76" s="19">
        <f>SUM(CLAIMS_IndOS_Open_Adv:CLAIMS_IndIS_Closed_NonAdv!AI76)</f>
        <v>0</v>
      </c>
      <c r="AJ76" s="19">
        <f>SUM(CLAIMS_IndOS_Open_Adv:CLAIMS_IndIS_Closed_NonAdv!AJ76)</f>
        <v>0</v>
      </c>
      <c r="AK76" s="19">
        <f>SUM(CLAIMS_IndOS_Open_Adv:CLAIMS_IndIS_Closed_NonAdv!AK76)</f>
        <v>0</v>
      </c>
      <c r="AL76" s="19">
        <f>SUM(CLAIMS_IndOS_Open_Adv:CLAIMS_IndIS_Closed_NonAdv!AL76)</f>
        <v>0</v>
      </c>
      <c r="AM76" s="19">
        <f>SUM(CLAIMS_IndOS_Open_Adv:CLAIMS_IndIS_Closed_NonAdv!AM76)</f>
        <v>0</v>
      </c>
      <c r="AN76" s="19">
        <f>SUM(CLAIMS_IndOS_Open_Adv:CLAIMS_IndIS_Closed_NonAdv!AN76)</f>
        <v>0</v>
      </c>
      <c r="AO76" s="19">
        <f>SUM(CLAIMS_IndOS_Open_Adv:CLAIMS_IndIS_Closed_NonAdv!AO76)</f>
        <v>0</v>
      </c>
      <c r="AP76" s="19">
        <f>SUM(CLAIMS_IndOS_Open_Adv:CLAIMS_IndIS_Closed_NonAdv!AP76)</f>
        <v>0</v>
      </c>
      <c r="AQ76" s="19">
        <f>SUM(CLAIMS_IndOS_Open_Adv:CLAIMS_IndIS_Closed_NonAdv!AQ76)</f>
        <v>0</v>
      </c>
      <c r="AR76" s="19">
        <f>SUM(CLAIMS_IndOS_Open_Adv:CLAIMS_IndIS_Closed_NonAdv!AR76)</f>
        <v>0</v>
      </c>
      <c r="AS76" s="19">
        <f>SUM(CLAIMS_IndOS_Open_Adv:CLAIMS_IndIS_Closed_NonAdv!AS76)</f>
        <v>0</v>
      </c>
      <c r="AT76" s="19">
        <f>SUM(CLAIMS_IndOS_Open_Adv:CLAIMS_IndIS_Closed_NonAdv!AT76)</f>
        <v>0</v>
      </c>
      <c r="AU76" s="19">
        <f>SUM(CLAIMS_IndOS_Open_Adv:CLAIMS_IndIS_Closed_NonAdv!AU76)</f>
        <v>0</v>
      </c>
      <c r="AV76" s="19">
        <f>SUM(CLAIMS_IndOS_Open_Adv:CLAIMS_IndIS_Closed_NonAdv!AV76)</f>
        <v>0</v>
      </c>
      <c r="AW76" s="19">
        <f>SUM(CLAIMS_IndOS_Open_Adv:CLAIMS_IndIS_Closed_NonAdv!AW76)</f>
        <v>0</v>
      </c>
      <c r="AX76" s="19">
        <f>SUM(CLAIMS_IndOS_Open_Adv:CLAIMS_IndIS_Closed_NonAdv!AX76)</f>
        <v>0</v>
      </c>
      <c r="AY76" s="19">
        <f>SUM(CLAIMS_IndOS_Open_Adv:CLAIMS_IndIS_Closed_NonAdv!AY76)</f>
        <v>0</v>
      </c>
      <c r="AZ76" s="19">
        <f>SUM(CLAIMS_IndOS_Open_Adv:CLAIMS_IndIS_Closed_NonAdv!AZ76)</f>
        <v>0</v>
      </c>
      <c r="BA76" s="19">
        <f>SUM(CLAIMS_IndOS_Open_Adv:CLAIMS_IndIS_Closed_NonAdv!BA76)</f>
        <v>0</v>
      </c>
      <c r="BB76" s="19">
        <f>SUM(CLAIMS_IndOS_Open_Adv:CLAIMS_IndIS_Closed_NonAdv!BB76)</f>
        <v>0</v>
      </c>
      <c r="BC76" s="19">
        <f>SUM(CLAIMS_IndOS_Open_Adv:CLAIMS_IndIS_Closed_NonAdv!BC76)</f>
        <v>0</v>
      </c>
      <c r="BD76" s="19">
        <f>SUM(CLAIMS_IndOS_Open_Adv:CLAIMS_IndIS_Closed_NonAdv!BD76)</f>
        <v>0</v>
      </c>
      <c r="BE76" s="19">
        <f>SUM(CLAIMS_IndOS_Open_Adv:CLAIMS_IndIS_Closed_NonAdv!BE76)</f>
        <v>0</v>
      </c>
      <c r="BF76" s="19">
        <f>SUM(CLAIMS_IndOS_Open_Adv:CLAIMS_IndIS_Closed_NonAdv!BF76)</f>
        <v>0</v>
      </c>
      <c r="BG76" s="19">
        <f>SUM(CLAIMS_IndOS_Open_Adv:CLAIMS_IndIS_Closed_NonAdv!BG76)</f>
        <v>0</v>
      </c>
      <c r="BH76" s="19">
        <f>SUM(CLAIMS_IndOS_Open_Adv:CLAIMS_IndIS_Closed_NonAdv!BH76)</f>
        <v>0</v>
      </c>
      <c r="BI76" s="19">
        <f>SUM(CLAIMS_IndOS_Open_Adv:CLAIMS_IndIS_Closed_NonAdv!BI76)</f>
        <v>0</v>
      </c>
    </row>
    <row r="77" spans="1:61" x14ac:dyDescent="0.55000000000000004">
      <c r="A77" s="16" t="str">
        <f t="shared" si="6"/>
        <v>CLAIM AMOUNTS PAID</v>
      </c>
      <c r="C77" s="7" t="s">
        <v>25</v>
      </c>
      <c r="D77" s="44" t="s">
        <v>313</v>
      </c>
      <c r="E77" s="44" t="s">
        <v>26</v>
      </c>
      <c r="F77" s="19">
        <f>SUM(CLAIMS_IndOS_Open_Adv:CLAIMS_IndIS_Closed_NonAdv!F77)</f>
        <v>0</v>
      </c>
      <c r="G77" s="19">
        <f>SUM(CLAIMS_IndOS_Open_Adv:CLAIMS_IndIS_Closed_NonAdv!G77)</f>
        <v>0</v>
      </c>
      <c r="H77" s="19">
        <f>SUM(CLAIMS_IndOS_Open_Adv:CLAIMS_IndIS_Closed_NonAdv!H77)</f>
        <v>0</v>
      </c>
      <c r="I77" s="19">
        <f>SUM(CLAIMS_IndOS_Open_Adv:CLAIMS_IndIS_Closed_NonAdv!I77)</f>
        <v>0</v>
      </c>
      <c r="J77" s="19">
        <f>SUM(CLAIMS_IndOS_Open_Adv:CLAIMS_IndIS_Closed_NonAdv!J77)</f>
        <v>0</v>
      </c>
      <c r="K77" s="19">
        <f>SUM(CLAIMS_IndOS_Open_Adv:CLAIMS_IndIS_Closed_NonAdv!K77)</f>
        <v>0</v>
      </c>
      <c r="L77" s="19">
        <f>SUM(CLAIMS_IndOS_Open_Adv:CLAIMS_IndIS_Closed_NonAdv!L77)</f>
        <v>0</v>
      </c>
      <c r="M77" s="19">
        <f>SUM(CLAIMS_IndOS_Open_Adv:CLAIMS_IndIS_Closed_NonAdv!M77)</f>
        <v>0</v>
      </c>
      <c r="N77" s="19">
        <f>SUM(CLAIMS_IndOS_Open_Adv:CLAIMS_IndIS_Closed_NonAdv!N77)</f>
        <v>0</v>
      </c>
      <c r="O77" s="19">
        <f>SUM(CLAIMS_IndOS_Open_Adv:CLAIMS_IndIS_Closed_NonAdv!O77)</f>
        <v>0</v>
      </c>
      <c r="P77" s="19">
        <f>SUM(CLAIMS_IndOS_Open_Adv:CLAIMS_IndIS_Closed_NonAdv!P77)</f>
        <v>0</v>
      </c>
      <c r="Q77" s="19">
        <f>SUM(CLAIMS_IndOS_Open_Adv:CLAIMS_IndIS_Closed_NonAdv!Q77)</f>
        <v>0</v>
      </c>
      <c r="R77" s="19">
        <f>SUM(CLAIMS_IndOS_Open_Adv:CLAIMS_IndIS_Closed_NonAdv!R77)</f>
        <v>0</v>
      </c>
      <c r="S77" s="19">
        <f>SUM(CLAIMS_IndOS_Open_Adv:CLAIMS_IndIS_Closed_NonAdv!S77)</f>
        <v>0</v>
      </c>
      <c r="T77" s="19">
        <f>SUM(CLAIMS_IndOS_Open_Adv:CLAIMS_IndIS_Closed_NonAdv!T77)</f>
        <v>0</v>
      </c>
      <c r="U77" s="19">
        <f>SUM(CLAIMS_IndOS_Open_Adv:CLAIMS_IndIS_Closed_NonAdv!U77)</f>
        <v>0</v>
      </c>
      <c r="V77" s="19">
        <f>SUM(CLAIMS_IndOS_Open_Adv:CLAIMS_IndIS_Closed_NonAdv!V77)</f>
        <v>0</v>
      </c>
      <c r="W77" s="19">
        <f>SUM(CLAIMS_IndOS_Open_Adv:CLAIMS_IndIS_Closed_NonAdv!W77)</f>
        <v>0</v>
      </c>
      <c r="X77" s="19">
        <f>SUM(CLAIMS_IndOS_Open_Adv:CLAIMS_IndIS_Closed_NonAdv!X77)</f>
        <v>0</v>
      </c>
      <c r="Y77" s="19">
        <f>SUM(CLAIMS_IndOS_Open_Adv:CLAIMS_IndIS_Closed_NonAdv!Y77)</f>
        <v>0</v>
      </c>
      <c r="Z77" s="19">
        <f>SUM(CLAIMS_IndOS_Open_Adv:CLAIMS_IndIS_Closed_NonAdv!Z77)</f>
        <v>0</v>
      </c>
      <c r="AA77" s="19">
        <f>SUM(CLAIMS_IndOS_Open_Adv:CLAIMS_IndIS_Closed_NonAdv!AA77)</f>
        <v>0</v>
      </c>
      <c r="AB77" s="19">
        <f>SUM(CLAIMS_IndOS_Open_Adv:CLAIMS_IndIS_Closed_NonAdv!AB77)</f>
        <v>0</v>
      </c>
      <c r="AC77" s="19">
        <f>SUM(CLAIMS_IndOS_Open_Adv:CLAIMS_IndIS_Closed_NonAdv!AC77)</f>
        <v>0</v>
      </c>
      <c r="AD77" s="19">
        <f>SUM(CLAIMS_IndOS_Open_Adv:CLAIMS_IndIS_Closed_NonAdv!AD77)</f>
        <v>0</v>
      </c>
      <c r="AE77" s="19">
        <f>SUM(CLAIMS_IndOS_Open_Adv:CLAIMS_IndIS_Closed_NonAdv!AE77)</f>
        <v>0</v>
      </c>
      <c r="AF77" s="19">
        <f>SUM(CLAIMS_IndOS_Open_Adv:CLAIMS_IndIS_Closed_NonAdv!AF77)</f>
        <v>0</v>
      </c>
      <c r="AG77" s="19">
        <f>SUM(CLAIMS_IndOS_Open_Adv:CLAIMS_IndIS_Closed_NonAdv!AG77)</f>
        <v>0</v>
      </c>
      <c r="AH77" s="19">
        <f>SUM(CLAIMS_IndOS_Open_Adv:CLAIMS_IndIS_Closed_NonAdv!AH77)</f>
        <v>0</v>
      </c>
      <c r="AI77" s="19">
        <f>SUM(CLAIMS_IndOS_Open_Adv:CLAIMS_IndIS_Closed_NonAdv!AI77)</f>
        <v>0</v>
      </c>
      <c r="AJ77" s="19">
        <f>SUM(CLAIMS_IndOS_Open_Adv:CLAIMS_IndIS_Closed_NonAdv!AJ77)</f>
        <v>0</v>
      </c>
      <c r="AK77" s="19">
        <f>SUM(CLAIMS_IndOS_Open_Adv:CLAIMS_IndIS_Closed_NonAdv!AK77)</f>
        <v>0</v>
      </c>
      <c r="AL77" s="19">
        <f>SUM(CLAIMS_IndOS_Open_Adv:CLAIMS_IndIS_Closed_NonAdv!AL77)</f>
        <v>0</v>
      </c>
      <c r="AM77" s="19">
        <f>SUM(CLAIMS_IndOS_Open_Adv:CLAIMS_IndIS_Closed_NonAdv!AM77)</f>
        <v>0</v>
      </c>
      <c r="AN77" s="19">
        <f>SUM(CLAIMS_IndOS_Open_Adv:CLAIMS_IndIS_Closed_NonAdv!AN77)</f>
        <v>0</v>
      </c>
      <c r="AO77" s="19">
        <f>SUM(CLAIMS_IndOS_Open_Adv:CLAIMS_IndIS_Closed_NonAdv!AO77)</f>
        <v>0</v>
      </c>
      <c r="AP77" s="19">
        <f>SUM(CLAIMS_IndOS_Open_Adv:CLAIMS_IndIS_Closed_NonAdv!AP77)</f>
        <v>0</v>
      </c>
      <c r="AQ77" s="19">
        <f>SUM(CLAIMS_IndOS_Open_Adv:CLAIMS_IndIS_Closed_NonAdv!AQ77)</f>
        <v>0</v>
      </c>
      <c r="AR77" s="19">
        <f>SUM(CLAIMS_IndOS_Open_Adv:CLAIMS_IndIS_Closed_NonAdv!AR77)</f>
        <v>0</v>
      </c>
      <c r="AS77" s="19">
        <f>SUM(CLAIMS_IndOS_Open_Adv:CLAIMS_IndIS_Closed_NonAdv!AS77)</f>
        <v>0</v>
      </c>
      <c r="AT77" s="19">
        <f>SUM(CLAIMS_IndOS_Open_Adv:CLAIMS_IndIS_Closed_NonAdv!AT77)</f>
        <v>0</v>
      </c>
      <c r="AU77" s="19">
        <f>SUM(CLAIMS_IndOS_Open_Adv:CLAIMS_IndIS_Closed_NonAdv!AU77)</f>
        <v>0</v>
      </c>
      <c r="AV77" s="19">
        <f>SUM(CLAIMS_IndOS_Open_Adv:CLAIMS_IndIS_Closed_NonAdv!AV77)</f>
        <v>0</v>
      </c>
      <c r="AW77" s="19">
        <f>SUM(CLAIMS_IndOS_Open_Adv:CLAIMS_IndIS_Closed_NonAdv!AW77)</f>
        <v>0</v>
      </c>
      <c r="AX77" s="19">
        <f>SUM(CLAIMS_IndOS_Open_Adv:CLAIMS_IndIS_Closed_NonAdv!AX77)</f>
        <v>0</v>
      </c>
      <c r="AY77" s="19">
        <f>SUM(CLAIMS_IndOS_Open_Adv:CLAIMS_IndIS_Closed_NonAdv!AY77)</f>
        <v>0</v>
      </c>
      <c r="AZ77" s="19">
        <f>SUM(CLAIMS_IndOS_Open_Adv:CLAIMS_IndIS_Closed_NonAdv!AZ77)</f>
        <v>0</v>
      </c>
      <c r="BA77" s="19">
        <f>SUM(CLAIMS_IndOS_Open_Adv:CLAIMS_IndIS_Closed_NonAdv!BA77)</f>
        <v>0</v>
      </c>
      <c r="BB77" s="19">
        <f>SUM(CLAIMS_IndOS_Open_Adv:CLAIMS_IndIS_Closed_NonAdv!BB77)</f>
        <v>0</v>
      </c>
      <c r="BC77" s="19">
        <f>SUM(CLAIMS_IndOS_Open_Adv:CLAIMS_IndIS_Closed_NonAdv!BC77)</f>
        <v>0</v>
      </c>
      <c r="BD77" s="19">
        <f>SUM(CLAIMS_IndOS_Open_Adv:CLAIMS_IndIS_Closed_NonAdv!BD77)</f>
        <v>0</v>
      </c>
      <c r="BE77" s="19">
        <f>SUM(CLAIMS_IndOS_Open_Adv:CLAIMS_IndIS_Closed_NonAdv!BE77)</f>
        <v>0</v>
      </c>
      <c r="BF77" s="19">
        <f>SUM(CLAIMS_IndOS_Open_Adv:CLAIMS_IndIS_Closed_NonAdv!BF77)</f>
        <v>0</v>
      </c>
      <c r="BG77" s="19">
        <f>SUM(CLAIMS_IndOS_Open_Adv:CLAIMS_IndIS_Closed_NonAdv!BG77)</f>
        <v>0</v>
      </c>
      <c r="BH77" s="19">
        <f>SUM(CLAIMS_IndOS_Open_Adv:CLAIMS_IndIS_Closed_NonAdv!BH77)</f>
        <v>0</v>
      </c>
      <c r="BI77" s="19">
        <f>SUM(CLAIMS_IndOS_Open_Adv:CLAIMS_IndIS_Closed_NonAdv!BI77)</f>
        <v>0</v>
      </c>
    </row>
    <row r="78" spans="1:61" x14ac:dyDescent="0.55000000000000004">
      <c r="A78" s="16" t="str">
        <f t="shared" si="6"/>
        <v>CLAIM AMOUNTS PAID</v>
      </c>
      <c r="C78" s="7" t="s">
        <v>25</v>
      </c>
      <c r="D78" s="44" t="s">
        <v>660</v>
      </c>
      <c r="E78" s="44" t="s">
        <v>203</v>
      </c>
      <c r="F78" s="19">
        <f>SUM(CLAIMS_IndOS_Open_Adv:CLAIMS_IndIS_Closed_NonAdv!F78)</f>
        <v>0</v>
      </c>
      <c r="G78" s="19">
        <f>SUM(CLAIMS_IndOS_Open_Adv:CLAIMS_IndIS_Closed_NonAdv!G78)</f>
        <v>0</v>
      </c>
      <c r="H78" s="19">
        <f>SUM(CLAIMS_IndOS_Open_Adv:CLAIMS_IndIS_Closed_NonAdv!H78)</f>
        <v>0</v>
      </c>
      <c r="I78" s="19">
        <f>SUM(CLAIMS_IndOS_Open_Adv:CLAIMS_IndIS_Closed_NonAdv!I78)</f>
        <v>0</v>
      </c>
      <c r="J78" s="19">
        <f>SUM(CLAIMS_IndOS_Open_Adv:CLAIMS_IndIS_Closed_NonAdv!J78)</f>
        <v>0</v>
      </c>
      <c r="K78" s="19">
        <f>SUM(CLAIMS_IndOS_Open_Adv:CLAIMS_IndIS_Closed_NonAdv!K78)</f>
        <v>0</v>
      </c>
      <c r="L78" s="19">
        <f>SUM(CLAIMS_IndOS_Open_Adv:CLAIMS_IndIS_Closed_NonAdv!L78)</f>
        <v>0</v>
      </c>
      <c r="M78" s="19">
        <f>SUM(CLAIMS_IndOS_Open_Adv:CLAIMS_IndIS_Closed_NonAdv!M78)</f>
        <v>0</v>
      </c>
      <c r="N78" s="19">
        <f>SUM(CLAIMS_IndOS_Open_Adv:CLAIMS_IndIS_Closed_NonAdv!N78)</f>
        <v>0</v>
      </c>
      <c r="O78" s="19">
        <f>SUM(CLAIMS_IndOS_Open_Adv:CLAIMS_IndIS_Closed_NonAdv!O78)</f>
        <v>0</v>
      </c>
      <c r="P78" s="19">
        <f>SUM(CLAIMS_IndOS_Open_Adv:CLAIMS_IndIS_Closed_NonAdv!P78)</f>
        <v>0</v>
      </c>
      <c r="Q78" s="19">
        <f>SUM(CLAIMS_IndOS_Open_Adv:CLAIMS_IndIS_Closed_NonAdv!Q78)</f>
        <v>0</v>
      </c>
      <c r="R78" s="19">
        <f>SUM(CLAIMS_IndOS_Open_Adv:CLAIMS_IndIS_Closed_NonAdv!R78)</f>
        <v>0</v>
      </c>
      <c r="S78" s="19">
        <f>SUM(CLAIMS_IndOS_Open_Adv:CLAIMS_IndIS_Closed_NonAdv!S78)</f>
        <v>0</v>
      </c>
      <c r="T78" s="19">
        <f>SUM(CLAIMS_IndOS_Open_Adv:CLAIMS_IndIS_Closed_NonAdv!T78)</f>
        <v>0</v>
      </c>
      <c r="U78" s="19">
        <f>SUM(CLAIMS_IndOS_Open_Adv:CLAIMS_IndIS_Closed_NonAdv!U78)</f>
        <v>0</v>
      </c>
      <c r="V78" s="19">
        <f>SUM(CLAIMS_IndOS_Open_Adv:CLAIMS_IndIS_Closed_NonAdv!V78)</f>
        <v>0</v>
      </c>
      <c r="W78" s="19">
        <f>SUM(CLAIMS_IndOS_Open_Adv:CLAIMS_IndIS_Closed_NonAdv!W78)</f>
        <v>0</v>
      </c>
      <c r="X78" s="19">
        <f>SUM(CLAIMS_IndOS_Open_Adv:CLAIMS_IndIS_Closed_NonAdv!X78)</f>
        <v>0</v>
      </c>
      <c r="Y78" s="19">
        <f>SUM(CLAIMS_IndOS_Open_Adv:CLAIMS_IndIS_Closed_NonAdv!Y78)</f>
        <v>0</v>
      </c>
      <c r="Z78" s="19">
        <f>SUM(CLAIMS_IndOS_Open_Adv:CLAIMS_IndIS_Closed_NonAdv!Z78)</f>
        <v>0</v>
      </c>
      <c r="AA78" s="19">
        <f>SUM(CLAIMS_IndOS_Open_Adv:CLAIMS_IndIS_Closed_NonAdv!AA78)</f>
        <v>0</v>
      </c>
      <c r="AB78" s="19">
        <f>SUM(CLAIMS_IndOS_Open_Adv:CLAIMS_IndIS_Closed_NonAdv!AB78)</f>
        <v>0</v>
      </c>
      <c r="AC78" s="19">
        <f>SUM(CLAIMS_IndOS_Open_Adv:CLAIMS_IndIS_Closed_NonAdv!AC78)</f>
        <v>0</v>
      </c>
      <c r="AD78" s="19">
        <f>SUM(CLAIMS_IndOS_Open_Adv:CLAIMS_IndIS_Closed_NonAdv!AD78)</f>
        <v>0</v>
      </c>
      <c r="AE78" s="19">
        <f>SUM(CLAIMS_IndOS_Open_Adv:CLAIMS_IndIS_Closed_NonAdv!AE78)</f>
        <v>0</v>
      </c>
      <c r="AF78" s="19">
        <f>SUM(CLAIMS_IndOS_Open_Adv:CLAIMS_IndIS_Closed_NonAdv!AF78)</f>
        <v>0</v>
      </c>
      <c r="AG78" s="19">
        <f>SUM(CLAIMS_IndOS_Open_Adv:CLAIMS_IndIS_Closed_NonAdv!AG78)</f>
        <v>0</v>
      </c>
      <c r="AH78" s="19">
        <f>SUM(CLAIMS_IndOS_Open_Adv:CLAIMS_IndIS_Closed_NonAdv!AH78)</f>
        <v>0</v>
      </c>
      <c r="AI78" s="19">
        <f>SUM(CLAIMS_IndOS_Open_Adv:CLAIMS_IndIS_Closed_NonAdv!AI78)</f>
        <v>0</v>
      </c>
      <c r="AJ78" s="19">
        <f>SUM(CLAIMS_IndOS_Open_Adv:CLAIMS_IndIS_Closed_NonAdv!AJ78)</f>
        <v>0</v>
      </c>
      <c r="AK78" s="19">
        <f>SUM(CLAIMS_IndOS_Open_Adv:CLAIMS_IndIS_Closed_NonAdv!AK78)</f>
        <v>0</v>
      </c>
      <c r="AL78" s="19">
        <f>SUM(CLAIMS_IndOS_Open_Adv:CLAIMS_IndIS_Closed_NonAdv!AL78)</f>
        <v>0</v>
      </c>
      <c r="AM78" s="19">
        <f>SUM(CLAIMS_IndOS_Open_Adv:CLAIMS_IndIS_Closed_NonAdv!AM78)</f>
        <v>0</v>
      </c>
      <c r="AN78" s="19">
        <f>SUM(CLAIMS_IndOS_Open_Adv:CLAIMS_IndIS_Closed_NonAdv!AN78)</f>
        <v>0</v>
      </c>
      <c r="AO78" s="19">
        <f>SUM(CLAIMS_IndOS_Open_Adv:CLAIMS_IndIS_Closed_NonAdv!AO78)</f>
        <v>0</v>
      </c>
      <c r="AP78" s="19">
        <f>SUM(CLAIMS_IndOS_Open_Adv:CLAIMS_IndIS_Closed_NonAdv!AP78)</f>
        <v>0</v>
      </c>
      <c r="AQ78" s="19">
        <f>SUM(CLAIMS_IndOS_Open_Adv:CLAIMS_IndIS_Closed_NonAdv!AQ78)</f>
        <v>0</v>
      </c>
      <c r="AR78" s="19">
        <f>SUM(CLAIMS_IndOS_Open_Adv:CLAIMS_IndIS_Closed_NonAdv!AR78)</f>
        <v>0</v>
      </c>
      <c r="AS78" s="19">
        <f>SUM(CLAIMS_IndOS_Open_Adv:CLAIMS_IndIS_Closed_NonAdv!AS78)</f>
        <v>0</v>
      </c>
      <c r="AT78" s="19">
        <f>SUM(CLAIMS_IndOS_Open_Adv:CLAIMS_IndIS_Closed_NonAdv!AT78)</f>
        <v>0</v>
      </c>
      <c r="AU78" s="19">
        <f>SUM(CLAIMS_IndOS_Open_Adv:CLAIMS_IndIS_Closed_NonAdv!AU78)</f>
        <v>0</v>
      </c>
      <c r="AV78" s="19">
        <f>SUM(CLAIMS_IndOS_Open_Adv:CLAIMS_IndIS_Closed_NonAdv!AV78)</f>
        <v>0</v>
      </c>
      <c r="AW78" s="19">
        <f>SUM(CLAIMS_IndOS_Open_Adv:CLAIMS_IndIS_Closed_NonAdv!AW78)</f>
        <v>0</v>
      </c>
      <c r="AX78" s="19">
        <f>SUM(CLAIMS_IndOS_Open_Adv:CLAIMS_IndIS_Closed_NonAdv!AX78)</f>
        <v>0</v>
      </c>
      <c r="AY78" s="19">
        <f>SUM(CLAIMS_IndOS_Open_Adv:CLAIMS_IndIS_Closed_NonAdv!AY78)</f>
        <v>0</v>
      </c>
      <c r="AZ78" s="19">
        <f>SUM(CLAIMS_IndOS_Open_Adv:CLAIMS_IndIS_Closed_NonAdv!AZ78)</f>
        <v>0</v>
      </c>
      <c r="BA78" s="19">
        <f>SUM(CLAIMS_IndOS_Open_Adv:CLAIMS_IndIS_Closed_NonAdv!BA78)</f>
        <v>0</v>
      </c>
      <c r="BB78" s="19">
        <f>SUM(CLAIMS_IndOS_Open_Adv:CLAIMS_IndIS_Closed_NonAdv!BB78)</f>
        <v>0</v>
      </c>
      <c r="BC78" s="19">
        <f>SUM(CLAIMS_IndOS_Open_Adv:CLAIMS_IndIS_Closed_NonAdv!BC78)</f>
        <v>0</v>
      </c>
      <c r="BD78" s="19">
        <f>SUM(CLAIMS_IndOS_Open_Adv:CLAIMS_IndIS_Closed_NonAdv!BD78)</f>
        <v>0</v>
      </c>
      <c r="BE78" s="19">
        <f>SUM(CLAIMS_IndOS_Open_Adv:CLAIMS_IndIS_Closed_NonAdv!BE78)</f>
        <v>0</v>
      </c>
      <c r="BF78" s="19">
        <f>SUM(CLAIMS_IndOS_Open_Adv:CLAIMS_IndIS_Closed_NonAdv!BF78)</f>
        <v>0</v>
      </c>
      <c r="BG78" s="19">
        <f>SUM(CLAIMS_IndOS_Open_Adv:CLAIMS_IndIS_Closed_NonAdv!BG78)</f>
        <v>0</v>
      </c>
      <c r="BH78" s="19">
        <f>SUM(CLAIMS_IndOS_Open_Adv:CLAIMS_IndIS_Closed_NonAdv!BH78)</f>
        <v>0</v>
      </c>
      <c r="BI78" s="19">
        <f>SUM(CLAIMS_IndOS_Open_Adv:CLAIMS_IndIS_Closed_NonAdv!BI78)</f>
        <v>0</v>
      </c>
    </row>
    <row r="79" spans="1:61" x14ac:dyDescent="0.55000000000000004">
      <c r="A79" s="16" t="str">
        <f t="shared" si="6"/>
        <v>CLAIM AMOUNTS PAID</v>
      </c>
      <c r="C79" s="7" t="s">
        <v>25</v>
      </c>
      <c r="D79" s="44" t="s">
        <v>662</v>
      </c>
      <c r="E79" s="44" t="s">
        <v>204</v>
      </c>
      <c r="F79" s="19">
        <f>SUM(CLAIMS_IndOS_Open_Adv:CLAIMS_IndIS_Closed_NonAdv!F79)</f>
        <v>0</v>
      </c>
      <c r="G79" s="19">
        <f>SUM(CLAIMS_IndOS_Open_Adv:CLAIMS_IndIS_Closed_NonAdv!G79)</f>
        <v>0</v>
      </c>
      <c r="H79" s="19">
        <f>SUM(CLAIMS_IndOS_Open_Adv:CLAIMS_IndIS_Closed_NonAdv!H79)</f>
        <v>0</v>
      </c>
      <c r="I79" s="19">
        <f>SUM(CLAIMS_IndOS_Open_Adv:CLAIMS_IndIS_Closed_NonAdv!I79)</f>
        <v>0</v>
      </c>
      <c r="J79" s="19">
        <f>SUM(CLAIMS_IndOS_Open_Adv:CLAIMS_IndIS_Closed_NonAdv!J79)</f>
        <v>0</v>
      </c>
      <c r="K79" s="19">
        <f>SUM(CLAIMS_IndOS_Open_Adv:CLAIMS_IndIS_Closed_NonAdv!K79)</f>
        <v>0</v>
      </c>
      <c r="L79" s="19">
        <f>SUM(CLAIMS_IndOS_Open_Adv:CLAIMS_IndIS_Closed_NonAdv!L79)</f>
        <v>0</v>
      </c>
      <c r="M79" s="19">
        <f>SUM(CLAIMS_IndOS_Open_Adv:CLAIMS_IndIS_Closed_NonAdv!M79)</f>
        <v>0</v>
      </c>
      <c r="N79" s="19">
        <f>SUM(CLAIMS_IndOS_Open_Adv:CLAIMS_IndIS_Closed_NonAdv!N79)</f>
        <v>0</v>
      </c>
      <c r="O79" s="19">
        <f>SUM(CLAIMS_IndOS_Open_Adv:CLAIMS_IndIS_Closed_NonAdv!O79)</f>
        <v>0</v>
      </c>
      <c r="P79" s="19">
        <f>SUM(CLAIMS_IndOS_Open_Adv:CLAIMS_IndIS_Closed_NonAdv!P79)</f>
        <v>0</v>
      </c>
      <c r="Q79" s="19">
        <f>SUM(CLAIMS_IndOS_Open_Adv:CLAIMS_IndIS_Closed_NonAdv!Q79)</f>
        <v>0</v>
      </c>
      <c r="R79" s="19">
        <f>SUM(CLAIMS_IndOS_Open_Adv:CLAIMS_IndIS_Closed_NonAdv!R79)</f>
        <v>0</v>
      </c>
      <c r="S79" s="19">
        <f>SUM(CLAIMS_IndOS_Open_Adv:CLAIMS_IndIS_Closed_NonAdv!S79)</f>
        <v>0</v>
      </c>
      <c r="T79" s="19">
        <f>SUM(CLAIMS_IndOS_Open_Adv:CLAIMS_IndIS_Closed_NonAdv!T79)</f>
        <v>0</v>
      </c>
      <c r="U79" s="19">
        <f>SUM(CLAIMS_IndOS_Open_Adv:CLAIMS_IndIS_Closed_NonAdv!U79)</f>
        <v>0</v>
      </c>
      <c r="V79" s="19">
        <f>SUM(CLAIMS_IndOS_Open_Adv:CLAIMS_IndIS_Closed_NonAdv!V79)</f>
        <v>0</v>
      </c>
      <c r="W79" s="19">
        <f>SUM(CLAIMS_IndOS_Open_Adv:CLAIMS_IndIS_Closed_NonAdv!W79)</f>
        <v>0</v>
      </c>
      <c r="X79" s="19">
        <f>SUM(CLAIMS_IndOS_Open_Adv:CLAIMS_IndIS_Closed_NonAdv!X79)</f>
        <v>0</v>
      </c>
      <c r="Y79" s="19">
        <f>SUM(CLAIMS_IndOS_Open_Adv:CLAIMS_IndIS_Closed_NonAdv!Y79)</f>
        <v>0</v>
      </c>
      <c r="Z79" s="19">
        <f>SUM(CLAIMS_IndOS_Open_Adv:CLAIMS_IndIS_Closed_NonAdv!Z79)</f>
        <v>0</v>
      </c>
      <c r="AA79" s="19">
        <f>SUM(CLAIMS_IndOS_Open_Adv:CLAIMS_IndIS_Closed_NonAdv!AA79)</f>
        <v>0</v>
      </c>
      <c r="AB79" s="19">
        <f>SUM(CLAIMS_IndOS_Open_Adv:CLAIMS_IndIS_Closed_NonAdv!AB79)</f>
        <v>0</v>
      </c>
      <c r="AC79" s="19">
        <f>SUM(CLAIMS_IndOS_Open_Adv:CLAIMS_IndIS_Closed_NonAdv!AC79)</f>
        <v>0</v>
      </c>
      <c r="AD79" s="19">
        <f>SUM(CLAIMS_IndOS_Open_Adv:CLAIMS_IndIS_Closed_NonAdv!AD79)</f>
        <v>0</v>
      </c>
      <c r="AE79" s="19">
        <f>SUM(CLAIMS_IndOS_Open_Adv:CLAIMS_IndIS_Closed_NonAdv!AE79)</f>
        <v>0</v>
      </c>
      <c r="AF79" s="19">
        <f>SUM(CLAIMS_IndOS_Open_Adv:CLAIMS_IndIS_Closed_NonAdv!AF79)</f>
        <v>0</v>
      </c>
      <c r="AG79" s="19">
        <f>SUM(CLAIMS_IndOS_Open_Adv:CLAIMS_IndIS_Closed_NonAdv!AG79)</f>
        <v>0</v>
      </c>
      <c r="AH79" s="19">
        <f>SUM(CLAIMS_IndOS_Open_Adv:CLAIMS_IndIS_Closed_NonAdv!AH79)</f>
        <v>0</v>
      </c>
      <c r="AI79" s="19">
        <f>SUM(CLAIMS_IndOS_Open_Adv:CLAIMS_IndIS_Closed_NonAdv!AI79)</f>
        <v>0</v>
      </c>
      <c r="AJ79" s="19">
        <f>SUM(CLAIMS_IndOS_Open_Adv:CLAIMS_IndIS_Closed_NonAdv!AJ79)</f>
        <v>0</v>
      </c>
      <c r="AK79" s="19">
        <f>SUM(CLAIMS_IndOS_Open_Adv:CLAIMS_IndIS_Closed_NonAdv!AK79)</f>
        <v>0</v>
      </c>
      <c r="AL79" s="19">
        <f>SUM(CLAIMS_IndOS_Open_Adv:CLAIMS_IndIS_Closed_NonAdv!AL79)</f>
        <v>0</v>
      </c>
      <c r="AM79" s="19">
        <f>SUM(CLAIMS_IndOS_Open_Adv:CLAIMS_IndIS_Closed_NonAdv!AM79)</f>
        <v>0</v>
      </c>
      <c r="AN79" s="19">
        <f>SUM(CLAIMS_IndOS_Open_Adv:CLAIMS_IndIS_Closed_NonAdv!AN79)</f>
        <v>0</v>
      </c>
      <c r="AO79" s="19">
        <f>SUM(CLAIMS_IndOS_Open_Adv:CLAIMS_IndIS_Closed_NonAdv!AO79)</f>
        <v>0</v>
      </c>
      <c r="AP79" s="19">
        <f>SUM(CLAIMS_IndOS_Open_Adv:CLAIMS_IndIS_Closed_NonAdv!AP79)</f>
        <v>0</v>
      </c>
      <c r="AQ79" s="19">
        <f>SUM(CLAIMS_IndOS_Open_Adv:CLAIMS_IndIS_Closed_NonAdv!AQ79)</f>
        <v>0</v>
      </c>
      <c r="AR79" s="19">
        <f>SUM(CLAIMS_IndOS_Open_Adv:CLAIMS_IndIS_Closed_NonAdv!AR79)</f>
        <v>0</v>
      </c>
      <c r="AS79" s="19">
        <f>SUM(CLAIMS_IndOS_Open_Adv:CLAIMS_IndIS_Closed_NonAdv!AS79)</f>
        <v>0</v>
      </c>
      <c r="AT79" s="19">
        <f>SUM(CLAIMS_IndOS_Open_Adv:CLAIMS_IndIS_Closed_NonAdv!AT79)</f>
        <v>0</v>
      </c>
      <c r="AU79" s="19">
        <f>SUM(CLAIMS_IndOS_Open_Adv:CLAIMS_IndIS_Closed_NonAdv!AU79)</f>
        <v>0</v>
      </c>
      <c r="AV79" s="19">
        <f>SUM(CLAIMS_IndOS_Open_Adv:CLAIMS_IndIS_Closed_NonAdv!AV79)</f>
        <v>0</v>
      </c>
      <c r="AW79" s="19">
        <f>SUM(CLAIMS_IndOS_Open_Adv:CLAIMS_IndIS_Closed_NonAdv!AW79)</f>
        <v>0</v>
      </c>
      <c r="AX79" s="19">
        <f>SUM(CLAIMS_IndOS_Open_Adv:CLAIMS_IndIS_Closed_NonAdv!AX79)</f>
        <v>0</v>
      </c>
      <c r="AY79" s="19">
        <f>SUM(CLAIMS_IndOS_Open_Adv:CLAIMS_IndIS_Closed_NonAdv!AY79)</f>
        <v>0</v>
      </c>
      <c r="AZ79" s="19">
        <f>SUM(CLAIMS_IndOS_Open_Adv:CLAIMS_IndIS_Closed_NonAdv!AZ79)</f>
        <v>0</v>
      </c>
      <c r="BA79" s="19">
        <f>SUM(CLAIMS_IndOS_Open_Adv:CLAIMS_IndIS_Closed_NonAdv!BA79)</f>
        <v>0</v>
      </c>
      <c r="BB79" s="19">
        <f>SUM(CLAIMS_IndOS_Open_Adv:CLAIMS_IndIS_Closed_NonAdv!BB79)</f>
        <v>0</v>
      </c>
      <c r="BC79" s="19">
        <f>SUM(CLAIMS_IndOS_Open_Adv:CLAIMS_IndIS_Closed_NonAdv!BC79)</f>
        <v>0</v>
      </c>
      <c r="BD79" s="19">
        <f>SUM(CLAIMS_IndOS_Open_Adv:CLAIMS_IndIS_Closed_NonAdv!BD79)</f>
        <v>0</v>
      </c>
      <c r="BE79" s="19">
        <f>SUM(CLAIMS_IndOS_Open_Adv:CLAIMS_IndIS_Closed_NonAdv!BE79)</f>
        <v>0</v>
      </c>
      <c r="BF79" s="19">
        <f>SUM(CLAIMS_IndOS_Open_Adv:CLAIMS_IndIS_Closed_NonAdv!BF79)</f>
        <v>0</v>
      </c>
      <c r="BG79" s="19">
        <f>SUM(CLAIMS_IndOS_Open_Adv:CLAIMS_IndIS_Closed_NonAdv!BG79)</f>
        <v>0</v>
      </c>
      <c r="BH79" s="19">
        <f>SUM(CLAIMS_IndOS_Open_Adv:CLAIMS_IndIS_Closed_NonAdv!BH79)</f>
        <v>0</v>
      </c>
      <c r="BI79" s="19">
        <f>SUM(CLAIMS_IndOS_Open_Adv:CLAIMS_IndIS_Closed_NonAdv!BI79)</f>
        <v>0</v>
      </c>
    </row>
    <row r="80" spans="1:61" x14ac:dyDescent="0.55000000000000004">
      <c r="A80" s="16" t="str">
        <f t="shared" si="6"/>
        <v>CLAIM AMOUNTS PAID</v>
      </c>
      <c r="C80" s="7" t="s">
        <v>25</v>
      </c>
      <c r="D80" s="44" t="s">
        <v>717</v>
      </c>
      <c r="E80" s="44" t="s">
        <v>205</v>
      </c>
      <c r="F80" s="19">
        <f>SUM(CLAIMS_IndOS_Open_Adv:CLAIMS_IndIS_Closed_NonAdv!F80)</f>
        <v>0</v>
      </c>
      <c r="G80" s="19">
        <f>SUM(CLAIMS_IndOS_Open_Adv:CLAIMS_IndIS_Closed_NonAdv!G80)</f>
        <v>0</v>
      </c>
      <c r="H80" s="19">
        <f>SUM(CLAIMS_IndOS_Open_Adv:CLAIMS_IndIS_Closed_NonAdv!H80)</f>
        <v>0</v>
      </c>
      <c r="I80" s="19">
        <f>SUM(CLAIMS_IndOS_Open_Adv:CLAIMS_IndIS_Closed_NonAdv!I80)</f>
        <v>0</v>
      </c>
      <c r="J80" s="19">
        <f>SUM(CLAIMS_IndOS_Open_Adv:CLAIMS_IndIS_Closed_NonAdv!J80)</f>
        <v>0</v>
      </c>
      <c r="K80" s="19">
        <f>SUM(CLAIMS_IndOS_Open_Adv:CLAIMS_IndIS_Closed_NonAdv!K80)</f>
        <v>0</v>
      </c>
      <c r="L80" s="19">
        <f>SUM(CLAIMS_IndOS_Open_Adv:CLAIMS_IndIS_Closed_NonAdv!L80)</f>
        <v>0</v>
      </c>
      <c r="M80" s="19">
        <f>SUM(CLAIMS_IndOS_Open_Adv:CLAIMS_IndIS_Closed_NonAdv!M80)</f>
        <v>0</v>
      </c>
      <c r="N80" s="19">
        <f>SUM(CLAIMS_IndOS_Open_Adv:CLAIMS_IndIS_Closed_NonAdv!N80)</f>
        <v>0</v>
      </c>
      <c r="O80" s="19">
        <f>SUM(CLAIMS_IndOS_Open_Adv:CLAIMS_IndIS_Closed_NonAdv!O80)</f>
        <v>0</v>
      </c>
      <c r="P80" s="19">
        <f>SUM(CLAIMS_IndOS_Open_Adv:CLAIMS_IndIS_Closed_NonAdv!P80)</f>
        <v>0</v>
      </c>
      <c r="Q80" s="19">
        <f>SUM(CLAIMS_IndOS_Open_Adv:CLAIMS_IndIS_Closed_NonAdv!Q80)</f>
        <v>0</v>
      </c>
      <c r="R80" s="19">
        <f>SUM(CLAIMS_IndOS_Open_Adv:CLAIMS_IndIS_Closed_NonAdv!R80)</f>
        <v>0</v>
      </c>
      <c r="S80" s="19">
        <f>SUM(CLAIMS_IndOS_Open_Adv:CLAIMS_IndIS_Closed_NonAdv!S80)</f>
        <v>0</v>
      </c>
      <c r="T80" s="19">
        <f>SUM(CLAIMS_IndOS_Open_Adv:CLAIMS_IndIS_Closed_NonAdv!T80)</f>
        <v>0</v>
      </c>
      <c r="U80" s="19">
        <f>SUM(CLAIMS_IndOS_Open_Adv:CLAIMS_IndIS_Closed_NonAdv!U80)</f>
        <v>0</v>
      </c>
      <c r="V80" s="19">
        <f>SUM(CLAIMS_IndOS_Open_Adv:CLAIMS_IndIS_Closed_NonAdv!V80)</f>
        <v>0</v>
      </c>
      <c r="W80" s="19">
        <f>SUM(CLAIMS_IndOS_Open_Adv:CLAIMS_IndIS_Closed_NonAdv!W80)</f>
        <v>0</v>
      </c>
      <c r="X80" s="19">
        <f>SUM(CLAIMS_IndOS_Open_Adv:CLAIMS_IndIS_Closed_NonAdv!X80)</f>
        <v>0</v>
      </c>
      <c r="Y80" s="19">
        <f>SUM(CLAIMS_IndOS_Open_Adv:CLAIMS_IndIS_Closed_NonAdv!Y80)</f>
        <v>0</v>
      </c>
      <c r="Z80" s="19">
        <f>SUM(CLAIMS_IndOS_Open_Adv:CLAIMS_IndIS_Closed_NonAdv!Z80)</f>
        <v>0</v>
      </c>
      <c r="AA80" s="19">
        <f>SUM(CLAIMS_IndOS_Open_Adv:CLAIMS_IndIS_Closed_NonAdv!AA80)</f>
        <v>0</v>
      </c>
      <c r="AB80" s="19">
        <f>SUM(CLAIMS_IndOS_Open_Adv:CLAIMS_IndIS_Closed_NonAdv!AB80)</f>
        <v>0</v>
      </c>
      <c r="AC80" s="19">
        <f>SUM(CLAIMS_IndOS_Open_Adv:CLAIMS_IndIS_Closed_NonAdv!AC80)</f>
        <v>0</v>
      </c>
      <c r="AD80" s="19">
        <f>SUM(CLAIMS_IndOS_Open_Adv:CLAIMS_IndIS_Closed_NonAdv!AD80)</f>
        <v>0</v>
      </c>
      <c r="AE80" s="19">
        <f>SUM(CLAIMS_IndOS_Open_Adv:CLAIMS_IndIS_Closed_NonAdv!AE80)</f>
        <v>0</v>
      </c>
      <c r="AF80" s="19">
        <f>SUM(CLAIMS_IndOS_Open_Adv:CLAIMS_IndIS_Closed_NonAdv!AF80)</f>
        <v>0</v>
      </c>
      <c r="AG80" s="19">
        <f>SUM(CLAIMS_IndOS_Open_Adv:CLAIMS_IndIS_Closed_NonAdv!AG80)</f>
        <v>0</v>
      </c>
      <c r="AH80" s="19">
        <f>SUM(CLAIMS_IndOS_Open_Adv:CLAIMS_IndIS_Closed_NonAdv!AH80)</f>
        <v>0</v>
      </c>
      <c r="AI80" s="19">
        <f>SUM(CLAIMS_IndOS_Open_Adv:CLAIMS_IndIS_Closed_NonAdv!AI80)</f>
        <v>0</v>
      </c>
      <c r="AJ80" s="19">
        <f>SUM(CLAIMS_IndOS_Open_Adv:CLAIMS_IndIS_Closed_NonAdv!AJ80)</f>
        <v>0</v>
      </c>
      <c r="AK80" s="19">
        <f>SUM(CLAIMS_IndOS_Open_Adv:CLAIMS_IndIS_Closed_NonAdv!AK80)</f>
        <v>0</v>
      </c>
      <c r="AL80" s="19">
        <f>SUM(CLAIMS_IndOS_Open_Adv:CLAIMS_IndIS_Closed_NonAdv!AL80)</f>
        <v>0</v>
      </c>
      <c r="AM80" s="19">
        <f>SUM(CLAIMS_IndOS_Open_Adv:CLAIMS_IndIS_Closed_NonAdv!AM80)</f>
        <v>0</v>
      </c>
      <c r="AN80" s="19">
        <f>SUM(CLAIMS_IndOS_Open_Adv:CLAIMS_IndIS_Closed_NonAdv!AN80)</f>
        <v>0</v>
      </c>
      <c r="AO80" s="19">
        <f>SUM(CLAIMS_IndOS_Open_Adv:CLAIMS_IndIS_Closed_NonAdv!AO80)</f>
        <v>0</v>
      </c>
      <c r="AP80" s="19">
        <f>SUM(CLAIMS_IndOS_Open_Adv:CLAIMS_IndIS_Closed_NonAdv!AP80)</f>
        <v>0</v>
      </c>
      <c r="AQ80" s="19">
        <f>SUM(CLAIMS_IndOS_Open_Adv:CLAIMS_IndIS_Closed_NonAdv!AQ80)</f>
        <v>0</v>
      </c>
      <c r="AR80" s="19">
        <f>SUM(CLAIMS_IndOS_Open_Adv:CLAIMS_IndIS_Closed_NonAdv!AR80)</f>
        <v>0</v>
      </c>
      <c r="AS80" s="19">
        <f>SUM(CLAIMS_IndOS_Open_Adv:CLAIMS_IndIS_Closed_NonAdv!AS80)</f>
        <v>0</v>
      </c>
      <c r="AT80" s="19">
        <f>SUM(CLAIMS_IndOS_Open_Adv:CLAIMS_IndIS_Closed_NonAdv!AT80)</f>
        <v>0</v>
      </c>
      <c r="AU80" s="19">
        <f>SUM(CLAIMS_IndOS_Open_Adv:CLAIMS_IndIS_Closed_NonAdv!AU80)</f>
        <v>0</v>
      </c>
      <c r="AV80" s="19">
        <f>SUM(CLAIMS_IndOS_Open_Adv:CLAIMS_IndIS_Closed_NonAdv!AV80)</f>
        <v>0</v>
      </c>
      <c r="AW80" s="19">
        <f>SUM(CLAIMS_IndOS_Open_Adv:CLAIMS_IndIS_Closed_NonAdv!AW80)</f>
        <v>0</v>
      </c>
      <c r="AX80" s="19">
        <f>SUM(CLAIMS_IndOS_Open_Adv:CLAIMS_IndIS_Closed_NonAdv!AX80)</f>
        <v>0</v>
      </c>
      <c r="AY80" s="19">
        <f>SUM(CLAIMS_IndOS_Open_Adv:CLAIMS_IndIS_Closed_NonAdv!AY80)</f>
        <v>0</v>
      </c>
      <c r="AZ80" s="19">
        <f>SUM(CLAIMS_IndOS_Open_Adv:CLAIMS_IndIS_Closed_NonAdv!AZ80)</f>
        <v>0</v>
      </c>
      <c r="BA80" s="19">
        <f>SUM(CLAIMS_IndOS_Open_Adv:CLAIMS_IndIS_Closed_NonAdv!BA80)</f>
        <v>0</v>
      </c>
      <c r="BB80" s="19">
        <f>SUM(CLAIMS_IndOS_Open_Adv:CLAIMS_IndIS_Closed_NonAdv!BB80)</f>
        <v>0</v>
      </c>
      <c r="BC80" s="19">
        <f>SUM(CLAIMS_IndOS_Open_Adv:CLAIMS_IndIS_Closed_NonAdv!BC80)</f>
        <v>0</v>
      </c>
      <c r="BD80" s="19">
        <f>SUM(CLAIMS_IndOS_Open_Adv:CLAIMS_IndIS_Closed_NonAdv!BD80)</f>
        <v>0</v>
      </c>
      <c r="BE80" s="19">
        <f>SUM(CLAIMS_IndOS_Open_Adv:CLAIMS_IndIS_Closed_NonAdv!BE80)</f>
        <v>0</v>
      </c>
      <c r="BF80" s="19">
        <f>SUM(CLAIMS_IndOS_Open_Adv:CLAIMS_IndIS_Closed_NonAdv!BF80)</f>
        <v>0</v>
      </c>
      <c r="BG80" s="19">
        <f>SUM(CLAIMS_IndOS_Open_Adv:CLAIMS_IndIS_Closed_NonAdv!BG80)</f>
        <v>0</v>
      </c>
      <c r="BH80" s="19">
        <f>SUM(CLAIMS_IndOS_Open_Adv:CLAIMS_IndIS_Closed_NonAdv!BH80)</f>
        <v>0</v>
      </c>
      <c r="BI80" s="19">
        <f>SUM(CLAIMS_IndOS_Open_Adv:CLAIMS_IndIS_Closed_NonAdv!BI80)</f>
        <v>0</v>
      </c>
    </row>
    <row r="81" spans="1:61" x14ac:dyDescent="0.55000000000000004">
      <c r="A81" s="16" t="str">
        <f t="shared" si="6"/>
        <v>CLAIM AMOUNTS PAID</v>
      </c>
      <c r="C81" s="7" t="s">
        <v>25</v>
      </c>
      <c r="D81" s="44" t="s">
        <v>219</v>
      </c>
      <c r="E81" s="44" t="s">
        <v>207</v>
      </c>
      <c r="F81" s="19">
        <f>SUM(CLAIMS_IndOS_Open_Adv:CLAIMS_IndIS_Closed_NonAdv!F81)</f>
        <v>0</v>
      </c>
      <c r="G81" s="19">
        <f>SUM(CLAIMS_IndOS_Open_Adv:CLAIMS_IndIS_Closed_NonAdv!G81)</f>
        <v>0</v>
      </c>
      <c r="H81" s="19">
        <f>SUM(CLAIMS_IndOS_Open_Adv:CLAIMS_IndIS_Closed_NonAdv!H81)</f>
        <v>0</v>
      </c>
      <c r="I81" s="19">
        <f>SUM(CLAIMS_IndOS_Open_Adv:CLAIMS_IndIS_Closed_NonAdv!I81)</f>
        <v>0</v>
      </c>
      <c r="J81" s="19">
        <f>SUM(CLAIMS_IndOS_Open_Adv:CLAIMS_IndIS_Closed_NonAdv!J81)</f>
        <v>0</v>
      </c>
      <c r="K81" s="19">
        <f>SUM(CLAIMS_IndOS_Open_Adv:CLAIMS_IndIS_Closed_NonAdv!K81)</f>
        <v>0</v>
      </c>
      <c r="L81" s="19">
        <f>SUM(CLAIMS_IndOS_Open_Adv:CLAIMS_IndIS_Closed_NonAdv!L81)</f>
        <v>0</v>
      </c>
      <c r="M81" s="19">
        <f>SUM(CLAIMS_IndOS_Open_Adv:CLAIMS_IndIS_Closed_NonAdv!M81)</f>
        <v>0</v>
      </c>
      <c r="N81" s="19">
        <f>SUM(CLAIMS_IndOS_Open_Adv:CLAIMS_IndIS_Closed_NonAdv!N81)</f>
        <v>0</v>
      </c>
      <c r="O81" s="19">
        <f>SUM(CLAIMS_IndOS_Open_Adv:CLAIMS_IndIS_Closed_NonAdv!O81)</f>
        <v>0</v>
      </c>
      <c r="P81" s="19">
        <f>SUM(CLAIMS_IndOS_Open_Adv:CLAIMS_IndIS_Closed_NonAdv!P81)</f>
        <v>0</v>
      </c>
      <c r="Q81" s="19">
        <f>SUM(CLAIMS_IndOS_Open_Adv:CLAIMS_IndIS_Closed_NonAdv!Q81)</f>
        <v>0</v>
      </c>
      <c r="R81" s="19">
        <f>SUM(CLAIMS_IndOS_Open_Adv:CLAIMS_IndIS_Closed_NonAdv!R81)</f>
        <v>0</v>
      </c>
      <c r="S81" s="19">
        <f>SUM(CLAIMS_IndOS_Open_Adv:CLAIMS_IndIS_Closed_NonAdv!S81)</f>
        <v>0</v>
      </c>
      <c r="T81" s="19">
        <f>SUM(CLAIMS_IndOS_Open_Adv:CLAIMS_IndIS_Closed_NonAdv!T81)</f>
        <v>0</v>
      </c>
      <c r="U81" s="19">
        <f>SUM(CLAIMS_IndOS_Open_Adv:CLAIMS_IndIS_Closed_NonAdv!U81)</f>
        <v>0</v>
      </c>
      <c r="V81" s="19">
        <f>SUM(CLAIMS_IndOS_Open_Adv:CLAIMS_IndIS_Closed_NonAdv!V81)</f>
        <v>0</v>
      </c>
      <c r="W81" s="19">
        <f>SUM(CLAIMS_IndOS_Open_Adv:CLAIMS_IndIS_Closed_NonAdv!W81)</f>
        <v>0</v>
      </c>
      <c r="X81" s="19">
        <f>SUM(CLAIMS_IndOS_Open_Adv:CLAIMS_IndIS_Closed_NonAdv!X81)</f>
        <v>0</v>
      </c>
      <c r="Y81" s="19">
        <f>SUM(CLAIMS_IndOS_Open_Adv:CLAIMS_IndIS_Closed_NonAdv!Y81)</f>
        <v>0</v>
      </c>
      <c r="Z81" s="19">
        <f>SUM(CLAIMS_IndOS_Open_Adv:CLAIMS_IndIS_Closed_NonAdv!Z81)</f>
        <v>0</v>
      </c>
      <c r="AA81" s="19">
        <f>SUM(CLAIMS_IndOS_Open_Adv:CLAIMS_IndIS_Closed_NonAdv!AA81)</f>
        <v>0</v>
      </c>
      <c r="AB81" s="19">
        <f>SUM(CLAIMS_IndOS_Open_Adv:CLAIMS_IndIS_Closed_NonAdv!AB81)</f>
        <v>0</v>
      </c>
      <c r="AC81" s="19">
        <f>SUM(CLAIMS_IndOS_Open_Adv:CLAIMS_IndIS_Closed_NonAdv!AC81)</f>
        <v>0</v>
      </c>
      <c r="AD81" s="19">
        <f>SUM(CLAIMS_IndOS_Open_Adv:CLAIMS_IndIS_Closed_NonAdv!AD81)</f>
        <v>0</v>
      </c>
      <c r="AE81" s="19">
        <f>SUM(CLAIMS_IndOS_Open_Adv:CLAIMS_IndIS_Closed_NonAdv!AE81)</f>
        <v>0</v>
      </c>
      <c r="AF81" s="19">
        <f>SUM(CLAIMS_IndOS_Open_Adv:CLAIMS_IndIS_Closed_NonAdv!AF81)</f>
        <v>0</v>
      </c>
      <c r="AG81" s="19">
        <f>SUM(CLAIMS_IndOS_Open_Adv:CLAIMS_IndIS_Closed_NonAdv!AG81)</f>
        <v>0</v>
      </c>
      <c r="AH81" s="19">
        <f>SUM(CLAIMS_IndOS_Open_Adv:CLAIMS_IndIS_Closed_NonAdv!AH81)</f>
        <v>0</v>
      </c>
      <c r="AI81" s="19">
        <f>SUM(CLAIMS_IndOS_Open_Adv:CLAIMS_IndIS_Closed_NonAdv!AI81)</f>
        <v>0</v>
      </c>
      <c r="AJ81" s="19">
        <f>SUM(CLAIMS_IndOS_Open_Adv:CLAIMS_IndIS_Closed_NonAdv!AJ81)</f>
        <v>0</v>
      </c>
      <c r="AK81" s="19">
        <f>SUM(CLAIMS_IndOS_Open_Adv:CLAIMS_IndIS_Closed_NonAdv!AK81)</f>
        <v>0</v>
      </c>
      <c r="AL81" s="19">
        <f>SUM(CLAIMS_IndOS_Open_Adv:CLAIMS_IndIS_Closed_NonAdv!AL81)</f>
        <v>0</v>
      </c>
      <c r="AM81" s="19">
        <f>SUM(CLAIMS_IndOS_Open_Adv:CLAIMS_IndIS_Closed_NonAdv!AM81)</f>
        <v>0</v>
      </c>
      <c r="AN81" s="19">
        <f>SUM(CLAIMS_IndOS_Open_Adv:CLAIMS_IndIS_Closed_NonAdv!AN81)</f>
        <v>0</v>
      </c>
      <c r="AO81" s="19">
        <f>SUM(CLAIMS_IndOS_Open_Adv:CLAIMS_IndIS_Closed_NonAdv!AO81)</f>
        <v>0</v>
      </c>
      <c r="AP81" s="19">
        <f>SUM(CLAIMS_IndOS_Open_Adv:CLAIMS_IndIS_Closed_NonAdv!AP81)</f>
        <v>0</v>
      </c>
      <c r="AQ81" s="19">
        <f>SUM(CLAIMS_IndOS_Open_Adv:CLAIMS_IndIS_Closed_NonAdv!AQ81)</f>
        <v>0</v>
      </c>
      <c r="AR81" s="19">
        <f>SUM(CLAIMS_IndOS_Open_Adv:CLAIMS_IndIS_Closed_NonAdv!AR81)</f>
        <v>0</v>
      </c>
      <c r="AS81" s="19">
        <f>SUM(CLAIMS_IndOS_Open_Adv:CLAIMS_IndIS_Closed_NonAdv!AS81)</f>
        <v>0</v>
      </c>
      <c r="AT81" s="19">
        <f>SUM(CLAIMS_IndOS_Open_Adv:CLAIMS_IndIS_Closed_NonAdv!AT81)</f>
        <v>0</v>
      </c>
      <c r="AU81" s="19">
        <f>SUM(CLAIMS_IndOS_Open_Adv:CLAIMS_IndIS_Closed_NonAdv!AU81)</f>
        <v>0</v>
      </c>
      <c r="AV81" s="19">
        <f>SUM(CLAIMS_IndOS_Open_Adv:CLAIMS_IndIS_Closed_NonAdv!AV81)</f>
        <v>0</v>
      </c>
      <c r="AW81" s="19">
        <f>SUM(CLAIMS_IndOS_Open_Adv:CLAIMS_IndIS_Closed_NonAdv!AW81)</f>
        <v>0</v>
      </c>
      <c r="AX81" s="19">
        <f>SUM(CLAIMS_IndOS_Open_Adv:CLAIMS_IndIS_Closed_NonAdv!AX81)</f>
        <v>0</v>
      </c>
      <c r="AY81" s="19">
        <f>SUM(CLAIMS_IndOS_Open_Adv:CLAIMS_IndIS_Closed_NonAdv!AY81)</f>
        <v>0</v>
      </c>
      <c r="AZ81" s="19">
        <f>SUM(CLAIMS_IndOS_Open_Adv:CLAIMS_IndIS_Closed_NonAdv!AZ81)</f>
        <v>0</v>
      </c>
      <c r="BA81" s="19">
        <f>SUM(CLAIMS_IndOS_Open_Adv:CLAIMS_IndIS_Closed_NonAdv!BA81)</f>
        <v>0</v>
      </c>
      <c r="BB81" s="19">
        <f>SUM(CLAIMS_IndOS_Open_Adv:CLAIMS_IndIS_Closed_NonAdv!BB81)</f>
        <v>0</v>
      </c>
      <c r="BC81" s="19">
        <f>SUM(CLAIMS_IndOS_Open_Adv:CLAIMS_IndIS_Closed_NonAdv!BC81)</f>
        <v>0</v>
      </c>
      <c r="BD81" s="19">
        <f>SUM(CLAIMS_IndOS_Open_Adv:CLAIMS_IndIS_Closed_NonAdv!BD81)</f>
        <v>0</v>
      </c>
      <c r="BE81" s="19">
        <f>SUM(CLAIMS_IndOS_Open_Adv:CLAIMS_IndIS_Closed_NonAdv!BE81)</f>
        <v>0</v>
      </c>
      <c r="BF81" s="19">
        <f>SUM(CLAIMS_IndOS_Open_Adv:CLAIMS_IndIS_Closed_NonAdv!BF81)</f>
        <v>0</v>
      </c>
      <c r="BG81" s="19">
        <f>SUM(CLAIMS_IndOS_Open_Adv:CLAIMS_IndIS_Closed_NonAdv!BG81)</f>
        <v>0</v>
      </c>
      <c r="BH81" s="19">
        <f>SUM(CLAIMS_IndOS_Open_Adv:CLAIMS_IndIS_Closed_NonAdv!BH81)</f>
        <v>0</v>
      </c>
      <c r="BI81" s="19">
        <f>SUM(CLAIMS_IndOS_Open_Adv:CLAIMS_IndIS_Closed_NonAdv!BI81)</f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7">$A$71</f>
        <v>CLAIM AMOUNTS PAID</v>
      </c>
      <c r="C83" s="7" t="s">
        <v>25</v>
      </c>
      <c r="D83" s="44" t="s">
        <v>314</v>
      </c>
      <c r="E83" s="44" t="s">
        <v>208</v>
      </c>
      <c r="F83" s="19">
        <f>SUM(CLAIMS_IndOS_Open_Adv:CLAIMS_IndIS_Closed_NonAdv!F83)</f>
        <v>0</v>
      </c>
      <c r="G83" s="19">
        <f>SUM(CLAIMS_IndOS_Open_Adv:CLAIMS_IndIS_Closed_NonAdv!G83)</f>
        <v>0</v>
      </c>
      <c r="H83" s="19">
        <f>SUM(CLAIMS_IndOS_Open_Adv:CLAIMS_IndIS_Closed_NonAdv!H83)</f>
        <v>0</v>
      </c>
      <c r="I83" s="19">
        <f>SUM(CLAIMS_IndOS_Open_Adv:CLAIMS_IndIS_Closed_NonAdv!I83)</f>
        <v>0</v>
      </c>
      <c r="J83" s="19">
        <f>SUM(CLAIMS_IndOS_Open_Adv:CLAIMS_IndIS_Closed_NonAdv!J83)</f>
        <v>0</v>
      </c>
      <c r="K83" s="19">
        <f>SUM(CLAIMS_IndOS_Open_Adv:CLAIMS_IndIS_Closed_NonAdv!K83)</f>
        <v>0</v>
      </c>
      <c r="L83" s="19">
        <f>SUM(CLAIMS_IndOS_Open_Adv:CLAIMS_IndIS_Closed_NonAdv!L83)</f>
        <v>0</v>
      </c>
      <c r="M83" s="19">
        <f>SUM(CLAIMS_IndOS_Open_Adv:CLAIMS_IndIS_Closed_NonAdv!M83)</f>
        <v>0</v>
      </c>
      <c r="N83" s="19">
        <f>SUM(CLAIMS_IndOS_Open_Adv:CLAIMS_IndIS_Closed_NonAdv!N83)</f>
        <v>0</v>
      </c>
      <c r="O83" s="19">
        <f>SUM(CLAIMS_IndOS_Open_Adv:CLAIMS_IndIS_Closed_NonAdv!O83)</f>
        <v>0</v>
      </c>
      <c r="P83" s="19">
        <f>SUM(CLAIMS_IndOS_Open_Adv:CLAIMS_IndIS_Closed_NonAdv!P83)</f>
        <v>0</v>
      </c>
      <c r="Q83" s="19">
        <f>SUM(CLAIMS_IndOS_Open_Adv:CLAIMS_IndIS_Closed_NonAdv!Q83)</f>
        <v>0</v>
      </c>
      <c r="R83" s="19">
        <f>SUM(CLAIMS_IndOS_Open_Adv:CLAIMS_IndIS_Closed_NonAdv!R83)</f>
        <v>0</v>
      </c>
      <c r="S83" s="19">
        <f>SUM(CLAIMS_IndOS_Open_Adv:CLAIMS_IndIS_Closed_NonAdv!S83)</f>
        <v>0</v>
      </c>
      <c r="T83" s="19">
        <f>SUM(CLAIMS_IndOS_Open_Adv:CLAIMS_IndIS_Closed_NonAdv!T83)</f>
        <v>0</v>
      </c>
      <c r="U83" s="19">
        <f>SUM(CLAIMS_IndOS_Open_Adv:CLAIMS_IndIS_Closed_NonAdv!U83)</f>
        <v>0</v>
      </c>
      <c r="V83" s="19">
        <f>SUM(CLAIMS_IndOS_Open_Adv:CLAIMS_IndIS_Closed_NonAdv!V83)</f>
        <v>0</v>
      </c>
      <c r="W83" s="19">
        <f>SUM(CLAIMS_IndOS_Open_Adv:CLAIMS_IndIS_Closed_NonAdv!W83)</f>
        <v>0</v>
      </c>
      <c r="X83" s="19">
        <f>SUM(CLAIMS_IndOS_Open_Adv:CLAIMS_IndIS_Closed_NonAdv!X83)</f>
        <v>0</v>
      </c>
      <c r="Y83" s="19">
        <f>SUM(CLAIMS_IndOS_Open_Adv:CLAIMS_IndIS_Closed_NonAdv!Y83)</f>
        <v>0</v>
      </c>
      <c r="Z83" s="19">
        <f>SUM(CLAIMS_IndOS_Open_Adv:CLAIMS_IndIS_Closed_NonAdv!Z83)</f>
        <v>0</v>
      </c>
      <c r="AA83" s="19">
        <f>SUM(CLAIMS_IndOS_Open_Adv:CLAIMS_IndIS_Closed_NonAdv!AA83)</f>
        <v>0</v>
      </c>
      <c r="AB83" s="19">
        <f>SUM(CLAIMS_IndOS_Open_Adv:CLAIMS_IndIS_Closed_NonAdv!AB83)</f>
        <v>0</v>
      </c>
      <c r="AC83" s="19">
        <f>SUM(CLAIMS_IndOS_Open_Adv:CLAIMS_IndIS_Closed_NonAdv!AC83)</f>
        <v>0</v>
      </c>
      <c r="AD83" s="19">
        <f>SUM(CLAIMS_IndOS_Open_Adv:CLAIMS_IndIS_Closed_NonAdv!AD83)</f>
        <v>0</v>
      </c>
      <c r="AE83" s="19">
        <f>SUM(CLAIMS_IndOS_Open_Adv:CLAIMS_IndIS_Closed_NonAdv!AE83)</f>
        <v>0</v>
      </c>
      <c r="AF83" s="19">
        <f>SUM(CLAIMS_IndOS_Open_Adv:CLAIMS_IndIS_Closed_NonAdv!AF83)</f>
        <v>0</v>
      </c>
      <c r="AG83" s="19">
        <f>SUM(CLAIMS_IndOS_Open_Adv:CLAIMS_IndIS_Closed_NonAdv!AG83)</f>
        <v>0</v>
      </c>
      <c r="AH83" s="19">
        <f>SUM(CLAIMS_IndOS_Open_Adv:CLAIMS_IndIS_Closed_NonAdv!AH83)</f>
        <v>0</v>
      </c>
      <c r="AI83" s="19">
        <f>SUM(CLAIMS_IndOS_Open_Adv:CLAIMS_IndIS_Closed_NonAdv!AI83)</f>
        <v>0</v>
      </c>
      <c r="AJ83" s="19">
        <f>SUM(CLAIMS_IndOS_Open_Adv:CLAIMS_IndIS_Closed_NonAdv!AJ83)</f>
        <v>0</v>
      </c>
      <c r="AK83" s="19">
        <f>SUM(CLAIMS_IndOS_Open_Adv:CLAIMS_IndIS_Closed_NonAdv!AK83)</f>
        <v>0</v>
      </c>
      <c r="AL83" s="19">
        <f>SUM(CLAIMS_IndOS_Open_Adv:CLAIMS_IndIS_Closed_NonAdv!AL83)</f>
        <v>0</v>
      </c>
      <c r="AM83" s="19">
        <f>SUM(CLAIMS_IndOS_Open_Adv:CLAIMS_IndIS_Closed_NonAdv!AM83)</f>
        <v>0</v>
      </c>
      <c r="AN83" s="19">
        <f>SUM(CLAIMS_IndOS_Open_Adv:CLAIMS_IndIS_Closed_NonAdv!AN83)</f>
        <v>0</v>
      </c>
      <c r="AO83" s="19">
        <f>SUM(CLAIMS_IndOS_Open_Adv:CLAIMS_IndIS_Closed_NonAdv!AO83)</f>
        <v>0</v>
      </c>
      <c r="AP83" s="19">
        <f>SUM(CLAIMS_IndOS_Open_Adv:CLAIMS_IndIS_Closed_NonAdv!AP83)</f>
        <v>0</v>
      </c>
      <c r="AQ83" s="19">
        <f>SUM(CLAIMS_IndOS_Open_Adv:CLAIMS_IndIS_Closed_NonAdv!AQ83)</f>
        <v>0</v>
      </c>
      <c r="AR83" s="19">
        <f>SUM(CLAIMS_IndOS_Open_Adv:CLAIMS_IndIS_Closed_NonAdv!AR83)</f>
        <v>0</v>
      </c>
      <c r="AS83" s="19">
        <f>SUM(CLAIMS_IndOS_Open_Adv:CLAIMS_IndIS_Closed_NonAdv!AS83)</f>
        <v>0</v>
      </c>
      <c r="AT83" s="19">
        <f>SUM(CLAIMS_IndOS_Open_Adv:CLAIMS_IndIS_Closed_NonAdv!AT83)</f>
        <v>0</v>
      </c>
      <c r="AU83" s="19">
        <f>SUM(CLAIMS_IndOS_Open_Adv:CLAIMS_IndIS_Closed_NonAdv!AU83)</f>
        <v>0</v>
      </c>
      <c r="AV83" s="19">
        <f>SUM(CLAIMS_IndOS_Open_Adv:CLAIMS_IndIS_Closed_NonAdv!AV83)</f>
        <v>0</v>
      </c>
      <c r="AW83" s="19">
        <f>SUM(CLAIMS_IndOS_Open_Adv:CLAIMS_IndIS_Closed_NonAdv!AW83)</f>
        <v>0</v>
      </c>
      <c r="AX83" s="19">
        <f>SUM(CLAIMS_IndOS_Open_Adv:CLAIMS_IndIS_Closed_NonAdv!AX83)</f>
        <v>0</v>
      </c>
      <c r="AY83" s="19">
        <f>SUM(CLAIMS_IndOS_Open_Adv:CLAIMS_IndIS_Closed_NonAdv!AY83)</f>
        <v>0</v>
      </c>
      <c r="AZ83" s="19">
        <f>SUM(CLAIMS_IndOS_Open_Adv:CLAIMS_IndIS_Closed_NonAdv!AZ83)</f>
        <v>0</v>
      </c>
      <c r="BA83" s="19">
        <f>SUM(CLAIMS_IndOS_Open_Adv:CLAIMS_IndIS_Closed_NonAdv!BA83)</f>
        <v>0</v>
      </c>
      <c r="BB83" s="19">
        <f>SUM(CLAIMS_IndOS_Open_Adv:CLAIMS_IndIS_Closed_NonAdv!BB83)</f>
        <v>0</v>
      </c>
      <c r="BC83" s="19">
        <f>SUM(CLAIMS_IndOS_Open_Adv:CLAIMS_IndIS_Closed_NonAdv!BC83)</f>
        <v>0</v>
      </c>
      <c r="BD83" s="19">
        <f>SUM(CLAIMS_IndOS_Open_Adv:CLAIMS_IndIS_Closed_NonAdv!BD83)</f>
        <v>0</v>
      </c>
      <c r="BE83" s="19">
        <f>SUM(CLAIMS_IndOS_Open_Adv:CLAIMS_IndIS_Closed_NonAdv!BE83)</f>
        <v>0</v>
      </c>
      <c r="BF83" s="19">
        <f>SUM(CLAIMS_IndOS_Open_Adv:CLAIMS_IndIS_Closed_NonAdv!BF83)</f>
        <v>0</v>
      </c>
      <c r="BG83" s="19">
        <f>SUM(CLAIMS_IndOS_Open_Adv:CLAIMS_IndIS_Closed_NonAdv!BG83)</f>
        <v>0</v>
      </c>
      <c r="BH83" s="19">
        <f>SUM(CLAIMS_IndOS_Open_Adv:CLAIMS_IndIS_Closed_NonAdv!BH83)</f>
        <v>0</v>
      </c>
      <c r="BI83" s="19">
        <f>SUM(CLAIMS_IndOS_Open_Adv:CLAIMS_IndIS_Closed_NonAdv!BI83)</f>
        <v>0</v>
      </c>
    </row>
    <row r="84" spans="1:61" x14ac:dyDescent="0.55000000000000004">
      <c r="A84" s="16" t="str">
        <f t="shared" si="7"/>
        <v>CLAIM AMOUNTS PAID</v>
      </c>
      <c r="C84" s="7" t="s">
        <v>25</v>
      </c>
      <c r="D84" s="44" t="s">
        <v>198</v>
      </c>
      <c r="E84" s="44" t="s">
        <v>209</v>
      </c>
      <c r="F84" s="19">
        <f>SUM(CLAIMS_IndOS_Open_Adv:CLAIMS_IndIS_Closed_NonAdv!F84)</f>
        <v>0</v>
      </c>
      <c r="G84" s="19">
        <f>SUM(CLAIMS_IndOS_Open_Adv:CLAIMS_IndIS_Closed_NonAdv!G84)</f>
        <v>0</v>
      </c>
      <c r="H84" s="19">
        <f>SUM(CLAIMS_IndOS_Open_Adv:CLAIMS_IndIS_Closed_NonAdv!H84)</f>
        <v>0</v>
      </c>
      <c r="I84" s="19">
        <f>SUM(CLAIMS_IndOS_Open_Adv:CLAIMS_IndIS_Closed_NonAdv!I84)</f>
        <v>0</v>
      </c>
      <c r="J84" s="19">
        <f>SUM(CLAIMS_IndOS_Open_Adv:CLAIMS_IndIS_Closed_NonAdv!J84)</f>
        <v>0</v>
      </c>
      <c r="K84" s="19">
        <f>SUM(CLAIMS_IndOS_Open_Adv:CLAIMS_IndIS_Closed_NonAdv!K84)</f>
        <v>0</v>
      </c>
      <c r="L84" s="19">
        <f>SUM(CLAIMS_IndOS_Open_Adv:CLAIMS_IndIS_Closed_NonAdv!L84)</f>
        <v>0</v>
      </c>
      <c r="M84" s="19">
        <f>SUM(CLAIMS_IndOS_Open_Adv:CLAIMS_IndIS_Closed_NonAdv!M84)</f>
        <v>0</v>
      </c>
      <c r="N84" s="19">
        <f>SUM(CLAIMS_IndOS_Open_Adv:CLAIMS_IndIS_Closed_NonAdv!N84)</f>
        <v>0</v>
      </c>
      <c r="O84" s="19">
        <f>SUM(CLAIMS_IndOS_Open_Adv:CLAIMS_IndIS_Closed_NonAdv!O84)</f>
        <v>0</v>
      </c>
      <c r="P84" s="19">
        <f>SUM(CLAIMS_IndOS_Open_Adv:CLAIMS_IndIS_Closed_NonAdv!P84)</f>
        <v>0</v>
      </c>
      <c r="Q84" s="19">
        <f>SUM(CLAIMS_IndOS_Open_Adv:CLAIMS_IndIS_Closed_NonAdv!Q84)</f>
        <v>0</v>
      </c>
      <c r="R84" s="19">
        <f>SUM(CLAIMS_IndOS_Open_Adv:CLAIMS_IndIS_Closed_NonAdv!R84)</f>
        <v>0</v>
      </c>
      <c r="S84" s="19">
        <f>SUM(CLAIMS_IndOS_Open_Adv:CLAIMS_IndIS_Closed_NonAdv!S84)</f>
        <v>0</v>
      </c>
      <c r="T84" s="19">
        <f>SUM(CLAIMS_IndOS_Open_Adv:CLAIMS_IndIS_Closed_NonAdv!T84)</f>
        <v>0</v>
      </c>
      <c r="U84" s="19">
        <f>SUM(CLAIMS_IndOS_Open_Adv:CLAIMS_IndIS_Closed_NonAdv!U84)</f>
        <v>0</v>
      </c>
      <c r="V84" s="19">
        <f>SUM(CLAIMS_IndOS_Open_Adv:CLAIMS_IndIS_Closed_NonAdv!V84)</f>
        <v>0</v>
      </c>
      <c r="W84" s="19">
        <f>SUM(CLAIMS_IndOS_Open_Adv:CLAIMS_IndIS_Closed_NonAdv!W84)</f>
        <v>0</v>
      </c>
      <c r="X84" s="19">
        <f>SUM(CLAIMS_IndOS_Open_Adv:CLAIMS_IndIS_Closed_NonAdv!X84)</f>
        <v>0</v>
      </c>
      <c r="Y84" s="19">
        <f>SUM(CLAIMS_IndOS_Open_Adv:CLAIMS_IndIS_Closed_NonAdv!Y84)</f>
        <v>0</v>
      </c>
      <c r="Z84" s="19">
        <f>SUM(CLAIMS_IndOS_Open_Adv:CLAIMS_IndIS_Closed_NonAdv!Z84)</f>
        <v>0</v>
      </c>
      <c r="AA84" s="19">
        <f>SUM(CLAIMS_IndOS_Open_Adv:CLAIMS_IndIS_Closed_NonAdv!AA84)</f>
        <v>0</v>
      </c>
      <c r="AB84" s="19">
        <f>SUM(CLAIMS_IndOS_Open_Adv:CLAIMS_IndIS_Closed_NonAdv!AB84)</f>
        <v>0</v>
      </c>
      <c r="AC84" s="19">
        <f>SUM(CLAIMS_IndOS_Open_Adv:CLAIMS_IndIS_Closed_NonAdv!AC84)</f>
        <v>0</v>
      </c>
      <c r="AD84" s="19">
        <f>SUM(CLAIMS_IndOS_Open_Adv:CLAIMS_IndIS_Closed_NonAdv!AD84)</f>
        <v>0</v>
      </c>
      <c r="AE84" s="19">
        <f>SUM(CLAIMS_IndOS_Open_Adv:CLAIMS_IndIS_Closed_NonAdv!AE84)</f>
        <v>0</v>
      </c>
      <c r="AF84" s="19">
        <f>SUM(CLAIMS_IndOS_Open_Adv:CLAIMS_IndIS_Closed_NonAdv!AF84)</f>
        <v>0</v>
      </c>
      <c r="AG84" s="19">
        <f>SUM(CLAIMS_IndOS_Open_Adv:CLAIMS_IndIS_Closed_NonAdv!AG84)</f>
        <v>0</v>
      </c>
      <c r="AH84" s="19">
        <f>SUM(CLAIMS_IndOS_Open_Adv:CLAIMS_IndIS_Closed_NonAdv!AH84)</f>
        <v>0</v>
      </c>
      <c r="AI84" s="19">
        <f>SUM(CLAIMS_IndOS_Open_Adv:CLAIMS_IndIS_Closed_NonAdv!AI84)</f>
        <v>0</v>
      </c>
      <c r="AJ84" s="19">
        <f>SUM(CLAIMS_IndOS_Open_Adv:CLAIMS_IndIS_Closed_NonAdv!AJ84)</f>
        <v>0</v>
      </c>
      <c r="AK84" s="19">
        <f>SUM(CLAIMS_IndOS_Open_Adv:CLAIMS_IndIS_Closed_NonAdv!AK84)</f>
        <v>0</v>
      </c>
      <c r="AL84" s="19">
        <f>SUM(CLAIMS_IndOS_Open_Adv:CLAIMS_IndIS_Closed_NonAdv!AL84)</f>
        <v>0</v>
      </c>
      <c r="AM84" s="19">
        <f>SUM(CLAIMS_IndOS_Open_Adv:CLAIMS_IndIS_Closed_NonAdv!AM84)</f>
        <v>0</v>
      </c>
      <c r="AN84" s="19">
        <f>SUM(CLAIMS_IndOS_Open_Adv:CLAIMS_IndIS_Closed_NonAdv!AN84)</f>
        <v>0</v>
      </c>
      <c r="AO84" s="19">
        <f>SUM(CLAIMS_IndOS_Open_Adv:CLAIMS_IndIS_Closed_NonAdv!AO84)</f>
        <v>0</v>
      </c>
      <c r="AP84" s="19">
        <f>SUM(CLAIMS_IndOS_Open_Adv:CLAIMS_IndIS_Closed_NonAdv!AP84)</f>
        <v>0</v>
      </c>
      <c r="AQ84" s="19">
        <f>SUM(CLAIMS_IndOS_Open_Adv:CLAIMS_IndIS_Closed_NonAdv!AQ84)</f>
        <v>0</v>
      </c>
      <c r="AR84" s="19">
        <f>SUM(CLAIMS_IndOS_Open_Adv:CLAIMS_IndIS_Closed_NonAdv!AR84)</f>
        <v>0</v>
      </c>
      <c r="AS84" s="19">
        <f>SUM(CLAIMS_IndOS_Open_Adv:CLAIMS_IndIS_Closed_NonAdv!AS84)</f>
        <v>0</v>
      </c>
      <c r="AT84" s="19">
        <f>SUM(CLAIMS_IndOS_Open_Adv:CLAIMS_IndIS_Closed_NonAdv!AT84)</f>
        <v>0</v>
      </c>
      <c r="AU84" s="19">
        <f>SUM(CLAIMS_IndOS_Open_Adv:CLAIMS_IndIS_Closed_NonAdv!AU84)</f>
        <v>0</v>
      </c>
      <c r="AV84" s="19">
        <f>SUM(CLAIMS_IndOS_Open_Adv:CLAIMS_IndIS_Closed_NonAdv!AV84)</f>
        <v>0</v>
      </c>
      <c r="AW84" s="19">
        <f>SUM(CLAIMS_IndOS_Open_Adv:CLAIMS_IndIS_Closed_NonAdv!AW84)</f>
        <v>0</v>
      </c>
      <c r="AX84" s="19">
        <f>SUM(CLAIMS_IndOS_Open_Adv:CLAIMS_IndIS_Closed_NonAdv!AX84)</f>
        <v>0</v>
      </c>
      <c r="AY84" s="19">
        <f>SUM(CLAIMS_IndOS_Open_Adv:CLAIMS_IndIS_Closed_NonAdv!AY84)</f>
        <v>0</v>
      </c>
      <c r="AZ84" s="19">
        <f>SUM(CLAIMS_IndOS_Open_Adv:CLAIMS_IndIS_Closed_NonAdv!AZ84)</f>
        <v>0</v>
      </c>
      <c r="BA84" s="19">
        <f>SUM(CLAIMS_IndOS_Open_Adv:CLAIMS_IndIS_Closed_NonAdv!BA84)</f>
        <v>0</v>
      </c>
      <c r="BB84" s="19">
        <f>SUM(CLAIMS_IndOS_Open_Adv:CLAIMS_IndIS_Closed_NonAdv!BB84)</f>
        <v>0</v>
      </c>
      <c r="BC84" s="19">
        <f>SUM(CLAIMS_IndOS_Open_Adv:CLAIMS_IndIS_Closed_NonAdv!BC84)</f>
        <v>0</v>
      </c>
      <c r="BD84" s="19">
        <f>SUM(CLAIMS_IndOS_Open_Adv:CLAIMS_IndIS_Closed_NonAdv!BD84)</f>
        <v>0</v>
      </c>
      <c r="BE84" s="19">
        <f>SUM(CLAIMS_IndOS_Open_Adv:CLAIMS_IndIS_Closed_NonAdv!BE84)</f>
        <v>0</v>
      </c>
      <c r="BF84" s="19">
        <f>SUM(CLAIMS_IndOS_Open_Adv:CLAIMS_IndIS_Closed_NonAdv!BF84)</f>
        <v>0</v>
      </c>
      <c r="BG84" s="19">
        <f>SUM(CLAIMS_IndOS_Open_Adv:CLAIMS_IndIS_Closed_NonAdv!BG84)</f>
        <v>0</v>
      </c>
      <c r="BH84" s="19">
        <f>SUM(CLAIMS_IndOS_Open_Adv:CLAIMS_IndIS_Closed_NonAdv!BH84)</f>
        <v>0</v>
      </c>
      <c r="BI84" s="19">
        <f>SUM(CLAIMS_IndOS_Open_Adv:CLAIMS_IndIS_Closed_NonAdv!BI84)</f>
        <v>0</v>
      </c>
    </row>
    <row r="85" spans="1:61" x14ac:dyDescent="0.55000000000000004">
      <c r="A85" s="16" t="str">
        <f t="shared" si="7"/>
        <v>CLAIM AMOUNTS PAID</v>
      </c>
      <c r="C85" s="7" t="s">
        <v>25</v>
      </c>
      <c r="D85" s="44" t="s">
        <v>315</v>
      </c>
      <c r="E85" s="44" t="s">
        <v>210</v>
      </c>
      <c r="F85" s="19">
        <f>SUM(CLAIMS_IndOS_Open_Adv:CLAIMS_IndIS_Closed_NonAdv!F85)</f>
        <v>0</v>
      </c>
      <c r="G85" s="19">
        <f>SUM(CLAIMS_IndOS_Open_Adv:CLAIMS_IndIS_Closed_NonAdv!G85)</f>
        <v>0</v>
      </c>
      <c r="H85" s="19">
        <f>SUM(CLAIMS_IndOS_Open_Adv:CLAIMS_IndIS_Closed_NonAdv!H85)</f>
        <v>0</v>
      </c>
      <c r="I85" s="19">
        <f>SUM(CLAIMS_IndOS_Open_Adv:CLAIMS_IndIS_Closed_NonAdv!I85)</f>
        <v>0</v>
      </c>
      <c r="J85" s="19">
        <f>SUM(CLAIMS_IndOS_Open_Adv:CLAIMS_IndIS_Closed_NonAdv!J85)</f>
        <v>0</v>
      </c>
      <c r="K85" s="19">
        <f>SUM(CLAIMS_IndOS_Open_Adv:CLAIMS_IndIS_Closed_NonAdv!K85)</f>
        <v>0</v>
      </c>
      <c r="L85" s="19">
        <f>SUM(CLAIMS_IndOS_Open_Adv:CLAIMS_IndIS_Closed_NonAdv!L85)</f>
        <v>0</v>
      </c>
      <c r="M85" s="19">
        <f>SUM(CLAIMS_IndOS_Open_Adv:CLAIMS_IndIS_Closed_NonAdv!M85)</f>
        <v>0</v>
      </c>
      <c r="N85" s="19">
        <f>SUM(CLAIMS_IndOS_Open_Adv:CLAIMS_IndIS_Closed_NonAdv!N85)</f>
        <v>0</v>
      </c>
      <c r="O85" s="19">
        <f>SUM(CLAIMS_IndOS_Open_Adv:CLAIMS_IndIS_Closed_NonAdv!O85)</f>
        <v>0</v>
      </c>
      <c r="P85" s="19">
        <f>SUM(CLAIMS_IndOS_Open_Adv:CLAIMS_IndIS_Closed_NonAdv!P85)</f>
        <v>0</v>
      </c>
      <c r="Q85" s="19">
        <f>SUM(CLAIMS_IndOS_Open_Adv:CLAIMS_IndIS_Closed_NonAdv!Q85)</f>
        <v>0</v>
      </c>
      <c r="R85" s="19">
        <f>SUM(CLAIMS_IndOS_Open_Adv:CLAIMS_IndIS_Closed_NonAdv!R85)</f>
        <v>0</v>
      </c>
      <c r="S85" s="19">
        <f>SUM(CLAIMS_IndOS_Open_Adv:CLAIMS_IndIS_Closed_NonAdv!S85)</f>
        <v>0</v>
      </c>
      <c r="T85" s="19">
        <f>SUM(CLAIMS_IndOS_Open_Adv:CLAIMS_IndIS_Closed_NonAdv!T85)</f>
        <v>0</v>
      </c>
      <c r="U85" s="19">
        <f>SUM(CLAIMS_IndOS_Open_Adv:CLAIMS_IndIS_Closed_NonAdv!U85)</f>
        <v>0</v>
      </c>
      <c r="V85" s="19">
        <f>SUM(CLAIMS_IndOS_Open_Adv:CLAIMS_IndIS_Closed_NonAdv!V85)</f>
        <v>0</v>
      </c>
      <c r="W85" s="19">
        <f>SUM(CLAIMS_IndOS_Open_Adv:CLAIMS_IndIS_Closed_NonAdv!W85)</f>
        <v>0</v>
      </c>
      <c r="X85" s="19">
        <f>SUM(CLAIMS_IndOS_Open_Adv:CLAIMS_IndIS_Closed_NonAdv!X85)</f>
        <v>0</v>
      </c>
      <c r="Y85" s="19">
        <f>SUM(CLAIMS_IndOS_Open_Adv:CLAIMS_IndIS_Closed_NonAdv!Y85)</f>
        <v>0</v>
      </c>
      <c r="Z85" s="19">
        <f>SUM(CLAIMS_IndOS_Open_Adv:CLAIMS_IndIS_Closed_NonAdv!Z85)</f>
        <v>0</v>
      </c>
      <c r="AA85" s="19">
        <f>SUM(CLAIMS_IndOS_Open_Adv:CLAIMS_IndIS_Closed_NonAdv!AA85)</f>
        <v>0</v>
      </c>
      <c r="AB85" s="19">
        <f>SUM(CLAIMS_IndOS_Open_Adv:CLAIMS_IndIS_Closed_NonAdv!AB85)</f>
        <v>0</v>
      </c>
      <c r="AC85" s="19">
        <f>SUM(CLAIMS_IndOS_Open_Adv:CLAIMS_IndIS_Closed_NonAdv!AC85)</f>
        <v>0</v>
      </c>
      <c r="AD85" s="19">
        <f>SUM(CLAIMS_IndOS_Open_Adv:CLAIMS_IndIS_Closed_NonAdv!AD85)</f>
        <v>0</v>
      </c>
      <c r="AE85" s="19">
        <f>SUM(CLAIMS_IndOS_Open_Adv:CLAIMS_IndIS_Closed_NonAdv!AE85)</f>
        <v>0</v>
      </c>
      <c r="AF85" s="19">
        <f>SUM(CLAIMS_IndOS_Open_Adv:CLAIMS_IndIS_Closed_NonAdv!AF85)</f>
        <v>0</v>
      </c>
      <c r="AG85" s="19">
        <f>SUM(CLAIMS_IndOS_Open_Adv:CLAIMS_IndIS_Closed_NonAdv!AG85)</f>
        <v>0</v>
      </c>
      <c r="AH85" s="19">
        <f>SUM(CLAIMS_IndOS_Open_Adv:CLAIMS_IndIS_Closed_NonAdv!AH85)</f>
        <v>0</v>
      </c>
      <c r="AI85" s="19">
        <f>SUM(CLAIMS_IndOS_Open_Adv:CLAIMS_IndIS_Closed_NonAdv!AI85)</f>
        <v>0</v>
      </c>
      <c r="AJ85" s="19">
        <f>SUM(CLAIMS_IndOS_Open_Adv:CLAIMS_IndIS_Closed_NonAdv!AJ85)</f>
        <v>0</v>
      </c>
      <c r="AK85" s="19">
        <f>SUM(CLAIMS_IndOS_Open_Adv:CLAIMS_IndIS_Closed_NonAdv!AK85)</f>
        <v>0</v>
      </c>
      <c r="AL85" s="19">
        <f>SUM(CLAIMS_IndOS_Open_Adv:CLAIMS_IndIS_Closed_NonAdv!AL85)</f>
        <v>0</v>
      </c>
      <c r="AM85" s="19">
        <f>SUM(CLAIMS_IndOS_Open_Adv:CLAIMS_IndIS_Closed_NonAdv!AM85)</f>
        <v>0</v>
      </c>
      <c r="AN85" s="19">
        <f>SUM(CLAIMS_IndOS_Open_Adv:CLAIMS_IndIS_Closed_NonAdv!AN85)</f>
        <v>0</v>
      </c>
      <c r="AO85" s="19">
        <f>SUM(CLAIMS_IndOS_Open_Adv:CLAIMS_IndIS_Closed_NonAdv!AO85)</f>
        <v>0</v>
      </c>
      <c r="AP85" s="19">
        <f>SUM(CLAIMS_IndOS_Open_Adv:CLAIMS_IndIS_Closed_NonAdv!AP85)</f>
        <v>0</v>
      </c>
      <c r="AQ85" s="19">
        <f>SUM(CLAIMS_IndOS_Open_Adv:CLAIMS_IndIS_Closed_NonAdv!AQ85)</f>
        <v>0</v>
      </c>
      <c r="AR85" s="19">
        <f>SUM(CLAIMS_IndOS_Open_Adv:CLAIMS_IndIS_Closed_NonAdv!AR85)</f>
        <v>0</v>
      </c>
      <c r="AS85" s="19">
        <f>SUM(CLAIMS_IndOS_Open_Adv:CLAIMS_IndIS_Closed_NonAdv!AS85)</f>
        <v>0</v>
      </c>
      <c r="AT85" s="19">
        <f>SUM(CLAIMS_IndOS_Open_Adv:CLAIMS_IndIS_Closed_NonAdv!AT85)</f>
        <v>0</v>
      </c>
      <c r="AU85" s="19">
        <f>SUM(CLAIMS_IndOS_Open_Adv:CLAIMS_IndIS_Closed_NonAdv!AU85)</f>
        <v>0</v>
      </c>
      <c r="AV85" s="19">
        <f>SUM(CLAIMS_IndOS_Open_Adv:CLAIMS_IndIS_Closed_NonAdv!AV85)</f>
        <v>0</v>
      </c>
      <c r="AW85" s="19">
        <f>SUM(CLAIMS_IndOS_Open_Adv:CLAIMS_IndIS_Closed_NonAdv!AW85)</f>
        <v>0</v>
      </c>
      <c r="AX85" s="19">
        <f>SUM(CLAIMS_IndOS_Open_Adv:CLAIMS_IndIS_Closed_NonAdv!AX85)</f>
        <v>0</v>
      </c>
      <c r="AY85" s="19">
        <f>SUM(CLAIMS_IndOS_Open_Adv:CLAIMS_IndIS_Closed_NonAdv!AY85)</f>
        <v>0</v>
      </c>
      <c r="AZ85" s="19">
        <f>SUM(CLAIMS_IndOS_Open_Adv:CLAIMS_IndIS_Closed_NonAdv!AZ85)</f>
        <v>0</v>
      </c>
      <c r="BA85" s="19">
        <f>SUM(CLAIMS_IndOS_Open_Adv:CLAIMS_IndIS_Closed_NonAdv!BA85)</f>
        <v>0</v>
      </c>
      <c r="BB85" s="19">
        <f>SUM(CLAIMS_IndOS_Open_Adv:CLAIMS_IndIS_Closed_NonAdv!BB85)</f>
        <v>0</v>
      </c>
      <c r="BC85" s="19">
        <f>SUM(CLAIMS_IndOS_Open_Adv:CLAIMS_IndIS_Closed_NonAdv!BC85)</f>
        <v>0</v>
      </c>
      <c r="BD85" s="19">
        <f>SUM(CLAIMS_IndOS_Open_Adv:CLAIMS_IndIS_Closed_NonAdv!BD85)</f>
        <v>0</v>
      </c>
      <c r="BE85" s="19">
        <f>SUM(CLAIMS_IndOS_Open_Adv:CLAIMS_IndIS_Closed_NonAdv!BE85)</f>
        <v>0</v>
      </c>
      <c r="BF85" s="19">
        <f>SUM(CLAIMS_IndOS_Open_Adv:CLAIMS_IndIS_Closed_NonAdv!BF85)</f>
        <v>0</v>
      </c>
      <c r="BG85" s="19">
        <f>SUM(CLAIMS_IndOS_Open_Adv:CLAIMS_IndIS_Closed_NonAdv!BG85)</f>
        <v>0</v>
      </c>
      <c r="BH85" s="19">
        <f>SUM(CLAIMS_IndOS_Open_Adv:CLAIMS_IndIS_Closed_NonAdv!BH85)</f>
        <v>0</v>
      </c>
      <c r="BI85" s="19">
        <f>SUM(CLAIMS_IndOS_Open_Adv:CLAIMS_IndIS_Closed_NonAdv!BI85)</f>
        <v>0</v>
      </c>
    </row>
    <row r="86" spans="1:61" x14ac:dyDescent="0.55000000000000004">
      <c r="A86" s="16" t="str">
        <f t="shared" si="7"/>
        <v>CLAIM AMOUNTS PAID</v>
      </c>
      <c r="C86" s="7" t="s">
        <v>25</v>
      </c>
      <c r="D86" s="44" t="s">
        <v>307</v>
      </c>
      <c r="E86" s="44" t="s">
        <v>211</v>
      </c>
      <c r="F86" s="19">
        <f>SUM(CLAIMS_IndOS_Open_Adv:CLAIMS_IndIS_Closed_NonAdv!F86)</f>
        <v>0</v>
      </c>
      <c r="G86" s="19">
        <f>SUM(CLAIMS_IndOS_Open_Adv:CLAIMS_IndIS_Closed_NonAdv!G86)</f>
        <v>0</v>
      </c>
      <c r="H86" s="19">
        <f>SUM(CLAIMS_IndOS_Open_Adv:CLAIMS_IndIS_Closed_NonAdv!H86)</f>
        <v>0</v>
      </c>
      <c r="I86" s="19">
        <f>SUM(CLAIMS_IndOS_Open_Adv:CLAIMS_IndIS_Closed_NonAdv!I86)</f>
        <v>0</v>
      </c>
      <c r="J86" s="19">
        <f>SUM(CLAIMS_IndOS_Open_Adv:CLAIMS_IndIS_Closed_NonAdv!J86)</f>
        <v>0</v>
      </c>
      <c r="K86" s="19">
        <f>SUM(CLAIMS_IndOS_Open_Adv:CLAIMS_IndIS_Closed_NonAdv!K86)</f>
        <v>0</v>
      </c>
      <c r="L86" s="19">
        <f>SUM(CLAIMS_IndOS_Open_Adv:CLAIMS_IndIS_Closed_NonAdv!L86)</f>
        <v>0</v>
      </c>
      <c r="M86" s="19">
        <f>SUM(CLAIMS_IndOS_Open_Adv:CLAIMS_IndIS_Closed_NonAdv!M86)</f>
        <v>0</v>
      </c>
      <c r="N86" s="19">
        <f>SUM(CLAIMS_IndOS_Open_Adv:CLAIMS_IndIS_Closed_NonAdv!N86)</f>
        <v>0</v>
      </c>
      <c r="O86" s="19">
        <f>SUM(CLAIMS_IndOS_Open_Adv:CLAIMS_IndIS_Closed_NonAdv!O86)</f>
        <v>0</v>
      </c>
      <c r="P86" s="19">
        <f>SUM(CLAIMS_IndOS_Open_Adv:CLAIMS_IndIS_Closed_NonAdv!P86)</f>
        <v>0</v>
      </c>
      <c r="Q86" s="19">
        <f>SUM(CLAIMS_IndOS_Open_Adv:CLAIMS_IndIS_Closed_NonAdv!Q86)</f>
        <v>0</v>
      </c>
      <c r="R86" s="19">
        <f>SUM(CLAIMS_IndOS_Open_Adv:CLAIMS_IndIS_Closed_NonAdv!R86)</f>
        <v>0</v>
      </c>
      <c r="S86" s="19">
        <f>SUM(CLAIMS_IndOS_Open_Adv:CLAIMS_IndIS_Closed_NonAdv!S86)</f>
        <v>0</v>
      </c>
      <c r="T86" s="19">
        <f>SUM(CLAIMS_IndOS_Open_Adv:CLAIMS_IndIS_Closed_NonAdv!T86)</f>
        <v>0</v>
      </c>
      <c r="U86" s="19">
        <f>SUM(CLAIMS_IndOS_Open_Adv:CLAIMS_IndIS_Closed_NonAdv!U86)</f>
        <v>0</v>
      </c>
      <c r="V86" s="19">
        <f>SUM(CLAIMS_IndOS_Open_Adv:CLAIMS_IndIS_Closed_NonAdv!V86)</f>
        <v>0</v>
      </c>
      <c r="W86" s="19">
        <f>SUM(CLAIMS_IndOS_Open_Adv:CLAIMS_IndIS_Closed_NonAdv!W86)</f>
        <v>0</v>
      </c>
      <c r="X86" s="19">
        <f>SUM(CLAIMS_IndOS_Open_Adv:CLAIMS_IndIS_Closed_NonAdv!X86)</f>
        <v>0</v>
      </c>
      <c r="Y86" s="19">
        <f>SUM(CLAIMS_IndOS_Open_Adv:CLAIMS_IndIS_Closed_NonAdv!Y86)</f>
        <v>0</v>
      </c>
      <c r="Z86" s="19">
        <f>SUM(CLAIMS_IndOS_Open_Adv:CLAIMS_IndIS_Closed_NonAdv!Z86)</f>
        <v>0</v>
      </c>
      <c r="AA86" s="19">
        <f>SUM(CLAIMS_IndOS_Open_Adv:CLAIMS_IndIS_Closed_NonAdv!AA86)</f>
        <v>0</v>
      </c>
      <c r="AB86" s="19">
        <f>SUM(CLAIMS_IndOS_Open_Adv:CLAIMS_IndIS_Closed_NonAdv!AB86)</f>
        <v>0</v>
      </c>
      <c r="AC86" s="19">
        <f>SUM(CLAIMS_IndOS_Open_Adv:CLAIMS_IndIS_Closed_NonAdv!AC86)</f>
        <v>0</v>
      </c>
      <c r="AD86" s="19">
        <f>SUM(CLAIMS_IndOS_Open_Adv:CLAIMS_IndIS_Closed_NonAdv!AD86)</f>
        <v>0</v>
      </c>
      <c r="AE86" s="19">
        <f>SUM(CLAIMS_IndOS_Open_Adv:CLAIMS_IndIS_Closed_NonAdv!AE86)</f>
        <v>0</v>
      </c>
      <c r="AF86" s="19">
        <f>SUM(CLAIMS_IndOS_Open_Adv:CLAIMS_IndIS_Closed_NonAdv!AF86)</f>
        <v>0</v>
      </c>
      <c r="AG86" s="19">
        <f>SUM(CLAIMS_IndOS_Open_Adv:CLAIMS_IndIS_Closed_NonAdv!AG86)</f>
        <v>0</v>
      </c>
      <c r="AH86" s="19">
        <f>SUM(CLAIMS_IndOS_Open_Adv:CLAIMS_IndIS_Closed_NonAdv!AH86)</f>
        <v>0</v>
      </c>
      <c r="AI86" s="19">
        <f>SUM(CLAIMS_IndOS_Open_Adv:CLAIMS_IndIS_Closed_NonAdv!AI86)</f>
        <v>0</v>
      </c>
      <c r="AJ86" s="19">
        <f>SUM(CLAIMS_IndOS_Open_Adv:CLAIMS_IndIS_Closed_NonAdv!AJ86)</f>
        <v>0</v>
      </c>
      <c r="AK86" s="19">
        <f>SUM(CLAIMS_IndOS_Open_Adv:CLAIMS_IndIS_Closed_NonAdv!AK86)</f>
        <v>0</v>
      </c>
      <c r="AL86" s="19">
        <f>SUM(CLAIMS_IndOS_Open_Adv:CLAIMS_IndIS_Closed_NonAdv!AL86)</f>
        <v>0</v>
      </c>
      <c r="AM86" s="19">
        <f>SUM(CLAIMS_IndOS_Open_Adv:CLAIMS_IndIS_Closed_NonAdv!AM86)</f>
        <v>0</v>
      </c>
      <c r="AN86" s="19">
        <f>SUM(CLAIMS_IndOS_Open_Adv:CLAIMS_IndIS_Closed_NonAdv!AN86)</f>
        <v>0</v>
      </c>
      <c r="AO86" s="19">
        <f>SUM(CLAIMS_IndOS_Open_Adv:CLAIMS_IndIS_Closed_NonAdv!AO86)</f>
        <v>0</v>
      </c>
      <c r="AP86" s="19">
        <f>SUM(CLAIMS_IndOS_Open_Adv:CLAIMS_IndIS_Closed_NonAdv!AP86)</f>
        <v>0</v>
      </c>
      <c r="AQ86" s="19">
        <f>SUM(CLAIMS_IndOS_Open_Adv:CLAIMS_IndIS_Closed_NonAdv!AQ86)</f>
        <v>0</v>
      </c>
      <c r="AR86" s="19">
        <f>SUM(CLAIMS_IndOS_Open_Adv:CLAIMS_IndIS_Closed_NonAdv!AR86)</f>
        <v>0</v>
      </c>
      <c r="AS86" s="19">
        <f>SUM(CLAIMS_IndOS_Open_Adv:CLAIMS_IndIS_Closed_NonAdv!AS86)</f>
        <v>0</v>
      </c>
      <c r="AT86" s="19">
        <f>SUM(CLAIMS_IndOS_Open_Adv:CLAIMS_IndIS_Closed_NonAdv!AT86)</f>
        <v>0</v>
      </c>
      <c r="AU86" s="19">
        <f>SUM(CLAIMS_IndOS_Open_Adv:CLAIMS_IndIS_Closed_NonAdv!AU86)</f>
        <v>0</v>
      </c>
      <c r="AV86" s="19">
        <f>SUM(CLAIMS_IndOS_Open_Adv:CLAIMS_IndIS_Closed_NonAdv!AV86)</f>
        <v>0</v>
      </c>
      <c r="AW86" s="19">
        <f>SUM(CLAIMS_IndOS_Open_Adv:CLAIMS_IndIS_Closed_NonAdv!AW86)</f>
        <v>0</v>
      </c>
      <c r="AX86" s="19">
        <f>SUM(CLAIMS_IndOS_Open_Adv:CLAIMS_IndIS_Closed_NonAdv!AX86)</f>
        <v>0</v>
      </c>
      <c r="AY86" s="19">
        <f>SUM(CLAIMS_IndOS_Open_Adv:CLAIMS_IndIS_Closed_NonAdv!AY86)</f>
        <v>0</v>
      </c>
      <c r="AZ86" s="19">
        <f>SUM(CLAIMS_IndOS_Open_Adv:CLAIMS_IndIS_Closed_NonAdv!AZ86)</f>
        <v>0</v>
      </c>
      <c r="BA86" s="19">
        <f>SUM(CLAIMS_IndOS_Open_Adv:CLAIMS_IndIS_Closed_NonAdv!BA86)</f>
        <v>0</v>
      </c>
      <c r="BB86" s="19">
        <f>SUM(CLAIMS_IndOS_Open_Adv:CLAIMS_IndIS_Closed_NonAdv!BB86)</f>
        <v>0</v>
      </c>
      <c r="BC86" s="19">
        <f>SUM(CLAIMS_IndOS_Open_Adv:CLAIMS_IndIS_Closed_NonAdv!BC86)</f>
        <v>0</v>
      </c>
      <c r="BD86" s="19">
        <f>SUM(CLAIMS_IndOS_Open_Adv:CLAIMS_IndIS_Closed_NonAdv!BD86)</f>
        <v>0</v>
      </c>
      <c r="BE86" s="19">
        <f>SUM(CLAIMS_IndOS_Open_Adv:CLAIMS_IndIS_Closed_NonAdv!BE86)</f>
        <v>0</v>
      </c>
      <c r="BF86" s="19">
        <f>SUM(CLAIMS_IndOS_Open_Adv:CLAIMS_IndIS_Closed_NonAdv!BF86)</f>
        <v>0</v>
      </c>
      <c r="BG86" s="19">
        <f>SUM(CLAIMS_IndOS_Open_Adv:CLAIMS_IndIS_Closed_NonAdv!BG86)</f>
        <v>0</v>
      </c>
      <c r="BH86" s="19">
        <f>SUM(CLAIMS_IndOS_Open_Adv:CLAIMS_IndIS_Closed_NonAdv!BH86)</f>
        <v>0</v>
      </c>
      <c r="BI86" s="19">
        <f>SUM(CLAIMS_IndOS_Open_Adv:CLAIMS_IndIS_Closed_NonAdv!BI86)</f>
        <v>0</v>
      </c>
    </row>
    <row r="87" spans="1:61" x14ac:dyDescent="0.55000000000000004">
      <c r="A87" s="16" t="str">
        <f t="shared" si="7"/>
        <v>CLAIM AMOUNTS PAID</v>
      </c>
      <c r="C87" s="7" t="s">
        <v>25</v>
      </c>
      <c r="D87" s="44" t="s">
        <v>308</v>
      </c>
      <c r="E87" s="44" t="s">
        <v>212</v>
      </c>
      <c r="F87" s="19">
        <f>SUM(CLAIMS_IndOS_Open_Adv:CLAIMS_IndIS_Closed_NonAdv!F87)</f>
        <v>0</v>
      </c>
      <c r="G87" s="19">
        <f>SUM(CLAIMS_IndOS_Open_Adv:CLAIMS_IndIS_Closed_NonAdv!G87)</f>
        <v>0</v>
      </c>
      <c r="H87" s="19">
        <f>SUM(CLAIMS_IndOS_Open_Adv:CLAIMS_IndIS_Closed_NonAdv!H87)</f>
        <v>0</v>
      </c>
      <c r="I87" s="19">
        <f>SUM(CLAIMS_IndOS_Open_Adv:CLAIMS_IndIS_Closed_NonAdv!I87)</f>
        <v>0</v>
      </c>
      <c r="J87" s="19">
        <f>SUM(CLAIMS_IndOS_Open_Adv:CLAIMS_IndIS_Closed_NonAdv!J87)</f>
        <v>0</v>
      </c>
      <c r="K87" s="19">
        <f>SUM(CLAIMS_IndOS_Open_Adv:CLAIMS_IndIS_Closed_NonAdv!K87)</f>
        <v>0</v>
      </c>
      <c r="L87" s="19">
        <f>SUM(CLAIMS_IndOS_Open_Adv:CLAIMS_IndIS_Closed_NonAdv!L87)</f>
        <v>0</v>
      </c>
      <c r="M87" s="19">
        <f>SUM(CLAIMS_IndOS_Open_Adv:CLAIMS_IndIS_Closed_NonAdv!M87)</f>
        <v>0</v>
      </c>
      <c r="N87" s="19">
        <f>SUM(CLAIMS_IndOS_Open_Adv:CLAIMS_IndIS_Closed_NonAdv!N87)</f>
        <v>0</v>
      </c>
      <c r="O87" s="19">
        <f>SUM(CLAIMS_IndOS_Open_Adv:CLAIMS_IndIS_Closed_NonAdv!O87)</f>
        <v>0</v>
      </c>
      <c r="P87" s="19">
        <f>SUM(CLAIMS_IndOS_Open_Adv:CLAIMS_IndIS_Closed_NonAdv!P87)</f>
        <v>0</v>
      </c>
      <c r="Q87" s="19">
        <f>SUM(CLAIMS_IndOS_Open_Adv:CLAIMS_IndIS_Closed_NonAdv!Q87)</f>
        <v>0</v>
      </c>
      <c r="R87" s="19">
        <f>SUM(CLAIMS_IndOS_Open_Adv:CLAIMS_IndIS_Closed_NonAdv!R87)</f>
        <v>0</v>
      </c>
      <c r="S87" s="19">
        <f>SUM(CLAIMS_IndOS_Open_Adv:CLAIMS_IndIS_Closed_NonAdv!S87)</f>
        <v>0</v>
      </c>
      <c r="T87" s="19">
        <f>SUM(CLAIMS_IndOS_Open_Adv:CLAIMS_IndIS_Closed_NonAdv!T87)</f>
        <v>0</v>
      </c>
      <c r="U87" s="19">
        <f>SUM(CLAIMS_IndOS_Open_Adv:CLAIMS_IndIS_Closed_NonAdv!U87)</f>
        <v>0</v>
      </c>
      <c r="V87" s="19">
        <f>SUM(CLAIMS_IndOS_Open_Adv:CLAIMS_IndIS_Closed_NonAdv!V87)</f>
        <v>0</v>
      </c>
      <c r="W87" s="19">
        <f>SUM(CLAIMS_IndOS_Open_Adv:CLAIMS_IndIS_Closed_NonAdv!W87)</f>
        <v>0</v>
      </c>
      <c r="X87" s="19">
        <f>SUM(CLAIMS_IndOS_Open_Adv:CLAIMS_IndIS_Closed_NonAdv!X87)</f>
        <v>0</v>
      </c>
      <c r="Y87" s="19">
        <f>SUM(CLAIMS_IndOS_Open_Adv:CLAIMS_IndIS_Closed_NonAdv!Y87)</f>
        <v>0</v>
      </c>
      <c r="Z87" s="19">
        <f>SUM(CLAIMS_IndOS_Open_Adv:CLAIMS_IndIS_Closed_NonAdv!Z87)</f>
        <v>0</v>
      </c>
      <c r="AA87" s="19">
        <f>SUM(CLAIMS_IndOS_Open_Adv:CLAIMS_IndIS_Closed_NonAdv!AA87)</f>
        <v>0</v>
      </c>
      <c r="AB87" s="19">
        <f>SUM(CLAIMS_IndOS_Open_Adv:CLAIMS_IndIS_Closed_NonAdv!AB87)</f>
        <v>0</v>
      </c>
      <c r="AC87" s="19">
        <f>SUM(CLAIMS_IndOS_Open_Adv:CLAIMS_IndIS_Closed_NonAdv!AC87)</f>
        <v>0</v>
      </c>
      <c r="AD87" s="19">
        <f>SUM(CLAIMS_IndOS_Open_Adv:CLAIMS_IndIS_Closed_NonAdv!AD87)</f>
        <v>0</v>
      </c>
      <c r="AE87" s="19">
        <f>SUM(CLAIMS_IndOS_Open_Adv:CLAIMS_IndIS_Closed_NonAdv!AE87)</f>
        <v>0</v>
      </c>
      <c r="AF87" s="19">
        <f>SUM(CLAIMS_IndOS_Open_Adv:CLAIMS_IndIS_Closed_NonAdv!AF87)</f>
        <v>0</v>
      </c>
      <c r="AG87" s="19">
        <f>SUM(CLAIMS_IndOS_Open_Adv:CLAIMS_IndIS_Closed_NonAdv!AG87)</f>
        <v>0</v>
      </c>
      <c r="AH87" s="19">
        <f>SUM(CLAIMS_IndOS_Open_Adv:CLAIMS_IndIS_Closed_NonAdv!AH87)</f>
        <v>0</v>
      </c>
      <c r="AI87" s="19">
        <f>SUM(CLAIMS_IndOS_Open_Adv:CLAIMS_IndIS_Closed_NonAdv!AI87)</f>
        <v>0</v>
      </c>
      <c r="AJ87" s="19">
        <f>SUM(CLAIMS_IndOS_Open_Adv:CLAIMS_IndIS_Closed_NonAdv!AJ87)</f>
        <v>0</v>
      </c>
      <c r="AK87" s="19">
        <f>SUM(CLAIMS_IndOS_Open_Adv:CLAIMS_IndIS_Closed_NonAdv!AK87)</f>
        <v>0</v>
      </c>
      <c r="AL87" s="19">
        <f>SUM(CLAIMS_IndOS_Open_Adv:CLAIMS_IndIS_Closed_NonAdv!AL87)</f>
        <v>0</v>
      </c>
      <c r="AM87" s="19">
        <f>SUM(CLAIMS_IndOS_Open_Adv:CLAIMS_IndIS_Closed_NonAdv!AM87)</f>
        <v>0</v>
      </c>
      <c r="AN87" s="19">
        <f>SUM(CLAIMS_IndOS_Open_Adv:CLAIMS_IndIS_Closed_NonAdv!AN87)</f>
        <v>0</v>
      </c>
      <c r="AO87" s="19">
        <f>SUM(CLAIMS_IndOS_Open_Adv:CLAIMS_IndIS_Closed_NonAdv!AO87)</f>
        <v>0</v>
      </c>
      <c r="AP87" s="19">
        <f>SUM(CLAIMS_IndOS_Open_Adv:CLAIMS_IndIS_Closed_NonAdv!AP87)</f>
        <v>0</v>
      </c>
      <c r="AQ87" s="19">
        <f>SUM(CLAIMS_IndOS_Open_Adv:CLAIMS_IndIS_Closed_NonAdv!AQ87)</f>
        <v>0</v>
      </c>
      <c r="AR87" s="19">
        <f>SUM(CLAIMS_IndOS_Open_Adv:CLAIMS_IndIS_Closed_NonAdv!AR87)</f>
        <v>0</v>
      </c>
      <c r="AS87" s="19">
        <f>SUM(CLAIMS_IndOS_Open_Adv:CLAIMS_IndIS_Closed_NonAdv!AS87)</f>
        <v>0</v>
      </c>
      <c r="AT87" s="19">
        <f>SUM(CLAIMS_IndOS_Open_Adv:CLAIMS_IndIS_Closed_NonAdv!AT87)</f>
        <v>0</v>
      </c>
      <c r="AU87" s="19">
        <f>SUM(CLAIMS_IndOS_Open_Adv:CLAIMS_IndIS_Closed_NonAdv!AU87)</f>
        <v>0</v>
      </c>
      <c r="AV87" s="19">
        <f>SUM(CLAIMS_IndOS_Open_Adv:CLAIMS_IndIS_Closed_NonAdv!AV87)</f>
        <v>0</v>
      </c>
      <c r="AW87" s="19">
        <f>SUM(CLAIMS_IndOS_Open_Adv:CLAIMS_IndIS_Closed_NonAdv!AW87)</f>
        <v>0</v>
      </c>
      <c r="AX87" s="19">
        <f>SUM(CLAIMS_IndOS_Open_Adv:CLAIMS_IndIS_Closed_NonAdv!AX87)</f>
        <v>0</v>
      </c>
      <c r="AY87" s="19">
        <f>SUM(CLAIMS_IndOS_Open_Adv:CLAIMS_IndIS_Closed_NonAdv!AY87)</f>
        <v>0</v>
      </c>
      <c r="AZ87" s="19">
        <f>SUM(CLAIMS_IndOS_Open_Adv:CLAIMS_IndIS_Closed_NonAdv!AZ87)</f>
        <v>0</v>
      </c>
      <c r="BA87" s="19">
        <f>SUM(CLAIMS_IndOS_Open_Adv:CLAIMS_IndIS_Closed_NonAdv!BA87)</f>
        <v>0</v>
      </c>
      <c r="BB87" s="19">
        <f>SUM(CLAIMS_IndOS_Open_Adv:CLAIMS_IndIS_Closed_NonAdv!BB87)</f>
        <v>0</v>
      </c>
      <c r="BC87" s="19">
        <f>SUM(CLAIMS_IndOS_Open_Adv:CLAIMS_IndIS_Closed_NonAdv!BC87)</f>
        <v>0</v>
      </c>
      <c r="BD87" s="19">
        <f>SUM(CLAIMS_IndOS_Open_Adv:CLAIMS_IndIS_Closed_NonAdv!BD87)</f>
        <v>0</v>
      </c>
      <c r="BE87" s="19">
        <f>SUM(CLAIMS_IndOS_Open_Adv:CLAIMS_IndIS_Closed_NonAdv!BE87)</f>
        <v>0</v>
      </c>
      <c r="BF87" s="19">
        <f>SUM(CLAIMS_IndOS_Open_Adv:CLAIMS_IndIS_Closed_NonAdv!BF87)</f>
        <v>0</v>
      </c>
      <c r="BG87" s="19">
        <f>SUM(CLAIMS_IndOS_Open_Adv:CLAIMS_IndIS_Closed_NonAdv!BG87)</f>
        <v>0</v>
      </c>
      <c r="BH87" s="19">
        <f>SUM(CLAIMS_IndOS_Open_Adv:CLAIMS_IndIS_Closed_NonAdv!BH87)</f>
        <v>0</v>
      </c>
      <c r="BI87" s="19">
        <f>SUM(CLAIMS_IndOS_Open_Adv:CLAIMS_IndIS_Closed_NonAdv!BI87)</f>
        <v>0</v>
      </c>
    </row>
    <row r="88" spans="1:61" x14ac:dyDescent="0.55000000000000004">
      <c r="A88" s="16" t="str">
        <f t="shared" si="7"/>
        <v>CLAIM AMOUNTS PAID</v>
      </c>
      <c r="C88" s="7" t="s">
        <v>25</v>
      </c>
      <c r="D88" s="44" t="s">
        <v>309</v>
      </c>
      <c r="E88" s="44" t="s">
        <v>213</v>
      </c>
      <c r="F88" s="19">
        <f>SUM(CLAIMS_IndOS_Open_Adv:CLAIMS_IndIS_Closed_NonAdv!F88)</f>
        <v>0</v>
      </c>
      <c r="G88" s="19">
        <f>SUM(CLAIMS_IndOS_Open_Adv:CLAIMS_IndIS_Closed_NonAdv!G88)</f>
        <v>0</v>
      </c>
      <c r="H88" s="19">
        <f>SUM(CLAIMS_IndOS_Open_Adv:CLAIMS_IndIS_Closed_NonAdv!H88)</f>
        <v>0</v>
      </c>
      <c r="I88" s="19">
        <f>SUM(CLAIMS_IndOS_Open_Adv:CLAIMS_IndIS_Closed_NonAdv!I88)</f>
        <v>0</v>
      </c>
      <c r="J88" s="19">
        <f>SUM(CLAIMS_IndOS_Open_Adv:CLAIMS_IndIS_Closed_NonAdv!J88)</f>
        <v>0</v>
      </c>
      <c r="K88" s="19">
        <f>SUM(CLAIMS_IndOS_Open_Adv:CLAIMS_IndIS_Closed_NonAdv!K88)</f>
        <v>0</v>
      </c>
      <c r="L88" s="19">
        <f>SUM(CLAIMS_IndOS_Open_Adv:CLAIMS_IndIS_Closed_NonAdv!L88)</f>
        <v>0</v>
      </c>
      <c r="M88" s="19">
        <f>SUM(CLAIMS_IndOS_Open_Adv:CLAIMS_IndIS_Closed_NonAdv!M88)</f>
        <v>0</v>
      </c>
      <c r="N88" s="19">
        <f>SUM(CLAIMS_IndOS_Open_Adv:CLAIMS_IndIS_Closed_NonAdv!N88)</f>
        <v>0</v>
      </c>
      <c r="O88" s="19">
        <f>SUM(CLAIMS_IndOS_Open_Adv:CLAIMS_IndIS_Closed_NonAdv!O88)</f>
        <v>0</v>
      </c>
      <c r="P88" s="19">
        <f>SUM(CLAIMS_IndOS_Open_Adv:CLAIMS_IndIS_Closed_NonAdv!P88)</f>
        <v>0</v>
      </c>
      <c r="Q88" s="19">
        <f>SUM(CLAIMS_IndOS_Open_Adv:CLAIMS_IndIS_Closed_NonAdv!Q88)</f>
        <v>0</v>
      </c>
      <c r="R88" s="19">
        <f>SUM(CLAIMS_IndOS_Open_Adv:CLAIMS_IndIS_Closed_NonAdv!R88)</f>
        <v>0</v>
      </c>
      <c r="S88" s="19">
        <f>SUM(CLAIMS_IndOS_Open_Adv:CLAIMS_IndIS_Closed_NonAdv!S88)</f>
        <v>0</v>
      </c>
      <c r="T88" s="19">
        <f>SUM(CLAIMS_IndOS_Open_Adv:CLAIMS_IndIS_Closed_NonAdv!T88)</f>
        <v>0</v>
      </c>
      <c r="U88" s="19">
        <f>SUM(CLAIMS_IndOS_Open_Adv:CLAIMS_IndIS_Closed_NonAdv!U88)</f>
        <v>0</v>
      </c>
      <c r="V88" s="19">
        <f>SUM(CLAIMS_IndOS_Open_Adv:CLAIMS_IndIS_Closed_NonAdv!V88)</f>
        <v>0</v>
      </c>
      <c r="W88" s="19">
        <f>SUM(CLAIMS_IndOS_Open_Adv:CLAIMS_IndIS_Closed_NonAdv!W88)</f>
        <v>0</v>
      </c>
      <c r="X88" s="19">
        <f>SUM(CLAIMS_IndOS_Open_Adv:CLAIMS_IndIS_Closed_NonAdv!X88)</f>
        <v>0</v>
      </c>
      <c r="Y88" s="19">
        <f>SUM(CLAIMS_IndOS_Open_Adv:CLAIMS_IndIS_Closed_NonAdv!Y88)</f>
        <v>0</v>
      </c>
      <c r="Z88" s="19">
        <f>SUM(CLAIMS_IndOS_Open_Adv:CLAIMS_IndIS_Closed_NonAdv!Z88)</f>
        <v>0</v>
      </c>
      <c r="AA88" s="19">
        <f>SUM(CLAIMS_IndOS_Open_Adv:CLAIMS_IndIS_Closed_NonAdv!AA88)</f>
        <v>0</v>
      </c>
      <c r="AB88" s="19">
        <f>SUM(CLAIMS_IndOS_Open_Adv:CLAIMS_IndIS_Closed_NonAdv!AB88)</f>
        <v>0</v>
      </c>
      <c r="AC88" s="19">
        <f>SUM(CLAIMS_IndOS_Open_Adv:CLAIMS_IndIS_Closed_NonAdv!AC88)</f>
        <v>0</v>
      </c>
      <c r="AD88" s="19">
        <f>SUM(CLAIMS_IndOS_Open_Adv:CLAIMS_IndIS_Closed_NonAdv!AD88)</f>
        <v>0</v>
      </c>
      <c r="AE88" s="19">
        <f>SUM(CLAIMS_IndOS_Open_Adv:CLAIMS_IndIS_Closed_NonAdv!AE88)</f>
        <v>0</v>
      </c>
      <c r="AF88" s="19">
        <f>SUM(CLAIMS_IndOS_Open_Adv:CLAIMS_IndIS_Closed_NonAdv!AF88)</f>
        <v>0</v>
      </c>
      <c r="AG88" s="19">
        <f>SUM(CLAIMS_IndOS_Open_Adv:CLAIMS_IndIS_Closed_NonAdv!AG88)</f>
        <v>0</v>
      </c>
      <c r="AH88" s="19">
        <f>SUM(CLAIMS_IndOS_Open_Adv:CLAIMS_IndIS_Closed_NonAdv!AH88)</f>
        <v>0</v>
      </c>
      <c r="AI88" s="19">
        <f>SUM(CLAIMS_IndOS_Open_Adv:CLAIMS_IndIS_Closed_NonAdv!AI88)</f>
        <v>0</v>
      </c>
      <c r="AJ88" s="19">
        <f>SUM(CLAIMS_IndOS_Open_Adv:CLAIMS_IndIS_Closed_NonAdv!AJ88)</f>
        <v>0</v>
      </c>
      <c r="AK88" s="19">
        <f>SUM(CLAIMS_IndOS_Open_Adv:CLAIMS_IndIS_Closed_NonAdv!AK88)</f>
        <v>0</v>
      </c>
      <c r="AL88" s="19">
        <f>SUM(CLAIMS_IndOS_Open_Adv:CLAIMS_IndIS_Closed_NonAdv!AL88)</f>
        <v>0</v>
      </c>
      <c r="AM88" s="19">
        <f>SUM(CLAIMS_IndOS_Open_Adv:CLAIMS_IndIS_Closed_NonAdv!AM88)</f>
        <v>0</v>
      </c>
      <c r="AN88" s="19">
        <f>SUM(CLAIMS_IndOS_Open_Adv:CLAIMS_IndIS_Closed_NonAdv!AN88)</f>
        <v>0</v>
      </c>
      <c r="AO88" s="19">
        <f>SUM(CLAIMS_IndOS_Open_Adv:CLAIMS_IndIS_Closed_NonAdv!AO88)</f>
        <v>0</v>
      </c>
      <c r="AP88" s="19">
        <f>SUM(CLAIMS_IndOS_Open_Adv:CLAIMS_IndIS_Closed_NonAdv!AP88)</f>
        <v>0</v>
      </c>
      <c r="AQ88" s="19">
        <f>SUM(CLAIMS_IndOS_Open_Adv:CLAIMS_IndIS_Closed_NonAdv!AQ88)</f>
        <v>0</v>
      </c>
      <c r="AR88" s="19">
        <f>SUM(CLAIMS_IndOS_Open_Adv:CLAIMS_IndIS_Closed_NonAdv!AR88)</f>
        <v>0</v>
      </c>
      <c r="AS88" s="19">
        <f>SUM(CLAIMS_IndOS_Open_Adv:CLAIMS_IndIS_Closed_NonAdv!AS88)</f>
        <v>0</v>
      </c>
      <c r="AT88" s="19">
        <f>SUM(CLAIMS_IndOS_Open_Adv:CLAIMS_IndIS_Closed_NonAdv!AT88)</f>
        <v>0</v>
      </c>
      <c r="AU88" s="19">
        <f>SUM(CLAIMS_IndOS_Open_Adv:CLAIMS_IndIS_Closed_NonAdv!AU88)</f>
        <v>0</v>
      </c>
      <c r="AV88" s="19">
        <f>SUM(CLAIMS_IndOS_Open_Adv:CLAIMS_IndIS_Closed_NonAdv!AV88)</f>
        <v>0</v>
      </c>
      <c r="AW88" s="19">
        <f>SUM(CLAIMS_IndOS_Open_Adv:CLAIMS_IndIS_Closed_NonAdv!AW88)</f>
        <v>0</v>
      </c>
      <c r="AX88" s="19">
        <f>SUM(CLAIMS_IndOS_Open_Adv:CLAIMS_IndIS_Closed_NonAdv!AX88)</f>
        <v>0</v>
      </c>
      <c r="AY88" s="19">
        <f>SUM(CLAIMS_IndOS_Open_Adv:CLAIMS_IndIS_Closed_NonAdv!AY88)</f>
        <v>0</v>
      </c>
      <c r="AZ88" s="19">
        <f>SUM(CLAIMS_IndOS_Open_Adv:CLAIMS_IndIS_Closed_NonAdv!AZ88)</f>
        <v>0</v>
      </c>
      <c r="BA88" s="19">
        <f>SUM(CLAIMS_IndOS_Open_Adv:CLAIMS_IndIS_Closed_NonAdv!BA88)</f>
        <v>0</v>
      </c>
      <c r="BB88" s="19">
        <f>SUM(CLAIMS_IndOS_Open_Adv:CLAIMS_IndIS_Closed_NonAdv!BB88)</f>
        <v>0</v>
      </c>
      <c r="BC88" s="19">
        <f>SUM(CLAIMS_IndOS_Open_Adv:CLAIMS_IndIS_Closed_NonAdv!BC88)</f>
        <v>0</v>
      </c>
      <c r="BD88" s="19">
        <f>SUM(CLAIMS_IndOS_Open_Adv:CLAIMS_IndIS_Closed_NonAdv!BD88)</f>
        <v>0</v>
      </c>
      <c r="BE88" s="19">
        <f>SUM(CLAIMS_IndOS_Open_Adv:CLAIMS_IndIS_Closed_NonAdv!BE88)</f>
        <v>0</v>
      </c>
      <c r="BF88" s="19">
        <f>SUM(CLAIMS_IndOS_Open_Adv:CLAIMS_IndIS_Closed_NonAdv!BF88)</f>
        <v>0</v>
      </c>
      <c r="BG88" s="19">
        <f>SUM(CLAIMS_IndOS_Open_Adv:CLAIMS_IndIS_Closed_NonAdv!BG88)</f>
        <v>0</v>
      </c>
      <c r="BH88" s="19">
        <f>SUM(CLAIMS_IndOS_Open_Adv:CLAIMS_IndIS_Closed_NonAdv!BH88)</f>
        <v>0</v>
      </c>
      <c r="BI88" s="19">
        <f>SUM(CLAIMS_IndOS_Open_Adv:CLAIMS_IndIS_Closed_NonAdv!BI88)</f>
        <v>0</v>
      </c>
    </row>
    <row r="89" spans="1:61" x14ac:dyDescent="0.55000000000000004">
      <c r="A89" s="16" t="str">
        <f t="shared" si="7"/>
        <v>CLAIM AMOUNTS PAID</v>
      </c>
      <c r="C89" s="7" t="s">
        <v>25</v>
      </c>
      <c r="D89" s="44" t="s">
        <v>408</v>
      </c>
      <c r="E89" s="44" t="s">
        <v>214</v>
      </c>
      <c r="F89" s="19">
        <f>SUM(CLAIMS_IndOS_Open_Adv:CLAIMS_IndIS_Closed_NonAdv!F89)</f>
        <v>0</v>
      </c>
      <c r="G89" s="19">
        <f>SUM(CLAIMS_IndOS_Open_Adv:CLAIMS_IndIS_Closed_NonAdv!G89)</f>
        <v>0</v>
      </c>
      <c r="H89" s="19">
        <f>SUM(CLAIMS_IndOS_Open_Adv:CLAIMS_IndIS_Closed_NonAdv!H89)</f>
        <v>0</v>
      </c>
      <c r="I89" s="19">
        <f>SUM(CLAIMS_IndOS_Open_Adv:CLAIMS_IndIS_Closed_NonAdv!I89)</f>
        <v>0</v>
      </c>
      <c r="J89" s="19">
        <f>SUM(CLAIMS_IndOS_Open_Adv:CLAIMS_IndIS_Closed_NonAdv!J89)</f>
        <v>0</v>
      </c>
      <c r="K89" s="19">
        <f>SUM(CLAIMS_IndOS_Open_Adv:CLAIMS_IndIS_Closed_NonAdv!K89)</f>
        <v>0</v>
      </c>
      <c r="L89" s="19">
        <f>SUM(CLAIMS_IndOS_Open_Adv:CLAIMS_IndIS_Closed_NonAdv!L89)</f>
        <v>0</v>
      </c>
      <c r="M89" s="19">
        <f>SUM(CLAIMS_IndOS_Open_Adv:CLAIMS_IndIS_Closed_NonAdv!M89)</f>
        <v>0</v>
      </c>
      <c r="N89" s="19">
        <f>SUM(CLAIMS_IndOS_Open_Adv:CLAIMS_IndIS_Closed_NonAdv!N89)</f>
        <v>0</v>
      </c>
      <c r="O89" s="19">
        <f>SUM(CLAIMS_IndOS_Open_Adv:CLAIMS_IndIS_Closed_NonAdv!O89)</f>
        <v>0</v>
      </c>
      <c r="P89" s="19">
        <f>SUM(CLAIMS_IndOS_Open_Adv:CLAIMS_IndIS_Closed_NonAdv!P89)</f>
        <v>0</v>
      </c>
      <c r="Q89" s="19">
        <f>SUM(CLAIMS_IndOS_Open_Adv:CLAIMS_IndIS_Closed_NonAdv!Q89)</f>
        <v>0</v>
      </c>
      <c r="R89" s="19">
        <f>SUM(CLAIMS_IndOS_Open_Adv:CLAIMS_IndIS_Closed_NonAdv!R89)</f>
        <v>0</v>
      </c>
      <c r="S89" s="19">
        <f>SUM(CLAIMS_IndOS_Open_Adv:CLAIMS_IndIS_Closed_NonAdv!S89)</f>
        <v>0</v>
      </c>
      <c r="T89" s="19">
        <f>SUM(CLAIMS_IndOS_Open_Adv:CLAIMS_IndIS_Closed_NonAdv!T89)</f>
        <v>0</v>
      </c>
      <c r="U89" s="19">
        <f>SUM(CLAIMS_IndOS_Open_Adv:CLAIMS_IndIS_Closed_NonAdv!U89)</f>
        <v>0</v>
      </c>
      <c r="V89" s="19">
        <f>SUM(CLAIMS_IndOS_Open_Adv:CLAIMS_IndIS_Closed_NonAdv!V89)</f>
        <v>0</v>
      </c>
      <c r="W89" s="19">
        <f>SUM(CLAIMS_IndOS_Open_Adv:CLAIMS_IndIS_Closed_NonAdv!W89)</f>
        <v>0</v>
      </c>
      <c r="X89" s="19">
        <f>SUM(CLAIMS_IndOS_Open_Adv:CLAIMS_IndIS_Closed_NonAdv!X89)</f>
        <v>0</v>
      </c>
      <c r="Y89" s="19">
        <f>SUM(CLAIMS_IndOS_Open_Adv:CLAIMS_IndIS_Closed_NonAdv!Y89)</f>
        <v>0</v>
      </c>
      <c r="Z89" s="19">
        <f>SUM(CLAIMS_IndOS_Open_Adv:CLAIMS_IndIS_Closed_NonAdv!Z89)</f>
        <v>0</v>
      </c>
      <c r="AA89" s="19">
        <f>SUM(CLAIMS_IndOS_Open_Adv:CLAIMS_IndIS_Closed_NonAdv!AA89)</f>
        <v>0</v>
      </c>
      <c r="AB89" s="19">
        <f>SUM(CLAIMS_IndOS_Open_Adv:CLAIMS_IndIS_Closed_NonAdv!AB89)</f>
        <v>0</v>
      </c>
      <c r="AC89" s="19">
        <f>SUM(CLAIMS_IndOS_Open_Adv:CLAIMS_IndIS_Closed_NonAdv!AC89)</f>
        <v>0</v>
      </c>
      <c r="AD89" s="19">
        <f>SUM(CLAIMS_IndOS_Open_Adv:CLAIMS_IndIS_Closed_NonAdv!AD89)</f>
        <v>0</v>
      </c>
      <c r="AE89" s="19">
        <f>SUM(CLAIMS_IndOS_Open_Adv:CLAIMS_IndIS_Closed_NonAdv!AE89)</f>
        <v>0</v>
      </c>
      <c r="AF89" s="19">
        <f>SUM(CLAIMS_IndOS_Open_Adv:CLAIMS_IndIS_Closed_NonAdv!AF89)</f>
        <v>0</v>
      </c>
      <c r="AG89" s="19">
        <f>SUM(CLAIMS_IndOS_Open_Adv:CLAIMS_IndIS_Closed_NonAdv!AG89)</f>
        <v>0</v>
      </c>
      <c r="AH89" s="19">
        <f>SUM(CLAIMS_IndOS_Open_Adv:CLAIMS_IndIS_Closed_NonAdv!AH89)</f>
        <v>0</v>
      </c>
      <c r="AI89" s="19">
        <f>SUM(CLAIMS_IndOS_Open_Adv:CLAIMS_IndIS_Closed_NonAdv!AI89)</f>
        <v>0</v>
      </c>
      <c r="AJ89" s="19">
        <f>SUM(CLAIMS_IndOS_Open_Adv:CLAIMS_IndIS_Closed_NonAdv!AJ89)</f>
        <v>0</v>
      </c>
      <c r="AK89" s="19">
        <f>SUM(CLAIMS_IndOS_Open_Adv:CLAIMS_IndIS_Closed_NonAdv!AK89)</f>
        <v>0</v>
      </c>
      <c r="AL89" s="19">
        <f>SUM(CLAIMS_IndOS_Open_Adv:CLAIMS_IndIS_Closed_NonAdv!AL89)</f>
        <v>0</v>
      </c>
      <c r="AM89" s="19">
        <f>SUM(CLAIMS_IndOS_Open_Adv:CLAIMS_IndIS_Closed_NonAdv!AM89)</f>
        <v>0</v>
      </c>
      <c r="AN89" s="19">
        <f>SUM(CLAIMS_IndOS_Open_Adv:CLAIMS_IndIS_Closed_NonAdv!AN89)</f>
        <v>0</v>
      </c>
      <c r="AO89" s="19">
        <f>SUM(CLAIMS_IndOS_Open_Adv:CLAIMS_IndIS_Closed_NonAdv!AO89)</f>
        <v>0</v>
      </c>
      <c r="AP89" s="19">
        <f>SUM(CLAIMS_IndOS_Open_Adv:CLAIMS_IndIS_Closed_NonAdv!AP89)</f>
        <v>0</v>
      </c>
      <c r="AQ89" s="19">
        <f>SUM(CLAIMS_IndOS_Open_Adv:CLAIMS_IndIS_Closed_NonAdv!AQ89)</f>
        <v>0</v>
      </c>
      <c r="AR89" s="19">
        <f>SUM(CLAIMS_IndOS_Open_Adv:CLAIMS_IndIS_Closed_NonAdv!AR89)</f>
        <v>0</v>
      </c>
      <c r="AS89" s="19">
        <f>SUM(CLAIMS_IndOS_Open_Adv:CLAIMS_IndIS_Closed_NonAdv!AS89)</f>
        <v>0</v>
      </c>
      <c r="AT89" s="19">
        <f>SUM(CLAIMS_IndOS_Open_Adv:CLAIMS_IndIS_Closed_NonAdv!AT89)</f>
        <v>0</v>
      </c>
      <c r="AU89" s="19">
        <f>SUM(CLAIMS_IndOS_Open_Adv:CLAIMS_IndIS_Closed_NonAdv!AU89)</f>
        <v>0</v>
      </c>
      <c r="AV89" s="19">
        <f>SUM(CLAIMS_IndOS_Open_Adv:CLAIMS_IndIS_Closed_NonAdv!AV89)</f>
        <v>0</v>
      </c>
      <c r="AW89" s="19">
        <f>SUM(CLAIMS_IndOS_Open_Adv:CLAIMS_IndIS_Closed_NonAdv!AW89)</f>
        <v>0</v>
      </c>
      <c r="AX89" s="19">
        <f>SUM(CLAIMS_IndOS_Open_Adv:CLAIMS_IndIS_Closed_NonAdv!AX89)</f>
        <v>0</v>
      </c>
      <c r="AY89" s="19">
        <f>SUM(CLAIMS_IndOS_Open_Adv:CLAIMS_IndIS_Closed_NonAdv!AY89)</f>
        <v>0</v>
      </c>
      <c r="AZ89" s="19">
        <f>SUM(CLAIMS_IndOS_Open_Adv:CLAIMS_IndIS_Closed_NonAdv!AZ89)</f>
        <v>0</v>
      </c>
      <c r="BA89" s="19">
        <f>SUM(CLAIMS_IndOS_Open_Adv:CLAIMS_IndIS_Closed_NonAdv!BA89)</f>
        <v>0</v>
      </c>
      <c r="BB89" s="19">
        <f>SUM(CLAIMS_IndOS_Open_Adv:CLAIMS_IndIS_Closed_NonAdv!BB89)</f>
        <v>0</v>
      </c>
      <c r="BC89" s="19">
        <f>SUM(CLAIMS_IndOS_Open_Adv:CLAIMS_IndIS_Closed_NonAdv!BC89)</f>
        <v>0</v>
      </c>
      <c r="BD89" s="19">
        <f>SUM(CLAIMS_IndOS_Open_Adv:CLAIMS_IndIS_Closed_NonAdv!BD89)</f>
        <v>0</v>
      </c>
      <c r="BE89" s="19">
        <f>SUM(CLAIMS_IndOS_Open_Adv:CLAIMS_IndIS_Closed_NonAdv!BE89)</f>
        <v>0</v>
      </c>
      <c r="BF89" s="19">
        <f>SUM(CLAIMS_IndOS_Open_Adv:CLAIMS_IndIS_Closed_NonAdv!BF89)</f>
        <v>0</v>
      </c>
      <c r="BG89" s="19">
        <f>SUM(CLAIMS_IndOS_Open_Adv:CLAIMS_IndIS_Closed_NonAdv!BG89)</f>
        <v>0</v>
      </c>
      <c r="BH89" s="19">
        <f>SUM(CLAIMS_IndOS_Open_Adv:CLAIMS_IndIS_Closed_NonAdv!BH89)</f>
        <v>0</v>
      </c>
      <c r="BI89" s="19">
        <f>SUM(CLAIMS_IndOS_Open_Adv:CLAIMS_IndIS_Closed_NonAdv!BI89)</f>
        <v>0</v>
      </c>
    </row>
    <row r="90" spans="1:61" x14ac:dyDescent="0.55000000000000004">
      <c r="A90" s="16" t="str">
        <f t="shared" si="7"/>
        <v>CLAIM AMOUNTS PAID</v>
      </c>
      <c r="C90" s="7" t="s">
        <v>25</v>
      </c>
      <c r="D90" s="44" t="s">
        <v>310</v>
      </c>
      <c r="E90" s="44" t="s">
        <v>215</v>
      </c>
      <c r="F90" s="19">
        <f>SUM(CLAIMS_IndOS_Open_Adv:CLAIMS_IndIS_Closed_NonAdv!F90)</f>
        <v>0</v>
      </c>
      <c r="G90" s="19">
        <f>SUM(CLAIMS_IndOS_Open_Adv:CLAIMS_IndIS_Closed_NonAdv!G90)</f>
        <v>0</v>
      </c>
      <c r="H90" s="19">
        <f>SUM(CLAIMS_IndOS_Open_Adv:CLAIMS_IndIS_Closed_NonAdv!H90)</f>
        <v>0</v>
      </c>
      <c r="I90" s="19">
        <f>SUM(CLAIMS_IndOS_Open_Adv:CLAIMS_IndIS_Closed_NonAdv!I90)</f>
        <v>0</v>
      </c>
      <c r="J90" s="19">
        <f>SUM(CLAIMS_IndOS_Open_Adv:CLAIMS_IndIS_Closed_NonAdv!J90)</f>
        <v>0</v>
      </c>
      <c r="K90" s="19">
        <f>SUM(CLAIMS_IndOS_Open_Adv:CLAIMS_IndIS_Closed_NonAdv!K90)</f>
        <v>0</v>
      </c>
      <c r="L90" s="19">
        <f>SUM(CLAIMS_IndOS_Open_Adv:CLAIMS_IndIS_Closed_NonAdv!L90)</f>
        <v>0</v>
      </c>
      <c r="M90" s="19">
        <f>SUM(CLAIMS_IndOS_Open_Adv:CLAIMS_IndIS_Closed_NonAdv!M90)</f>
        <v>0</v>
      </c>
      <c r="N90" s="19">
        <f>SUM(CLAIMS_IndOS_Open_Adv:CLAIMS_IndIS_Closed_NonAdv!N90)</f>
        <v>0</v>
      </c>
      <c r="O90" s="19">
        <f>SUM(CLAIMS_IndOS_Open_Adv:CLAIMS_IndIS_Closed_NonAdv!O90)</f>
        <v>0</v>
      </c>
      <c r="P90" s="19">
        <f>SUM(CLAIMS_IndOS_Open_Adv:CLAIMS_IndIS_Closed_NonAdv!P90)</f>
        <v>0</v>
      </c>
      <c r="Q90" s="19">
        <f>SUM(CLAIMS_IndOS_Open_Adv:CLAIMS_IndIS_Closed_NonAdv!Q90)</f>
        <v>0</v>
      </c>
      <c r="R90" s="19">
        <f>SUM(CLAIMS_IndOS_Open_Adv:CLAIMS_IndIS_Closed_NonAdv!R90)</f>
        <v>0</v>
      </c>
      <c r="S90" s="19">
        <f>SUM(CLAIMS_IndOS_Open_Adv:CLAIMS_IndIS_Closed_NonAdv!S90)</f>
        <v>0</v>
      </c>
      <c r="T90" s="19">
        <f>SUM(CLAIMS_IndOS_Open_Adv:CLAIMS_IndIS_Closed_NonAdv!T90)</f>
        <v>0</v>
      </c>
      <c r="U90" s="19">
        <f>SUM(CLAIMS_IndOS_Open_Adv:CLAIMS_IndIS_Closed_NonAdv!U90)</f>
        <v>0</v>
      </c>
      <c r="V90" s="19">
        <f>SUM(CLAIMS_IndOS_Open_Adv:CLAIMS_IndIS_Closed_NonAdv!V90)</f>
        <v>0</v>
      </c>
      <c r="W90" s="19">
        <f>SUM(CLAIMS_IndOS_Open_Adv:CLAIMS_IndIS_Closed_NonAdv!W90)</f>
        <v>0</v>
      </c>
      <c r="X90" s="19">
        <f>SUM(CLAIMS_IndOS_Open_Adv:CLAIMS_IndIS_Closed_NonAdv!X90)</f>
        <v>0</v>
      </c>
      <c r="Y90" s="19">
        <f>SUM(CLAIMS_IndOS_Open_Adv:CLAIMS_IndIS_Closed_NonAdv!Y90)</f>
        <v>0</v>
      </c>
      <c r="Z90" s="19">
        <f>SUM(CLAIMS_IndOS_Open_Adv:CLAIMS_IndIS_Closed_NonAdv!Z90)</f>
        <v>0</v>
      </c>
      <c r="AA90" s="19">
        <f>SUM(CLAIMS_IndOS_Open_Adv:CLAIMS_IndIS_Closed_NonAdv!AA90)</f>
        <v>0</v>
      </c>
      <c r="AB90" s="19">
        <f>SUM(CLAIMS_IndOS_Open_Adv:CLAIMS_IndIS_Closed_NonAdv!AB90)</f>
        <v>0</v>
      </c>
      <c r="AC90" s="19">
        <f>SUM(CLAIMS_IndOS_Open_Adv:CLAIMS_IndIS_Closed_NonAdv!AC90)</f>
        <v>0</v>
      </c>
      <c r="AD90" s="19">
        <f>SUM(CLAIMS_IndOS_Open_Adv:CLAIMS_IndIS_Closed_NonAdv!AD90)</f>
        <v>0</v>
      </c>
      <c r="AE90" s="19">
        <f>SUM(CLAIMS_IndOS_Open_Adv:CLAIMS_IndIS_Closed_NonAdv!AE90)</f>
        <v>0</v>
      </c>
      <c r="AF90" s="19">
        <f>SUM(CLAIMS_IndOS_Open_Adv:CLAIMS_IndIS_Closed_NonAdv!AF90)</f>
        <v>0</v>
      </c>
      <c r="AG90" s="19">
        <f>SUM(CLAIMS_IndOS_Open_Adv:CLAIMS_IndIS_Closed_NonAdv!AG90)</f>
        <v>0</v>
      </c>
      <c r="AH90" s="19">
        <f>SUM(CLAIMS_IndOS_Open_Adv:CLAIMS_IndIS_Closed_NonAdv!AH90)</f>
        <v>0</v>
      </c>
      <c r="AI90" s="19">
        <f>SUM(CLAIMS_IndOS_Open_Adv:CLAIMS_IndIS_Closed_NonAdv!AI90)</f>
        <v>0</v>
      </c>
      <c r="AJ90" s="19">
        <f>SUM(CLAIMS_IndOS_Open_Adv:CLAIMS_IndIS_Closed_NonAdv!AJ90)</f>
        <v>0</v>
      </c>
      <c r="AK90" s="19">
        <f>SUM(CLAIMS_IndOS_Open_Adv:CLAIMS_IndIS_Closed_NonAdv!AK90)</f>
        <v>0</v>
      </c>
      <c r="AL90" s="19">
        <f>SUM(CLAIMS_IndOS_Open_Adv:CLAIMS_IndIS_Closed_NonAdv!AL90)</f>
        <v>0</v>
      </c>
      <c r="AM90" s="19">
        <f>SUM(CLAIMS_IndOS_Open_Adv:CLAIMS_IndIS_Closed_NonAdv!AM90)</f>
        <v>0</v>
      </c>
      <c r="AN90" s="19">
        <f>SUM(CLAIMS_IndOS_Open_Adv:CLAIMS_IndIS_Closed_NonAdv!AN90)</f>
        <v>0</v>
      </c>
      <c r="AO90" s="19">
        <f>SUM(CLAIMS_IndOS_Open_Adv:CLAIMS_IndIS_Closed_NonAdv!AO90)</f>
        <v>0</v>
      </c>
      <c r="AP90" s="19">
        <f>SUM(CLAIMS_IndOS_Open_Adv:CLAIMS_IndIS_Closed_NonAdv!AP90)</f>
        <v>0</v>
      </c>
      <c r="AQ90" s="19">
        <f>SUM(CLAIMS_IndOS_Open_Adv:CLAIMS_IndIS_Closed_NonAdv!AQ90)</f>
        <v>0</v>
      </c>
      <c r="AR90" s="19">
        <f>SUM(CLAIMS_IndOS_Open_Adv:CLAIMS_IndIS_Closed_NonAdv!AR90)</f>
        <v>0</v>
      </c>
      <c r="AS90" s="19">
        <f>SUM(CLAIMS_IndOS_Open_Adv:CLAIMS_IndIS_Closed_NonAdv!AS90)</f>
        <v>0</v>
      </c>
      <c r="AT90" s="19">
        <f>SUM(CLAIMS_IndOS_Open_Adv:CLAIMS_IndIS_Closed_NonAdv!AT90)</f>
        <v>0</v>
      </c>
      <c r="AU90" s="19">
        <f>SUM(CLAIMS_IndOS_Open_Adv:CLAIMS_IndIS_Closed_NonAdv!AU90)</f>
        <v>0</v>
      </c>
      <c r="AV90" s="19">
        <f>SUM(CLAIMS_IndOS_Open_Adv:CLAIMS_IndIS_Closed_NonAdv!AV90)</f>
        <v>0</v>
      </c>
      <c r="AW90" s="19">
        <f>SUM(CLAIMS_IndOS_Open_Adv:CLAIMS_IndIS_Closed_NonAdv!AW90)</f>
        <v>0</v>
      </c>
      <c r="AX90" s="19">
        <f>SUM(CLAIMS_IndOS_Open_Adv:CLAIMS_IndIS_Closed_NonAdv!AX90)</f>
        <v>0</v>
      </c>
      <c r="AY90" s="19">
        <f>SUM(CLAIMS_IndOS_Open_Adv:CLAIMS_IndIS_Closed_NonAdv!AY90)</f>
        <v>0</v>
      </c>
      <c r="AZ90" s="19">
        <f>SUM(CLAIMS_IndOS_Open_Adv:CLAIMS_IndIS_Closed_NonAdv!AZ90)</f>
        <v>0</v>
      </c>
      <c r="BA90" s="19">
        <f>SUM(CLAIMS_IndOS_Open_Adv:CLAIMS_IndIS_Closed_NonAdv!BA90)</f>
        <v>0</v>
      </c>
      <c r="BB90" s="19">
        <f>SUM(CLAIMS_IndOS_Open_Adv:CLAIMS_IndIS_Closed_NonAdv!BB90)</f>
        <v>0</v>
      </c>
      <c r="BC90" s="19">
        <f>SUM(CLAIMS_IndOS_Open_Adv:CLAIMS_IndIS_Closed_NonAdv!BC90)</f>
        <v>0</v>
      </c>
      <c r="BD90" s="19">
        <f>SUM(CLAIMS_IndOS_Open_Adv:CLAIMS_IndIS_Closed_NonAdv!BD90)</f>
        <v>0</v>
      </c>
      <c r="BE90" s="19">
        <f>SUM(CLAIMS_IndOS_Open_Adv:CLAIMS_IndIS_Closed_NonAdv!BE90)</f>
        <v>0</v>
      </c>
      <c r="BF90" s="19">
        <f>SUM(CLAIMS_IndOS_Open_Adv:CLAIMS_IndIS_Closed_NonAdv!BF90)</f>
        <v>0</v>
      </c>
      <c r="BG90" s="19">
        <f>SUM(CLAIMS_IndOS_Open_Adv:CLAIMS_IndIS_Closed_NonAdv!BG90)</f>
        <v>0</v>
      </c>
      <c r="BH90" s="19">
        <f>SUM(CLAIMS_IndOS_Open_Adv:CLAIMS_IndIS_Closed_NonAdv!BH90)</f>
        <v>0</v>
      </c>
      <c r="BI90" s="19">
        <f>SUM(CLAIMS_IndOS_Open_Adv:CLAIMS_IndIS_Closed_NonAdv!BI90)</f>
        <v>0</v>
      </c>
    </row>
    <row r="91" spans="1:61" x14ac:dyDescent="0.55000000000000004">
      <c r="A91" s="16" t="str">
        <f t="shared" si="7"/>
        <v>CLAIM AMOUNTS PAID</v>
      </c>
      <c r="C91" s="7" t="s">
        <v>25</v>
      </c>
      <c r="D91" s="44" t="s">
        <v>407</v>
      </c>
      <c r="E91" s="44" t="s">
        <v>217</v>
      </c>
      <c r="F91" s="19">
        <f>SUM(CLAIMS_IndOS_Open_Adv:CLAIMS_IndIS_Closed_NonAdv!F91)</f>
        <v>0</v>
      </c>
      <c r="G91" s="19">
        <f>SUM(CLAIMS_IndOS_Open_Adv:CLAIMS_IndIS_Closed_NonAdv!G91)</f>
        <v>0</v>
      </c>
      <c r="H91" s="19">
        <f>SUM(CLAIMS_IndOS_Open_Adv:CLAIMS_IndIS_Closed_NonAdv!H91)</f>
        <v>0</v>
      </c>
      <c r="I91" s="19">
        <f>SUM(CLAIMS_IndOS_Open_Adv:CLAIMS_IndIS_Closed_NonAdv!I91)</f>
        <v>0</v>
      </c>
      <c r="J91" s="19">
        <f>SUM(CLAIMS_IndOS_Open_Adv:CLAIMS_IndIS_Closed_NonAdv!J91)</f>
        <v>0</v>
      </c>
      <c r="K91" s="19">
        <f>SUM(CLAIMS_IndOS_Open_Adv:CLAIMS_IndIS_Closed_NonAdv!K91)</f>
        <v>0</v>
      </c>
      <c r="L91" s="19">
        <f>SUM(CLAIMS_IndOS_Open_Adv:CLAIMS_IndIS_Closed_NonAdv!L91)</f>
        <v>0</v>
      </c>
      <c r="M91" s="19">
        <f>SUM(CLAIMS_IndOS_Open_Adv:CLAIMS_IndIS_Closed_NonAdv!M91)</f>
        <v>0</v>
      </c>
      <c r="N91" s="19">
        <f>SUM(CLAIMS_IndOS_Open_Adv:CLAIMS_IndIS_Closed_NonAdv!N91)</f>
        <v>0</v>
      </c>
      <c r="O91" s="19">
        <f>SUM(CLAIMS_IndOS_Open_Adv:CLAIMS_IndIS_Closed_NonAdv!O91)</f>
        <v>0</v>
      </c>
      <c r="P91" s="19">
        <f>SUM(CLAIMS_IndOS_Open_Adv:CLAIMS_IndIS_Closed_NonAdv!P91)</f>
        <v>0</v>
      </c>
      <c r="Q91" s="19">
        <f>SUM(CLAIMS_IndOS_Open_Adv:CLAIMS_IndIS_Closed_NonAdv!Q91)</f>
        <v>0</v>
      </c>
      <c r="R91" s="19">
        <f>SUM(CLAIMS_IndOS_Open_Adv:CLAIMS_IndIS_Closed_NonAdv!R91)</f>
        <v>0</v>
      </c>
      <c r="S91" s="19">
        <f>SUM(CLAIMS_IndOS_Open_Adv:CLAIMS_IndIS_Closed_NonAdv!S91)</f>
        <v>0</v>
      </c>
      <c r="T91" s="19">
        <f>SUM(CLAIMS_IndOS_Open_Adv:CLAIMS_IndIS_Closed_NonAdv!T91)</f>
        <v>0</v>
      </c>
      <c r="U91" s="19">
        <f>SUM(CLAIMS_IndOS_Open_Adv:CLAIMS_IndIS_Closed_NonAdv!U91)</f>
        <v>0</v>
      </c>
      <c r="V91" s="19">
        <f>SUM(CLAIMS_IndOS_Open_Adv:CLAIMS_IndIS_Closed_NonAdv!V91)</f>
        <v>0</v>
      </c>
      <c r="W91" s="19">
        <f>SUM(CLAIMS_IndOS_Open_Adv:CLAIMS_IndIS_Closed_NonAdv!W91)</f>
        <v>0</v>
      </c>
      <c r="X91" s="19">
        <f>SUM(CLAIMS_IndOS_Open_Adv:CLAIMS_IndIS_Closed_NonAdv!X91)</f>
        <v>0</v>
      </c>
      <c r="Y91" s="19">
        <f>SUM(CLAIMS_IndOS_Open_Adv:CLAIMS_IndIS_Closed_NonAdv!Y91)</f>
        <v>0</v>
      </c>
      <c r="Z91" s="19">
        <f>SUM(CLAIMS_IndOS_Open_Adv:CLAIMS_IndIS_Closed_NonAdv!Z91)</f>
        <v>0</v>
      </c>
      <c r="AA91" s="19">
        <f>SUM(CLAIMS_IndOS_Open_Adv:CLAIMS_IndIS_Closed_NonAdv!AA91)</f>
        <v>0</v>
      </c>
      <c r="AB91" s="19">
        <f>SUM(CLAIMS_IndOS_Open_Adv:CLAIMS_IndIS_Closed_NonAdv!AB91)</f>
        <v>0</v>
      </c>
      <c r="AC91" s="19">
        <f>SUM(CLAIMS_IndOS_Open_Adv:CLAIMS_IndIS_Closed_NonAdv!AC91)</f>
        <v>0</v>
      </c>
      <c r="AD91" s="19">
        <f>SUM(CLAIMS_IndOS_Open_Adv:CLAIMS_IndIS_Closed_NonAdv!AD91)</f>
        <v>0</v>
      </c>
      <c r="AE91" s="19">
        <f>SUM(CLAIMS_IndOS_Open_Adv:CLAIMS_IndIS_Closed_NonAdv!AE91)</f>
        <v>0</v>
      </c>
      <c r="AF91" s="19">
        <f>SUM(CLAIMS_IndOS_Open_Adv:CLAIMS_IndIS_Closed_NonAdv!AF91)</f>
        <v>0</v>
      </c>
      <c r="AG91" s="19">
        <f>SUM(CLAIMS_IndOS_Open_Adv:CLAIMS_IndIS_Closed_NonAdv!AG91)</f>
        <v>0</v>
      </c>
      <c r="AH91" s="19">
        <f>SUM(CLAIMS_IndOS_Open_Adv:CLAIMS_IndIS_Closed_NonAdv!AH91)</f>
        <v>0</v>
      </c>
      <c r="AI91" s="19">
        <f>SUM(CLAIMS_IndOS_Open_Adv:CLAIMS_IndIS_Closed_NonAdv!AI91)</f>
        <v>0</v>
      </c>
      <c r="AJ91" s="19">
        <f>SUM(CLAIMS_IndOS_Open_Adv:CLAIMS_IndIS_Closed_NonAdv!AJ91)</f>
        <v>0</v>
      </c>
      <c r="AK91" s="19">
        <f>SUM(CLAIMS_IndOS_Open_Adv:CLAIMS_IndIS_Closed_NonAdv!AK91)</f>
        <v>0</v>
      </c>
      <c r="AL91" s="19">
        <f>SUM(CLAIMS_IndOS_Open_Adv:CLAIMS_IndIS_Closed_NonAdv!AL91)</f>
        <v>0</v>
      </c>
      <c r="AM91" s="19">
        <f>SUM(CLAIMS_IndOS_Open_Adv:CLAIMS_IndIS_Closed_NonAdv!AM91)</f>
        <v>0</v>
      </c>
      <c r="AN91" s="19">
        <f>SUM(CLAIMS_IndOS_Open_Adv:CLAIMS_IndIS_Closed_NonAdv!AN91)</f>
        <v>0</v>
      </c>
      <c r="AO91" s="19">
        <f>SUM(CLAIMS_IndOS_Open_Adv:CLAIMS_IndIS_Closed_NonAdv!AO91)</f>
        <v>0</v>
      </c>
      <c r="AP91" s="19">
        <f>SUM(CLAIMS_IndOS_Open_Adv:CLAIMS_IndIS_Closed_NonAdv!AP91)</f>
        <v>0</v>
      </c>
      <c r="AQ91" s="19">
        <f>SUM(CLAIMS_IndOS_Open_Adv:CLAIMS_IndIS_Closed_NonAdv!AQ91)</f>
        <v>0</v>
      </c>
      <c r="AR91" s="19">
        <f>SUM(CLAIMS_IndOS_Open_Adv:CLAIMS_IndIS_Closed_NonAdv!AR91)</f>
        <v>0</v>
      </c>
      <c r="AS91" s="19">
        <f>SUM(CLAIMS_IndOS_Open_Adv:CLAIMS_IndIS_Closed_NonAdv!AS91)</f>
        <v>0</v>
      </c>
      <c r="AT91" s="19">
        <f>SUM(CLAIMS_IndOS_Open_Adv:CLAIMS_IndIS_Closed_NonAdv!AT91)</f>
        <v>0</v>
      </c>
      <c r="AU91" s="19">
        <f>SUM(CLAIMS_IndOS_Open_Adv:CLAIMS_IndIS_Closed_NonAdv!AU91)</f>
        <v>0</v>
      </c>
      <c r="AV91" s="19">
        <f>SUM(CLAIMS_IndOS_Open_Adv:CLAIMS_IndIS_Closed_NonAdv!AV91)</f>
        <v>0</v>
      </c>
      <c r="AW91" s="19">
        <f>SUM(CLAIMS_IndOS_Open_Adv:CLAIMS_IndIS_Closed_NonAdv!AW91)</f>
        <v>0</v>
      </c>
      <c r="AX91" s="19">
        <f>SUM(CLAIMS_IndOS_Open_Adv:CLAIMS_IndIS_Closed_NonAdv!AX91)</f>
        <v>0</v>
      </c>
      <c r="AY91" s="19">
        <f>SUM(CLAIMS_IndOS_Open_Adv:CLAIMS_IndIS_Closed_NonAdv!AY91)</f>
        <v>0</v>
      </c>
      <c r="AZ91" s="19">
        <f>SUM(CLAIMS_IndOS_Open_Adv:CLAIMS_IndIS_Closed_NonAdv!AZ91)</f>
        <v>0</v>
      </c>
      <c r="BA91" s="19">
        <f>SUM(CLAIMS_IndOS_Open_Adv:CLAIMS_IndIS_Closed_NonAdv!BA91)</f>
        <v>0</v>
      </c>
      <c r="BB91" s="19">
        <f>SUM(CLAIMS_IndOS_Open_Adv:CLAIMS_IndIS_Closed_NonAdv!BB91)</f>
        <v>0</v>
      </c>
      <c r="BC91" s="19">
        <f>SUM(CLAIMS_IndOS_Open_Adv:CLAIMS_IndIS_Closed_NonAdv!BC91)</f>
        <v>0</v>
      </c>
      <c r="BD91" s="19">
        <f>SUM(CLAIMS_IndOS_Open_Adv:CLAIMS_IndIS_Closed_NonAdv!BD91)</f>
        <v>0</v>
      </c>
      <c r="BE91" s="19">
        <f>SUM(CLAIMS_IndOS_Open_Adv:CLAIMS_IndIS_Closed_NonAdv!BE91)</f>
        <v>0</v>
      </c>
      <c r="BF91" s="19">
        <f>SUM(CLAIMS_IndOS_Open_Adv:CLAIMS_IndIS_Closed_NonAdv!BF91)</f>
        <v>0</v>
      </c>
      <c r="BG91" s="19">
        <f>SUM(CLAIMS_IndOS_Open_Adv:CLAIMS_IndIS_Closed_NonAdv!BG91)</f>
        <v>0</v>
      </c>
      <c r="BH91" s="19">
        <f>SUM(CLAIMS_IndOS_Open_Adv:CLAIMS_IndIS_Closed_NonAdv!BH91)</f>
        <v>0</v>
      </c>
      <c r="BI91" s="19">
        <f>SUM(CLAIMS_IndOS_Open_Adv:CLAIMS_IndIS_Closed_NonAdv!BI91)</f>
        <v>0</v>
      </c>
    </row>
    <row r="92" spans="1:61" x14ac:dyDescent="0.55000000000000004">
      <c r="A92" s="16" t="str">
        <f t="shared" si="7"/>
        <v>CLAIM AMOUNTS PAID</v>
      </c>
      <c r="C92" s="7" t="s">
        <v>25</v>
      </c>
      <c r="D92" s="44" t="s">
        <v>311</v>
      </c>
      <c r="E92" s="44" t="s">
        <v>218</v>
      </c>
      <c r="F92" s="19">
        <f>SUM(CLAIMS_IndOS_Open_Adv:CLAIMS_IndIS_Closed_NonAdv!F92)</f>
        <v>0</v>
      </c>
      <c r="G92" s="19">
        <f>SUM(CLAIMS_IndOS_Open_Adv:CLAIMS_IndIS_Closed_NonAdv!G92)</f>
        <v>0</v>
      </c>
      <c r="H92" s="19">
        <f>SUM(CLAIMS_IndOS_Open_Adv:CLAIMS_IndIS_Closed_NonAdv!H92)</f>
        <v>0</v>
      </c>
      <c r="I92" s="19">
        <f>SUM(CLAIMS_IndOS_Open_Adv:CLAIMS_IndIS_Closed_NonAdv!I92)</f>
        <v>0</v>
      </c>
      <c r="J92" s="19">
        <f>SUM(CLAIMS_IndOS_Open_Adv:CLAIMS_IndIS_Closed_NonAdv!J92)</f>
        <v>0</v>
      </c>
      <c r="K92" s="19">
        <f>SUM(CLAIMS_IndOS_Open_Adv:CLAIMS_IndIS_Closed_NonAdv!K92)</f>
        <v>0</v>
      </c>
      <c r="L92" s="19">
        <f>SUM(CLAIMS_IndOS_Open_Adv:CLAIMS_IndIS_Closed_NonAdv!L92)</f>
        <v>0</v>
      </c>
      <c r="M92" s="19">
        <f>SUM(CLAIMS_IndOS_Open_Adv:CLAIMS_IndIS_Closed_NonAdv!M92)</f>
        <v>0</v>
      </c>
      <c r="N92" s="19">
        <f>SUM(CLAIMS_IndOS_Open_Adv:CLAIMS_IndIS_Closed_NonAdv!N92)</f>
        <v>0</v>
      </c>
      <c r="O92" s="19">
        <f>SUM(CLAIMS_IndOS_Open_Adv:CLAIMS_IndIS_Closed_NonAdv!O92)</f>
        <v>0</v>
      </c>
      <c r="P92" s="19">
        <f>SUM(CLAIMS_IndOS_Open_Adv:CLAIMS_IndIS_Closed_NonAdv!P92)</f>
        <v>0</v>
      </c>
      <c r="Q92" s="19">
        <f>SUM(CLAIMS_IndOS_Open_Adv:CLAIMS_IndIS_Closed_NonAdv!Q92)</f>
        <v>0</v>
      </c>
      <c r="R92" s="19">
        <f>SUM(CLAIMS_IndOS_Open_Adv:CLAIMS_IndIS_Closed_NonAdv!R92)</f>
        <v>0</v>
      </c>
      <c r="S92" s="19">
        <f>SUM(CLAIMS_IndOS_Open_Adv:CLAIMS_IndIS_Closed_NonAdv!S92)</f>
        <v>0</v>
      </c>
      <c r="T92" s="19">
        <f>SUM(CLAIMS_IndOS_Open_Adv:CLAIMS_IndIS_Closed_NonAdv!T92)</f>
        <v>0</v>
      </c>
      <c r="U92" s="19">
        <f>SUM(CLAIMS_IndOS_Open_Adv:CLAIMS_IndIS_Closed_NonAdv!U92)</f>
        <v>0</v>
      </c>
      <c r="V92" s="19">
        <f>SUM(CLAIMS_IndOS_Open_Adv:CLAIMS_IndIS_Closed_NonAdv!V92)</f>
        <v>0</v>
      </c>
      <c r="W92" s="19">
        <f>SUM(CLAIMS_IndOS_Open_Adv:CLAIMS_IndIS_Closed_NonAdv!W92)</f>
        <v>0</v>
      </c>
      <c r="X92" s="19">
        <f>SUM(CLAIMS_IndOS_Open_Adv:CLAIMS_IndIS_Closed_NonAdv!X92)</f>
        <v>0</v>
      </c>
      <c r="Y92" s="19">
        <f>SUM(CLAIMS_IndOS_Open_Adv:CLAIMS_IndIS_Closed_NonAdv!Y92)</f>
        <v>0</v>
      </c>
      <c r="Z92" s="19">
        <f>SUM(CLAIMS_IndOS_Open_Adv:CLAIMS_IndIS_Closed_NonAdv!Z92)</f>
        <v>0</v>
      </c>
      <c r="AA92" s="19">
        <f>SUM(CLAIMS_IndOS_Open_Adv:CLAIMS_IndIS_Closed_NonAdv!AA92)</f>
        <v>0</v>
      </c>
      <c r="AB92" s="19">
        <f>SUM(CLAIMS_IndOS_Open_Adv:CLAIMS_IndIS_Closed_NonAdv!AB92)</f>
        <v>0</v>
      </c>
      <c r="AC92" s="19">
        <f>SUM(CLAIMS_IndOS_Open_Adv:CLAIMS_IndIS_Closed_NonAdv!AC92)</f>
        <v>0</v>
      </c>
      <c r="AD92" s="19">
        <f>SUM(CLAIMS_IndOS_Open_Adv:CLAIMS_IndIS_Closed_NonAdv!AD92)</f>
        <v>0</v>
      </c>
      <c r="AE92" s="19">
        <f>SUM(CLAIMS_IndOS_Open_Adv:CLAIMS_IndIS_Closed_NonAdv!AE92)</f>
        <v>0</v>
      </c>
      <c r="AF92" s="19">
        <f>SUM(CLAIMS_IndOS_Open_Adv:CLAIMS_IndIS_Closed_NonAdv!AF92)</f>
        <v>0</v>
      </c>
      <c r="AG92" s="19">
        <f>SUM(CLAIMS_IndOS_Open_Adv:CLAIMS_IndIS_Closed_NonAdv!AG92)</f>
        <v>0</v>
      </c>
      <c r="AH92" s="19">
        <f>SUM(CLAIMS_IndOS_Open_Adv:CLAIMS_IndIS_Closed_NonAdv!AH92)</f>
        <v>0</v>
      </c>
      <c r="AI92" s="19">
        <f>SUM(CLAIMS_IndOS_Open_Adv:CLAIMS_IndIS_Closed_NonAdv!AI92)</f>
        <v>0</v>
      </c>
      <c r="AJ92" s="19">
        <f>SUM(CLAIMS_IndOS_Open_Adv:CLAIMS_IndIS_Closed_NonAdv!AJ92)</f>
        <v>0</v>
      </c>
      <c r="AK92" s="19">
        <f>SUM(CLAIMS_IndOS_Open_Adv:CLAIMS_IndIS_Closed_NonAdv!AK92)</f>
        <v>0</v>
      </c>
      <c r="AL92" s="19">
        <f>SUM(CLAIMS_IndOS_Open_Adv:CLAIMS_IndIS_Closed_NonAdv!AL92)</f>
        <v>0</v>
      </c>
      <c r="AM92" s="19">
        <f>SUM(CLAIMS_IndOS_Open_Adv:CLAIMS_IndIS_Closed_NonAdv!AM92)</f>
        <v>0</v>
      </c>
      <c r="AN92" s="19">
        <f>SUM(CLAIMS_IndOS_Open_Adv:CLAIMS_IndIS_Closed_NonAdv!AN92)</f>
        <v>0</v>
      </c>
      <c r="AO92" s="19">
        <f>SUM(CLAIMS_IndOS_Open_Adv:CLAIMS_IndIS_Closed_NonAdv!AO92)</f>
        <v>0</v>
      </c>
      <c r="AP92" s="19">
        <f>SUM(CLAIMS_IndOS_Open_Adv:CLAIMS_IndIS_Closed_NonAdv!AP92)</f>
        <v>0</v>
      </c>
      <c r="AQ92" s="19">
        <f>SUM(CLAIMS_IndOS_Open_Adv:CLAIMS_IndIS_Closed_NonAdv!AQ92)</f>
        <v>0</v>
      </c>
      <c r="AR92" s="19">
        <f>SUM(CLAIMS_IndOS_Open_Adv:CLAIMS_IndIS_Closed_NonAdv!AR92)</f>
        <v>0</v>
      </c>
      <c r="AS92" s="19">
        <f>SUM(CLAIMS_IndOS_Open_Adv:CLAIMS_IndIS_Closed_NonAdv!AS92)</f>
        <v>0</v>
      </c>
      <c r="AT92" s="19">
        <f>SUM(CLAIMS_IndOS_Open_Adv:CLAIMS_IndIS_Closed_NonAdv!AT92)</f>
        <v>0</v>
      </c>
      <c r="AU92" s="19">
        <f>SUM(CLAIMS_IndOS_Open_Adv:CLAIMS_IndIS_Closed_NonAdv!AU92)</f>
        <v>0</v>
      </c>
      <c r="AV92" s="19">
        <f>SUM(CLAIMS_IndOS_Open_Adv:CLAIMS_IndIS_Closed_NonAdv!AV92)</f>
        <v>0</v>
      </c>
      <c r="AW92" s="19">
        <f>SUM(CLAIMS_IndOS_Open_Adv:CLAIMS_IndIS_Closed_NonAdv!AW92)</f>
        <v>0</v>
      </c>
      <c r="AX92" s="19">
        <f>SUM(CLAIMS_IndOS_Open_Adv:CLAIMS_IndIS_Closed_NonAdv!AX92)</f>
        <v>0</v>
      </c>
      <c r="AY92" s="19">
        <f>SUM(CLAIMS_IndOS_Open_Adv:CLAIMS_IndIS_Closed_NonAdv!AY92)</f>
        <v>0</v>
      </c>
      <c r="AZ92" s="19">
        <f>SUM(CLAIMS_IndOS_Open_Adv:CLAIMS_IndIS_Closed_NonAdv!AZ92)</f>
        <v>0</v>
      </c>
      <c r="BA92" s="19">
        <f>SUM(CLAIMS_IndOS_Open_Adv:CLAIMS_IndIS_Closed_NonAdv!BA92)</f>
        <v>0</v>
      </c>
      <c r="BB92" s="19">
        <f>SUM(CLAIMS_IndOS_Open_Adv:CLAIMS_IndIS_Closed_NonAdv!BB92)</f>
        <v>0</v>
      </c>
      <c r="BC92" s="19">
        <f>SUM(CLAIMS_IndOS_Open_Adv:CLAIMS_IndIS_Closed_NonAdv!BC92)</f>
        <v>0</v>
      </c>
      <c r="BD92" s="19">
        <f>SUM(CLAIMS_IndOS_Open_Adv:CLAIMS_IndIS_Closed_NonAdv!BD92)</f>
        <v>0</v>
      </c>
      <c r="BE92" s="19">
        <f>SUM(CLAIMS_IndOS_Open_Adv:CLAIMS_IndIS_Closed_NonAdv!BE92)</f>
        <v>0</v>
      </c>
      <c r="BF92" s="19">
        <f>SUM(CLAIMS_IndOS_Open_Adv:CLAIMS_IndIS_Closed_NonAdv!BF92)</f>
        <v>0</v>
      </c>
      <c r="BG92" s="19">
        <f>SUM(CLAIMS_IndOS_Open_Adv:CLAIMS_IndIS_Closed_NonAdv!BG92)</f>
        <v>0</v>
      </c>
      <c r="BH92" s="19">
        <f>SUM(CLAIMS_IndOS_Open_Adv:CLAIMS_IndIS_Closed_NonAdv!BH92)</f>
        <v>0</v>
      </c>
      <c r="BI92" s="19">
        <f>SUM(CLAIMS_IndOS_Open_Adv:CLAIMS_IndIS_Closed_NonAdv!BI92)</f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9">
        <f>SUM(CLAIMS_IndOS_Open_Adv:CLAIMS_IndIS_Closed_NonAdv!F94)</f>
        <v>0</v>
      </c>
      <c r="G94" s="19">
        <f>SUM(CLAIMS_IndOS_Open_Adv:CLAIMS_IndIS_Closed_NonAdv!G94)</f>
        <v>0</v>
      </c>
      <c r="H94" s="19">
        <f>SUM(CLAIMS_IndOS_Open_Adv:CLAIMS_IndIS_Closed_NonAdv!H94)</f>
        <v>0</v>
      </c>
      <c r="I94" s="19">
        <f>SUM(CLAIMS_IndOS_Open_Adv:CLAIMS_IndIS_Closed_NonAdv!I94)</f>
        <v>0</v>
      </c>
      <c r="J94" s="19">
        <f>SUM(CLAIMS_IndOS_Open_Adv:CLAIMS_IndIS_Closed_NonAdv!J94)</f>
        <v>0</v>
      </c>
      <c r="K94" s="19">
        <f>SUM(CLAIMS_IndOS_Open_Adv:CLAIMS_IndIS_Closed_NonAdv!K94)</f>
        <v>0</v>
      </c>
      <c r="L94" s="19">
        <f>SUM(CLAIMS_IndOS_Open_Adv:CLAIMS_IndIS_Closed_NonAdv!L94)</f>
        <v>0</v>
      </c>
      <c r="M94" s="19">
        <f>SUM(CLAIMS_IndOS_Open_Adv:CLAIMS_IndIS_Closed_NonAdv!M94)</f>
        <v>0</v>
      </c>
      <c r="N94" s="19">
        <f>SUM(CLAIMS_IndOS_Open_Adv:CLAIMS_IndIS_Closed_NonAdv!N94)</f>
        <v>0</v>
      </c>
      <c r="O94" s="19">
        <f>SUM(CLAIMS_IndOS_Open_Adv:CLAIMS_IndIS_Closed_NonAdv!O94)</f>
        <v>0</v>
      </c>
      <c r="P94" s="19">
        <f>SUM(CLAIMS_IndOS_Open_Adv:CLAIMS_IndIS_Closed_NonAdv!P94)</f>
        <v>0</v>
      </c>
      <c r="Q94" s="19">
        <f>SUM(CLAIMS_IndOS_Open_Adv:CLAIMS_IndIS_Closed_NonAdv!Q94)</f>
        <v>0</v>
      </c>
      <c r="R94" s="19">
        <f>SUM(CLAIMS_IndOS_Open_Adv:CLAIMS_IndIS_Closed_NonAdv!R94)</f>
        <v>0</v>
      </c>
      <c r="S94" s="19">
        <f>SUM(CLAIMS_IndOS_Open_Adv:CLAIMS_IndIS_Closed_NonAdv!S94)</f>
        <v>0</v>
      </c>
      <c r="T94" s="19">
        <f>SUM(CLAIMS_IndOS_Open_Adv:CLAIMS_IndIS_Closed_NonAdv!T94)</f>
        <v>0</v>
      </c>
      <c r="U94" s="19">
        <f>SUM(CLAIMS_IndOS_Open_Adv:CLAIMS_IndIS_Closed_NonAdv!U94)</f>
        <v>0</v>
      </c>
      <c r="V94" s="19">
        <f>SUM(CLAIMS_IndOS_Open_Adv:CLAIMS_IndIS_Closed_NonAdv!V94)</f>
        <v>0</v>
      </c>
      <c r="W94" s="19">
        <f>SUM(CLAIMS_IndOS_Open_Adv:CLAIMS_IndIS_Closed_NonAdv!W94)</f>
        <v>0</v>
      </c>
      <c r="X94" s="19">
        <f>SUM(CLAIMS_IndOS_Open_Adv:CLAIMS_IndIS_Closed_NonAdv!X94)</f>
        <v>0</v>
      </c>
      <c r="Y94" s="19">
        <f>SUM(CLAIMS_IndOS_Open_Adv:CLAIMS_IndIS_Closed_NonAdv!Y94)</f>
        <v>0</v>
      </c>
      <c r="Z94" s="19">
        <f>SUM(CLAIMS_IndOS_Open_Adv:CLAIMS_IndIS_Closed_NonAdv!Z94)</f>
        <v>0</v>
      </c>
      <c r="AA94" s="19">
        <f>SUM(CLAIMS_IndOS_Open_Adv:CLAIMS_IndIS_Closed_NonAdv!AA94)</f>
        <v>0</v>
      </c>
      <c r="AB94" s="19">
        <f>SUM(CLAIMS_IndOS_Open_Adv:CLAIMS_IndIS_Closed_NonAdv!AB94)</f>
        <v>0</v>
      </c>
      <c r="AC94" s="19">
        <f>SUM(CLAIMS_IndOS_Open_Adv:CLAIMS_IndIS_Closed_NonAdv!AC94)</f>
        <v>0</v>
      </c>
      <c r="AD94" s="19">
        <f>SUM(CLAIMS_IndOS_Open_Adv:CLAIMS_IndIS_Closed_NonAdv!AD94)</f>
        <v>0</v>
      </c>
      <c r="AE94" s="19">
        <f>SUM(CLAIMS_IndOS_Open_Adv:CLAIMS_IndIS_Closed_NonAdv!AE94)</f>
        <v>0</v>
      </c>
      <c r="AF94" s="19">
        <f>SUM(CLAIMS_IndOS_Open_Adv:CLAIMS_IndIS_Closed_NonAdv!AF94)</f>
        <v>0</v>
      </c>
      <c r="AG94" s="19">
        <f>SUM(CLAIMS_IndOS_Open_Adv:CLAIMS_IndIS_Closed_NonAdv!AG94)</f>
        <v>0</v>
      </c>
      <c r="AH94" s="19">
        <f>SUM(CLAIMS_IndOS_Open_Adv:CLAIMS_IndIS_Closed_NonAdv!AH94)</f>
        <v>0</v>
      </c>
      <c r="AI94" s="19">
        <f>SUM(CLAIMS_IndOS_Open_Adv:CLAIMS_IndIS_Closed_NonAdv!AI94)</f>
        <v>0</v>
      </c>
      <c r="AJ94" s="19">
        <f>SUM(CLAIMS_IndOS_Open_Adv:CLAIMS_IndIS_Closed_NonAdv!AJ94)</f>
        <v>0</v>
      </c>
      <c r="AK94" s="19">
        <f>SUM(CLAIMS_IndOS_Open_Adv:CLAIMS_IndIS_Closed_NonAdv!AK94)</f>
        <v>0</v>
      </c>
      <c r="AL94" s="19">
        <f>SUM(CLAIMS_IndOS_Open_Adv:CLAIMS_IndIS_Closed_NonAdv!AL94)</f>
        <v>0</v>
      </c>
      <c r="AM94" s="19">
        <f>SUM(CLAIMS_IndOS_Open_Adv:CLAIMS_IndIS_Closed_NonAdv!AM94)</f>
        <v>0</v>
      </c>
      <c r="AN94" s="19">
        <f>SUM(CLAIMS_IndOS_Open_Adv:CLAIMS_IndIS_Closed_NonAdv!AN94)</f>
        <v>0</v>
      </c>
      <c r="AO94" s="19">
        <f>SUM(CLAIMS_IndOS_Open_Adv:CLAIMS_IndIS_Closed_NonAdv!AO94)</f>
        <v>0</v>
      </c>
      <c r="AP94" s="19">
        <f>SUM(CLAIMS_IndOS_Open_Adv:CLAIMS_IndIS_Closed_NonAdv!AP94)</f>
        <v>0</v>
      </c>
      <c r="AQ94" s="19">
        <f>SUM(CLAIMS_IndOS_Open_Adv:CLAIMS_IndIS_Closed_NonAdv!AQ94)</f>
        <v>0</v>
      </c>
      <c r="AR94" s="19">
        <f>SUM(CLAIMS_IndOS_Open_Adv:CLAIMS_IndIS_Closed_NonAdv!AR94)</f>
        <v>0</v>
      </c>
      <c r="AS94" s="19">
        <f>SUM(CLAIMS_IndOS_Open_Adv:CLAIMS_IndIS_Closed_NonAdv!AS94)</f>
        <v>0</v>
      </c>
      <c r="AT94" s="19">
        <f>SUM(CLAIMS_IndOS_Open_Adv:CLAIMS_IndIS_Closed_NonAdv!AT94)</f>
        <v>0</v>
      </c>
      <c r="AU94" s="19">
        <f>SUM(CLAIMS_IndOS_Open_Adv:CLAIMS_IndIS_Closed_NonAdv!AU94)</f>
        <v>0</v>
      </c>
      <c r="AV94" s="19">
        <f>SUM(CLAIMS_IndOS_Open_Adv:CLAIMS_IndIS_Closed_NonAdv!AV94)</f>
        <v>0</v>
      </c>
      <c r="AW94" s="19">
        <f>SUM(CLAIMS_IndOS_Open_Adv:CLAIMS_IndIS_Closed_NonAdv!AW94)</f>
        <v>0</v>
      </c>
      <c r="AX94" s="19">
        <f>SUM(CLAIMS_IndOS_Open_Adv:CLAIMS_IndIS_Closed_NonAdv!AX94)</f>
        <v>0</v>
      </c>
      <c r="AY94" s="19">
        <f>SUM(CLAIMS_IndOS_Open_Adv:CLAIMS_IndIS_Closed_NonAdv!AY94)</f>
        <v>0</v>
      </c>
      <c r="AZ94" s="19">
        <f>SUM(CLAIMS_IndOS_Open_Adv:CLAIMS_IndIS_Closed_NonAdv!AZ94)</f>
        <v>0</v>
      </c>
      <c r="BA94" s="19">
        <f>SUM(CLAIMS_IndOS_Open_Adv:CLAIMS_IndIS_Closed_NonAdv!BA94)</f>
        <v>0</v>
      </c>
      <c r="BB94" s="19">
        <f>SUM(CLAIMS_IndOS_Open_Adv:CLAIMS_IndIS_Closed_NonAdv!BB94)</f>
        <v>0</v>
      </c>
      <c r="BC94" s="19">
        <f>SUM(CLAIMS_IndOS_Open_Adv:CLAIMS_IndIS_Closed_NonAdv!BC94)</f>
        <v>0</v>
      </c>
      <c r="BD94" s="19">
        <f>SUM(CLAIMS_IndOS_Open_Adv:CLAIMS_IndIS_Closed_NonAdv!BD94)</f>
        <v>0</v>
      </c>
      <c r="BE94" s="19">
        <f>SUM(CLAIMS_IndOS_Open_Adv:CLAIMS_IndIS_Closed_NonAdv!BE94)</f>
        <v>0</v>
      </c>
      <c r="BF94" s="19">
        <f>SUM(CLAIMS_IndOS_Open_Adv:CLAIMS_IndIS_Closed_NonAdv!BF94)</f>
        <v>0</v>
      </c>
      <c r="BG94" s="19">
        <f>SUM(CLAIMS_IndOS_Open_Adv:CLAIMS_IndIS_Closed_NonAdv!BG94)</f>
        <v>0</v>
      </c>
      <c r="BH94" s="19">
        <f>SUM(CLAIMS_IndOS_Open_Adv:CLAIMS_IndIS_Closed_NonAdv!BH94)</f>
        <v>0</v>
      </c>
      <c r="BI94" s="19">
        <f>SUM(CLAIMS_IndOS_Open_Adv:CLAIMS_IndIS_Closed_NonAdv!BI94)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ref="AL98:BI98" si="9">(AL27+AL34)/AL25</f>
        <v>#DIV/0!</v>
      </c>
      <c r="AM98" s="169" t="e">
        <f t="shared" si="9"/>
        <v>#DIV/0!</v>
      </c>
      <c r="AN98" s="169" t="e">
        <f t="shared" si="9"/>
        <v>#DIV/0!</v>
      </c>
      <c r="AO98" s="169" t="e">
        <f t="shared" si="9"/>
        <v>#DIV/0!</v>
      </c>
      <c r="AP98" s="169" t="e">
        <f t="shared" si="9"/>
        <v>#DIV/0!</v>
      </c>
      <c r="AQ98" s="169" t="e">
        <f t="shared" si="9"/>
        <v>#DIV/0!</v>
      </c>
      <c r="AR98" s="169" t="e">
        <f t="shared" si="9"/>
        <v>#DIV/0!</v>
      </c>
      <c r="AS98" s="169" t="e">
        <f t="shared" si="9"/>
        <v>#DIV/0!</v>
      </c>
      <c r="AT98" s="169" t="e">
        <f t="shared" si="9"/>
        <v>#DIV/0!</v>
      </c>
      <c r="AU98" s="169" t="e">
        <f t="shared" si="9"/>
        <v>#DIV/0!</v>
      </c>
      <c r="AV98" s="169" t="e">
        <f t="shared" si="9"/>
        <v>#DIV/0!</v>
      </c>
      <c r="AW98" s="169" t="e">
        <f t="shared" si="9"/>
        <v>#DIV/0!</v>
      </c>
      <c r="AX98" s="169" t="e">
        <f t="shared" si="9"/>
        <v>#DIV/0!</v>
      </c>
      <c r="AY98" s="169" t="e">
        <f t="shared" si="9"/>
        <v>#DIV/0!</v>
      </c>
      <c r="AZ98" s="169" t="e">
        <f t="shared" si="9"/>
        <v>#DIV/0!</v>
      </c>
      <c r="BA98" s="169" t="e">
        <f t="shared" si="9"/>
        <v>#DIV/0!</v>
      </c>
      <c r="BB98" s="169" t="e">
        <f t="shared" si="9"/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55000000000000004">
      <c r="D99" s="33" t="s">
        <v>642</v>
      </c>
      <c r="F99" s="169" t="e">
        <f t="shared" ref="F99:AK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ref="AL99:BI99" si="11">(AL56+AL63)/AL54</f>
        <v>#DIV/0!</v>
      </c>
      <c r="AM99" s="169" t="e">
        <f t="shared" si="11"/>
        <v>#DIV/0!</v>
      </c>
      <c r="AN99" s="169" t="e">
        <f t="shared" si="11"/>
        <v>#DIV/0!</v>
      </c>
      <c r="AO99" s="169" t="e">
        <f t="shared" si="11"/>
        <v>#DIV/0!</v>
      </c>
      <c r="AP99" s="169" t="e">
        <f t="shared" si="11"/>
        <v>#DIV/0!</v>
      </c>
      <c r="AQ99" s="169" t="e">
        <f t="shared" si="11"/>
        <v>#DIV/0!</v>
      </c>
      <c r="AR99" s="169" t="e">
        <f t="shared" si="11"/>
        <v>#DIV/0!</v>
      </c>
      <c r="AS99" s="169" t="e">
        <f t="shared" si="11"/>
        <v>#DIV/0!</v>
      </c>
      <c r="AT99" s="169" t="e">
        <f t="shared" si="11"/>
        <v>#DIV/0!</v>
      </c>
      <c r="AU99" s="169" t="e">
        <f t="shared" si="11"/>
        <v>#DIV/0!</v>
      </c>
      <c r="AV99" s="169" t="e">
        <f t="shared" si="11"/>
        <v>#DIV/0!</v>
      </c>
      <c r="AW99" s="169" t="e">
        <f t="shared" si="11"/>
        <v>#DIV/0!</v>
      </c>
      <c r="AX99" s="169" t="e">
        <f t="shared" si="11"/>
        <v>#DIV/0!</v>
      </c>
      <c r="AY99" s="169" t="e">
        <f t="shared" si="11"/>
        <v>#DIV/0!</v>
      </c>
      <c r="AZ99" s="169" t="e">
        <f t="shared" si="11"/>
        <v>#DIV/0!</v>
      </c>
      <c r="BA99" s="169" t="e">
        <f t="shared" si="11"/>
        <v>#DIV/0!</v>
      </c>
      <c r="BB99" s="169" t="e">
        <f t="shared" si="11"/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7">AM102</f>
        <v>#DIV/0!</v>
      </c>
      <c r="AM102" s="173" t="e">
        <f t="shared" ca="1" si="17"/>
        <v>#DIV/0!</v>
      </c>
      <c r="AN102" s="173" t="e">
        <f t="shared" ca="1" si="17"/>
        <v>#DIV/0!</v>
      </c>
      <c r="AO102" s="179" t="e">
        <f ca="1">INDIRECT($A$4&amp;"!"&amp;AO101)</f>
        <v>#DIV/0!</v>
      </c>
      <c r="AP102" s="173" t="e">
        <f t="shared" ca="1" si="17"/>
        <v>#DIV/0!</v>
      </c>
      <c r="AQ102" s="173" t="e">
        <f t="shared" ca="1" si="17"/>
        <v>#DIV/0!</v>
      </c>
      <c r="AR102" s="173" t="e">
        <f t="shared" ca="1" si="17"/>
        <v>#DIV/0!</v>
      </c>
      <c r="AS102" s="179" t="e">
        <f ca="1">INDIRECT($A$4&amp;"!"&amp;AS101)</f>
        <v>#DIV/0!</v>
      </c>
      <c r="AT102" s="173" t="e">
        <f t="shared" ca="1" si="17"/>
        <v>#DIV/0!</v>
      </c>
      <c r="AU102" s="173" t="e">
        <f t="shared" ca="1" si="17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8">AY102</f>
        <v>#DIV/0!</v>
      </c>
      <c r="AY102" s="173" t="e">
        <f t="shared" ca="1" si="18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8"/>
        <v>#DIV/0!</v>
      </c>
      <c r="BC102" s="173" t="e">
        <f t="shared" ca="1" si="18"/>
        <v>#DIV/0!</v>
      </c>
      <c r="BD102" s="173" t="e">
        <f t="shared" ca="1" si="18"/>
        <v>#DIV/0!</v>
      </c>
      <c r="BE102" s="179" t="e">
        <f ca="1">INDIRECT($A$4&amp;"!"&amp;BE101)</f>
        <v>#DIV/0!</v>
      </c>
      <c r="BF102" s="173" t="e">
        <f t="shared" ca="1" si="18"/>
        <v>#DIV/0!</v>
      </c>
      <c r="BG102" s="173" t="e">
        <f t="shared" ca="1" si="18"/>
        <v>#DIV/0!</v>
      </c>
      <c r="BH102" s="173" t="e">
        <f t="shared" ca="1" si="18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9">G46/G17</f>
        <v>#DIV/0!</v>
      </c>
      <c r="H103" s="163" t="e">
        <f t="shared" si="19"/>
        <v>#DIV/0!</v>
      </c>
      <c r="I103" s="163" t="e">
        <f t="shared" si="19"/>
        <v>#DIV/0!</v>
      </c>
      <c r="J103" s="163" t="e">
        <f t="shared" si="19"/>
        <v>#DIV/0!</v>
      </c>
      <c r="K103" s="163" t="e">
        <f t="shared" si="19"/>
        <v>#DIV/0!</v>
      </c>
      <c r="L103" s="163" t="e">
        <f t="shared" si="19"/>
        <v>#DIV/0!</v>
      </c>
      <c r="M103" s="163" t="e">
        <f t="shared" si="19"/>
        <v>#DIV/0!</v>
      </c>
      <c r="N103" s="163" t="e">
        <f t="shared" si="19"/>
        <v>#DIV/0!</v>
      </c>
      <c r="O103" s="163" t="e">
        <f t="shared" si="19"/>
        <v>#DIV/0!</v>
      </c>
      <c r="P103" s="163" t="e">
        <f t="shared" si="19"/>
        <v>#DIV/0!</v>
      </c>
      <c r="Q103" s="163" t="e">
        <f t="shared" si="19"/>
        <v>#DIV/0!</v>
      </c>
      <c r="R103" s="163" t="e">
        <f t="shared" si="19"/>
        <v>#DIV/0!</v>
      </c>
      <c r="S103" s="163" t="e">
        <f t="shared" si="19"/>
        <v>#DIV/0!</v>
      </c>
      <c r="T103" s="163" t="e">
        <f t="shared" si="19"/>
        <v>#DIV/0!</v>
      </c>
      <c r="U103" s="163" t="e">
        <f t="shared" si="19"/>
        <v>#DIV/0!</v>
      </c>
      <c r="V103" s="163" t="e">
        <f t="shared" si="19"/>
        <v>#DIV/0!</v>
      </c>
      <c r="W103" s="163" t="e">
        <f t="shared" si="19"/>
        <v>#DIV/0!</v>
      </c>
      <c r="X103" s="163" t="e">
        <f t="shared" si="19"/>
        <v>#DIV/0!</v>
      </c>
      <c r="Y103" s="163" t="e">
        <f t="shared" si="19"/>
        <v>#DIV/0!</v>
      </c>
      <c r="Z103" s="163" t="e">
        <f t="shared" si="19"/>
        <v>#DIV/0!</v>
      </c>
      <c r="AA103" s="163" t="e">
        <f t="shared" si="19"/>
        <v>#DIV/0!</v>
      </c>
      <c r="AB103" s="163" t="e">
        <f t="shared" si="19"/>
        <v>#DIV/0!</v>
      </c>
      <c r="AC103" s="163" t="e">
        <f t="shared" si="19"/>
        <v>#DIV/0!</v>
      </c>
      <c r="AD103" s="163" t="e">
        <f t="shared" si="19"/>
        <v>#DIV/0!</v>
      </c>
      <c r="AE103" s="163" t="e">
        <f t="shared" si="19"/>
        <v>#DIV/0!</v>
      </c>
      <c r="AF103" s="163" t="e">
        <f t="shared" si="19"/>
        <v>#DIV/0!</v>
      </c>
      <c r="AG103" s="163" t="e">
        <f t="shared" si="19"/>
        <v>#DIV/0!</v>
      </c>
      <c r="AH103" s="163" t="e">
        <f t="shared" si="19"/>
        <v>#DIV/0!</v>
      </c>
      <c r="AI103" s="163" t="e">
        <f t="shared" si="19"/>
        <v>#DIV/0!</v>
      </c>
      <c r="AJ103" s="163" t="e">
        <f t="shared" si="19"/>
        <v>#DIV/0!</v>
      </c>
      <c r="AK103" s="163" t="e">
        <f t="shared" si="19"/>
        <v>#DIV/0!</v>
      </c>
      <c r="AL103" s="163" t="e">
        <f t="shared" si="19"/>
        <v>#DIV/0!</v>
      </c>
      <c r="AM103" s="163" t="e">
        <f t="shared" si="19"/>
        <v>#DIV/0!</v>
      </c>
      <c r="AN103" s="163" t="e">
        <f t="shared" si="19"/>
        <v>#DIV/0!</v>
      </c>
      <c r="AO103" s="163" t="e">
        <f t="shared" si="19"/>
        <v>#DIV/0!</v>
      </c>
      <c r="AP103" s="163" t="e">
        <f t="shared" si="19"/>
        <v>#DIV/0!</v>
      </c>
      <c r="AQ103" s="163" t="e">
        <f t="shared" si="19"/>
        <v>#DIV/0!</v>
      </c>
      <c r="AR103" s="163" t="e">
        <f t="shared" si="19"/>
        <v>#DIV/0!</v>
      </c>
      <c r="AS103" s="163" t="e">
        <f t="shared" si="19"/>
        <v>#DIV/0!</v>
      </c>
      <c r="AT103" s="163" t="e">
        <f t="shared" si="19"/>
        <v>#DIV/0!</v>
      </c>
      <c r="AU103" s="163" t="e">
        <f t="shared" si="19"/>
        <v>#DIV/0!</v>
      </c>
      <c r="AV103" s="163" t="e">
        <f t="shared" si="19"/>
        <v>#DIV/0!</v>
      </c>
      <c r="AW103" s="163" t="e">
        <f t="shared" si="19"/>
        <v>#DIV/0!</v>
      </c>
      <c r="AX103" s="163" t="e">
        <f t="shared" si="19"/>
        <v>#DIV/0!</v>
      </c>
      <c r="AY103" s="163" t="e">
        <f t="shared" si="19"/>
        <v>#DIV/0!</v>
      </c>
      <c r="AZ103" s="163" t="e">
        <f t="shared" si="19"/>
        <v>#DIV/0!</v>
      </c>
      <c r="BA103" s="163" t="e">
        <f t="shared" si="19"/>
        <v>#DIV/0!</v>
      </c>
      <c r="BB103" s="163" t="e">
        <f t="shared" si="19"/>
        <v>#DIV/0!</v>
      </c>
      <c r="BC103" s="163" t="e">
        <f t="shared" si="19"/>
        <v>#DIV/0!</v>
      </c>
      <c r="BD103" s="163" t="e">
        <f t="shared" si="19"/>
        <v>#DIV/0!</v>
      </c>
      <c r="BE103" s="163" t="e">
        <f t="shared" si="19"/>
        <v>#DIV/0!</v>
      </c>
      <c r="BF103" s="163" t="e">
        <f t="shared" si="19"/>
        <v>#DIV/0!</v>
      </c>
      <c r="BG103" s="163" t="e">
        <f t="shared" si="19"/>
        <v>#DIV/0!</v>
      </c>
      <c r="BH103" s="163" t="e">
        <f t="shared" si="19"/>
        <v>#DIV/0!</v>
      </c>
      <c r="BI103" s="163" t="e">
        <f t="shared" si="19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20">F17/F15</f>
        <v>#DIV/0!</v>
      </c>
      <c r="G106" s="172" t="e">
        <f t="shared" si="20"/>
        <v>#DIV/0!</v>
      </c>
      <c r="H106" s="172" t="e">
        <f t="shared" si="20"/>
        <v>#DIV/0!</v>
      </c>
      <c r="I106" s="172" t="e">
        <f t="shared" si="20"/>
        <v>#DIV/0!</v>
      </c>
      <c r="J106" s="172" t="e">
        <f t="shared" si="20"/>
        <v>#DIV/0!</v>
      </c>
      <c r="K106" s="172" t="e">
        <f t="shared" si="20"/>
        <v>#DIV/0!</v>
      </c>
      <c r="L106" s="172" t="e">
        <f t="shared" si="20"/>
        <v>#DIV/0!</v>
      </c>
      <c r="M106" s="172" t="e">
        <f t="shared" si="20"/>
        <v>#DIV/0!</v>
      </c>
      <c r="N106" s="172" t="e">
        <f t="shared" si="20"/>
        <v>#DIV/0!</v>
      </c>
      <c r="O106" s="172" t="e">
        <f t="shared" si="20"/>
        <v>#DIV/0!</v>
      </c>
      <c r="P106" s="172" t="e">
        <f t="shared" si="20"/>
        <v>#DIV/0!</v>
      </c>
      <c r="Q106" s="172" t="e">
        <f t="shared" si="20"/>
        <v>#DIV/0!</v>
      </c>
      <c r="R106" s="172" t="e">
        <f t="shared" si="20"/>
        <v>#DIV/0!</v>
      </c>
      <c r="S106" s="172" t="e">
        <f t="shared" si="20"/>
        <v>#DIV/0!</v>
      </c>
      <c r="T106" s="172" t="e">
        <f t="shared" si="20"/>
        <v>#DIV/0!</v>
      </c>
      <c r="U106" s="172" t="e">
        <f t="shared" si="20"/>
        <v>#DIV/0!</v>
      </c>
      <c r="V106" s="172" t="e">
        <f t="shared" si="20"/>
        <v>#DIV/0!</v>
      </c>
      <c r="W106" s="172" t="e">
        <f t="shared" si="20"/>
        <v>#DIV/0!</v>
      </c>
      <c r="X106" s="172" t="e">
        <f t="shared" si="20"/>
        <v>#DIV/0!</v>
      </c>
      <c r="Y106" s="172" t="e">
        <f t="shared" si="20"/>
        <v>#DIV/0!</v>
      </c>
      <c r="Z106" s="172" t="e">
        <f t="shared" si="20"/>
        <v>#DIV/0!</v>
      </c>
      <c r="AA106" s="172" t="e">
        <f t="shared" si="20"/>
        <v>#DIV/0!</v>
      </c>
      <c r="AB106" s="172" t="e">
        <f t="shared" si="20"/>
        <v>#DIV/0!</v>
      </c>
      <c r="AC106" s="172" t="e">
        <f t="shared" si="20"/>
        <v>#DIV/0!</v>
      </c>
      <c r="AD106" s="172" t="e">
        <f t="shared" si="20"/>
        <v>#DIV/0!</v>
      </c>
      <c r="AE106" s="172" t="e">
        <f t="shared" si="20"/>
        <v>#DIV/0!</v>
      </c>
      <c r="AF106" s="172" t="e">
        <f t="shared" si="20"/>
        <v>#DIV/0!</v>
      </c>
      <c r="AG106" s="172" t="e">
        <f t="shared" si="20"/>
        <v>#DIV/0!</v>
      </c>
      <c r="AH106" s="172" t="e">
        <f t="shared" si="20"/>
        <v>#DIV/0!</v>
      </c>
      <c r="AI106" s="172" t="e">
        <f t="shared" si="20"/>
        <v>#DIV/0!</v>
      </c>
      <c r="AJ106" s="172" t="e">
        <f t="shared" si="20"/>
        <v>#DIV/0!</v>
      </c>
      <c r="AK106" s="172" t="e">
        <f t="shared" si="20"/>
        <v>#DIV/0!</v>
      </c>
      <c r="AL106" s="172" t="e">
        <f t="shared" ref="AL106:BI106" si="21">AL17/AL15</f>
        <v>#DIV/0!</v>
      </c>
      <c r="AM106" s="172" t="e">
        <f t="shared" si="21"/>
        <v>#DIV/0!</v>
      </c>
      <c r="AN106" s="172" t="e">
        <f t="shared" si="21"/>
        <v>#DIV/0!</v>
      </c>
      <c r="AO106" s="172" t="e">
        <f t="shared" si="21"/>
        <v>#DIV/0!</v>
      </c>
      <c r="AP106" s="172" t="e">
        <f t="shared" si="21"/>
        <v>#DIV/0!</v>
      </c>
      <c r="AQ106" s="172" t="e">
        <f t="shared" si="21"/>
        <v>#DIV/0!</v>
      </c>
      <c r="AR106" s="172" t="e">
        <f t="shared" si="21"/>
        <v>#DIV/0!</v>
      </c>
      <c r="AS106" s="172" t="e">
        <f t="shared" si="21"/>
        <v>#DIV/0!</v>
      </c>
      <c r="AT106" s="172" t="e">
        <f t="shared" si="21"/>
        <v>#DIV/0!</v>
      </c>
      <c r="AU106" s="172" t="e">
        <f t="shared" si="21"/>
        <v>#DIV/0!</v>
      </c>
      <c r="AV106" s="172" t="e">
        <f t="shared" si="21"/>
        <v>#DIV/0!</v>
      </c>
      <c r="AW106" s="172" t="e">
        <f t="shared" si="21"/>
        <v>#DIV/0!</v>
      </c>
      <c r="AX106" s="172" t="e">
        <f t="shared" si="21"/>
        <v>#DIV/0!</v>
      </c>
      <c r="AY106" s="172" t="e">
        <f t="shared" si="21"/>
        <v>#DIV/0!</v>
      </c>
      <c r="AZ106" s="172" t="e">
        <f t="shared" si="21"/>
        <v>#DIV/0!</v>
      </c>
      <c r="BA106" s="172" t="e">
        <f t="shared" si="21"/>
        <v>#DIV/0!</v>
      </c>
      <c r="BB106" s="172" t="e">
        <f t="shared" si="21"/>
        <v>#DIV/0!</v>
      </c>
      <c r="BC106" s="172" t="e">
        <f t="shared" si="21"/>
        <v>#DIV/0!</v>
      </c>
      <c r="BD106" s="172" t="e">
        <f t="shared" si="21"/>
        <v>#DIV/0!</v>
      </c>
      <c r="BE106" s="172" t="e">
        <f t="shared" si="21"/>
        <v>#DIV/0!</v>
      </c>
      <c r="BF106" s="172" t="e">
        <f t="shared" si="21"/>
        <v>#DIV/0!</v>
      </c>
      <c r="BG106" s="172" t="e">
        <f t="shared" si="21"/>
        <v>#DIV/0!</v>
      </c>
      <c r="BH106" s="172" t="e">
        <f t="shared" si="21"/>
        <v>#DIV/0!</v>
      </c>
      <c r="BI106" s="172" t="e">
        <f t="shared" si="21"/>
        <v>#DIV/0!</v>
      </c>
    </row>
    <row r="107" spans="4:61" x14ac:dyDescent="0.55000000000000004">
      <c r="D107" s="1" t="s">
        <v>440</v>
      </c>
      <c r="F107" s="174" t="e">
        <f t="shared" ref="F107:BI107" ca="1" si="22">F103/F102</f>
        <v>#DIV/0!</v>
      </c>
      <c r="G107" s="174" t="e">
        <f t="shared" ca="1" si="22"/>
        <v>#DIV/0!</v>
      </c>
      <c r="H107" s="174" t="e">
        <f t="shared" ca="1" si="22"/>
        <v>#DIV/0!</v>
      </c>
      <c r="I107" s="174" t="e">
        <f t="shared" ca="1" si="22"/>
        <v>#DIV/0!</v>
      </c>
      <c r="J107" s="174" t="e">
        <f t="shared" ca="1" si="22"/>
        <v>#DIV/0!</v>
      </c>
      <c r="K107" s="174" t="e">
        <f t="shared" ca="1" si="22"/>
        <v>#DIV/0!</v>
      </c>
      <c r="L107" s="174" t="e">
        <f t="shared" ca="1" si="22"/>
        <v>#DIV/0!</v>
      </c>
      <c r="M107" s="174" t="e">
        <f t="shared" ca="1" si="22"/>
        <v>#DIV/0!</v>
      </c>
      <c r="N107" s="174" t="e">
        <f t="shared" ca="1" si="22"/>
        <v>#DIV/0!</v>
      </c>
      <c r="O107" s="174" t="e">
        <f t="shared" ca="1" si="22"/>
        <v>#DIV/0!</v>
      </c>
      <c r="P107" s="174" t="e">
        <f t="shared" ca="1" si="22"/>
        <v>#DIV/0!</v>
      </c>
      <c r="Q107" s="174" t="e">
        <f t="shared" ca="1" si="22"/>
        <v>#DIV/0!</v>
      </c>
      <c r="R107" s="174" t="e">
        <f t="shared" ca="1" si="22"/>
        <v>#DIV/0!</v>
      </c>
      <c r="S107" s="174" t="e">
        <f t="shared" ca="1" si="22"/>
        <v>#DIV/0!</v>
      </c>
      <c r="T107" s="174" t="e">
        <f t="shared" ca="1" si="22"/>
        <v>#DIV/0!</v>
      </c>
      <c r="U107" s="174" t="e">
        <f t="shared" ca="1" si="22"/>
        <v>#DIV/0!</v>
      </c>
      <c r="V107" s="174" t="e">
        <f t="shared" ca="1" si="22"/>
        <v>#DIV/0!</v>
      </c>
      <c r="W107" s="174" t="e">
        <f t="shared" ca="1" si="22"/>
        <v>#DIV/0!</v>
      </c>
      <c r="X107" s="174" t="e">
        <f t="shared" ca="1" si="22"/>
        <v>#DIV/0!</v>
      </c>
      <c r="Y107" s="174" t="e">
        <f t="shared" ca="1" si="22"/>
        <v>#DIV/0!</v>
      </c>
      <c r="Z107" s="174" t="e">
        <f t="shared" ca="1" si="22"/>
        <v>#DIV/0!</v>
      </c>
      <c r="AA107" s="174" t="e">
        <f t="shared" ca="1" si="22"/>
        <v>#DIV/0!</v>
      </c>
      <c r="AB107" s="174" t="e">
        <f t="shared" ca="1" si="22"/>
        <v>#DIV/0!</v>
      </c>
      <c r="AC107" s="174" t="e">
        <f t="shared" ca="1" si="22"/>
        <v>#DIV/0!</v>
      </c>
      <c r="AD107" s="174" t="e">
        <f t="shared" ca="1" si="22"/>
        <v>#DIV/0!</v>
      </c>
      <c r="AE107" s="174" t="e">
        <f t="shared" ca="1" si="22"/>
        <v>#DIV/0!</v>
      </c>
      <c r="AF107" s="174" t="e">
        <f t="shared" ca="1" si="22"/>
        <v>#DIV/0!</v>
      </c>
      <c r="AG107" s="174" t="e">
        <f t="shared" ca="1" si="22"/>
        <v>#DIV/0!</v>
      </c>
      <c r="AH107" s="174" t="e">
        <f t="shared" ref="AH107:AK107" ca="1" si="23">AH103/AH102</f>
        <v>#DIV/0!</v>
      </c>
      <c r="AI107" s="174" t="e">
        <f t="shared" ca="1" si="23"/>
        <v>#DIV/0!</v>
      </c>
      <c r="AJ107" s="174" t="e">
        <f t="shared" ca="1" si="23"/>
        <v>#DIV/0!</v>
      </c>
      <c r="AK107" s="174" t="e">
        <f t="shared" ca="1" si="23"/>
        <v>#DIV/0!</v>
      </c>
      <c r="AL107" s="174" t="e">
        <f t="shared" ca="1" si="22"/>
        <v>#DIV/0!</v>
      </c>
      <c r="AM107" s="174" t="e">
        <f t="shared" ca="1" si="22"/>
        <v>#DIV/0!</v>
      </c>
      <c r="AN107" s="174" t="e">
        <f t="shared" ca="1" si="22"/>
        <v>#DIV/0!</v>
      </c>
      <c r="AO107" s="174" t="e">
        <f t="shared" ca="1" si="22"/>
        <v>#DIV/0!</v>
      </c>
      <c r="AP107" s="174" t="e">
        <f t="shared" ca="1" si="22"/>
        <v>#DIV/0!</v>
      </c>
      <c r="AQ107" s="174" t="e">
        <f t="shared" ca="1" si="22"/>
        <v>#DIV/0!</v>
      </c>
      <c r="AR107" s="174" t="e">
        <f t="shared" ca="1" si="22"/>
        <v>#DIV/0!</v>
      </c>
      <c r="AS107" s="174" t="e">
        <f t="shared" ca="1" si="22"/>
        <v>#DIV/0!</v>
      </c>
      <c r="AT107" s="174" t="e">
        <f t="shared" ca="1" si="22"/>
        <v>#DIV/0!</v>
      </c>
      <c r="AU107" s="174" t="e">
        <f t="shared" ca="1" si="22"/>
        <v>#DIV/0!</v>
      </c>
      <c r="AV107" s="174" t="e">
        <f t="shared" ca="1" si="22"/>
        <v>#DIV/0!</v>
      </c>
      <c r="AW107" s="174" t="e">
        <f t="shared" ca="1" si="22"/>
        <v>#DIV/0!</v>
      </c>
      <c r="AX107" s="174" t="e">
        <f t="shared" ca="1" si="22"/>
        <v>#DIV/0!</v>
      </c>
      <c r="AY107" s="174" t="e">
        <f t="shared" ca="1" si="22"/>
        <v>#DIV/0!</v>
      </c>
      <c r="AZ107" s="174" t="e">
        <f t="shared" ca="1" si="22"/>
        <v>#DIV/0!</v>
      </c>
      <c r="BA107" s="174" t="e">
        <f t="shared" ca="1" si="22"/>
        <v>#DIV/0!</v>
      </c>
      <c r="BB107" s="174" t="e">
        <f t="shared" ca="1" si="22"/>
        <v>#DIV/0!</v>
      </c>
      <c r="BC107" s="174" t="e">
        <f t="shared" ca="1" si="22"/>
        <v>#DIV/0!</v>
      </c>
      <c r="BD107" s="174" t="e">
        <f t="shared" ca="1" si="22"/>
        <v>#DIV/0!</v>
      </c>
      <c r="BE107" s="174" t="e">
        <f t="shared" ca="1" si="22"/>
        <v>#DIV/0!</v>
      </c>
      <c r="BF107" s="174" t="e">
        <f t="shared" ca="1" si="22"/>
        <v>#DIV/0!</v>
      </c>
      <c r="BG107" s="174" t="e">
        <f t="shared" ca="1" si="22"/>
        <v>#DIV/0!</v>
      </c>
      <c r="BH107" s="174" t="e">
        <f t="shared" ca="1" si="22"/>
        <v>#DIV/0!</v>
      </c>
      <c r="BI107" s="174" t="e">
        <f t="shared" ca="1" si="22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24">G19/(G13+G17+G18)</f>
        <v>#DIV/0!</v>
      </c>
      <c r="H108" s="174" t="e">
        <f t="shared" si="24"/>
        <v>#DIV/0!</v>
      </c>
      <c r="I108" s="174" t="e">
        <f t="shared" si="24"/>
        <v>#DIV/0!</v>
      </c>
      <c r="J108" s="174" t="e">
        <f t="shared" si="24"/>
        <v>#DIV/0!</v>
      </c>
      <c r="K108" s="174" t="e">
        <f t="shared" si="24"/>
        <v>#DIV/0!</v>
      </c>
      <c r="L108" s="174" t="e">
        <f t="shared" si="24"/>
        <v>#DIV/0!</v>
      </c>
      <c r="M108" s="174" t="e">
        <f t="shared" si="24"/>
        <v>#DIV/0!</v>
      </c>
      <c r="N108" s="174" t="e">
        <f t="shared" si="24"/>
        <v>#DIV/0!</v>
      </c>
      <c r="O108" s="174" t="e">
        <f t="shared" si="24"/>
        <v>#DIV/0!</v>
      </c>
      <c r="P108" s="174" t="e">
        <f t="shared" si="24"/>
        <v>#DIV/0!</v>
      </c>
      <c r="Q108" s="174" t="e">
        <f t="shared" si="24"/>
        <v>#DIV/0!</v>
      </c>
      <c r="R108" s="174" t="e">
        <f t="shared" si="24"/>
        <v>#DIV/0!</v>
      </c>
      <c r="S108" s="174" t="e">
        <f t="shared" si="24"/>
        <v>#DIV/0!</v>
      </c>
      <c r="T108" s="174" t="e">
        <f t="shared" si="24"/>
        <v>#DIV/0!</v>
      </c>
      <c r="U108" s="174" t="e">
        <f t="shared" si="24"/>
        <v>#DIV/0!</v>
      </c>
      <c r="V108" s="174" t="e">
        <f t="shared" si="24"/>
        <v>#DIV/0!</v>
      </c>
      <c r="W108" s="174" t="e">
        <f t="shared" si="24"/>
        <v>#DIV/0!</v>
      </c>
      <c r="X108" s="174" t="e">
        <f t="shared" si="24"/>
        <v>#DIV/0!</v>
      </c>
      <c r="Y108" s="174" t="e">
        <f t="shared" si="24"/>
        <v>#DIV/0!</v>
      </c>
      <c r="Z108" s="174" t="e">
        <f t="shared" si="24"/>
        <v>#DIV/0!</v>
      </c>
      <c r="AA108" s="174" t="e">
        <f t="shared" si="24"/>
        <v>#DIV/0!</v>
      </c>
      <c r="AB108" s="174" t="e">
        <f t="shared" si="24"/>
        <v>#DIV/0!</v>
      </c>
      <c r="AC108" s="174" t="e">
        <f t="shared" si="24"/>
        <v>#DIV/0!</v>
      </c>
      <c r="AD108" s="174" t="e">
        <f t="shared" si="24"/>
        <v>#DIV/0!</v>
      </c>
      <c r="AE108" s="174" t="e">
        <f t="shared" si="24"/>
        <v>#DIV/0!</v>
      </c>
      <c r="AF108" s="174" t="e">
        <f t="shared" si="24"/>
        <v>#DIV/0!</v>
      </c>
      <c r="AG108" s="174" t="e">
        <f t="shared" si="24"/>
        <v>#DIV/0!</v>
      </c>
      <c r="AH108" s="174" t="e">
        <f t="shared" ref="AH108:AK108" si="25">AH19/(AH13+AH17+AH18)</f>
        <v>#DIV/0!</v>
      </c>
      <c r="AI108" s="174" t="e">
        <f t="shared" si="25"/>
        <v>#DIV/0!</v>
      </c>
      <c r="AJ108" s="174" t="e">
        <f t="shared" si="25"/>
        <v>#DIV/0!</v>
      </c>
      <c r="AK108" s="174" t="e">
        <f t="shared" si="25"/>
        <v>#DIV/0!</v>
      </c>
      <c r="AL108" s="174" t="e">
        <f t="shared" si="24"/>
        <v>#DIV/0!</v>
      </c>
      <c r="AM108" s="174" t="e">
        <f t="shared" si="24"/>
        <v>#DIV/0!</v>
      </c>
      <c r="AN108" s="174" t="e">
        <f t="shared" si="24"/>
        <v>#DIV/0!</v>
      </c>
      <c r="AO108" s="174" t="e">
        <f t="shared" si="24"/>
        <v>#DIV/0!</v>
      </c>
      <c r="AP108" s="174" t="e">
        <f t="shared" si="24"/>
        <v>#DIV/0!</v>
      </c>
      <c r="AQ108" s="174" t="e">
        <f t="shared" si="24"/>
        <v>#DIV/0!</v>
      </c>
      <c r="AR108" s="174" t="e">
        <f t="shared" si="24"/>
        <v>#DIV/0!</v>
      </c>
      <c r="AS108" s="174" t="e">
        <f t="shared" si="24"/>
        <v>#DIV/0!</v>
      </c>
      <c r="AT108" s="174" t="e">
        <f t="shared" si="24"/>
        <v>#DIV/0!</v>
      </c>
      <c r="AU108" s="174" t="e">
        <f t="shared" si="24"/>
        <v>#DIV/0!</v>
      </c>
      <c r="AV108" s="174" t="e">
        <f t="shared" si="24"/>
        <v>#DIV/0!</v>
      </c>
      <c r="AW108" s="174" t="e">
        <f t="shared" si="24"/>
        <v>#DIV/0!</v>
      </c>
      <c r="AX108" s="174" t="e">
        <f t="shared" si="24"/>
        <v>#DIV/0!</v>
      </c>
      <c r="AY108" s="174" t="e">
        <f t="shared" si="24"/>
        <v>#DIV/0!</v>
      </c>
      <c r="AZ108" s="174" t="e">
        <f t="shared" si="24"/>
        <v>#DIV/0!</v>
      </c>
      <c r="BA108" s="174" t="e">
        <f t="shared" si="24"/>
        <v>#DIV/0!</v>
      </c>
      <c r="BB108" s="174" t="e">
        <f t="shared" si="24"/>
        <v>#DIV/0!</v>
      </c>
      <c r="BC108" s="174" t="e">
        <f t="shared" si="24"/>
        <v>#DIV/0!</v>
      </c>
      <c r="BD108" s="174" t="e">
        <f t="shared" si="24"/>
        <v>#DIV/0!</v>
      </c>
      <c r="BE108" s="174" t="e">
        <f t="shared" si="24"/>
        <v>#DIV/0!</v>
      </c>
      <c r="BF108" s="174" t="e">
        <f t="shared" si="24"/>
        <v>#DIV/0!</v>
      </c>
      <c r="BG108" s="174" t="e">
        <f t="shared" si="24"/>
        <v>#DIV/0!</v>
      </c>
      <c r="BH108" s="174" t="e">
        <f t="shared" si="24"/>
        <v>#DIV/0!</v>
      </c>
      <c r="BI108" s="174" t="e">
        <f t="shared" si="24"/>
        <v>#DIV/0!</v>
      </c>
    </row>
    <row r="109" spans="4:61" x14ac:dyDescent="0.55000000000000004">
      <c r="D109" s="54"/>
    </row>
  </sheetData>
  <sheetProtection algorithmName="SHA-256" hashValue="nq7y8fro9e+FiGiM9IGOpltKYm7T31Ohd8Z/bR61Pkk=" saltValue="BPs0vnBJe9hsvYUS8ofZv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38:AG38 AX38:BA38 BF38:BI38 AL38:AO38">
    <cfRule type="expression" dxfId="21401" priority="14">
      <formula>NOT(F38=0)</formula>
    </cfRule>
  </conditionalFormatting>
  <conditionalFormatting sqref="F67:AG67 AX67:BA67 BF67:BI67 AL67:AO67">
    <cfRule type="expression" dxfId="21400" priority="13">
      <formula>NOT(F67=0)</formula>
    </cfRule>
  </conditionalFormatting>
  <conditionalFormatting sqref="AP38:AS38">
    <cfRule type="expression" dxfId="21399" priority="12">
      <formula>NOT(AP38=0)</formula>
    </cfRule>
  </conditionalFormatting>
  <conditionalFormatting sqref="AP67:AS67">
    <cfRule type="expression" dxfId="21398" priority="11">
      <formula>NOT(AP67=0)</formula>
    </cfRule>
  </conditionalFormatting>
  <conditionalFormatting sqref="AT38:AW38">
    <cfRule type="expression" dxfId="21397" priority="10">
      <formula>NOT(AT38=0)</formula>
    </cfRule>
  </conditionalFormatting>
  <conditionalFormatting sqref="AT67:AW67">
    <cfRule type="expression" dxfId="21396" priority="9">
      <formula>NOT(AT67=0)</formula>
    </cfRule>
  </conditionalFormatting>
  <conditionalFormatting sqref="BB38:BE38">
    <cfRule type="expression" dxfId="21395" priority="8">
      <formula>NOT(BB38=0)</formula>
    </cfRule>
  </conditionalFormatting>
  <conditionalFormatting sqref="BB67:BE67">
    <cfRule type="expression" dxfId="21394" priority="7">
      <formula>NOT(BB67=0)</formula>
    </cfRule>
  </conditionalFormatting>
  <conditionalFormatting sqref="AH38:AK38">
    <cfRule type="expression" dxfId="21393" priority="6">
      <formula>NOT(AH38=0)</formula>
    </cfRule>
  </conditionalFormatting>
  <conditionalFormatting sqref="AH67:AK67">
    <cfRule type="expression" dxfId="21392" priority="5">
      <formula>NOT(AH67=0)</formula>
    </cfRule>
  </conditionalFormatting>
  <conditionalFormatting sqref="F68">
    <cfRule type="expression" dxfId="21391" priority="4">
      <formula>F67=0</formula>
    </cfRule>
  </conditionalFormatting>
  <conditionalFormatting sqref="G68:BI68">
    <cfRule type="expression" dxfId="21390" priority="3">
      <formula>G67=0</formula>
    </cfRule>
  </conditionalFormatting>
  <conditionalFormatting sqref="F39">
    <cfRule type="expression" dxfId="21389" priority="2">
      <formula>F38=0</formula>
    </cfRule>
  </conditionalFormatting>
  <conditionalFormatting sqref="G39:BI39">
    <cfRule type="expression" dxfId="21388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1050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CLAIMS_IndOS_Open_Adv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STATS_IndOS_Open_Adv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A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ref="BB38:BI38" si="33">BB23-BB25-BB36</f>
        <v>0</v>
      </c>
      <c r="BC38" s="52">
        <f t="shared" si="33"/>
        <v>0</v>
      </c>
      <c r="BD38" s="52">
        <f t="shared" si="33"/>
        <v>0</v>
      </c>
      <c r="BE38" s="52">
        <f t="shared" si="33"/>
        <v>0</v>
      </c>
      <c r="BF38" s="52">
        <f t="shared" si="33"/>
        <v>0</v>
      </c>
      <c r="BG38" s="52">
        <f t="shared" si="33"/>
        <v>0</v>
      </c>
      <c r="BH38" s="52">
        <f t="shared" si="33"/>
        <v>0</v>
      </c>
      <c r="BI38" s="52">
        <f t="shared" si="33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si="34"/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281">
        <v>0</v>
      </c>
      <c r="AA44" s="281">
        <v>0</v>
      </c>
      <c r="AB44" s="281">
        <v>0</v>
      </c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281">
        <v>0</v>
      </c>
      <c r="AI44" s="281">
        <v>0</v>
      </c>
      <c r="AJ44" s="281">
        <v>0</v>
      </c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281">
        <v>0</v>
      </c>
      <c r="BC44" s="281">
        <v>0</v>
      </c>
      <c r="BD44" s="281">
        <v>0</v>
      </c>
      <c r="BE44" s="52">
        <f t="shared" ref="BE44" si="45">SUM(BB44:BD44)</f>
        <v>0</v>
      </c>
      <c r="BF44" s="281">
        <v>0</v>
      </c>
      <c r="BG44" s="281">
        <v>0</v>
      </c>
      <c r="BH44" s="281">
        <v>0</v>
      </c>
      <c r="BI44" s="52">
        <f t="shared" ref="BI44" si="46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7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280">
        <v>0</v>
      </c>
      <c r="AA46" s="280">
        <v>0</v>
      </c>
      <c r="AB46" s="280">
        <v>0</v>
      </c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280">
        <v>0</v>
      </c>
      <c r="AI46" s="280">
        <v>0</v>
      </c>
      <c r="AJ46" s="280">
        <v>0</v>
      </c>
      <c r="AK46" s="19">
        <f t="shared" ref="AK46:AK47" si="48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9">SUM(AP46:AR46)</f>
        <v>0</v>
      </c>
      <c r="AT46" s="18"/>
      <c r="AU46" s="18"/>
      <c r="AV46" s="18"/>
      <c r="AW46" s="19">
        <f t="shared" ref="AW46:AW52" si="50">SUM(AT46:AV46)</f>
        <v>0</v>
      </c>
      <c r="AX46" s="18"/>
      <c r="AY46" s="18"/>
      <c r="AZ46" s="18"/>
      <c r="BA46" s="19">
        <f t="shared" si="44"/>
        <v>0</v>
      </c>
      <c r="BB46" s="280">
        <v>0</v>
      </c>
      <c r="BC46" s="280">
        <v>0</v>
      </c>
      <c r="BD46" s="280">
        <v>0</v>
      </c>
      <c r="BE46" s="19">
        <f t="shared" ref="BE46:BE47" si="51">SUM(BB46:BD46)</f>
        <v>0</v>
      </c>
      <c r="BF46" s="280">
        <v>0</v>
      </c>
      <c r="BG46" s="280">
        <v>0</v>
      </c>
      <c r="BH46" s="280">
        <v>0</v>
      </c>
      <c r="BI46" s="19">
        <f t="shared" ref="BI46:BI47" si="52">SUM(BF46:BH46)</f>
        <v>0</v>
      </c>
    </row>
    <row r="47" spans="1:61" x14ac:dyDescent="0.55000000000000004">
      <c r="A47" s="16" t="str">
        <f t="shared" si="47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280">
        <v>0</v>
      </c>
      <c r="AA47" s="280">
        <v>0</v>
      </c>
      <c r="AB47" s="280">
        <v>0</v>
      </c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280">
        <v>0</v>
      </c>
      <c r="AI47" s="280">
        <v>0</v>
      </c>
      <c r="AJ47" s="280">
        <v>0</v>
      </c>
      <c r="AK47" s="19">
        <f t="shared" si="48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9"/>
        <v>0</v>
      </c>
      <c r="AT47" s="18"/>
      <c r="AU47" s="18"/>
      <c r="AV47" s="18"/>
      <c r="AW47" s="19">
        <f t="shared" si="50"/>
        <v>0</v>
      </c>
      <c r="AX47" s="18"/>
      <c r="AY47" s="18"/>
      <c r="AZ47" s="18"/>
      <c r="BA47" s="19">
        <f t="shared" si="44"/>
        <v>0</v>
      </c>
      <c r="BB47" s="280">
        <v>0</v>
      </c>
      <c r="BC47" s="280">
        <v>0</v>
      </c>
      <c r="BD47" s="280">
        <v>0</v>
      </c>
      <c r="BE47" s="19">
        <f t="shared" si="51"/>
        <v>0</v>
      </c>
      <c r="BF47" s="280">
        <v>0</v>
      </c>
      <c r="BG47" s="280">
        <v>0</v>
      </c>
      <c r="BH47" s="280">
        <v>0</v>
      </c>
      <c r="BI47" s="19">
        <f t="shared" si="52"/>
        <v>0</v>
      </c>
    </row>
    <row r="48" spans="1:61" x14ac:dyDescent="0.55000000000000004">
      <c r="A48" s="16" t="str">
        <f t="shared" si="47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9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0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3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4">SUM(BF48:BH48)</f>
        <v>0</v>
      </c>
    </row>
    <row r="49" spans="1:61" x14ac:dyDescent="0.55000000000000004">
      <c r="A49" s="16" t="str">
        <f t="shared" si="47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3"/>
        <v>0</v>
      </c>
      <c r="J49" s="280">
        <v>0</v>
      </c>
      <c r="K49" s="280">
        <v>0</v>
      </c>
      <c r="L49" s="280">
        <v>0</v>
      </c>
      <c r="M49" s="19">
        <f t="shared" si="54"/>
        <v>0</v>
      </c>
      <c r="N49" s="280">
        <v>0</v>
      </c>
      <c r="O49" s="280">
        <v>0</v>
      </c>
      <c r="P49" s="280">
        <v>0</v>
      </c>
      <c r="Q49" s="19">
        <f t="shared" si="55"/>
        <v>0</v>
      </c>
      <c r="R49" s="280">
        <v>0</v>
      </c>
      <c r="S49" s="280">
        <v>0</v>
      </c>
      <c r="T49" s="280">
        <v>0</v>
      </c>
      <c r="U49" s="19">
        <f t="shared" si="56"/>
        <v>0</v>
      </c>
      <c r="V49" s="280">
        <v>0</v>
      </c>
      <c r="W49" s="280">
        <v>0</v>
      </c>
      <c r="X49" s="280">
        <v>0</v>
      </c>
      <c r="Y49" s="19">
        <f t="shared" si="57"/>
        <v>0</v>
      </c>
      <c r="Z49" s="280">
        <v>0</v>
      </c>
      <c r="AA49" s="280">
        <v>0</v>
      </c>
      <c r="AB49" s="280">
        <v>0</v>
      </c>
      <c r="AC49" s="19">
        <f t="shared" si="58"/>
        <v>0</v>
      </c>
      <c r="AD49" s="280">
        <v>0</v>
      </c>
      <c r="AE49" s="280">
        <v>0</v>
      </c>
      <c r="AF49" s="280">
        <v>0</v>
      </c>
      <c r="AG49" s="19">
        <f t="shared" si="59"/>
        <v>0</v>
      </c>
      <c r="AH49" s="280">
        <v>0</v>
      </c>
      <c r="AI49" s="280">
        <v>0</v>
      </c>
      <c r="AJ49" s="280">
        <v>0</v>
      </c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49"/>
        <v>0</v>
      </c>
      <c r="AT49" s="18"/>
      <c r="AU49" s="18"/>
      <c r="AV49" s="18"/>
      <c r="AW49" s="19">
        <f t="shared" si="50"/>
        <v>0</v>
      </c>
      <c r="AX49" s="18"/>
      <c r="AY49" s="18"/>
      <c r="AZ49" s="18"/>
      <c r="BA49" s="19">
        <f t="shared" si="62"/>
        <v>0</v>
      </c>
      <c r="BB49" s="280">
        <v>0</v>
      </c>
      <c r="BC49" s="280">
        <v>0</v>
      </c>
      <c r="BD49" s="280">
        <v>0</v>
      </c>
      <c r="BE49" s="19">
        <f t="shared" si="63"/>
        <v>0</v>
      </c>
      <c r="BF49" s="280">
        <v>0</v>
      </c>
      <c r="BG49" s="280">
        <v>0</v>
      </c>
      <c r="BH49" s="280">
        <v>0</v>
      </c>
      <c r="BI49" s="19">
        <f t="shared" si="64"/>
        <v>0</v>
      </c>
    </row>
    <row r="50" spans="1:61" x14ac:dyDescent="0.55000000000000004">
      <c r="A50" s="16" t="str">
        <f t="shared" si="47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3"/>
        <v>0</v>
      </c>
      <c r="J50" s="280">
        <v>0</v>
      </c>
      <c r="K50" s="280">
        <v>0</v>
      </c>
      <c r="L50" s="280">
        <v>0</v>
      </c>
      <c r="M50" s="19">
        <f t="shared" si="54"/>
        <v>0</v>
      </c>
      <c r="N50" s="280">
        <v>0</v>
      </c>
      <c r="O50" s="280">
        <v>0</v>
      </c>
      <c r="P50" s="280">
        <v>0</v>
      </c>
      <c r="Q50" s="19">
        <f t="shared" si="55"/>
        <v>0</v>
      </c>
      <c r="R50" s="280">
        <v>0</v>
      </c>
      <c r="S50" s="280">
        <v>0</v>
      </c>
      <c r="T50" s="280">
        <v>0</v>
      </c>
      <c r="U50" s="19">
        <f t="shared" si="56"/>
        <v>0</v>
      </c>
      <c r="V50" s="280">
        <v>0</v>
      </c>
      <c r="W50" s="280">
        <v>0</v>
      </c>
      <c r="X50" s="280">
        <v>0</v>
      </c>
      <c r="Y50" s="19">
        <f t="shared" si="57"/>
        <v>0</v>
      </c>
      <c r="Z50" s="280">
        <v>0</v>
      </c>
      <c r="AA50" s="280">
        <v>0</v>
      </c>
      <c r="AB50" s="280">
        <v>0</v>
      </c>
      <c r="AC50" s="19">
        <f t="shared" si="58"/>
        <v>0</v>
      </c>
      <c r="AD50" s="280">
        <v>0</v>
      </c>
      <c r="AE50" s="280">
        <v>0</v>
      </c>
      <c r="AF50" s="280">
        <v>0</v>
      </c>
      <c r="AG50" s="19">
        <f t="shared" si="59"/>
        <v>0</v>
      </c>
      <c r="AH50" s="280">
        <v>0</v>
      </c>
      <c r="AI50" s="280">
        <v>0</v>
      </c>
      <c r="AJ50" s="280">
        <v>0</v>
      </c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49"/>
        <v>0</v>
      </c>
      <c r="AT50" s="18"/>
      <c r="AU50" s="18"/>
      <c r="AV50" s="18"/>
      <c r="AW50" s="19">
        <f t="shared" si="50"/>
        <v>0</v>
      </c>
      <c r="AX50" s="18"/>
      <c r="AY50" s="18"/>
      <c r="AZ50" s="18"/>
      <c r="BA50" s="19">
        <f t="shared" si="62"/>
        <v>0</v>
      </c>
      <c r="BB50" s="280">
        <v>0</v>
      </c>
      <c r="BC50" s="280">
        <v>0</v>
      </c>
      <c r="BD50" s="280">
        <v>0</v>
      </c>
      <c r="BE50" s="19">
        <f t="shared" si="63"/>
        <v>0</v>
      </c>
      <c r="BF50" s="280">
        <v>0</v>
      </c>
      <c r="BG50" s="280">
        <v>0</v>
      </c>
      <c r="BH50" s="280">
        <v>0</v>
      </c>
      <c r="BI50" s="19">
        <f t="shared" si="64"/>
        <v>0</v>
      </c>
    </row>
    <row r="51" spans="1:61" x14ac:dyDescent="0.55000000000000004">
      <c r="A51" s="16" t="str">
        <f t="shared" si="47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3"/>
        <v>0</v>
      </c>
      <c r="J51" s="280">
        <v>0</v>
      </c>
      <c r="K51" s="280">
        <v>0</v>
      </c>
      <c r="L51" s="280">
        <v>0</v>
      </c>
      <c r="M51" s="19">
        <f t="shared" si="54"/>
        <v>0</v>
      </c>
      <c r="N51" s="280">
        <v>0</v>
      </c>
      <c r="O51" s="280">
        <v>0</v>
      </c>
      <c r="P51" s="280">
        <v>0</v>
      </c>
      <c r="Q51" s="19">
        <f t="shared" si="55"/>
        <v>0</v>
      </c>
      <c r="R51" s="280">
        <v>0</v>
      </c>
      <c r="S51" s="280">
        <v>0</v>
      </c>
      <c r="T51" s="280">
        <v>0</v>
      </c>
      <c r="U51" s="19">
        <f t="shared" si="56"/>
        <v>0</v>
      </c>
      <c r="V51" s="280">
        <v>0</v>
      </c>
      <c r="W51" s="280">
        <v>0</v>
      </c>
      <c r="X51" s="280">
        <v>0</v>
      </c>
      <c r="Y51" s="19">
        <f t="shared" si="57"/>
        <v>0</v>
      </c>
      <c r="Z51" s="280">
        <v>0</v>
      </c>
      <c r="AA51" s="280">
        <v>0</v>
      </c>
      <c r="AB51" s="280">
        <v>0</v>
      </c>
      <c r="AC51" s="19">
        <f t="shared" si="58"/>
        <v>0</v>
      </c>
      <c r="AD51" s="280">
        <v>0</v>
      </c>
      <c r="AE51" s="280">
        <v>0</v>
      </c>
      <c r="AF51" s="280">
        <v>0</v>
      </c>
      <c r="AG51" s="19">
        <f t="shared" si="59"/>
        <v>0</v>
      </c>
      <c r="AH51" s="280">
        <v>0</v>
      </c>
      <c r="AI51" s="280">
        <v>0</v>
      </c>
      <c r="AJ51" s="280">
        <v>0</v>
      </c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49"/>
        <v>0</v>
      </c>
      <c r="AT51" s="18"/>
      <c r="AU51" s="18"/>
      <c r="AV51" s="18"/>
      <c r="AW51" s="19">
        <f t="shared" si="50"/>
        <v>0</v>
      </c>
      <c r="AX51" s="18"/>
      <c r="AY51" s="18"/>
      <c r="AZ51" s="18"/>
      <c r="BA51" s="19">
        <f t="shared" si="62"/>
        <v>0</v>
      </c>
      <c r="BB51" s="280">
        <v>0</v>
      </c>
      <c r="BC51" s="280">
        <v>0</v>
      </c>
      <c r="BD51" s="280">
        <v>0</v>
      </c>
      <c r="BE51" s="19">
        <f t="shared" si="63"/>
        <v>0</v>
      </c>
      <c r="BF51" s="280">
        <v>0</v>
      </c>
      <c r="BG51" s="280">
        <v>0</v>
      </c>
      <c r="BH51" s="280">
        <v>0</v>
      </c>
      <c r="BI51" s="19">
        <f t="shared" si="64"/>
        <v>0</v>
      </c>
    </row>
    <row r="52" spans="1:61" x14ac:dyDescent="0.55000000000000004">
      <c r="A52" s="16" t="str">
        <f t="shared" si="47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9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0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3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4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5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6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7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8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9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70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1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2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3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4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5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6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7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8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9">SUM(BF54:BH54)</f>
        <v>0</v>
      </c>
    </row>
    <row r="55" spans="1:61" x14ac:dyDescent="0.55000000000000004">
      <c r="A55" s="16" t="str">
        <f t="shared" si="65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6"/>
        <v>0</v>
      </c>
      <c r="J55" s="280">
        <v>0</v>
      </c>
      <c r="K55" s="280">
        <v>0</v>
      </c>
      <c r="L55" s="280">
        <v>0</v>
      </c>
      <c r="M55" s="19">
        <f t="shared" si="67"/>
        <v>0</v>
      </c>
      <c r="N55" s="280">
        <v>0</v>
      </c>
      <c r="O55" s="280">
        <v>0</v>
      </c>
      <c r="P55" s="280">
        <v>0</v>
      </c>
      <c r="Q55" s="19">
        <f t="shared" si="68"/>
        <v>0</v>
      </c>
      <c r="R55" s="280">
        <v>0</v>
      </c>
      <c r="S55" s="280">
        <v>0</v>
      </c>
      <c r="T55" s="280">
        <v>0</v>
      </c>
      <c r="U55" s="19">
        <f t="shared" si="69"/>
        <v>0</v>
      </c>
      <c r="V55" s="280">
        <v>0</v>
      </c>
      <c r="W55" s="280">
        <v>0</v>
      </c>
      <c r="X55" s="280">
        <v>0</v>
      </c>
      <c r="Y55" s="19">
        <f t="shared" si="70"/>
        <v>0</v>
      </c>
      <c r="Z55" s="280">
        <v>0</v>
      </c>
      <c r="AA55" s="280">
        <v>0</v>
      </c>
      <c r="AB55" s="280">
        <v>0</v>
      </c>
      <c r="AC55" s="19">
        <f t="shared" si="71"/>
        <v>0</v>
      </c>
      <c r="AD55" s="280">
        <v>0</v>
      </c>
      <c r="AE55" s="280">
        <v>0</v>
      </c>
      <c r="AF55" s="280">
        <v>0</v>
      </c>
      <c r="AG55" s="19">
        <f t="shared" si="72"/>
        <v>0</v>
      </c>
      <c r="AH55" s="280">
        <v>0</v>
      </c>
      <c r="AI55" s="280">
        <v>0</v>
      </c>
      <c r="AJ55" s="280">
        <v>0</v>
      </c>
      <c r="AK55" s="19">
        <f t="shared" si="73"/>
        <v>0</v>
      </c>
      <c r="AL55" s="18"/>
      <c r="AM55" s="18"/>
      <c r="AN55" s="18"/>
      <c r="AO55" s="19">
        <f t="shared" si="74"/>
        <v>0</v>
      </c>
      <c r="AP55" s="18"/>
      <c r="AQ55" s="18"/>
      <c r="AR55" s="18"/>
      <c r="AS55" s="19">
        <f t="shared" si="75"/>
        <v>0</v>
      </c>
      <c r="AT55" s="18"/>
      <c r="AU55" s="18"/>
      <c r="AV55" s="18"/>
      <c r="AW55" s="19">
        <f t="shared" si="76"/>
        <v>0</v>
      </c>
      <c r="AX55" s="18"/>
      <c r="AY55" s="18"/>
      <c r="AZ55" s="18"/>
      <c r="BA55" s="19">
        <f t="shared" si="77"/>
        <v>0</v>
      </c>
      <c r="BB55" s="280">
        <v>0</v>
      </c>
      <c r="BC55" s="280">
        <v>0</v>
      </c>
      <c r="BD55" s="280">
        <v>0</v>
      </c>
      <c r="BE55" s="19">
        <f t="shared" si="78"/>
        <v>0</v>
      </c>
      <c r="BF55" s="280">
        <v>0</v>
      </c>
      <c r="BG55" s="280">
        <v>0</v>
      </c>
      <c r="BH55" s="280">
        <v>0</v>
      </c>
      <c r="BI55" s="19">
        <f t="shared" si="79"/>
        <v>0</v>
      </c>
    </row>
    <row r="56" spans="1:61" x14ac:dyDescent="0.55000000000000004">
      <c r="A56" s="16" t="str">
        <f t="shared" si="65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6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7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8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9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70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1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2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3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4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5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6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7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8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9"/>
        <v>0</v>
      </c>
    </row>
    <row r="57" spans="1:61" x14ac:dyDescent="0.55000000000000004">
      <c r="A57" s="16" t="str">
        <f t="shared" si="65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6"/>
        <v>0</v>
      </c>
      <c r="J57" s="280">
        <v>0</v>
      </c>
      <c r="K57" s="280">
        <v>0</v>
      </c>
      <c r="L57" s="280">
        <v>0</v>
      </c>
      <c r="M57" s="19">
        <f t="shared" si="67"/>
        <v>0</v>
      </c>
      <c r="N57" s="280">
        <v>0</v>
      </c>
      <c r="O57" s="280">
        <v>0</v>
      </c>
      <c r="P57" s="280">
        <v>0</v>
      </c>
      <c r="Q57" s="19">
        <f t="shared" si="68"/>
        <v>0</v>
      </c>
      <c r="R57" s="280">
        <v>0</v>
      </c>
      <c r="S57" s="280">
        <v>0</v>
      </c>
      <c r="T57" s="280">
        <v>0</v>
      </c>
      <c r="U57" s="19">
        <f t="shared" si="69"/>
        <v>0</v>
      </c>
      <c r="V57" s="280">
        <v>0</v>
      </c>
      <c r="W57" s="280">
        <v>0</v>
      </c>
      <c r="X57" s="280">
        <v>0</v>
      </c>
      <c r="Y57" s="19">
        <f t="shared" si="70"/>
        <v>0</v>
      </c>
      <c r="Z57" s="280">
        <v>0</v>
      </c>
      <c r="AA57" s="280">
        <v>0</v>
      </c>
      <c r="AB57" s="280">
        <v>0</v>
      </c>
      <c r="AC57" s="19">
        <f t="shared" si="71"/>
        <v>0</v>
      </c>
      <c r="AD57" s="280">
        <v>0</v>
      </c>
      <c r="AE57" s="280">
        <v>0</v>
      </c>
      <c r="AF57" s="280">
        <v>0</v>
      </c>
      <c r="AG57" s="19">
        <f t="shared" si="72"/>
        <v>0</v>
      </c>
      <c r="AH57" s="280">
        <v>0</v>
      </c>
      <c r="AI57" s="280">
        <v>0</v>
      </c>
      <c r="AJ57" s="280">
        <v>0</v>
      </c>
      <c r="AK57" s="19">
        <f t="shared" si="73"/>
        <v>0</v>
      </c>
      <c r="AL57" s="18"/>
      <c r="AM57" s="18"/>
      <c r="AN57" s="18"/>
      <c r="AO57" s="19">
        <f t="shared" si="74"/>
        <v>0</v>
      </c>
      <c r="AP57" s="18"/>
      <c r="AQ57" s="18"/>
      <c r="AR57" s="18"/>
      <c r="AS57" s="19">
        <f t="shared" si="75"/>
        <v>0</v>
      </c>
      <c r="AT57" s="18"/>
      <c r="AU57" s="18"/>
      <c r="AV57" s="18"/>
      <c r="AW57" s="19">
        <f t="shared" si="76"/>
        <v>0</v>
      </c>
      <c r="AX57" s="18"/>
      <c r="AY57" s="18"/>
      <c r="AZ57" s="18"/>
      <c r="BA57" s="19">
        <f t="shared" si="77"/>
        <v>0</v>
      </c>
      <c r="BB57" s="280">
        <v>0</v>
      </c>
      <c r="BC57" s="280">
        <v>0</v>
      </c>
      <c r="BD57" s="280">
        <v>0</v>
      </c>
      <c r="BE57" s="19">
        <f t="shared" si="78"/>
        <v>0</v>
      </c>
      <c r="BF57" s="280">
        <v>0</v>
      </c>
      <c r="BG57" s="280">
        <v>0</v>
      </c>
      <c r="BH57" s="280">
        <v>0</v>
      </c>
      <c r="BI57" s="19">
        <f t="shared" si="79"/>
        <v>0</v>
      </c>
    </row>
    <row r="58" spans="1:61" x14ac:dyDescent="0.55000000000000004">
      <c r="A58" s="16" t="str">
        <f t="shared" si="65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6"/>
        <v>0</v>
      </c>
      <c r="J58" s="280">
        <v>0</v>
      </c>
      <c r="K58" s="280">
        <v>0</v>
      </c>
      <c r="L58" s="280">
        <v>0</v>
      </c>
      <c r="M58" s="19">
        <f t="shared" si="67"/>
        <v>0</v>
      </c>
      <c r="N58" s="280">
        <v>0</v>
      </c>
      <c r="O58" s="280">
        <v>0</v>
      </c>
      <c r="P58" s="280">
        <v>0</v>
      </c>
      <c r="Q58" s="19">
        <f t="shared" si="68"/>
        <v>0</v>
      </c>
      <c r="R58" s="280">
        <v>0</v>
      </c>
      <c r="S58" s="280">
        <v>0</v>
      </c>
      <c r="T58" s="280">
        <v>0</v>
      </c>
      <c r="U58" s="19">
        <f t="shared" si="69"/>
        <v>0</v>
      </c>
      <c r="V58" s="280">
        <v>0</v>
      </c>
      <c r="W58" s="280">
        <v>0</v>
      </c>
      <c r="X58" s="280">
        <v>0</v>
      </c>
      <c r="Y58" s="19">
        <f t="shared" si="70"/>
        <v>0</v>
      </c>
      <c r="Z58" s="280">
        <v>0</v>
      </c>
      <c r="AA58" s="280">
        <v>0</v>
      </c>
      <c r="AB58" s="280">
        <v>0</v>
      </c>
      <c r="AC58" s="19">
        <f t="shared" si="71"/>
        <v>0</v>
      </c>
      <c r="AD58" s="280">
        <v>0</v>
      </c>
      <c r="AE58" s="280">
        <v>0</v>
      </c>
      <c r="AF58" s="280">
        <v>0</v>
      </c>
      <c r="AG58" s="19">
        <f t="shared" si="72"/>
        <v>0</v>
      </c>
      <c r="AH58" s="280">
        <v>0</v>
      </c>
      <c r="AI58" s="280">
        <v>0</v>
      </c>
      <c r="AJ58" s="280">
        <v>0</v>
      </c>
      <c r="AK58" s="19">
        <f t="shared" si="73"/>
        <v>0</v>
      </c>
      <c r="AL58" s="18"/>
      <c r="AM58" s="18"/>
      <c r="AN58" s="18"/>
      <c r="AO58" s="19">
        <f t="shared" si="74"/>
        <v>0</v>
      </c>
      <c r="AP58" s="18"/>
      <c r="AQ58" s="18"/>
      <c r="AR58" s="18"/>
      <c r="AS58" s="19">
        <f t="shared" si="75"/>
        <v>0</v>
      </c>
      <c r="AT58" s="18"/>
      <c r="AU58" s="18"/>
      <c r="AV58" s="18"/>
      <c r="AW58" s="19">
        <f t="shared" si="76"/>
        <v>0</v>
      </c>
      <c r="AX58" s="18"/>
      <c r="AY58" s="18"/>
      <c r="AZ58" s="18"/>
      <c r="BA58" s="19">
        <f t="shared" si="77"/>
        <v>0</v>
      </c>
      <c r="BB58" s="280">
        <v>0</v>
      </c>
      <c r="BC58" s="280">
        <v>0</v>
      </c>
      <c r="BD58" s="280">
        <v>0</v>
      </c>
      <c r="BE58" s="19">
        <f t="shared" si="78"/>
        <v>0</v>
      </c>
      <c r="BF58" s="280">
        <v>0</v>
      </c>
      <c r="BG58" s="280">
        <v>0</v>
      </c>
      <c r="BH58" s="280">
        <v>0</v>
      </c>
      <c r="BI58" s="19">
        <f t="shared" si="79"/>
        <v>0</v>
      </c>
    </row>
    <row r="59" spans="1:61" x14ac:dyDescent="0.55000000000000004">
      <c r="A59" s="16" t="str">
        <f t="shared" si="65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6"/>
        <v>0</v>
      </c>
      <c r="J59" s="280">
        <v>0</v>
      </c>
      <c r="K59" s="280">
        <v>0</v>
      </c>
      <c r="L59" s="280">
        <v>0</v>
      </c>
      <c r="M59" s="19">
        <f t="shared" si="67"/>
        <v>0</v>
      </c>
      <c r="N59" s="280">
        <v>0</v>
      </c>
      <c r="O59" s="280">
        <v>0</v>
      </c>
      <c r="P59" s="280">
        <v>0</v>
      </c>
      <c r="Q59" s="19">
        <f t="shared" si="68"/>
        <v>0</v>
      </c>
      <c r="R59" s="280">
        <v>0</v>
      </c>
      <c r="S59" s="280">
        <v>0</v>
      </c>
      <c r="T59" s="280">
        <v>0</v>
      </c>
      <c r="U59" s="19">
        <f t="shared" si="69"/>
        <v>0</v>
      </c>
      <c r="V59" s="280">
        <v>0</v>
      </c>
      <c r="W59" s="280">
        <v>0</v>
      </c>
      <c r="X59" s="280">
        <v>0</v>
      </c>
      <c r="Y59" s="19">
        <f t="shared" si="70"/>
        <v>0</v>
      </c>
      <c r="Z59" s="280">
        <v>0</v>
      </c>
      <c r="AA59" s="280">
        <v>0</v>
      </c>
      <c r="AB59" s="280">
        <v>0</v>
      </c>
      <c r="AC59" s="19">
        <f t="shared" si="71"/>
        <v>0</v>
      </c>
      <c r="AD59" s="280">
        <v>0</v>
      </c>
      <c r="AE59" s="280">
        <v>0</v>
      </c>
      <c r="AF59" s="280">
        <v>0</v>
      </c>
      <c r="AG59" s="19">
        <f t="shared" si="72"/>
        <v>0</v>
      </c>
      <c r="AH59" s="280">
        <v>0</v>
      </c>
      <c r="AI59" s="280">
        <v>0</v>
      </c>
      <c r="AJ59" s="280">
        <v>0</v>
      </c>
      <c r="AK59" s="19">
        <f t="shared" si="73"/>
        <v>0</v>
      </c>
      <c r="AL59" s="18"/>
      <c r="AM59" s="18"/>
      <c r="AN59" s="18"/>
      <c r="AO59" s="19">
        <f t="shared" si="74"/>
        <v>0</v>
      </c>
      <c r="AP59" s="18"/>
      <c r="AQ59" s="18"/>
      <c r="AR59" s="18"/>
      <c r="AS59" s="19">
        <f t="shared" si="75"/>
        <v>0</v>
      </c>
      <c r="AT59" s="18"/>
      <c r="AU59" s="18"/>
      <c r="AV59" s="18"/>
      <c r="AW59" s="19">
        <f t="shared" si="76"/>
        <v>0</v>
      </c>
      <c r="AX59" s="18"/>
      <c r="AY59" s="18"/>
      <c r="AZ59" s="18"/>
      <c r="BA59" s="19">
        <f t="shared" si="77"/>
        <v>0</v>
      </c>
      <c r="BB59" s="280">
        <v>0</v>
      </c>
      <c r="BC59" s="280">
        <v>0</v>
      </c>
      <c r="BD59" s="280">
        <v>0</v>
      </c>
      <c r="BE59" s="19">
        <f t="shared" si="78"/>
        <v>0</v>
      </c>
      <c r="BF59" s="280">
        <v>0</v>
      </c>
      <c r="BG59" s="280">
        <v>0</v>
      </c>
      <c r="BH59" s="280">
        <v>0</v>
      </c>
      <c r="BI59" s="19">
        <f t="shared" si="79"/>
        <v>0</v>
      </c>
    </row>
    <row r="60" spans="1:61" ht="15.75" customHeight="1" x14ac:dyDescent="0.55000000000000004">
      <c r="A60" s="16" t="str">
        <f t="shared" si="65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6"/>
        <v>0</v>
      </c>
      <c r="J60" s="280">
        <v>0</v>
      </c>
      <c r="K60" s="280">
        <v>0</v>
      </c>
      <c r="L60" s="280">
        <v>0</v>
      </c>
      <c r="M60" s="19">
        <f t="shared" si="67"/>
        <v>0</v>
      </c>
      <c r="N60" s="280">
        <v>0</v>
      </c>
      <c r="O60" s="280">
        <v>0</v>
      </c>
      <c r="P60" s="280">
        <v>0</v>
      </c>
      <c r="Q60" s="19">
        <f t="shared" si="68"/>
        <v>0</v>
      </c>
      <c r="R60" s="280">
        <v>0</v>
      </c>
      <c r="S60" s="280">
        <v>0</v>
      </c>
      <c r="T60" s="280">
        <v>0</v>
      </c>
      <c r="U60" s="19">
        <f t="shared" si="69"/>
        <v>0</v>
      </c>
      <c r="V60" s="280">
        <v>0</v>
      </c>
      <c r="W60" s="280">
        <v>0</v>
      </c>
      <c r="X60" s="280">
        <v>0</v>
      </c>
      <c r="Y60" s="19">
        <f t="shared" si="70"/>
        <v>0</v>
      </c>
      <c r="Z60" s="280">
        <v>0</v>
      </c>
      <c r="AA60" s="280">
        <v>0</v>
      </c>
      <c r="AB60" s="280">
        <v>0</v>
      </c>
      <c r="AC60" s="19">
        <f t="shared" si="71"/>
        <v>0</v>
      </c>
      <c r="AD60" s="280">
        <v>0</v>
      </c>
      <c r="AE60" s="280">
        <v>0</v>
      </c>
      <c r="AF60" s="280">
        <v>0</v>
      </c>
      <c r="AG60" s="19">
        <f t="shared" si="72"/>
        <v>0</v>
      </c>
      <c r="AH60" s="280">
        <v>0</v>
      </c>
      <c r="AI60" s="280">
        <v>0</v>
      </c>
      <c r="AJ60" s="280">
        <v>0</v>
      </c>
      <c r="AK60" s="19">
        <f t="shared" si="73"/>
        <v>0</v>
      </c>
      <c r="AL60" s="18"/>
      <c r="AM60" s="18"/>
      <c r="AN60" s="18"/>
      <c r="AO60" s="19">
        <f t="shared" si="74"/>
        <v>0</v>
      </c>
      <c r="AP60" s="18"/>
      <c r="AQ60" s="18"/>
      <c r="AR60" s="18"/>
      <c r="AS60" s="19">
        <f t="shared" si="75"/>
        <v>0</v>
      </c>
      <c r="AT60" s="18"/>
      <c r="AU60" s="18"/>
      <c r="AV60" s="18"/>
      <c r="AW60" s="19">
        <f t="shared" si="76"/>
        <v>0</v>
      </c>
      <c r="AX60" s="18"/>
      <c r="AY60" s="18"/>
      <c r="AZ60" s="18"/>
      <c r="BA60" s="19">
        <f t="shared" si="77"/>
        <v>0</v>
      </c>
      <c r="BB60" s="280">
        <v>0</v>
      </c>
      <c r="BC60" s="280">
        <v>0</v>
      </c>
      <c r="BD60" s="280">
        <v>0</v>
      </c>
      <c r="BE60" s="19">
        <f t="shared" si="78"/>
        <v>0</v>
      </c>
      <c r="BF60" s="280">
        <v>0</v>
      </c>
      <c r="BG60" s="280">
        <v>0</v>
      </c>
      <c r="BH60" s="280">
        <v>0</v>
      </c>
      <c r="BI60" s="19">
        <f t="shared" si="79"/>
        <v>0</v>
      </c>
    </row>
    <row r="61" spans="1:61" ht="15.75" customHeight="1" x14ac:dyDescent="0.55000000000000004">
      <c r="A61" s="16" t="str">
        <f t="shared" si="65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6"/>
        <v>0</v>
      </c>
      <c r="J61" s="280">
        <v>0</v>
      </c>
      <c r="K61" s="280">
        <v>0</v>
      </c>
      <c r="L61" s="280">
        <v>0</v>
      </c>
      <c r="M61" s="19">
        <f t="shared" si="67"/>
        <v>0</v>
      </c>
      <c r="N61" s="280">
        <v>0</v>
      </c>
      <c r="O61" s="280">
        <v>0</v>
      </c>
      <c r="P61" s="280">
        <v>0</v>
      </c>
      <c r="Q61" s="19">
        <f t="shared" si="68"/>
        <v>0</v>
      </c>
      <c r="R61" s="280">
        <v>0</v>
      </c>
      <c r="S61" s="280">
        <v>0</v>
      </c>
      <c r="T61" s="280">
        <v>0</v>
      </c>
      <c r="U61" s="19">
        <f t="shared" si="69"/>
        <v>0</v>
      </c>
      <c r="V61" s="280">
        <v>0</v>
      </c>
      <c r="W61" s="280">
        <v>0</v>
      </c>
      <c r="X61" s="280">
        <v>0</v>
      </c>
      <c r="Y61" s="19">
        <f t="shared" si="70"/>
        <v>0</v>
      </c>
      <c r="Z61" s="280">
        <v>0</v>
      </c>
      <c r="AA61" s="280">
        <v>0</v>
      </c>
      <c r="AB61" s="280">
        <v>0</v>
      </c>
      <c r="AC61" s="19">
        <f t="shared" si="71"/>
        <v>0</v>
      </c>
      <c r="AD61" s="280">
        <v>0</v>
      </c>
      <c r="AE61" s="280">
        <v>0</v>
      </c>
      <c r="AF61" s="280">
        <v>0</v>
      </c>
      <c r="AG61" s="19">
        <f t="shared" si="72"/>
        <v>0</v>
      </c>
      <c r="AH61" s="280">
        <v>0</v>
      </c>
      <c r="AI61" s="280">
        <v>0</v>
      </c>
      <c r="AJ61" s="280">
        <v>0</v>
      </c>
      <c r="AK61" s="19">
        <f t="shared" si="73"/>
        <v>0</v>
      </c>
      <c r="AL61" s="18"/>
      <c r="AM61" s="18"/>
      <c r="AN61" s="18"/>
      <c r="AO61" s="19">
        <f t="shared" si="74"/>
        <v>0</v>
      </c>
      <c r="AP61" s="18"/>
      <c r="AQ61" s="18"/>
      <c r="AR61" s="18"/>
      <c r="AS61" s="19">
        <f t="shared" si="75"/>
        <v>0</v>
      </c>
      <c r="AT61" s="18"/>
      <c r="AU61" s="18"/>
      <c r="AV61" s="18"/>
      <c r="AW61" s="19">
        <f t="shared" si="76"/>
        <v>0</v>
      </c>
      <c r="AX61" s="18"/>
      <c r="AY61" s="18"/>
      <c r="AZ61" s="18"/>
      <c r="BA61" s="19">
        <f t="shared" si="77"/>
        <v>0</v>
      </c>
      <c r="BB61" s="280">
        <v>0</v>
      </c>
      <c r="BC61" s="280">
        <v>0</v>
      </c>
      <c r="BD61" s="280">
        <v>0</v>
      </c>
      <c r="BE61" s="19">
        <f t="shared" si="78"/>
        <v>0</v>
      </c>
      <c r="BF61" s="280">
        <v>0</v>
      </c>
      <c r="BG61" s="280">
        <v>0</v>
      </c>
      <c r="BH61" s="280">
        <v>0</v>
      </c>
      <c r="BI61" s="19">
        <f t="shared" si="79"/>
        <v>0</v>
      </c>
    </row>
    <row r="62" spans="1:61" ht="15.75" customHeight="1" x14ac:dyDescent="0.55000000000000004">
      <c r="A62" s="16" t="str">
        <f t="shared" si="65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6"/>
        <v>0</v>
      </c>
      <c r="J62" s="280">
        <v>0</v>
      </c>
      <c r="K62" s="280">
        <v>0</v>
      </c>
      <c r="L62" s="280">
        <v>0</v>
      </c>
      <c r="M62" s="19">
        <f t="shared" si="67"/>
        <v>0</v>
      </c>
      <c r="N62" s="280">
        <v>0</v>
      </c>
      <c r="O62" s="280">
        <v>0</v>
      </c>
      <c r="P62" s="280">
        <v>0</v>
      </c>
      <c r="Q62" s="19">
        <f t="shared" si="68"/>
        <v>0</v>
      </c>
      <c r="R62" s="280">
        <v>0</v>
      </c>
      <c r="S62" s="280">
        <v>0</v>
      </c>
      <c r="T62" s="280">
        <v>0</v>
      </c>
      <c r="U62" s="19">
        <f t="shared" si="69"/>
        <v>0</v>
      </c>
      <c r="V62" s="280">
        <v>0</v>
      </c>
      <c r="W62" s="280">
        <v>0</v>
      </c>
      <c r="X62" s="280">
        <v>0</v>
      </c>
      <c r="Y62" s="19">
        <f t="shared" si="70"/>
        <v>0</v>
      </c>
      <c r="Z62" s="280">
        <v>0</v>
      </c>
      <c r="AA62" s="280">
        <v>0</v>
      </c>
      <c r="AB62" s="280">
        <v>0</v>
      </c>
      <c r="AC62" s="19">
        <f t="shared" si="71"/>
        <v>0</v>
      </c>
      <c r="AD62" s="280">
        <v>0</v>
      </c>
      <c r="AE62" s="280">
        <v>0</v>
      </c>
      <c r="AF62" s="280">
        <v>0</v>
      </c>
      <c r="AG62" s="19">
        <f t="shared" si="72"/>
        <v>0</v>
      </c>
      <c r="AH62" s="280">
        <v>0</v>
      </c>
      <c r="AI62" s="280">
        <v>0</v>
      </c>
      <c r="AJ62" s="280">
        <v>0</v>
      </c>
      <c r="AK62" s="19">
        <f t="shared" si="73"/>
        <v>0</v>
      </c>
      <c r="AL62" s="18"/>
      <c r="AM62" s="18"/>
      <c r="AN62" s="18"/>
      <c r="AO62" s="19">
        <f t="shared" si="74"/>
        <v>0</v>
      </c>
      <c r="AP62" s="18"/>
      <c r="AQ62" s="18"/>
      <c r="AR62" s="18"/>
      <c r="AS62" s="19">
        <f t="shared" si="75"/>
        <v>0</v>
      </c>
      <c r="AT62" s="18"/>
      <c r="AU62" s="18"/>
      <c r="AV62" s="18"/>
      <c r="AW62" s="19">
        <f t="shared" si="76"/>
        <v>0</v>
      </c>
      <c r="AX62" s="18"/>
      <c r="AY62" s="18"/>
      <c r="AZ62" s="18"/>
      <c r="BA62" s="19">
        <f t="shared" si="77"/>
        <v>0</v>
      </c>
      <c r="BB62" s="280">
        <v>0</v>
      </c>
      <c r="BC62" s="280">
        <v>0</v>
      </c>
      <c r="BD62" s="280">
        <v>0</v>
      </c>
      <c r="BE62" s="19">
        <f t="shared" si="78"/>
        <v>0</v>
      </c>
      <c r="BF62" s="280">
        <v>0</v>
      </c>
      <c r="BG62" s="280">
        <v>0</v>
      </c>
      <c r="BH62" s="280">
        <v>0</v>
      </c>
      <c r="BI62" s="19">
        <f t="shared" si="79"/>
        <v>0</v>
      </c>
    </row>
    <row r="63" spans="1:61" ht="15.75" customHeight="1" x14ac:dyDescent="0.55000000000000004">
      <c r="A63" s="16" t="str">
        <f t="shared" si="65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6"/>
        <v>0</v>
      </c>
      <c r="J63" s="280">
        <v>0</v>
      </c>
      <c r="K63" s="280">
        <v>0</v>
      </c>
      <c r="L63" s="280">
        <v>0</v>
      </c>
      <c r="M63" s="19">
        <f t="shared" si="67"/>
        <v>0</v>
      </c>
      <c r="N63" s="280">
        <v>0</v>
      </c>
      <c r="O63" s="280">
        <v>0</v>
      </c>
      <c r="P63" s="280">
        <v>0</v>
      </c>
      <c r="Q63" s="19">
        <f t="shared" si="68"/>
        <v>0</v>
      </c>
      <c r="R63" s="280">
        <v>0</v>
      </c>
      <c r="S63" s="280">
        <v>0</v>
      </c>
      <c r="T63" s="280">
        <v>0</v>
      </c>
      <c r="U63" s="19">
        <f t="shared" si="69"/>
        <v>0</v>
      </c>
      <c r="V63" s="280">
        <v>0</v>
      </c>
      <c r="W63" s="280">
        <v>0</v>
      </c>
      <c r="X63" s="280">
        <v>0</v>
      </c>
      <c r="Y63" s="19">
        <f t="shared" si="70"/>
        <v>0</v>
      </c>
      <c r="Z63" s="280">
        <v>0</v>
      </c>
      <c r="AA63" s="280">
        <v>0</v>
      </c>
      <c r="AB63" s="280">
        <v>0</v>
      </c>
      <c r="AC63" s="19">
        <f t="shared" si="71"/>
        <v>0</v>
      </c>
      <c r="AD63" s="280">
        <v>0</v>
      </c>
      <c r="AE63" s="280">
        <v>0</v>
      </c>
      <c r="AF63" s="280">
        <v>0</v>
      </c>
      <c r="AG63" s="19">
        <f t="shared" si="72"/>
        <v>0</v>
      </c>
      <c r="AH63" s="280">
        <v>0</v>
      </c>
      <c r="AI63" s="280">
        <v>0</v>
      </c>
      <c r="AJ63" s="280">
        <v>0</v>
      </c>
      <c r="AK63" s="19">
        <f t="shared" si="73"/>
        <v>0</v>
      </c>
      <c r="AL63" s="18"/>
      <c r="AM63" s="18"/>
      <c r="AN63" s="18"/>
      <c r="AO63" s="19">
        <f t="shared" si="74"/>
        <v>0</v>
      </c>
      <c r="AP63" s="18"/>
      <c r="AQ63" s="18"/>
      <c r="AR63" s="18"/>
      <c r="AS63" s="19">
        <f t="shared" si="75"/>
        <v>0</v>
      </c>
      <c r="AT63" s="18"/>
      <c r="AU63" s="18"/>
      <c r="AV63" s="18"/>
      <c r="AW63" s="19">
        <f t="shared" si="76"/>
        <v>0</v>
      </c>
      <c r="AX63" s="18"/>
      <c r="AY63" s="18"/>
      <c r="AZ63" s="18"/>
      <c r="BA63" s="19">
        <f t="shared" si="77"/>
        <v>0</v>
      </c>
      <c r="BB63" s="280">
        <v>0</v>
      </c>
      <c r="BC63" s="280">
        <v>0</v>
      </c>
      <c r="BD63" s="280">
        <v>0</v>
      </c>
      <c r="BE63" s="19">
        <f t="shared" si="78"/>
        <v>0</v>
      </c>
      <c r="BF63" s="280">
        <v>0</v>
      </c>
      <c r="BG63" s="280">
        <v>0</v>
      </c>
      <c r="BH63" s="280">
        <v>0</v>
      </c>
      <c r="BI63" s="19">
        <f t="shared" si="79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A67" si="80">G52-G54-G65</f>
        <v>0</v>
      </c>
      <c r="H67" s="52">
        <f t="shared" si="80"/>
        <v>0</v>
      </c>
      <c r="I67" s="52">
        <f t="shared" si="80"/>
        <v>0</v>
      </c>
      <c r="J67" s="52">
        <f t="shared" si="80"/>
        <v>0</v>
      </c>
      <c r="K67" s="52">
        <f t="shared" si="80"/>
        <v>0</v>
      </c>
      <c r="L67" s="52">
        <f t="shared" si="80"/>
        <v>0</v>
      </c>
      <c r="M67" s="52">
        <f t="shared" si="80"/>
        <v>0</v>
      </c>
      <c r="N67" s="52">
        <f t="shared" si="80"/>
        <v>0</v>
      </c>
      <c r="O67" s="52">
        <f t="shared" si="80"/>
        <v>0</v>
      </c>
      <c r="P67" s="52">
        <f t="shared" si="80"/>
        <v>0</v>
      </c>
      <c r="Q67" s="52">
        <f t="shared" si="80"/>
        <v>0</v>
      </c>
      <c r="R67" s="52">
        <f t="shared" si="80"/>
        <v>0</v>
      </c>
      <c r="S67" s="52">
        <f t="shared" si="80"/>
        <v>0</v>
      </c>
      <c r="T67" s="52">
        <f t="shared" si="80"/>
        <v>0</v>
      </c>
      <c r="U67" s="52">
        <f t="shared" si="80"/>
        <v>0</v>
      </c>
      <c r="V67" s="52">
        <f t="shared" si="80"/>
        <v>0</v>
      </c>
      <c r="W67" s="52">
        <f t="shared" si="80"/>
        <v>0</v>
      </c>
      <c r="X67" s="52">
        <f t="shared" si="80"/>
        <v>0</v>
      </c>
      <c r="Y67" s="52">
        <f t="shared" si="80"/>
        <v>0</v>
      </c>
      <c r="Z67" s="52">
        <f t="shared" si="80"/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80"/>
        <v>0</v>
      </c>
      <c r="AE67" s="52">
        <f t="shared" si="80"/>
        <v>0</v>
      </c>
      <c r="AF67" s="52">
        <f t="shared" si="80"/>
        <v>0</v>
      </c>
      <c r="AG67" s="52">
        <f t="shared" si="80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80"/>
        <v>0</v>
      </c>
      <c r="AM67" s="52">
        <f t="shared" si="80"/>
        <v>0</v>
      </c>
      <c r="AN67" s="52">
        <f t="shared" si="80"/>
        <v>0</v>
      </c>
      <c r="AO67" s="52">
        <f t="shared" si="80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80"/>
        <v>0</v>
      </c>
      <c r="AY67" s="52">
        <f t="shared" si="80"/>
        <v>0</v>
      </c>
      <c r="AZ67" s="52">
        <f t="shared" si="80"/>
        <v>0</v>
      </c>
      <c r="BA67" s="52">
        <f t="shared" si="80"/>
        <v>0</v>
      </c>
      <c r="BB67" s="52">
        <f t="shared" ref="BB67:BI67" si="83">BB52-BB54-BB65</f>
        <v>0</v>
      </c>
      <c r="BC67" s="52">
        <f t="shared" si="83"/>
        <v>0</v>
      </c>
      <c r="BD67" s="52">
        <f t="shared" si="83"/>
        <v>0</v>
      </c>
      <c r="BE67" s="52">
        <f t="shared" si="83"/>
        <v>0</v>
      </c>
      <c r="BF67" s="52">
        <f t="shared" si="83"/>
        <v>0</v>
      </c>
      <c r="BG67" s="52">
        <f t="shared" si="83"/>
        <v>0</v>
      </c>
      <c r="BH67" s="52">
        <f t="shared" si="83"/>
        <v>0</v>
      </c>
      <c r="BI67" s="52">
        <f t="shared" si="83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4">IF(G67&lt;&gt;0,CHAR(251),CHAR(252))</f>
        <v>ü</v>
      </c>
      <c r="H68" s="192" t="str">
        <f t="shared" si="84"/>
        <v>ü</v>
      </c>
      <c r="I68" s="192" t="str">
        <f t="shared" si="84"/>
        <v>ü</v>
      </c>
      <c r="J68" s="192" t="str">
        <f t="shared" si="84"/>
        <v>ü</v>
      </c>
      <c r="K68" s="192" t="str">
        <f t="shared" si="84"/>
        <v>ü</v>
      </c>
      <c r="L68" s="192" t="str">
        <f t="shared" si="84"/>
        <v>ü</v>
      </c>
      <c r="M68" s="192" t="str">
        <f t="shared" si="84"/>
        <v>ü</v>
      </c>
      <c r="N68" s="192" t="str">
        <f t="shared" si="84"/>
        <v>ü</v>
      </c>
      <c r="O68" s="192" t="str">
        <f t="shared" si="84"/>
        <v>ü</v>
      </c>
      <c r="P68" s="192" t="str">
        <f t="shared" si="84"/>
        <v>ü</v>
      </c>
      <c r="Q68" s="192" t="str">
        <f t="shared" si="84"/>
        <v>ü</v>
      </c>
      <c r="R68" s="192" t="str">
        <f t="shared" si="84"/>
        <v>ü</v>
      </c>
      <c r="S68" s="192" t="str">
        <f t="shared" si="84"/>
        <v>ü</v>
      </c>
      <c r="T68" s="192" t="str">
        <f t="shared" si="84"/>
        <v>ü</v>
      </c>
      <c r="U68" s="192" t="str">
        <f t="shared" si="84"/>
        <v>ü</v>
      </c>
      <c r="V68" s="192" t="str">
        <f t="shared" si="84"/>
        <v>ü</v>
      </c>
      <c r="W68" s="192" t="str">
        <f t="shared" si="84"/>
        <v>ü</v>
      </c>
      <c r="X68" s="192" t="str">
        <f t="shared" si="84"/>
        <v>ü</v>
      </c>
      <c r="Y68" s="192" t="str">
        <f t="shared" si="84"/>
        <v>ü</v>
      </c>
      <c r="Z68" s="192" t="str">
        <f t="shared" si="84"/>
        <v>ü</v>
      </c>
      <c r="AA68" s="192" t="str">
        <f t="shared" si="84"/>
        <v>ü</v>
      </c>
      <c r="AB68" s="192" t="str">
        <f t="shared" si="84"/>
        <v>ü</v>
      </c>
      <c r="AC68" s="192" t="str">
        <f t="shared" si="84"/>
        <v>ü</v>
      </c>
      <c r="AD68" s="192" t="str">
        <f t="shared" si="84"/>
        <v>ü</v>
      </c>
      <c r="AE68" s="192" t="str">
        <f t="shared" si="84"/>
        <v>ü</v>
      </c>
      <c r="AF68" s="192" t="str">
        <f t="shared" si="84"/>
        <v>ü</v>
      </c>
      <c r="AG68" s="192" t="str">
        <f t="shared" si="84"/>
        <v>ü</v>
      </c>
      <c r="AH68" s="192" t="str">
        <f t="shared" si="84"/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4"/>
        <v>ü</v>
      </c>
      <c r="AM68" s="192" t="str">
        <f t="shared" si="84"/>
        <v>ü</v>
      </c>
      <c r="AN68" s="192" t="str">
        <f t="shared" si="84"/>
        <v>ü</v>
      </c>
      <c r="AO68" s="192" t="str">
        <f t="shared" si="84"/>
        <v>ü</v>
      </c>
      <c r="AP68" s="192" t="str">
        <f t="shared" si="84"/>
        <v>ü</v>
      </c>
      <c r="AQ68" s="192" t="str">
        <f t="shared" si="84"/>
        <v>ü</v>
      </c>
      <c r="AR68" s="192" t="str">
        <f t="shared" si="84"/>
        <v>ü</v>
      </c>
      <c r="AS68" s="192" t="str">
        <f t="shared" si="84"/>
        <v>ü</v>
      </c>
      <c r="AT68" s="192" t="str">
        <f t="shared" si="84"/>
        <v>ü</v>
      </c>
      <c r="AU68" s="192" t="str">
        <f t="shared" si="84"/>
        <v>ü</v>
      </c>
      <c r="AV68" s="192" t="str">
        <f t="shared" si="84"/>
        <v>ü</v>
      </c>
      <c r="AW68" s="192" t="str">
        <f t="shared" si="84"/>
        <v>ü</v>
      </c>
      <c r="AX68" s="192" t="str">
        <f t="shared" si="84"/>
        <v>ü</v>
      </c>
      <c r="AY68" s="192" t="str">
        <f t="shared" si="84"/>
        <v>ü</v>
      </c>
      <c r="AZ68" s="192" t="str">
        <f t="shared" si="84"/>
        <v>ü</v>
      </c>
      <c r="BA68" s="192" t="str">
        <f t="shared" si="84"/>
        <v>ü</v>
      </c>
      <c r="BB68" s="192" t="str">
        <f t="shared" si="84"/>
        <v>ü</v>
      </c>
      <c r="BC68" s="192" t="str">
        <f t="shared" si="84"/>
        <v>ü</v>
      </c>
      <c r="BD68" s="192" t="str">
        <f t="shared" si="84"/>
        <v>ü</v>
      </c>
      <c r="BE68" s="192" t="str">
        <f t="shared" si="84"/>
        <v>ü</v>
      </c>
      <c r="BF68" s="192" t="str">
        <f t="shared" si="84"/>
        <v>ü</v>
      </c>
      <c r="BG68" s="192" t="str">
        <f t="shared" si="84"/>
        <v>ü</v>
      </c>
      <c r="BH68" s="192" t="str">
        <f t="shared" si="84"/>
        <v>ü</v>
      </c>
      <c r="BI68" s="192" t="str">
        <f t="shared" si="84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:AC76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 t="shared" ref="BE71" si="95">SUM(BB71:BD71)</f>
        <v>0</v>
      </c>
      <c r="BF71" s="18"/>
      <c r="BG71" s="18"/>
      <c r="BH71" s="18"/>
      <c r="BI71" s="19">
        <f t="shared" ref="BI71" si="96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si="90"/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 t="shared" ref="BE73" si="98">SUM(BB73:BD73)</f>
        <v>0</v>
      </c>
      <c r="BF73" s="18"/>
      <c r="BG73" s="18"/>
      <c r="BH73" s="18"/>
      <c r="BI73" s="52">
        <f t="shared" ref="BI73" si="99">SUM(BF73:BH73)</f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100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si="90"/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1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2">SUM(AP75:AR75)</f>
        <v>0</v>
      </c>
      <c r="AT75" s="18"/>
      <c r="AU75" s="18"/>
      <c r="AV75" s="18"/>
      <c r="AW75" s="19">
        <f t="shared" ref="AW75:AW81" si="103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4">SUM(BB75:BD75)</f>
        <v>0</v>
      </c>
      <c r="BF75" s="18"/>
      <c r="BG75" s="18"/>
      <c r="BH75" s="18"/>
      <c r="BI75" s="19">
        <f t="shared" ref="BI75:BI81" si="105">SUM(BF75:BH75)</f>
        <v>0</v>
      </c>
    </row>
    <row r="76" spans="1:61" x14ac:dyDescent="0.55000000000000004">
      <c r="A76" s="16" t="str">
        <f t="shared" si="100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0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1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2"/>
        <v>0</v>
      </c>
      <c r="AT76" s="18"/>
      <c r="AU76" s="18"/>
      <c r="AV76" s="18"/>
      <c r="AW76" s="19">
        <f t="shared" si="103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4"/>
        <v>0</v>
      </c>
      <c r="BF76" s="18"/>
      <c r="BG76" s="18"/>
      <c r="BH76" s="18"/>
      <c r="BI76" s="19">
        <f t="shared" si="105"/>
        <v>0</v>
      </c>
    </row>
    <row r="77" spans="1:61" x14ac:dyDescent="0.55000000000000004">
      <c r="A77" s="16" t="str">
        <f t="shared" si="100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6">SUM(F77:H77)</f>
        <v>0</v>
      </c>
      <c r="J77" s="18"/>
      <c r="K77" s="18"/>
      <c r="L77" s="18"/>
      <c r="M77" s="19">
        <f t="shared" ref="M77:M81" si="107">SUM(J77:L77)</f>
        <v>0</v>
      </c>
      <c r="N77" s="18"/>
      <c r="O77" s="18"/>
      <c r="P77" s="18"/>
      <c r="Q77" s="19">
        <f t="shared" ref="Q77:Q81" si="108">SUM(N77:P77)</f>
        <v>0</v>
      </c>
      <c r="R77" s="18"/>
      <c r="S77" s="18"/>
      <c r="T77" s="18"/>
      <c r="U77" s="19">
        <f t="shared" ref="U77:U81" si="109">SUM(R77:T77)</f>
        <v>0</v>
      </c>
      <c r="V77" s="18"/>
      <c r="W77" s="18"/>
      <c r="X77" s="18"/>
      <c r="Y77" s="19">
        <f t="shared" ref="Y77:Y81" si="110">SUM(V77:X77)</f>
        <v>0</v>
      </c>
      <c r="Z77" s="18"/>
      <c r="AA77" s="18"/>
      <c r="AB77" s="18"/>
      <c r="AC77" s="19">
        <f t="shared" ref="AC77:AC81" si="111">SUM(Z77:AB77)</f>
        <v>0</v>
      </c>
      <c r="AD77" s="18"/>
      <c r="AE77" s="18"/>
      <c r="AF77" s="18"/>
      <c r="AG77" s="19">
        <f t="shared" ref="AG77:AG81" si="112">SUM(AD77:AF77)</f>
        <v>0</v>
      </c>
      <c r="AH77" s="18"/>
      <c r="AI77" s="18"/>
      <c r="AJ77" s="18"/>
      <c r="AK77" s="19">
        <f t="shared" si="101"/>
        <v>0</v>
      </c>
      <c r="AL77" s="18"/>
      <c r="AM77" s="18"/>
      <c r="AN77" s="18"/>
      <c r="AO77" s="19">
        <f t="shared" ref="AO77:AO81" si="113">SUM(AL77:AN77)</f>
        <v>0</v>
      </c>
      <c r="AP77" s="18"/>
      <c r="AQ77" s="18"/>
      <c r="AR77" s="18"/>
      <c r="AS77" s="19">
        <f t="shared" si="102"/>
        <v>0</v>
      </c>
      <c r="AT77" s="18"/>
      <c r="AU77" s="18"/>
      <c r="AV77" s="18"/>
      <c r="AW77" s="19">
        <f t="shared" si="103"/>
        <v>0</v>
      </c>
      <c r="AX77" s="18"/>
      <c r="AY77" s="18"/>
      <c r="AZ77" s="18"/>
      <c r="BA77" s="19">
        <f t="shared" ref="BA77:BA81" si="114">SUM(AX77:AZ77)</f>
        <v>0</v>
      </c>
      <c r="BB77" s="18"/>
      <c r="BC77" s="18"/>
      <c r="BD77" s="18"/>
      <c r="BE77" s="19">
        <f t="shared" si="104"/>
        <v>0</v>
      </c>
      <c r="BF77" s="18"/>
      <c r="BG77" s="18"/>
      <c r="BH77" s="18"/>
      <c r="BI77" s="19">
        <f t="shared" si="105"/>
        <v>0</v>
      </c>
    </row>
    <row r="78" spans="1:61" x14ac:dyDescent="0.55000000000000004">
      <c r="A78" s="16" t="str">
        <f t="shared" si="100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6"/>
        <v>0</v>
      </c>
      <c r="J78" s="18"/>
      <c r="K78" s="18"/>
      <c r="L78" s="18"/>
      <c r="M78" s="19">
        <f t="shared" si="107"/>
        <v>0</v>
      </c>
      <c r="N78" s="18"/>
      <c r="O78" s="18"/>
      <c r="P78" s="18"/>
      <c r="Q78" s="19">
        <f t="shared" si="108"/>
        <v>0</v>
      </c>
      <c r="R78" s="18"/>
      <c r="S78" s="18"/>
      <c r="T78" s="18"/>
      <c r="U78" s="19">
        <f t="shared" si="109"/>
        <v>0</v>
      </c>
      <c r="V78" s="18"/>
      <c r="W78" s="18"/>
      <c r="X78" s="18"/>
      <c r="Y78" s="19">
        <f t="shared" si="110"/>
        <v>0</v>
      </c>
      <c r="Z78" s="18"/>
      <c r="AA78" s="18"/>
      <c r="AB78" s="18"/>
      <c r="AC78" s="19">
        <f t="shared" si="111"/>
        <v>0</v>
      </c>
      <c r="AD78" s="18"/>
      <c r="AE78" s="18"/>
      <c r="AF78" s="18"/>
      <c r="AG78" s="19">
        <f t="shared" si="112"/>
        <v>0</v>
      </c>
      <c r="AH78" s="18"/>
      <c r="AI78" s="18"/>
      <c r="AJ78" s="18"/>
      <c r="AK78" s="19">
        <f t="shared" si="101"/>
        <v>0</v>
      </c>
      <c r="AL78" s="18"/>
      <c r="AM78" s="18"/>
      <c r="AN78" s="18"/>
      <c r="AO78" s="19">
        <f t="shared" si="113"/>
        <v>0</v>
      </c>
      <c r="AP78" s="18"/>
      <c r="AQ78" s="18"/>
      <c r="AR78" s="18"/>
      <c r="AS78" s="19">
        <f t="shared" si="102"/>
        <v>0</v>
      </c>
      <c r="AT78" s="18"/>
      <c r="AU78" s="18"/>
      <c r="AV78" s="18"/>
      <c r="AW78" s="19">
        <f t="shared" si="103"/>
        <v>0</v>
      </c>
      <c r="AX78" s="18"/>
      <c r="AY78" s="18"/>
      <c r="AZ78" s="18"/>
      <c r="BA78" s="19">
        <f t="shared" si="114"/>
        <v>0</v>
      </c>
      <c r="BB78" s="18"/>
      <c r="BC78" s="18"/>
      <c r="BD78" s="18"/>
      <c r="BE78" s="19">
        <f t="shared" si="104"/>
        <v>0</v>
      </c>
      <c r="BF78" s="18"/>
      <c r="BG78" s="18"/>
      <c r="BH78" s="18"/>
      <c r="BI78" s="19">
        <f t="shared" si="105"/>
        <v>0</v>
      </c>
    </row>
    <row r="79" spans="1:61" x14ac:dyDescent="0.55000000000000004">
      <c r="A79" s="16" t="str">
        <f t="shared" si="100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6"/>
        <v>0</v>
      </c>
      <c r="J79" s="18"/>
      <c r="K79" s="18"/>
      <c r="L79" s="18"/>
      <c r="M79" s="19">
        <f t="shared" si="107"/>
        <v>0</v>
      </c>
      <c r="N79" s="18"/>
      <c r="O79" s="18"/>
      <c r="P79" s="18"/>
      <c r="Q79" s="19">
        <f t="shared" si="108"/>
        <v>0</v>
      </c>
      <c r="R79" s="18"/>
      <c r="S79" s="18"/>
      <c r="T79" s="18"/>
      <c r="U79" s="19">
        <f t="shared" si="109"/>
        <v>0</v>
      </c>
      <c r="V79" s="18"/>
      <c r="W79" s="18"/>
      <c r="X79" s="18"/>
      <c r="Y79" s="19">
        <f t="shared" si="110"/>
        <v>0</v>
      </c>
      <c r="Z79" s="18"/>
      <c r="AA79" s="18"/>
      <c r="AB79" s="18"/>
      <c r="AC79" s="19">
        <f t="shared" si="111"/>
        <v>0</v>
      </c>
      <c r="AD79" s="18"/>
      <c r="AE79" s="18"/>
      <c r="AF79" s="18"/>
      <c r="AG79" s="19">
        <f t="shared" si="112"/>
        <v>0</v>
      </c>
      <c r="AH79" s="18"/>
      <c r="AI79" s="18"/>
      <c r="AJ79" s="18"/>
      <c r="AK79" s="19">
        <f t="shared" si="101"/>
        <v>0</v>
      </c>
      <c r="AL79" s="18"/>
      <c r="AM79" s="18"/>
      <c r="AN79" s="18"/>
      <c r="AO79" s="19">
        <f t="shared" si="113"/>
        <v>0</v>
      </c>
      <c r="AP79" s="18"/>
      <c r="AQ79" s="18"/>
      <c r="AR79" s="18"/>
      <c r="AS79" s="19">
        <f t="shared" si="102"/>
        <v>0</v>
      </c>
      <c r="AT79" s="18"/>
      <c r="AU79" s="18"/>
      <c r="AV79" s="18"/>
      <c r="AW79" s="19">
        <f t="shared" si="103"/>
        <v>0</v>
      </c>
      <c r="AX79" s="18"/>
      <c r="AY79" s="18"/>
      <c r="AZ79" s="18"/>
      <c r="BA79" s="19">
        <f t="shared" si="114"/>
        <v>0</v>
      </c>
      <c r="BB79" s="18"/>
      <c r="BC79" s="18"/>
      <c r="BD79" s="18"/>
      <c r="BE79" s="19">
        <f t="shared" si="104"/>
        <v>0</v>
      </c>
      <c r="BF79" s="18"/>
      <c r="BG79" s="18"/>
      <c r="BH79" s="18"/>
      <c r="BI79" s="19">
        <f t="shared" si="105"/>
        <v>0</v>
      </c>
    </row>
    <row r="80" spans="1:61" x14ac:dyDescent="0.55000000000000004">
      <c r="A80" s="16" t="str">
        <f t="shared" si="100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6"/>
        <v>0</v>
      </c>
      <c r="J80" s="18"/>
      <c r="K80" s="18"/>
      <c r="L80" s="18"/>
      <c r="M80" s="19">
        <f t="shared" si="107"/>
        <v>0</v>
      </c>
      <c r="N80" s="18"/>
      <c r="O80" s="18"/>
      <c r="P80" s="18"/>
      <c r="Q80" s="19">
        <f t="shared" si="108"/>
        <v>0</v>
      </c>
      <c r="R80" s="18"/>
      <c r="S80" s="18"/>
      <c r="T80" s="18"/>
      <c r="U80" s="19">
        <f t="shared" si="109"/>
        <v>0</v>
      </c>
      <c r="V80" s="18"/>
      <c r="W80" s="18"/>
      <c r="X80" s="18"/>
      <c r="Y80" s="19">
        <f t="shared" si="110"/>
        <v>0</v>
      </c>
      <c r="Z80" s="18"/>
      <c r="AA80" s="18"/>
      <c r="AB80" s="18"/>
      <c r="AC80" s="19">
        <f t="shared" si="111"/>
        <v>0</v>
      </c>
      <c r="AD80" s="18"/>
      <c r="AE80" s="18"/>
      <c r="AF80" s="18"/>
      <c r="AG80" s="19">
        <f t="shared" si="112"/>
        <v>0</v>
      </c>
      <c r="AH80" s="18"/>
      <c r="AI80" s="18"/>
      <c r="AJ80" s="18"/>
      <c r="AK80" s="19">
        <f t="shared" si="101"/>
        <v>0</v>
      </c>
      <c r="AL80" s="18"/>
      <c r="AM80" s="18"/>
      <c r="AN80" s="18"/>
      <c r="AO80" s="19">
        <f t="shared" si="113"/>
        <v>0</v>
      </c>
      <c r="AP80" s="18"/>
      <c r="AQ80" s="18"/>
      <c r="AR80" s="18"/>
      <c r="AS80" s="19">
        <f t="shared" si="102"/>
        <v>0</v>
      </c>
      <c r="AT80" s="18"/>
      <c r="AU80" s="18"/>
      <c r="AV80" s="18"/>
      <c r="AW80" s="19">
        <f t="shared" si="103"/>
        <v>0</v>
      </c>
      <c r="AX80" s="18"/>
      <c r="AY80" s="18"/>
      <c r="AZ80" s="18"/>
      <c r="BA80" s="19">
        <f t="shared" si="114"/>
        <v>0</v>
      </c>
      <c r="BB80" s="18"/>
      <c r="BC80" s="18"/>
      <c r="BD80" s="18"/>
      <c r="BE80" s="19">
        <f t="shared" si="104"/>
        <v>0</v>
      </c>
      <c r="BF80" s="18"/>
      <c r="BG80" s="18"/>
      <c r="BH80" s="18"/>
      <c r="BI80" s="19">
        <f t="shared" si="105"/>
        <v>0</v>
      </c>
    </row>
    <row r="81" spans="1:61" x14ac:dyDescent="0.55000000000000004">
      <c r="A81" s="16" t="str">
        <f t="shared" si="100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6"/>
        <v>0</v>
      </c>
      <c r="J81" s="18"/>
      <c r="K81" s="18"/>
      <c r="L81" s="18"/>
      <c r="M81" s="19">
        <f t="shared" si="107"/>
        <v>0</v>
      </c>
      <c r="N81" s="18"/>
      <c r="O81" s="18"/>
      <c r="P81" s="18"/>
      <c r="Q81" s="19">
        <f t="shared" si="108"/>
        <v>0</v>
      </c>
      <c r="R81" s="18"/>
      <c r="S81" s="18"/>
      <c r="T81" s="18"/>
      <c r="U81" s="19">
        <f t="shared" si="109"/>
        <v>0</v>
      </c>
      <c r="V81" s="18"/>
      <c r="W81" s="18"/>
      <c r="X81" s="18"/>
      <c r="Y81" s="19">
        <f t="shared" si="110"/>
        <v>0</v>
      </c>
      <c r="Z81" s="18"/>
      <c r="AA81" s="18"/>
      <c r="AB81" s="18"/>
      <c r="AC81" s="19">
        <f t="shared" si="111"/>
        <v>0</v>
      </c>
      <c r="AD81" s="18"/>
      <c r="AE81" s="18"/>
      <c r="AF81" s="18"/>
      <c r="AG81" s="19">
        <f t="shared" si="112"/>
        <v>0</v>
      </c>
      <c r="AH81" s="18"/>
      <c r="AI81" s="18"/>
      <c r="AJ81" s="18"/>
      <c r="AK81" s="19">
        <f t="shared" si="101"/>
        <v>0</v>
      </c>
      <c r="AL81" s="18"/>
      <c r="AM81" s="18"/>
      <c r="AN81" s="18"/>
      <c r="AO81" s="19">
        <f t="shared" si="113"/>
        <v>0</v>
      </c>
      <c r="AP81" s="18"/>
      <c r="AQ81" s="18"/>
      <c r="AR81" s="18"/>
      <c r="AS81" s="19">
        <f t="shared" si="102"/>
        <v>0</v>
      </c>
      <c r="AT81" s="18"/>
      <c r="AU81" s="18"/>
      <c r="AV81" s="18"/>
      <c r="AW81" s="19">
        <f t="shared" si="103"/>
        <v>0</v>
      </c>
      <c r="AX81" s="18"/>
      <c r="AY81" s="18"/>
      <c r="AZ81" s="18"/>
      <c r="BA81" s="19">
        <f t="shared" si="114"/>
        <v>0</v>
      </c>
      <c r="BB81" s="18"/>
      <c r="BC81" s="18"/>
      <c r="BD81" s="18"/>
      <c r="BE81" s="19">
        <f t="shared" si="104"/>
        <v>0</v>
      </c>
      <c r="BF81" s="18"/>
      <c r="BG81" s="18"/>
      <c r="BH81" s="18"/>
      <c r="BI81" s="19">
        <f t="shared" si="105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5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6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7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8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9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20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21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2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3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4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5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6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7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8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9">SUM(BF83:BH83)</f>
        <v>0</v>
      </c>
    </row>
    <row r="84" spans="1:61" x14ac:dyDescent="0.55000000000000004">
      <c r="A84" s="16" t="str">
        <f t="shared" si="115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6"/>
        <v>0</v>
      </c>
      <c r="J84" s="280">
        <v>0</v>
      </c>
      <c r="K84" s="280">
        <v>0</v>
      </c>
      <c r="L84" s="280">
        <v>0</v>
      </c>
      <c r="M84" s="19">
        <f t="shared" si="117"/>
        <v>0</v>
      </c>
      <c r="N84" s="280">
        <v>0</v>
      </c>
      <c r="O84" s="280">
        <v>0</v>
      </c>
      <c r="P84" s="280">
        <v>0</v>
      </c>
      <c r="Q84" s="19">
        <f t="shared" si="118"/>
        <v>0</v>
      </c>
      <c r="R84" s="280">
        <v>0</v>
      </c>
      <c r="S84" s="280">
        <v>0</v>
      </c>
      <c r="T84" s="280">
        <v>0</v>
      </c>
      <c r="U84" s="19">
        <f t="shared" si="119"/>
        <v>0</v>
      </c>
      <c r="V84" s="280">
        <v>0</v>
      </c>
      <c r="W84" s="280">
        <v>0</v>
      </c>
      <c r="X84" s="280">
        <v>0</v>
      </c>
      <c r="Y84" s="19">
        <f t="shared" si="120"/>
        <v>0</v>
      </c>
      <c r="Z84" s="280">
        <v>0</v>
      </c>
      <c r="AA84" s="280">
        <v>0</v>
      </c>
      <c r="AB84" s="280">
        <v>0</v>
      </c>
      <c r="AC84" s="19">
        <f t="shared" si="121"/>
        <v>0</v>
      </c>
      <c r="AD84" s="280">
        <v>0</v>
      </c>
      <c r="AE84" s="280">
        <v>0</v>
      </c>
      <c r="AF84" s="280">
        <v>0</v>
      </c>
      <c r="AG84" s="19">
        <f t="shared" si="122"/>
        <v>0</v>
      </c>
      <c r="AH84" s="280">
        <v>0</v>
      </c>
      <c r="AI84" s="280">
        <v>0</v>
      </c>
      <c r="AJ84" s="280">
        <v>0</v>
      </c>
      <c r="AK84" s="19">
        <f t="shared" si="123"/>
        <v>0</v>
      </c>
      <c r="AL84" s="18"/>
      <c r="AM84" s="18"/>
      <c r="AN84" s="18"/>
      <c r="AO84" s="19">
        <f t="shared" si="124"/>
        <v>0</v>
      </c>
      <c r="AP84" s="18"/>
      <c r="AQ84" s="18"/>
      <c r="AR84" s="18"/>
      <c r="AS84" s="19">
        <f t="shared" si="125"/>
        <v>0</v>
      </c>
      <c r="AT84" s="18"/>
      <c r="AU84" s="18"/>
      <c r="AV84" s="18"/>
      <c r="AW84" s="19">
        <f t="shared" si="126"/>
        <v>0</v>
      </c>
      <c r="AX84" s="18"/>
      <c r="AY84" s="18"/>
      <c r="AZ84" s="18"/>
      <c r="BA84" s="19">
        <f t="shared" si="127"/>
        <v>0</v>
      </c>
      <c r="BB84" s="280">
        <v>0</v>
      </c>
      <c r="BC84" s="280">
        <v>0</v>
      </c>
      <c r="BD84" s="280">
        <v>0</v>
      </c>
      <c r="BE84" s="19">
        <f t="shared" si="128"/>
        <v>0</v>
      </c>
      <c r="BF84" s="280">
        <v>0</v>
      </c>
      <c r="BG84" s="280">
        <v>0</v>
      </c>
      <c r="BH84" s="280">
        <v>0</v>
      </c>
      <c r="BI84" s="19">
        <f t="shared" si="129"/>
        <v>0</v>
      </c>
    </row>
    <row r="85" spans="1:61" x14ac:dyDescent="0.55000000000000004">
      <c r="A85" s="16" t="str">
        <f t="shared" si="115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6"/>
        <v>0</v>
      </c>
      <c r="J85" s="18"/>
      <c r="K85" s="18"/>
      <c r="L85" s="18"/>
      <c r="M85" s="19">
        <f t="shared" si="117"/>
        <v>0</v>
      </c>
      <c r="N85" s="18"/>
      <c r="O85" s="18"/>
      <c r="P85" s="18"/>
      <c r="Q85" s="19">
        <f t="shared" si="118"/>
        <v>0</v>
      </c>
      <c r="R85" s="18"/>
      <c r="S85" s="18"/>
      <c r="T85" s="18"/>
      <c r="U85" s="19">
        <f t="shared" si="119"/>
        <v>0</v>
      </c>
      <c r="V85" s="18"/>
      <c r="W85" s="18"/>
      <c r="X85" s="18"/>
      <c r="Y85" s="19">
        <f t="shared" si="120"/>
        <v>0</v>
      </c>
      <c r="Z85" s="18"/>
      <c r="AA85" s="18"/>
      <c r="AB85" s="18"/>
      <c r="AC85" s="19">
        <f t="shared" si="121"/>
        <v>0</v>
      </c>
      <c r="AD85" s="18"/>
      <c r="AE85" s="18"/>
      <c r="AF85" s="18"/>
      <c r="AG85" s="19">
        <f t="shared" si="122"/>
        <v>0</v>
      </c>
      <c r="AH85" s="18"/>
      <c r="AI85" s="18"/>
      <c r="AJ85" s="18"/>
      <c r="AK85" s="19">
        <f t="shared" si="123"/>
        <v>0</v>
      </c>
      <c r="AL85" s="18"/>
      <c r="AM85" s="18"/>
      <c r="AN85" s="18"/>
      <c r="AO85" s="19">
        <f t="shared" si="124"/>
        <v>0</v>
      </c>
      <c r="AP85" s="18"/>
      <c r="AQ85" s="18"/>
      <c r="AR85" s="18"/>
      <c r="AS85" s="19">
        <f t="shared" si="125"/>
        <v>0</v>
      </c>
      <c r="AT85" s="18"/>
      <c r="AU85" s="18"/>
      <c r="AV85" s="18"/>
      <c r="AW85" s="19">
        <f t="shared" si="126"/>
        <v>0</v>
      </c>
      <c r="AX85" s="18"/>
      <c r="AY85" s="18"/>
      <c r="AZ85" s="18"/>
      <c r="BA85" s="19">
        <f t="shared" si="127"/>
        <v>0</v>
      </c>
      <c r="BB85" s="18"/>
      <c r="BC85" s="18"/>
      <c r="BD85" s="18"/>
      <c r="BE85" s="19">
        <f t="shared" si="128"/>
        <v>0</v>
      </c>
      <c r="BF85" s="18"/>
      <c r="BG85" s="18"/>
      <c r="BH85" s="18"/>
      <c r="BI85" s="19">
        <f t="shared" si="129"/>
        <v>0</v>
      </c>
    </row>
    <row r="86" spans="1:61" x14ac:dyDescent="0.55000000000000004">
      <c r="A86" s="16" t="str">
        <f t="shared" si="115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6"/>
        <v>0</v>
      </c>
      <c r="J86" s="18"/>
      <c r="K86" s="18"/>
      <c r="L86" s="18"/>
      <c r="M86" s="19">
        <f t="shared" si="117"/>
        <v>0</v>
      </c>
      <c r="N86" s="18"/>
      <c r="O86" s="18"/>
      <c r="P86" s="18"/>
      <c r="Q86" s="19">
        <f t="shared" si="118"/>
        <v>0</v>
      </c>
      <c r="R86" s="18"/>
      <c r="S86" s="18"/>
      <c r="T86" s="18"/>
      <c r="U86" s="19">
        <f t="shared" si="119"/>
        <v>0</v>
      </c>
      <c r="V86" s="18"/>
      <c r="W86" s="18"/>
      <c r="X86" s="18"/>
      <c r="Y86" s="19">
        <f t="shared" si="120"/>
        <v>0</v>
      </c>
      <c r="Z86" s="18"/>
      <c r="AA86" s="18"/>
      <c r="AB86" s="18"/>
      <c r="AC86" s="19">
        <f t="shared" si="121"/>
        <v>0</v>
      </c>
      <c r="AD86" s="18"/>
      <c r="AE86" s="18"/>
      <c r="AF86" s="18"/>
      <c r="AG86" s="19">
        <f t="shared" si="122"/>
        <v>0</v>
      </c>
      <c r="AH86" s="18"/>
      <c r="AI86" s="18"/>
      <c r="AJ86" s="18"/>
      <c r="AK86" s="19">
        <f t="shared" si="123"/>
        <v>0</v>
      </c>
      <c r="AL86" s="18"/>
      <c r="AM86" s="18"/>
      <c r="AN86" s="18"/>
      <c r="AO86" s="19">
        <f t="shared" si="124"/>
        <v>0</v>
      </c>
      <c r="AP86" s="18"/>
      <c r="AQ86" s="18"/>
      <c r="AR86" s="18"/>
      <c r="AS86" s="19">
        <f t="shared" si="125"/>
        <v>0</v>
      </c>
      <c r="AT86" s="18"/>
      <c r="AU86" s="18"/>
      <c r="AV86" s="18"/>
      <c r="AW86" s="19">
        <f t="shared" si="126"/>
        <v>0</v>
      </c>
      <c r="AX86" s="18"/>
      <c r="AY86" s="18"/>
      <c r="AZ86" s="18"/>
      <c r="BA86" s="19">
        <f t="shared" si="127"/>
        <v>0</v>
      </c>
      <c r="BB86" s="18"/>
      <c r="BC86" s="18"/>
      <c r="BD86" s="18"/>
      <c r="BE86" s="19">
        <f t="shared" si="128"/>
        <v>0</v>
      </c>
      <c r="BF86" s="18"/>
      <c r="BG86" s="18"/>
      <c r="BH86" s="18"/>
      <c r="BI86" s="19">
        <f t="shared" si="129"/>
        <v>0</v>
      </c>
    </row>
    <row r="87" spans="1:61" x14ac:dyDescent="0.55000000000000004">
      <c r="A87" s="16" t="str">
        <f t="shared" si="115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6"/>
        <v>0</v>
      </c>
      <c r="J87" s="18"/>
      <c r="K87" s="18"/>
      <c r="L87" s="18"/>
      <c r="M87" s="19">
        <f t="shared" si="117"/>
        <v>0</v>
      </c>
      <c r="N87" s="18"/>
      <c r="O87" s="18"/>
      <c r="P87" s="18"/>
      <c r="Q87" s="19">
        <f t="shared" si="118"/>
        <v>0</v>
      </c>
      <c r="R87" s="18"/>
      <c r="S87" s="18"/>
      <c r="T87" s="18"/>
      <c r="U87" s="19">
        <f t="shared" si="119"/>
        <v>0</v>
      </c>
      <c r="V87" s="18"/>
      <c r="W87" s="18"/>
      <c r="X87" s="18"/>
      <c r="Y87" s="19">
        <f t="shared" si="120"/>
        <v>0</v>
      </c>
      <c r="Z87" s="18"/>
      <c r="AA87" s="18"/>
      <c r="AB87" s="18"/>
      <c r="AC87" s="19">
        <f t="shared" si="121"/>
        <v>0</v>
      </c>
      <c r="AD87" s="18"/>
      <c r="AE87" s="18"/>
      <c r="AF87" s="18"/>
      <c r="AG87" s="19">
        <f t="shared" si="122"/>
        <v>0</v>
      </c>
      <c r="AH87" s="18"/>
      <c r="AI87" s="18"/>
      <c r="AJ87" s="18"/>
      <c r="AK87" s="19">
        <f t="shared" si="123"/>
        <v>0</v>
      </c>
      <c r="AL87" s="18"/>
      <c r="AM87" s="18"/>
      <c r="AN87" s="18"/>
      <c r="AO87" s="19">
        <f t="shared" si="124"/>
        <v>0</v>
      </c>
      <c r="AP87" s="18"/>
      <c r="AQ87" s="18"/>
      <c r="AR87" s="18"/>
      <c r="AS87" s="19">
        <f t="shared" si="125"/>
        <v>0</v>
      </c>
      <c r="AT87" s="18"/>
      <c r="AU87" s="18"/>
      <c r="AV87" s="18"/>
      <c r="AW87" s="19">
        <f t="shared" si="126"/>
        <v>0</v>
      </c>
      <c r="AX87" s="18"/>
      <c r="AY87" s="18"/>
      <c r="AZ87" s="18"/>
      <c r="BA87" s="19">
        <f t="shared" si="127"/>
        <v>0</v>
      </c>
      <c r="BB87" s="18"/>
      <c r="BC87" s="18"/>
      <c r="BD87" s="18"/>
      <c r="BE87" s="19">
        <f t="shared" si="128"/>
        <v>0</v>
      </c>
      <c r="BF87" s="18"/>
      <c r="BG87" s="18"/>
      <c r="BH87" s="18"/>
      <c r="BI87" s="19">
        <f t="shared" si="129"/>
        <v>0</v>
      </c>
    </row>
    <row r="88" spans="1:61" x14ac:dyDescent="0.55000000000000004">
      <c r="A88" s="16" t="str">
        <f t="shared" si="115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6"/>
        <v>0</v>
      </c>
      <c r="J88" s="18"/>
      <c r="K88" s="18"/>
      <c r="L88" s="18"/>
      <c r="M88" s="19">
        <f t="shared" si="117"/>
        <v>0</v>
      </c>
      <c r="N88" s="18"/>
      <c r="O88" s="18"/>
      <c r="P88" s="18"/>
      <c r="Q88" s="19">
        <f t="shared" si="118"/>
        <v>0</v>
      </c>
      <c r="R88" s="18"/>
      <c r="S88" s="18"/>
      <c r="T88" s="18"/>
      <c r="U88" s="19">
        <f t="shared" si="119"/>
        <v>0</v>
      </c>
      <c r="V88" s="18"/>
      <c r="W88" s="18"/>
      <c r="X88" s="18"/>
      <c r="Y88" s="19">
        <f t="shared" si="120"/>
        <v>0</v>
      </c>
      <c r="Z88" s="18"/>
      <c r="AA88" s="18"/>
      <c r="AB88" s="18"/>
      <c r="AC88" s="19">
        <f t="shared" si="121"/>
        <v>0</v>
      </c>
      <c r="AD88" s="18"/>
      <c r="AE88" s="18"/>
      <c r="AF88" s="18"/>
      <c r="AG88" s="19">
        <f t="shared" si="122"/>
        <v>0</v>
      </c>
      <c r="AH88" s="18"/>
      <c r="AI88" s="18"/>
      <c r="AJ88" s="18"/>
      <c r="AK88" s="19">
        <f t="shared" si="123"/>
        <v>0</v>
      </c>
      <c r="AL88" s="18"/>
      <c r="AM88" s="18"/>
      <c r="AN88" s="18"/>
      <c r="AO88" s="19">
        <f t="shared" si="124"/>
        <v>0</v>
      </c>
      <c r="AP88" s="18"/>
      <c r="AQ88" s="18"/>
      <c r="AR88" s="18"/>
      <c r="AS88" s="19">
        <f t="shared" si="125"/>
        <v>0</v>
      </c>
      <c r="AT88" s="18"/>
      <c r="AU88" s="18"/>
      <c r="AV88" s="18"/>
      <c r="AW88" s="19">
        <f t="shared" si="126"/>
        <v>0</v>
      </c>
      <c r="AX88" s="18"/>
      <c r="AY88" s="18"/>
      <c r="AZ88" s="18"/>
      <c r="BA88" s="19">
        <f t="shared" si="127"/>
        <v>0</v>
      </c>
      <c r="BB88" s="18"/>
      <c r="BC88" s="18"/>
      <c r="BD88" s="18"/>
      <c r="BE88" s="19">
        <f t="shared" si="128"/>
        <v>0</v>
      </c>
      <c r="BF88" s="18"/>
      <c r="BG88" s="18"/>
      <c r="BH88" s="18"/>
      <c r="BI88" s="19">
        <f t="shared" si="129"/>
        <v>0</v>
      </c>
    </row>
    <row r="89" spans="1:61" x14ac:dyDescent="0.55000000000000004">
      <c r="A89" s="16" t="str">
        <f t="shared" si="115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6"/>
        <v>0</v>
      </c>
      <c r="J89" s="18"/>
      <c r="K89" s="18"/>
      <c r="L89" s="18"/>
      <c r="M89" s="19">
        <f t="shared" si="117"/>
        <v>0</v>
      </c>
      <c r="N89" s="18"/>
      <c r="O89" s="18"/>
      <c r="P89" s="18"/>
      <c r="Q89" s="19">
        <f t="shared" si="118"/>
        <v>0</v>
      </c>
      <c r="R89" s="18"/>
      <c r="S89" s="18"/>
      <c r="T89" s="18"/>
      <c r="U89" s="19">
        <f t="shared" si="119"/>
        <v>0</v>
      </c>
      <c r="V89" s="18"/>
      <c r="W89" s="18"/>
      <c r="X89" s="18"/>
      <c r="Y89" s="19">
        <f t="shared" si="120"/>
        <v>0</v>
      </c>
      <c r="Z89" s="18"/>
      <c r="AA89" s="18"/>
      <c r="AB89" s="18"/>
      <c r="AC89" s="19">
        <f t="shared" si="121"/>
        <v>0</v>
      </c>
      <c r="AD89" s="18"/>
      <c r="AE89" s="18"/>
      <c r="AF89" s="18"/>
      <c r="AG89" s="19">
        <f t="shared" si="122"/>
        <v>0</v>
      </c>
      <c r="AH89" s="18"/>
      <c r="AI89" s="18"/>
      <c r="AJ89" s="18"/>
      <c r="AK89" s="19">
        <f t="shared" si="123"/>
        <v>0</v>
      </c>
      <c r="AL89" s="18"/>
      <c r="AM89" s="18"/>
      <c r="AN89" s="18"/>
      <c r="AO89" s="19">
        <f t="shared" si="124"/>
        <v>0</v>
      </c>
      <c r="AP89" s="18"/>
      <c r="AQ89" s="18"/>
      <c r="AR89" s="18"/>
      <c r="AS89" s="19">
        <f t="shared" si="125"/>
        <v>0</v>
      </c>
      <c r="AT89" s="18"/>
      <c r="AU89" s="18"/>
      <c r="AV89" s="18"/>
      <c r="AW89" s="19">
        <f t="shared" si="126"/>
        <v>0</v>
      </c>
      <c r="AX89" s="18"/>
      <c r="AY89" s="18"/>
      <c r="AZ89" s="18"/>
      <c r="BA89" s="19">
        <f t="shared" si="127"/>
        <v>0</v>
      </c>
      <c r="BB89" s="18"/>
      <c r="BC89" s="18"/>
      <c r="BD89" s="18"/>
      <c r="BE89" s="19">
        <f t="shared" si="128"/>
        <v>0</v>
      </c>
      <c r="BF89" s="18"/>
      <c r="BG89" s="18"/>
      <c r="BH89" s="18"/>
      <c r="BI89" s="19">
        <f t="shared" si="129"/>
        <v>0</v>
      </c>
    </row>
    <row r="90" spans="1:61" x14ac:dyDescent="0.55000000000000004">
      <c r="A90" s="16" t="str">
        <f t="shared" si="115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6"/>
        <v>0</v>
      </c>
      <c r="J90" s="18"/>
      <c r="K90" s="18"/>
      <c r="L90" s="18"/>
      <c r="M90" s="19">
        <f t="shared" si="117"/>
        <v>0</v>
      </c>
      <c r="N90" s="18"/>
      <c r="O90" s="18"/>
      <c r="P90" s="18"/>
      <c r="Q90" s="19">
        <f t="shared" si="118"/>
        <v>0</v>
      </c>
      <c r="R90" s="18"/>
      <c r="S90" s="18"/>
      <c r="T90" s="18"/>
      <c r="U90" s="19">
        <f t="shared" si="119"/>
        <v>0</v>
      </c>
      <c r="V90" s="18"/>
      <c r="W90" s="18"/>
      <c r="X90" s="18"/>
      <c r="Y90" s="19">
        <f t="shared" si="120"/>
        <v>0</v>
      </c>
      <c r="Z90" s="18"/>
      <c r="AA90" s="18"/>
      <c r="AB90" s="18"/>
      <c r="AC90" s="19">
        <f t="shared" si="121"/>
        <v>0</v>
      </c>
      <c r="AD90" s="18"/>
      <c r="AE90" s="18"/>
      <c r="AF90" s="18"/>
      <c r="AG90" s="19">
        <f t="shared" si="122"/>
        <v>0</v>
      </c>
      <c r="AH90" s="18"/>
      <c r="AI90" s="18"/>
      <c r="AJ90" s="18"/>
      <c r="AK90" s="19">
        <f t="shared" si="123"/>
        <v>0</v>
      </c>
      <c r="AL90" s="18"/>
      <c r="AM90" s="18"/>
      <c r="AN90" s="18"/>
      <c r="AO90" s="19">
        <f t="shared" si="124"/>
        <v>0</v>
      </c>
      <c r="AP90" s="18"/>
      <c r="AQ90" s="18"/>
      <c r="AR90" s="18"/>
      <c r="AS90" s="19">
        <f t="shared" si="125"/>
        <v>0</v>
      </c>
      <c r="AT90" s="18"/>
      <c r="AU90" s="18"/>
      <c r="AV90" s="18"/>
      <c r="AW90" s="19">
        <f t="shared" si="126"/>
        <v>0</v>
      </c>
      <c r="AX90" s="18"/>
      <c r="AY90" s="18"/>
      <c r="AZ90" s="18"/>
      <c r="BA90" s="19">
        <f t="shared" si="127"/>
        <v>0</v>
      </c>
      <c r="BB90" s="18"/>
      <c r="BC90" s="18"/>
      <c r="BD90" s="18"/>
      <c r="BE90" s="19">
        <f t="shared" si="128"/>
        <v>0</v>
      </c>
      <c r="BF90" s="18"/>
      <c r="BG90" s="18"/>
      <c r="BH90" s="18"/>
      <c r="BI90" s="19">
        <f t="shared" si="129"/>
        <v>0</v>
      </c>
    </row>
    <row r="91" spans="1:61" x14ac:dyDescent="0.55000000000000004">
      <c r="A91" s="16" t="str">
        <f t="shared" si="115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6"/>
        <v>0</v>
      </c>
      <c r="J91" s="280">
        <v>0</v>
      </c>
      <c r="K91" s="280">
        <v>0</v>
      </c>
      <c r="L91" s="280">
        <v>0</v>
      </c>
      <c r="M91" s="19">
        <f t="shared" si="117"/>
        <v>0</v>
      </c>
      <c r="N91" s="280">
        <v>0</v>
      </c>
      <c r="O91" s="280">
        <v>0</v>
      </c>
      <c r="P91" s="280">
        <v>0</v>
      </c>
      <c r="Q91" s="19">
        <f t="shared" si="118"/>
        <v>0</v>
      </c>
      <c r="R91" s="280">
        <v>0</v>
      </c>
      <c r="S91" s="280">
        <v>0</v>
      </c>
      <c r="T91" s="280">
        <v>0</v>
      </c>
      <c r="U91" s="19">
        <f t="shared" si="119"/>
        <v>0</v>
      </c>
      <c r="V91" s="280">
        <v>0</v>
      </c>
      <c r="W91" s="280">
        <v>0</v>
      </c>
      <c r="X91" s="280">
        <v>0</v>
      </c>
      <c r="Y91" s="19">
        <f t="shared" si="120"/>
        <v>0</v>
      </c>
      <c r="Z91" s="280">
        <v>0</v>
      </c>
      <c r="AA91" s="280">
        <v>0</v>
      </c>
      <c r="AB91" s="280">
        <v>0</v>
      </c>
      <c r="AC91" s="19">
        <f t="shared" si="121"/>
        <v>0</v>
      </c>
      <c r="AD91" s="280">
        <v>0</v>
      </c>
      <c r="AE91" s="280">
        <v>0</v>
      </c>
      <c r="AF91" s="280">
        <v>0</v>
      </c>
      <c r="AG91" s="19">
        <f t="shared" si="122"/>
        <v>0</v>
      </c>
      <c r="AH91" s="280">
        <v>0</v>
      </c>
      <c r="AI91" s="280">
        <v>0</v>
      </c>
      <c r="AJ91" s="280">
        <v>0</v>
      </c>
      <c r="AK91" s="19">
        <f t="shared" si="123"/>
        <v>0</v>
      </c>
      <c r="AL91" s="18"/>
      <c r="AM91" s="18"/>
      <c r="AN91" s="18"/>
      <c r="AO91" s="19">
        <f t="shared" si="124"/>
        <v>0</v>
      </c>
      <c r="AP91" s="18"/>
      <c r="AQ91" s="18"/>
      <c r="AR91" s="18"/>
      <c r="AS91" s="19">
        <f t="shared" si="125"/>
        <v>0</v>
      </c>
      <c r="AT91" s="18"/>
      <c r="AU91" s="18"/>
      <c r="AV91" s="18"/>
      <c r="AW91" s="19">
        <f t="shared" si="126"/>
        <v>0</v>
      </c>
      <c r="AX91" s="18"/>
      <c r="AY91" s="18"/>
      <c r="AZ91" s="18"/>
      <c r="BA91" s="19">
        <f t="shared" si="127"/>
        <v>0</v>
      </c>
      <c r="BB91" s="280">
        <v>0</v>
      </c>
      <c r="BC91" s="280">
        <v>0</v>
      </c>
      <c r="BD91" s="280">
        <v>0</v>
      </c>
      <c r="BE91" s="19">
        <f t="shared" si="128"/>
        <v>0</v>
      </c>
      <c r="BF91" s="280">
        <v>0</v>
      </c>
      <c r="BG91" s="280">
        <v>0</v>
      </c>
      <c r="BH91" s="280">
        <v>0</v>
      </c>
      <c r="BI91" s="19">
        <f t="shared" si="129"/>
        <v>0</v>
      </c>
    </row>
    <row r="92" spans="1:61" x14ac:dyDescent="0.55000000000000004">
      <c r="A92" s="16" t="str">
        <f t="shared" si="115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6"/>
        <v>0</v>
      </c>
      <c r="J92" s="280">
        <v>0</v>
      </c>
      <c r="K92" s="280">
        <v>0</v>
      </c>
      <c r="L92" s="280">
        <v>0</v>
      </c>
      <c r="M92" s="19">
        <f t="shared" si="117"/>
        <v>0</v>
      </c>
      <c r="N92" s="280">
        <v>0</v>
      </c>
      <c r="O92" s="280">
        <v>0</v>
      </c>
      <c r="P92" s="280">
        <v>0</v>
      </c>
      <c r="Q92" s="19">
        <f t="shared" si="118"/>
        <v>0</v>
      </c>
      <c r="R92" s="280">
        <v>0</v>
      </c>
      <c r="S92" s="280">
        <v>0</v>
      </c>
      <c r="T92" s="280">
        <v>0</v>
      </c>
      <c r="U92" s="19">
        <f t="shared" si="119"/>
        <v>0</v>
      </c>
      <c r="V92" s="280">
        <v>0</v>
      </c>
      <c r="W92" s="280">
        <v>0</v>
      </c>
      <c r="X92" s="280">
        <v>0</v>
      </c>
      <c r="Y92" s="19">
        <f t="shared" si="120"/>
        <v>0</v>
      </c>
      <c r="Z92" s="280">
        <v>0</v>
      </c>
      <c r="AA92" s="280">
        <v>0</v>
      </c>
      <c r="AB92" s="280">
        <v>0</v>
      </c>
      <c r="AC92" s="19">
        <f t="shared" si="121"/>
        <v>0</v>
      </c>
      <c r="AD92" s="280">
        <v>0</v>
      </c>
      <c r="AE92" s="280">
        <v>0</v>
      </c>
      <c r="AF92" s="280">
        <v>0</v>
      </c>
      <c r="AG92" s="19">
        <f t="shared" si="122"/>
        <v>0</v>
      </c>
      <c r="AH92" s="280">
        <v>0</v>
      </c>
      <c r="AI92" s="280">
        <v>0</v>
      </c>
      <c r="AJ92" s="280">
        <v>0</v>
      </c>
      <c r="AK92" s="19">
        <f t="shared" si="123"/>
        <v>0</v>
      </c>
      <c r="AL92" s="18"/>
      <c r="AM92" s="18"/>
      <c r="AN92" s="18"/>
      <c r="AO92" s="19">
        <f t="shared" si="124"/>
        <v>0</v>
      </c>
      <c r="AP92" s="18"/>
      <c r="AQ92" s="18"/>
      <c r="AR92" s="18"/>
      <c r="AS92" s="19">
        <f t="shared" si="125"/>
        <v>0</v>
      </c>
      <c r="AT92" s="18"/>
      <c r="AU92" s="18"/>
      <c r="AV92" s="18"/>
      <c r="AW92" s="19">
        <f t="shared" si="126"/>
        <v>0</v>
      </c>
      <c r="AX92" s="18"/>
      <c r="AY92" s="18"/>
      <c r="AZ92" s="18"/>
      <c r="BA92" s="19">
        <f t="shared" si="127"/>
        <v>0</v>
      </c>
      <c r="BB92" s="280">
        <v>0</v>
      </c>
      <c r="BC92" s="280">
        <v>0</v>
      </c>
      <c r="BD92" s="280">
        <v>0</v>
      </c>
      <c r="BE92" s="19">
        <f t="shared" si="128"/>
        <v>0</v>
      </c>
      <c r="BF92" s="280">
        <v>0</v>
      </c>
      <c r="BG92" s="280">
        <v>0</v>
      </c>
      <c r="BH92" s="280">
        <v>0</v>
      </c>
      <c r="BI92" s="19">
        <f t="shared" si="129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30">(F27+F34)/F25</f>
        <v>#DIV/0!</v>
      </c>
      <c r="G98" s="169" t="e">
        <f t="shared" si="130"/>
        <v>#DIV/0!</v>
      </c>
      <c r="H98" s="169" t="e">
        <f t="shared" si="130"/>
        <v>#DIV/0!</v>
      </c>
      <c r="I98" s="169" t="e">
        <f t="shared" si="130"/>
        <v>#DIV/0!</v>
      </c>
      <c r="J98" s="169" t="e">
        <f t="shared" si="130"/>
        <v>#DIV/0!</v>
      </c>
      <c r="K98" s="169" t="e">
        <f t="shared" si="130"/>
        <v>#DIV/0!</v>
      </c>
      <c r="L98" s="169" t="e">
        <f t="shared" si="130"/>
        <v>#DIV/0!</v>
      </c>
      <c r="M98" s="169" t="e">
        <f t="shared" si="130"/>
        <v>#DIV/0!</v>
      </c>
      <c r="N98" s="169" t="e">
        <f t="shared" si="130"/>
        <v>#DIV/0!</v>
      </c>
      <c r="O98" s="169" t="e">
        <f t="shared" si="130"/>
        <v>#DIV/0!</v>
      </c>
      <c r="P98" s="169" t="e">
        <f t="shared" si="130"/>
        <v>#DIV/0!</v>
      </c>
      <c r="Q98" s="169" t="e">
        <f t="shared" si="130"/>
        <v>#DIV/0!</v>
      </c>
      <c r="R98" s="169" t="e">
        <f t="shared" si="130"/>
        <v>#DIV/0!</v>
      </c>
      <c r="S98" s="169" t="e">
        <f t="shared" si="130"/>
        <v>#DIV/0!</v>
      </c>
      <c r="T98" s="169" t="e">
        <f t="shared" si="130"/>
        <v>#DIV/0!</v>
      </c>
      <c r="U98" s="169" t="e">
        <f t="shared" si="130"/>
        <v>#DIV/0!</v>
      </c>
      <c r="V98" s="169" t="e">
        <f t="shared" si="130"/>
        <v>#DIV/0!</v>
      </c>
      <c r="W98" s="169" t="e">
        <f t="shared" si="130"/>
        <v>#DIV/0!</v>
      </c>
      <c r="X98" s="169" t="e">
        <f t="shared" si="130"/>
        <v>#DIV/0!</v>
      </c>
      <c r="Y98" s="169" t="e">
        <f t="shared" si="130"/>
        <v>#DIV/0!</v>
      </c>
      <c r="Z98" s="169" t="e">
        <f t="shared" si="130"/>
        <v>#DIV/0!</v>
      </c>
      <c r="AA98" s="169" t="e">
        <f t="shared" si="130"/>
        <v>#DIV/0!</v>
      </c>
      <c r="AB98" s="169" t="e">
        <f t="shared" si="130"/>
        <v>#DIV/0!</v>
      </c>
      <c r="AC98" s="169" t="e">
        <f t="shared" si="130"/>
        <v>#DIV/0!</v>
      </c>
      <c r="AD98" s="169" t="e">
        <f t="shared" si="130"/>
        <v>#DIV/0!</v>
      </c>
      <c r="AE98" s="169" t="e">
        <f t="shared" si="130"/>
        <v>#DIV/0!</v>
      </c>
      <c r="AF98" s="169" t="e">
        <f t="shared" si="130"/>
        <v>#DIV/0!</v>
      </c>
      <c r="AG98" s="169" t="e">
        <f t="shared" si="130"/>
        <v>#DIV/0!</v>
      </c>
      <c r="AH98" s="169" t="e">
        <f t="shared" si="130"/>
        <v>#DIV/0!</v>
      </c>
      <c r="AI98" s="169" t="e">
        <f t="shared" si="130"/>
        <v>#DIV/0!</v>
      </c>
      <c r="AJ98" s="169" t="e">
        <f t="shared" si="130"/>
        <v>#DIV/0!</v>
      </c>
      <c r="AK98" s="169" t="e">
        <f t="shared" si="130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31">(BB27+BB34)/BB25</f>
        <v>#DIV/0!</v>
      </c>
      <c r="BC98" s="169" t="e">
        <f t="shared" si="131"/>
        <v>#DIV/0!</v>
      </c>
      <c r="BD98" s="169" t="e">
        <f t="shared" si="131"/>
        <v>#DIV/0!</v>
      </c>
      <c r="BE98" s="169" t="e">
        <f t="shared" si="131"/>
        <v>#DIV/0!</v>
      </c>
      <c r="BF98" s="169" t="e">
        <f t="shared" si="131"/>
        <v>#DIV/0!</v>
      </c>
      <c r="BG98" s="169" t="e">
        <f t="shared" si="131"/>
        <v>#DIV/0!</v>
      </c>
      <c r="BH98" s="169" t="e">
        <f t="shared" si="131"/>
        <v>#DIV/0!</v>
      </c>
      <c r="BI98" s="169" t="e">
        <f t="shared" si="131"/>
        <v>#DIV/0!</v>
      </c>
    </row>
    <row r="99" spans="4:61" x14ac:dyDescent="0.55000000000000004">
      <c r="D99" s="33" t="s">
        <v>642</v>
      </c>
      <c r="F99" s="169" t="e">
        <f t="shared" ref="F99:AK99" si="132">(F56+F63)/F54</f>
        <v>#DIV/0!</v>
      </c>
      <c r="G99" s="169" t="e">
        <f t="shared" si="132"/>
        <v>#DIV/0!</v>
      </c>
      <c r="H99" s="169" t="e">
        <f t="shared" si="132"/>
        <v>#DIV/0!</v>
      </c>
      <c r="I99" s="169" t="e">
        <f t="shared" si="132"/>
        <v>#DIV/0!</v>
      </c>
      <c r="J99" s="169" t="e">
        <f t="shared" si="132"/>
        <v>#DIV/0!</v>
      </c>
      <c r="K99" s="169" t="e">
        <f t="shared" si="132"/>
        <v>#DIV/0!</v>
      </c>
      <c r="L99" s="169" t="e">
        <f t="shared" si="132"/>
        <v>#DIV/0!</v>
      </c>
      <c r="M99" s="169" t="e">
        <f t="shared" si="132"/>
        <v>#DIV/0!</v>
      </c>
      <c r="N99" s="169" t="e">
        <f t="shared" si="132"/>
        <v>#DIV/0!</v>
      </c>
      <c r="O99" s="169" t="e">
        <f t="shared" si="132"/>
        <v>#DIV/0!</v>
      </c>
      <c r="P99" s="169" t="e">
        <f t="shared" si="132"/>
        <v>#DIV/0!</v>
      </c>
      <c r="Q99" s="169" t="e">
        <f t="shared" si="132"/>
        <v>#DIV/0!</v>
      </c>
      <c r="R99" s="169" t="e">
        <f t="shared" si="132"/>
        <v>#DIV/0!</v>
      </c>
      <c r="S99" s="169" t="e">
        <f t="shared" si="132"/>
        <v>#DIV/0!</v>
      </c>
      <c r="T99" s="169" t="e">
        <f t="shared" si="132"/>
        <v>#DIV/0!</v>
      </c>
      <c r="U99" s="169" t="e">
        <f t="shared" si="132"/>
        <v>#DIV/0!</v>
      </c>
      <c r="V99" s="169" t="e">
        <f t="shared" si="132"/>
        <v>#DIV/0!</v>
      </c>
      <c r="W99" s="169" t="e">
        <f t="shared" si="132"/>
        <v>#DIV/0!</v>
      </c>
      <c r="X99" s="169" t="e">
        <f t="shared" si="132"/>
        <v>#DIV/0!</v>
      </c>
      <c r="Y99" s="169" t="e">
        <f t="shared" si="132"/>
        <v>#DIV/0!</v>
      </c>
      <c r="Z99" s="169" t="e">
        <f t="shared" si="132"/>
        <v>#DIV/0!</v>
      </c>
      <c r="AA99" s="169" t="e">
        <f t="shared" si="132"/>
        <v>#DIV/0!</v>
      </c>
      <c r="AB99" s="169" t="e">
        <f t="shared" si="132"/>
        <v>#DIV/0!</v>
      </c>
      <c r="AC99" s="169" t="e">
        <f t="shared" si="132"/>
        <v>#DIV/0!</v>
      </c>
      <c r="AD99" s="169" t="e">
        <f t="shared" si="132"/>
        <v>#DIV/0!</v>
      </c>
      <c r="AE99" s="169" t="e">
        <f t="shared" si="132"/>
        <v>#DIV/0!</v>
      </c>
      <c r="AF99" s="169" t="e">
        <f t="shared" si="132"/>
        <v>#DIV/0!</v>
      </c>
      <c r="AG99" s="169" t="e">
        <f t="shared" si="132"/>
        <v>#DIV/0!</v>
      </c>
      <c r="AH99" s="169" t="e">
        <f t="shared" si="132"/>
        <v>#DIV/0!</v>
      </c>
      <c r="AI99" s="169" t="e">
        <f t="shared" si="132"/>
        <v>#DIV/0!</v>
      </c>
      <c r="AJ99" s="169" t="e">
        <f t="shared" si="132"/>
        <v>#DIV/0!</v>
      </c>
      <c r="AK99" s="169" t="e">
        <f t="shared" si="132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3">(BB56+BB63)/BB54</f>
        <v>#DIV/0!</v>
      </c>
      <c r="BC99" s="169" t="e">
        <f t="shared" si="133"/>
        <v>#DIV/0!</v>
      </c>
      <c r="BD99" s="169" t="e">
        <f t="shared" si="133"/>
        <v>#DIV/0!</v>
      </c>
      <c r="BE99" s="169" t="e">
        <f t="shared" si="133"/>
        <v>#DIV/0!</v>
      </c>
      <c r="BF99" s="169" t="e">
        <f t="shared" si="133"/>
        <v>#DIV/0!</v>
      </c>
      <c r="BG99" s="169" t="e">
        <f t="shared" si="133"/>
        <v>#DIV/0!</v>
      </c>
      <c r="BH99" s="169" t="e">
        <f t="shared" si="133"/>
        <v>#DIV/0!</v>
      </c>
      <c r="BI99" s="169" t="e">
        <f t="shared" si="133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34">G102</f>
        <v>#DIV/0!</v>
      </c>
      <c r="G102" s="173" t="e">
        <f t="shared" ca="1" si="134"/>
        <v>#DIV/0!</v>
      </c>
      <c r="H102" s="173" t="e">
        <f t="shared" ca="1" si="134"/>
        <v>#DIV/0!</v>
      </c>
      <c r="I102" s="179" t="e">
        <f ca="1">INDIRECT($A$4&amp;"!"&amp;I101)</f>
        <v>#DIV/0!</v>
      </c>
      <c r="J102" s="173" t="e">
        <f t="shared" ca="1" si="134"/>
        <v>#DIV/0!</v>
      </c>
      <c r="K102" s="173" t="e">
        <f t="shared" ca="1" si="134"/>
        <v>#DIV/0!</v>
      </c>
      <c r="L102" s="176" t="e">
        <f t="shared" ca="1" si="134"/>
        <v>#DIV/0!</v>
      </c>
      <c r="M102" s="179" t="e">
        <f ca="1">INDIRECT($A$4&amp;"!"&amp;M101)</f>
        <v>#DIV/0!</v>
      </c>
      <c r="N102" s="173" t="e">
        <f t="shared" ref="N102:W102" ca="1" si="135">O102</f>
        <v>#DIV/0!</v>
      </c>
      <c r="O102" s="173" t="e">
        <f t="shared" ca="1" si="135"/>
        <v>#DIV/0!</v>
      </c>
      <c r="P102" s="173" t="e">
        <f t="shared" ca="1" si="135"/>
        <v>#DIV/0!</v>
      </c>
      <c r="Q102" s="179" t="e">
        <f ca="1">INDIRECT($A$4&amp;"!"&amp;Q101)</f>
        <v>#DIV/0!</v>
      </c>
      <c r="R102" s="173" t="e">
        <f t="shared" ca="1" si="135"/>
        <v>#DIV/0!</v>
      </c>
      <c r="S102" s="173" t="e">
        <f t="shared" ca="1" si="135"/>
        <v>#DIV/0!</v>
      </c>
      <c r="T102" s="173" t="e">
        <f t="shared" ca="1" si="135"/>
        <v>#DIV/0!</v>
      </c>
      <c r="U102" s="179" t="e">
        <f ca="1">INDIRECT($A$4&amp;"!"&amp;U101)</f>
        <v>#DIV/0!</v>
      </c>
      <c r="V102" s="173" t="e">
        <f t="shared" ca="1" si="135"/>
        <v>#DIV/0!</v>
      </c>
      <c r="W102" s="173" t="e">
        <f t="shared" ca="1" si="135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6">AA102</f>
        <v>#DIV/0!</v>
      </c>
      <c r="AA102" s="173" t="e">
        <f t="shared" ca="1" si="136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6"/>
        <v>#DIV/0!</v>
      </c>
      <c r="AE102" s="173" t="e">
        <f t="shared" ca="1" si="136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7">AI102</f>
        <v>#DIV/0!</v>
      </c>
      <c r="AI102" s="173" t="e">
        <f t="shared" ref="AI102" ca="1" si="138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" ca="1" si="139">BC102</f>
        <v>#DIV/0!</v>
      </c>
      <c r="BC102" s="173" t="e">
        <f t="shared" ref="BC102" ca="1" si="140">BD102</f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" ca="1" si="141">BG102</f>
        <v>#DIV/0!</v>
      </c>
      <c r="BG102" s="173" t="e">
        <f t="shared" ref="BG102" ca="1" si="142">BH102</f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43">G46/G17</f>
        <v>#DIV/0!</v>
      </c>
      <c r="H103" s="163" t="e">
        <f t="shared" si="143"/>
        <v>#DIV/0!</v>
      </c>
      <c r="I103" s="163" t="e">
        <f t="shared" si="143"/>
        <v>#DIV/0!</v>
      </c>
      <c r="J103" s="163" t="e">
        <f t="shared" si="143"/>
        <v>#DIV/0!</v>
      </c>
      <c r="K103" s="163" t="e">
        <f t="shared" si="143"/>
        <v>#DIV/0!</v>
      </c>
      <c r="L103" s="163" t="e">
        <f t="shared" si="143"/>
        <v>#DIV/0!</v>
      </c>
      <c r="M103" s="163" t="e">
        <f t="shared" si="143"/>
        <v>#DIV/0!</v>
      </c>
      <c r="N103" s="163" t="e">
        <f t="shared" si="143"/>
        <v>#DIV/0!</v>
      </c>
      <c r="O103" s="163" t="e">
        <f t="shared" si="143"/>
        <v>#DIV/0!</v>
      </c>
      <c r="P103" s="163" t="e">
        <f t="shared" si="143"/>
        <v>#DIV/0!</v>
      </c>
      <c r="Q103" s="163" t="e">
        <f t="shared" si="143"/>
        <v>#DIV/0!</v>
      </c>
      <c r="R103" s="163" t="e">
        <f t="shared" si="143"/>
        <v>#DIV/0!</v>
      </c>
      <c r="S103" s="163" t="e">
        <f t="shared" si="143"/>
        <v>#DIV/0!</v>
      </c>
      <c r="T103" s="163" t="e">
        <f t="shared" si="143"/>
        <v>#DIV/0!</v>
      </c>
      <c r="U103" s="163" t="e">
        <f t="shared" si="143"/>
        <v>#DIV/0!</v>
      </c>
      <c r="V103" s="163" t="e">
        <f t="shared" si="143"/>
        <v>#DIV/0!</v>
      </c>
      <c r="W103" s="163" t="e">
        <f t="shared" si="143"/>
        <v>#DIV/0!</v>
      </c>
      <c r="X103" s="163" t="e">
        <f t="shared" si="143"/>
        <v>#DIV/0!</v>
      </c>
      <c r="Y103" s="163" t="e">
        <f t="shared" si="143"/>
        <v>#DIV/0!</v>
      </c>
      <c r="Z103" s="163" t="e">
        <f t="shared" si="143"/>
        <v>#DIV/0!</v>
      </c>
      <c r="AA103" s="163" t="e">
        <f t="shared" si="143"/>
        <v>#DIV/0!</v>
      </c>
      <c r="AB103" s="163" t="e">
        <f t="shared" si="143"/>
        <v>#DIV/0!</v>
      </c>
      <c r="AC103" s="163" t="e">
        <f t="shared" si="143"/>
        <v>#DIV/0!</v>
      </c>
      <c r="AD103" s="163" t="e">
        <f t="shared" si="143"/>
        <v>#DIV/0!</v>
      </c>
      <c r="AE103" s="163" t="e">
        <f t="shared" si="143"/>
        <v>#DIV/0!</v>
      </c>
      <c r="AF103" s="163" t="e">
        <f t="shared" si="143"/>
        <v>#DIV/0!</v>
      </c>
      <c r="AG103" s="163" t="e">
        <f t="shared" si="143"/>
        <v>#DIV/0!</v>
      </c>
      <c r="AH103" s="163" t="e">
        <f t="shared" si="143"/>
        <v>#DIV/0!</v>
      </c>
      <c r="AI103" s="163" t="e">
        <f t="shared" si="143"/>
        <v>#DIV/0!</v>
      </c>
      <c r="AJ103" s="163" t="e">
        <f t="shared" si="143"/>
        <v>#DIV/0!</v>
      </c>
      <c r="AK103" s="163" t="e">
        <f t="shared" si="143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43"/>
        <v>#DIV/0!</v>
      </c>
      <c r="BC103" s="163" t="e">
        <f t="shared" si="143"/>
        <v>#DIV/0!</v>
      </c>
      <c r="BD103" s="163" t="e">
        <f t="shared" si="143"/>
        <v>#DIV/0!</v>
      </c>
      <c r="BE103" s="163" t="e">
        <f t="shared" si="143"/>
        <v>#DIV/0!</v>
      </c>
      <c r="BF103" s="163" t="e">
        <f t="shared" si="143"/>
        <v>#DIV/0!</v>
      </c>
      <c r="BG103" s="163" t="e">
        <f t="shared" si="143"/>
        <v>#DIV/0!</v>
      </c>
      <c r="BH103" s="163" t="e">
        <f t="shared" si="143"/>
        <v>#DIV/0!</v>
      </c>
      <c r="BI103" s="163" t="e">
        <f t="shared" si="14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44">F17/F15</f>
        <v>#DIV/0!</v>
      </c>
      <c r="G106" s="172" t="e">
        <f t="shared" si="144"/>
        <v>#DIV/0!</v>
      </c>
      <c r="H106" s="172" t="e">
        <f t="shared" si="144"/>
        <v>#DIV/0!</v>
      </c>
      <c r="I106" s="172" t="e">
        <f t="shared" si="144"/>
        <v>#DIV/0!</v>
      </c>
      <c r="J106" s="172" t="e">
        <f t="shared" si="144"/>
        <v>#DIV/0!</v>
      </c>
      <c r="K106" s="172" t="e">
        <f t="shared" si="144"/>
        <v>#DIV/0!</v>
      </c>
      <c r="L106" s="172" t="e">
        <f t="shared" si="144"/>
        <v>#DIV/0!</v>
      </c>
      <c r="M106" s="172" t="e">
        <f t="shared" si="144"/>
        <v>#DIV/0!</v>
      </c>
      <c r="N106" s="172" t="e">
        <f t="shared" si="144"/>
        <v>#DIV/0!</v>
      </c>
      <c r="O106" s="172" t="e">
        <f t="shared" si="144"/>
        <v>#DIV/0!</v>
      </c>
      <c r="P106" s="172" t="e">
        <f t="shared" si="144"/>
        <v>#DIV/0!</v>
      </c>
      <c r="Q106" s="172" t="e">
        <f t="shared" si="144"/>
        <v>#DIV/0!</v>
      </c>
      <c r="R106" s="172" t="e">
        <f t="shared" si="144"/>
        <v>#DIV/0!</v>
      </c>
      <c r="S106" s="172" t="e">
        <f t="shared" si="144"/>
        <v>#DIV/0!</v>
      </c>
      <c r="T106" s="172" t="e">
        <f t="shared" si="144"/>
        <v>#DIV/0!</v>
      </c>
      <c r="U106" s="172" t="e">
        <f t="shared" si="144"/>
        <v>#DIV/0!</v>
      </c>
      <c r="V106" s="172" t="e">
        <f t="shared" si="144"/>
        <v>#DIV/0!</v>
      </c>
      <c r="W106" s="172" t="e">
        <f t="shared" si="144"/>
        <v>#DIV/0!</v>
      </c>
      <c r="X106" s="172" t="e">
        <f t="shared" si="144"/>
        <v>#DIV/0!</v>
      </c>
      <c r="Y106" s="172" t="e">
        <f t="shared" si="144"/>
        <v>#DIV/0!</v>
      </c>
      <c r="Z106" s="172" t="e">
        <f t="shared" si="144"/>
        <v>#DIV/0!</v>
      </c>
      <c r="AA106" s="172" t="e">
        <f t="shared" si="144"/>
        <v>#DIV/0!</v>
      </c>
      <c r="AB106" s="172" t="e">
        <f t="shared" si="144"/>
        <v>#DIV/0!</v>
      </c>
      <c r="AC106" s="172" t="e">
        <f t="shared" si="144"/>
        <v>#DIV/0!</v>
      </c>
      <c r="AD106" s="172" t="e">
        <f t="shared" si="144"/>
        <v>#DIV/0!</v>
      </c>
      <c r="AE106" s="172" t="e">
        <f t="shared" si="144"/>
        <v>#DIV/0!</v>
      </c>
      <c r="AF106" s="172" t="e">
        <f t="shared" si="144"/>
        <v>#DIV/0!</v>
      </c>
      <c r="AG106" s="172" t="e">
        <f t="shared" si="144"/>
        <v>#DIV/0!</v>
      </c>
      <c r="AH106" s="172" t="e">
        <f t="shared" si="144"/>
        <v>#DIV/0!</v>
      </c>
      <c r="AI106" s="172" t="e">
        <f t="shared" si="144"/>
        <v>#DIV/0!</v>
      </c>
      <c r="AJ106" s="172" t="e">
        <f t="shared" si="144"/>
        <v>#DIV/0!</v>
      </c>
      <c r="AK106" s="172" t="e">
        <f t="shared" si="144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5">BB17/BB15</f>
        <v>#DIV/0!</v>
      </c>
      <c r="BC106" s="172" t="e">
        <f t="shared" si="145"/>
        <v>#DIV/0!</v>
      </c>
      <c r="BD106" s="172" t="e">
        <f t="shared" si="145"/>
        <v>#DIV/0!</v>
      </c>
      <c r="BE106" s="172" t="e">
        <f t="shared" si="145"/>
        <v>#DIV/0!</v>
      </c>
      <c r="BF106" s="172" t="e">
        <f t="shared" si="145"/>
        <v>#DIV/0!</v>
      </c>
      <c r="BG106" s="172" t="e">
        <f t="shared" si="145"/>
        <v>#DIV/0!</v>
      </c>
      <c r="BH106" s="172" t="e">
        <f t="shared" si="145"/>
        <v>#DIV/0!</v>
      </c>
      <c r="BI106" s="172" t="e">
        <f t="shared" si="145"/>
        <v>#DIV/0!</v>
      </c>
    </row>
    <row r="107" spans="4:61" x14ac:dyDescent="0.55000000000000004">
      <c r="D107" s="1" t="s">
        <v>440</v>
      </c>
      <c r="F107" s="174" t="e">
        <f ca="1">F103/F102</f>
        <v>#DIV/0!</v>
      </c>
      <c r="G107" s="174" t="e">
        <f t="shared" ref="G107:AG107" ca="1" si="146">G103/G102</f>
        <v>#DIV/0!</v>
      </c>
      <c r="H107" s="174" t="e">
        <f t="shared" ca="1" si="146"/>
        <v>#DIV/0!</v>
      </c>
      <c r="I107" s="174" t="e">
        <f t="shared" ca="1" si="146"/>
        <v>#DIV/0!</v>
      </c>
      <c r="J107" s="174" t="e">
        <f t="shared" ca="1" si="146"/>
        <v>#DIV/0!</v>
      </c>
      <c r="K107" s="174" t="e">
        <f t="shared" ca="1" si="146"/>
        <v>#DIV/0!</v>
      </c>
      <c r="L107" s="174" t="e">
        <f t="shared" ca="1" si="146"/>
        <v>#DIV/0!</v>
      </c>
      <c r="M107" s="174" t="e">
        <f t="shared" ca="1" si="146"/>
        <v>#DIV/0!</v>
      </c>
      <c r="N107" s="174" t="e">
        <f t="shared" ca="1" si="146"/>
        <v>#DIV/0!</v>
      </c>
      <c r="O107" s="174" t="e">
        <f t="shared" ca="1" si="146"/>
        <v>#DIV/0!</v>
      </c>
      <c r="P107" s="174" t="e">
        <f t="shared" ca="1" si="146"/>
        <v>#DIV/0!</v>
      </c>
      <c r="Q107" s="174" t="e">
        <f t="shared" ca="1" si="146"/>
        <v>#DIV/0!</v>
      </c>
      <c r="R107" s="174" t="e">
        <f t="shared" ca="1" si="146"/>
        <v>#DIV/0!</v>
      </c>
      <c r="S107" s="174" t="e">
        <f t="shared" ca="1" si="146"/>
        <v>#DIV/0!</v>
      </c>
      <c r="T107" s="174" t="e">
        <f t="shared" ca="1" si="146"/>
        <v>#DIV/0!</v>
      </c>
      <c r="U107" s="174" t="e">
        <f t="shared" ca="1" si="146"/>
        <v>#DIV/0!</v>
      </c>
      <c r="V107" s="174" t="e">
        <f t="shared" ca="1" si="146"/>
        <v>#DIV/0!</v>
      </c>
      <c r="W107" s="174" t="e">
        <f t="shared" ca="1" si="146"/>
        <v>#DIV/0!</v>
      </c>
      <c r="X107" s="174" t="e">
        <f t="shared" ca="1" si="146"/>
        <v>#DIV/0!</v>
      </c>
      <c r="Y107" s="174" t="e">
        <f t="shared" ca="1" si="146"/>
        <v>#DIV/0!</v>
      </c>
      <c r="Z107" s="174" t="e">
        <f t="shared" ca="1" si="146"/>
        <v>#DIV/0!</v>
      </c>
      <c r="AA107" s="174" t="e">
        <f t="shared" ca="1" si="146"/>
        <v>#DIV/0!</v>
      </c>
      <c r="AB107" s="174" t="e">
        <f t="shared" ca="1" si="146"/>
        <v>#DIV/0!</v>
      </c>
      <c r="AC107" s="174" t="e">
        <f t="shared" ca="1" si="146"/>
        <v>#DIV/0!</v>
      </c>
      <c r="AD107" s="174" t="e">
        <f t="shared" ca="1" si="146"/>
        <v>#DIV/0!</v>
      </c>
      <c r="AE107" s="174" t="e">
        <f t="shared" ca="1" si="146"/>
        <v>#DIV/0!</v>
      </c>
      <c r="AF107" s="174" t="e">
        <f t="shared" ca="1" si="146"/>
        <v>#DIV/0!</v>
      </c>
      <c r="AG107" s="174" t="e">
        <f t="shared" ca="1" si="146"/>
        <v>#DIV/0!</v>
      </c>
      <c r="AH107" s="174" t="e">
        <f t="shared" ref="AH107:AK107" ca="1" si="147">AH103/AH102</f>
        <v>#DIV/0!</v>
      </c>
      <c r="AI107" s="174" t="e">
        <f t="shared" ca="1" si="147"/>
        <v>#DIV/0!</v>
      </c>
      <c r="AJ107" s="174" t="e">
        <f t="shared" ca="1" si="147"/>
        <v>#DIV/0!</v>
      </c>
      <c r="AK107" s="174" t="e">
        <f t="shared" ca="1" si="147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8">BB103/BB102</f>
        <v>#DIV/0!</v>
      </c>
      <c r="BC107" s="174" t="e">
        <f t="shared" ca="1" si="148"/>
        <v>#DIV/0!</v>
      </c>
      <c r="BD107" s="174" t="e">
        <f t="shared" ca="1" si="148"/>
        <v>#DIV/0!</v>
      </c>
      <c r="BE107" s="174" t="e">
        <f t="shared" ca="1" si="148"/>
        <v>#DIV/0!</v>
      </c>
      <c r="BF107" s="174" t="e">
        <f t="shared" ca="1" si="148"/>
        <v>#DIV/0!</v>
      </c>
      <c r="BG107" s="174" t="e">
        <f t="shared" ca="1" si="148"/>
        <v>#DIV/0!</v>
      </c>
      <c r="BH107" s="174" t="e">
        <f t="shared" ca="1" si="148"/>
        <v>#DIV/0!</v>
      </c>
      <c r="BI107" s="174" t="e">
        <f t="shared" ca="1" si="148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49">G19/(G13+G17+G18)</f>
        <v>#DIV/0!</v>
      </c>
      <c r="H108" s="174" t="e">
        <f t="shared" si="149"/>
        <v>#DIV/0!</v>
      </c>
      <c r="I108" s="174" t="e">
        <f t="shared" si="149"/>
        <v>#DIV/0!</v>
      </c>
      <c r="J108" s="174" t="e">
        <f t="shared" si="149"/>
        <v>#DIV/0!</v>
      </c>
      <c r="K108" s="174" t="e">
        <f t="shared" si="149"/>
        <v>#DIV/0!</v>
      </c>
      <c r="L108" s="174" t="e">
        <f t="shared" si="149"/>
        <v>#DIV/0!</v>
      </c>
      <c r="M108" s="174" t="e">
        <f t="shared" si="149"/>
        <v>#DIV/0!</v>
      </c>
      <c r="N108" s="174" t="e">
        <f t="shared" si="149"/>
        <v>#DIV/0!</v>
      </c>
      <c r="O108" s="174" t="e">
        <f t="shared" si="149"/>
        <v>#DIV/0!</v>
      </c>
      <c r="P108" s="174" t="e">
        <f t="shared" si="149"/>
        <v>#DIV/0!</v>
      </c>
      <c r="Q108" s="174" t="e">
        <f t="shared" si="149"/>
        <v>#DIV/0!</v>
      </c>
      <c r="R108" s="174" t="e">
        <f t="shared" si="149"/>
        <v>#DIV/0!</v>
      </c>
      <c r="S108" s="174" t="e">
        <f t="shared" si="149"/>
        <v>#DIV/0!</v>
      </c>
      <c r="T108" s="174" t="e">
        <f t="shared" si="149"/>
        <v>#DIV/0!</v>
      </c>
      <c r="U108" s="174" t="e">
        <f t="shared" si="149"/>
        <v>#DIV/0!</v>
      </c>
      <c r="V108" s="174" t="e">
        <f t="shared" si="149"/>
        <v>#DIV/0!</v>
      </c>
      <c r="W108" s="174" t="e">
        <f t="shared" si="149"/>
        <v>#DIV/0!</v>
      </c>
      <c r="X108" s="174" t="e">
        <f t="shared" si="149"/>
        <v>#DIV/0!</v>
      </c>
      <c r="Y108" s="174" t="e">
        <f t="shared" si="149"/>
        <v>#DIV/0!</v>
      </c>
      <c r="Z108" s="174" t="e">
        <f t="shared" si="149"/>
        <v>#DIV/0!</v>
      </c>
      <c r="AA108" s="174" t="e">
        <f t="shared" si="149"/>
        <v>#DIV/0!</v>
      </c>
      <c r="AB108" s="174" t="e">
        <f t="shared" si="149"/>
        <v>#DIV/0!</v>
      </c>
      <c r="AC108" s="174" t="e">
        <f t="shared" si="149"/>
        <v>#DIV/0!</v>
      </c>
      <c r="AD108" s="174" t="e">
        <f t="shared" si="149"/>
        <v>#DIV/0!</v>
      </c>
      <c r="AE108" s="174" t="e">
        <f t="shared" si="149"/>
        <v>#DIV/0!</v>
      </c>
      <c r="AF108" s="174" t="e">
        <f t="shared" si="149"/>
        <v>#DIV/0!</v>
      </c>
      <c r="AG108" s="174" t="e">
        <f t="shared" si="149"/>
        <v>#DIV/0!</v>
      </c>
      <c r="AH108" s="174" t="e">
        <f t="shared" ref="AH108:AK108" si="150">AH19/(AH13+AH17+AH18)</f>
        <v>#DIV/0!</v>
      </c>
      <c r="AI108" s="174" t="e">
        <f t="shared" si="150"/>
        <v>#DIV/0!</v>
      </c>
      <c r="AJ108" s="174" t="e">
        <f t="shared" si="150"/>
        <v>#DIV/0!</v>
      </c>
      <c r="AK108" s="174" t="e">
        <f t="shared" si="150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51">BB19/(BB13+BB17+BB18)</f>
        <v>#DIV/0!</v>
      </c>
      <c r="BC108" s="174" t="e">
        <f t="shared" si="151"/>
        <v>#DIV/0!</v>
      </c>
      <c r="BD108" s="174" t="e">
        <f t="shared" si="151"/>
        <v>#DIV/0!</v>
      </c>
      <c r="BE108" s="174" t="e">
        <f t="shared" si="151"/>
        <v>#DIV/0!</v>
      </c>
      <c r="BF108" s="174" t="e">
        <f t="shared" si="151"/>
        <v>#DIV/0!</v>
      </c>
      <c r="BG108" s="174" t="e">
        <f t="shared" si="151"/>
        <v>#DIV/0!</v>
      </c>
      <c r="BH108" s="174" t="e">
        <f t="shared" si="151"/>
        <v>#DIV/0!</v>
      </c>
      <c r="BI108" s="174" t="e">
        <f t="shared" si="151"/>
        <v>#DIV/0!</v>
      </c>
    </row>
    <row r="109" spans="4:61" x14ac:dyDescent="0.55000000000000004">
      <c r="D109" s="54"/>
    </row>
  </sheetData>
  <sheetProtection algorithmName="SHA-256" hashValue="AsCVAOdm3p6M581OOlt6Drj9UGfXgQ3gOvcikaD3r/M=" saltValue="J0c01dAuLsohLRw92VnlHw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AL67:AO67">
    <cfRule type="expression" dxfId="21387" priority="547">
      <formula>NOT(F67=0)</formula>
    </cfRule>
  </conditionalFormatting>
  <conditionalFormatting sqref="F38:AG38 AX38:BA38 AL38:AO38">
    <cfRule type="expression" dxfId="21386" priority="546">
      <formula>NOT(F38=0)</formula>
    </cfRule>
  </conditionalFormatting>
  <conditionalFormatting sqref="AP67:AS67">
    <cfRule type="expression" dxfId="21385" priority="410">
      <formula>NOT(AP67=0)</formula>
    </cfRule>
  </conditionalFormatting>
  <conditionalFormatting sqref="AP38:AS38">
    <cfRule type="expression" dxfId="21384" priority="409">
      <formula>NOT(AP38=0)</formula>
    </cfRule>
  </conditionalFormatting>
  <conditionalFormatting sqref="AT67:AW67">
    <cfRule type="expression" dxfId="21383" priority="399">
      <formula>NOT(AT67=0)</formula>
    </cfRule>
  </conditionalFormatting>
  <conditionalFormatting sqref="AT38:AW38">
    <cfRule type="expression" dxfId="21382" priority="398">
      <formula>NOT(AT38=0)</formula>
    </cfRule>
  </conditionalFormatting>
  <conditionalFormatting sqref="BB67:BE67">
    <cfRule type="expression" dxfId="21381" priority="268">
      <formula>NOT(BB67=0)</formula>
    </cfRule>
  </conditionalFormatting>
  <conditionalFormatting sqref="BB38:BE38">
    <cfRule type="expression" dxfId="21380" priority="267">
      <formula>NOT(BB38=0)</formula>
    </cfRule>
  </conditionalFormatting>
  <conditionalFormatting sqref="BF67:BI67">
    <cfRule type="expression" dxfId="21379" priority="157">
      <formula>NOT(BF67=0)</formula>
    </cfRule>
  </conditionalFormatting>
  <conditionalFormatting sqref="BF38:BI38">
    <cfRule type="expression" dxfId="21378" priority="156">
      <formula>NOT(BF38=0)</formula>
    </cfRule>
  </conditionalFormatting>
  <conditionalFormatting sqref="AH67:AK67">
    <cfRule type="expression" dxfId="21377" priority="46">
      <formula>NOT(AH67=0)</formula>
    </cfRule>
  </conditionalFormatting>
  <conditionalFormatting sqref="AH38:AK38">
    <cfRule type="expression" dxfId="21376" priority="45">
      <formula>NOT(AH38=0)</formula>
    </cfRule>
  </conditionalFormatting>
  <conditionalFormatting sqref="F68">
    <cfRule type="expression" dxfId="21375" priority="44">
      <formula>F67=0</formula>
    </cfRule>
  </conditionalFormatting>
  <conditionalFormatting sqref="G68:BI68">
    <cfRule type="expression" dxfId="21374" priority="43">
      <formula>G67=0</formula>
    </cfRule>
  </conditionalFormatting>
  <conditionalFormatting sqref="F39">
    <cfRule type="expression" dxfId="21373" priority="42">
      <formula>F38=0</formula>
    </cfRule>
  </conditionalFormatting>
  <conditionalFormatting sqref="G39:BI39">
    <cfRule type="expression" dxfId="21372" priority="41">
      <formula>G38=0</formula>
    </cfRule>
  </conditionalFormatting>
  <conditionalFormatting sqref="F13">
    <cfRule type="expression" dxfId="21371" priority="4121" stopIfTrue="1">
      <formula>LEN(TRIM($F$13))=0</formula>
    </cfRule>
  </conditionalFormatting>
  <conditionalFormatting sqref="G13">
    <cfRule type="expression" dxfId="21370" priority="4122" stopIfTrue="1">
      <formula>LEN(TRIM($G$13))=0</formula>
    </cfRule>
  </conditionalFormatting>
  <conditionalFormatting sqref="H13">
    <cfRule type="expression" dxfId="21369" priority="4123" stopIfTrue="1">
      <formula>LEN(TRIM($H$13))=0</formula>
    </cfRule>
  </conditionalFormatting>
  <conditionalFormatting sqref="J13">
    <cfRule type="expression" dxfId="21368" priority="4124" stopIfTrue="1">
      <formula>LEN(TRIM($J$13))=0</formula>
    </cfRule>
  </conditionalFormatting>
  <conditionalFormatting sqref="K13">
    <cfRule type="expression" dxfId="21367" priority="4125" stopIfTrue="1">
      <formula>LEN(TRIM($K$13))=0</formula>
    </cfRule>
  </conditionalFormatting>
  <conditionalFormatting sqref="L13">
    <cfRule type="expression" dxfId="21366" priority="4126" stopIfTrue="1">
      <formula>LEN(TRIM($L$13))=0</formula>
    </cfRule>
  </conditionalFormatting>
  <conditionalFormatting sqref="N13">
    <cfRule type="expression" dxfId="21365" priority="4127" stopIfTrue="1">
      <formula>LEN(TRIM($N$13))=0</formula>
    </cfRule>
  </conditionalFormatting>
  <conditionalFormatting sqref="O13">
    <cfRule type="expression" dxfId="21364" priority="4128" stopIfTrue="1">
      <formula>LEN(TRIM($O$13))=0</formula>
    </cfRule>
  </conditionalFormatting>
  <conditionalFormatting sqref="P13">
    <cfRule type="expression" dxfId="21363" priority="4129" stopIfTrue="1">
      <formula>LEN(TRIM($P$13))=0</formula>
    </cfRule>
  </conditionalFormatting>
  <conditionalFormatting sqref="R13">
    <cfRule type="expression" dxfId="21362" priority="4130" stopIfTrue="1">
      <formula>LEN(TRIM($R$13))=0</formula>
    </cfRule>
  </conditionalFormatting>
  <conditionalFormatting sqref="S13">
    <cfRule type="expression" dxfId="21361" priority="4131" stopIfTrue="1">
      <formula>LEN(TRIM($S$13))=0</formula>
    </cfRule>
  </conditionalFormatting>
  <conditionalFormatting sqref="T13">
    <cfRule type="expression" dxfId="21360" priority="4132" stopIfTrue="1">
      <formula>LEN(TRIM($T$13))=0</formula>
    </cfRule>
  </conditionalFormatting>
  <conditionalFormatting sqref="V13">
    <cfRule type="expression" dxfId="21359" priority="4133" stopIfTrue="1">
      <formula>LEN(TRIM($V$13))=0</formula>
    </cfRule>
  </conditionalFormatting>
  <conditionalFormatting sqref="W13">
    <cfRule type="expression" dxfId="21358" priority="4134" stopIfTrue="1">
      <formula>LEN(TRIM($W$13))=0</formula>
    </cfRule>
  </conditionalFormatting>
  <conditionalFormatting sqref="X13">
    <cfRule type="expression" dxfId="21357" priority="4135" stopIfTrue="1">
      <formula>LEN(TRIM($X$13))=0</formula>
    </cfRule>
  </conditionalFormatting>
  <conditionalFormatting sqref="Z13">
    <cfRule type="expression" dxfId="21356" priority="4136" stopIfTrue="1">
      <formula>LEN(TRIM($Z$13))=0</formula>
    </cfRule>
  </conditionalFormatting>
  <conditionalFormatting sqref="AA13">
    <cfRule type="expression" dxfId="21355" priority="4137" stopIfTrue="1">
      <formula>LEN(TRIM($AA$13))=0</formula>
    </cfRule>
  </conditionalFormatting>
  <conditionalFormatting sqref="AB13">
    <cfRule type="expression" dxfId="21354" priority="4138" stopIfTrue="1">
      <formula>LEN(TRIM($AB$13))=0</formula>
    </cfRule>
  </conditionalFormatting>
  <conditionalFormatting sqref="AD13">
    <cfRule type="expression" dxfId="21353" priority="4139" stopIfTrue="1">
      <formula>LEN(TRIM($AD$13))=0</formula>
    </cfRule>
  </conditionalFormatting>
  <conditionalFormatting sqref="AE13">
    <cfRule type="expression" dxfId="21352" priority="4140" stopIfTrue="1">
      <formula>LEN(TRIM($AE$13))=0</formula>
    </cfRule>
  </conditionalFormatting>
  <conditionalFormatting sqref="AF13">
    <cfRule type="expression" dxfId="21351" priority="4141" stopIfTrue="1">
      <formula>LEN(TRIM($AF$13))=0</formula>
    </cfRule>
  </conditionalFormatting>
  <conditionalFormatting sqref="AH13">
    <cfRule type="expression" dxfId="21350" priority="4142" stopIfTrue="1">
      <formula>LEN(TRIM($AH$13))=0</formula>
    </cfRule>
  </conditionalFormatting>
  <conditionalFormatting sqref="AI13">
    <cfRule type="expression" dxfId="21349" priority="4143" stopIfTrue="1">
      <formula>LEN(TRIM($AI$13))=0</formula>
    </cfRule>
  </conditionalFormatting>
  <conditionalFormatting sqref="AJ13">
    <cfRule type="expression" dxfId="21348" priority="4144" stopIfTrue="1">
      <formula>LEN(TRIM($AJ$13))=0</formula>
    </cfRule>
  </conditionalFormatting>
  <conditionalFormatting sqref="BB13">
    <cfRule type="expression" dxfId="21347" priority="4145" stopIfTrue="1">
      <formula>LEN(TRIM($BB$13))=0</formula>
    </cfRule>
  </conditionalFormatting>
  <conditionalFormatting sqref="BC13">
    <cfRule type="expression" dxfId="21346" priority="4146" stopIfTrue="1">
      <formula>LEN(TRIM($BC$13))=0</formula>
    </cfRule>
  </conditionalFormatting>
  <conditionalFormatting sqref="BD13">
    <cfRule type="expression" dxfId="21345" priority="4147" stopIfTrue="1">
      <formula>LEN(TRIM($BD$13))=0</formula>
    </cfRule>
  </conditionalFormatting>
  <conditionalFormatting sqref="BF13">
    <cfRule type="expression" dxfId="21344" priority="4148" stopIfTrue="1">
      <formula>LEN(TRIM($BF$13))=0</formula>
    </cfRule>
  </conditionalFormatting>
  <conditionalFormatting sqref="BG13">
    <cfRule type="expression" dxfId="21343" priority="4149" stopIfTrue="1">
      <formula>LEN(TRIM($BG$13))=0</formula>
    </cfRule>
  </conditionalFormatting>
  <conditionalFormatting sqref="BH13">
    <cfRule type="expression" dxfId="21342" priority="4150" stopIfTrue="1">
      <formula>LEN(TRIM($BH$13))=0</formula>
    </cfRule>
  </conditionalFormatting>
  <conditionalFormatting sqref="F15">
    <cfRule type="expression" dxfId="21341" priority="4151" stopIfTrue="1">
      <formula>LEN(TRIM($F$15))=0</formula>
    </cfRule>
  </conditionalFormatting>
  <conditionalFormatting sqref="G15">
    <cfRule type="expression" dxfId="21340" priority="4152" stopIfTrue="1">
      <formula>LEN(TRIM($G$15))=0</formula>
    </cfRule>
  </conditionalFormatting>
  <conditionalFormatting sqref="H15">
    <cfRule type="expression" dxfId="21339" priority="4153" stopIfTrue="1">
      <formula>LEN(TRIM($H$15))=0</formula>
    </cfRule>
  </conditionalFormatting>
  <conditionalFormatting sqref="J15">
    <cfRule type="expression" dxfId="21338" priority="4154" stopIfTrue="1">
      <formula>LEN(TRIM($J$15))=0</formula>
    </cfRule>
  </conditionalFormatting>
  <conditionalFormatting sqref="K15">
    <cfRule type="expression" dxfId="21337" priority="4155" stopIfTrue="1">
      <formula>LEN(TRIM($K$15))=0</formula>
    </cfRule>
  </conditionalFormatting>
  <conditionalFormatting sqref="L15">
    <cfRule type="expression" dxfId="21336" priority="4156" stopIfTrue="1">
      <formula>LEN(TRIM($L$15))=0</formula>
    </cfRule>
  </conditionalFormatting>
  <conditionalFormatting sqref="N15">
    <cfRule type="expression" dxfId="21335" priority="4157" stopIfTrue="1">
      <formula>LEN(TRIM($N$15))=0</formula>
    </cfRule>
  </conditionalFormatting>
  <conditionalFormatting sqref="O15">
    <cfRule type="expression" dxfId="21334" priority="4158" stopIfTrue="1">
      <formula>LEN(TRIM($O$15))=0</formula>
    </cfRule>
  </conditionalFormatting>
  <conditionalFormatting sqref="P15">
    <cfRule type="expression" dxfId="21333" priority="4159" stopIfTrue="1">
      <formula>LEN(TRIM($P$15))=0</formula>
    </cfRule>
  </conditionalFormatting>
  <conditionalFormatting sqref="R15">
    <cfRule type="expression" dxfId="21332" priority="4160" stopIfTrue="1">
      <formula>LEN(TRIM($R$15))=0</formula>
    </cfRule>
  </conditionalFormatting>
  <conditionalFormatting sqref="S15">
    <cfRule type="expression" dxfId="21331" priority="4161" stopIfTrue="1">
      <formula>LEN(TRIM($S$15))=0</formula>
    </cfRule>
  </conditionalFormatting>
  <conditionalFormatting sqref="T15">
    <cfRule type="expression" dxfId="21330" priority="4162" stopIfTrue="1">
      <formula>LEN(TRIM($T$15))=0</formula>
    </cfRule>
  </conditionalFormatting>
  <conditionalFormatting sqref="V15">
    <cfRule type="expression" dxfId="21329" priority="4163" stopIfTrue="1">
      <formula>LEN(TRIM($V$15))=0</formula>
    </cfRule>
  </conditionalFormatting>
  <conditionalFormatting sqref="W15">
    <cfRule type="expression" dxfId="21328" priority="4164" stopIfTrue="1">
      <formula>LEN(TRIM($W$15))=0</formula>
    </cfRule>
  </conditionalFormatting>
  <conditionalFormatting sqref="X15">
    <cfRule type="expression" dxfId="21327" priority="4165" stopIfTrue="1">
      <formula>LEN(TRIM($X$15))=0</formula>
    </cfRule>
  </conditionalFormatting>
  <conditionalFormatting sqref="Z15">
    <cfRule type="expression" dxfId="21326" priority="4166" stopIfTrue="1">
      <formula>LEN(TRIM($Z$15))=0</formula>
    </cfRule>
  </conditionalFormatting>
  <conditionalFormatting sqref="AA15">
    <cfRule type="expression" dxfId="21325" priority="4167" stopIfTrue="1">
      <formula>LEN(TRIM($AA$15))=0</formula>
    </cfRule>
  </conditionalFormatting>
  <conditionalFormatting sqref="AB15">
    <cfRule type="expression" dxfId="21324" priority="4168" stopIfTrue="1">
      <formula>LEN(TRIM($AB$15))=0</formula>
    </cfRule>
  </conditionalFormatting>
  <conditionalFormatting sqref="AD15">
    <cfRule type="expression" dxfId="21323" priority="4169" stopIfTrue="1">
      <formula>LEN(TRIM($AD$15))=0</formula>
    </cfRule>
  </conditionalFormatting>
  <conditionalFormatting sqref="AE15">
    <cfRule type="expression" dxfId="21322" priority="4170" stopIfTrue="1">
      <formula>LEN(TRIM($AE$15))=0</formula>
    </cfRule>
  </conditionalFormatting>
  <conditionalFormatting sqref="AF15">
    <cfRule type="expression" dxfId="21321" priority="4171" stopIfTrue="1">
      <formula>LEN(TRIM($AF$15))=0</formula>
    </cfRule>
  </conditionalFormatting>
  <conditionalFormatting sqref="AH15">
    <cfRule type="expression" dxfId="21320" priority="4172" stopIfTrue="1">
      <formula>LEN(TRIM($AH$15))=0</formula>
    </cfRule>
  </conditionalFormatting>
  <conditionalFormatting sqref="AI15">
    <cfRule type="expression" dxfId="21319" priority="4173" stopIfTrue="1">
      <formula>LEN(TRIM($AI$15))=0</formula>
    </cfRule>
  </conditionalFormatting>
  <conditionalFormatting sqref="AJ15">
    <cfRule type="expression" dxfId="21318" priority="4174" stopIfTrue="1">
      <formula>LEN(TRIM($AJ$15))=0</formula>
    </cfRule>
  </conditionalFormatting>
  <conditionalFormatting sqref="BB15">
    <cfRule type="expression" dxfId="21317" priority="4175" stopIfTrue="1">
      <formula>LEN(TRIM($BB$15))=0</formula>
    </cfRule>
  </conditionalFormatting>
  <conditionalFormatting sqref="BC15">
    <cfRule type="expression" dxfId="21316" priority="4176" stopIfTrue="1">
      <formula>LEN(TRIM($BC$15))=0</formula>
    </cfRule>
  </conditionalFormatting>
  <conditionalFormatting sqref="BD15">
    <cfRule type="expression" dxfId="21315" priority="4177" stopIfTrue="1">
      <formula>LEN(TRIM($BD$15))=0</formula>
    </cfRule>
  </conditionalFormatting>
  <conditionalFormatting sqref="BF15">
    <cfRule type="expression" dxfId="21314" priority="4178" stopIfTrue="1">
      <formula>LEN(TRIM($BF$15))=0</formula>
    </cfRule>
  </conditionalFormatting>
  <conditionalFormatting sqref="BG15">
    <cfRule type="expression" dxfId="21313" priority="4179" stopIfTrue="1">
      <formula>LEN(TRIM($BG$15))=0</formula>
    </cfRule>
  </conditionalFormatting>
  <conditionalFormatting sqref="BH15">
    <cfRule type="expression" dxfId="21312" priority="4180" stopIfTrue="1">
      <formula>LEN(TRIM($BH$15))=0</formula>
    </cfRule>
  </conditionalFormatting>
  <conditionalFormatting sqref="F17">
    <cfRule type="expression" dxfId="21311" priority="4181" stopIfTrue="1">
      <formula>LEN(TRIM($F$17))=0</formula>
    </cfRule>
  </conditionalFormatting>
  <conditionalFormatting sqref="G17">
    <cfRule type="expression" dxfId="21310" priority="4182" stopIfTrue="1">
      <formula>LEN(TRIM($G$17))=0</formula>
    </cfRule>
  </conditionalFormatting>
  <conditionalFormatting sqref="H17">
    <cfRule type="expression" dxfId="21309" priority="4183" stopIfTrue="1">
      <formula>LEN(TRIM($H$17))=0</formula>
    </cfRule>
  </conditionalFormatting>
  <conditionalFormatting sqref="F18">
    <cfRule type="expression" dxfId="21308" priority="4184" stopIfTrue="1">
      <formula>LEN(TRIM($F$18))=0</formula>
    </cfRule>
  </conditionalFormatting>
  <conditionalFormatting sqref="G18">
    <cfRule type="expression" dxfId="21307" priority="4185" stopIfTrue="1">
      <formula>LEN(TRIM($G$18))=0</formula>
    </cfRule>
  </conditionalFormatting>
  <conditionalFormatting sqref="H18">
    <cfRule type="expression" dxfId="21306" priority="4186" stopIfTrue="1">
      <formula>LEN(TRIM($H$18))=0</formula>
    </cfRule>
  </conditionalFormatting>
  <conditionalFormatting sqref="J17">
    <cfRule type="expression" dxfId="21305" priority="4187" stopIfTrue="1">
      <formula>LEN(TRIM($J$17))=0</formula>
    </cfRule>
  </conditionalFormatting>
  <conditionalFormatting sqref="K17">
    <cfRule type="expression" dxfId="21304" priority="4188" stopIfTrue="1">
      <formula>LEN(TRIM($K$17))=0</formula>
    </cfRule>
  </conditionalFormatting>
  <conditionalFormatting sqref="L17">
    <cfRule type="expression" dxfId="21303" priority="4189" stopIfTrue="1">
      <formula>LEN(TRIM($L$17))=0</formula>
    </cfRule>
  </conditionalFormatting>
  <conditionalFormatting sqref="J18">
    <cfRule type="expression" dxfId="21302" priority="4190" stopIfTrue="1">
      <formula>LEN(TRIM($J$18))=0</formula>
    </cfRule>
  </conditionalFormatting>
  <conditionalFormatting sqref="K18">
    <cfRule type="expression" dxfId="21301" priority="4191" stopIfTrue="1">
      <formula>LEN(TRIM($K$18))=0</formula>
    </cfRule>
  </conditionalFormatting>
  <conditionalFormatting sqref="L18">
    <cfRule type="expression" dxfId="21300" priority="4192" stopIfTrue="1">
      <formula>LEN(TRIM($L$18))=0</formula>
    </cfRule>
  </conditionalFormatting>
  <conditionalFormatting sqref="N17">
    <cfRule type="expression" dxfId="21299" priority="4193" stopIfTrue="1">
      <formula>LEN(TRIM($N$17))=0</formula>
    </cfRule>
  </conditionalFormatting>
  <conditionalFormatting sqref="O17">
    <cfRule type="expression" dxfId="21298" priority="4194" stopIfTrue="1">
      <formula>LEN(TRIM($O$17))=0</formula>
    </cfRule>
  </conditionalFormatting>
  <conditionalFormatting sqref="P17">
    <cfRule type="expression" dxfId="21297" priority="4195" stopIfTrue="1">
      <formula>LEN(TRIM($P$17))=0</formula>
    </cfRule>
  </conditionalFormatting>
  <conditionalFormatting sqref="N18">
    <cfRule type="expression" dxfId="21296" priority="4196" stopIfTrue="1">
      <formula>LEN(TRIM($N$18))=0</formula>
    </cfRule>
  </conditionalFormatting>
  <conditionalFormatting sqref="O18">
    <cfRule type="expression" dxfId="21295" priority="4197" stopIfTrue="1">
      <formula>LEN(TRIM($O$18))=0</formula>
    </cfRule>
  </conditionalFormatting>
  <conditionalFormatting sqref="P18">
    <cfRule type="expression" dxfId="21294" priority="4198" stopIfTrue="1">
      <formula>LEN(TRIM($P$18))=0</formula>
    </cfRule>
  </conditionalFormatting>
  <conditionalFormatting sqref="R17">
    <cfRule type="expression" dxfId="21293" priority="4199" stopIfTrue="1">
      <formula>LEN(TRIM($R$17))=0</formula>
    </cfRule>
  </conditionalFormatting>
  <conditionalFormatting sqref="S17">
    <cfRule type="expression" dxfId="21292" priority="4200" stopIfTrue="1">
      <formula>LEN(TRIM($S$17))=0</formula>
    </cfRule>
  </conditionalFormatting>
  <conditionalFormatting sqref="T17">
    <cfRule type="expression" dxfId="21291" priority="4201" stopIfTrue="1">
      <formula>LEN(TRIM($T$17))=0</formula>
    </cfRule>
  </conditionalFormatting>
  <conditionalFormatting sqref="R18">
    <cfRule type="expression" dxfId="21290" priority="4202" stopIfTrue="1">
      <formula>LEN(TRIM($R$18))=0</formula>
    </cfRule>
  </conditionalFormatting>
  <conditionalFormatting sqref="S18">
    <cfRule type="expression" dxfId="21289" priority="4203" stopIfTrue="1">
      <formula>LEN(TRIM($S$18))=0</formula>
    </cfRule>
  </conditionalFormatting>
  <conditionalFormatting sqref="T18">
    <cfRule type="expression" dxfId="21288" priority="4204" stopIfTrue="1">
      <formula>LEN(TRIM($T$18))=0</formula>
    </cfRule>
  </conditionalFormatting>
  <conditionalFormatting sqref="V17">
    <cfRule type="expression" dxfId="21287" priority="4205" stopIfTrue="1">
      <formula>LEN(TRIM($V$17))=0</formula>
    </cfRule>
  </conditionalFormatting>
  <conditionalFormatting sqref="W17">
    <cfRule type="expression" dxfId="21286" priority="4206" stopIfTrue="1">
      <formula>LEN(TRIM($W$17))=0</formula>
    </cfRule>
  </conditionalFormatting>
  <conditionalFormatting sqref="X17">
    <cfRule type="expression" dxfId="21285" priority="4207" stopIfTrue="1">
      <formula>LEN(TRIM($X$17))=0</formula>
    </cfRule>
  </conditionalFormatting>
  <conditionalFormatting sqref="V18">
    <cfRule type="expression" dxfId="21284" priority="4208" stopIfTrue="1">
      <formula>LEN(TRIM($V$18))=0</formula>
    </cfRule>
  </conditionalFormatting>
  <conditionalFormatting sqref="W18">
    <cfRule type="expression" dxfId="21283" priority="4209" stopIfTrue="1">
      <formula>LEN(TRIM($W$18))=0</formula>
    </cfRule>
  </conditionalFormatting>
  <conditionalFormatting sqref="X18">
    <cfRule type="expression" dxfId="21282" priority="4210" stopIfTrue="1">
      <formula>LEN(TRIM($X$18))=0</formula>
    </cfRule>
  </conditionalFormatting>
  <conditionalFormatting sqref="Z17">
    <cfRule type="expression" dxfId="21281" priority="4211" stopIfTrue="1">
      <formula>LEN(TRIM($Z$17))=0</formula>
    </cfRule>
  </conditionalFormatting>
  <conditionalFormatting sqref="AA17">
    <cfRule type="expression" dxfId="21280" priority="4212" stopIfTrue="1">
      <formula>LEN(TRIM($AA$17))=0</formula>
    </cfRule>
  </conditionalFormatting>
  <conditionalFormatting sqref="AB17">
    <cfRule type="expression" dxfId="21279" priority="4213" stopIfTrue="1">
      <formula>LEN(TRIM($AB$17))=0</formula>
    </cfRule>
  </conditionalFormatting>
  <conditionalFormatting sqref="Z18">
    <cfRule type="expression" dxfId="21278" priority="4214" stopIfTrue="1">
      <formula>LEN(TRIM($Z$18))=0</formula>
    </cfRule>
  </conditionalFormatting>
  <conditionalFormatting sqref="AA18">
    <cfRule type="expression" dxfId="21277" priority="4215" stopIfTrue="1">
      <formula>LEN(TRIM($AA$18))=0</formula>
    </cfRule>
  </conditionalFormatting>
  <conditionalFormatting sqref="AB18">
    <cfRule type="expression" dxfId="21276" priority="4216" stopIfTrue="1">
      <formula>LEN(TRIM($AB$18))=0</formula>
    </cfRule>
  </conditionalFormatting>
  <conditionalFormatting sqref="AD17">
    <cfRule type="expression" dxfId="21275" priority="4217" stopIfTrue="1">
      <formula>LEN(TRIM($AD$17))=0</formula>
    </cfRule>
  </conditionalFormatting>
  <conditionalFormatting sqref="AE17">
    <cfRule type="expression" dxfId="21274" priority="4218" stopIfTrue="1">
      <formula>LEN(TRIM($AE$17))=0</formula>
    </cfRule>
  </conditionalFormatting>
  <conditionalFormatting sqref="AF17">
    <cfRule type="expression" dxfId="21273" priority="4219" stopIfTrue="1">
      <formula>LEN(TRIM($AF$17))=0</formula>
    </cfRule>
  </conditionalFormatting>
  <conditionalFormatting sqref="AD18">
    <cfRule type="expression" dxfId="21272" priority="4220" stopIfTrue="1">
      <formula>LEN(TRIM($AD$18))=0</formula>
    </cfRule>
  </conditionalFormatting>
  <conditionalFormatting sqref="AE18">
    <cfRule type="expression" dxfId="21271" priority="4221" stopIfTrue="1">
      <formula>LEN(TRIM($AE$18))=0</formula>
    </cfRule>
  </conditionalFormatting>
  <conditionalFormatting sqref="AF18">
    <cfRule type="expression" dxfId="21270" priority="4222" stopIfTrue="1">
      <formula>LEN(TRIM($AF$18))=0</formula>
    </cfRule>
  </conditionalFormatting>
  <conditionalFormatting sqref="AH17">
    <cfRule type="expression" dxfId="21269" priority="4223" stopIfTrue="1">
      <formula>LEN(TRIM($AH$17))=0</formula>
    </cfRule>
  </conditionalFormatting>
  <conditionalFormatting sqref="AI17">
    <cfRule type="expression" dxfId="21268" priority="4224" stopIfTrue="1">
      <formula>LEN(TRIM($AI$17))=0</formula>
    </cfRule>
  </conditionalFormatting>
  <conditionalFormatting sqref="AJ17">
    <cfRule type="expression" dxfId="21267" priority="4225" stopIfTrue="1">
      <formula>LEN(TRIM($AJ$17))=0</formula>
    </cfRule>
  </conditionalFormatting>
  <conditionalFormatting sqref="AH18">
    <cfRule type="expression" dxfId="21266" priority="4226" stopIfTrue="1">
      <formula>LEN(TRIM($AH$18))=0</formula>
    </cfRule>
  </conditionalFormatting>
  <conditionalFormatting sqref="AI18">
    <cfRule type="expression" dxfId="21265" priority="4227" stopIfTrue="1">
      <formula>LEN(TRIM($AI$18))=0</formula>
    </cfRule>
  </conditionalFormatting>
  <conditionalFormatting sqref="AJ18">
    <cfRule type="expression" dxfId="21264" priority="4228" stopIfTrue="1">
      <formula>LEN(TRIM($AJ$18))=0</formula>
    </cfRule>
  </conditionalFormatting>
  <conditionalFormatting sqref="BB17">
    <cfRule type="expression" dxfId="21263" priority="4229" stopIfTrue="1">
      <formula>LEN(TRIM($BB$17))=0</formula>
    </cfRule>
  </conditionalFormatting>
  <conditionalFormatting sqref="BC17">
    <cfRule type="expression" dxfId="21262" priority="4230" stopIfTrue="1">
      <formula>LEN(TRIM($BC$17))=0</formula>
    </cfRule>
  </conditionalFormatting>
  <conditionalFormatting sqref="BD17">
    <cfRule type="expression" dxfId="21261" priority="4231" stopIfTrue="1">
      <formula>LEN(TRIM($BD$17))=0</formula>
    </cfRule>
  </conditionalFormatting>
  <conditionalFormatting sqref="BB18">
    <cfRule type="expression" dxfId="21260" priority="4232" stopIfTrue="1">
      <formula>LEN(TRIM($BB$18))=0</formula>
    </cfRule>
  </conditionalFormatting>
  <conditionalFormatting sqref="BC18">
    <cfRule type="expression" dxfId="21259" priority="4233" stopIfTrue="1">
      <formula>LEN(TRIM($BC$18))=0</formula>
    </cfRule>
  </conditionalFormatting>
  <conditionalFormatting sqref="BD18">
    <cfRule type="expression" dxfId="21258" priority="4234" stopIfTrue="1">
      <formula>LEN(TRIM($BD$18))=0</formula>
    </cfRule>
  </conditionalFormatting>
  <conditionalFormatting sqref="BF17">
    <cfRule type="expression" dxfId="21257" priority="4235" stopIfTrue="1">
      <formula>LEN(TRIM($BF$17))=0</formula>
    </cfRule>
  </conditionalFormatting>
  <conditionalFormatting sqref="BG17">
    <cfRule type="expression" dxfId="21256" priority="4236" stopIfTrue="1">
      <formula>LEN(TRIM($BG$17))=0</formula>
    </cfRule>
  </conditionalFormatting>
  <conditionalFormatting sqref="BH17">
    <cfRule type="expression" dxfId="21255" priority="4237" stopIfTrue="1">
      <formula>LEN(TRIM($BH$17))=0</formula>
    </cfRule>
  </conditionalFormatting>
  <conditionalFormatting sqref="BF18">
    <cfRule type="expression" dxfId="21254" priority="4238" stopIfTrue="1">
      <formula>LEN(TRIM($BF$18))=0</formula>
    </cfRule>
  </conditionalFormatting>
  <conditionalFormatting sqref="BG18">
    <cfRule type="expression" dxfId="21253" priority="4239" stopIfTrue="1">
      <formula>LEN(TRIM($BG$18))=0</formula>
    </cfRule>
  </conditionalFormatting>
  <conditionalFormatting sqref="BH18">
    <cfRule type="expression" dxfId="21252" priority="4240" stopIfTrue="1">
      <formula>LEN(TRIM($BH$18))=0</formula>
    </cfRule>
  </conditionalFormatting>
  <conditionalFormatting sqref="F20">
    <cfRule type="expression" dxfId="21251" priority="4241" stopIfTrue="1">
      <formula>LEN(TRIM($F$20))=0</formula>
    </cfRule>
  </conditionalFormatting>
  <conditionalFormatting sqref="G20">
    <cfRule type="expression" dxfId="21250" priority="4242" stopIfTrue="1">
      <formula>LEN(TRIM($G$20))=0</formula>
    </cfRule>
  </conditionalFormatting>
  <conditionalFormatting sqref="H20">
    <cfRule type="expression" dxfId="21249" priority="4243" stopIfTrue="1">
      <formula>LEN(TRIM($H$20))=0</formula>
    </cfRule>
  </conditionalFormatting>
  <conditionalFormatting sqref="F21">
    <cfRule type="expression" dxfId="21248" priority="4244" stopIfTrue="1">
      <formula>LEN(TRIM($F$21))=0</formula>
    </cfRule>
  </conditionalFormatting>
  <conditionalFormatting sqref="G21">
    <cfRule type="expression" dxfId="21247" priority="4245" stopIfTrue="1">
      <formula>LEN(TRIM($G$21))=0</formula>
    </cfRule>
  </conditionalFormatting>
  <conditionalFormatting sqref="H21">
    <cfRule type="expression" dxfId="21246" priority="4246" stopIfTrue="1">
      <formula>LEN(TRIM($H$21))=0</formula>
    </cfRule>
  </conditionalFormatting>
  <conditionalFormatting sqref="F22">
    <cfRule type="expression" dxfId="21245" priority="4247" stopIfTrue="1">
      <formula>LEN(TRIM($F$22))=0</formula>
    </cfRule>
  </conditionalFormatting>
  <conditionalFormatting sqref="G22">
    <cfRule type="expression" dxfId="21244" priority="4248" stopIfTrue="1">
      <formula>LEN(TRIM($G$22))=0</formula>
    </cfRule>
  </conditionalFormatting>
  <conditionalFormatting sqref="H22">
    <cfRule type="expression" dxfId="21243" priority="4249" stopIfTrue="1">
      <formula>LEN(TRIM($H$22))=0</formula>
    </cfRule>
  </conditionalFormatting>
  <conditionalFormatting sqref="J20">
    <cfRule type="expression" dxfId="21242" priority="4250" stopIfTrue="1">
      <formula>LEN(TRIM($J$20))=0</formula>
    </cfRule>
  </conditionalFormatting>
  <conditionalFormatting sqref="K20">
    <cfRule type="expression" dxfId="21241" priority="4251" stopIfTrue="1">
      <formula>LEN(TRIM($K$20))=0</formula>
    </cfRule>
  </conditionalFormatting>
  <conditionalFormatting sqref="L20">
    <cfRule type="expression" dxfId="21240" priority="4252" stopIfTrue="1">
      <formula>LEN(TRIM($L$20))=0</formula>
    </cfRule>
  </conditionalFormatting>
  <conditionalFormatting sqref="J21">
    <cfRule type="expression" dxfId="21239" priority="4253" stopIfTrue="1">
      <formula>LEN(TRIM($J$21))=0</formula>
    </cfRule>
  </conditionalFormatting>
  <conditionalFormatting sqref="K21">
    <cfRule type="expression" dxfId="21238" priority="4254" stopIfTrue="1">
      <formula>LEN(TRIM($K$21))=0</formula>
    </cfRule>
  </conditionalFormatting>
  <conditionalFormatting sqref="L21">
    <cfRule type="expression" dxfId="21237" priority="4255" stopIfTrue="1">
      <formula>LEN(TRIM($L$21))=0</formula>
    </cfRule>
  </conditionalFormatting>
  <conditionalFormatting sqref="J22">
    <cfRule type="expression" dxfId="21236" priority="4256" stopIfTrue="1">
      <formula>LEN(TRIM($J$22))=0</formula>
    </cfRule>
  </conditionalFormatting>
  <conditionalFormatting sqref="K22">
    <cfRule type="expression" dxfId="21235" priority="4257" stopIfTrue="1">
      <formula>LEN(TRIM($K$22))=0</formula>
    </cfRule>
  </conditionalFormatting>
  <conditionalFormatting sqref="L22">
    <cfRule type="expression" dxfId="21234" priority="4258" stopIfTrue="1">
      <formula>LEN(TRIM($L$22))=0</formula>
    </cfRule>
  </conditionalFormatting>
  <conditionalFormatting sqref="N20">
    <cfRule type="expression" dxfId="21233" priority="4259" stopIfTrue="1">
      <formula>LEN(TRIM($N$20))=0</formula>
    </cfRule>
  </conditionalFormatting>
  <conditionalFormatting sqref="O20">
    <cfRule type="expression" dxfId="21232" priority="4260" stopIfTrue="1">
      <formula>LEN(TRIM($O$20))=0</formula>
    </cfRule>
  </conditionalFormatting>
  <conditionalFormatting sqref="P20">
    <cfRule type="expression" dxfId="21231" priority="4261" stopIfTrue="1">
      <formula>LEN(TRIM($P$20))=0</formula>
    </cfRule>
  </conditionalFormatting>
  <conditionalFormatting sqref="N21">
    <cfRule type="expression" dxfId="21230" priority="4262" stopIfTrue="1">
      <formula>LEN(TRIM($N$21))=0</formula>
    </cfRule>
  </conditionalFormatting>
  <conditionalFormatting sqref="O21">
    <cfRule type="expression" dxfId="21229" priority="4263" stopIfTrue="1">
      <formula>LEN(TRIM($O$21))=0</formula>
    </cfRule>
  </conditionalFormatting>
  <conditionalFormatting sqref="P21">
    <cfRule type="expression" dxfId="21228" priority="4264" stopIfTrue="1">
      <formula>LEN(TRIM($P$21))=0</formula>
    </cfRule>
  </conditionalFormatting>
  <conditionalFormatting sqref="N22">
    <cfRule type="expression" dxfId="21227" priority="4265" stopIfTrue="1">
      <formula>LEN(TRIM($N$22))=0</formula>
    </cfRule>
  </conditionalFormatting>
  <conditionalFormatting sqref="O22">
    <cfRule type="expression" dxfId="21226" priority="4266" stopIfTrue="1">
      <formula>LEN(TRIM($O$22))=0</formula>
    </cfRule>
  </conditionalFormatting>
  <conditionalFormatting sqref="P22">
    <cfRule type="expression" dxfId="21225" priority="4267" stopIfTrue="1">
      <formula>LEN(TRIM($P$22))=0</formula>
    </cfRule>
  </conditionalFormatting>
  <conditionalFormatting sqref="R20">
    <cfRule type="expression" dxfId="21224" priority="4268" stopIfTrue="1">
      <formula>LEN(TRIM($R$20))=0</formula>
    </cfRule>
  </conditionalFormatting>
  <conditionalFormatting sqref="S20">
    <cfRule type="expression" dxfId="21223" priority="4269" stopIfTrue="1">
      <formula>LEN(TRIM($S$20))=0</formula>
    </cfRule>
  </conditionalFormatting>
  <conditionalFormatting sqref="T20">
    <cfRule type="expression" dxfId="21222" priority="4270" stopIfTrue="1">
      <formula>LEN(TRIM($T$20))=0</formula>
    </cfRule>
  </conditionalFormatting>
  <conditionalFormatting sqref="R21">
    <cfRule type="expression" dxfId="21221" priority="4271" stopIfTrue="1">
      <formula>LEN(TRIM($R$21))=0</formula>
    </cfRule>
  </conditionalFormatting>
  <conditionalFormatting sqref="S21">
    <cfRule type="expression" dxfId="21220" priority="4272" stopIfTrue="1">
      <formula>LEN(TRIM($S$21))=0</formula>
    </cfRule>
  </conditionalFormatting>
  <conditionalFormatting sqref="T21">
    <cfRule type="expression" dxfId="21219" priority="4273" stopIfTrue="1">
      <formula>LEN(TRIM($T$21))=0</formula>
    </cfRule>
  </conditionalFormatting>
  <conditionalFormatting sqref="R22">
    <cfRule type="expression" dxfId="21218" priority="4274" stopIfTrue="1">
      <formula>LEN(TRIM($R$22))=0</formula>
    </cfRule>
  </conditionalFormatting>
  <conditionalFormatting sqref="S22">
    <cfRule type="expression" dxfId="21217" priority="4275" stopIfTrue="1">
      <formula>LEN(TRIM($S$22))=0</formula>
    </cfRule>
  </conditionalFormatting>
  <conditionalFormatting sqref="T22">
    <cfRule type="expression" dxfId="21216" priority="4276" stopIfTrue="1">
      <formula>LEN(TRIM($T$22))=0</formula>
    </cfRule>
  </conditionalFormatting>
  <conditionalFormatting sqref="V20">
    <cfRule type="expression" dxfId="21215" priority="4277" stopIfTrue="1">
      <formula>LEN(TRIM($V$20))=0</formula>
    </cfRule>
  </conditionalFormatting>
  <conditionalFormatting sqref="W20">
    <cfRule type="expression" dxfId="21214" priority="4278" stopIfTrue="1">
      <formula>LEN(TRIM($W$20))=0</formula>
    </cfRule>
  </conditionalFormatting>
  <conditionalFormatting sqref="X20">
    <cfRule type="expression" dxfId="21213" priority="4279" stopIfTrue="1">
      <formula>LEN(TRIM($X$20))=0</formula>
    </cfRule>
  </conditionalFormatting>
  <conditionalFormatting sqref="V21">
    <cfRule type="expression" dxfId="21212" priority="4280" stopIfTrue="1">
      <formula>LEN(TRIM($V$21))=0</formula>
    </cfRule>
  </conditionalFormatting>
  <conditionalFormatting sqref="W21">
    <cfRule type="expression" dxfId="21211" priority="4281" stopIfTrue="1">
      <formula>LEN(TRIM($W$21))=0</formula>
    </cfRule>
  </conditionalFormatting>
  <conditionalFormatting sqref="X21">
    <cfRule type="expression" dxfId="21210" priority="4282" stopIfTrue="1">
      <formula>LEN(TRIM($X$21))=0</formula>
    </cfRule>
  </conditionalFormatting>
  <conditionalFormatting sqref="V22">
    <cfRule type="expression" dxfId="21209" priority="4283" stopIfTrue="1">
      <formula>LEN(TRIM($V$22))=0</formula>
    </cfRule>
  </conditionalFormatting>
  <conditionalFormatting sqref="W22">
    <cfRule type="expression" dxfId="21208" priority="4284" stopIfTrue="1">
      <formula>LEN(TRIM($W$22))=0</formula>
    </cfRule>
  </conditionalFormatting>
  <conditionalFormatting sqref="X22">
    <cfRule type="expression" dxfId="21207" priority="4285" stopIfTrue="1">
      <formula>LEN(TRIM($X$22))=0</formula>
    </cfRule>
  </conditionalFormatting>
  <conditionalFormatting sqref="Z20">
    <cfRule type="expression" dxfId="21206" priority="4286" stopIfTrue="1">
      <formula>LEN(TRIM($Z$20))=0</formula>
    </cfRule>
  </conditionalFormatting>
  <conditionalFormatting sqref="AA20">
    <cfRule type="expression" dxfId="21205" priority="4287" stopIfTrue="1">
      <formula>LEN(TRIM($AA$20))=0</formula>
    </cfRule>
  </conditionalFormatting>
  <conditionalFormatting sqref="AB20">
    <cfRule type="expression" dxfId="21204" priority="4288" stopIfTrue="1">
      <formula>LEN(TRIM($AB$20))=0</formula>
    </cfRule>
  </conditionalFormatting>
  <conditionalFormatting sqref="Z21">
    <cfRule type="expression" dxfId="21203" priority="4289" stopIfTrue="1">
      <formula>LEN(TRIM($Z$21))=0</formula>
    </cfRule>
  </conditionalFormatting>
  <conditionalFormatting sqref="AA21">
    <cfRule type="expression" dxfId="21202" priority="4290" stopIfTrue="1">
      <formula>LEN(TRIM($AA$21))=0</formula>
    </cfRule>
  </conditionalFormatting>
  <conditionalFormatting sqref="AB21">
    <cfRule type="expression" dxfId="21201" priority="4291" stopIfTrue="1">
      <formula>LEN(TRIM($AB$21))=0</formula>
    </cfRule>
  </conditionalFormatting>
  <conditionalFormatting sqref="Z22">
    <cfRule type="expression" dxfId="21200" priority="4292" stopIfTrue="1">
      <formula>LEN(TRIM($Z$22))=0</formula>
    </cfRule>
  </conditionalFormatting>
  <conditionalFormatting sqref="AA22">
    <cfRule type="expression" dxfId="21199" priority="4293" stopIfTrue="1">
      <formula>LEN(TRIM($AA$22))=0</formula>
    </cfRule>
  </conditionalFormatting>
  <conditionalFormatting sqref="AB22">
    <cfRule type="expression" dxfId="21198" priority="4294" stopIfTrue="1">
      <formula>LEN(TRIM($AB$22))=0</formula>
    </cfRule>
  </conditionalFormatting>
  <conditionalFormatting sqref="AD20">
    <cfRule type="expression" dxfId="21197" priority="4295" stopIfTrue="1">
      <formula>LEN(TRIM($AD$20))=0</formula>
    </cfRule>
  </conditionalFormatting>
  <conditionalFormatting sqref="AE20">
    <cfRule type="expression" dxfId="21196" priority="4296" stopIfTrue="1">
      <formula>LEN(TRIM($AE$20))=0</formula>
    </cfRule>
  </conditionalFormatting>
  <conditionalFormatting sqref="AF20">
    <cfRule type="expression" dxfId="21195" priority="4297" stopIfTrue="1">
      <formula>LEN(TRIM($AF$20))=0</formula>
    </cfRule>
  </conditionalFormatting>
  <conditionalFormatting sqref="AD21">
    <cfRule type="expression" dxfId="21194" priority="4298" stopIfTrue="1">
      <formula>LEN(TRIM($AD$21))=0</formula>
    </cfRule>
  </conditionalFormatting>
  <conditionalFormatting sqref="AE21">
    <cfRule type="expression" dxfId="21193" priority="4299" stopIfTrue="1">
      <formula>LEN(TRIM($AE$21))=0</formula>
    </cfRule>
  </conditionalFormatting>
  <conditionalFormatting sqref="AF21">
    <cfRule type="expression" dxfId="21192" priority="4300" stopIfTrue="1">
      <formula>LEN(TRIM($AF$21))=0</formula>
    </cfRule>
  </conditionalFormatting>
  <conditionalFormatting sqref="AD22">
    <cfRule type="expression" dxfId="21191" priority="4301" stopIfTrue="1">
      <formula>LEN(TRIM($AD$22))=0</formula>
    </cfRule>
  </conditionalFormatting>
  <conditionalFormatting sqref="AE22">
    <cfRule type="expression" dxfId="21190" priority="4302" stopIfTrue="1">
      <formula>LEN(TRIM($AE$22))=0</formula>
    </cfRule>
  </conditionalFormatting>
  <conditionalFormatting sqref="AF22">
    <cfRule type="expression" dxfId="21189" priority="4303" stopIfTrue="1">
      <formula>LEN(TRIM($AF$22))=0</formula>
    </cfRule>
  </conditionalFormatting>
  <conditionalFormatting sqref="AH20">
    <cfRule type="expression" dxfId="21188" priority="4304" stopIfTrue="1">
      <formula>LEN(TRIM($AH$20))=0</formula>
    </cfRule>
  </conditionalFormatting>
  <conditionalFormatting sqref="AI20">
    <cfRule type="expression" dxfId="21187" priority="4305" stopIfTrue="1">
      <formula>LEN(TRIM($AI$20))=0</formula>
    </cfRule>
  </conditionalFormatting>
  <conditionalFormatting sqref="AJ20">
    <cfRule type="expression" dxfId="21186" priority="4306" stopIfTrue="1">
      <formula>LEN(TRIM($AJ$20))=0</formula>
    </cfRule>
  </conditionalFormatting>
  <conditionalFormatting sqref="AH21">
    <cfRule type="expression" dxfId="21185" priority="4307" stopIfTrue="1">
      <formula>LEN(TRIM($AH$21))=0</formula>
    </cfRule>
  </conditionalFormatting>
  <conditionalFormatting sqref="AI21">
    <cfRule type="expression" dxfId="21184" priority="4308" stopIfTrue="1">
      <formula>LEN(TRIM($AI$21))=0</formula>
    </cfRule>
  </conditionalFormatting>
  <conditionalFormatting sqref="AJ21">
    <cfRule type="expression" dxfId="21183" priority="4309" stopIfTrue="1">
      <formula>LEN(TRIM($AJ$21))=0</formula>
    </cfRule>
  </conditionalFormatting>
  <conditionalFormatting sqref="AH22">
    <cfRule type="expression" dxfId="21182" priority="4310" stopIfTrue="1">
      <formula>LEN(TRIM($AH$22))=0</formula>
    </cfRule>
  </conditionalFormatting>
  <conditionalFormatting sqref="AI22">
    <cfRule type="expression" dxfId="21181" priority="4311" stopIfTrue="1">
      <formula>LEN(TRIM($AI$22))=0</formula>
    </cfRule>
  </conditionalFormatting>
  <conditionalFormatting sqref="AJ22">
    <cfRule type="expression" dxfId="21180" priority="4312" stopIfTrue="1">
      <formula>LEN(TRIM($AJ$22))=0</formula>
    </cfRule>
  </conditionalFormatting>
  <conditionalFormatting sqref="BB20">
    <cfRule type="expression" dxfId="21179" priority="4313" stopIfTrue="1">
      <formula>LEN(TRIM($BB$20))=0</formula>
    </cfRule>
  </conditionalFormatting>
  <conditionalFormatting sqref="BC20">
    <cfRule type="expression" dxfId="21178" priority="4314" stopIfTrue="1">
      <formula>LEN(TRIM($BC$20))=0</formula>
    </cfRule>
  </conditionalFormatting>
  <conditionalFormatting sqref="BD20">
    <cfRule type="expression" dxfId="21177" priority="4315" stopIfTrue="1">
      <formula>LEN(TRIM($BD$20))=0</formula>
    </cfRule>
  </conditionalFormatting>
  <conditionalFormatting sqref="BB21">
    <cfRule type="expression" dxfId="21176" priority="4316" stopIfTrue="1">
      <formula>LEN(TRIM($BB$21))=0</formula>
    </cfRule>
  </conditionalFormatting>
  <conditionalFormatting sqref="BC21">
    <cfRule type="expression" dxfId="21175" priority="4317" stopIfTrue="1">
      <formula>LEN(TRIM($BC$21))=0</formula>
    </cfRule>
  </conditionalFormatting>
  <conditionalFormatting sqref="BD21">
    <cfRule type="expression" dxfId="21174" priority="4318" stopIfTrue="1">
      <formula>LEN(TRIM($BD$21))=0</formula>
    </cfRule>
  </conditionalFormatting>
  <conditionalFormatting sqref="BB22">
    <cfRule type="expression" dxfId="21173" priority="4319" stopIfTrue="1">
      <formula>LEN(TRIM($BB$22))=0</formula>
    </cfRule>
  </conditionalFormatting>
  <conditionalFormatting sqref="BC22">
    <cfRule type="expression" dxfId="21172" priority="4320" stopIfTrue="1">
      <formula>LEN(TRIM($BC$22))=0</formula>
    </cfRule>
  </conditionalFormatting>
  <conditionalFormatting sqref="BD22">
    <cfRule type="expression" dxfId="21171" priority="4321" stopIfTrue="1">
      <formula>LEN(TRIM($BD$22))=0</formula>
    </cfRule>
  </conditionalFormatting>
  <conditionalFormatting sqref="BF20">
    <cfRule type="expression" dxfId="21170" priority="4322" stopIfTrue="1">
      <formula>LEN(TRIM($BF$20))=0</formula>
    </cfRule>
  </conditionalFormatting>
  <conditionalFormatting sqref="BG20">
    <cfRule type="expression" dxfId="21169" priority="4323" stopIfTrue="1">
      <formula>LEN(TRIM($BG$20))=0</formula>
    </cfRule>
  </conditionalFormatting>
  <conditionalFormatting sqref="BH20">
    <cfRule type="expression" dxfId="21168" priority="4324" stopIfTrue="1">
      <formula>LEN(TRIM($BH$20))=0</formula>
    </cfRule>
  </conditionalFormatting>
  <conditionalFormatting sqref="BF21">
    <cfRule type="expression" dxfId="21167" priority="4325" stopIfTrue="1">
      <formula>LEN(TRIM($BF$21))=0</formula>
    </cfRule>
  </conditionalFormatting>
  <conditionalFormatting sqref="BG21">
    <cfRule type="expression" dxfId="21166" priority="4326" stopIfTrue="1">
      <formula>LEN(TRIM($BG$21))=0</formula>
    </cfRule>
  </conditionalFormatting>
  <conditionalFormatting sqref="BH21">
    <cfRule type="expression" dxfId="21165" priority="4327" stopIfTrue="1">
      <formula>LEN(TRIM($BH$21))=0</formula>
    </cfRule>
  </conditionalFormatting>
  <conditionalFormatting sqref="BF22">
    <cfRule type="expression" dxfId="21164" priority="4328" stopIfTrue="1">
      <formula>LEN(TRIM($BF$22))=0</formula>
    </cfRule>
  </conditionalFormatting>
  <conditionalFormatting sqref="BG22">
    <cfRule type="expression" dxfId="21163" priority="4329" stopIfTrue="1">
      <formula>LEN(TRIM($BG$22))=0</formula>
    </cfRule>
  </conditionalFormatting>
  <conditionalFormatting sqref="BH22">
    <cfRule type="expression" dxfId="21162" priority="4330" stopIfTrue="1">
      <formula>LEN(TRIM($BH$22))=0</formula>
    </cfRule>
  </conditionalFormatting>
  <conditionalFormatting sqref="F26">
    <cfRule type="expression" dxfId="21161" priority="4331" stopIfTrue="1">
      <formula>LEN(TRIM($F$26))=0</formula>
    </cfRule>
  </conditionalFormatting>
  <conditionalFormatting sqref="G26">
    <cfRule type="expression" dxfId="21160" priority="4332" stopIfTrue="1">
      <formula>LEN(TRIM($G$26))=0</formula>
    </cfRule>
  </conditionalFormatting>
  <conditionalFormatting sqref="H26">
    <cfRule type="expression" dxfId="21159" priority="4333" stopIfTrue="1">
      <formula>LEN(TRIM($H$26))=0</formula>
    </cfRule>
  </conditionalFormatting>
  <conditionalFormatting sqref="J26">
    <cfRule type="expression" dxfId="21158" priority="4334" stopIfTrue="1">
      <formula>LEN(TRIM($J$26))=0</formula>
    </cfRule>
  </conditionalFormatting>
  <conditionalFormatting sqref="K26">
    <cfRule type="expression" dxfId="21157" priority="4335" stopIfTrue="1">
      <formula>LEN(TRIM($K$26))=0</formula>
    </cfRule>
  </conditionalFormatting>
  <conditionalFormatting sqref="L26">
    <cfRule type="expression" dxfId="21156" priority="4336" stopIfTrue="1">
      <formula>LEN(TRIM($L$26))=0</formula>
    </cfRule>
  </conditionalFormatting>
  <conditionalFormatting sqref="N26">
    <cfRule type="expression" dxfId="21155" priority="4337" stopIfTrue="1">
      <formula>LEN(TRIM($N$26))=0</formula>
    </cfRule>
  </conditionalFormatting>
  <conditionalFormatting sqref="O26">
    <cfRule type="expression" dxfId="21154" priority="4338" stopIfTrue="1">
      <formula>LEN(TRIM($O$26))=0</formula>
    </cfRule>
  </conditionalFormatting>
  <conditionalFormatting sqref="P26">
    <cfRule type="expression" dxfId="21153" priority="4339" stopIfTrue="1">
      <formula>LEN(TRIM($P$26))=0</formula>
    </cfRule>
  </conditionalFormatting>
  <conditionalFormatting sqref="R26">
    <cfRule type="expression" dxfId="21152" priority="4340" stopIfTrue="1">
      <formula>LEN(TRIM($R$26))=0</formula>
    </cfRule>
  </conditionalFormatting>
  <conditionalFormatting sqref="S26">
    <cfRule type="expression" dxfId="21151" priority="4341" stopIfTrue="1">
      <formula>LEN(TRIM($S$26))=0</formula>
    </cfRule>
  </conditionalFormatting>
  <conditionalFormatting sqref="T26">
    <cfRule type="expression" dxfId="21150" priority="4342" stopIfTrue="1">
      <formula>LEN(TRIM($T$26))=0</formula>
    </cfRule>
  </conditionalFormatting>
  <conditionalFormatting sqref="V26">
    <cfRule type="expression" dxfId="21149" priority="4343" stopIfTrue="1">
      <formula>LEN(TRIM($V$26))=0</formula>
    </cfRule>
  </conditionalFormatting>
  <conditionalFormatting sqref="W26">
    <cfRule type="expression" dxfId="21148" priority="4344" stopIfTrue="1">
      <formula>LEN(TRIM($W$26))=0</formula>
    </cfRule>
  </conditionalFormatting>
  <conditionalFormatting sqref="X26">
    <cfRule type="expression" dxfId="21147" priority="4345" stopIfTrue="1">
      <formula>LEN(TRIM($X$26))=0</formula>
    </cfRule>
  </conditionalFormatting>
  <conditionalFormatting sqref="Z26">
    <cfRule type="expression" dxfId="21146" priority="4346" stopIfTrue="1">
      <formula>LEN(TRIM($Z$26))=0</formula>
    </cfRule>
  </conditionalFormatting>
  <conditionalFormatting sqref="AA26">
    <cfRule type="expression" dxfId="21145" priority="4347" stopIfTrue="1">
      <formula>LEN(TRIM($AA$26))=0</formula>
    </cfRule>
  </conditionalFormatting>
  <conditionalFormatting sqref="AB26">
    <cfRule type="expression" dxfId="21144" priority="4348" stopIfTrue="1">
      <formula>LEN(TRIM($AB$26))=0</formula>
    </cfRule>
  </conditionalFormatting>
  <conditionalFormatting sqref="AD26">
    <cfRule type="expression" dxfId="21143" priority="4349" stopIfTrue="1">
      <formula>LEN(TRIM($AD$26))=0</formula>
    </cfRule>
  </conditionalFormatting>
  <conditionalFormatting sqref="AE26">
    <cfRule type="expression" dxfId="21142" priority="4350" stopIfTrue="1">
      <formula>LEN(TRIM($AE$26))=0</formula>
    </cfRule>
  </conditionalFormatting>
  <conditionalFormatting sqref="AF26">
    <cfRule type="expression" dxfId="21141" priority="4351" stopIfTrue="1">
      <formula>LEN(TRIM($AF$26))=0</formula>
    </cfRule>
  </conditionalFormatting>
  <conditionalFormatting sqref="AH26">
    <cfRule type="expression" dxfId="21140" priority="4352" stopIfTrue="1">
      <formula>LEN(TRIM($AH$26))=0</formula>
    </cfRule>
  </conditionalFormatting>
  <conditionalFormatting sqref="AI26">
    <cfRule type="expression" dxfId="21139" priority="4353" stopIfTrue="1">
      <formula>LEN(TRIM($AI$26))=0</formula>
    </cfRule>
  </conditionalFormatting>
  <conditionalFormatting sqref="AJ26">
    <cfRule type="expression" dxfId="21138" priority="4354" stopIfTrue="1">
      <formula>LEN(TRIM($AJ$26))=0</formula>
    </cfRule>
  </conditionalFormatting>
  <conditionalFormatting sqref="BB26">
    <cfRule type="expression" dxfId="21137" priority="4355" stopIfTrue="1">
      <formula>LEN(TRIM($BB$26))=0</formula>
    </cfRule>
  </conditionalFormatting>
  <conditionalFormatting sqref="BC26">
    <cfRule type="expression" dxfId="21136" priority="4356" stopIfTrue="1">
      <formula>LEN(TRIM($BC$26))=0</formula>
    </cfRule>
  </conditionalFormatting>
  <conditionalFormatting sqref="BD26">
    <cfRule type="expression" dxfId="21135" priority="4357" stopIfTrue="1">
      <formula>LEN(TRIM($BD$26))=0</formula>
    </cfRule>
  </conditionalFormatting>
  <conditionalFormatting sqref="BF26">
    <cfRule type="expression" dxfId="21134" priority="4358" stopIfTrue="1">
      <formula>LEN(TRIM($BF$26))=0</formula>
    </cfRule>
  </conditionalFormatting>
  <conditionalFormatting sqref="BG26">
    <cfRule type="expression" dxfId="21133" priority="4359" stopIfTrue="1">
      <formula>LEN(TRIM($BG$26))=0</formula>
    </cfRule>
  </conditionalFormatting>
  <conditionalFormatting sqref="BH26">
    <cfRule type="expression" dxfId="21132" priority="4360" stopIfTrue="1">
      <formula>LEN(TRIM($BH$26))=0</formula>
    </cfRule>
  </conditionalFormatting>
  <conditionalFormatting sqref="F28">
    <cfRule type="expression" dxfId="21131" priority="4361" stopIfTrue="1">
      <formula>LEN(TRIM($F$28))=0</formula>
    </cfRule>
  </conditionalFormatting>
  <conditionalFormatting sqref="G28">
    <cfRule type="expression" dxfId="21130" priority="4362" stopIfTrue="1">
      <formula>LEN(TRIM($G$28))=0</formula>
    </cfRule>
  </conditionalFormatting>
  <conditionalFormatting sqref="H28">
    <cfRule type="expression" dxfId="21129" priority="4363" stopIfTrue="1">
      <formula>LEN(TRIM($H$28))=0</formula>
    </cfRule>
  </conditionalFormatting>
  <conditionalFormatting sqref="F29">
    <cfRule type="expression" dxfId="21128" priority="4364" stopIfTrue="1">
      <formula>LEN(TRIM($F$29))=0</formula>
    </cfRule>
  </conditionalFormatting>
  <conditionalFormatting sqref="G29">
    <cfRule type="expression" dxfId="21127" priority="4365" stopIfTrue="1">
      <formula>LEN(TRIM($G$29))=0</formula>
    </cfRule>
  </conditionalFormatting>
  <conditionalFormatting sqref="H29">
    <cfRule type="expression" dxfId="21126" priority="4366" stopIfTrue="1">
      <formula>LEN(TRIM($H$29))=0</formula>
    </cfRule>
  </conditionalFormatting>
  <conditionalFormatting sqref="F30">
    <cfRule type="expression" dxfId="21125" priority="4367" stopIfTrue="1">
      <formula>LEN(TRIM($F$30))=0</formula>
    </cfRule>
  </conditionalFormatting>
  <conditionalFormatting sqref="G30">
    <cfRule type="expression" dxfId="21124" priority="4368" stopIfTrue="1">
      <formula>LEN(TRIM($G$30))=0</formula>
    </cfRule>
  </conditionalFormatting>
  <conditionalFormatting sqref="H30">
    <cfRule type="expression" dxfId="21123" priority="4369" stopIfTrue="1">
      <formula>LEN(TRIM($H$30))=0</formula>
    </cfRule>
  </conditionalFormatting>
  <conditionalFormatting sqref="F31">
    <cfRule type="expression" dxfId="21122" priority="4370" stopIfTrue="1">
      <formula>LEN(TRIM($F$31))=0</formula>
    </cfRule>
  </conditionalFormatting>
  <conditionalFormatting sqref="G31">
    <cfRule type="expression" dxfId="21121" priority="4371" stopIfTrue="1">
      <formula>LEN(TRIM($G$31))=0</formula>
    </cfRule>
  </conditionalFormatting>
  <conditionalFormatting sqref="H31">
    <cfRule type="expression" dxfId="21120" priority="4372" stopIfTrue="1">
      <formula>LEN(TRIM($H$31))=0</formula>
    </cfRule>
  </conditionalFormatting>
  <conditionalFormatting sqref="F32">
    <cfRule type="expression" dxfId="21119" priority="4373" stopIfTrue="1">
      <formula>LEN(TRIM($F$32))=0</formula>
    </cfRule>
  </conditionalFormatting>
  <conditionalFormatting sqref="G32">
    <cfRule type="expression" dxfId="21118" priority="4374" stopIfTrue="1">
      <formula>LEN(TRIM($G$32))=0</formula>
    </cfRule>
  </conditionalFormatting>
  <conditionalFormatting sqref="H32">
    <cfRule type="expression" dxfId="21117" priority="4375" stopIfTrue="1">
      <formula>LEN(TRIM($H$32))=0</formula>
    </cfRule>
  </conditionalFormatting>
  <conditionalFormatting sqref="F33">
    <cfRule type="expression" dxfId="21116" priority="4376" stopIfTrue="1">
      <formula>LEN(TRIM($F$33))=0</formula>
    </cfRule>
  </conditionalFormatting>
  <conditionalFormatting sqref="G33">
    <cfRule type="expression" dxfId="21115" priority="4377" stopIfTrue="1">
      <formula>LEN(TRIM($G$33))=0</formula>
    </cfRule>
  </conditionalFormatting>
  <conditionalFormatting sqref="H33">
    <cfRule type="expression" dxfId="21114" priority="4378" stopIfTrue="1">
      <formula>LEN(TRIM($H$33))=0</formula>
    </cfRule>
  </conditionalFormatting>
  <conditionalFormatting sqref="F34">
    <cfRule type="expression" dxfId="21113" priority="4379" stopIfTrue="1">
      <formula>LEN(TRIM($F$34))=0</formula>
    </cfRule>
  </conditionalFormatting>
  <conditionalFormatting sqref="G34">
    <cfRule type="expression" dxfId="21112" priority="4380" stopIfTrue="1">
      <formula>LEN(TRIM($G$34))=0</formula>
    </cfRule>
  </conditionalFormatting>
  <conditionalFormatting sqref="H34">
    <cfRule type="expression" dxfId="21111" priority="4381" stopIfTrue="1">
      <formula>LEN(TRIM($H$34))=0</formula>
    </cfRule>
  </conditionalFormatting>
  <conditionalFormatting sqref="J28">
    <cfRule type="expression" dxfId="21110" priority="4382" stopIfTrue="1">
      <formula>LEN(TRIM($J$28))=0</formula>
    </cfRule>
  </conditionalFormatting>
  <conditionalFormatting sqref="K28">
    <cfRule type="expression" dxfId="21109" priority="4383" stopIfTrue="1">
      <formula>LEN(TRIM($K$28))=0</formula>
    </cfRule>
  </conditionalFormatting>
  <conditionalFormatting sqref="L28">
    <cfRule type="expression" dxfId="21108" priority="4384" stopIfTrue="1">
      <formula>LEN(TRIM($L$28))=0</formula>
    </cfRule>
  </conditionalFormatting>
  <conditionalFormatting sqref="J29">
    <cfRule type="expression" dxfId="21107" priority="4385" stopIfTrue="1">
      <formula>LEN(TRIM($J$29))=0</formula>
    </cfRule>
  </conditionalFormatting>
  <conditionalFormatting sqref="K29">
    <cfRule type="expression" dxfId="21106" priority="4386" stopIfTrue="1">
      <formula>LEN(TRIM($K$29))=0</formula>
    </cfRule>
  </conditionalFormatting>
  <conditionalFormatting sqref="L29">
    <cfRule type="expression" dxfId="21105" priority="4387" stopIfTrue="1">
      <formula>LEN(TRIM($L$29))=0</formula>
    </cfRule>
  </conditionalFormatting>
  <conditionalFormatting sqref="J30">
    <cfRule type="expression" dxfId="21104" priority="4388" stopIfTrue="1">
      <formula>LEN(TRIM($J$30))=0</formula>
    </cfRule>
  </conditionalFormatting>
  <conditionalFormatting sqref="K30">
    <cfRule type="expression" dxfId="21103" priority="4389" stopIfTrue="1">
      <formula>LEN(TRIM($K$30))=0</formula>
    </cfRule>
  </conditionalFormatting>
  <conditionalFormatting sqref="L30">
    <cfRule type="expression" dxfId="21102" priority="4390" stopIfTrue="1">
      <formula>LEN(TRIM($L$30))=0</formula>
    </cfRule>
  </conditionalFormatting>
  <conditionalFormatting sqref="J31">
    <cfRule type="expression" dxfId="21101" priority="4391" stopIfTrue="1">
      <formula>LEN(TRIM($J$31))=0</formula>
    </cfRule>
  </conditionalFormatting>
  <conditionalFormatting sqref="K31">
    <cfRule type="expression" dxfId="21100" priority="4392" stopIfTrue="1">
      <formula>LEN(TRIM($K$31))=0</formula>
    </cfRule>
  </conditionalFormatting>
  <conditionalFormatting sqref="L31">
    <cfRule type="expression" dxfId="21099" priority="4393" stopIfTrue="1">
      <formula>LEN(TRIM($L$31))=0</formula>
    </cfRule>
  </conditionalFormatting>
  <conditionalFormatting sqref="J32">
    <cfRule type="expression" dxfId="21098" priority="4394" stopIfTrue="1">
      <formula>LEN(TRIM($J$32))=0</formula>
    </cfRule>
  </conditionalFormatting>
  <conditionalFormatting sqref="K32">
    <cfRule type="expression" dxfId="21097" priority="4395" stopIfTrue="1">
      <formula>LEN(TRIM($K$32))=0</formula>
    </cfRule>
  </conditionalFormatting>
  <conditionalFormatting sqref="L32">
    <cfRule type="expression" dxfId="21096" priority="4396" stopIfTrue="1">
      <formula>LEN(TRIM($L$32))=0</formula>
    </cfRule>
  </conditionalFormatting>
  <conditionalFormatting sqref="J33">
    <cfRule type="expression" dxfId="21095" priority="4397" stopIfTrue="1">
      <formula>LEN(TRIM($J$33))=0</formula>
    </cfRule>
  </conditionalFormatting>
  <conditionalFormatting sqref="K33">
    <cfRule type="expression" dxfId="21094" priority="4398" stopIfTrue="1">
      <formula>LEN(TRIM($K$33))=0</formula>
    </cfRule>
  </conditionalFormatting>
  <conditionalFormatting sqref="L33">
    <cfRule type="expression" dxfId="21093" priority="4399" stopIfTrue="1">
      <formula>LEN(TRIM($L$33))=0</formula>
    </cfRule>
  </conditionalFormatting>
  <conditionalFormatting sqref="J34">
    <cfRule type="expression" dxfId="21092" priority="4400" stopIfTrue="1">
      <formula>LEN(TRIM($J$34))=0</formula>
    </cfRule>
  </conditionalFormatting>
  <conditionalFormatting sqref="K34">
    <cfRule type="expression" dxfId="21091" priority="4401" stopIfTrue="1">
      <formula>LEN(TRIM($K$34))=0</formula>
    </cfRule>
  </conditionalFormatting>
  <conditionalFormatting sqref="L34">
    <cfRule type="expression" dxfId="21090" priority="4402" stopIfTrue="1">
      <formula>LEN(TRIM($L$34))=0</formula>
    </cfRule>
  </conditionalFormatting>
  <conditionalFormatting sqref="N28">
    <cfRule type="expression" dxfId="21089" priority="4403" stopIfTrue="1">
      <formula>LEN(TRIM($N$28))=0</formula>
    </cfRule>
  </conditionalFormatting>
  <conditionalFormatting sqref="O28">
    <cfRule type="expression" dxfId="21088" priority="4404" stopIfTrue="1">
      <formula>LEN(TRIM($O$28))=0</formula>
    </cfRule>
  </conditionalFormatting>
  <conditionalFormatting sqref="P28">
    <cfRule type="expression" dxfId="21087" priority="4405" stopIfTrue="1">
      <formula>LEN(TRIM($P$28))=0</formula>
    </cfRule>
  </conditionalFormatting>
  <conditionalFormatting sqref="N29">
    <cfRule type="expression" dxfId="21086" priority="4406" stopIfTrue="1">
      <formula>LEN(TRIM($N$29))=0</formula>
    </cfRule>
  </conditionalFormatting>
  <conditionalFormatting sqref="O29">
    <cfRule type="expression" dxfId="21085" priority="4407" stopIfTrue="1">
      <formula>LEN(TRIM($O$29))=0</formula>
    </cfRule>
  </conditionalFormatting>
  <conditionalFormatting sqref="P29">
    <cfRule type="expression" dxfId="21084" priority="4408" stopIfTrue="1">
      <formula>LEN(TRIM($P$29))=0</formula>
    </cfRule>
  </conditionalFormatting>
  <conditionalFormatting sqref="N30">
    <cfRule type="expression" dxfId="21083" priority="4409" stopIfTrue="1">
      <formula>LEN(TRIM($N$30))=0</formula>
    </cfRule>
  </conditionalFormatting>
  <conditionalFormatting sqref="O30">
    <cfRule type="expression" dxfId="21082" priority="4410" stopIfTrue="1">
      <formula>LEN(TRIM($O$30))=0</formula>
    </cfRule>
  </conditionalFormatting>
  <conditionalFormatting sqref="P30">
    <cfRule type="expression" dxfId="21081" priority="4411" stopIfTrue="1">
      <formula>LEN(TRIM($P$30))=0</formula>
    </cfRule>
  </conditionalFormatting>
  <conditionalFormatting sqref="N31">
    <cfRule type="expression" dxfId="21080" priority="4412" stopIfTrue="1">
      <formula>LEN(TRIM($N$31))=0</formula>
    </cfRule>
  </conditionalFormatting>
  <conditionalFormatting sqref="O31">
    <cfRule type="expression" dxfId="21079" priority="4413" stopIfTrue="1">
      <formula>LEN(TRIM($O$31))=0</formula>
    </cfRule>
  </conditionalFormatting>
  <conditionalFormatting sqref="P31">
    <cfRule type="expression" dxfId="21078" priority="4414" stopIfTrue="1">
      <formula>LEN(TRIM($P$31))=0</formula>
    </cfRule>
  </conditionalFormatting>
  <conditionalFormatting sqref="N32">
    <cfRule type="expression" dxfId="21077" priority="4415" stopIfTrue="1">
      <formula>LEN(TRIM($N$32))=0</formula>
    </cfRule>
  </conditionalFormatting>
  <conditionalFormatting sqref="O32">
    <cfRule type="expression" dxfId="21076" priority="4416" stopIfTrue="1">
      <formula>LEN(TRIM($O$32))=0</formula>
    </cfRule>
  </conditionalFormatting>
  <conditionalFormatting sqref="P32">
    <cfRule type="expression" dxfId="21075" priority="4417" stopIfTrue="1">
      <formula>LEN(TRIM($P$32))=0</formula>
    </cfRule>
  </conditionalFormatting>
  <conditionalFormatting sqref="N33">
    <cfRule type="expression" dxfId="21074" priority="4418" stopIfTrue="1">
      <formula>LEN(TRIM($N$33))=0</formula>
    </cfRule>
  </conditionalFormatting>
  <conditionalFormatting sqref="O33">
    <cfRule type="expression" dxfId="21073" priority="4419" stopIfTrue="1">
      <formula>LEN(TRIM($O$33))=0</formula>
    </cfRule>
  </conditionalFormatting>
  <conditionalFormatting sqref="P33">
    <cfRule type="expression" dxfId="21072" priority="4420" stopIfTrue="1">
      <formula>LEN(TRIM($P$33))=0</formula>
    </cfRule>
  </conditionalFormatting>
  <conditionalFormatting sqref="N34">
    <cfRule type="expression" dxfId="21071" priority="4421" stopIfTrue="1">
      <formula>LEN(TRIM($N$34))=0</formula>
    </cfRule>
  </conditionalFormatting>
  <conditionalFormatting sqref="O34">
    <cfRule type="expression" dxfId="21070" priority="4422" stopIfTrue="1">
      <formula>LEN(TRIM($O$34))=0</formula>
    </cfRule>
  </conditionalFormatting>
  <conditionalFormatting sqref="P34">
    <cfRule type="expression" dxfId="21069" priority="4423" stopIfTrue="1">
      <formula>LEN(TRIM($P$34))=0</formula>
    </cfRule>
  </conditionalFormatting>
  <conditionalFormatting sqref="R28">
    <cfRule type="expression" dxfId="21068" priority="4424" stopIfTrue="1">
      <formula>LEN(TRIM($R$28))=0</formula>
    </cfRule>
  </conditionalFormatting>
  <conditionalFormatting sqref="S28">
    <cfRule type="expression" dxfId="21067" priority="4425" stopIfTrue="1">
      <formula>LEN(TRIM($S$28))=0</formula>
    </cfRule>
  </conditionalFormatting>
  <conditionalFormatting sqref="T28">
    <cfRule type="expression" dxfId="21066" priority="4426" stopIfTrue="1">
      <formula>LEN(TRIM($T$28))=0</formula>
    </cfRule>
  </conditionalFormatting>
  <conditionalFormatting sqref="R29">
    <cfRule type="expression" dxfId="21065" priority="4427" stopIfTrue="1">
      <formula>LEN(TRIM($R$29))=0</formula>
    </cfRule>
  </conditionalFormatting>
  <conditionalFormatting sqref="S29">
    <cfRule type="expression" dxfId="21064" priority="4428" stopIfTrue="1">
      <formula>LEN(TRIM($S$29))=0</formula>
    </cfRule>
  </conditionalFormatting>
  <conditionalFormatting sqref="T29">
    <cfRule type="expression" dxfId="21063" priority="4429" stopIfTrue="1">
      <formula>LEN(TRIM($T$29))=0</formula>
    </cfRule>
  </conditionalFormatting>
  <conditionalFormatting sqref="R30">
    <cfRule type="expression" dxfId="21062" priority="4430" stopIfTrue="1">
      <formula>LEN(TRIM($R$30))=0</formula>
    </cfRule>
  </conditionalFormatting>
  <conditionalFormatting sqref="S30">
    <cfRule type="expression" dxfId="21061" priority="4431" stopIfTrue="1">
      <formula>LEN(TRIM($S$30))=0</formula>
    </cfRule>
  </conditionalFormatting>
  <conditionalFormatting sqref="T30">
    <cfRule type="expression" dxfId="21060" priority="4432" stopIfTrue="1">
      <formula>LEN(TRIM($T$30))=0</formula>
    </cfRule>
  </conditionalFormatting>
  <conditionalFormatting sqref="R31">
    <cfRule type="expression" dxfId="21059" priority="4433" stopIfTrue="1">
      <formula>LEN(TRIM($R$31))=0</formula>
    </cfRule>
  </conditionalFormatting>
  <conditionalFormatting sqref="S31">
    <cfRule type="expression" dxfId="21058" priority="4434" stopIfTrue="1">
      <formula>LEN(TRIM($S$31))=0</formula>
    </cfRule>
  </conditionalFormatting>
  <conditionalFormatting sqref="T31">
    <cfRule type="expression" dxfId="21057" priority="4435" stopIfTrue="1">
      <formula>LEN(TRIM($T$31))=0</formula>
    </cfRule>
  </conditionalFormatting>
  <conditionalFormatting sqref="R32">
    <cfRule type="expression" dxfId="21056" priority="4436" stopIfTrue="1">
      <formula>LEN(TRIM($R$32))=0</formula>
    </cfRule>
  </conditionalFormatting>
  <conditionalFormatting sqref="S32">
    <cfRule type="expression" dxfId="21055" priority="4437" stopIfTrue="1">
      <formula>LEN(TRIM($S$32))=0</formula>
    </cfRule>
  </conditionalFormatting>
  <conditionalFormatting sqref="T32">
    <cfRule type="expression" dxfId="21054" priority="4438" stopIfTrue="1">
      <formula>LEN(TRIM($T$32))=0</formula>
    </cfRule>
  </conditionalFormatting>
  <conditionalFormatting sqref="R33">
    <cfRule type="expression" dxfId="21053" priority="4439" stopIfTrue="1">
      <formula>LEN(TRIM($R$33))=0</formula>
    </cfRule>
  </conditionalFormatting>
  <conditionalFormatting sqref="S33">
    <cfRule type="expression" dxfId="21052" priority="4440" stopIfTrue="1">
      <formula>LEN(TRIM($S$33))=0</formula>
    </cfRule>
  </conditionalFormatting>
  <conditionalFormatting sqref="T33">
    <cfRule type="expression" dxfId="21051" priority="4441" stopIfTrue="1">
      <formula>LEN(TRIM($T$33))=0</formula>
    </cfRule>
  </conditionalFormatting>
  <conditionalFormatting sqref="R34">
    <cfRule type="expression" dxfId="21050" priority="4442" stopIfTrue="1">
      <formula>LEN(TRIM($R$34))=0</formula>
    </cfRule>
  </conditionalFormatting>
  <conditionalFormatting sqref="S34">
    <cfRule type="expression" dxfId="21049" priority="4443" stopIfTrue="1">
      <formula>LEN(TRIM($S$34))=0</formula>
    </cfRule>
  </conditionalFormatting>
  <conditionalFormatting sqref="T34">
    <cfRule type="expression" dxfId="21048" priority="4444" stopIfTrue="1">
      <formula>LEN(TRIM($T$34))=0</formula>
    </cfRule>
  </conditionalFormatting>
  <conditionalFormatting sqref="V28">
    <cfRule type="expression" dxfId="21047" priority="4445" stopIfTrue="1">
      <formula>LEN(TRIM($V$28))=0</formula>
    </cfRule>
  </conditionalFormatting>
  <conditionalFormatting sqref="W28">
    <cfRule type="expression" dxfId="21046" priority="4446" stopIfTrue="1">
      <formula>LEN(TRIM($W$28))=0</formula>
    </cfRule>
  </conditionalFormatting>
  <conditionalFormatting sqref="X28">
    <cfRule type="expression" dxfId="21045" priority="4447" stopIfTrue="1">
      <formula>LEN(TRIM($X$28))=0</formula>
    </cfRule>
  </conditionalFormatting>
  <conditionalFormatting sqref="V29">
    <cfRule type="expression" dxfId="21044" priority="4448" stopIfTrue="1">
      <formula>LEN(TRIM($V$29))=0</formula>
    </cfRule>
  </conditionalFormatting>
  <conditionalFormatting sqref="W29">
    <cfRule type="expression" dxfId="21043" priority="4449" stopIfTrue="1">
      <formula>LEN(TRIM($W$29))=0</formula>
    </cfRule>
  </conditionalFormatting>
  <conditionalFormatting sqref="X29">
    <cfRule type="expression" dxfId="21042" priority="4450" stopIfTrue="1">
      <formula>LEN(TRIM($X$29))=0</formula>
    </cfRule>
  </conditionalFormatting>
  <conditionalFormatting sqref="V30">
    <cfRule type="expression" dxfId="21041" priority="4451" stopIfTrue="1">
      <formula>LEN(TRIM($V$30))=0</formula>
    </cfRule>
  </conditionalFormatting>
  <conditionalFormatting sqref="W30">
    <cfRule type="expression" dxfId="21040" priority="4452" stopIfTrue="1">
      <formula>LEN(TRIM($W$30))=0</formula>
    </cfRule>
  </conditionalFormatting>
  <conditionalFormatting sqref="X30">
    <cfRule type="expression" dxfId="21039" priority="4453" stopIfTrue="1">
      <formula>LEN(TRIM($X$30))=0</formula>
    </cfRule>
  </conditionalFormatting>
  <conditionalFormatting sqref="V31">
    <cfRule type="expression" dxfId="21038" priority="4454" stopIfTrue="1">
      <formula>LEN(TRIM($V$31))=0</formula>
    </cfRule>
  </conditionalFormatting>
  <conditionalFormatting sqref="W31">
    <cfRule type="expression" dxfId="21037" priority="4455" stopIfTrue="1">
      <formula>LEN(TRIM($W$31))=0</formula>
    </cfRule>
  </conditionalFormatting>
  <conditionalFormatting sqref="X31">
    <cfRule type="expression" dxfId="21036" priority="4456" stopIfTrue="1">
      <formula>LEN(TRIM($X$31))=0</formula>
    </cfRule>
  </conditionalFormatting>
  <conditionalFormatting sqref="V32">
    <cfRule type="expression" dxfId="21035" priority="4457" stopIfTrue="1">
      <formula>LEN(TRIM($V$32))=0</formula>
    </cfRule>
  </conditionalFormatting>
  <conditionalFormatting sqref="W32">
    <cfRule type="expression" dxfId="21034" priority="4458" stopIfTrue="1">
      <formula>LEN(TRIM($W$32))=0</formula>
    </cfRule>
  </conditionalFormatting>
  <conditionalFormatting sqref="X32">
    <cfRule type="expression" dxfId="21033" priority="4459" stopIfTrue="1">
      <formula>LEN(TRIM($X$32))=0</formula>
    </cfRule>
  </conditionalFormatting>
  <conditionalFormatting sqref="V33">
    <cfRule type="expression" dxfId="21032" priority="4460" stopIfTrue="1">
      <formula>LEN(TRIM($V$33))=0</formula>
    </cfRule>
  </conditionalFormatting>
  <conditionalFormatting sqref="W33">
    <cfRule type="expression" dxfId="21031" priority="4461" stopIfTrue="1">
      <formula>LEN(TRIM($W$33))=0</formula>
    </cfRule>
  </conditionalFormatting>
  <conditionalFormatting sqref="X33">
    <cfRule type="expression" dxfId="21030" priority="4462" stopIfTrue="1">
      <formula>LEN(TRIM($X$33))=0</formula>
    </cfRule>
  </conditionalFormatting>
  <conditionalFormatting sqref="V34">
    <cfRule type="expression" dxfId="21029" priority="4463" stopIfTrue="1">
      <formula>LEN(TRIM($V$34))=0</formula>
    </cfRule>
  </conditionalFormatting>
  <conditionalFormatting sqref="W34">
    <cfRule type="expression" dxfId="21028" priority="4464" stopIfTrue="1">
      <formula>LEN(TRIM($W$34))=0</formula>
    </cfRule>
  </conditionalFormatting>
  <conditionalFormatting sqref="X34">
    <cfRule type="expression" dxfId="21027" priority="4465" stopIfTrue="1">
      <formula>LEN(TRIM($X$34))=0</formula>
    </cfRule>
  </conditionalFormatting>
  <conditionalFormatting sqref="Z28">
    <cfRule type="expression" dxfId="21026" priority="4466" stopIfTrue="1">
      <formula>LEN(TRIM($Z$28))=0</formula>
    </cfRule>
  </conditionalFormatting>
  <conditionalFormatting sqref="AA28">
    <cfRule type="expression" dxfId="21025" priority="4467" stopIfTrue="1">
      <formula>LEN(TRIM($AA$28))=0</formula>
    </cfRule>
  </conditionalFormatting>
  <conditionalFormatting sqref="AB28">
    <cfRule type="expression" dxfId="21024" priority="4468" stopIfTrue="1">
      <formula>LEN(TRIM($AB$28))=0</formula>
    </cfRule>
  </conditionalFormatting>
  <conditionalFormatting sqref="Z29">
    <cfRule type="expression" dxfId="21023" priority="4469" stopIfTrue="1">
      <formula>LEN(TRIM($Z$29))=0</formula>
    </cfRule>
  </conditionalFormatting>
  <conditionalFormatting sqref="AA29">
    <cfRule type="expression" dxfId="21022" priority="4470" stopIfTrue="1">
      <formula>LEN(TRIM($AA$29))=0</formula>
    </cfRule>
  </conditionalFormatting>
  <conditionalFormatting sqref="AB29">
    <cfRule type="expression" dxfId="21021" priority="4471" stopIfTrue="1">
      <formula>LEN(TRIM($AB$29))=0</formula>
    </cfRule>
  </conditionalFormatting>
  <conditionalFormatting sqref="Z30">
    <cfRule type="expression" dxfId="21020" priority="4472" stopIfTrue="1">
      <formula>LEN(TRIM($Z$30))=0</formula>
    </cfRule>
  </conditionalFormatting>
  <conditionalFormatting sqref="AA30">
    <cfRule type="expression" dxfId="21019" priority="4473" stopIfTrue="1">
      <formula>LEN(TRIM($AA$30))=0</formula>
    </cfRule>
  </conditionalFormatting>
  <conditionalFormatting sqref="AB30">
    <cfRule type="expression" dxfId="21018" priority="4474" stopIfTrue="1">
      <formula>LEN(TRIM($AB$30))=0</formula>
    </cfRule>
  </conditionalFormatting>
  <conditionalFormatting sqref="Z31">
    <cfRule type="expression" dxfId="21017" priority="4475" stopIfTrue="1">
      <formula>LEN(TRIM($Z$31))=0</formula>
    </cfRule>
  </conditionalFormatting>
  <conditionalFormatting sqref="AA31">
    <cfRule type="expression" dxfId="21016" priority="4476" stopIfTrue="1">
      <formula>LEN(TRIM($AA$31))=0</formula>
    </cfRule>
  </conditionalFormatting>
  <conditionalFormatting sqref="AB31">
    <cfRule type="expression" dxfId="21015" priority="4477" stopIfTrue="1">
      <formula>LEN(TRIM($AB$31))=0</formula>
    </cfRule>
  </conditionalFormatting>
  <conditionalFormatting sqref="Z32">
    <cfRule type="expression" dxfId="21014" priority="4478" stopIfTrue="1">
      <formula>LEN(TRIM($Z$32))=0</formula>
    </cfRule>
  </conditionalFormatting>
  <conditionalFormatting sqref="AA32">
    <cfRule type="expression" dxfId="21013" priority="4479" stopIfTrue="1">
      <formula>LEN(TRIM($AA$32))=0</formula>
    </cfRule>
  </conditionalFormatting>
  <conditionalFormatting sqref="AB32">
    <cfRule type="expression" dxfId="21012" priority="4480" stopIfTrue="1">
      <formula>LEN(TRIM($AB$32))=0</formula>
    </cfRule>
  </conditionalFormatting>
  <conditionalFormatting sqref="Z33">
    <cfRule type="expression" dxfId="21011" priority="4481" stopIfTrue="1">
      <formula>LEN(TRIM($Z$33))=0</formula>
    </cfRule>
  </conditionalFormatting>
  <conditionalFormatting sqref="AA33">
    <cfRule type="expression" dxfId="21010" priority="4482" stopIfTrue="1">
      <formula>LEN(TRIM($AA$33))=0</formula>
    </cfRule>
  </conditionalFormatting>
  <conditionalFormatting sqref="AB33">
    <cfRule type="expression" dxfId="21009" priority="4483" stopIfTrue="1">
      <formula>LEN(TRIM($AB$33))=0</formula>
    </cfRule>
  </conditionalFormatting>
  <conditionalFormatting sqref="Z34">
    <cfRule type="expression" dxfId="21008" priority="4484" stopIfTrue="1">
      <formula>LEN(TRIM($Z$34))=0</formula>
    </cfRule>
  </conditionalFormatting>
  <conditionalFormatting sqref="AA34">
    <cfRule type="expression" dxfId="21007" priority="4485" stopIfTrue="1">
      <formula>LEN(TRIM($AA$34))=0</formula>
    </cfRule>
  </conditionalFormatting>
  <conditionalFormatting sqref="AB34">
    <cfRule type="expression" dxfId="21006" priority="4486" stopIfTrue="1">
      <formula>LEN(TRIM($AB$34))=0</formula>
    </cfRule>
  </conditionalFormatting>
  <conditionalFormatting sqref="AD28">
    <cfRule type="expression" dxfId="21005" priority="4487" stopIfTrue="1">
      <formula>LEN(TRIM($AD$28))=0</formula>
    </cfRule>
  </conditionalFormatting>
  <conditionalFormatting sqref="AE28">
    <cfRule type="expression" dxfId="21004" priority="4488" stopIfTrue="1">
      <formula>LEN(TRIM($AE$28))=0</formula>
    </cfRule>
  </conditionalFormatting>
  <conditionalFormatting sqref="AF28">
    <cfRule type="expression" dxfId="21003" priority="4489" stopIfTrue="1">
      <formula>LEN(TRIM($AF$28))=0</formula>
    </cfRule>
  </conditionalFormatting>
  <conditionalFormatting sqref="AD29">
    <cfRule type="expression" dxfId="21002" priority="4490" stopIfTrue="1">
      <formula>LEN(TRIM($AD$29))=0</formula>
    </cfRule>
  </conditionalFormatting>
  <conditionalFormatting sqref="AE29">
    <cfRule type="expression" dxfId="21001" priority="4491" stopIfTrue="1">
      <formula>LEN(TRIM($AE$29))=0</formula>
    </cfRule>
  </conditionalFormatting>
  <conditionalFormatting sqref="AF29">
    <cfRule type="expression" dxfId="21000" priority="4492" stopIfTrue="1">
      <formula>LEN(TRIM($AF$29))=0</formula>
    </cfRule>
  </conditionalFormatting>
  <conditionalFormatting sqref="AD30">
    <cfRule type="expression" dxfId="20999" priority="4493" stopIfTrue="1">
      <formula>LEN(TRIM($AD$30))=0</formula>
    </cfRule>
  </conditionalFormatting>
  <conditionalFormatting sqref="AE30">
    <cfRule type="expression" dxfId="20998" priority="4494" stopIfTrue="1">
      <formula>LEN(TRIM($AE$30))=0</formula>
    </cfRule>
  </conditionalFormatting>
  <conditionalFormatting sqref="AF30">
    <cfRule type="expression" dxfId="20997" priority="4495" stopIfTrue="1">
      <formula>LEN(TRIM($AF$30))=0</formula>
    </cfRule>
  </conditionalFormatting>
  <conditionalFormatting sqref="AD31">
    <cfRule type="expression" dxfId="20996" priority="4496" stopIfTrue="1">
      <formula>LEN(TRIM($AD$31))=0</formula>
    </cfRule>
  </conditionalFormatting>
  <conditionalFormatting sqref="AE31">
    <cfRule type="expression" dxfId="20995" priority="4497" stopIfTrue="1">
      <formula>LEN(TRIM($AE$31))=0</formula>
    </cfRule>
  </conditionalFormatting>
  <conditionalFormatting sqref="AF31">
    <cfRule type="expression" dxfId="20994" priority="4498" stopIfTrue="1">
      <formula>LEN(TRIM($AF$31))=0</formula>
    </cfRule>
  </conditionalFormatting>
  <conditionalFormatting sqref="AD32">
    <cfRule type="expression" dxfId="20993" priority="4499" stopIfTrue="1">
      <formula>LEN(TRIM($AD$32))=0</formula>
    </cfRule>
  </conditionalFormatting>
  <conditionalFormatting sqref="AE32">
    <cfRule type="expression" dxfId="20992" priority="4500" stopIfTrue="1">
      <formula>LEN(TRIM($AE$32))=0</formula>
    </cfRule>
  </conditionalFormatting>
  <conditionalFormatting sqref="AF32">
    <cfRule type="expression" dxfId="20991" priority="4501" stopIfTrue="1">
      <formula>LEN(TRIM($AF$32))=0</formula>
    </cfRule>
  </conditionalFormatting>
  <conditionalFormatting sqref="AD33">
    <cfRule type="expression" dxfId="20990" priority="4502" stopIfTrue="1">
      <formula>LEN(TRIM($AD$33))=0</formula>
    </cfRule>
  </conditionalFormatting>
  <conditionalFormatting sqref="AE33">
    <cfRule type="expression" dxfId="20989" priority="4503" stopIfTrue="1">
      <formula>LEN(TRIM($AE$33))=0</formula>
    </cfRule>
  </conditionalFormatting>
  <conditionalFormatting sqref="AF33">
    <cfRule type="expression" dxfId="20988" priority="4504" stopIfTrue="1">
      <formula>LEN(TRIM($AF$33))=0</formula>
    </cfRule>
  </conditionalFormatting>
  <conditionalFormatting sqref="AD34">
    <cfRule type="expression" dxfId="20987" priority="4505" stopIfTrue="1">
      <formula>LEN(TRIM($AD$34))=0</formula>
    </cfRule>
  </conditionalFormatting>
  <conditionalFormatting sqref="AE34">
    <cfRule type="expression" dxfId="20986" priority="4506" stopIfTrue="1">
      <formula>LEN(TRIM($AE$34))=0</formula>
    </cfRule>
  </conditionalFormatting>
  <conditionalFormatting sqref="AF34">
    <cfRule type="expression" dxfId="20985" priority="4507" stopIfTrue="1">
      <formula>LEN(TRIM($AF$34))=0</formula>
    </cfRule>
  </conditionalFormatting>
  <conditionalFormatting sqref="AH28">
    <cfRule type="expression" dxfId="20984" priority="4508" stopIfTrue="1">
      <formula>LEN(TRIM($AH$28))=0</formula>
    </cfRule>
  </conditionalFormatting>
  <conditionalFormatting sqref="AI28">
    <cfRule type="expression" dxfId="20983" priority="4509" stopIfTrue="1">
      <formula>LEN(TRIM($AI$28))=0</formula>
    </cfRule>
  </conditionalFormatting>
  <conditionalFormatting sqref="AJ28">
    <cfRule type="expression" dxfId="20982" priority="4510" stopIfTrue="1">
      <formula>LEN(TRIM($AJ$28))=0</formula>
    </cfRule>
  </conditionalFormatting>
  <conditionalFormatting sqref="AH29">
    <cfRule type="expression" dxfId="20981" priority="4511" stopIfTrue="1">
      <formula>LEN(TRIM($AH$29))=0</formula>
    </cfRule>
  </conditionalFormatting>
  <conditionalFormatting sqref="AI29">
    <cfRule type="expression" dxfId="20980" priority="4512" stopIfTrue="1">
      <formula>LEN(TRIM($AI$29))=0</formula>
    </cfRule>
  </conditionalFormatting>
  <conditionalFormatting sqref="AJ29">
    <cfRule type="expression" dxfId="20979" priority="4513" stopIfTrue="1">
      <formula>LEN(TRIM($AJ$29))=0</formula>
    </cfRule>
  </conditionalFormatting>
  <conditionalFormatting sqref="AH30">
    <cfRule type="expression" dxfId="20978" priority="4514" stopIfTrue="1">
      <formula>LEN(TRIM($AH$30))=0</formula>
    </cfRule>
  </conditionalFormatting>
  <conditionalFormatting sqref="AI30">
    <cfRule type="expression" dxfId="20977" priority="4515" stopIfTrue="1">
      <formula>LEN(TRIM($AI$30))=0</formula>
    </cfRule>
  </conditionalFormatting>
  <conditionalFormatting sqref="AJ30">
    <cfRule type="expression" dxfId="20976" priority="4516" stopIfTrue="1">
      <formula>LEN(TRIM($AJ$30))=0</formula>
    </cfRule>
  </conditionalFormatting>
  <conditionalFormatting sqref="AH31">
    <cfRule type="expression" dxfId="20975" priority="4517" stopIfTrue="1">
      <formula>LEN(TRIM($AH$31))=0</formula>
    </cfRule>
  </conditionalFormatting>
  <conditionalFormatting sqref="AI31">
    <cfRule type="expression" dxfId="20974" priority="4518" stopIfTrue="1">
      <formula>LEN(TRIM($AI$31))=0</formula>
    </cfRule>
  </conditionalFormatting>
  <conditionalFormatting sqref="AJ31">
    <cfRule type="expression" dxfId="20973" priority="4519" stopIfTrue="1">
      <formula>LEN(TRIM($AJ$31))=0</formula>
    </cfRule>
  </conditionalFormatting>
  <conditionalFormatting sqref="AH32">
    <cfRule type="expression" dxfId="20972" priority="4520" stopIfTrue="1">
      <formula>LEN(TRIM($AH$32))=0</formula>
    </cfRule>
  </conditionalFormatting>
  <conditionalFormatting sqref="AI32">
    <cfRule type="expression" dxfId="20971" priority="4521" stopIfTrue="1">
      <formula>LEN(TRIM($AI$32))=0</formula>
    </cfRule>
  </conditionalFormatting>
  <conditionalFormatting sqref="AJ32">
    <cfRule type="expression" dxfId="20970" priority="4522" stopIfTrue="1">
      <formula>LEN(TRIM($AJ$32))=0</formula>
    </cfRule>
  </conditionalFormatting>
  <conditionalFormatting sqref="AH33">
    <cfRule type="expression" dxfId="20969" priority="4523" stopIfTrue="1">
      <formula>LEN(TRIM($AH$33))=0</formula>
    </cfRule>
  </conditionalFormatting>
  <conditionalFormatting sqref="AI33">
    <cfRule type="expression" dxfId="20968" priority="4524" stopIfTrue="1">
      <formula>LEN(TRIM($AI$33))=0</formula>
    </cfRule>
  </conditionalFormatting>
  <conditionalFormatting sqref="AJ33">
    <cfRule type="expression" dxfId="20967" priority="4525" stopIfTrue="1">
      <formula>LEN(TRIM($AJ$33))=0</formula>
    </cfRule>
  </conditionalFormatting>
  <conditionalFormatting sqref="AH34">
    <cfRule type="expression" dxfId="20966" priority="4526" stopIfTrue="1">
      <formula>LEN(TRIM($AH$34))=0</formula>
    </cfRule>
  </conditionalFormatting>
  <conditionalFormatting sqref="AI34">
    <cfRule type="expression" dxfId="20965" priority="4527" stopIfTrue="1">
      <formula>LEN(TRIM($AI$34))=0</formula>
    </cfRule>
  </conditionalFormatting>
  <conditionalFormatting sqref="AJ34">
    <cfRule type="expression" dxfId="20964" priority="4528" stopIfTrue="1">
      <formula>LEN(TRIM($AJ$34))=0</formula>
    </cfRule>
  </conditionalFormatting>
  <conditionalFormatting sqref="BB28">
    <cfRule type="expression" dxfId="20963" priority="4529" stopIfTrue="1">
      <formula>LEN(TRIM($BB$28))=0</formula>
    </cfRule>
  </conditionalFormatting>
  <conditionalFormatting sqref="BC28">
    <cfRule type="expression" dxfId="20962" priority="4530" stopIfTrue="1">
      <formula>LEN(TRIM($BC$28))=0</formula>
    </cfRule>
  </conditionalFormatting>
  <conditionalFormatting sqref="BD28">
    <cfRule type="expression" dxfId="20961" priority="4531" stopIfTrue="1">
      <formula>LEN(TRIM($BD$28))=0</formula>
    </cfRule>
  </conditionalFormatting>
  <conditionalFormatting sqref="BB29">
    <cfRule type="expression" dxfId="20960" priority="4532" stopIfTrue="1">
      <formula>LEN(TRIM($BB$29))=0</formula>
    </cfRule>
  </conditionalFormatting>
  <conditionalFormatting sqref="BC29">
    <cfRule type="expression" dxfId="20959" priority="4533" stopIfTrue="1">
      <formula>LEN(TRIM($BC$29))=0</formula>
    </cfRule>
  </conditionalFormatting>
  <conditionalFormatting sqref="BD29">
    <cfRule type="expression" dxfId="20958" priority="4534" stopIfTrue="1">
      <formula>LEN(TRIM($BD$29))=0</formula>
    </cfRule>
  </conditionalFormatting>
  <conditionalFormatting sqref="BB30">
    <cfRule type="expression" dxfId="20957" priority="4535" stopIfTrue="1">
      <formula>LEN(TRIM($BB$30))=0</formula>
    </cfRule>
  </conditionalFormatting>
  <conditionalFormatting sqref="BC30">
    <cfRule type="expression" dxfId="20956" priority="4536" stopIfTrue="1">
      <formula>LEN(TRIM($BC$30))=0</formula>
    </cfRule>
  </conditionalFormatting>
  <conditionalFormatting sqref="BD30">
    <cfRule type="expression" dxfId="20955" priority="4537" stopIfTrue="1">
      <formula>LEN(TRIM($BD$30))=0</formula>
    </cfRule>
  </conditionalFormatting>
  <conditionalFormatting sqref="BB31">
    <cfRule type="expression" dxfId="20954" priority="4538" stopIfTrue="1">
      <formula>LEN(TRIM($BB$31))=0</formula>
    </cfRule>
  </conditionalFormatting>
  <conditionalFormatting sqref="BC31">
    <cfRule type="expression" dxfId="20953" priority="4539" stopIfTrue="1">
      <formula>LEN(TRIM($BC$31))=0</formula>
    </cfRule>
  </conditionalFormatting>
  <conditionalFormatting sqref="BD31">
    <cfRule type="expression" dxfId="20952" priority="4540" stopIfTrue="1">
      <formula>LEN(TRIM($BD$31))=0</formula>
    </cfRule>
  </conditionalFormatting>
  <conditionalFormatting sqref="BB32">
    <cfRule type="expression" dxfId="20951" priority="4541" stopIfTrue="1">
      <formula>LEN(TRIM($BB$32))=0</formula>
    </cfRule>
  </conditionalFormatting>
  <conditionalFormatting sqref="BC32">
    <cfRule type="expression" dxfId="20950" priority="4542" stopIfTrue="1">
      <formula>LEN(TRIM($BC$32))=0</formula>
    </cfRule>
  </conditionalFormatting>
  <conditionalFormatting sqref="BD32">
    <cfRule type="expression" dxfId="20949" priority="4543" stopIfTrue="1">
      <formula>LEN(TRIM($BD$32))=0</formula>
    </cfRule>
  </conditionalFormatting>
  <conditionalFormatting sqref="BB33">
    <cfRule type="expression" dxfId="20948" priority="4544" stopIfTrue="1">
      <formula>LEN(TRIM($BB$33))=0</formula>
    </cfRule>
  </conditionalFormatting>
  <conditionalFormatting sqref="BC33">
    <cfRule type="expression" dxfId="20947" priority="4545" stopIfTrue="1">
      <formula>LEN(TRIM($BC$33))=0</formula>
    </cfRule>
  </conditionalFormatting>
  <conditionalFormatting sqref="BD33">
    <cfRule type="expression" dxfId="20946" priority="4546" stopIfTrue="1">
      <formula>LEN(TRIM($BD$33))=0</formula>
    </cfRule>
  </conditionalFormatting>
  <conditionalFormatting sqref="BB34">
    <cfRule type="expression" dxfId="20945" priority="4547" stopIfTrue="1">
      <formula>LEN(TRIM($BB$34))=0</formula>
    </cfRule>
  </conditionalFormatting>
  <conditionalFormatting sqref="BC34">
    <cfRule type="expression" dxfId="20944" priority="4548" stopIfTrue="1">
      <formula>LEN(TRIM($BC$34))=0</formula>
    </cfRule>
  </conditionalFormatting>
  <conditionalFormatting sqref="BD34">
    <cfRule type="expression" dxfId="20943" priority="4549" stopIfTrue="1">
      <formula>LEN(TRIM($BD$34))=0</formula>
    </cfRule>
  </conditionalFormatting>
  <conditionalFormatting sqref="BF28">
    <cfRule type="expression" dxfId="20942" priority="4550" stopIfTrue="1">
      <formula>LEN(TRIM($BF$28))=0</formula>
    </cfRule>
  </conditionalFormatting>
  <conditionalFormatting sqref="BG28">
    <cfRule type="expression" dxfId="20941" priority="4551" stopIfTrue="1">
      <formula>LEN(TRIM($BG$28))=0</formula>
    </cfRule>
  </conditionalFormatting>
  <conditionalFormatting sqref="BH28">
    <cfRule type="expression" dxfId="20940" priority="4552" stopIfTrue="1">
      <formula>LEN(TRIM($BH$28))=0</formula>
    </cfRule>
  </conditionalFormatting>
  <conditionalFormatting sqref="BF29">
    <cfRule type="expression" dxfId="20939" priority="4553" stopIfTrue="1">
      <formula>LEN(TRIM($BF$29))=0</formula>
    </cfRule>
  </conditionalFormatting>
  <conditionalFormatting sqref="BG29">
    <cfRule type="expression" dxfId="20938" priority="4554" stopIfTrue="1">
      <formula>LEN(TRIM($BG$29))=0</formula>
    </cfRule>
  </conditionalFormatting>
  <conditionalFormatting sqref="BH29">
    <cfRule type="expression" dxfId="20937" priority="4555" stopIfTrue="1">
      <formula>LEN(TRIM($BH$29))=0</formula>
    </cfRule>
  </conditionalFormatting>
  <conditionalFormatting sqref="BF30">
    <cfRule type="expression" dxfId="20936" priority="4556" stopIfTrue="1">
      <formula>LEN(TRIM($BF$30))=0</formula>
    </cfRule>
  </conditionalFormatting>
  <conditionalFormatting sqref="BG30">
    <cfRule type="expression" dxfId="20935" priority="4557" stopIfTrue="1">
      <formula>LEN(TRIM($BG$30))=0</formula>
    </cfRule>
  </conditionalFormatting>
  <conditionalFormatting sqref="BH30">
    <cfRule type="expression" dxfId="20934" priority="4558" stopIfTrue="1">
      <formula>LEN(TRIM($BH$30))=0</formula>
    </cfRule>
  </conditionalFormatting>
  <conditionalFormatting sqref="BF31">
    <cfRule type="expression" dxfId="20933" priority="4559" stopIfTrue="1">
      <formula>LEN(TRIM($BF$31))=0</formula>
    </cfRule>
  </conditionalFormatting>
  <conditionalFormatting sqref="BG31">
    <cfRule type="expression" dxfId="20932" priority="4560" stopIfTrue="1">
      <formula>LEN(TRIM($BG$31))=0</formula>
    </cfRule>
  </conditionalFormatting>
  <conditionalFormatting sqref="BH31">
    <cfRule type="expression" dxfId="20931" priority="4561" stopIfTrue="1">
      <formula>LEN(TRIM($BH$31))=0</formula>
    </cfRule>
  </conditionalFormatting>
  <conditionalFormatting sqref="BF32">
    <cfRule type="expression" dxfId="20930" priority="4562" stopIfTrue="1">
      <formula>LEN(TRIM($BF$32))=0</formula>
    </cfRule>
  </conditionalFormatting>
  <conditionalFormatting sqref="BG32">
    <cfRule type="expression" dxfId="20929" priority="4563" stopIfTrue="1">
      <formula>LEN(TRIM($BG$32))=0</formula>
    </cfRule>
  </conditionalFormatting>
  <conditionalFormatting sqref="BH32">
    <cfRule type="expression" dxfId="20928" priority="4564" stopIfTrue="1">
      <formula>LEN(TRIM($BH$32))=0</formula>
    </cfRule>
  </conditionalFormatting>
  <conditionalFormatting sqref="BF33">
    <cfRule type="expression" dxfId="20927" priority="4565" stopIfTrue="1">
      <formula>LEN(TRIM($BF$33))=0</formula>
    </cfRule>
  </conditionalFormatting>
  <conditionalFormatting sqref="BG33">
    <cfRule type="expression" dxfId="20926" priority="4566" stopIfTrue="1">
      <formula>LEN(TRIM($BG$33))=0</formula>
    </cfRule>
  </conditionalFormatting>
  <conditionalFormatting sqref="BH33">
    <cfRule type="expression" dxfId="20925" priority="4567" stopIfTrue="1">
      <formula>LEN(TRIM($BH$33))=0</formula>
    </cfRule>
  </conditionalFormatting>
  <conditionalFormatting sqref="BF34">
    <cfRule type="expression" dxfId="20924" priority="4568" stopIfTrue="1">
      <formula>LEN(TRIM($BF$34))=0</formula>
    </cfRule>
  </conditionalFormatting>
  <conditionalFormatting sqref="BG34">
    <cfRule type="expression" dxfId="20923" priority="4569" stopIfTrue="1">
      <formula>LEN(TRIM($BG$34))=0</formula>
    </cfRule>
  </conditionalFormatting>
  <conditionalFormatting sqref="BH34">
    <cfRule type="expression" dxfId="20922" priority="4570" stopIfTrue="1">
      <formula>LEN(TRIM($BH$34))=0</formula>
    </cfRule>
  </conditionalFormatting>
  <conditionalFormatting sqref="F36">
    <cfRule type="expression" dxfId="20921" priority="4571" stopIfTrue="1">
      <formula>LEN(TRIM($F$36))=0</formula>
    </cfRule>
  </conditionalFormatting>
  <conditionalFormatting sqref="G36">
    <cfRule type="expression" dxfId="20920" priority="4572" stopIfTrue="1">
      <formula>LEN(TRIM($G$36))=0</formula>
    </cfRule>
  </conditionalFormatting>
  <conditionalFormatting sqref="H36">
    <cfRule type="expression" dxfId="20919" priority="4573" stopIfTrue="1">
      <formula>LEN(TRIM($H$36))=0</formula>
    </cfRule>
  </conditionalFormatting>
  <conditionalFormatting sqref="J36">
    <cfRule type="expression" dxfId="20918" priority="4574" stopIfTrue="1">
      <formula>LEN(TRIM($J$36))=0</formula>
    </cfRule>
  </conditionalFormatting>
  <conditionalFormatting sqref="K36">
    <cfRule type="expression" dxfId="20917" priority="4575" stopIfTrue="1">
      <formula>LEN(TRIM($K$36))=0</formula>
    </cfRule>
  </conditionalFormatting>
  <conditionalFormatting sqref="L36">
    <cfRule type="expression" dxfId="20916" priority="4576" stopIfTrue="1">
      <formula>LEN(TRIM($L$36))=0</formula>
    </cfRule>
  </conditionalFormatting>
  <conditionalFormatting sqref="N36">
    <cfRule type="expression" dxfId="20915" priority="4577" stopIfTrue="1">
      <formula>LEN(TRIM($N$36))=0</formula>
    </cfRule>
  </conditionalFormatting>
  <conditionalFormatting sqref="O36">
    <cfRule type="expression" dxfId="20914" priority="4578" stopIfTrue="1">
      <formula>LEN(TRIM($O$36))=0</formula>
    </cfRule>
  </conditionalFormatting>
  <conditionalFormatting sqref="P36">
    <cfRule type="expression" dxfId="20913" priority="4579" stopIfTrue="1">
      <formula>LEN(TRIM($P$36))=0</formula>
    </cfRule>
  </conditionalFormatting>
  <conditionalFormatting sqref="R36">
    <cfRule type="expression" dxfId="20912" priority="4580" stopIfTrue="1">
      <formula>LEN(TRIM($R$36))=0</formula>
    </cfRule>
  </conditionalFormatting>
  <conditionalFormatting sqref="S36">
    <cfRule type="expression" dxfId="20911" priority="4581" stopIfTrue="1">
      <formula>LEN(TRIM($S$36))=0</formula>
    </cfRule>
  </conditionalFormatting>
  <conditionalFormatting sqref="T36">
    <cfRule type="expression" dxfId="20910" priority="4582" stopIfTrue="1">
      <formula>LEN(TRIM($T$36))=0</formula>
    </cfRule>
  </conditionalFormatting>
  <conditionalFormatting sqref="V36">
    <cfRule type="expression" dxfId="20909" priority="4583" stopIfTrue="1">
      <formula>LEN(TRIM($V$36))=0</formula>
    </cfRule>
  </conditionalFormatting>
  <conditionalFormatting sqref="W36">
    <cfRule type="expression" dxfId="20908" priority="4584" stopIfTrue="1">
      <formula>LEN(TRIM($W$36))=0</formula>
    </cfRule>
  </conditionalFormatting>
  <conditionalFormatting sqref="X36">
    <cfRule type="expression" dxfId="20907" priority="4585" stopIfTrue="1">
      <formula>LEN(TRIM($X$36))=0</formula>
    </cfRule>
  </conditionalFormatting>
  <conditionalFormatting sqref="Z36">
    <cfRule type="expression" dxfId="20906" priority="4586" stopIfTrue="1">
      <formula>LEN(TRIM($Z$36))=0</formula>
    </cfRule>
  </conditionalFormatting>
  <conditionalFormatting sqref="AA36">
    <cfRule type="expression" dxfId="20905" priority="4587" stopIfTrue="1">
      <formula>LEN(TRIM($AA$36))=0</formula>
    </cfRule>
  </conditionalFormatting>
  <conditionalFormatting sqref="AB36">
    <cfRule type="expression" dxfId="20904" priority="4588" stopIfTrue="1">
      <formula>LEN(TRIM($AB$36))=0</formula>
    </cfRule>
  </conditionalFormatting>
  <conditionalFormatting sqref="AD36">
    <cfRule type="expression" dxfId="20903" priority="4589" stopIfTrue="1">
      <formula>LEN(TRIM($AD$36))=0</formula>
    </cfRule>
  </conditionalFormatting>
  <conditionalFormatting sqref="AE36">
    <cfRule type="expression" dxfId="20902" priority="4590" stopIfTrue="1">
      <formula>LEN(TRIM($AE$36))=0</formula>
    </cfRule>
  </conditionalFormatting>
  <conditionalFormatting sqref="AF36">
    <cfRule type="expression" dxfId="20901" priority="4591" stopIfTrue="1">
      <formula>LEN(TRIM($AF$36))=0</formula>
    </cfRule>
  </conditionalFormatting>
  <conditionalFormatting sqref="AH36">
    <cfRule type="expression" dxfId="20900" priority="4592" stopIfTrue="1">
      <formula>LEN(TRIM($AH$36))=0</formula>
    </cfRule>
  </conditionalFormatting>
  <conditionalFormatting sqref="AI36">
    <cfRule type="expression" dxfId="20899" priority="4593" stopIfTrue="1">
      <formula>LEN(TRIM($AI$36))=0</formula>
    </cfRule>
  </conditionalFormatting>
  <conditionalFormatting sqref="AJ36">
    <cfRule type="expression" dxfId="20898" priority="4594" stopIfTrue="1">
      <formula>LEN(TRIM($AJ$36))=0</formula>
    </cfRule>
  </conditionalFormatting>
  <conditionalFormatting sqref="BB36">
    <cfRule type="expression" dxfId="20897" priority="4595" stopIfTrue="1">
      <formula>LEN(TRIM($BB$36))=0</formula>
    </cfRule>
  </conditionalFormatting>
  <conditionalFormatting sqref="BC36">
    <cfRule type="expression" dxfId="20896" priority="4596" stopIfTrue="1">
      <formula>LEN(TRIM($BC$36))=0</formula>
    </cfRule>
  </conditionalFormatting>
  <conditionalFormatting sqref="BD36">
    <cfRule type="expression" dxfId="20895" priority="4597" stopIfTrue="1">
      <formula>LEN(TRIM($BD$36))=0</formula>
    </cfRule>
  </conditionalFormatting>
  <conditionalFormatting sqref="BF36">
    <cfRule type="expression" dxfId="20894" priority="4598" stopIfTrue="1">
      <formula>LEN(TRIM($BF$36))=0</formula>
    </cfRule>
  </conditionalFormatting>
  <conditionalFormatting sqref="BG36">
    <cfRule type="expression" dxfId="20893" priority="4599" stopIfTrue="1">
      <formula>LEN(TRIM($BG$36))=0</formula>
    </cfRule>
  </conditionalFormatting>
  <conditionalFormatting sqref="BH36">
    <cfRule type="expression" dxfId="20892" priority="4600" stopIfTrue="1">
      <formula>LEN(TRIM($BH$36))=0</formula>
    </cfRule>
  </conditionalFormatting>
  <conditionalFormatting sqref="F42">
    <cfRule type="expression" dxfId="20891" priority="4601" stopIfTrue="1">
      <formula>LEN(TRIM($F$42))=0</formula>
    </cfRule>
  </conditionalFormatting>
  <conditionalFormatting sqref="G42">
    <cfRule type="expression" dxfId="20890" priority="4602" stopIfTrue="1">
      <formula>LEN(TRIM($G$42))=0</formula>
    </cfRule>
  </conditionalFormatting>
  <conditionalFormatting sqref="H42">
    <cfRule type="expression" dxfId="20889" priority="4603" stopIfTrue="1">
      <formula>LEN(TRIM($H$42))=0</formula>
    </cfRule>
  </conditionalFormatting>
  <conditionalFormatting sqref="J42">
    <cfRule type="expression" dxfId="20888" priority="4604" stopIfTrue="1">
      <formula>LEN(TRIM($J$42))=0</formula>
    </cfRule>
  </conditionalFormatting>
  <conditionalFormatting sqref="K42">
    <cfRule type="expression" dxfId="20887" priority="4605" stopIfTrue="1">
      <formula>LEN(TRIM($K$42))=0</formula>
    </cfRule>
  </conditionalFormatting>
  <conditionalFormatting sqref="L42">
    <cfRule type="expression" dxfId="20886" priority="4606" stopIfTrue="1">
      <formula>LEN(TRIM($L$42))=0</formula>
    </cfRule>
  </conditionalFormatting>
  <conditionalFormatting sqref="N42">
    <cfRule type="expression" dxfId="20885" priority="4607" stopIfTrue="1">
      <formula>LEN(TRIM($N$42))=0</formula>
    </cfRule>
  </conditionalFormatting>
  <conditionalFormatting sqref="O42">
    <cfRule type="expression" dxfId="20884" priority="4608" stopIfTrue="1">
      <formula>LEN(TRIM($O$42))=0</formula>
    </cfRule>
  </conditionalFormatting>
  <conditionalFormatting sqref="P42">
    <cfRule type="expression" dxfId="20883" priority="4609" stopIfTrue="1">
      <formula>LEN(TRIM($P$42))=0</formula>
    </cfRule>
  </conditionalFormatting>
  <conditionalFormatting sqref="R42">
    <cfRule type="expression" dxfId="20882" priority="4610" stopIfTrue="1">
      <formula>LEN(TRIM($R$42))=0</formula>
    </cfRule>
  </conditionalFormatting>
  <conditionalFormatting sqref="S42">
    <cfRule type="expression" dxfId="20881" priority="4611" stopIfTrue="1">
      <formula>LEN(TRIM($S$42))=0</formula>
    </cfRule>
  </conditionalFormatting>
  <conditionalFormatting sqref="T42">
    <cfRule type="expression" dxfId="20880" priority="4612" stopIfTrue="1">
      <formula>LEN(TRIM($T$42))=0</formula>
    </cfRule>
  </conditionalFormatting>
  <conditionalFormatting sqref="V42">
    <cfRule type="expression" dxfId="20879" priority="4613" stopIfTrue="1">
      <formula>LEN(TRIM($V$42))=0</formula>
    </cfRule>
  </conditionalFormatting>
  <conditionalFormatting sqref="W42">
    <cfRule type="expression" dxfId="20878" priority="4614" stopIfTrue="1">
      <formula>LEN(TRIM($W$42))=0</formula>
    </cfRule>
  </conditionalFormatting>
  <conditionalFormatting sqref="X42">
    <cfRule type="expression" dxfId="20877" priority="4615" stopIfTrue="1">
      <formula>LEN(TRIM($X$42))=0</formula>
    </cfRule>
  </conditionalFormatting>
  <conditionalFormatting sqref="Z42">
    <cfRule type="expression" dxfId="20876" priority="4616" stopIfTrue="1">
      <formula>LEN(TRIM($Z$42))=0</formula>
    </cfRule>
  </conditionalFormatting>
  <conditionalFormatting sqref="AA42">
    <cfRule type="expression" dxfId="20875" priority="4617" stopIfTrue="1">
      <formula>LEN(TRIM($AA$42))=0</formula>
    </cfRule>
  </conditionalFormatting>
  <conditionalFormatting sqref="AB42">
    <cfRule type="expression" dxfId="20874" priority="4618" stopIfTrue="1">
      <formula>LEN(TRIM($AB$42))=0</formula>
    </cfRule>
  </conditionalFormatting>
  <conditionalFormatting sqref="AD42">
    <cfRule type="expression" dxfId="20873" priority="4619" stopIfTrue="1">
      <formula>LEN(TRIM($AD$42))=0</formula>
    </cfRule>
  </conditionalFormatting>
  <conditionalFormatting sqref="AE42">
    <cfRule type="expression" dxfId="20872" priority="4620" stopIfTrue="1">
      <formula>LEN(TRIM($AE$42))=0</formula>
    </cfRule>
  </conditionalFormatting>
  <conditionalFormatting sqref="AF42">
    <cfRule type="expression" dxfId="20871" priority="4621" stopIfTrue="1">
      <formula>LEN(TRIM($AF$42))=0</formula>
    </cfRule>
  </conditionalFormatting>
  <conditionalFormatting sqref="AH42">
    <cfRule type="expression" dxfId="20870" priority="4622" stopIfTrue="1">
      <formula>LEN(TRIM($AH$42))=0</formula>
    </cfRule>
  </conditionalFormatting>
  <conditionalFormatting sqref="AI42">
    <cfRule type="expression" dxfId="20869" priority="4623" stopIfTrue="1">
      <formula>LEN(TRIM($AI$42))=0</formula>
    </cfRule>
  </conditionalFormatting>
  <conditionalFormatting sqref="AJ42">
    <cfRule type="expression" dxfId="20868" priority="4624" stopIfTrue="1">
      <formula>LEN(TRIM($AJ$42))=0</formula>
    </cfRule>
  </conditionalFormatting>
  <conditionalFormatting sqref="BB42">
    <cfRule type="expression" dxfId="20867" priority="4625" stopIfTrue="1">
      <formula>LEN(TRIM($BB$42))=0</formula>
    </cfRule>
  </conditionalFormatting>
  <conditionalFormatting sqref="BC42">
    <cfRule type="expression" dxfId="20866" priority="4626" stopIfTrue="1">
      <formula>LEN(TRIM($BC$42))=0</formula>
    </cfRule>
  </conditionalFormatting>
  <conditionalFormatting sqref="BD42">
    <cfRule type="expression" dxfId="20865" priority="4627" stopIfTrue="1">
      <formula>LEN(TRIM($BD$42))=0</formula>
    </cfRule>
  </conditionalFormatting>
  <conditionalFormatting sqref="BF42">
    <cfRule type="expression" dxfId="20864" priority="4628" stopIfTrue="1">
      <formula>LEN(TRIM($BF$42))=0</formula>
    </cfRule>
  </conditionalFormatting>
  <conditionalFormatting sqref="BG42">
    <cfRule type="expression" dxfId="20863" priority="4629" stopIfTrue="1">
      <formula>LEN(TRIM($BG$42))=0</formula>
    </cfRule>
  </conditionalFormatting>
  <conditionalFormatting sqref="BH42">
    <cfRule type="expression" dxfId="20862" priority="4630" stopIfTrue="1">
      <formula>LEN(TRIM($BH$42))=0</formula>
    </cfRule>
  </conditionalFormatting>
  <conditionalFormatting sqref="F44">
    <cfRule type="expression" dxfId="20861" priority="4631" stopIfTrue="1">
      <formula>LEN(TRIM($F$44))=0</formula>
    </cfRule>
  </conditionalFormatting>
  <conditionalFormatting sqref="G44">
    <cfRule type="expression" dxfId="20860" priority="4632" stopIfTrue="1">
      <formula>LEN(TRIM($G$44))=0</formula>
    </cfRule>
  </conditionalFormatting>
  <conditionalFormatting sqref="H44">
    <cfRule type="expression" dxfId="20859" priority="4633" stopIfTrue="1">
      <formula>LEN(TRIM($H$44))=0</formula>
    </cfRule>
  </conditionalFormatting>
  <conditionalFormatting sqref="J44">
    <cfRule type="expression" dxfId="20858" priority="4634" stopIfTrue="1">
      <formula>LEN(TRIM($J$44))=0</formula>
    </cfRule>
  </conditionalFormatting>
  <conditionalFormatting sqref="K44">
    <cfRule type="expression" dxfId="20857" priority="4635" stopIfTrue="1">
      <formula>LEN(TRIM($K$44))=0</formula>
    </cfRule>
  </conditionalFormatting>
  <conditionalFormatting sqref="L44">
    <cfRule type="expression" dxfId="20856" priority="4636" stopIfTrue="1">
      <formula>LEN(TRIM($L$44))=0</formula>
    </cfRule>
  </conditionalFormatting>
  <conditionalFormatting sqref="N44">
    <cfRule type="expression" dxfId="20855" priority="4637" stopIfTrue="1">
      <formula>LEN(TRIM($N$44))=0</formula>
    </cfRule>
  </conditionalFormatting>
  <conditionalFormatting sqref="O44">
    <cfRule type="expression" dxfId="20854" priority="4638" stopIfTrue="1">
      <formula>LEN(TRIM($O$44))=0</formula>
    </cfRule>
  </conditionalFormatting>
  <conditionalFormatting sqref="P44">
    <cfRule type="expression" dxfId="20853" priority="4639" stopIfTrue="1">
      <formula>LEN(TRIM($P$44))=0</formula>
    </cfRule>
  </conditionalFormatting>
  <conditionalFormatting sqref="R44">
    <cfRule type="expression" dxfId="20852" priority="4640" stopIfTrue="1">
      <formula>LEN(TRIM($R$44))=0</formula>
    </cfRule>
  </conditionalFormatting>
  <conditionalFormatting sqref="S44">
    <cfRule type="expression" dxfId="20851" priority="4641" stopIfTrue="1">
      <formula>LEN(TRIM($S$44))=0</formula>
    </cfRule>
  </conditionalFormatting>
  <conditionalFormatting sqref="T44">
    <cfRule type="expression" dxfId="20850" priority="4642" stopIfTrue="1">
      <formula>LEN(TRIM($T$44))=0</formula>
    </cfRule>
  </conditionalFormatting>
  <conditionalFormatting sqref="V44">
    <cfRule type="expression" dxfId="20849" priority="4643" stopIfTrue="1">
      <formula>LEN(TRIM($V$44))=0</formula>
    </cfRule>
  </conditionalFormatting>
  <conditionalFormatting sqref="W44">
    <cfRule type="expression" dxfId="20848" priority="4644" stopIfTrue="1">
      <formula>LEN(TRIM($W$44))=0</formula>
    </cfRule>
  </conditionalFormatting>
  <conditionalFormatting sqref="X44">
    <cfRule type="expression" dxfId="20847" priority="4645" stopIfTrue="1">
      <formula>LEN(TRIM($X$44))=0</formula>
    </cfRule>
  </conditionalFormatting>
  <conditionalFormatting sqref="Z44">
    <cfRule type="expression" dxfId="20846" priority="4646" stopIfTrue="1">
      <formula>LEN(TRIM($Z$44))=0</formula>
    </cfRule>
  </conditionalFormatting>
  <conditionalFormatting sqref="AA44">
    <cfRule type="expression" dxfId="20845" priority="4647" stopIfTrue="1">
      <formula>LEN(TRIM($AA$44))=0</formula>
    </cfRule>
  </conditionalFormatting>
  <conditionalFormatting sqref="AB44">
    <cfRule type="expression" dxfId="20844" priority="4648" stopIfTrue="1">
      <formula>LEN(TRIM($AB$44))=0</formula>
    </cfRule>
  </conditionalFormatting>
  <conditionalFormatting sqref="AD44">
    <cfRule type="expression" dxfId="20843" priority="4649" stopIfTrue="1">
      <formula>LEN(TRIM($AD$44))=0</formula>
    </cfRule>
  </conditionalFormatting>
  <conditionalFormatting sqref="AE44">
    <cfRule type="expression" dxfId="20842" priority="4650" stopIfTrue="1">
      <formula>LEN(TRIM($AE$44))=0</formula>
    </cfRule>
  </conditionalFormatting>
  <conditionalFormatting sqref="AF44">
    <cfRule type="expression" dxfId="20841" priority="4651" stopIfTrue="1">
      <formula>LEN(TRIM($AF$44))=0</formula>
    </cfRule>
  </conditionalFormatting>
  <conditionalFormatting sqref="AH44">
    <cfRule type="expression" dxfId="20840" priority="4652" stopIfTrue="1">
      <formula>LEN(TRIM($AH$44))=0</formula>
    </cfRule>
  </conditionalFormatting>
  <conditionalFormatting sqref="AI44">
    <cfRule type="expression" dxfId="20839" priority="4653" stopIfTrue="1">
      <formula>LEN(TRIM($AI$44))=0</formula>
    </cfRule>
  </conditionalFormatting>
  <conditionalFormatting sqref="AJ44">
    <cfRule type="expression" dxfId="20838" priority="4654" stopIfTrue="1">
      <formula>LEN(TRIM($AJ$44))=0</formula>
    </cfRule>
  </conditionalFormatting>
  <conditionalFormatting sqref="BB44">
    <cfRule type="expression" dxfId="20837" priority="4655" stopIfTrue="1">
      <formula>LEN(TRIM($BB$44))=0</formula>
    </cfRule>
  </conditionalFormatting>
  <conditionalFormatting sqref="BC44">
    <cfRule type="expression" dxfId="20836" priority="4656" stopIfTrue="1">
      <formula>LEN(TRIM($BC$44))=0</formula>
    </cfRule>
  </conditionalFormatting>
  <conditionalFormatting sqref="BD44">
    <cfRule type="expression" dxfId="20835" priority="4657" stopIfTrue="1">
      <formula>LEN(TRIM($BD$44))=0</formula>
    </cfRule>
  </conditionalFormatting>
  <conditionalFormatting sqref="BF44">
    <cfRule type="expression" dxfId="20834" priority="4658" stopIfTrue="1">
      <formula>LEN(TRIM($BF$44))=0</formula>
    </cfRule>
  </conditionalFormatting>
  <conditionalFormatting sqref="BG44">
    <cfRule type="expression" dxfId="20833" priority="4659" stopIfTrue="1">
      <formula>LEN(TRIM($BG$44))=0</formula>
    </cfRule>
  </conditionalFormatting>
  <conditionalFormatting sqref="BH44">
    <cfRule type="expression" dxfId="20832" priority="4660" stopIfTrue="1">
      <formula>LEN(TRIM($BH$44))=0</formula>
    </cfRule>
  </conditionalFormatting>
  <conditionalFormatting sqref="F46">
    <cfRule type="expression" dxfId="20831" priority="4661" stopIfTrue="1">
      <formula>LEN(TRIM($F$46))=0</formula>
    </cfRule>
  </conditionalFormatting>
  <conditionalFormatting sqref="G46">
    <cfRule type="expression" dxfId="20830" priority="4662" stopIfTrue="1">
      <formula>LEN(TRIM($G$46))=0</formula>
    </cfRule>
  </conditionalFormatting>
  <conditionalFormatting sqref="H46">
    <cfRule type="expression" dxfId="20829" priority="4663" stopIfTrue="1">
      <formula>LEN(TRIM($H$46))=0</formula>
    </cfRule>
  </conditionalFormatting>
  <conditionalFormatting sqref="F47">
    <cfRule type="expression" dxfId="20828" priority="4664" stopIfTrue="1">
      <formula>LEN(TRIM($F$47))=0</formula>
    </cfRule>
  </conditionalFormatting>
  <conditionalFormatting sqref="G47">
    <cfRule type="expression" dxfId="20827" priority="4665" stopIfTrue="1">
      <formula>LEN(TRIM($G$47))=0</formula>
    </cfRule>
  </conditionalFormatting>
  <conditionalFormatting sqref="H47">
    <cfRule type="expression" dxfId="20826" priority="4666" stopIfTrue="1">
      <formula>LEN(TRIM($H$47))=0</formula>
    </cfRule>
  </conditionalFormatting>
  <conditionalFormatting sqref="J46">
    <cfRule type="expression" dxfId="20825" priority="4667" stopIfTrue="1">
      <formula>LEN(TRIM($J$46))=0</formula>
    </cfRule>
  </conditionalFormatting>
  <conditionalFormatting sqref="K46">
    <cfRule type="expression" dxfId="20824" priority="4668" stopIfTrue="1">
      <formula>LEN(TRIM($K$46))=0</formula>
    </cfRule>
  </conditionalFormatting>
  <conditionalFormatting sqref="L46">
    <cfRule type="expression" dxfId="20823" priority="4669" stopIfTrue="1">
      <formula>LEN(TRIM($L$46))=0</formula>
    </cfRule>
  </conditionalFormatting>
  <conditionalFormatting sqref="J47">
    <cfRule type="expression" dxfId="20822" priority="4670" stopIfTrue="1">
      <formula>LEN(TRIM($J$47))=0</formula>
    </cfRule>
  </conditionalFormatting>
  <conditionalFormatting sqref="K47">
    <cfRule type="expression" dxfId="20821" priority="4671" stopIfTrue="1">
      <formula>LEN(TRIM($K$47))=0</formula>
    </cfRule>
  </conditionalFormatting>
  <conditionalFormatting sqref="L47">
    <cfRule type="expression" dxfId="20820" priority="4672" stopIfTrue="1">
      <formula>LEN(TRIM($L$47))=0</formula>
    </cfRule>
  </conditionalFormatting>
  <conditionalFormatting sqref="N46">
    <cfRule type="expression" dxfId="20819" priority="4673" stopIfTrue="1">
      <formula>LEN(TRIM($N$46))=0</formula>
    </cfRule>
  </conditionalFormatting>
  <conditionalFormatting sqref="O46">
    <cfRule type="expression" dxfId="20818" priority="4674" stopIfTrue="1">
      <formula>LEN(TRIM($O$46))=0</formula>
    </cfRule>
  </conditionalFormatting>
  <conditionalFormatting sqref="P46">
    <cfRule type="expression" dxfId="20817" priority="4675" stopIfTrue="1">
      <formula>LEN(TRIM($P$46))=0</formula>
    </cfRule>
  </conditionalFormatting>
  <conditionalFormatting sqref="N47">
    <cfRule type="expression" dxfId="20816" priority="4676" stopIfTrue="1">
      <formula>LEN(TRIM($N$47))=0</formula>
    </cfRule>
  </conditionalFormatting>
  <conditionalFormatting sqref="O47">
    <cfRule type="expression" dxfId="20815" priority="4677" stopIfTrue="1">
      <formula>LEN(TRIM($O$47))=0</formula>
    </cfRule>
  </conditionalFormatting>
  <conditionalFormatting sqref="P47">
    <cfRule type="expression" dxfId="20814" priority="4678" stopIfTrue="1">
      <formula>LEN(TRIM($P$47))=0</formula>
    </cfRule>
  </conditionalFormatting>
  <conditionalFormatting sqref="R46">
    <cfRule type="expression" dxfId="20813" priority="4679" stopIfTrue="1">
      <formula>LEN(TRIM($R$46))=0</formula>
    </cfRule>
  </conditionalFormatting>
  <conditionalFormatting sqref="S46">
    <cfRule type="expression" dxfId="20812" priority="4680" stopIfTrue="1">
      <formula>LEN(TRIM($S$46))=0</formula>
    </cfRule>
  </conditionalFormatting>
  <conditionalFormatting sqref="T46">
    <cfRule type="expression" dxfId="20811" priority="4681" stopIfTrue="1">
      <formula>LEN(TRIM($T$46))=0</formula>
    </cfRule>
  </conditionalFormatting>
  <conditionalFormatting sqref="R47">
    <cfRule type="expression" dxfId="20810" priority="4682" stopIfTrue="1">
      <formula>LEN(TRIM($R$47))=0</formula>
    </cfRule>
  </conditionalFormatting>
  <conditionalFormatting sqref="S47">
    <cfRule type="expression" dxfId="20809" priority="4683" stopIfTrue="1">
      <formula>LEN(TRIM($S$47))=0</formula>
    </cfRule>
  </conditionalFormatting>
  <conditionalFormatting sqref="T47">
    <cfRule type="expression" dxfId="20808" priority="4684" stopIfTrue="1">
      <formula>LEN(TRIM($T$47))=0</formula>
    </cfRule>
  </conditionalFormatting>
  <conditionalFormatting sqref="V46">
    <cfRule type="expression" dxfId="20807" priority="4685" stopIfTrue="1">
      <formula>LEN(TRIM($V$46))=0</formula>
    </cfRule>
  </conditionalFormatting>
  <conditionalFormatting sqref="W46">
    <cfRule type="expression" dxfId="20806" priority="4686" stopIfTrue="1">
      <formula>LEN(TRIM($W$46))=0</formula>
    </cfRule>
  </conditionalFormatting>
  <conditionalFormatting sqref="X46">
    <cfRule type="expression" dxfId="20805" priority="4687" stopIfTrue="1">
      <formula>LEN(TRIM($X$46))=0</formula>
    </cfRule>
  </conditionalFormatting>
  <conditionalFormatting sqref="V47">
    <cfRule type="expression" dxfId="20804" priority="4688" stopIfTrue="1">
      <formula>LEN(TRIM($V$47))=0</formula>
    </cfRule>
  </conditionalFormatting>
  <conditionalFormatting sqref="W47">
    <cfRule type="expression" dxfId="20803" priority="4689" stopIfTrue="1">
      <formula>LEN(TRIM($W$47))=0</formula>
    </cfRule>
  </conditionalFormatting>
  <conditionalFormatting sqref="X47">
    <cfRule type="expression" dxfId="20802" priority="4690" stopIfTrue="1">
      <formula>LEN(TRIM($X$47))=0</formula>
    </cfRule>
  </conditionalFormatting>
  <conditionalFormatting sqref="Z46">
    <cfRule type="expression" dxfId="20801" priority="4691" stopIfTrue="1">
      <formula>LEN(TRIM($Z$46))=0</formula>
    </cfRule>
  </conditionalFormatting>
  <conditionalFormatting sqref="AA46">
    <cfRule type="expression" dxfId="20800" priority="4692" stopIfTrue="1">
      <formula>LEN(TRIM($AA$46))=0</formula>
    </cfRule>
  </conditionalFormatting>
  <conditionalFormatting sqref="AB46">
    <cfRule type="expression" dxfId="20799" priority="4693" stopIfTrue="1">
      <formula>LEN(TRIM($AB$46))=0</formula>
    </cfRule>
  </conditionalFormatting>
  <conditionalFormatting sqref="Z47">
    <cfRule type="expression" dxfId="20798" priority="4694" stopIfTrue="1">
      <formula>LEN(TRIM($Z$47))=0</formula>
    </cfRule>
  </conditionalFormatting>
  <conditionalFormatting sqref="AA47">
    <cfRule type="expression" dxfId="20797" priority="4695" stopIfTrue="1">
      <formula>LEN(TRIM($AA$47))=0</formula>
    </cfRule>
  </conditionalFormatting>
  <conditionalFormatting sqref="AB47">
    <cfRule type="expression" dxfId="20796" priority="4696" stopIfTrue="1">
      <formula>LEN(TRIM($AB$47))=0</formula>
    </cfRule>
  </conditionalFormatting>
  <conditionalFormatting sqref="AD46">
    <cfRule type="expression" dxfId="20795" priority="4697" stopIfTrue="1">
      <formula>LEN(TRIM($AD$46))=0</formula>
    </cfRule>
  </conditionalFormatting>
  <conditionalFormatting sqref="AE46">
    <cfRule type="expression" dxfId="20794" priority="4698" stopIfTrue="1">
      <formula>LEN(TRIM($AE$46))=0</formula>
    </cfRule>
  </conditionalFormatting>
  <conditionalFormatting sqref="AF46">
    <cfRule type="expression" dxfId="20793" priority="4699" stopIfTrue="1">
      <formula>LEN(TRIM($AF$46))=0</formula>
    </cfRule>
  </conditionalFormatting>
  <conditionalFormatting sqref="AD47">
    <cfRule type="expression" dxfId="20792" priority="4700" stopIfTrue="1">
      <formula>LEN(TRIM($AD$47))=0</formula>
    </cfRule>
  </conditionalFormatting>
  <conditionalFormatting sqref="AE47">
    <cfRule type="expression" dxfId="20791" priority="4701" stopIfTrue="1">
      <formula>LEN(TRIM($AE$47))=0</formula>
    </cfRule>
  </conditionalFormatting>
  <conditionalFormatting sqref="AF47">
    <cfRule type="expression" dxfId="20790" priority="4702" stopIfTrue="1">
      <formula>LEN(TRIM($AF$47))=0</formula>
    </cfRule>
  </conditionalFormatting>
  <conditionalFormatting sqref="AH46">
    <cfRule type="expression" dxfId="20789" priority="4703" stopIfTrue="1">
      <formula>LEN(TRIM($AH$46))=0</formula>
    </cfRule>
  </conditionalFormatting>
  <conditionalFormatting sqref="AI46">
    <cfRule type="expression" dxfId="20788" priority="4704" stopIfTrue="1">
      <formula>LEN(TRIM($AI$46))=0</formula>
    </cfRule>
  </conditionalFormatting>
  <conditionalFormatting sqref="AJ46">
    <cfRule type="expression" dxfId="20787" priority="4705" stopIfTrue="1">
      <formula>LEN(TRIM($AJ$46))=0</formula>
    </cfRule>
  </conditionalFormatting>
  <conditionalFormatting sqref="AH47">
    <cfRule type="expression" dxfId="20786" priority="4706" stopIfTrue="1">
      <formula>LEN(TRIM($AH$47))=0</formula>
    </cfRule>
  </conditionalFormatting>
  <conditionalFormatting sqref="AI47">
    <cfRule type="expression" dxfId="20785" priority="4707" stopIfTrue="1">
      <formula>LEN(TRIM($AI$47))=0</formula>
    </cfRule>
  </conditionalFormatting>
  <conditionalFormatting sqref="AJ47">
    <cfRule type="expression" dxfId="20784" priority="4708" stopIfTrue="1">
      <formula>LEN(TRIM($AJ$47))=0</formula>
    </cfRule>
  </conditionalFormatting>
  <conditionalFormatting sqref="BB46">
    <cfRule type="expression" dxfId="20783" priority="4709" stopIfTrue="1">
      <formula>LEN(TRIM($BB$46))=0</formula>
    </cfRule>
  </conditionalFormatting>
  <conditionalFormatting sqref="BC46">
    <cfRule type="expression" dxfId="20782" priority="4710" stopIfTrue="1">
      <formula>LEN(TRIM($BC$46))=0</formula>
    </cfRule>
  </conditionalFormatting>
  <conditionalFormatting sqref="BD46">
    <cfRule type="expression" dxfId="20781" priority="4711" stopIfTrue="1">
      <formula>LEN(TRIM($BD$46))=0</formula>
    </cfRule>
  </conditionalFormatting>
  <conditionalFormatting sqref="BB47">
    <cfRule type="expression" dxfId="20780" priority="4712" stopIfTrue="1">
      <formula>LEN(TRIM($BB$47))=0</formula>
    </cfRule>
  </conditionalFormatting>
  <conditionalFormatting sqref="BC47">
    <cfRule type="expression" dxfId="20779" priority="4713" stopIfTrue="1">
      <formula>LEN(TRIM($BC$47))=0</formula>
    </cfRule>
  </conditionalFormatting>
  <conditionalFormatting sqref="BD47">
    <cfRule type="expression" dxfId="20778" priority="4714" stopIfTrue="1">
      <formula>LEN(TRIM($BD$47))=0</formula>
    </cfRule>
  </conditionalFormatting>
  <conditionalFormatting sqref="BF46">
    <cfRule type="expression" dxfId="20777" priority="4715" stopIfTrue="1">
      <formula>LEN(TRIM($BF$46))=0</formula>
    </cfRule>
  </conditionalFormatting>
  <conditionalFormatting sqref="BG46">
    <cfRule type="expression" dxfId="20776" priority="4716" stopIfTrue="1">
      <formula>LEN(TRIM($BG$46))=0</formula>
    </cfRule>
  </conditionalFormatting>
  <conditionalFormatting sqref="BH46">
    <cfRule type="expression" dxfId="20775" priority="4717" stopIfTrue="1">
      <formula>LEN(TRIM($BH$46))=0</formula>
    </cfRule>
  </conditionalFormatting>
  <conditionalFormatting sqref="BF47">
    <cfRule type="expression" dxfId="20774" priority="4718" stopIfTrue="1">
      <formula>LEN(TRIM($BF$47))=0</formula>
    </cfRule>
  </conditionalFormatting>
  <conditionalFormatting sqref="BG47">
    <cfRule type="expression" dxfId="20773" priority="4719" stopIfTrue="1">
      <formula>LEN(TRIM($BG$47))=0</formula>
    </cfRule>
  </conditionalFormatting>
  <conditionalFormatting sqref="BH47">
    <cfRule type="expression" dxfId="20772" priority="4720" stopIfTrue="1">
      <formula>LEN(TRIM($BH$47))=0</formula>
    </cfRule>
  </conditionalFormatting>
  <conditionalFormatting sqref="F49">
    <cfRule type="expression" dxfId="20771" priority="4721" stopIfTrue="1">
      <formula>LEN(TRIM($F$49))=0</formula>
    </cfRule>
  </conditionalFormatting>
  <conditionalFormatting sqref="G49">
    <cfRule type="expression" dxfId="20770" priority="4722" stopIfTrue="1">
      <formula>LEN(TRIM($G$49))=0</formula>
    </cfRule>
  </conditionalFormatting>
  <conditionalFormatting sqref="H49">
    <cfRule type="expression" dxfId="20769" priority="4723" stopIfTrue="1">
      <formula>LEN(TRIM($H$49))=0</formula>
    </cfRule>
  </conditionalFormatting>
  <conditionalFormatting sqref="F50">
    <cfRule type="expression" dxfId="20768" priority="4724" stopIfTrue="1">
      <formula>LEN(TRIM($F$50))=0</formula>
    </cfRule>
  </conditionalFormatting>
  <conditionalFormatting sqref="G50">
    <cfRule type="expression" dxfId="20767" priority="4725" stopIfTrue="1">
      <formula>LEN(TRIM($G$50))=0</formula>
    </cfRule>
  </conditionalFormatting>
  <conditionalFormatting sqref="H50">
    <cfRule type="expression" dxfId="20766" priority="4726" stopIfTrue="1">
      <formula>LEN(TRIM($H$50))=0</formula>
    </cfRule>
  </conditionalFormatting>
  <conditionalFormatting sqref="F51">
    <cfRule type="expression" dxfId="20765" priority="4727" stopIfTrue="1">
      <formula>LEN(TRIM($F$51))=0</formula>
    </cfRule>
  </conditionalFormatting>
  <conditionalFormatting sqref="G51">
    <cfRule type="expression" dxfId="20764" priority="4728" stopIfTrue="1">
      <formula>LEN(TRIM($G$51))=0</formula>
    </cfRule>
  </conditionalFormatting>
  <conditionalFormatting sqref="H51">
    <cfRule type="expression" dxfId="20763" priority="4729" stopIfTrue="1">
      <formula>LEN(TRIM($H$51))=0</formula>
    </cfRule>
  </conditionalFormatting>
  <conditionalFormatting sqref="J49">
    <cfRule type="expression" dxfId="20762" priority="4730" stopIfTrue="1">
      <formula>LEN(TRIM($J$49))=0</formula>
    </cfRule>
  </conditionalFormatting>
  <conditionalFormatting sqref="K49">
    <cfRule type="expression" dxfId="20761" priority="4731" stopIfTrue="1">
      <formula>LEN(TRIM($K$49))=0</formula>
    </cfRule>
  </conditionalFormatting>
  <conditionalFormatting sqref="L49">
    <cfRule type="expression" dxfId="20760" priority="4732" stopIfTrue="1">
      <formula>LEN(TRIM($L$49))=0</formula>
    </cfRule>
  </conditionalFormatting>
  <conditionalFormatting sqref="J50">
    <cfRule type="expression" dxfId="20759" priority="4733" stopIfTrue="1">
      <formula>LEN(TRIM($J$50))=0</formula>
    </cfRule>
  </conditionalFormatting>
  <conditionalFormatting sqref="K50">
    <cfRule type="expression" dxfId="20758" priority="4734" stopIfTrue="1">
      <formula>LEN(TRIM($K$50))=0</formula>
    </cfRule>
  </conditionalFormatting>
  <conditionalFormatting sqref="L50">
    <cfRule type="expression" dxfId="20757" priority="4735" stopIfTrue="1">
      <formula>LEN(TRIM($L$50))=0</formula>
    </cfRule>
  </conditionalFormatting>
  <conditionalFormatting sqref="J51">
    <cfRule type="expression" dxfId="20756" priority="4736" stopIfTrue="1">
      <formula>LEN(TRIM($J$51))=0</formula>
    </cfRule>
  </conditionalFormatting>
  <conditionalFormatting sqref="K51">
    <cfRule type="expression" dxfId="20755" priority="4737" stopIfTrue="1">
      <formula>LEN(TRIM($K$51))=0</formula>
    </cfRule>
  </conditionalFormatting>
  <conditionalFormatting sqref="L51">
    <cfRule type="expression" dxfId="20754" priority="4738" stopIfTrue="1">
      <formula>LEN(TRIM($L$51))=0</formula>
    </cfRule>
  </conditionalFormatting>
  <conditionalFormatting sqref="N49">
    <cfRule type="expression" dxfId="20753" priority="4739" stopIfTrue="1">
      <formula>LEN(TRIM($N$49))=0</formula>
    </cfRule>
  </conditionalFormatting>
  <conditionalFormatting sqref="O49">
    <cfRule type="expression" dxfId="20752" priority="4740" stopIfTrue="1">
      <formula>LEN(TRIM($O$49))=0</formula>
    </cfRule>
  </conditionalFormatting>
  <conditionalFormatting sqref="P49">
    <cfRule type="expression" dxfId="20751" priority="4741" stopIfTrue="1">
      <formula>LEN(TRIM($P$49))=0</formula>
    </cfRule>
  </conditionalFormatting>
  <conditionalFormatting sqref="N50">
    <cfRule type="expression" dxfId="20750" priority="4742" stopIfTrue="1">
      <formula>LEN(TRIM($N$50))=0</formula>
    </cfRule>
  </conditionalFormatting>
  <conditionalFormatting sqref="O50">
    <cfRule type="expression" dxfId="20749" priority="4743" stopIfTrue="1">
      <formula>LEN(TRIM($O$50))=0</formula>
    </cfRule>
  </conditionalFormatting>
  <conditionalFormatting sqref="P50">
    <cfRule type="expression" dxfId="20748" priority="4744" stopIfTrue="1">
      <formula>LEN(TRIM($P$50))=0</formula>
    </cfRule>
  </conditionalFormatting>
  <conditionalFormatting sqref="N51">
    <cfRule type="expression" dxfId="20747" priority="4745" stopIfTrue="1">
      <formula>LEN(TRIM($N$51))=0</formula>
    </cfRule>
  </conditionalFormatting>
  <conditionalFormatting sqref="O51">
    <cfRule type="expression" dxfId="20746" priority="4746" stopIfTrue="1">
      <formula>LEN(TRIM($O$51))=0</formula>
    </cfRule>
  </conditionalFormatting>
  <conditionalFormatting sqref="P51">
    <cfRule type="expression" dxfId="20745" priority="4747" stopIfTrue="1">
      <formula>LEN(TRIM($P$51))=0</formula>
    </cfRule>
  </conditionalFormatting>
  <conditionalFormatting sqref="R49">
    <cfRule type="expression" dxfId="20744" priority="4748" stopIfTrue="1">
      <formula>LEN(TRIM($R$49))=0</formula>
    </cfRule>
  </conditionalFormatting>
  <conditionalFormatting sqref="S49">
    <cfRule type="expression" dxfId="20743" priority="4749" stopIfTrue="1">
      <formula>LEN(TRIM($S$49))=0</formula>
    </cfRule>
  </conditionalFormatting>
  <conditionalFormatting sqref="T49">
    <cfRule type="expression" dxfId="20742" priority="4750" stopIfTrue="1">
      <formula>LEN(TRIM($T$49))=0</formula>
    </cfRule>
  </conditionalFormatting>
  <conditionalFormatting sqref="R50">
    <cfRule type="expression" dxfId="20741" priority="4751" stopIfTrue="1">
      <formula>LEN(TRIM($R$50))=0</formula>
    </cfRule>
  </conditionalFormatting>
  <conditionalFormatting sqref="S50">
    <cfRule type="expression" dxfId="20740" priority="4752" stopIfTrue="1">
      <formula>LEN(TRIM($S$50))=0</formula>
    </cfRule>
  </conditionalFormatting>
  <conditionalFormatting sqref="T50">
    <cfRule type="expression" dxfId="20739" priority="4753" stopIfTrue="1">
      <formula>LEN(TRIM($T$50))=0</formula>
    </cfRule>
  </conditionalFormatting>
  <conditionalFormatting sqref="R51">
    <cfRule type="expression" dxfId="20738" priority="4754" stopIfTrue="1">
      <formula>LEN(TRIM($R$51))=0</formula>
    </cfRule>
  </conditionalFormatting>
  <conditionalFormatting sqref="S51">
    <cfRule type="expression" dxfId="20737" priority="4755" stopIfTrue="1">
      <formula>LEN(TRIM($S$51))=0</formula>
    </cfRule>
  </conditionalFormatting>
  <conditionalFormatting sqref="T51">
    <cfRule type="expression" dxfId="20736" priority="4756" stopIfTrue="1">
      <formula>LEN(TRIM($T$51))=0</formula>
    </cfRule>
  </conditionalFormatting>
  <conditionalFormatting sqref="V49">
    <cfRule type="expression" dxfId="20735" priority="4757" stopIfTrue="1">
      <formula>LEN(TRIM($V$49))=0</formula>
    </cfRule>
  </conditionalFormatting>
  <conditionalFormatting sqref="W49">
    <cfRule type="expression" dxfId="20734" priority="4758" stopIfTrue="1">
      <formula>LEN(TRIM($W$49))=0</formula>
    </cfRule>
  </conditionalFormatting>
  <conditionalFormatting sqref="X49">
    <cfRule type="expression" dxfId="20733" priority="4759" stopIfTrue="1">
      <formula>LEN(TRIM($X$49))=0</formula>
    </cfRule>
  </conditionalFormatting>
  <conditionalFormatting sqref="V50">
    <cfRule type="expression" dxfId="20732" priority="4760" stopIfTrue="1">
      <formula>LEN(TRIM($V$50))=0</formula>
    </cfRule>
  </conditionalFormatting>
  <conditionalFormatting sqref="W50">
    <cfRule type="expression" dxfId="20731" priority="4761" stopIfTrue="1">
      <formula>LEN(TRIM($W$50))=0</formula>
    </cfRule>
  </conditionalFormatting>
  <conditionalFormatting sqref="X50">
    <cfRule type="expression" dxfId="20730" priority="4762" stopIfTrue="1">
      <formula>LEN(TRIM($X$50))=0</formula>
    </cfRule>
  </conditionalFormatting>
  <conditionalFormatting sqref="V51">
    <cfRule type="expression" dxfId="20729" priority="4763" stopIfTrue="1">
      <formula>LEN(TRIM($V$51))=0</formula>
    </cfRule>
  </conditionalFormatting>
  <conditionalFormatting sqref="W51">
    <cfRule type="expression" dxfId="20728" priority="4764" stopIfTrue="1">
      <formula>LEN(TRIM($W$51))=0</formula>
    </cfRule>
  </conditionalFormatting>
  <conditionalFormatting sqref="X51">
    <cfRule type="expression" dxfId="20727" priority="4765" stopIfTrue="1">
      <formula>LEN(TRIM($X$51))=0</formula>
    </cfRule>
  </conditionalFormatting>
  <conditionalFormatting sqref="Z49">
    <cfRule type="expression" dxfId="20726" priority="4766" stopIfTrue="1">
      <formula>LEN(TRIM($Z$49))=0</formula>
    </cfRule>
  </conditionalFormatting>
  <conditionalFormatting sqref="AA49">
    <cfRule type="expression" dxfId="20725" priority="4767" stopIfTrue="1">
      <formula>LEN(TRIM($AA$49))=0</formula>
    </cfRule>
  </conditionalFormatting>
  <conditionalFormatting sqref="AB49">
    <cfRule type="expression" dxfId="20724" priority="4768" stopIfTrue="1">
      <formula>LEN(TRIM($AB$49))=0</formula>
    </cfRule>
  </conditionalFormatting>
  <conditionalFormatting sqref="Z50">
    <cfRule type="expression" dxfId="20723" priority="4769" stopIfTrue="1">
      <formula>LEN(TRIM($Z$50))=0</formula>
    </cfRule>
  </conditionalFormatting>
  <conditionalFormatting sqref="AA50">
    <cfRule type="expression" dxfId="20722" priority="4770" stopIfTrue="1">
      <formula>LEN(TRIM($AA$50))=0</formula>
    </cfRule>
  </conditionalFormatting>
  <conditionalFormatting sqref="AB50">
    <cfRule type="expression" dxfId="20721" priority="4771" stopIfTrue="1">
      <formula>LEN(TRIM($AB$50))=0</formula>
    </cfRule>
  </conditionalFormatting>
  <conditionalFormatting sqref="Z51">
    <cfRule type="expression" dxfId="20720" priority="4772" stopIfTrue="1">
      <formula>LEN(TRIM($Z$51))=0</formula>
    </cfRule>
  </conditionalFormatting>
  <conditionalFormatting sqref="AA51">
    <cfRule type="expression" dxfId="20719" priority="4773" stopIfTrue="1">
      <formula>LEN(TRIM($AA$51))=0</formula>
    </cfRule>
  </conditionalFormatting>
  <conditionalFormatting sqref="AB51">
    <cfRule type="expression" dxfId="20718" priority="4774" stopIfTrue="1">
      <formula>LEN(TRIM($AB$51))=0</formula>
    </cfRule>
  </conditionalFormatting>
  <conditionalFormatting sqref="AD49">
    <cfRule type="expression" dxfId="20717" priority="4775" stopIfTrue="1">
      <formula>LEN(TRIM($AD$49))=0</formula>
    </cfRule>
  </conditionalFormatting>
  <conditionalFormatting sqref="AE49">
    <cfRule type="expression" dxfId="20716" priority="4776" stopIfTrue="1">
      <formula>LEN(TRIM($AE$49))=0</formula>
    </cfRule>
  </conditionalFormatting>
  <conditionalFormatting sqref="AF49">
    <cfRule type="expression" dxfId="20715" priority="4777" stopIfTrue="1">
      <formula>LEN(TRIM($AF$49))=0</formula>
    </cfRule>
  </conditionalFormatting>
  <conditionalFormatting sqref="AD50">
    <cfRule type="expression" dxfId="20714" priority="4778" stopIfTrue="1">
      <formula>LEN(TRIM($AD$50))=0</formula>
    </cfRule>
  </conditionalFormatting>
  <conditionalFormatting sqref="AE50">
    <cfRule type="expression" dxfId="20713" priority="4779" stopIfTrue="1">
      <formula>LEN(TRIM($AE$50))=0</formula>
    </cfRule>
  </conditionalFormatting>
  <conditionalFormatting sqref="AF50">
    <cfRule type="expression" dxfId="20712" priority="4780" stopIfTrue="1">
      <formula>LEN(TRIM($AF$50))=0</formula>
    </cfRule>
  </conditionalFormatting>
  <conditionalFormatting sqref="AD51">
    <cfRule type="expression" dxfId="20711" priority="4781" stopIfTrue="1">
      <formula>LEN(TRIM($AD$51))=0</formula>
    </cfRule>
  </conditionalFormatting>
  <conditionalFormatting sqref="AE51">
    <cfRule type="expression" dxfId="20710" priority="4782" stopIfTrue="1">
      <formula>LEN(TRIM($AE$51))=0</formula>
    </cfRule>
  </conditionalFormatting>
  <conditionalFormatting sqref="AF51">
    <cfRule type="expression" dxfId="20709" priority="4783" stopIfTrue="1">
      <formula>LEN(TRIM($AF$51))=0</formula>
    </cfRule>
  </conditionalFormatting>
  <conditionalFormatting sqref="AH49">
    <cfRule type="expression" dxfId="20708" priority="4784" stopIfTrue="1">
      <formula>LEN(TRIM($AH$49))=0</formula>
    </cfRule>
  </conditionalFormatting>
  <conditionalFormatting sqref="AI49">
    <cfRule type="expression" dxfId="20707" priority="4785" stopIfTrue="1">
      <formula>LEN(TRIM($AI$49))=0</formula>
    </cfRule>
  </conditionalFormatting>
  <conditionalFormatting sqref="AJ49">
    <cfRule type="expression" dxfId="20706" priority="4786" stopIfTrue="1">
      <formula>LEN(TRIM($AJ$49))=0</formula>
    </cfRule>
  </conditionalFormatting>
  <conditionalFormatting sqref="AH50">
    <cfRule type="expression" dxfId="20705" priority="4787" stopIfTrue="1">
      <formula>LEN(TRIM($AH$50))=0</formula>
    </cfRule>
  </conditionalFormatting>
  <conditionalFormatting sqref="AI50">
    <cfRule type="expression" dxfId="20704" priority="4788" stopIfTrue="1">
      <formula>LEN(TRIM($AI$50))=0</formula>
    </cfRule>
  </conditionalFormatting>
  <conditionalFormatting sqref="AJ50">
    <cfRule type="expression" dxfId="20703" priority="4789" stopIfTrue="1">
      <formula>LEN(TRIM($AJ$50))=0</formula>
    </cfRule>
  </conditionalFormatting>
  <conditionalFormatting sqref="AH51">
    <cfRule type="expression" dxfId="20702" priority="4790" stopIfTrue="1">
      <formula>LEN(TRIM($AH$51))=0</formula>
    </cfRule>
  </conditionalFormatting>
  <conditionalFormatting sqref="AI51">
    <cfRule type="expression" dxfId="20701" priority="4791" stopIfTrue="1">
      <formula>LEN(TRIM($AI$51))=0</formula>
    </cfRule>
  </conditionalFormatting>
  <conditionalFormatting sqref="AJ51">
    <cfRule type="expression" dxfId="20700" priority="4792" stopIfTrue="1">
      <formula>LEN(TRIM($AJ$51))=0</formula>
    </cfRule>
  </conditionalFormatting>
  <conditionalFormatting sqref="BB49">
    <cfRule type="expression" dxfId="20699" priority="4793" stopIfTrue="1">
      <formula>LEN(TRIM($BB$49))=0</formula>
    </cfRule>
  </conditionalFormatting>
  <conditionalFormatting sqref="BC49">
    <cfRule type="expression" dxfId="20698" priority="4794" stopIfTrue="1">
      <formula>LEN(TRIM($BC$49))=0</formula>
    </cfRule>
  </conditionalFormatting>
  <conditionalFormatting sqref="BD49">
    <cfRule type="expression" dxfId="20697" priority="4795" stopIfTrue="1">
      <formula>LEN(TRIM($BD$49))=0</formula>
    </cfRule>
  </conditionalFormatting>
  <conditionalFormatting sqref="BB50">
    <cfRule type="expression" dxfId="20696" priority="4796" stopIfTrue="1">
      <formula>LEN(TRIM($BB$50))=0</formula>
    </cfRule>
  </conditionalFormatting>
  <conditionalFormatting sqref="BC50">
    <cfRule type="expression" dxfId="20695" priority="4797" stopIfTrue="1">
      <formula>LEN(TRIM($BC$50))=0</formula>
    </cfRule>
  </conditionalFormatting>
  <conditionalFormatting sqref="BD50">
    <cfRule type="expression" dxfId="20694" priority="4798" stopIfTrue="1">
      <formula>LEN(TRIM($BD$50))=0</formula>
    </cfRule>
  </conditionalFormatting>
  <conditionalFormatting sqref="BB51">
    <cfRule type="expression" dxfId="20693" priority="4799" stopIfTrue="1">
      <formula>LEN(TRIM($BB$51))=0</formula>
    </cfRule>
  </conditionalFormatting>
  <conditionalFormatting sqref="BC51">
    <cfRule type="expression" dxfId="20692" priority="4800" stopIfTrue="1">
      <formula>LEN(TRIM($BC$51))=0</formula>
    </cfRule>
  </conditionalFormatting>
  <conditionalFormatting sqref="BD51">
    <cfRule type="expression" dxfId="20691" priority="4801" stopIfTrue="1">
      <formula>LEN(TRIM($BD$51))=0</formula>
    </cfRule>
  </conditionalFormatting>
  <conditionalFormatting sqref="BF49">
    <cfRule type="expression" dxfId="20690" priority="4802" stopIfTrue="1">
      <formula>LEN(TRIM($BF$49))=0</formula>
    </cfRule>
  </conditionalFormatting>
  <conditionalFormatting sqref="BG49">
    <cfRule type="expression" dxfId="20689" priority="4803" stopIfTrue="1">
      <formula>LEN(TRIM($BG$49))=0</formula>
    </cfRule>
  </conditionalFormatting>
  <conditionalFormatting sqref="BH49">
    <cfRule type="expression" dxfId="20688" priority="4804" stopIfTrue="1">
      <formula>LEN(TRIM($BH$49))=0</formula>
    </cfRule>
  </conditionalFormatting>
  <conditionalFormatting sqref="BF50">
    <cfRule type="expression" dxfId="20687" priority="4805" stopIfTrue="1">
      <formula>LEN(TRIM($BF$50))=0</formula>
    </cfRule>
  </conditionalFormatting>
  <conditionalFormatting sqref="BG50">
    <cfRule type="expression" dxfId="20686" priority="4806" stopIfTrue="1">
      <formula>LEN(TRIM($BG$50))=0</formula>
    </cfRule>
  </conditionalFormatting>
  <conditionalFormatting sqref="BH50">
    <cfRule type="expression" dxfId="20685" priority="4807" stopIfTrue="1">
      <formula>LEN(TRIM($BH$50))=0</formula>
    </cfRule>
  </conditionalFormatting>
  <conditionalFormatting sqref="BF51">
    <cfRule type="expression" dxfId="20684" priority="4808" stopIfTrue="1">
      <formula>LEN(TRIM($BF$51))=0</formula>
    </cfRule>
  </conditionalFormatting>
  <conditionalFormatting sqref="BG51">
    <cfRule type="expression" dxfId="20683" priority="4809" stopIfTrue="1">
      <formula>LEN(TRIM($BG$51))=0</formula>
    </cfRule>
  </conditionalFormatting>
  <conditionalFormatting sqref="BH51">
    <cfRule type="expression" dxfId="20682" priority="4810" stopIfTrue="1">
      <formula>LEN(TRIM($BH$51))=0</formula>
    </cfRule>
  </conditionalFormatting>
  <conditionalFormatting sqref="F55">
    <cfRule type="expression" dxfId="20681" priority="4811" stopIfTrue="1">
      <formula>LEN(TRIM($F$55))=0</formula>
    </cfRule>
  </conditionalFormatting>
  <conditionalFormatting sqref="G55">
    <cfRule type="expression" dxfId="20680" priority="4812" stopIfTrue="1">
      <formula>LEN(TRIM($G$55))=0</formula>
    </cfRule>
  </conditionalFormatting>
  <conditionalFormatting sqref="H55">
    <cfRule type="expression" dxfId="20679" priority="4813" stopIfTrue="1">
      <formula>LEN(TRIM($H$55))=0</formula>
    </cfRule>
  </conditionalFormatting>
  <conditionalFormatting sqref="J55">
    <cfRule type="expression" dxfId="20678" priority="4814" stopIfTrue="1">
      <formula>LEN(TRIM($J$55))=0</formula>
    </cfRule>
  </conditionalFormatting>
  <conditionalFormatting sqref="K55">
    <cfRule type="expression" dxfId="20677" priority="4815" stopIfTrue="1">
      <formula>LEN(TRIM($K$55))=0</formula>
    </cfRule>
  </conditionalFormatting>
  <conditionalFormatting sqref="L55">
    <cfRule type="expression" dxfId="20676" priority="4816" stopIfTrue="1">
      <formula>LEN(TRIM($L$55))=0</formula>
    </cfRule>
  </conditionalFormatting>
  <conditionalFormatting sqref="N55">
    <cfRule type="expression" dxfId="20675" priority="4817" stopIfTrue="1">
      <formula>LEN(TRIM($N$55))=0</formula>
    </cfRule>
  </conditionalFormatting>
  <conditionalFormatting sqref="O55">
    <cfRule type="expression" dxfId="20674" priority="4818" stopIfTrue="1">
      <formula>LEN(TRIM($O$55))=0</formula>
    </cfRule>
  </conditionalFormatting>
  <conditionalFormatting sqref="P55">
    <cfRule type="expression" dxfId="20673" priority="4819" stopIfTrue="1">
      <formula>LEN(TRIM($P$55))=0</formula>
    </cfRule>
  </conditionalFormatting>
  <conditionalFormatting sqref="R55">
    <cfRule type="expression" dxfId="20672" priority="4820" stopIfTrue="1">
      <formula>LEN(TRIM($R$55))=0</formula>
    </cfRule>
  </conditionalFormatting>
  <conditionalFormatting sqref="S55">
    <cfRule type="expression" dxfId="20671" priority="4821" stopIfTrue="1">
      <formula>LEN(TRIM($S$55))=0</formula>
    </cfRule>
  </conditionalFormatting>
  <conditionalFormatting sqref="T55">
    <cfRule type="expression" dxfId="20670" priority="4822" stopIfTrue="1">
      <formula>LEN(TRIM($T$55))=0</formula>
    </cfRule>
  </conditionalFormatting>
  <conditionalFormatting sqref="V55">
    <cfRule type="expression" dxfId="20669" priority="4823" stopIfTrue="1">
      <formula>LEN(TRIM($V$55))=0</formula>
    </cfRule>
  </conditionalFormatting>
  <conditionalFormatting sqref="W55">
    <cfRule type="expression" dxfId="20668" priority="4824" stopIfTrue="1">
      <formula>LEN(TRIM($W$55))=0</formula>
    </cfRule>
  </conditionalFormatting>
  <conditionalFormatting sqref="X55">
    <cfRule type="expression" dxfId="20667" priority="4825" stopIfTrue="1">
      <formula>LEN(TRIM($X$55))=0</formula>
    </cfRule>
  </conditionalFormatting>
  <conditionalFormatting sqref="Z55">
    <cfRule type="expression" dxfId="20666" priority="4826" stopIfTrue="1">
      <formula>LEN(TRIM($Z$55))=0</formula>
    </cfRule>
  </conditionalFormatting>
  <conditionalFormatting sqref="AA55">
    <cfRule type="expression" dxfId="20665" priority="4827" stopIfTrue="1">
      <formula>LEN(TRIM($AA$55))=0</formula>
    </cfRule>
  </conditionalFormatting>
  <conditionalFormatting sqref="AB55">
    <cfRule type="expression" dxfId="20664" priority="4828" stopIfTrue="1">
      <formula>LEN(TRIM($AB$55))=0</formula>
    </cfRule>
  </conditionalFormatting>
  <conditionalFormatting sqref="AD55">
    <cfRule type="expression" dxfId="20663" priority="4829" stopIfTrue="1">
      <formula>LEN(TRIM($AD$55))=0</formula>
    </cfRule>
  </conditionalFormatting>
  <conditionalFormatting sqref="AE55">
    <cfRule type="expression" dxfId="20662" priority="4830" stopIfTrue="1">
      <formula>LEN(TRIM($AE$55))=0</formula>
    </cfRule>
  </conditionalFormatting>
  <conditionalFormatting sqref="AF55">
    <cfRule type="expression" dxfId="20661" priority="4831" stopIfTrue="1">
      <formula>LEN(TRIM($AF$55))=0</formula>
    </cfRule>
  </conditionalFormatting>
  <conditionalFormatting sqref="AH55">
    <cfRule type="expression" dxfId="20660" priority="4832" stopIfTrue="1">
      <formula>LEN(TRIM($AH$55))=0</formula>
    </cfRule>
  </conditionalFormatting>
  <conditionalFormatting sqref="AI55">
    <cfRule type="expression" dxfId="20659" priority="4833" stopIfTrue="1">
      <formula>LEN(TRIM($AI$55))=0</formula>
    </cfRule>
  </conditionalFormatting>
  <conditionalFormatting sqref="AJ55">
    <cfRule type="expression" dxfId="20658" priority="4834" stopIfTrue="1">
      <formula>LEN(TRIM($AJ$55))=0</formula>
    </cfRule>
  </conditionalFormatting>
  <conditionalFormatting sqref="BB55">
    <cfRule type="expression" dxfId="20657" priority="4835" stopIfTrue="1">
      <formula>LEN(TRIM($BB$55))=0</formula>
    </cfRule>
  </conditionalFormatting>
  <conditionalFormatting sqref="BC55">
    <cfRule type="expression" dxfId="20656" priority="4836" stopIfTrue="1">
      <formula>LEN(TRIM($BC$55))=0</formula>
    </cfRule>
  </conditionalFormatting>
  <conditionalFormatting sqref="BD55">
    <cfRule type="expression" dxfId="20655" priority="4837" stopIfTrue="1">
      <formula>LEN(TRIM($BD$55))=0</formula>
    </cfRule>
  </conditionalFormatting>
  <conditionalFormatting sqref="BF55">
    <cfRule type="expression" dxfId="20654" priority="4838" stopIfTrue="1">
      <formula>LEN(TRIM($BF$55))=0</formula>
    </cfRule>
  </conditionalFormatting>
  <conditionalFormatting sqref="BG55">
    <cfRule type="expression" dxfId="20653" priority="4839" stopIfTrue="1">
      <formula>LEN(TRIM($BG$55))=0</formula>
    </cfRule>
  </conditionalFormatting>
  <conditionalFormatting sqref="BH55">
    <cfRule type="expression" dxfId="20652" priority="4840" stopIfTrue="1">
      <formula>LEN(TRIM($BH$55))=0</formula>
    </cfRule>
  </conditionalFormatting>
  <conditionalFormatting sqref="F57">
    <cfRule type="expression" dxfId="20651" priority="4841" stopIfTrue="1">
      <formula>LEN(TRIM($F$57))=0</formula>
    </cfRule>
  </conditionalFormatting>
  <conditionalFormatting sqref="G57">
    <cfRule type="expression" dxfId="20650" priority="4842" stopIfTrue="1">
      <formula>LEN(TRIM($G$57))=0</formula>
    </cfRule>
  </conditionalFormatting>
  <conditionalFormatting sqref="H57">
    <cfRule type="expression" dxfId="20649" priority="4843" stopIfTrue="1">
      <formula>LEN(TRIM($H$57))=0</formula>
    </cfRule>
  </conditionalFormatting>
  <conditionalFormatting sqref="F58">
    <cfRule type="expression" dxfId="20648" priority="4844" stopIfTrue="1">
      <formula>LEN(TRIM($F$58))=0</formula>
    </cfRule>
  </conditionalFormatting>
  <conditionalFormatting sqref="G58">
    <cfRule type="expression" dxfId="20647" priority="4845" stopIfTrue="1">
      <formula>LEN(TRIM($G$58))=0</formula>
    </cfRule>
  </conditionalFormatting>
  <conditionalFormatting sqref="H58">
    <cfRule type="expression" dxfId="20646" priority="4846" stopIfTrue="1">
      <formula>LEN(TRIM($H$58))=0</formula>
    </cfRule>
  </conditionalFormatting>
  <conditionalFormatting sqref="F59">
    <cfRule type="expression" dxfId="20645" priority="4847" stopIfTrue="1">
      <formula>LEN(TRIM($F$59))=0</formula>
    </cfRule>
  </conditionalFormatting>
  <conditionalFormatting sqref="G59">
    <cfRule type="expression" dxfId="20644" priority="4848" stopIfTrue="1">
      <formula>LEN(TRIM($G$59))=0</formula>
    </cfRule>
  </conditionalFormatting>
  <conditionalFormatting sqref="H59">
    <cfRule type="expression" dxfId="20643" priority="4849" stopIfTrue="1">
      <formula>LEN(TRIM($H$59))=0</formula>
    </cfRule>
  </conditionalFormatting>
  <conditionalFormatting sqref="F60">
    <cfRule type="expression" dxfId="20642" priority="4850" stopIfTrue="1">
      <formula>LEN(TRIM($F$60))=0</formula>
    </cfRule>
  </conditionalFormatting>
  <conditionalFormatting sqref="G60">
    <cfRule type="expression" dxfId="20641" priority="4851" stopIfTrue="1">
      <formula>LEN(TRIM($G$60))=0</formula>
    </cfRule>
  </conditionalFormatting>
  <conditionalFormatting sqref="H60">
    <cfRule type="expression" dxfId="20640" priority="4852" stopIfTrue="1">
      <formula>LEN(TRIM($H$60))=0</formula>
    </cfRule>
  </conditionalFormatting>
  <conditionalFormatting sqref="F61">
    <cfRule type="expression" dxfId="20639" priority="4853" stopIfTrue="1">
      <formula>LEN(TRIM($F$61))=0</formula>
    </cfRule>
  </conditionalFormatting>
  <conditionalFormatting sqref="G61">
    <cfRule type="expression" dxfId="20638" priority="4854" stopIfTrue="1">
      <formula>LEN(TRIM($G$61))=0</formula>
    </cfRule>
  </conditionalFormatting>
  <conditionalFormatting sqref="H61">
    <cfRule type="expression" dxfId="20637" priority="4855" stopIfTrue="1">
      <formula>LEN(TRIM($H$61))=0</formula>
    </cfRule>
  </conditionalFormatting>
  <conditionalFormatting sqref="F62">
    <cfRule type="expression" dxfId="20636" priority="4856" stopIfTrue="1">
      <formula>LEN(TRIM($F$62))=0</formula>
    </cfRule>
  </conditionalFormatting>
  <conditionalFormatting sqref="G62">
    <cfRule type="expression" dxfId="20635" priority="4857" stopIfTrue="1">
      <formula>LEN(TRIM($G$62))=0</formula>
    </cfRule>
  </conditionalFormatting>
  <conditionalFormatting sqref="H62">
    <cfRule type="expression" dxfId="20634" priority="4858" stopIfTrue="1">
      <formula>LEN(TRIM($H$62))=0</formula>
    </cfRule>
  </conditionalFormatting>
  <conditionalFormatting sqref="F63">
    <cfRule type="expression" dxfId="20633" priority="4859" stopIfTrue="1">
      <formula>LEN(TRIM($F$63))=0</formula>
    </cfRule>
  </conditionalFormatting>
  <conditionalFormatting sqref="G63">
    <cfRule type="expression" dxfId="20632" priority="4860" stopIfTrue="1">
      <formula>LEN(TRIM($G$63))=0</formula>
    </cfRule>
  </conditionalFormatting>
  <conditionalFormatting sqref="H63">
    <cfRule type="expression" dxfId="20631" priority="4861" stopIfTrue="1">
      <formula>LEN(TRIM($H$63))=0</formula>
    </cfRule>
  </conditionalFormatting>
  <conditionalFormatting sqref="J57">
    <cfRule type="expression" dxfId="20630" priority="4862" stopIfTrue="1">
      <formula>LEN(TRIM($J$57))=0</formula>
    </cfRule>
  </conditionalFormatting>
  <conditionalFormatting sqref="K57">
    <cfRule type="expression" dxfId="20629" priority="4863" stopIfTrue="1">
      <formula>LEN(TRIM($K$57))=0</formula>
    </cfRule>
  </conditionalFormatting>
  <conditionalFormatting sqref="L57">
    <cfRule type="expression" dxfId="20628" priority="4864" stopIfTrue="1">
      <formula>LEN(TRIM($L$57))=0</formula>
    </cfRule>
  </conditionalFormatting>
  <conditionalFormatting sqref="J58">
    <cfRule type="expression" dxfId="20627" priority="4865" stopIfTrue="1">
      <formula>LEN(TRIM($J$58))=0</formula>
    </cfRule>
  </conditionalFormatting>
  <conditionalFormatting sqref="K58">
    <cfRule type="expression" dxfId="20626" priority="4866" stopIfTrue="1">
      <formula>LEN(TRIM($K$58))=0</formula>
    </cfRule>
  </conditionalFormatting>
  <conditionalFormatting sqref="L58">
    <cfRule type="expression" dxfId="20625" priority="4867" stopIfTrue="1">
      <formula>LEN(TRIM($L$58))=0</formula>
    </cfRule>
  </conditionalFormatting>
  <conditionalFormatting sqref="J59">
    <cfRule type="expression" dxfId="20624" priority="4868" stopIfTrue="1">
      <formula>LEN(TRIM($J$59))=0</formula>
    </cfRule>
  </conditionalFormatting>
  <conditionalFormatting sqref="K59">
    <cfRule type="expression" dxfId="20623" priority="4869" stopIfTrue="1">
      <formula>LEN(TRIM($K$59))=0</formula>
    </cfRule>
  </conditionalFormatting>
  <conditionalFormatting sqref="L59">
    <cfRule type="expression" dxfId="20622" priority="4870" stopIfTrue="1">
      <formula>LEN(TRIM($L$59))=0</formula>
    </cfRule>
  </conditionalFormatting>
  <conditionalFormatting sqref="J60">
    <cfRule type="expression" dxfId="20621" priority="4871" stopIfTrue="1">
      <formula>LEN(TRIM($J$60))=0</formula>
    </cfRule>
  </conditionalFormatting>
  <conditionalFormatting sqref="K60">
    <cfRule type="expression" dxfId="20620" priority="4872" stopIfTrue="1">
      <formula>LEN(TRIM($K$60))=0</formula>
    </cfRule>
  </conditionalFormatting>
  <conditionalFormatting sqref="L60">
    <cfRule type="expression" dxfId="20619" priority="4873" stopIfTrue="1">
      <formula>LEN(TRIM($L$60))=0</formula>
    </cfRule>
  </conditionalFormatting>
  <conditionalFormatting sqref="J61">
    <cfRule type="expression" dxfId="20618" priority="4874" stopIfTrue="1">
      <formula>LEN(TRIM($J$61))=0</formula>
    </cfRule>
  </conditionalFormatting>
  <conditionalFormatting sqref="K61">
    <cfRule type="expression" dxfId="20617" priority="4875" stopIfTrue="1">
      <formula>LEN(TRIM($K$61))=0</formula>
    </cfRule>
  </conditionalFormatting>
  <conditionalFormatting sqref="L61">
    <cfRule type="expression" dxfId="20616" priority="4876" stopIfTrue="1">
      <formula>LEN(TRIM($L$61))=0</formula>
    </cfRule>
  </conditionalFormatting>
  <conditionalFormatting sqref="J62">
    <cfRule type="expression" dxfId="20615" priority="4877" stopIfTrue="1">
      <formula>LEN(TRIM($J$62))=0</formula>
    </cfRule>
  </conditionalFormatting>
  <conditionalFormatting sqref="K62">
    <cfRule type="expression" dxfId="20614" priority="4878" stopIfTrue="1">
      <formula>LEN(TRIM($K$62))=0</formula>
    </cfRule>
  </conditionalFormatting>
  <conditionalFormatting sqref="L62">
    <cfRule type="expression" dxfId="20613" priority="4879" stopIfTrue="1">
      <formula>LEN(TRIM($L$62))=0</formula>
    </cfRule>
  </conditionalFormatting>
  <conditionalFormatting sqref="J63">
    <cfRule type="expression" dxfId="20612" priority="4880" stopIfTrue="1">
      <formula>LEN(TRIM($J$63))=0</formula>
    </cfRule>
  </conditionalFormatting>
  <conditionalFormatting sqref="K63">
    <cfRule type="expression" dxfId="20611" priority="4881" stopIfTrue="1">
      <formula>LEN(TRIM($K$63))=0</formula>
    </cfRule>
  </conditionalFormatting>
  <conditionalFormatting sqref="L63">
    <cfRule type="expression" dxfId="20610" priority="4882" stopIfTrue="1">
      <formula>LEN(TRIM($L$63))=0</formula>
    </cfRule>
  </conditionalFormatting>
  <conditionalFormatting sqref="N57">
    <cfRule type="expression" dxfId="20609" priority="4883" stopIfTrue="1">
      <formula>LEN(TRIM($N$57))=0</formula>
    </cfRule>
  </conditionalFormatting>
  <conditionalFormatting sqref="O57">
    <cfRule type="expression" dxfId="20608" priority="4884" stopIfTrue="1">
      <formula>LEN(TRIM($O$57))=0</formula>
    </cfRule>
  </conditionalFormatting>
  <conditionalFormatting sqref="P57">
    <cfRule type="expression" dxfId="20607" priority="4885" stopIfTrue="1">
      <formula>LEN(TRIM($P$57))=0</formula>
    </cfRule>
  </conditionalFormatting>
  <conditionalFormatting sqref="N58">
    <cfRule type="expression" dxfId="20606" priority="4886" stopIfTrue="1">
      <formula>LEN(TRIM($N$58))=0</formula>
    </cfRule>
  </conditionalFormatting>
  <conditionalFormatting sqref="O58">
    <cfRule type="expression" dxfId="20605" priority="4887" stopIfTrue="1">
      <formula>LEN(TRIM($O$58))=0</formula>
    </cfRule>
  </conditionalFormatting>
  <conditionalFormatting sqref="P58">
    <cfRule type="expression" dxfId="20604" priority="4888" stopIfTrue="1">
      <formula>LEN(TRIM($P$58))=0</formula>
    </cfRule>
  </conditionalFormatting>
  <conditionalFormatting sqref="N59">
    <cfRule type="expression" dxfId="20603" priority="4889" stopIfTrue="1">
      <formula>LEN(TRIM($N$59))=0</formula>
    </cfRule>
  </conditionalFormatting>
  <conditionalFormatting sqref="O59">
    <cfRule type="expression" dxfId="20602" priority="4890" stopIfTrue="1">
      <formula>LEN(TRIM($O$59))=0</formula>
    </cfRule>
  </conditionalFormatting>
  <conditionalFormatting sqref="P59">
    <cfRule type="expression" dxfId="20601" priority="4891" stopIfTrue="1">
      <formula>LEN(TRIM($P$59))=0</formula>
    </cfRule>
  </conditionalFormatting>
  <conditionalFormatting sqref="N60">
    <cfRule type="expression" dxfId="20600" priority="4892" stopIfTrue="1">
      <formula>LEN(TRIM($N$60))=0</formula>
    </cfRule>
  </conditionalFormatting>
  <conditionalFormatting sqref="O60">
    <cfRule type="expression" dxfId="20599" priority="4893" stopIfTrue="1">
      <formula>LEN(TRIM($O$60))=0</formula>
    </cfRule>
  </conditionalFormatting>
  <conditionalFormatting sqref="P60">
    <cfRule type="expression" dxfId="20598" priority="4894" stopIfTrue="1">
      <formula>LEN(TRIM($P$60))=0</formula>
    </cfRule>
  </conditionalFormatting>
  <conditionalFormatting sqref="N61">
    <cfRule type="expression" dxfId="20597" priority="4895" stopIfTrue="1">
      <formula>LEN(TRIM($N$61))=0</formula>
    </cfRule>
  </conditionalFormatting>
  <conditionalFormatting sqref="O61">
    <cfRule type="expression" dxfId="20596" priority="4896" stopIfTrue="1">
      <formula>LEN(TRIM($O$61))=0</formula>
    </cfRule>
  </conditionalFormatting>
  <conditionalFormatting sqref="P61">
    <cfRule type="expression" dxfId="20595" priority="4897" stopIfTrue="1">
      <formula>LEN(TRIM($P$61))=0</formula>
    </cfRule>
  </conditionalFormatting>
  <conditionalFormatting sqref="N62">
    <cfRule type="expression" dxfId="20594" priority="4898" stopIfTrue="1">
      <formula>LEN(TRIM($N$62))=0</formula>
    </cfRule>
  </conditionalFormatting>
  <conditionalFormatting sqref="O62">
    <cfRule type="expression" dxfId="20593" priority="4899" stopIfTrue="1">
      <formula>LEN(TRIM($O$62))=0</formula>
    </cfRule>
  </conditionalFormatting>
  <conditionalFormatting sqref="P62">
    <cfRule type="expression" dxfId="20592" priority="4900" stopIfTrue="1">
      <formula>LEN(TRIM($P$62))=0</formula>
    </cfRule>
  </conditionalFormatting>
  <conditionalFormatting sqref="N63">
    <cfRule type="expression" dxfId="20591" priority="4901" stopIfTrue="1">
      <formula>LEN(TRIM($N$63))=0</formula>
    </cfRule>
  </conditionalFormatting>
  <conditionalFormatting sqref="O63">
    <cfRule type="expression" dxfId="20590" priority="4902" stopIfTrue="1">
      <formula>LEN(TRIM($O$63))=0</formula>
    </cfRule>
  </conditionalFormatting>
  <conditionalFormatting sqref="P63">
    <cfRule type="expression" dxfId="20589" priority="4903" stopIfTrue="1">
      <formula>LEN(TRIM($P$63))=0</formula>
    </cfRule>
  </conditionalFormatting>
  <conditionalFormatting sqref="R57">
    <cfRule type="expression" dxfId="20588" priority="4904" stopIfTrue="1">
      <formula>LEN(TRIM($R$57))=0</formula>
    </cfRule>
  </conditionalFormatting>
  <conditionalFormatting sqref="S57">
    <cfRule type="expression" dxfId="20587" priority="4905" stopIfTrue="1">
      <formula>LEN(TRIM($S$57))=0</formula>
    </cfRule>
  </conditionalFormatting>
  <conditionalFormatting sqref="T57">
    <cfRule type="expression" dxfId="20586" priority="4906" stopIfTrue="1">
      <formula>LEN(TRIM($T$57))=0</formula>
    </cfRule>
  </conditionalFormatting>
  <conditionalFormatting sqref="R58">
    <cfRule type="expression" dxfId="20585" priority="4907" stopIfTrue="1">
      <formula>LEN(TRIM($R$58))=0</formula>
    </cfRule>
  </conditionalFormatting>
  <conditionalFormatting sqref="S58">
    <cfRule type="expression" dxfId="20584" priority="4908" stopIfTrue="1">
      <formula>LEN(TRIM($S$58))=0</formula>
    </cfRule>
  </conditionalFormatting>
  <conditionalFormatting sqref="T58">
    <cfRule type="expression" dxfId="20583" priority="4909" stopIfTrue="1">
      <formula>LEN(TRIM($T$58))=0</formula>
    </cfRule>
  </conditionalFormatting>
  <conditionalFormatting sqref="R59">
    <cfRule type="expression" dxfId="20582" priority="4910" stopIfTrue="1">
      <formula>LEN(TRIM($R$59))=0</formula>
    </cfRule>
  </conditionalFormatting>
  <conditionalFormatting sqref="S59">
    <cfRule type="expression" dxfId="20581" priority="4911" stopIfTrue="1">
      <formula>LEN(TRIM($S$59))=0</formula>
    </cfRule>
  </conditionalFormatting>
  <conditionalFormatting sqref="T59">
    <cfRule type="expression" dxfId="20580" priority="4912" stopIfTrue="1">
      <formula>LEN(TRIM($T$59))=0</formula>
    </cfRule>
  </conditionalFormatting>
  <conditionalFormatting sqref="R60">
    <cfRule type="expression" dxfId="20579" priority="4913" stopIfTrue="1">
      <formula>LEN(TRIM($R$60))=0</formula>
    </cfRule>
  </conditionalFormatting>
  <conditionalFormatting sqref="S60">
    <cfRule type="expression" dxfId="20578" priority="4914" stopIfTrue="1">
      <formula>LEN(TRIM($S$60))=0</formula>
    </cfRule>
  </conditionalFormatting>
  <conditionalFormatting sqref="T60">
    <cfRule type="expression" dxfId="20577" priority="4915" stopIfTrue="1">
      <formula>LEN(TRIM($T$60))=0</formula>
    </cfRule>
  </conditionalFormatting>
  <conditionalFormatting sqref="R61">
    <cfRule type="expression" dxfId="20576" priority="4916" stopIfTrue="1">
      <formula>LEN(TRIM($R$61))=0</formula>
    </cfRule>
  </conditionalFormatting>
  <conditionalFormatting sqref="S61">
    <cfRule type="expression" dxfId="20575" priority="4917" stopIfTrue="1">
      <formula>LEN(TRIM($S$61))=0</formula>
    </cfRule>
  </conditionalFormatting>
  <conditionalFormatting sqref="T61">
    <cfRule type="expression" dxfId="20574" priority="4918" stopIfTrue="1">
      <formula>LEN(TRIM($T$61))=0</formula>
    </cfRule>
  </conditionalFormatting>
  <conditionalFormatting sqref="R62">
    <cfRule type="expression" dxfId="20573" priority="4919" stopIfTrue="1">
      <formula>LEN(TRIM($R$62))=0</formula>
    </cfRule>
  </conditionalFormatting>
  <conditionalFormatting sqref="S62">
    <cfRule type="expression" dxfId="20572" priority="4920" stopIfTrue="1">
      <formula>LEN(TRIM($S$62))=0</formula>
    </cfRule>
  </conditionalFormatting>
  <conditionalFormatting sqref="T62">
    <cfRule type="expression" dxfId="20571" priority="4921" stopIfTrue="1">
      <formula>LEN(TRIM($T$62))=0</formula>
    </cfRule>
  </conditionalFormatting>
  <conditionalFormatting sqref="R63">
    <cfRule type="expression" dxfId="20570" priority="4922" stopIfTrue="1">
      <formula>LEN(TRIM($R$63))=0</formula>
    </cfRule>
  </conditionalFormatting>
  <conditionalFormatting sqref="S63">
    <cfRule type="expression" dxfId="20569" priority="4923" stopIfTrue="1">
      <formula>LEN(TRIM($S$63))=0</formula>
    </cfRule>
  </conditionalFormatting>
  <conditionalFormatting sqref="T63">
    <cfRule type="expression" dxfId="20568" priority="4924" stopIfTrue="1">
      <formula>LEN(TRIM($T$63))=0</formula>
    </cfRule>
  </conditionalFormatting>
  <conditionalFormatting sqref="V57">
    <cfRule type="expression" dxfId="20567" priority="4925" stopIfTrue="1">
      <formula>LEN(TRIM($V$57))=0</formula>
    </cfRule>
  </conditionalFormatting>
  <conditionalFormatting sqref="W57">
    <cfRule type="expression" dxfId="20566" priority="4926" stopIfTrue="1">
      <formula>LEN(TRIM($W$57))=0</formula>
    </cfRule>
  </conditionalFormatting>
  <conditionalFormatting sqref="X57">
    <cfRule type="expression" dxfId="20565" priority="4927" stopIfTrue="1">
      <formula>LEN(TRIM($X$57))=0</formula>
    </cfRule>
  </conditionalFormatting>
  <conditionalFormatting sqref="V58">
    <cfRule type="expression" dxfId="20564" priority="4928" stopIfTrue="1">
      <formula>LEN(TRIM($V$58))=0</formula>
    </cfRule>
  </conditionalFormatting>
  <conditionalFormatting sqref="W58">
    <cfRule type="expression" dxfId="20563" priority="4929" stopIfTrue="1">
      <formula>LEN(TRIM($W$58))=0</formula>
    </cfRule>
  </conditionalFormatting>
  <conditionalFormatting sqref="X58">
    <cfRule type="expression" dxfId="20562" priority="4930" stopIfTrue="1">
      <formula>LEN(TRIM($X$58))=0</formula>
    </cfRule>
  </conditionalFormatting>
  <conditionalFormatting sqref="V59">
    <cfRule type="expression" dxfId="20561" priority="4931" stopIfTrue="1">
      <formula>LEN(TRIM($V$59))=0</formula>
    </cfRule>
  </conditionalFormatting>
  <conditionalFormatting sqref="W59">
    <cfRule type="expression" dxfId="20560" priority="4932" stopIfTrue="1">
      <formula>LEN(TRIM($W$59))=0</formula>
    </cfRule>
  </conditionalFormatting>
  <conditionalFormatting sqref="X59">
    <cfRule type="expression" dxfId="20559" priority="4933" stopIfTrue="1">
      <formula>LEN(TRIM($X$59))=0</formula>
    </cfRule>
  </conditionalFormatting>
  <conditionalFormatting sqref="V60">
    <cfRule type="expression" dxfId="20558" priority="4934" stopIfTrue="1">
      <formula>LEN(TRIM($V$60))=0</formula>
    </cfRule>
  </conditionalFormatting>
  <conditionalFormatting sqref="W60">
    <cfRule type="expression" dxfId="20557" priority="4935" stopIfTrue="1">
      <formula>LEN(TRIM($W$60))=0</formula>
    </cfRule>
  </conditionalFormatting>
  <conditionalFormatting sqref="X60">
    <cfRule type="expression" dxfId="20556" priority="4936" stopIfTrue="1">
      <formula>LEN(TRIM($X$60))=0</formula>
    </cfRule>
  </conditionalFormatting>
  <conditionalFormatting sqref="V61">
    <cfRule type="expression" dxfId="20555" priority="4937" stopIfTrue="1">
      <formula>LEN(TRIM($V$61))=0</formula>
    </cfRule>
  </conditionalFormatting>
  <conditionalFormatting sqref="W61">
    <cfRule type="expression" dxfId="20554" priority="4938" stopIfTrue="1">
      <formula>LEN(TRIM($W$61))=0</formula>
    </cfRule>
  </conditionalFormatting>
  <conditionalFormatting sqref="X61">
    <cfRule type="expression" dxfId="20553" priority="4939" stopIfTrue="1">
      <formula>LEN(TRIM($X$61))=0</formula>
    </cfRule>
  </conditionalFormatting>
  <conditionalFormatting sqref="V62">
    <cfRule type="expression" dxfId="20552" priority="4940" stopIfTrue="1">
      <formula>LEN(TRIM($V$62))=0</formula>
    </cfRule>
  </conditionalFormatting>
  <conditionalFormatting sqref="W62">
    <cfRule type="expression" dxfId="20551" priority="4941" stopIfTrue="1">
      <formula>LEN(TRIM($W$62))=0</formula>
    </cfRule>
  </conditionalFormatting>
  <conditionalFormatting sqref="X62">
    <cfRule type="expression" dxfId="20550" priority="4942" stopIfTrue="1">
      <formula>LEN(TRIM($X$62))=0</formula>
    </cfRule>
  </conditionalFormatting>
  <conditionalFormatting sqref="V63">
    <cfRule type="expression" dxfId="20549" priority="4943" stopIfTrue="1">
      <formula>LEN(TRIM($V$63))=0</formula>
    </cfRule>
  </conditionalFormatting>
  <conditionalFormatting sqref="W63">
    <cfRule type="expression" dxfId="20548" priority="4944" stopIfTrue="1">
      <formula>LEN(TRIM($W$63))=0</formula>
    </cfRule>
  </conditionalFormatting>
  <conditionalFormatting sqref="X63">
    <cfRule type="expression" dxfId="20547" priority="4945" stopIfTrue="1">
      <formula>LEN(TRIM($X$63))=0</formula>
    </cfRule>
  </conditionalFormatting>
  <conditionalFormatting sqref="Z57">
    <cfRule type="expression" dxfId="20546" priority="4946" stopIfTrue="1">
      <formula>LEN(TRIM($Z$57))=0</formula>
    </cfRule>
  </conditionalFormatting>
  <conditionalFormatting sqref="AA57">
    <cfRule type="expression" dxfId="20545" priority="4947" stopIfTrue="1">
      <formula>LEN(TRIM($AA$57))=0</formula>
    </cfRule>
  </conditionalFormatting>
  <conditionalFormatting sqref="AB57">
    <cfRule type="expression" dxfId="20544" priority="4948" stopIfTrue="1">
      <formula>LEN(TRIM($AB$57))=0</formula>
    </cfRule>
  </conditionalFormatting>
  <conditionalFormatting sqref="Z58">
    <cfRule type="expression" dxfId="20543" priority="4949" stopIfTrue="1">
      <formula>LEN(TRIM($Z$58))=0</formula>
    </cfRule>
  </conditionalFormatting>
  <conditionalFormatting sqref="AA58">
    <cfRule type="expression" dxfId="20542" priority="4950" stopIfTrue="1">
      <formula>LEN(TRIM($AA$58))=0</formula>
    </cfRule>
  </conditionalFormatting>
  <conditionalFormatting sqref="AB58">
    <cfRule type="expression" dxfId="20541" priority="4951" stopIfTrue="1">
      <formula>LEN(TRIM($AB$58))=0</formula>
    </cfRule>
  </conditionalFormatting>
  <conditionalFormatting sqref="Z59">
    <cfRule type="expression" dxfId="20540" priority="4952" stopIfTrue="1">
      <formula>LEN(TRIM($Z$59))=0</formula>
    </cfRule>
  </conditionalFormatting>
  <conditionalFormatting sqref="AA59">
    <cfRule type="expression" dxfId="20539" priority="4953" stopIfTrue="1">
      <formula>LEN(TRIM($AA$59))=0</formula>
    </cfRule>
  </conditionalFormatting>
  <conditionalFormatting sqref="AB59">
    <cfRule type="expression" dxfId="20538" priority="4954" stopIfTrue="1">
      <formula>LEN(TRIM($AB$59))=0</formula>
    </cfRule>
  </conditionalFormatting>
  <conditionalFormatting sqref="Z60">
    <cfRule type="expression" dxfId="20537" priority="4955" stopIfTrue="1">
      <formula>LEN(TRIM($Z$60))=0</formula>
    </cfRule>
  </conditionalFormatting>
  <conditionalFormatting sqref="AA60">
    <cfRule type="expression" dxfId="20536" priority="4956" stopIfTrue="1">
      <formula>LEN(TRIM($AA$60))=0</formula>
    </cfRule>
  </conditionalFormatting>
  <conditionalFormatting sqref="AB60">
    <cfRule type="expression" dxfId="20535" priority="4957" stopIfTrue="1">
      <formula>LEN(TRIM($AB$60))=0</formula>
    </cfRule>
  </conditionalFormatting>
  <conditionalFormatting sqref="Z61">
    <cfRule type="expression" dxfId="20534" priority="4958" stopIfTrue="1">
      <formula>LEN(TRIM($Z$61))=0</formula>
    </cfRule>
  </conditionalFormatting>
  <conditionalFormatting sqref="AA61">
    <cfRule type="expression" dxfId="20533" priority="4959" stopIfTrue="1">
      <formula>LEN(TRIM($AA$61))=0</formula>
    </cfRule>
  </conditionalFormatting>
  <conditionalFormatting sqref="AB61">
    <cfRule type="expression" dxfId="20532" priority="4960" stopIfTrue="1">
      <formula>LEN(TRIM($AB$61))=0</formula>
    </cfRule>
  </conditionalFormatting>
  <conditionalFormatting sqref="Z62">
    <cfRule type="expression" dxfId="20531" priority="4961" stopIfTrue="1">
      <formula>LEN(TRIM($Z$62))=0</formula>
    </cfRule>
  </conditionalFormatting>
  <conditionalFormatting sqref="AA62">
    <cfRule type="expression" dxfId="20530" priority="4962" stopIfTrue="1">
      <formula>LEN(TRIM($AA$62))=0</formula>
    </cfRule>
  </conditionalFormatting>
  <conditionalFormatting sqref="AB62">
    <cfRule type="expression" dxfId="20529" priority="4963" stopIfTrue="1">
      <formula>LEN(TRIM($AB$62))=0</formula>
    </cfRule>
  </conditionalFormatting>
  <conditionalFormatting sqref="Z63">
    <cfRule type="expression" dxfId="20528" priority="4964" stopIfTrue="1">
      <formula>LEN(TRIM($Z$63))=0</formula>
    </cfRule>
  </conditionalFormatting>
  <conditionalFormatting sqref="AA63">
    <cfRule type="expression" dxfId="20527" priority="4965" stopIfTrue="1">
      <formula>LEN(TRIM($AA$63))=0</formula>
    </cfRule>
  </conditionalFormatting>
  <conditionalFormatting sqref="AB63">
    <cfRule type="expression" dxfId="20526" priority="4966" stopIfTrue="1">
      <formula>LEN(TRIM($AB$63))=0</formula>
    </cfRule>
  </conditionalFormatting>
  <conditionalFormatting sqref="AD57">
    <cfRule type="expression" dxfId="20525" priority="4967" stopIfTrue="1">
      <formula>LEN(TRIM($AD$57))=0</formula>
    </cfRule>
  </conditionalFormatting>
  <conditionalFormatting sqref="AE57">
    <cfRule type="expression" dxfId="20524" priority="4968" stopIfTrue="1">
      <formula>LEN(TRIM($AE$57))=0</formula>
    </cfRule>
  </conditionalFormatting>
  <conditionalFormatting sqref="AF57">
    <cfRule type="expression" dxfId="20523" priority="4969" stopIfTrue="1">
      <formula>LEN(TRIM($AF$57))=0</formula>
    </cfRule>
  </conditionalFormatting>
  <conditionalFormatting sqref="AD58">
    <cfRule type="expression" dxfId="20522" priority="4970" stopIfTrue="1">
      <formula>LEN(TRIM($AD$58))=0</formula>
    </cfRule>
  </conditionalFormatting>
  <conditionalFormatting sqref="AE58">
    <cfRule type="expression" dxfId="20521" priority="4971" stopIfTrue="1">
      <formula>LEN(TRIM($AE$58))=0</formula>
    </cfRule>
  </conditionalFormatting>
  <conditionalFormatting sqref="AF58">
    <cfRule type="expression" dxfId="20520" priority="4972" stopIfTrue="1">
      <formula>LEN(TRIM($AF$58))=0</formula>
    </cfRule>
  </conditionalFormatting>
  <conditionalFormatting sqref="AD59">
    <cfRule type="expression" dxfId="20519" priority="4973" stopIfTrue="1">
      <formula>LEN(TRIM($AD$59))=0</formula>
    </cfRule>
  </conditionalFormatting>
  <conditionalFormatting sqref="AE59">
    <cfRule type="expression" dxfId="20518" priority="4974" stopIfTrue="1">
      <formula>LEN(TRIM($AE$59))=0</formula>
    </cfRule>
  </conditionalFormatting>
  <conditionalFormatting sqref="AF59">
    <cfRule type="expression" dxfId="20517" priority="4975" stopIfTrue="1">
      <formula>LEN(TRIM($AF$59))=0</formula>
    </cfRule>
  </conditionalFormatting>
  <conditionalFormatting sqref="AD60">
    <cfRule type="expression" dxfId="20516" priority="4976" stopIfTrue="1">
      <formula>LEN(TRIM($AD$60))=0</formula>
    </cfRule>
  </conditionalFormatting>
  <conditionalFormatting sqref="AE60">
    <cfRule type="expression" dxfId="20515" priority="4977" stopIfTrue="1">
      <formula>LEN(TRIM($AE$60))=0</formula>
    </cfRule>
  </conditionalFormatting>
  <conditionalFormatting sqref="AF60">
    <cfRule type="expression" dxfId="20514" priority="4978" stopIfTrue="1">
      <formula>LEN(TRIM($AF$60))=0</formula>
    </cfRule>
  </conditionalFormatting>
  <conditionalFormatting sqref="AD61">
    <cfRule type="expression" dxfId="20513" priority="4979" stopIfTrue="1">
      <formula>LEN(TRIM($AD$61))=0</formula>
    </cfRule>
  </conditionalFormatting>
  <conditionalFormatting sqref="AE61">
    <cfRule type="expression" dxfId="20512" priority="4980" stopIfTrue="1">
      <formula>LEN(TRIM($AE$61))=0</formula>
    </cfRule>
  </conditionalFormatting>
  <conditionalFormatting sqref="AF61">
    <cfRule type="expression" dxfId="20511" priority="4981" stopIfTrue="1">
      <formula>LEN(TRIM($AF$61))=0</formula>
    </cfRule>
  </conditionalFormatting>
  <conditionalFormatting sqref="AD62">
    <cfRule type="expression" dxfId="20510" priority="4982" stopIfTrue="1">
      <formula>LEN(TRIM($AD$62))=0</formula>
    </cfRule>
  </conditionalFormatting>
  <conditionalFormatting sqref="AE62">
    <cfRule type="expression" dxfId="20509" priority="4983" stopIfTrue="1">
      <formula>LEN(TRIM($AE$62))=0</formula>
    </cfRule>
  </conditionalFormatting>
  <conditionalFormatting sqref="AF62">
    <cfRule type="expression" dxfId="20508" priority="4984" stopIfTrue="1">
      <formula>LEN(TRIM($AF$62))=0</formula>
    </cfRule>
  </conditionalFormatting>
  <conditionalFormatting sqref="AD63">
    <cfRule type="expression" dxfId="20507" priority="4985" stopIfTrue="1">
      <formula>LEN(TRIM($AD$63))=0</formula>
    </cfRule>
  </conditionalFormatting>
  <conditionalFormatting sqref="AE63">
    <cfRule type="expression" dxfId="20506" priority="4986" stopIfTrue="1">
      <formula>LEN(TRIM($AE$63))=0</formula>
    </cfRule>
  </conditionalFormatting>
  <conditionalFormatting sqref="AF63">
    <cfRule type="expression" dxfId="20505" priority="4987" stopIfTrue="1">
      <formula>LEN(TRIM($AF$63))=0</formula>
    </cfRule>
  </conditionalFormatting>
  <conditionalFormatting sqref="AH57">
    <cfRule type="expression" dxfId="20504" priority="4988" stopIfTrue="1">
      <formula>LEN(TRIM($AH$57))=0</formula>
    </cfRule>
  </conditionalFormatting>
  <conditionalFormatting sqref="AI57">
    <cfRule type="expression" dxfId="20503" priority="4989" stopIfTrue="1">
      <formula>LEN(TRIM($AI$57))=0</formula>
    </cfRule>
  </conditionalFormatting>
  <conditionalFormatting sqref="AJ57">
    <cfRule type="expression" dxfId="20502" priority="4990" stopIfTrue="1">
      <formula>LEN(TRIM($AJ$57))=0</formula>
    </cfRule>
  </conditionalFormatting>
  <conditionalFormatting sqref="AH58">
    <cfRule type="expression" dxfId="20501" priority="4991" stopIfTrue="1">
      <formula>LEN(TRIM($AH$58))=0</formula>
    </cfRule>
  </conditionalFormatting>
  <conditionalFormatting sqref="AI58">
    <cfRule type="expression" dxfId="20500" priority="4992" stopIfTrue="1">
      <formula>LEN(TRIM($AI$58))=0</formula>
    </cfRule>
  </conditionalFormatting>
  <conditionalFormatting sqref="AJ58">
    <cfRule type="expression" dxfId="20499" priority="4993" stopIfTrue="1">
      <formula>LEN(TRIM($AJ$58))=0</formula>
    </cfRule>
  </conditionalFormatting>
  <conditionalFormatting sqref="AH59">
    <cfRule type="expression" dxfId="20498" priority="4994" stopIfTrue="1">
      <formula>LEN(TRIM($AH$59))=0</formula>
    </cfRule>
  </conditionalFormatting>
  <conditionalFormatting sqref="AI59">
    <cfRule type="expression" dxfId="20497" priority="4995" stopIfTrue="1">
      <formula>LEN(TRIM($AI$59))=0</formula>
    </cfRule>
  </conditionalFormatting>
  <conditionalFormatting sqref="AJ59">
    <cfRule type="expression" dxfId="20496" priority="4996" stopIfTrue="1">
      <formula>LEN(TRIM($AJ$59))=0</formula>
    </cfRule>
  </conditionalFormatting>
  <conditionalFormatting sqref="AH60">
    <cfRule type="expression" dxfId="20495" priority="4997" stopIfTrue="1">
      <formula>LEN(TRIM($AH$60))=0</formula>
    </cfRule>
  </conditionalFormatting>
  <conditionalFormatting sqref="AI60">
    <cfRule type="expression" dxfId="20494" priority="4998" stopIfTrue="1">
      <formula>LEN(TRIM($AI$60))=0</formula>
    </cfRule>
  </conditionalFormatting>
  <conditionalFormatting sqref="AJ60">
    <cfRule type="expression" dxfId="20493" priority="4999" stopIfTrue="1">
      <formula>LEN(TRIM($AJ$60))=0</formula>
    </cfRule>
  </conditionalFormatting>
  <conditionalFormatting sqref="AH61">
    <cfRule type="expression" dxfId="20492" priority="5000" stopIfTrue="1">
      <formula>LEN(TRIM($AH$61))=0</formula>
    </cfRule>
  </conditionalFormatting>
  <conditionalFormatting sqref="AI61">
    <cfRule type="expression" dxfId="20491" priority="5001" stopIfTrue="1">
      <formula>LEN(TRIM($AI$61))=0</formula>
    </cfRule>
  </conditionalFormatting>
  <conditionalFormatting sqref="AJ61">
    <cfRule type="expression" dxfId="20490" priority="5002" stopIfTrue="1">
      <formula>LEN(TRIM($AJ$61))=0</formula>
    </cfRule>
  </conditionalFormatting>
  <conditionalFormatting sqref="AH62">
    <cfRule type="expression" dxfId="20489" priority="5003" stopIfTrue="1">
      <formula>LEN(TRIM($AH$62))=0</formula>
    </cfRule>
  </conditionalFormatting>
  <conditionalFormatting sqref="AI62">
    <cfRule type="expression" dxfId="20488" priority="5004" stopIfTrue="1">
      <formula>LEN(TRIM($AI$62))=0</formula>
    </cfRule>
  </conditionalFormatting>
  <conditionalFormatting sqref="AJ62">
    <cfRule type="expression" dxfId="20487" priority="5005" stopIfTrue="1">
      <formula>LEN(TRIM($AJ$62))=0</formula>
    </cfRule>
  </conditionalFormatting>
  <conditionalFormatting sqref="AH63">
    <cfRule type="expression" dxfId="20486" priority="5006" stopIfTrue="1">
      <formula>LEN(TRIM($AH$63))=0</formula>
    </cfRule>
  </conditionalFormatting>
  <conditionalFormatting sqref="AI63">
    <cfRule type="expression" dxfId="20485" priority="5007" stopIfTrue="1">
      <formula>LEN(TRIM($AI$63))=0</formula>
    </cfRule>
  </conditionalFormatting>
  <conditionalFormatting sqref="AJ63">
    <cfRule type="expression" dxfId="20484" priority="5008" stopIfTrue="1">
      <formula>LEN(TRIM($AJ$63))=0</formula>
    </cfRule>
  </conditionalFormatting>
  <conditionalFormatting sqref="BB57">
    <cfRule type="expression" dxfId="20483" priority="5009" stopIfTrue="1">
      <formula>LEN(TRIM($BB$57))=0</formula>
    </cfRule>
  </conditionalFormatting>
  <conditionalFormatting sqref="BC57">
    <cfRule type="expression" dxfId="20482" priority="5010" stopIfTrue="1">
      <formula>LEN(TRIM($BC$57))=0</formula>
    </cfRule>
  </conditionalFormatting>
  <conditionalFormatting sqref="BD57">
    <cfRule type="expression" dxfId="20481" priority="5011" stopIfTrue="1">
      <formula>LEN(TRIM($BD$57))=0</formula>
    </cfRule>
  </conditionalFormatting>
  <conditionalFormatting sqref="BB58">
    <cfRule type="expression" dxfId="20480" priority="5012" stopIfTrue="1">
      <formula>LEN(TRIM($BB$58))=0</formula>
    </cfRule>
  </conditionalFormatting>
  <conditionalFormatting sqref="BC58">
    <cfRule type="expression" dxfId="20479" priority="5013" stopIfTrue="1">
      <formula>LEN(TRIM($BC$58))=0</formula>
    </cfRule>
  </conditionalFormatting>
  <conditionalFormatting sqref="BD58">
    <cfRule type="expression" dxfId="20478" priority="5014" stopIfTrue="1">
      <formula>LEN(TRIM($BD$58))=0</formula>
    </cfRule>
  </conditionalFormatting>
  <conditionalFormatting sqref="BB59">
    <cfRule type="expression" dxfId="20477" priority="5015" stopIfTrue="1">
      <formula>LEN(TRIM($BB$59))=0</formula>
    </cfRule>
  </conditionalFormatting>
  <conditionalFormatting sqref="BC59">
    <cfRule type="expression" dxfId="20476" priority="5016" stopIfTrue="1">
      <formula>LEN(TRIM($BC$59))=0</formula>
    </cfRule>
  </conditionalFormatting>
  <conditionalFormatting sqref="BD59">
    <cfRule type="expression" dxfId="20475" priority="5017" stopIfTrue="1">
      <formula>LEN(TRIM($BD$59))=0</formula>
    </cfRule>
  </conditionalFormatting>
  <conditionalFormatting sqref="BB60">
    <cfRule type="expression" dxfId="20474" priority="5018" stopIfTrue="1">
      <formula>LEN(TRIM($BB$60))=0</formula>
    </cfRule>
  </conditionalFormatting>
  <conditionalFormatting sqref="BC60">
    <cfRule type="expression" dxfId="20473" priority="5019" stopIfTrue="1">
      <formula>LEN(TRIM($BC$60))=0</formula>
    </cfRule>
  </conditionalFormatting>
  <conditionalFormatting sqref="BD60">
    <cfRule type="expression" dxfId="20472" priority="5020" stopIfTrue="1">
      <formula>LEN(TRIM($BD$60))=0</formula>
    </cfRule>
  </conditionalFormatting>
  <conditionalFormatting sqref="BB61">
    <cfRule type="expression" dxfId="20471" priority="5021" stopIfTrue="1">
      <formula>LEN(TRIM($BB$61))=0</formula>
    </cfRule>
  </conditionalFormatting>
  <conditionalFormatting sqref="BC61">
    <cfRule type="expression" dxfId="20470" priority="5022" stopIfTrue="1">
      <formula>LEN(TRIM($BC$61))=0</formula>
    </cfRule>
  </conditionalFormatting>
  <conditionalFormatting sqref="BD61">
    <cfRule type="expression" dxfId="20469" priority="5023" stopIfTrue="1">
      <formula>LEN(TRIM($BD$61))=0</formula>
    </cfRule>
  </conditionalFormatting>
  <conditionalFormatting sqref="BB62">
    <cfRule type="expression" dxfId="20468" priority="5024" stopIfTrue="1">
      <formula>LEN(TRIM($BB$62))=0</formula>
    </cfRule>
  </conditionalFormatting>
  <conditionalFormatting sqref="BC62">
    <cfRule type="expression" dxfId="20467" priority="5025" stopIfTrue="1">
      <formula>LEN(TRIM($BC$62))=0</formula>
    </cfRule>
  </conditionalFormatting>
  <conditionalFormatting sqref="BD62">
    <cfRule type="expression" dxfId="20466" priority="5026" stopIfTrue="1">
      <formula>LEN(TRIM($BD$62))=0</formula>
    </cfRule>
  </conditionalFormatting>
  <conditionalFormatting sqref="BB63">
    <cfRule type="expression" dxfId="20465" priority="5027" stopIfTrue="1">
      <formula>LEN(TRIM($BB$63))=0</formula>
    </cfRule>
  </conditionalFormatting>
  <conditionalFormatting sqref="BC63">
    <cfRule type="expression" dxfId="20464" priority="5028" stopIfTrue="1">
      <formula>LEN(TRIM($BC$63))=0</formula>
    </cfRule>
  </conditionalFormatting>
  <conditionalFormatting sqref="BD63">
    <cfRule type="expression" dxfId="20463" priority="5029" stopIfTrue="1">
      <formula>LEN(TRIM($BD$63))=0</formula>
    </cfRule>
  </conditionalFormatting>
  <conditionalFormatting sqref="BF57">
    <cfRule type="expression" dxfId="20462" priority="5030" stopIfTrue="1">
      <formula>LEN(TRIM($BF$57))=0</formula>
    </cfRule>
  </conditionalFormatting>
  <conditionalFormatting sqref="BG57">
    <cfRule type="expression" dxfId="20461" priority="5031" stopIfTrue="1">
      <formula>LEN(TRIM($BG$57))=0</formula>
    </cfRule>
  </conditionalFormatting>
  <conditionalFormatting sqref="BH57">
    <cfRule type="expression" dxfId="20460" priority="5032" stopIfTrue="1">
      <formula>LEN(TRIM($BH$57))=0</formula>
    </cfRule>
  </conditionalFormatting>
  <conditionalFormatting sqref="BF58">
    <cfRule type="expression" dxfId="20459" priority="5033" stopIfTrue="1">
      <formula>LEN(TRIM($BF$58))=0</formula>
    </cfRule>
  </conditionalFormatting>
  <conditionalFormatting sqref="BG58">
    <cfRule type="expression" dxfId="20458" priority="5034" stopIfTrue="1">
      <formula>LEN(TRIM($BG$58))=0</formula>
    </cfRule>
  </conditionalFormatting>
  <conditionalFormatting sqref="BH58">
    <cfRule type="expression" dxfId="20457" priority="5035" stopIfTrue="1">
      <formula>LEN(TRIM($BH$58))=0</formula>
    </cfRule>
  </conditionalFormatting>
  <conditionalFormatting sqref="BF59">
    <cfRule type="expression" dxfId="20456" priority="5036" stopIfTrue="1">
      <formula>LEN(TRIM($BF$59))=0</formula>
    </cfRule>
  </conditionalFormatting>
  <conditionalFormatting sqref="BG59">
    <cfRule type="expression" dxfId="20455" priority="5037" stopIfTrue="1">
      <formula>LEN(TRIM($BG$59))=0</formula>
    </cfRule>
  </conditionalFormatting>
  <conditionalFormatting sqref="BH59">
    <cfRule type="expression" dxfId="20454" priority="5038" stopIfTrue="1">
      <formula>LEN(TRIM($BH$59))=0</formula>
    </cfRule>
  </conditionalFormatting>
  <conditionalFormatting sqref="BF60">
    <cfRule type="expression" dxfId="20453" priority="5039" stopIfTrue="1">
      <formula>LEN(TRIM($BF$60))=0</formula>
    </cfRule>
  </conditionalFormatting>
  <conditionalFormatting sqref="BG60">
    <cfRule type="expression" dxfId="20452" priority="5040" stopIfTrue="1">
      <formula>LEN(TRIM($BG$60))=0</formula>
    </cfRule>
  </conditionalFormatting>
  <conditionalFormatting sqref="BH60">
    <cfRule type="expression" dxfId="20451" priority="5041" stopIfTrue="1">
      <formula>LEN(TRIM($BH$60))=0</formula>
    </cfRule>
  </conditionalFormatting>
  <conditionalFormatting sqref="BF61">
    <cfRule type="expression" dxfId="20450" priority="5042" stopIfTrue="1">
      <formula>LEN(TRIM($BF$61))=0</formula>
    </cfRule>
  </conditionalFormatting>
  <conditionalFormatting sqref="BG61">
    <cfRule type="expression" dxfId="20449" priority="5043" stopIfTrue="1">
      <formula>LEN(TRIM($BG$61))=0</formula>
    </cfRule>
  </conditionalFormatting>
  <conditionalFormatting sqref="BH61">
    <cfRule type="expression" dxfId="20448" priority="5044" stopIfTrue="1">
      <formula>LEN(TRIM($BH$61))=0</formula>
    </cfRule>
  </conditionalFormatting>
  <conditionalFormatting sqref="BF62">
    <cfRule type="expression" dxfId="20447" priority="5045" stopIfTrue="1">
      <formula>LEN(TRIM($BF$62))=0</formula>
    </cfRule>
  </conditionalFormatting>
  <conditionalFormatting sqref="BG62">
    <cfRule type="expression" dxfId="20446" priority="5046" stopIfTrue="1">
      <formula>LEN(TRIM($BG$62))=0</formula>
    </cfRule>
  </conditionalFormatting>
  <conditionalFormatting sqref="BH62">
    <cfRule type="expression" dxfId="20445" priority="5047" stopIfTrue="1">
      <formula>LEN(TRIM($BH$62))=0</formula>
    </cfRule>
  </conditionalFormatting>
  <conditionalFormatting sqref="BF63">
    <cfRule type="expression" dxfId="20444" priority="5048" stopIfTrue="1">
      <formula>LEN(TRIM($BF$63))=0</formula>
    </cfRule>
  </conditionalFormatting>
  <conditionalFormatting sqref="BG63">
    <cfRule type="expression" dxfId="20443" priority="5049" stopIfTrue="1">
      <formula>LEN(TRIM($BG$63))=0</formula>
    </cfRule>
  </conditionalFormatting>
  <conditionalFormatting sqref="BH63">
    <cfRule type="expression" dxfId="20442" priority="5050" stopIfTrue="1">
      <formula>LEN(TRIM($BH$63))=0</formula>
    </cfRule>
  </conditionalFormatting>
  <conditionalFormatting sqref="F65">
    <cfRule type="expression" dxfId="20441" priority="5051" stopIfTrue="1">
      <formula>LEN(TRIM($F$65))=0</formula>
    </cfRule>
  </conditionalFormatting>
  <conditionalFormatting sqref="G65">
    <cfRule type="expression" dxfId="20440" priority="5052" stopIfTrue="1">
      <formula>LEN(TRIM($G$65))=0</formula>
    </cfRule>
  </conditionalFormatting>
  <conditionalFormatting sqref="H65">
    <cfRule type="expression" dxfId="20439" priority="5053" stopIfTrue="1">
      <formula>LEN(TRIM($H$65))=0</formula>
    </cfRule>
  </conditionalFormatting>
  <conditionalFormatting sqref="J65">
    <cfRule type="expression" dxfId="20438" priority="5054" stopIfTrue="1">
      <formula>LEN(TRIM($J$65))=0</formula>
    </cfRule>
  </conditionalFormatting>
  <conditionalFormatting sqref="K65">
    <cfRule type="expression" dxfId="20437" priority="5055" stopIfTrue="1">
      <formula>LEN(TRIM($K$65))=0</formula>
    </cfRule>
  </conditionalFormatting>
  <conditionalFormatting sqref="L65">
    <cfRule type="expression" dxfId="20436" priority="5056" stopIfTrue="1">
      <formula>LEN(TRIM($L$65))=0</formula>
    </cfRule>
  </conditionalFormatting>
  <conditionalFormatting sqref="N65">
    <cfRule type="expression" dxfId="20435" priority="5057" stopIfTrue="1">
      <formula>LEN(TRIM($N$65))=0</formula>
    </cfRule>
  </conditionalFormatting>
  <conditionalFormatting sqref="O65">
    <cfRule type="expression" dxfId="20434" priority="5058" stopIfTrue="1">
      <formula>LEN(TRIM($O$65))=0</formula>
    </cfRule>
  </conditionalFormatting>
  <conditionalFormatting sqref="P65">
    <cfRule type="expression" dxfId="20433" priority="5059" stopIfTrue="1">
      <formula>LEN(TRIM($P$65))=0</formula>
    </cfRule>
  </conditionalFormatting>
  <conditionalFormatting sqref="R65">
    <cfRule type="expression" dxfId="20432" priority="5060" stopIfTrue="1">
      <formula>LEN(TRIM($R$65))=0</formula>
    </cfRule>
  </conditionalFormatting>
  <conditionalFormatting sqref="S65">
    <cfRule type="expression" dxfId="20431" priority="5061" stopIfTrue="1">
      <formula>LEN(TRIM($S$65))=0</formula>
    </cfRule>
  </conditionalFormatting>
  <conditionalFormatting sqref="T65">
    <cfRule type="expression" dxfId="20430" priority="5062" stopIfTrue="1">
      <formula>LEN(TRIM($T$65))=0</formula>
    </cfRule>
  </conditionalFormatting>
  <conditionalFormatting sqref="V65">
    <cfRule type="expression" dxfId="20429" priority="5063" stopIfTrue="1">
      <formula>LEN(TRIM($V$65))=0</formula>
    </cfRule>
  </conditionalFormatting>
  <conditionalFormatting sqref="W65">
    <cfRule type="expression" dxfId="20428" priority="5064" stopIfTrue="1">
      <formula>LEN(TRIM($W$65))=0</formula>
    </cfRule>
  </conditionalFormatting>
  <conditionalFormatting sqref="X65">
    <cfRule type="expression" dxfId="20427" priority="5065" stopIfTrue="1">
      <formula>LEN(TRIM($X$65))=0</formula>
    </cfRule>
  </conditionalFormatting>
  <conditionalFormatting sqref="Z65">
    <cfRule type="expression" dxfId="20426" priority="5066" stopIfTrue="1">
      <formula>LEN(TRIM($Z$65))=0</formula>
    </cfRule>
  </conditionalFormatting>
  <conditionalFormatting sqref="AA65">
    <cfRule type="expression" dxfId="20425" priority="5067" stopIfTrue="1">
      <formula>LEN(TRIM($AA$65))=0</formula>
    </cfRule>
  </conditionalFormatting>
  <conditionalFormatting sqref="AB65">
    <cfRule type="expression" dxfId="20424" priority="5068" stopIfTrue="1">
      <formula>LEN(TRIM($AB$65))=0</formula>
    </cfRule>
  </conditionalFormatting>
  <conditionalFormatting sqref="AD65">
    <cfRule type="expression" dxfId="20423" priority="5069" stopIfTrue="1">
      <formula>LEN(TRIM($AD$65))=0</formula>
    </cfRule>
  </conditionalFormatting>
  <conditionalFormatting sqref="AE65">
    <cfRule type="expression" dxfId="20422" priority="5070" stopIfTrue="1">
      <formula>LEN(TRIM($AE$65))=0</formula>
    </cfRule>
  </conditionalFormatting>
  <conditionalFormatting sqref="AF65">
    <cfRule type="expression" dxfId="20421" priority="5071" stopIfTrue="1">
      <formula>LEN(TRIM($AF$65))=0</formula>
    </cfRule>
  </conditionalFormatting>
  <conditionalFormatting sqref="AH65">
    <cfRule type="expression" dxfId="20420" priority="5072" stopIfTrue="1">
      <formula>LEN(TRIM($AH$65))=0</formula>
    </cfRule>
  </conditionalFormatting>
  <conditionalFormatting sqref="AI65">
    <cfRule type="expression" dxfId="20419" priority="5073" stopIfTrue="1">
      <formula>LEN(TRIM($AI$65))=0</formula>
    </cfRule>
  </conditionalFormatting>
  <conditionalFormatting sqref="AJ65">
    <cfRule type="expression" dxfId="20418" priority="5074" stopIfTrue="1">
      <formula>LEN(TRIM($AJ$65))=0</formula>
    </cfRule>
  </conditionalFormatting>
  <conditionalFormatting sqref="BB65">
    <cfRule type="expression" dxfId="20417" priority="5075" stopIfTrue="1">
      <formula>LEN(TRIM($BB$65))=0</formula>
    </cfRule>
  </conditionalFormatting>
  <conditionalFormatting sqref="BC65">
    <cfRule type="expression" dxfId="20416" priority="5076" stopIfTrue="1">
      <formula>LEN(TRIM($BC$65))=0</formula>
    </cfRule>
  </conditionalFormatting>
  <conditionalFormatting sqref="BD65">
    <cfRule type="expression" dxfId="20415" priority="5077" stopIfTrue="1">
      <formula>LEN(TRIM($BD$65))=0</formula>
    </cfRule>
  </conditionalFormatting>
  <conditionalFormatting sqref="BF65">
    <cfRule type="expression" dxfId="20414" priority="5078" stopIfTrue="1">
      <formula>LEN(TRIM($BF$65))=0</formula>
    </cfRule>
  </conditionalFormatting>
  <conditionalFormatting sqref="BG65">
    <cfRule type="expression" dxfId="20413" priority="5079" stopIfTrue="1">
      <formula>LEN(TRIM($BG$65))=0</formula>
    </cfRule>
  </conditionalFormatting>
  <conditionalFormatting sqref="BH65">
    <cfRule type="expression" dxfId="20412" priority="5080" stopIfTrue="1">
      <formula>LEN(TRIM($BH$65))=0</formula>
    </cfRule>
  </conditionalFormatting>
  <conditionalFormatting sqref="F84">
    <cfRule type="expression" dxfId="20411" priority="5081" stopIfTrue="1">
      <formula>LEN(TRIM($F$84))=0</formula>
    </cfRule>
  </conditionalFormatting>
  <conditionalFormatting sqref="G84">
    <cfRule type="expression" dxfId="20410" priority="5082" stopIfTrue="1">
      <formula>LEN(TRIM($G$84))=0</formula>
    </cfRule>
  </conditionalFormatting>
  <conditionalFormatting sqref="H84">
    <cfRule type="expression" dxfId="20409" priority="5083" stopIfTrue="1">
      <formula>LEN(TRIM($H$84))=0</formula>
    </cfRule>
  </conditionalFormatting>
  <conditionalFormatting sqref="J84">
    <cfRule type="expression" dxfId="20408" priority="5084" stopIfTrue="1">
      <formula>LEN(TRIM($J$84))=0</formula>
    </cfRule>
  </conditionalFormatting>
  <conditionalFormatting sqref="K84">
    <cfRule type="expression" dxfId="20407" priority="5085" stopIfTrue="1">
      <formula>LEN(TRIM($K$84))=0</formula>
    </cfRule>
  </conditionalFormatting>
  <conditionalFormatting sqref="L84">
    <cfRule type="expression" dxfId="20406" priority="5086" stopIfTrue="1">
      <formula>LEN(TRIM($L$84))=0</formula>
    </cfRule>
  </conditionalFormatting>
  <conditionalFormatting sqref="N84">
    <cfRule type="expression" dxfId="20405" priority="5087" stopIfTrue="1">
      <formula>LEN(TRIM($N$84))=0</formula>
    </cfRule>
  </conditionalFormatting>
  <conditionalFormatting sqref="O84">
    <cfRule type="expression" dxfId="20404" priority="5088" stopIfTrue="1">
      <formula>LEN(TRIM($O$84))=0</formula>
    </cfRule>
  </conditionalFormatting>
  <conditionalFormatting sqref="P84">
    <cfRule type="expression" dxfId="20403" priority="5089" stopIfTrue="1">
      <formula>LEN(TRIM($P$84))=0</formula>
    </cfRule>
  </conditionalFormatting>
  <conditionalFormatting sqref="R84">
    <cfRule type="expression" dxfId="20402" priority="5090" stopIfTrue="1">
      <formula>LEN(TRIM($R$84))=0</formula>
    </cfRule>
  </conditionalFormatting>
  <conditionalFormatting sqref="S84">
    <cfRule type="expression" dxfId="20401" priority="5091" stopIfTrue="1">
      <formula>LEN(TRIM($S$84))=0</formula>
    </cfRule>
  </conditionalFormatting>
  <conditionalFormatting sqref="T84">
    <cfRule type="expression" dxfId="20400" priority="5092" stopIfTrue="1">
      <formula>LEN(TRIM($T$84))=0</formula>
    </cfRule>
  </conditionalFormatting>
  <conditionalFormatting sqref="V84">
    <cfRule type="expression" dxfId="20399" priority="5093" stopIfTrue="1">
      <formula>LEN(TRIM($V$84))=0</formula>
    </cfRule>
  </conditionalFormatting>
  <conditionalFormatting sqref="W84">
    <cfRule type="expression" dxfId="20398" priority="5094" stopIfTrue="1">
      <formula>LEN(TRIM($W$84))=0</formula>
    </cfRule>
  </conditionalFormatting>
  <conditionalFormatting sqref="X84">
    <cfRule type="expression" dxfId="20397" priority="5095" stopIfTrue="1">
      <formula>LEN(TRIM($X$84))=0</formula>
    </cfRule>
  </conditionalFormatting>
  <conditionalFormatting sqref="Z84">
    <cfRule type="expression" dxfId="20396" priority="5096" stopIfTrue="1">
      <formula>LEN(TRIM($Z$84))=0</formula>
    </cfRule>
  </conditionalFormatting>
  <conditionalFormatting sqref="AA84">
    <cfRule type="expression" dxfId="20395" priority="5097" stopIfTrue="1">
      <formula>LEN(TRIM($AA$84))=0</formula>
    </cfRule>
  </conditionalFormatting>
  <conditionalFormatting sqref="AB84">
    <cfRule type="expression" dxfId="20394" priority="5098" stopIfTrue="1">
      <formula>LEN(TRIM($AB$84))=0</formula>
    </cfRule>
  </conditionalFormatting>
  <conditionalFormatting sqref="AD84">
    <cfRule type="expression" dxfId="20393" priority="5099" stopIfTrue="1">
      <formula>LEN(TRIM($AD$84))=0</formula>
    </cfRule>
  </conditionalFormatting>
  <conditionalFormatting sqref="AE84">
    <cfRule type="expression" dxfId="20392" priority="5100" stopIfTrue="1">
      <formula>LEN(TRIM($AE$84))=0</formula>
    </cfRule>
  </conditionalFormatting>
  <conditionalFormatting sqref="AF84">
    <cfRule type="expression" dxfId="20391" priority="5101" stopIfTrue="1">
      <formula>LEN(TRIM($AF$84))=0</formula>
    </cfRule>
  </conditionalFormatting>
  <conditionalFormatting sqref="AH84">
    <cfRule type="expression" dxfId="20390" priority="5102" stopIfTrue="1">
      <formula>LEN(TRIM($AH$84))=0</formula>
    </cfRule>
  </conditionalFormatting>
  <conditionalFormatting sqref="AI84">
    <cfRule type="expression" dxfId="20389" priority="5103" stopIfTrue="1">
      <formula>LEN(TRIM($AI$84))=0</formula>
    </cfRule>
  </conditionalFormatting>
  <conditionalFormatting sqref="AJ84">
    <cfRule type="expression" dxfId="20388" priority="5104" stopIfTrue="1">
      <formula>LEN(TRIM($AJ$84))=0</formula>
    </cfRule>
  </conditionalFormatting>
  <conditionalFormatting sqref="BB84">
    <cfRule type="expression" dxfId="20387" priority="5105" stopIfTrue="1">
      <formula>LEN(TRIM($BB$84))=0</formula>
    </cfRule>
  </conditionalFormatting>
  <conditionalFormatting sqref="BC84">
    <cfRule type="expression" dxfId="20386" priority="5106" stopIfTrue="1">
      <formula>LEN(TRIM($BC$84))=0</formula>
    </cfRule>
  </conditionalFormatting>
  <conditionalFormatting sqref="BD84">
    <cfRule type="expression" dxfId="20385" priority="5107" stopIfTrue="1">
      <formula>LEN(TRIM($BD$84))=0</formula>
    </cfRule>
  </conditionalFormatting>
  <conditionalFormatting sqref="BF84">
    <cfRule type="expression" dxfId="20384" priority="5108" stopIfTrue="1">
      <formula>LEN(TRIM($BF$84))=0</formula>
    </cfRule>
  </conditionalFormatting>
  <conditionalFormatting sqref="BG84">
    <cfRule type="expression" dxfId="20383" priority="5109" stopIfTrue="1">
      <formula>LEN(TRIM($BG$84))=0</formula>
    </cfRule>
  </conditionalFormatting>
  <conditionalFormatting sqref="BH84">
    <cfRule type="expression" dxfId="20382" priority="5110" stopIfTrue="1">
      <formula>LEN(TRIM($BH$84))=0</formula>
    </cfRule>
  </conditionalFormatting>
  <conditionalFormatting sqref="F91">
    <cfRule type="expression" dxfId="20381" priority="5111" stopIfTrue="1">
      <formula>LEN(TRIM($F$91))=0</formula>
    </cfRule>
  </conditionalFormatting>
  <conditionalFormatting sqref="G91">
    <cfRule type="expression" dxfId="20380" priority="5112" stopIfTrue="1">
      <formula>LEN(TRIM($G$91))=0</formula>
    </cfRule>
  </conditionalFormatting>
  <conditionalFormatting sqref="H91">
    <cfRule type="expression" dxfId="20379" priority="5113" stopIfTrue="1">
      <formula>LEN(TRIM($H$91))=0</formula>
    </cfRule>
  </conditionalFormatting>
  <conditionalFormatting sqref="F92">
    <cfRule type="expression" dxfId="20378" priority="5114" stopIfTrue="1">
      <formula>LEN(TRIM($F$92))=0</formula>
    </cfRule>
  </conditionalFormatting>
  <conditionalFormatting sqref="G92">
    <cfRule type="expression" dxfId="20377" priority="5115" stopIfTrue="1">
      <formula>LEN(TRIM($G$92))=0</formula>
    </cfRule>
  </conditionalFormatting>
  <conditionalFormatting sqref="H92">
    <cfRule type="expression" dxfId="20376" priority="5116" stopIfTrue="1">
      <formula>LEN(TRIM($H$92))=0</formula>
    </cfRule>
  </conditionalFormatting>
  <conditionalFormatting sqref="J91">
    <cfRule type="expression" dxfId="20375" priority="5117" stopIfTrue="1">
      <formula>LEN(TRIM($J$91))=0</formula>
    </cfRule>
  </conditionalFormatting>
  <conditionalFormatting sqref="K91">
    <cfRule type="expression" dxfId="20374" priority="5118" stopIfTrue="1">
      <formula>LEN(TRIM($K$91))=0</formula>
    </cfRule>
  </conditionalFormatting>
  <conditionalFormatting sqref="L91">
    <cfRule type="expression" dxfId="20373" priority="5119" stopIfTrue="1">
      <formula>LEN(TRIM($L$91))=0</formula>
    </cfRule>
  </conditionalFormatting>
  <conditionalFormatting sqref="J92">
    <cfRule type="expression" dxfId="20372" priority="5120" stopIfTrue="1">
      <formula>LEN(TRIM($J$92))=0</formula>
    </cfRule>
  </conditionalFormatting>
  <conditionalFormatting sqref="K92">
    <cfRule type="expression" dxfId="20371" priority="5121" stopIfTrue="1">
      <formula>LEN(TRIM($K$92))=0</formula>
    </cfRule>
  </conditionalFormatting>
  <conditionalFormatting sqref="L92">
    <cfRule type="expression" dxfId="20370" priority="5122" stopIfTrue="1">
      <formula>LEN(TRIM($L$92))=0</formula>
    </cfRule>
  </conditionalFormatting>
  <conditionalFormatting sqref="N91">
    <cfRule type="expression" dxfId="20369" priority="5123" stopIfTrue="1">
      <formula>LEN(TRIM($N$91))=0</formula>
    </cfRule>
  </conditionalFormatting>
  <conditionalFormatting sqref="O91">
    <cfRule type="expression" dxfId="20368" priority="5124" stopIfTrue="1">
      <formula>LEN(TRIM($O$91))=0</formula>
    </cfRule>
  </conditionalFormatting>
  <conditionalFormatting sqref="P91">
    <cfRule type="expression" dxfId="20367" priority="5125" stopIfTrue="1">
      <formula>LEN(TRIM($P$91))=0</formula>
    </cfRule>
  </conditionalFormatting>
  <conditionalFormatting sqref="N92">
    <cfRule type="expression" dxfId="20366" priority="5126" stopIfTrue="1">
      <formula>LEN(TRIM($N$92))=0</formula>
    </cfRule>
  </conditionalFormatting>
  <conditionalFormatting sqref="O92">
    <cfRule type="expression" dxfId="20365" priority="5127" stopIfTrue="1">
      <formula>LEN(TRIM($O$92))=0</formula>
    </cfRule>
  </conditionalFormatting>
  <conditionalFormatting sqref="P92">
    <cfRule type="expression" dxfId="20364" priority="5128" stopIfTrue="1">
      <formula>LEN(TRIM($P$92))=0</formula>
    </cfRule>
  </conditionalFormatting>
  <conditionalFormatting sqref="R91">
    <cfRule type="expression" dxfId="20363" priority="5129" stopIfTrue="1">
      <formula>LEN(TRIM($R$91))=0</formula>
    </cfRule>
  </conditionalFormatting>
  <conditionalFormatting sqref="S91">
    <cfRule type="expression" dxfId="20362" priority="5130" stopIfTrue="1">
      <formula>LEN(TRIM($S$91))=0</formula>
    </cfRule>
  </conditionalFormatting>
  <conditionalFormatting sqref="T91">
    <cfRule type="expression" dxfId="20361" priority="5131" stopIfTrue="1">
      <formula>LEN(TRIM($T$91))=0</formula>
    </cfRule>
  </conditionalFormatting>
  <conditionalFormatting sqref="R92">
    <cfRule type="expression" dxfId="20360" priority="5132" stopIfTrue="1">
      <formula>LEN(TRIM($R$92))=0</formula>
    </cfRule>
  </conditionalFormatting>
  <conditionalFormatting sqref="S92">
    <cfRule type="expression" dxfId="20359" priority="5133" stopIfTrue="1">
      <formula>LEN(TRIM($S$92))=0</formula>
    </cfRule>
  </conditionalFormatting>
  <conditionalFormatting sqref="T92">
    <cfRule type="expression" dxfId="20358" priority="5134" stopIfTrue="1">
      <formula>LEN(TRIM($T$92))=0</formula>
    </cfRule>
  </conditionalFormatting>
  <conditionalFormatting sqref="V91">
    <cfRule type="expression" dxfId="20357" priority="5135" stopIfTrue="1">
      <formula>LEN(TRIM($V$91))=0</formula>
    </cfRule>
  </conditionalFormatting>
  <conditionalFormatting sqref="W91">
    <cfRule type="expression" dxfId="20356" priority="5136" stopIfTrue="1">
      <formula>LEN(TRIM($W$91))=0</formula>
    </cfRule>
  </conditionalFormatting>
  <conditionalFormatting sqref="X91">
    <cfRule type="expression" dxfId="20355" priority="5137" stopIfTrue="1">
      <formula>LEN(TRIM($X$91))=0</formula>
    </cfRule>
  </conditionalFormatting>
  <conditionalFormatting sqref="V92">
    <cfRule type="expression" dxfId="20354" priority="5138" stopIfTrue="1">
      <formula>LEN(TRIM($V$92))=0</formula>
    </cfRule>
  </conditionalFormatting>
  <conditionalFormatting sqref="W92">
    <cfRule type="expression" dxfId="20353" priority="5139" stopIfTrue="1">
      <formula>LEN(TRIM($W$92))=0</formula>
    </cfRule>
  </conditionalFormatting>
  <conditionalFormatting sqref="X92">
    <cfRule type="expression" dxfId="20352" priority="5140" stopIfTrue="1">
      <formula>LEN(TRIM($X$92))=0</formula>
    </cfRule>
  </conditionalFormatting>
  <conditionalFormatting sqref="Z91">
    <cfRule type="expression" dxfId="20351" priority="5141" stopIfTrue="1">
      <formula>LEN(TRIM($Z$91))=0</formula>
    </cfRule>
  </conditionalFormatting>
  <conditionalFormatting sqref="AA91">
    <cfRule type="expression" dxfId="20350" priority="5142" stopIfTrue="1">
      <formula>LEN(TRIM($AA$91))=0</formula>
    </cfRule>
  </conditionalFormatting>
  <conditionalFormatting sqref="AB91">
    <cfRule type="expression" dxfId="20349" priority="5143" stopIfTrue="1">
      <formula>LEN(TRIM($AB$91))=0</formula>
    </cfRule>
  </conditionalFormatting>
  <conditionalFormatting sqref="Z92">
    <cfRule type="expression" dxfId="20348" priority="5144" stopIfTrue="1">
      <formula>LEN(TRIM($Z$92))=0</formula>
    </cfRule>
  </conditionalFormatting>
  <conditionalFormatting sqref="AA92">
    <cfRule type="expression" dxfId="20347" priority="5145" stopIfTrue="1">
      <formula>LEN(TRIM($AA$92))=0</formula>
    </cfRule>
  </conditionalFormatting>
  <conditionalFormatting sqref="AB92">
    <cfRule type="expression" dxfId="20346" priority="5146" stopIfTrue="1">
      <formula>LEN(TRIM($AB$92))=0</formula>
    </cfRule>
  </conditionalFormatting>
  <conditionalFormatting sqref="AD91">
    <cfRule type="expression" dxfId="20345" priority="5147" stopIfTrue="1">
      <formula>LEN(TRIM($AD$91))=0</formula>
    </cfRule>
  </conditionalFormatting>
  <conditionalFormatting sqref="AE91">
    <cfRule type="expression" dxfId="20344" priority="5148" stopIfTrue="1">
      <formula>LEN(TRIM($AE$91))=0</formula>
    </cfRule>
  </conditionalFormatting>
  <conditionalFormatting sqref="AF91">
    <cfRule type="expression" dxfId="20343" priority="5149" stopIfTrue="1">
      <formula>LEN(TRIM($AF$91))=0</formula>
    </cfRule>
  </conditionalFormatting>
  <conditionalFormatting sqref="AD92">
    <cfRule type="expression" dxfId="20342" priority="5150" stopIfTrue="1">
      <formula>LEN(TRIM($AD$92))=0</formula>
    </cfRule>
  </conditionalFormatting>
  <conditionalFormatting sqref="AE92">
    <cfRule type="expression" dxfId="20341" priority="5151" stopIfTrue="1">
      <formula>LEN(TRIM($AE$92))=0</formula>
    </cfRule>
  </conditionalFormatting>
  <conditionalFormatting sqref="AF92">
    <cfRule type="expression" dxfId="20340" priority="5152" stopIfTrue="1">
      <formula>LEN(TRIM($AF$92))=0</formula>
    </cfRule>
  </conditionalFormatting>
  <conditionalFormatting sqref="AH91">
    <cfRule type="expression" dxfId="20339" priority="5153" stopIfTrue="1">
      <formula>LEN(TRIM($AH$91))=0</formula>
    </cfRule>
  </conditionalFormatting>
  <conditionalFormatting sqref="AI91">
    <cfRule type="expression" dxfId="20338" priority="5154" stopIfTrue="1">
      <formula>LEN(TRIM($AI$91))=0</formula>
    </cfRule>
  </conditionalFormatting>
  <conditionalFormatting sqref="AJ91">
    <cfRule type="expression" dxfId="20337" priority="5155" stopIfTrue="1">
      <formula>LEN(TRIM($AJ$91))=0</formula>
    </cfRule>
  </conditionalFormatting>
  <conditionalFormatting sqref="AH92">
    <cfRule type="expression" dxfId="20336" priority="5156" stopIfTrue="1">
      <formula>LEN(TRIM($AH$92))=0</formula>
    </cfRule>
  </conditionalFormatting>
  <conditionalFormatting sqref="AI92">
    <cfRule type="expression" dxfId="20335" priority="5157" stopIfTrue="1">
      <formula>LEN(TRIM($AI$92))=0</formula>
    </cfRule>
  </conditionalFormatting>
  <conditionalFormatting sqref="AJ92">
    <cfRule type="expression" dxfId="20334" priority="5158" stopIfTrue="1">
      <formula>LEN(TRIM($AJ$92))=0</formula>
    </cfRule>
  </conditionalFormatting>
  <conditionalFormatting sqref="BB91">
    <cfRule type="expression" dxfId="20333" priority="5159" stopIfTrue="1">
      <formula>LEN(TRIM($BB$91))=0</formula>
    </cfRule>
  </conditionalFormatting>
  <conditionalFormatting sqref="BC91">
    <cfRule type="expression" dxfId="20332" priority="5160" stopIfTrue="1">
      <formula>LEN(TRIM($BC$91))=0</formula>
    </cfRule>
  </conditionalFormatting>
  <conditionalFormatting sqref="BD91">
    <cfRule type="expression" dxfId="20331" priority="5161" stopIfTrue="1">
      <formula>LEN(TRIM($BD$91))=0</formula>
    </cfRule>
  </conditionalFormatting>
  <conditionalFormatting sqref="BB92">
    <cfRule type="expression" dxfId="20330" priority="5162" stopIfTrue="1">
      <formula>LEN(TRIM($BB$92))=0</formula>
    </cfRule>
  </conditionalFormatting>
  <conditionalFormatting sqref="BC92">
    <cfRule type="expression" dxfId="20329" priority="5163" stopIfTrue="1">
      <formula>LEN(TRIM($BC$92))=0</formula>
    </cfRule>
  </conditionalFormatting>
  <conditionalFormatting sqref="BD92">
    <cfRule type="expression" dxfId="20328" priority="5164" stopIfTrue="1">
      <formula>LEN(TRIM($BD$92))=0</formula>
    </cfRule>
  </conditionalFormatting>
  <conditionalFormatting sqref="BF91">
    <cfRule type="expression" dxfId="20327" priority="5165" stopIfTrue="1">
      <formula>LEN(TRIM($BF$91))=0</formula>
    </cfRule>
  </conditionalFormatting>
  <conditionalFormatting sqref="BG91">
    <cfRule type="expression" dxfId="20326" priority="5166" stopIfTrue="1">
      <formula>LEN(TRIM($BG$91))=0</formula>
    </cfRule>
  </conditionalFormatting>
  <conditionalFormatting sqref="BH91">
    <cfRule type="expression" dxfId="20325" priority="5167" stopIfTrue="1">
      <formula>LEN(TRIM($BH$91))=0</formula>
    </cfRule>
  </conditionalFormatting>
  <conditionalFormatting sqref="BF92">
    <cfRule type="expression" dxfId="20324" priority="5168" stopIfTrue="1">
      <formula>LEN(TRIM($BF$92))=0</formula>
    </cfRule>
  </conditionalFormatting>
  <conditionalFormatting sqref="BG92">
    <cfRule type="expression" dxfId="20323" priority="5169" stopIfTrue="1">
      <formula>LEN(TRIM($BG$92))=0</formula>
    </cfRule>
  </conditionalFormatting>
  <conditionalFormatting sqref="BH92">
    <cfRule type="expression" dxfId="20322" priority="5170" stopIfTrue="1">
      <formula>LEN(TRIM($BH$92))=0</formula>
    </cfRule>
  </conditionalFormatting>
  <dataValidations count="2">
    <dataValidation type="whole" allowBlank="1" showErrorMessage="1" errorTitle="Input error" error="Enter a whole number." sqref="V16:X16 F67:BI67 AH16:AJ16 R16:T16 F38:BI38 AD16:AF16 Z16:AB16 BF16:BH16 BB16:BD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</sheetPr>
  <dimension ref="A1:AB97"/>
  <sheetViews>
    <sheetView showGridLines="0" showWhiteSpace="0" zoomScale="80" zoomScaleNormal="80" workbookViewId="0">
      <selection activeCell="Q39" sqref="Q39"/>
    </sheetView>
  </sheetViews>
  <sheetFormatPr defaultRowHeight="14.4" x14ac:dyDescent="0.55000000000000004"/>
  <cols>
    <col min="1" max="1" width="3" customWidth="1"/>
    <col min="2" max="2" width="3.83984375" customWidth="1"/>
    <col min="3" max="3" width="20.15625" customWidth="1"/>
    <col min="4" max="4" width="15.15625" customWidth="1"/>
    <col min="6" max="6" width="9.15625" customWidth="1"/>
    <col min="17" max="17" width="18.578125" customWidth="1"/>
  </cols>
  <sheetData>
    <row r="1" spans="2:28" x14ac:dyDescent="0.55000000000000004">
      <c r="B1" s="54"/>
    </row>
    <row r="2" spans="2:28" ht="20.399999999999999" x14ac:dyDescent="0.75">
      <c r="B2" s="195" t="s">
        <v>75</v>
      </c>
      <c r="D2" s="54"/>
      <c r="Z2" s="153"/>
      <c r="AA2" s="153"/>
      <c r="AB2" s="153"/>
    </row>
    <row r="3" spans="2:28" x14ac:dyDescent="0.55000000000000004">
      <c r="N3" t="s">
        <v>391</v>
      </c>
      <c r="Z3" s="153"/>
      <c r="AA3" s="153"/>
      <c r="AB3" s="153"/>
    </row>
    <row r="4" spans="2:28" x14ac:dyDescent="0.55000000000000004">
      <c r="B4" t="s">
        <v>549</v>
      </c>
      <c r="Z4" s="153"/>
      <c r="AA4" s="153"/>
      <c r="AB4" s="153"/>
    </row>
    <row r="5" spans="2:28" s="54" customFormat="1" x14ac:dyDescent="0.55000000000000004">
      <c r="N5"/>
      <c r="O5" s="46"/>
      <c r="P5" s="272" t="s">
        <v>736</v>
      </c>
      <c r="Q5"/>
      <c r="R5"/>
      <c r="S5"/>
      <c r="T5"/>
      <c r="U5"/>
      <c r="V5"/>
      <c r="W5"/>
      <c r="X5"/>
      <c r="Y5"/>
      <c r="Z5" s="153"/>
      <c r="AA5" s="153"/>
      <c r="AB5" s="153"/>
    </row>
    <row r="6" spans="2:28" s="54" customFormat="1" x14ac:dyDescent="0.55000000000000004">
      <c r="B6" s="54" t="s">
        <v>550</v>
      </c>
      <c r="P6" s="272" t="s">
        <v>546</v>
      </c>
      <c r="R6"/>
      <c r="S6"/>
      <c r="T6"/>
      <c r="U6"/>
      <c r="V6"/>
      <c r="W6"/>
      <c r="X6"/>
      <c r="Y6"/>
      <c r="Z6" s="153"/>
      <c r="AA6" s="153"/>
      <c r="AB6" s="153"/>
    </row>
    <row r="7" spans="2:28" s="54" customFormat="1" x14ac:dyDescent="0.55000000000000004">
      <c r="P7" s="272" t="s">
        <v>547</v>
      </c>
      <c r="Z7" s="153"/>
      <c r="AA7" s="153"/>
      <c r="AB7" s="153"/>
    </row>
    <row r="8" spans="2:28" x14ac:dyDescent="0.55000000000000004">
      <c r="B8" t="s">
        <v>720</v>
      </c>
      <c r="M8" s="87"/>
      <c r="N8" s="54"/>
      <c r="O8" s="54"/>
      <c r="P8" s="272" t="s">
        <v>389</v>
      </c>
      <c r="Q8" s="54"/>
      <c r="R8" s="54"/>
      <c r="S8" s="54"/>
      <c r="T8" s="54"/>
      <c r="U8" s="54"/>
      <c r="V8" s="54"/>
      <c r="W8" s="54"/>
      <c r="X8" s="54"/>
      <c r="Y8" s="54"/>
      <c r="Z8" s="153"/>
      <c r="AA8" s="153"/>
      <c r="AB8" s="153"/>
    </row>
    <row r="9" spans="2:28" s="54" customFormat="1" x14ac:dyDescent="0.55000000000000004">
      <c r="B9" s="54" t="s">
        <v>719</v>
      </c>
      <c r="M9" s="87"/>
      <c r="Z9" s="153"/>
      <c r="AA9" s="153"/>
      <c r="AB9" s="153"/>
    </row>
    <row r="10" spans="2:28" x14ac:dyDescent="0.55000000000000004">
      <c r="N10" s="54"/>
      <c r="O10" s="109"/>
      <c r="P10" s="273" t="s">
        <v>266</v>
      </c>
      <c r="Q10" s="54"/>
      <c r="R10" s="54"/>
      <c r="S10" s="54"/>
      <c r="T10" s="54"/>
      <c r="U10" s="54"/>
      <c r="V10" s="54"/>
      <c r="W10" s="54"/>
      <c r="X10" s="54"/>
      <c r="Y10" s="54"/>
      <c r="Z10" s="153"/>
      <c r="AA10" s="153"/>
      <c r="AB10" s="153"/>
    </row>
    <row r="11" spans="2:28" x14ac:dyDescent="0.55000000000000004">
      <c r="B11" s="153" t="s">
        <v>556</v>
      </c>
      <c r="C11" s="194"/>
      <c r="N11" s="54"/>
      <c r="O11" s="54"/>
      <c r="P11" s="54" t="s">
        <v>737</v>
      </c>
      <c r="Q11" s="54"/>
      <c r="R11" s="54"/>
      <c r="S11" s="54"/>
      <c r="T11" s="54"/>
      <c r="U11" s="54"/>
      <c r="V11" s="54"/>
      <c r="W11" s="54"/>
      <c r="X11" s="54"/>
      <c r="Y11" s="54"/>
      <c r="Z11" s="153"/>
      <c r="AA11" s="153"/>
      <c r="AB11" s="153"/>
    </row>
    <row r="12" spans="2:28" x14ac:dyDescent="0.55000000000000004">
      <c r="B12" s="153" t="s">
        <v>552</v>
      </c>
      <c r="N12" s="54"/>
      <c r="O12" s="54"/>
      <c r="P12" s="54" t="s">
        <v>544</v>
      </c>
      <c r="Q12" s="54"/>
      <c r="R12" s="54"/>
      <c r="S12" s="54"/>
      <c r="T12" s="54"/>
      <c r="U12" s="54"/>
      <c r="V12" s="54"/>
      <c r="W12" s="54"/>
      <c r="X12" s="54"/>
      <c r="Y12" s="54"/>
      <c r="Z12" s="153"/>
      <c r="AA12" s="153"/>
      <c r="AB12" s="153"/>
    </row>
    <row r="13" spans="2:28" x14ac:dyDescent="0.55000000000000004">
      <c r="B13" s="190" t="s">
        <v>551</v>
      </c>
      <c r="N13" s="54"/>
      <c r="O13" s="54"/>
      <c r="P13" s="170" t="s">
        <v>545</v>
      </c>
      <c r="Q13" s="54"/>
      <c r="R13" s="54"/>
      <c r="S13" s="54"/>
      <c r="T13" s="54"/>
      <c r="U13" s="54"/>
      <c r="V13" s="54"/>
      <c r="W13" s="54"/>
      <c r="X13" s="54"/>
      <c r="Y13" s="54"/>
      <c r="Z13" s="153"/>
      <c r="AA13" s="153"/>
      <c r="AB13" s="153"/>
    </row>
    <row r="14" spans="2:28" x14ac:dyDescent="0.55000000000000004"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153"/>
      <c r="AA14" s="153"/>
      <c r="AB14" s="153"/>
    </row>
    <row r="15" spans="2:28" s="54" customFormat="1" x14ac:dyDescent="0.55000000000000004">
      <c r="B15" t="s">
        <v>135</v>
      </c>
      <c r="C15"/>
      <c r="D15"/>
      <c r="E15"/>
      <c r="F15"/>
      <c r="G15"/>
      <c r="H15"/>
      <c r="O15" s="56"/>
      <c r="P15" s="272" t="s">
        <v>390</v>
      </c>
      <c r="Z15" s="153"/>
      <c r="AA15" s="153"/>
      <c r="AB15" s="153"/>
    </row>
    <row r="16" spans="2:28" x14ac:dyDescent="0.55000000000000004">
      <c r="K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153"/>
      <c r="AA16" s="153"/>
      <c r="AB16" s="153"/>
    </row>
    <row r="17" spans="2:28" s="54" customFormat="1" x14ac:dyDescent="0.55000000000000004">
      <c r="B17"/>
      <c r="C17"/>
      <c r="D17" s="57"/>
      <c r="E17" s="272" t="s">
        <v>79</v>
      </c>
      <c r="F17"/>
      <c r="G17"/>
      <c r="H17"/>
      <c r="N17"/>
      <c r="O17" s="47"/>
      <c r="P17" s="272" t="s">
        <v>265</v>
      </c>
      <c r="Q17"/>
      <c r="Z17" s="153"/>
      <c r="AA17" s="153"/>
      <c r="AB17" s="153"/>
    </row>
    <row r="18" spans="2:28" x14ac:dyDescent="0.55000000000000004">
      <c r="D18" s="58" t="s">
        <v>81</v>
      </c>
      <c r="E18" s="272" t="s">
        <v>144</v>
      </c>
      <c r="K18" s="54"/>
      <c r="N18" s="54"/>
      <c r="O18" s="54"/>
      <c r="P18" s="54"/>
      <c r="Q18" s="54"/>
      <c r="Z18" s="153"/>
      <c r="AA18" s="153"/>
      <c r="AB18" s="153"/>
    </row>
    <row r="19" spans="2:28" s="54" customFormat="1" ht="6.75" customHeight="1" x14ac:dyDescent="0.55000000000000004">
      <c r="E19" s="272"/>
      <c r="Z19" s="153"/>
      <c r="AA19" s="153"/>
      <c r="AB19" s="153"/>
    </row>
    <row r="20" spans="2:28" x14ac:dyDescent="0.55000000000000004">
      <c r="C20" t="s">
        <v>138</v>
      </c>
      <c r="D20" s="59" t="s">
        <v>76</v>
      </c>
      <c r="E20" s="272" t="s">
        <v>146</v>
      </c>
      <c r="K20" s="54"/>
      <c r="N20" s="54"/>
      <c r="O20" s="10"/>
      <c r="P20" s="272" t="s">
        <v>392</v>
      </c>
      <c r="Q20" s="54"/>
      <c r="R20" s="54"/>
      <c r="S20" s="54"/>
      <c r="T20" s="54"/>
      <c r="U20" s="54"/>
      <c r="V20" s="54"/>
      <c r="W20" s="54"/>
      <c r="X20" s="54"/>
      <c r="Y20" s="54"/>
      <c r="Z20" s="153"/>
      <c r="AA20" s="153"/>
      <c r="AB20" s="153"/>
    </row>
    <row r="21" spans="2:28" s="54" customFormat="1" x14ac:dyDescent="0.55000000000000004">
      <c r="C21" s="54" t="s">
        <v>139</v>
      </c>
      <c r="D21" s="60" t="s">
        <v>76</v>
      </c>
      <c r="E21" s="272" t="s">
        <v>147</v>
      </c>
      <c r="P21" s="272" t="s">
        <v>393</v>
      </c>
      <c r="Z21" s="153"/>
      <c r="AA21" s="153"/>
      <c r="AB21" s="153"/>
    </row>
    <row r="22" spans="2:28" x14ac:dyDescent="0.55000000000000004">
      <c r="D22" s="79" t="s">
        <v>76</v>
      </c>
      <c r="E22" s="272" t="s">
        <v>133</v>
      </c>
      <c r="K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153"/>
      <c r="AA22" s="153"/>
      <c r="AB22" s="153"/>
    </row>
    <row r="23" spans="2:28" s="54" customFormat="1" ht="18" customHeight="1" x14ac:dyDescent="0.55000000000000004">
      <c r="E23" s="272"/>
      <c r="Z23" s="153"/>
      <c r="AA23" s="153"/>
      <c r="AB23" s="153"/>
    </row>
    <row r="24" spans="2:28" x14ac:dyDescent="0.55000000000000004">
      <c r="C24" t="s">
        <v>134</v>
      </c>
      <c r="D24" s="80" t="s">
        <v>77</v>
      </c>
      <c r="E24" s="272" t="s">
        <v>146</v>
      </c>
      <c r="K24" s="54"/>
      <c r="N24" s="54"/>
      <c r="O24" s="175"/>
      <c r="P24" s="273" t="s">
        <v>730</v>
      </c>
      <c r="Q24" s="54"/>
      <c r="R24" s="54"/>
      <c r="S24" s="54"/>
      <c r="T24" s="54"/>
      <c r="U24" s="54"/>
      <c r="V24" s="54"/>
      <c r="W24" s="54"/>
      <c r="X24" s="54"/>
      <c r="Y24" s="54"/>
      <c r="Z24" s="153"/>
      <c r="AA24" s="153"/>
      <c r="AB24" s="153"/>
    </row>
    <row r="25" spans="2:28" s="54" customFormat="1" x14ac:dyDescent="0.55000000000000004">
      <c r="C25" s="54" t="s">
        <v>139</v>
      </c>
      <c r="D25" s="61" t="s">
        <v>77</v>
      </c>
      <c r="E25" s="272" t="s">
        <v>147</v>
      </c>
      <c r="O25" s="191"/>
      <c r="P25" s="273" t="s">
        <v>548</v>
      </c>
      <c r="Z25" s="153"/>
      <c r="AA25" s="153"/>
      <c r="AB25" s="153"/>
    </row>
    <row r="26" spans="2:28" x14ac:dyDescent="0.55000000000000004">
      <c r="D26" s="62" t="s">
        <v>77</v>
      </c>
      <c r="E26" s="272" t="s">
        <v>133</v>
      </c>
      <c r="K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spans="2:28" s="54" customFormat="1" ht="6.75" customHeight="1" x14ac:dyDescent="0.55000000000000004">
      <c r="E27" s="272"/>
    </row>
    <row r="28" spans="2:28" x14ac:dyDescent="0.55000000000000004">
      <c r="C28" s="54" t="s">
        <v>134</v>
      </c>
      <c r="D28" s="63" t="s">
        <v>123</v>
      </c>
      <c r="E28" s="272" t="s">
        <v>146</v>
      </c>
      <c r="K28" s="54"/>
      <c r="N28" s="54" t="s">
        <v>80</v>
      </c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2:28" s="54" customFormat="1" x14ac:dyDescent="0.55000000000000004">
      <c r="C29" s="54" t="s">
        <v>141</v>
      </c>
      <c r="D29" s="81" t="s">
        <v>123</v>
      </c>
      <c r="E29" s="272" t="s">
        <v>147</v>
      </c>
    </row>
    <row r="30" spans="2:28" x14ac:dyDescent="0.55000000000000004">
      <c r="D30" s="64" t="s">
        <v>123</v>
      </c>
      <c r="E30" s="272" t="s">
        <v>133</v>
      </c>
      <c r="N30" s="54"/>
      <c r="O30" s="274" t="s">
        <v>731</v>
      </c>
      <c r="P30" s="48"/>
      <c r="Q30" s="274" t="s">
        <v>434</v>
      </c>
      <c r="S30" s="48"/>
      <c r="T30" s="48"/>
      <c r="U30" s="48"/>
      <c r="V30" s="48"/>
      <c r="W30" s="48"/>
      <c r="X30" s="48"/>
      <c r="Y30" s="48"/>
      <c r="Z30" s="48"/>
    </row>
    <row r="31" spans="2:28" s="54" customFormat="1" ht="15" customHeight="1" x14ac:dyDescent="0.55000000000000004">
      <c r="E31" s="272"/>
      <c r="O31" s="274" t="s">
        <v>732</v>
      </c>
      <c r="P31" s="48"/>
      <c r="Q31" s="274" t="s">
        <v>151</v>
      </c>
      <c r="S31" s="48"/>
      <c r="T31" s="48"/>
      <c r="U31" s="48"/>
      <c r="V31" s="48"/>
      <c r="W31" s="48"/>
      <c r="X31" s="48"/>
      <c r="Y31" s="48"/>
      <c r="Z31" s="48"/>
    </row>
    <row r="32" spans="2:28" x14ac:dyDescent="0.55000000000000004">
      <c r="C32" t="s">
        <v>140</v>
      </c>
      <c r="D32" s="65" t="s">
        <v>78</v>
      </c>
      <c r="E32" s="272" t="s">
        <v>146</v>
      </c>
      <c r="N32" s="54"/>
      <c r="O32" s="274" t="s">
        <v>733</v>
      </c>
      <c r="P32" s="48"/>
      <c r="Q32" s="274" t="s">
        <v>152</v>
      </c>
      <c r="S32" s="48"/>
      <c r="T32" s="48"/>
      <c r="U32" s="48"/>
      <c r="V32" s="48"/>
      <c r="W32" s="48"/>
      <c r="X32" s="48"/>
      <c r="Y32" s="48"/>
      <c r="Z32" s="48"/>
    </row>
    <row r="33" spans="2:26" s="54" customFormat="1" x14ac:dyDescent="0.55000000000000004">
      <c r="C33" s="54" t="s">
        <v>139</v>
      </c>
      <c r="D33" s="66" t="s">
        <v>78</v>
      </c>
      <c r="E33" s="272" t="s">
        <v>147</v>
      </c>
    </row>
    <row r="34" spans="2:26" x14ac:dyDescent="0.55000000000000004">
      <c r="D34" s="82" t="s">
        <v>78</v>
      </c>
      <c r="E34" s="272" t="s">
        <v>133</v>
      </c>
      <c r="N34" s="54" t="s">
        <v>82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2:26" ht="6.75" customHeight="1" x14ac:dyDescent="0.55000000000000004">
      <c r="B35" s="54"/>
      <c r="C35" s="54"/>
      <c r="D35" s="54"/>
      <c r="E35" s="272"/>
      <c r="F35" s="54"/>
      <c r="G35" s="54"/>
      <c r="H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2:26" s="54" customFormat="1" x14ac:dyDescent="0.55000000000000004">
      <c r="B36"/>
      <c r="C36" s="54" t="s">
        <v>140</v>
      </c>
      <c r="D36" s="67" t="s">
        <v>124</v>
      </c>
      <c r="E36" s="272" t="s">
        <v>146</v>
      </c>
      <c r="F36"/>
      <c r="G36"/>
      <c r="H36"/>
      <c r="O36" s="274" t="s">
        <v>734</v>
      </c>
      <c r="P36" s="48"/>
      <c r="Q36" s="48"/>
      <c r="S36" s="274" t="s">
        <v>738</v>
      </c>
      <c r="T36" s="48"/>
      <c r="U36" s="48"/>
      <c r="V36" s="48"/>
      <c r="W36" s="48"/>
      <c r="X36" s="48"/>
      <c r="Y36" s="48"/>
    </row>
    <row r="37" spans="2:26" s="54" customFormat="1" x14ac:dyDescent="0.55000000000000004">
      <c r="C37" s="54" t="s">
        <v>141</v>
      </c>
      <c r="D37" s="68" t="s">
        <v>124</v>
      </c>
      <c r="E37" s="272" t="s">
        <v>147</v>
      </c>
      <c r="O37" s="274" t="s">
        <v>739</v>
      </c>
      <c r="P37" s="48"/>
      <c r="Q37" s="48"/>
      <c r="S37" s="274" t="s">
        <v>742</v>
      </c>
      <c r="T37" s="48"/>
      <c r="U37" s="48"/>
      <c r="V37" s="48"/>
      <c r="W37" s="48"/>
      <c r="X37" s="48"/>
      <c r="Y37" s="48"/>
    </row>
    <row r="38" spans="2:26" s="54" customFormat="1" x14ac:dyDescent="0.55000000000000004">
      <c r="B38"/>
      <c r="C38"/>
      <c r="D38" s="83" t="s">
        <v>124</v>
      </c>
      <c r="E38" s="272" t="s">
        <v>133</v>
      </c>
      <c r="F38"/>
      <c r="G38"/>
      <c r="H38"/>
      <c r="U38" s="48"/>
      <c r="V38" s="48"/>
      <c r="W38" s="48"/>
      <c r="X38" s="48"/>
      <c r="Y38" s="48"/>
    </row>
    <row r="39" spans="2:26" s="54" customFormat="1" ht="15" customHeight="1" x14ac:dyDescent="0.55000000000000004">
      <c r="B39"/>
      <c r="C39"/>
      <c r="D39"/>
      <c r="E39" s="272"/>
      <c r="F39"/>
      <c r="G39"/>
      <c r="H39"/>
      <c r="O39" s="274" t="s">
        <v>735</v>
      </c>
      <c r="P39" s="274" t="s">
        <v>741</v>
      </c>
      <c r="Q39" s="48"/>
      <c r="T39" s="48"/>
      <c r="U39" s="48"/>
      <c r="V39" s="48"/>
      <c r="W39" s="48"/>
      <c r="X39" s="48"/>
      <c r="Y39" s="48"/>
    </row>
    <row r="40" spans="2:26" s="54" customFormat="1" x14ac:dyDescent="0.55000000000000004">
      <c r="C40" s="54" t="s">
        <v>539</v>
      </c>
      <c r="D40" s="216" t="s">
        <v>540</v>
      </c>
      <c r="E40" s="272" t="s">
        <v>625</v>
      </c>
      <c r="P40" s="274" t="s">
        <v>740</v>
      </c>
      <c r="Q40" s="48"/>
      <c r="T40" s="48"/>
      <c r="U40" s="48"/>
      <c r="V40" s="48"/>
      <c r="W40" s="48"/>
      <c r="X40" s="48"/>
      <c r="Y40" s="48"/>
    </row>
    <row r="41" spans="2:26" s="54" customFormat="1" x14ac:dyDescent="0.55000000000000004">
      <c r="C41" s="153" t="s">
        <v>139</v>
      </c>
      <c r="D41" s="187" t="s">
        <v>540</v>
      </c>
      <c r="E41" s="273" t="s">
        <v>541</v>
      </c>
      <c r="N41"/>
    </row>
    <row r="42" spans="2:26" x14ac:dyDescent="0.55000000000000004">
      <c r="B42" s="54"/>
      <c r="C42" s="153"/>
      <c r="D42" s="230" t="s">
        <v>540</v>
      </c>
      <c r="E42" s="273" t="s">
        <v>644</v>
      </c>
      <c r="F42" s="54"/>
      <c r="G42" s="54"/>
      <c r="H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2:26" ht="6.75" customHeight="1" x14ac:dyDescent="0.55000000000000004">
      <c r="B43" s="54"/>
      <c r="D43" s="54"/>
      <c r="E43" s="54"/>
      <c r="F43" s="54"/>
      <c r="G43" s="54"/>
      <c r="H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2:26" x14ac:dyDescent="0.55000000000000004">
      <c r="B44" s="54"/>
      <c r="C44" s="54" t="s">
        <v>142</v>
      </c>
      <c r="D44" s="54"/>
      <c r="E44" s="54"/>
      <c r="F44" s="54"/>
      <c r="G44" s="54"/>
      <c r="H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2:26" s="54" customFormat="1" x14ac:dyDescent="0.55000000000000004"/>
    <row r="46" spans="2:26" s="54" customFormat="1" x14ac:dyDescent="0.55000000000000004"/>
    <row r="47" spans="2:26" s="54" customFormat="1" ht="6.75" customHeight="1" x14ac:dyDescent="0.55000000000000004"/>
    <row r="48" spans="2:26" s="54" customFormat="1" x14ac:dyDescent="0.55000000000000004"/>
    <row r="49" s="54" customFormat="1" x14ac:dyDescent="0.55000000000000004"/>
    <row r="50" s="54" customFormat="1" x14ac:dyDescent="0.55000000000000004"/>
    <row r="51" s="54" customFormat="1" x14ac:dyDescent="0.55000000000000004"/>
    <row r="52" s="54" customFormat="1" x14ac:dyDescent="0.55000000000000004"/>
    <row r="53" s="54" customFormat="1" x14ac:dyDescent="0.55000000000000004"/>
    <row r="54" s="54" customFormat="1" x14ac:dyDescent="0.55000000000000004"/>
    <row r="55" s="54" customFormat="1" x14ac:dyDescent="0.55000000000000004"/>
    <row r="57" s="54" customFormat="1" x14ac:dyDescent="0.55000000000000004"/>
    <row r="58" s="54" customFormat="1" x14ac:dyDescent="0.55000000000000004"/>
    <row r="59" s="54" customFormat="1" x14ac:dyDescent="0.55000000000000004"/>
    <row r="60" s="54" customFormat="1" x14ac:dyDescent="0.55000000000000004"/>
    <row r="61" s="54" customFormat="1" x14ac:dyDescent="0.55000000000000004"/>
    <row r="62" s="54" customFormat="1" x14ac:dyDescent="0.55000000000000004"/>
    <row r="63" s="54" customFormat="1" x14ac:dyDescent="0.55000000000000004"/>
    <row r="69" spans="1:1" s="54" customFormat="1" x14ac:dyDescent="0.55000000000000004"/>
    <row r="78" spans="1:1" s="54" customFormat="1" x14ac:dyDescent="0.55000000000000004">
      <c r="A78" s="153"/>
    </row>
    <row r="79" spans="1:1" x14ac:dyDescent="0.55000000000000004">
      <c r="A79" s="153"/>
    </row>
    <row r="80" spans="1:1" s="54" customFormat="1" x14ac:dyDescent="0.55000000000000004">
      <c r="A80" s="153"/>
    </row>
    <row r="81" spans="1:1" x14ac:dyDescent="0.55000000000000004">
      <c r="A81" s="153"/>
    </row>
    <row r="82" spans="1:1" x14ac:dyDescent="0.55000000000000004">
      <c r="A82" s="153"/>
    </row>
    <row r="83" spans="1:1" s="54" customFormat="1" x14ac:dyDescent="0.55000000000000004">
      <c r="A83" s="153"/>
    </row>
    <row r="84" spans="1:1" x14ac:dyDescent="0.55000000000000004">
      <c r="A84" s="153"/>
    </row>
    <row r="85" spans="1:1" x14ac:dyDescent="0.55000000000000004">
      <c r="A85" s="153"/>
    </row>
    <row r="86" spans="1:1" x14ac:dyDescent="0.55000000000000004">
      <c r="A86" s="153"/>
    </row>
    <row r="87" spans="1:1" x14ac:dyDescent="0.55000000000000004">
      <c r="A87" s="153"/>
    </row>
    <row r="88" spans="1:1" s="54" customFormat="1" x14ac:dyDescent="0.55000000000000004">
      <c r="A88" s="153"/>
    </row>
    <row r="89" spans="1:1" x14ac:dyDescent="0.55000000000000004">
      <c r="A89" s="153"/>
    </row>
    <row r="90" spans="1:1" x14ac:dyDescent="0.55000000000000004">
      <c r="A90" s="153"/>
    </row>
    <row r="91" spans="1:1" x14ac:dyDescent="0.55000000000000004">
      <c r="A91" s="153"/>
    </row>
    <row r="92" spans="1:1" x14ac:dyDescent="0.55000000000000004">
      <c r="A92" s="153"/>
    </row>
    <row r="93" spans="1:1" s="54" customFormat="1" x14ac:dyDescent="0.55000000000000004">
      <c r="A93" s="153"/>
    </row>
    <row r="94" spans="1:1" x14ac:dyDescent="0.55000000000000004">
      <c r="A94" s="153"/>
    </row>
    <row r="95" spans="1:1" x14ac:dyDescent="0.55000000000000004">
      <c r="A95" s="153"/>
    </row>
    <row r="96" spans="1:1" x14ac:dyDescent="0.55000000000000004">
      <c r="A96" s="153"/>
    </row>
    <row r="97" spans="1:1" x14ac:dyDescent="0.55000000000000004">
      <c r="A97" s="153"/>
    </row>
  </sheetData>
  <sheetProtection algorithmName="SHA-256" hashValue="vSTQq4g0S4vK6zY7pYfQ38DZ1IskBB8j/jlTJzDPxpQ=" saltValue="HBv/ZC8vTYr7CndCVHUNSQ==" spinCount="100000" sheet="1" objects="1" scenarios="1"/>
  <dataConsolidate link="1"/>
  <pageMargins left="0.7" right="0.7" top="0.75" bottom="0.75" header="0.3" footer="0.3"/>
  <pageSetup paperSize="9" scale="71" orientation="portrait" r:id="rId1"/>
  <headerFooter>
    <oddHeader>&amp;C&amp;B&amp;"Arial"&amp;12&amp;Kff0000​‌For Official Use Only‌​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1050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CLAIMS_IndOS_Closed_Adv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STATS_IndOS_Closed_Adv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si="30"/>
        <v>0</v>
      </c>
      <c r="BC38" s="52">
        <f t="shared" si="30"/>
        <v>0</v>
      </c>
      <c r="BD38" s="52">
        <f t="shared" si="30"/>
        <v>0</v>
      </c>
      <c r="BE38" s="52">
        <f t="shared" si="30"/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116"/>
      <c r="AM44" s="116"/>
      <c r="AN44" s="116"/>
      <c r="AO44" s="52">
        <f t="shared" ref="AO44:AO47" si="42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 t="shared" ref="BE44" si="44">SUM(BB44:BD44)</f>
        <v>0</v>
      </c>
      <c r="BF44" s="281">
        <v>0</v>
      </c>
      <c r="BG44" s="281">
        <v>0</v>
      </c>
      <c r="BH44" s="281">
        <v>0</v>
      </c>
      <c r="BI44" s="52">
        <f t="shared" ref="BI44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7">SUM(AH46:AJ46)</f>
        <v>0</v>
      </c>
      <c r="AL46" s="18"/>
      <c r="AM46" s="18"/>
      <c r="AN46" s="18"/>
      <c r="AO46" s="19">
        <f t="shared" si="42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47" si="50">SUM(BB46:BD46)</f>
        <v>0</v>
      </c>
      <c r="BF46" s="280">
        <v>0</v>
      </c>
      <c r="BG46" s="280">
        <v>0</v>
      </c>
      <c r="BH46" s="280">
        <v>0</v>
      </c>
      <c r="BI46" s="19">
        <f t="shared" ref="BI46:BI47" si="51">SUM(BF46:BH46)</f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7"/>
        <v>0</v>
      </c>
      <c r="AL47" s="18"/>
      <c r="AM47" s="18"/>
      <c r="AN47" s="18"/>
      <c r="AO47" s="19">
        <f t="shared" si="42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50"/>
        <v>0</v>
      </c>
      <c r="BF47" s="280">
        <v>0</v>
      </c>
      <c r="BG47" s="280">
        <v>0</v>
      </c>
      <c r="BH47" s="280">
        <v>0</v>
      </c>
      <c r="BI47" s="19">
        <f t="shared" si="51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2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3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4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5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6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7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8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9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0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1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2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2"/>
        <v>0</v>
      </c>
      <c r="J49" s="280">
        <v>0</v>
      </c>
      <c r="K49" s="280">
        <v>0</v>
      </c>
      <c r="L49" s="280">
        <v>0</v>
      </c>
      <c r="M49" s="19">
        <f t="shared" si="53"/>
        <v>0</v>
      </c>
      <c r="N49" s="280">
        <v>0</v>
      </c>
      <c r="O49" s="280">
        <v>0</v>
      </c>
      <c r="P49" s="280">
        <v>0</v>
      </c>
      <c r="Q49" s="19">
        <f t="shared" si="54"/>
        <v>0</v>
      </c>
      <c r="R49" s="280">
        <v>0</v>
      </c>
      <c r="S49" s="280">
        <v>0</v>
      </c>
      <c r="T49" s="280">
        <v>0</v>
      </c>
      <c r="U49" s="19">
        <f t="shared" si="55"/>
        <v>0</v>
      </c>
      <c r="V49" s="280">
        <v>0</v>
      </c>
      <c r="W49" s="280">
        <v>0</v>
      </c>
      <c r="X49" s="280">
        <v>0</v>
      </c>
      <c r="Y49" s="19">
        <f t="shared" si="56"/>
        <v>0</v>
      </c>
      <c r="Z49" s="280">
        <v>0</v>
      </c>
      <c r="AA49" s="280">
        <v>0</v>
      </c>
      <c r="AB49" s="280">
        <v>0</v>
      </c>
      <c r="AC49" s="19">
        <f t="shared" si="57"/>
        <v>0</v>
      </c>
      <c r="AD49" s="280">
        <v>0</v>
      </c>
      <c r="AE49" s="280">
        <v>0</v>
      </c>
      <c r="AF49" s="280">
        <v>0</v>
      </c>
      <c r="AG49" s="19">
        <f t="shared" si="58"/>
        <v>0</v>
      </c>
      <c r="AH49" s="280">
        <v>0</v>
      </c>
      <c r="AI49" s="280">
        <v>0</v>
      </c>
      <c r="AJ49" s="280">
        <v>0</v>
      </c>
      <c r="AK49" s="19">
        <f t="shared" si="59"/>
        <v>0</v>
      </c>
      <c r="AL49" s="18"/>
      <c r="AM49" s="18"/>
      <c r="AN49" s="18"/>
      <c r="AO49" s="19">
        <f t="shared" si="60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1"/>
        <v>0</v>
      </c>
      <c r="BB49" s="280">
        <v>0</v>
      </c>
      <c r="BC49" s="280">
        <v>0</v>
      </c>
      <c r="BD49" s="280">
        <v>0</v>
      </c>
      <c r="BE49" s="19">
        <f t="shared" si="62"/>
        <v>0</v>
      </c>
      <c r="BF49" s="280">
        <v>0</v>
      </c>
      <c r="BG49" s="280">
        <v>0</v>
      </c>
      <c r="BH49" s="280">
        <v>0</v>
      </c>
      <c r="BI49" s="19">
        <f t="shared" si="63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2"/>
        <v>0</v>
      </c>
      <c r="J50" s="280">
        <v>0</v>
      </c>
      <c r="K50" s="280">
        <v>0</v>
      </c>
      <c r="L50" s="280">
        <v>0</v>
      </c>
      <c r="M50" s="19">
        <f t="shared" si="53"/>
        <v>0</v>
      </c>
      <c r="N50" s="280">
        <v>0</v>
      </c>
      <c r="O50" s="280">
        <v>0</v>
      </c>
      <c r="P50" s="280">
        <v>0</v>
      </c>
      <c r="Q50" s="19">
        <f t="shared" si="54"/>
        <v>0</v>
      </c>
      <c r="R50" s="280">
        <v>0</v>
      </c>
      <c r="S50" s="280">
        <v>0</v>
      </c>
      <c r="T50" s="280">
        <v>0</v>
      </c>
      <c r="U50" s="19">
        <f t="shared" si="55"/>
        <v>0</v>
      </c>
      <c r="V50" s="280">
        <v>0</v>
      </c>
      <c r="W50" s="280">
        <v>0</v>
      </c>
      <c r="X50" s="280">
        <v>0</v>
      </c>
      <c r="Y50" s="19">
        <f t="shared" si="56"/>
        <v>0</v>
      </c>
      <c r="Z50" s="280">
        <v>0</v>
      </c>
      <c r="AA50" s="280">
        <v>0</v>
      </c>
      <c r="AB50" s="280">
        <v>0</v>
      </c>
      <c r="AC50" s="19">
        <f t="shared" si="57"/>
        <v>0</v>
      </c>
      <c r="AD50" s="280">
        <v>0</v>
      </c>
      <c r="AE50" s="280">
        <v>0</v>
      </c>
      <c r="AF50" s="280">
        <v>0</v>
      </c>
      <c r="AG50" s="19">
        <f t="shared" si="58"/>
        <v>0</v>
      </c>
      <c r="AH50" s="280">
        <v>0</v>
      </c>
      <c r="AI50" s="280">
        <v>0</v>
      </c>
      <c r="AJ50" s="280">
        <v>0</v>
      </c>
      <c r="AK50" s="19">
        <f t="shared" si="59"/>
        <v>0</v>
      </c>
      <c r="AL50" s="18"/>
      <c r="AM50" s="18"/>
      <c r="AN50" s="18"/>
      <c r="AO50" s="19">
        <f t="shared" si="60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1"/>
        <v>0</v>
      </c>
      <c r="BB50" s="280">
        <v>0</v>
      </c>
      <c r="BC50" s="280">
        <v>0</v>
      </c>
      <c r="BD50" s="280">
        <v>0</v>
      </c>
      <c r="BE50" s="19">
        <f t="shared" si="62"/>
        <v>0</v>
      </c>
      <c r="BF50" s="280">
        <v>0</v>
      </c>
      <c r="BG50" s="280">
        <v>0</v>
      </c>
      <c r="BH50" s="280">
        <v>0</v>
      </c>
      <c r="BI50" s="19">
        <f t="shared" si="63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2"/>
        <v>0</v>
      </c>
      <c r="J51" s="280">
        <v>0</v>
      </c>
      <c r="K51" s="280">
        <v>0</v>
      </c>
      <c r="L51" s="280">
        <v>0</v>
      </c>
      <c r="M51" s="19">
        <f t="shared" si="53"/>
        <v>0</v>
      </c>
      <c r="N51" s="280">
        <v>0</v>
      </c>
      <c r="O51" s="280">
        <v>0</v>
      </c>
      <c r="P51" s="280">
        <v>0</v>
      </c>
      <c r="Q51" s="19">
        <f t="shared" si="54"/>
        <v>0</v>
      </c>
      <c r="R51" s="280">
        <v>0</v>
      </c>
      <c r="S51" s="280">
        <v>0</v>
      </c>
      <c r="T51" s="280">
        <v>0</v>
      </c>
      <c r="U51" s="19">
        <f t="shared" si="55"/>
        <v>0</v>
      </c>
      <c r="V51" s="280">
        <v>0</v>
      </c>
      <c r="W51" s="280">
        <v>0</v>
      </c>
      <c r="X51" s="280">
        <v>0</v>
      </c>
      <c r="Y51" s="19">
        <f t="shared" si="56"/>
        <v>0</v>
      </c>
      <c r="Z51" s="280">
        <v>0</v>
      </c>
      <c r="AA51" s="280">
        <v>0</v>
      </c>
      <c r="AB51" s="280">
        <v>0</v>
      </c>
      <c r="AC51" s="19">
        <f t="shared" si="57"/>
        <v>0</v>
      </c>
      <c r="AD51" s="280">
        <v>0</v>
      </c>
      <c r="AE51" s="280">
        <v>0</v>
      </c>
      <c r="AF51" s="280">
        <v>0</v>
      </c>
      <c r="AG51" s="19">
        <f t="shared" si="58"/>
        <v>0</v>
      </c>
      <c r="AH51" s="280">
        <v>0</v>
      </c>
      <c r="AI51" s="280">
        <v>0</v>
      </c>
      <c r="AJ51" s="280">
        <v>0</v>
      </c>
      <c r="AK51" s="19">
        <f t="shared" si="59"/>
        <v>0</v>
      </c>
      <c r="AL51" s="18"/>
      <c r="AM51" s="18"/>
      <c r="AN51" s="18"/>
      <c r="AO51" s="19">
        <f t="shared" si="60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1"/>
        <v>0</v>
      </c>
      <c r="BB51" s="280">
        <v>0</v>
      </c>
      <c r="BC51" s="280">
        <v>0</v>
      </c>
      <c r="BD51" s="280">
        <v>0</v>
      </c>
      <c r="BE51" s="19">
        <f t="shared" si="62"/>
        <v>0</v>
      </c>
      <c r="BF51" s="280">
        <v>0</v>
      </c>
      <c r="BG51" s="280">
        <v>0</v>
      </c>
      <c r="BH51" s="280">
        <v>0</v>
      </c>
      <c r="BI51" s="19">
        <f t="shared" si="63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2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3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4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5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6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7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8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9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0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1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4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55000000000000004">
      <c r="A55" s="16" t="str">
        <f t="shared" si="64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5"/>
        <v>0</v>
      </c>
      <c r="J55" s="280">
        <v>0</v>
      </c>
      <c r="K55" s="280">
        <v>0</v>
      </c>
      <c r="L55" s="280">
        <v>0</v>
      </c>
      <c r="M55" s="19">
        <f t="shared" si="66"/>
        <v>0</v>
      </c>
      <c r="N55" s="280">
        <v>0</v>
      </c>
      <c r="O55" s="280">
        <v>0</v>
      </c>
      <c r="P55" s="280">
        <v>0</v>
      </c>
      <c r="Q55" s="19">
        <f t="shared" si="67"/>
        <v>0</v>
      </c>
      <c r="R55" s="280">
        <v>0</v>
      </c>
      <c r="S55" s="280">
        <v>0</v>
      </c>
      <c r="T55" s="280">
        <v>0</v>
      </c>
      <c r="U55" s="19">
        <f t="shared" si="68"/>
        <v>0</v>
      </c>
      <c r="V55" s="280">
        <v>0</v>
      </c>
      <c r="W55" s="280">
        <v>0</v>
      </c>
      <c r="X55" s="280">
        <v>0</v>
      </c>
      <c r="Y55" s="19">
        <f t="shared" si="69"/>
        <v>0</v>
      </c>
      <c r="Z55" s="280">
        <v>0</v>
      </c>
      <c r="AA55" s="280">
        <v>0</v>
      </c>
      <c r="AB55" s="280">
        <v>0</v>
      </c>
      <c r="AC55" s="19">
        <f t="shared" si="70"/>
        <v>0</v>
      </c>
      <c r="AD55" s="280">
        <v>0</v>
      </c>
      <c r="AE55" s="280">
        <v>0</v>
      </c>
      <c r="AF55" s="280">
        <v>0</v>
      </c>
      <c r="AG55" s="19">
        <f t="shared" si="71"/>
        <v>0</v>
      </c>
      <c r="AH55" s="280">
        <v>0</v>
      </c>
      <c r="AI55" s="280">
        <v>0</v>
      </c>
      <c r="AJ55" s="280">
        <v>0</v>
      </c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280">
        <v>0</v>
      </c>
      <c r="BC55" s="280">
        <v>0</v>
      </c>
      <c r="BD55" s="280">
        <v>0</v>
      </c>
      <c r="BE55" s="19">
        <f t="shared" si="77"/>
        <v>0</v>
      </c>
      <c r="BF55" s="280">
        <v>0</v>
      </c>
      <c r="BG55" s="280">
        <v>0</v>
      </c>
      <c r="BH55" s="280">
        <v>0</v>
      </c>
      <c r="BI55" s="19">
        <f t="shared" si="78"/>
        <v>0</v>
      </c>
    </row>
    <row r="56" spans="1:61" x14ac:dyDescent="0.55000000000000004">
      <c r="A56" s="16" t="str">
        <f t="shared" si="64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55000000000000004">
      <c r="A57" s="16" t="str">
        <f t="shared" si="64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5"/>
        <v>0</v>
      </c>
      <c r="J57" s="280">
        <v>0</v>
      </c>
      <c r="K57" s="280">
        <v>0</v>
      </c>
      <c r="L57" s="280">
        <v>0</v>
      </c>
      <c r="M57" s="19">
        <f t="shared" si="66"/>
        <v>0</v>
      </c>
      <c r="N57" s="280">
        <v>0</v>
      </c>
      <c r="O57" s="280">
        <v>0</v>
      </c>
      <c r="P57" s="280">
        <v>0</v>
      </c>
      <c r="Q57" s="19">
        <f t="shared" si="67"/>
        <v>0</v>
      </c>
      <c r="R57" s="280">
        <v>0</v>
      </c>
      <c r="S57" s="280">
        <v>0</v>
      </c>
      <c r="T57" s="280">
        <v>0</v>
      </c>
      <c r="U57" s="19">
        <f t="shared" si="68"/>
        <v>0</v>
      </c>
      <c r="V57" s="280">
        <v>0</v>
      </c>
      <c r="W57" s="280">
        <v>0</v>
      </c>
      <c r="X57" s="280">
        <v>0</v>
      </c>
      <c r="Y57" s="19">
        <f t="shared" si="69"/>
        <v>0</v>
      </c>
      <c r="Z57" s="280">
        <v>0</v>
      </c>
      <c r="AA57" s="280">
        <v>0</v>
      </c>
      <c r="AB57" s="280">
        <v>0</v>
      </c>
      <c r="AC57" s="19">
        <f t="shared" si="70"/>
        <v>0</v>
      </c>
      <c r="AD57" s="280">
        <v>0</v>
      </c>
      <c r="AE57" s="280">
        <v>0</v>
      </c>
      <c r="AF57" s="280">
        <v>0</v>
      </c>
      <c r="AG57" s="19">
        <f t="shared" si="71"/>
        <v>0</v>
      </c>
      <c r="AH57" s="280">
        <v>0</v>
      </c>
      <c r="AI57" s="280">
        <v>0</v>
      </c>
      <c r="AJ57" s="280">
        <v>0</v>
      </c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280">
        <v>0</v>
      </c>
      <c r="BC57" s="280">
        <v>0</v>
      </c>
      <c r="BD57" s="280">
        <v>0</v>
      </c>
      <c r="BE57" s="19">
        <f t="shared" si="77"/>
        <v>0</v>
      </c>
      <c r="BF57" s="280">
        <v>0</v>
      </c>
      <c r="BG57" s="280">
        <v>0</v>
      </c>
      <c r="BH57" s="280">
        <v>0</v>
      </c>
      <c r="BI57" s="19">
        <f t="shared" si="78"/>
        <v>0</v>
      </c>
    </row>
    <row r="58" spans="1:61" x14ac:dyDescent="0.55000000000000004">
      <c r="A58" s="16" t="str">
        <f t="shared" si="64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5"/>
        <v>0</v>
      </c>
      <c r="J58" s="280">
        <v>0</v>
      </c>
      <c r="K58" s="280">
        <v>0</v>
      </c>
      <c r="L58" s="280">
        <v>0</v>
      </c>
      <c r="M58" s="19">
        <f t="shared" si="66"/>
        <v>0</v>
      </c>
      <c r="N58" s="280">
        <v>0</v>
      </c>
      <c r="O58" s="280">
        <v>0</v>
      </c>
      <c r="P58" s="280">
        <v>0</v>
      </c>
      <c r="Q58" s="19">
        <f t="shared" si="67"/>
        <v>0</v>
      </c>
      <c r="R58" s="280">
        <v>0</v>
      </c>
      <c r="S58" s="280">
        <v>0</v>
      </c>
      <c r="T58" s="280">
        <v>0</v>
      </c>
      <c r="U58" s="19">
        <f t="shared" si="68"/>
        <v>0</v>
      </c>
      <c r="V58" s="280">
        <v>0</v>
      </c>
      <c r="W58" s="280">
        <v>0</v>
      </c>
      <c r="X58" s="280">
        <v>0</v>
      </c>
      <c r="Y58" s="19">
        <f t="shared" si="69"/>
        <v>0</v>
      </c>
      <c r="Z58" s="280">
        <v>0</v>
      </c>
      <c r="AA58" s="280">
        <v>0</v>
      </c>
      <c r="AB58" s="280">
        <v>0</v>
      </c>
      <c r="AC58" s="19">
        <f t="shared" si="70"/>
        <v>0</v>
      </c>
      <c r="AD58" s="280">
        <v>0</v>
      </c>
      <c r="AE58" s="280">
        <v>0</v>
      </c>
      <c r="AF58" s="280">
        <v>0</v>
      </c>
      <c r="AG58" s="19">
        <f t="shared" si="71"/>
        <v>0</v>
      </c>
      <c r="AH58" s="280">
        <v>0</v>
      </c>
      <c r="AI58" s="280">
        <v>0</v>
      </c>
      <c r="AJ58" s="280">
        <v>0</v>
      </c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280">
        <v>0</v>
      </c>
      <c r="BC58" s="280">
        <v>0</v>
      </c>
      <c r="BD58" s="280">
        <v>0</v>
      </c>
      <c r="BE58" s="19">
        <f t="shared" si="77"/>
        <v>0</v>
      </c>
      <c r="BF58" s="280">
        <v>0</v>
      </c>
      <c r="BG58" s="280">
        <v>0</v>
      </c>
      <c r="BH58" s="280">
        <v>0</v>
      </c>
      <c r="BI58" s="19">
        <f t="shared" si="78"/>
        <v>0</v>
      </c>
    </row>
    <row r="59" spans="1:61" x14ac:dyDescent="0.55000000000000004">
      <c r="A59" s="16" t="str">
        <f t="shared" si="64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5"/>
        <v>0</v>
      </c>
      <c r="J59" s="280">
        <v>0</v>
      </c>
      <c r="K59" s="280">
        <v>0</v>
      </c>
      <c r="L59" s="280">
        <v>0</v>
      </c>
      <c r="M59" s="19">
        <f t="shared" si="66"/>
        <v>0</v>
      </c>
      <c r="N59" s="280">
        <v>0</v>
      </c>
      <c r="O59" s="280">
        <v>0</v>
      </c>
      <c r="P59" s="280">
        <v>0</v>
      </c>
      <c r="Q59" s="19">
        <f t="shared" si="67"/>
        <v>0</v>
      </c>
      <c r="R59" s="280">
        <v>0</v>
      </c>
      <c r="S59" s="280">
        <v>0</v>
      </c>
      <c r="T59" s="280">
        <v>0</v>
      </c>
      <c r="U59" s="19">
        <f t="shared" si="68"/>
        <v>0</v>
      </c>
      <c r="V59" s="280">
        <v>0</v>
      </c>
      <c r="W59" s="280">
        <v>0</v>
      </c>
      <c r="X59" s="280">
        <v>0</v>
      </c>
      <c r="Y59" s="19">
        <f t="shared" si="69"/>
        <v>0</v>
      </c>
      <c r="Z59" s="280">
        <v>0</v>
      </c>
      <c r="AA59" s="280">
        <v>0</v>
      </c>
      <c r="AB59" s="280">
        <v>0</v>
      </c>
      <c r="AC59" s="19">
        <f t="shared" si="70"/>
        <v>0</v>
      </c>
      <c r="AD59" s="280">
        <v>0</v>
      </c>
      <c r="AE59" s="280">
        <v>0</v>
      </c>
      <c r="AF59" s="280">
        <v>0</v>
      </c>
      <c r="AG59" s="19">
        <f t="shared" si="71"/>
        <v>0</v>
      </c>
      <c r="AH59" s="280">
        <v>0</v>
      </c>
      <c r="AI59" s="280">
        <v>0</v>
      </c>
      <c r="AJ59" s="280">
        <v>0</v>
      </c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280">
        <v>0</v>
      </c>
      <c r="BC59" s="280">
        <v>0</v>
      </c>
      <c r="BD59" s="280">
        <v>0</v>
      </c>
      <c r="BE59" s="19">
        <f t="shared" si="77"/>
        <v>0</v>
      </c>
      <c r="BF59" s="280">
        <v>0</v>
      </c>
      <c r="BG59" s="280">
        <v>0</v>
      </c>
      <c r="BH59" s="280">
        <v>0</v>
      </c>
      <c r="BI59" s="19">
        <f t="shared" si="78"/>
        <v>0</v>
      </c>
    </row>
    <row r="60" spans="1:61" ht="15.75" customHeight="1" x14ac:dyDescent="0.55000000000000004">
      <c r="A60" s="16" t="str">
        <f t="shared" si="64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5"/>
        <v>0</v>
      </c>
      <c r="J60" s="280">
        <v>0</v>
      </c>
      <c r="K60" s="280">
        <v>0</v>
      </c>
      <c r="L60" s="280">
        <v>0</v>
      </c>
      <c r="M60" s="19">
        <f t="shared" si="66"/>
        <v>0</v>
      </c>
      <c r="N60" s="280">
        <v>0</v>
      </c>
      <c r="O60" s="280">
        <v>0</v>
      </c>
      <c r="P60" s="280">
        <v>0</v>
      </c>
      <c r="Q60" s="19">
        <f t="shared" si="67"/>
        <v>0</v>
      </c>
      <c r="R60" s="280">
        <v>0</v>
      </c>
      <c r="S60" s="280">
        <v>0</v>
      </c>
      <c r="T60" s="280">
        <v>0</v>
      </c>
      <c r="U60" s="19">
        <f t="shared" si="68"/>
        <v>0</v>
      </c>
      <c r="V60" s="280">
        <v>0</v>
      </c>
      <c r="W60" s="280">
        <v>0</v>
      </c>
      <c r="X60" s="280">
        <v>0</v>
      </c>
      <c r="Y60" s="19">
        <f t="shared" si="69"/>
        <v>0</v>
      </c>
      <c r="Z60" s="280">
        <v>0</v>
      </c>
      <c r="AA60" s="280">
        <v>0</v>
      </c>
      <c r="AB60" s="280">
        <v>0</v>
      </c>
      <c r="AC60" s="19">
        <f t="shared" si="70"/>
        <v>0</v>
      </c>
      <c r="AD60" s="280">
        <v>0</v>
      </c>
      <c r="AE60" s="280">
        <v>0</v>
      </c>
      <c r="AF60" s="280">
        <v>0</v>
      </c>
      <c r="AG60" s="19">
        <f t="shared" si="71"/>
        <v>0</v>
      </c>
      <c r="AH60" s="280">
        <v>0</v>
      </c>
      <c r="AI60" s="280">
        <v>0</v>
      </c>
      <c r="AJ60" s="280">
        <v>0</v>
      </c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280">
        <v>0</v>
      </c>
      <c r="BC60" s="280">
        <v>0</v>
      </c>
      <c r="BD60" s="280">
        <v>0</v>
      </c>
      <c r="BE60" s="19">
        <f t="shared" si="77"/>
        <v>0</v>
      </c>
      <c r="BF60" s="280">
        <v>0</v>
      </c>
      <c r="BG60" s="280">
        <v>0</v>
      </c>
      <c r="BH60" s="280">
        <v>0</v>
      </c>
      <c r="BI60" s="19">
        <f t="shared" si="78"/>
        <v>0</v>
      </c>
    </row>
    <row r="61" spans="1:61" ht="15.75" customHeight="1" x14ac:dyDescent="0.55000000000000004">
      <c r="A61" s="16" t="str">
        <f t="shared" si="64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5"/>
        <v>0</v>
      </c>
      <c r="J61" s="280">
        <v>0</v>
      </c>
      <c r="K61" s="280">
        <v>0</v>
      </c>
      <c r="L61" s="280">
        <v>0</v>
      </c>
      <c r="M61" s="19">
        <f t="shared" si="66"/>
        <v>0</v>
      </c>
      <c r="N61" s="280">
        <v>0</v>
      </c>
      <c r="O61" s="280">
        <v>0</v>
      </c>
      <c r="P61" s="280">
        <v>0</v>
      </c>
      <c r="Q61" s="19">
        <f t="shared" si="67"/>
        <v>0</v>
      </c>
      <c r="R61" s="280">
        <v>0</v>
      </c>
      <c r="S61" s="280">
        <v>0</v>
      </c>
      <c r="T61" s="280">
        <v>0</v>
      </c>
      <c r="U61" s="19">
        <f t="shared" si="68"/>
        <v>0</v>
      </c>
      <c r="V61" s="280">
        <v>0</v>
      </c>
      <c r="W61" s="280">
        <v>0</v>
      </c>
      <c r="X61" s="280">
        <v>0</v>
      </c>
      <c r="Y61" s="19">
        <f t="shared" si="69"/>
        <v>0</v>
      </c>
      <c r="Z61" s="280">
        <v>0</v>
      </c>
      <c r="AA61" s="280">
        <v>0</v>
      </c>
      <c r="AB61" s="280">
        <v>0</v>
      </c>
      <c r="AC61" s="19">
        <f t="shared" si="70"/>
        <v>0</v>
      </c>
      <c r="AD61" s="280">
        <v>0</v>
      </c>
      <c r="AE61" s="280">
        <v>0</v>
      </c>
      <c r="AF61" s="280">
        <v>0</v>
      </c>
      <c r="AG61" s="19">
        <f t="shared" si="71"/>
        <v>0</v>
      </c>
      <c r="AH61" s="280">
        <v>0</v>
      </c>
      <c r="AI61" s="280">
        <v>0</v>
      </c>
      <c r="AJ61" s="280">
        <v>0</v>
      </c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280">
        <v>0</v>
      </c>
      <c r="BC61" s="280">
        <v>0</v>
      </c>
      <c r="BD61" s="280">
        <v>0</v>
      </c>
      <c r="BE61" s="19">
        <f t="shared" si="77"/>
        <v>0</v>
      </c>
      <c r="BF61" s="280">
        <v>0</v>
      </c>
      <c r="BG61" s="280">
        <v>0</v>
      </c>
      <c r="BH61" s="280">
        <v>0</v>
      </c>
      <c r="BI61" s="19">
        <f t="shared" si="78"/>
        <v>0</v>
      </c>
    </row>
    <row r="62" spans="1:61" ht="15.75" customHeight="1" x14ac:dyDescent="0.55000000000000004">
      <c r="A62" s="16" t="str">
        <f t="shared" si="64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5"/>
        <v>0</v>
      </c>
      <c r="J62" s="280">
        <v>0</v>
      </c>
      <c r="K62" s="280">
        <v>0</v>
      </c>
      <c r="L62" s="280">
        <v>0</v>
      </c>
      <c r="M62" s="19">
        <f t="shared" si="66"/>
        <v>0</v>
      </c>
      <c r="N62" s="280">
        <v>0</v>
      </c>
      <c r="O62" s="280">
        <v>0</v>
      </c>
      <c r="P62" s="280">
        <v>0</v>
      </c>
      <c r="Q62" s="19">
        <f t="shared" si="67"/>
        <v>0</v>
      </c>
      <c r="R62" s="280">
        <v>0</v>
      </c>
      <c r="S62" s="280">
        <v>0</v>
      </c>
      <c r="T62" s="280">
        <v>0</v>
      </c>
      <c r="U62" s="19">
        <f t="shared" si="68"/>
        <v>0</v>
      </c>
      <c r="V62" s="280">
        <v>0</v>
      </c>
      <c r="W62" s="280">
        <v>0</v>
      </c>
      <c r="X62" s="280">
        <v>0</v>
      </c>
      <c r="Y62" s="19">
        <f t="shared" si="69"/>
        <v>0</v>
      </c>
      <c r="Z62" s="280">
        <v>0</v>
      </c>
      <c r="AA62" s="280">
        <v>0</v>
      </c>
      <c r="AB62" s="280">
        <v>0</v>
      </c>
      <c r="AC62" s="19">
        <f t="shared" si="70"/>
        <v>0</v>
      </c>
      <c r="AD62" s="280">
        <v>0</v>
      </c>
      <c r="AE62" s="280">
        <v>0</v>
      </c>
      <c r="AF62" s="280">
        <v>0</v>
      </c>
      <c r="AG62" s="19">
        <f t="shared" si="71"/>
        <v>0</v>
      </c>
      <c r="AH62" s="280">
        <v>0</v>
      </c>
      <c r="AI62" s="280">
        <v>0</v>
      </c>
      <c r="AJ62" s="280">
        <v>0</v>
      </c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280">
        <v>0</v>
      </c>
      <c r="BC62" s="280">
        <v>0</v>
      </c>
      <c r="BD62" s="280">
        <v>0</v>
      </c>
      <c r="BE62" s="19">
        <f t="shared" si="77"/>
        <v>0</v>
      </c>
      <c r="BF62" s="280">
        <v>0</v>
      </c>
      <c r="BG62" s="280">
        <v>0</v>
      </c>
      <c r="BH62" s="280">
        <v>0</v>
      </c>
      <c r="BI62" s="19">
        <f t="shared" si="78"/>
        <v>0</v>
      </c>
    </row>
    <row r="63" spans="1:61" ht="15.75" customHeight="1" x14ac:dyDescent="0.55000000000000004">
      <c r="A63" s="16" t="str">
        <f t="shared" si="64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5"/>
        <v>0</v>
      </c>
      <c r="J63" s="280">
        <v>0</v>
      </c>
      <c r="K63" s="280">
        <v>0</v>
      </c>
      <c r="L63" s="280">
        <v>0</v>
      </c>
      <c r="M63" s="19">
        <f t="shared" si="66"/>
        <v>0</v>
      </c>
      <c r="N63" s="280">
        <v>0</v>
      </c>
      <c r="O63" s="280">
        <v>0</v>
      </c>
      <c r="P63" s="280">
        <v>0</v>
      </c>
      <c r="Q63" s="19">
        <f t="shared" si="67"/>
        <v>0</v>
      </c>
      <c r="R63" s="280">
        <v>0</v>
      </c>
      <c r="S63" s="280">
        <v>0</v>
      </c>
      <c r="T63" s="280">
        <v>0</v>
      </c>
      <c r="U63" s="19">
        <f t="shared" si="68"/>
        <v>0</v>
      </c>
      <c r="V63" s="280">
        <v>0</v>
      </c>
      <c r="W63" s="280">
        <v>0</v>
      </c>
      <c r="X63" s="280">
        <v>0</v>
      </c>
      <c r="Y63" s="19">
        <f t="shared" si="69"/>
        <v>0</v>
      </c>
      <c r="Z63" s="280">
        <v>0</v>
      </c>
      <c r="AA63" s="280">
        <v>0</v>
      </c>
      <c r="AB63" s="280">
        <v>0</v>
      </c>
      <c r="AC63" s="19">
        <f t="shared" si="70"/>
        <v>0</v>
      </c>
      <c r="AD63" s="280">
        <v>0</v>
      </c>
      <c r="AE63" s="280">
        <v>0</v>
      </c>
      <c r="AF63" s="280">
        <v>0</v>
      </c>
      <c r="AG63" s="19">
        <f t="shared" si="71"/>
        <v>0</v>
      </c>
      <c r="AH63" s="280">
        <v>0</v>
      </c>
      <c r="AI63" s="280">
        <v>0</v>
      </c>
      <c r="AJ63" s="280">
        <v>0</v>
      </c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280">
        <v>0</v>
      </c>
      <c r="BC63" s="280">
        <v>0</v>
      </c>
      <c r="BD63" s="280">
        <v>0</v>
      </c>
      <c r="BE63" s="19">
        <f t="shared" si="77"/>
        <v>0</v>
      </c>
      <c r="BF63" s="280">
        <v>0</v>
      </c>
      <c r="BG63" s="280">
        <v>0</v>
      </c>
      <c r="BH63" s="280">
        <v>0</v>
      </c>
      <c r="BI63" s="19">
        <f t="shared" si="78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si="79"/>
        <v>0</v>
      </c>
      <c r="AA67" s="52">
        <f t="shared" si="79"/>
        <v>0</v>
      </c>
      <c r="AB67" s="52">
        <f t="shared" si="79"/>
        <v>0</v>
      </c>
      <c r="AC67" s="52">
        <f t="shared" si="79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0">AH52-AH54-AH65</f>
        <v>0</v>
      </c>
      <c r="AI67" s="52">
        <f t="shared" si="80"/>
        <v>0</v>
      </c>
      <c r="AJ67" s="52">
        <f t="shared" si="80"/>
        <v>0</v>
      </c>
      <c r="AK67" s="52">
        <f t="shared" si="80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1">AP52-AP54-AP65</f>
        <v>0</v>
      </c>
      <c r="AQ67" s="52">
        <f t="shared" si="81"/>
        <v>0</v>
      </c>
      <c r="AR67" s="52">
        <f t="shared" si="81"/>
        <v>0</v>
      </c>
      <c r="AS67" s="52">
        <f t="shared" si="81"/>
        <v>0</v>
      </c>
      <c r="AT67" s="52">
        <f t="shared" si="81"/>
        <v>0</v>
      </c>
      <c r="AU67" s="52">
        <f t="shared" si="81"/>
        <v>0</v>
      </c>
      <c r="AV67" s="52">
        <f t="shared" si="81"/>
        <v>0</v>
      </c>
      <c r="AW67" s="52">
        <f t="shared" si="81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 t="shared" si="79"/>
        <v>0</v>
      </c>
      <c r="BC67" s="52">
        <f t="shared" si="79"/>
        <v>0</v>
      </c>
      <c r="BD67" s="52">
        <f t="shared" si="79"/>
        <v>0</v>
      </c>
      <c r="BE67" s="52">
        <f t="shared" si="79"/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2">IF(G67&lt;&gt;0,CHAR(251),CHAR(252))</f>
        <v>ü</v>
      </c>
      <c r="H68" s="192" t="str">
        <f t="shared" si="82"/>
        <v>ü</v>
      </c>
      <c r="I68" s="192" t="str">
        <f t="shared" si="82"/>
        <v>ü</v>
      </c>
      <c r="J68" s="192" t="str">
        <f t="shared" si="82"/>
        <v>ü</v>
      </c>
      <c r="K68" s="192" t="str">
        <f t="shared" si="82"/>
        <v>ü</v>
      </c>
      <c r="L68" s="192" t="str">
        <f t="shared" si="82"/>
        <v>ü</v>
      </c>
      <c r="M68" s="192" t="str">
        <f t="shared" si="82"/>
        <v>ü</v>
      </c>
      <c r="N68" s="192" t="str">
        <f t="shared" si="82"/>
        <v>ü</v>
      </c>
      <c r="O68" s="192" t="str">
        <f t="shared" si="82"/>
        <v>ü</v>
      </c>
      <c r="P68" s="192" t="str">
        <f t="shared" si="82"/>
        <v>ü</v>
      </c>
      <c r="Q68" s="192" t="str">
        <f t="shared" si="82"/>
        <v>ü</v>
      </c>
      <c r="R68" s="192" t="str">
        <f t="shared" si="82"/>
        <v>ü</v>
      </c>
      <c r="S68" s="192" t="str">
        <f t="shared" si="82"/>
        <v>ü</v>
      </c>
      <c r="T68" s="192" t="str">
        <f t="shared" si="82"/>
        <v>ü</v>
      </c>
      <c r="U68" s="192" t="str">
        <f t="shared" si="82"/>
        <v>ü</v>
      </c>
      <c r="V68" s="192" t="str">
        <f t="shared" si="82"/>
        <v>ü</v>
      </c>
      <c r="W68" s="192" t="str">
        <f t="shared" si="82"/>
        <v>ü</v>
      </c>
      <c r="X68" s="192" t="str">
        <f t="shared" si="82"/>
        <v>ü</v>
      </c>
      <c r="Y68" s="192" t="str">
        <f t="shared" si="82"/>
        <v>ü</v>
      </c>
      <c r="Z68" s="192" t="str">
        <f t="shared" si="82"/>
        <v>ü</v>
      </c>
      <c r="AA68" s="192" t="str">
        <f t="shared" si="82"/>
        <v>ü</v>
      </c>
      <c r="AB68" s="192" t="str">
        <f t="shared" si="82"/>
        <v>ü</v>
      </c>
      <c r="AC68" s="192" t="str">
        <f t="shared" si="82"/>
        <v>ü</v>
      </c>
      <c r="AD68" s="192" t="str">
        <f t="shared" si="82"/>
        <v>ü</v>
      </c>
      <c r="AE68" s="192" t="str">
        <f t="shared" si="82"/>
        <v>ü</v>
      </c>
      <c r="AF68" s="192" t="str">
        <f t="shared" si="82"/>
        <v>ü</v>
      </c>
      <c r="AG68" s="192" t="str">
        <f t="shared" si="82"/>
        <v>ü</v>
      </c>
      <c r="AH68" s="192" t="str">
        <f t="shared" si="82"/>
        <v>ü</v>
      </c>
      <c r="AI68" s="192" t="str">
        <f t="shared" si="82"/>
        <v>ü</v>
      </c>
      <c r="AJ68" s="192" t="str">
        <f t="shared" si="82"/>
        <v>ü</v>
      </c>
      <c r="AK68" s="192" t="str">
        <f t="shared" si="82"/>
        <v>ü</v>
      </c>
      <c r="AL68" s="192" t="str">
        <f t="shared" si="82"/>
        <v>ü</v>
      </c>
      <c r="AM68" s="192" t="str">
        <f t="shared" si="82"/>
        <v>ü</v>
      </c>
      <c r="AN68" s="192" t="str">
        <f t="shared" si="82"/>
        <v>ü</v>
      </c>
      <c r="AO68" s="192" t="str">
        <f t="shared" si="82"/>
        <v>ü</v>
      </c>
      <c r="AP68" s="192" t="str">
        <f t="shared" si="82"/>
        <v>ü</v>
      </c>
      <c r="AQ68" s="192" t="str">
        <f t="shared" si="82"/>
        <v>ü</v>
      </c>
      <c r="AR68" s="192" t="str">
        <f t="shared" si="82"/>
        <v>ü</v>
      </c>
      <c r="AS68" s="192" t="str">
        <f t="shared" si="82"/>
        <v>ü</v>
      </c>
      <c r="AT68" s="192" t="str">
        <f t="shared" si="82"/>
        <v>ü</v>
      </c>
      <c r="AU68" s="192" t="str">
        <f t="shared" si="82"/>
        <v>ü</v>
      </c>
      <c r="AV68" s="192" t="str">
        <f t="shared" si="82"/>
        <v>ü</v>
      </c>
      <c r="AW68" s="192" t="str">
        <f t="shared" si="82"/>
        <v>ü</v>
      </c>
      <c r="AX68" s="192" t="str">
        <f t="shared" si="82"/>
        <v>ü</v>
      </c>
      <c r="AY68" s="192" t="str">
        <f t="shared" si="82"/>
        <v>ü</v>
      </c>
      <c r="AZ68" s="192" t="str">
        <f t="shared" si="82"/>
        <v>ü</v>
      </c>
      <c r="BA68" s="192" t="str">
        <f t="shared" si="82"/>
        <v>ü</v>
      </c>
      <c r="BB68" s="192" t="str">
        <f t="shared" si="82"/>
        <v>ü</v>
      </c>
      <c r="BC68" s="192" t="str">
        <f t="shared" si="82"/>
        <v>ü</v>
      </c>
      <c r="BD68" s="192" t="str">
        <f t="shared" si="82"/>
        <v>ü</v>
      </c>
      <c r="BE68" s="192" t="str">
        <f t="shared" si="82"/>
        <v>ü</v>
      </c>
      <c r="BF68" s="192" t="str">
        <f t="shared" si="82"/>
        <v>ü</v>
      </c>
      <c r="BG68" s="192" t="str">
        <f t="shared" si="82"/>
        <v>ü</v>
      </c>
      <c r="BH68" s="192" t="str">
        <f t="shared" si="82"/>
        <v>ü</v>
      </c>
      <c r="BI68" s="192" t="str">
        <f t="shared" si="82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3">SUM(F71:H71)</f>
        <v>0</v>
      </c>
      <c r="J71" s="18"/>
      <c r="K71" s="18"/>
      <c r="L71" s="18"/>
      <c r="M71" s="19">
        <f t="shared" ref="M71:M76" si="84">SUM(J71:L71)</f>
        <v>0</v>
      </c>
      <c r="N71" s="18"/>
      <c r="O71" s="18"/>
      <c r="P71" s="18"/>
      <c r="Q71" s="19">
        <f t="shared" ref="Q71:Q76" si="85">SUM(N71:P71)</f>
        <v>0</v>
      </c>
      <c r="R71" s="18"/>
      <c r="S71" s="18"/>
      <c r="T71" s="18"/>
      <c r="U71" s="19">
        <f t="shared" ref="U71:U76" si="86">SUM(R71:T71)</f>
        <v>0</v>
      </c>
      <c r="V71" s="18"/>
      <c r="W71" s="18"/>
      <c r="X71" s="18"/>
      <c r="Y71" s="19">
        <f t="shared" ref="Y71:Y76" si="87">SUM(V71:X71)</f>
        <v>0</v>
      </c>
      <c r="Z71" s="18"/>
      <c r="AA71" s="18"/>
      <c r="AB71" s="18"/>
      <c r="AC71" s="19">
        <f t="shared" ref="AC71:AC76" si="88">SUM(Z71:AB71)</f>
        <v>0</v>
      </c>
      <c r="AD71" s="18"/>
      <c r="AE71" s="18"/>
      <c r="AF71" s="18"/>
      <c r="AG71" s="19">
        <f t="shared" ref="AG71:AG76" si="89">SUM(AD71:AF71)</f>
        <v>0</v>
      </c>
      <c r="AH71" s="18"/>
      <c r="AI71" s="18"/>
      <c r="AJ71" s="18"/>
      <c r="AK71" s="19">
        <f t="shared" ref="AK71" si="90">SUM(AH71:AJ71)</f>
        <v>0</v>
      </c>
      <c r="AL71" s="18"/>
      <c r="AM71" s="18"/>
      <c r="AN71" s="18"/>
      <c r="AO71" s="19">
        <f t="shared" ref="AO71:AO76" si="91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2">SUM(AX71:AZ71)</f>
        <v>0</v>
      </c>
      <c r="BB71" s="18"/>
      <c r="BC71" s="18"/>
      <c r="BD71" s="18"/>
      <c r="BE71" s="19">
        <f t="shared" ref="BE71" si="93">SUM(BB71:BD71)</f>
        <v>0</v>
      </c>
      <c r="BF71" s="18"/>
      <c r="BG71" s="18"/>
      <c r="BH71" s="18"/>
      <c r="BI71" s="19">
        <f t="shared" ref="BI71" si="94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3"/>
        <v>0</v>
      </c>
      <c r="J73" s="18"/>
      <c r="K73" s="18"/>
      <c r="L73" s="18"/>
      <c r="M73" s="52">
        <f t="shared" si="84"/>
        <v>0</v>
      </c>
      <c r="N73" s="18"/>
      <c r="O73" s="18"/>
      <c r="P73" s="18"/>
      <c r="Q73" s="52">
        <f t="shared" si="85"/>
        <v>0</v>
      </c>
      <c r="R73" s="18"/>
      <c r="S73" s="18"/>
      <c r="T73" s="18"/>
      <c r="U73" s="52">
        <f t="shared" si="86"/>
        <v>0</v>
      </c>
      <c r="V73" s="18"/>
      <c r="W73" s="18"/>
      <c r="X73" s="18"/>
      <c r="Y73" s="52">
        <f t="shared" si="87"/>
        <v>0</v>
      </c>
      <c r="Z73" s="18"/>
      <c r="AA73" s="18"/>
      <c r="AB73" s="18"/>
      <c r="AC73" s="52">
        <f t="shared" si="88"/>
        <v>0</v>
      </c>
      <c r="AD73" s="18"/>
      <c r="AE73" s="18"/>
      <c r="AF73" s="18"/>
      <c r="AG73" s="52">
        <f t="shared" si="89"/>
        <v>0</v>
      </c>
      <c r="AH73" s="18"/>
      <c r="AI73" s="18"/>
      <c r="AJ73" s="18"/>
      <c r="AK73" s="52">
        <f t="shared" ref="AK73" si="95">SUM(AH73:AJ73)</f>
        <v>0</v>
      </c>
      <c r="AL73" s="18"/>
      <c r="AM73" s="18"/>
      <c r="AN73" s="18"/>
      <c r="AO73" s="52">
        <f t="shared" si="91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2"/>
        <v>0</v>
      </c>
      <c r="BB73" s="18"/>
      <c r="BC73" s="18"/>
      <c r="BD73" s="18"/>
      <c r="BE73" s="52">
        <f t="shared" ref="BE73" si="96">SUM(BB73:BD73)</f>
        <v>0</v>
      </c>
      <c r="BF73" s="18"/>
      <c r="BG73" s="18"/>
      <c r="BH73" s="18"/>
      <c r="BI73" s="52">
        <f t="shared" ref="BI73" si="97">SUM(BF73:BH73)</f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8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3"/>
        <v>0</v>
      </c>
      <c r="J75" s="18"/>
      <c r="K75" s="18"/>
      <c r="L75" s="18"/>
      <c r="M75" s="19">
        <f t="shared" si="84"/>
        <v>0</v>
      </c>
      <c r="N75" s="18"/>
      <c r="O75" s="18"/>
      <c r="P75" s="18"/>
      <c r="Q75" s="19">
        <f t="shared" si="85"/>
        <v>0</v>
      </c>
      <c r="R75" s="18"/>
      <c r="S75" s="18"/>
      <c r="T75" s="18"/>
      <c r="U75" s="19">
        <f t="shared" si="86"/>
        <v>0</v>
      </c>
      <c r="V75" s="18"/>
      <c r="W75" s="18"/>
      <c r="X75" s="18"/>
      <c r="Y75" s="19">
        <f t="shared" si="87"/>
        <v>0</v>
      </c>
      <c r="Z75" s="18"/>
      <c r="AA75" s="18"/>
      <c r="AB75" s="18"/>
      <c r="AC75" s="19">
        <f t="shared" si="88"/>
        <v>0</v>
      </c>
      <c r="AD75" s="18"/>
      <c r="AE75" s="18"/>
      <c r="AF75" s="18"/>
      <c r="AG75" s="19">
        <f t="shared" si="89"/>
        <v>0</v>
      </c>
      <c r="AH75" s="18"/>
      <c r="AI75" s="18"/>
      <c r="AJ75" s="18"/>
      <c r="AK75" s="19">
        <f t="shared" ref="AK75:AK81" si="99">SUM(AH75:AJ75)</f>
        <v>0</v>
      </c>
      <c r="AL75" s="18"/>
      <c r="AM75" s="18"/>
      <c r="AN75" s="18"/>
      <c r="AO75" s="19">
        <f t="shared" si="91"/>
        <v>0</v>
      </c>
      <c r="AP75" s="18"/>
      <c r="AQ75" s="18"/>
      <c r="AR75" s="18"/>
      <c r="AS75" s="19">
        <f t="shared" ref="AS75:AS81" si="100">SUM(AP75:AR75)</f>
        <v>0</v>
      </c>
      <c r="AT75" s="18"/>
      <c r="AU75" s="18"/>
      <c r="AV75" s="18"/>
      <c r="AW75" s="19">
        <f t="shared" ref="AW75:AW81" si="101">SUM(AT75:AV75)</f>
        <v>0</v>
      </c>
      <c r="AX75" s="18"/>
      <c r="AY75" s="18"/>
      <c r="AZ75" s="18"/>
      <c r="BA75" s="19">
        <f t="shared" si="92"/>
        <v>0</v>
      </c>
      <c r="BB75" s="18"/>
      <c r="BC75" s="18"/>
      <c r="BD75" s="18"/>
      <c r="BE75" s="19">
        <f t="shared" ref="BE75:BE81" si="102">SUM(BB75:BD75)</f>
        <v>0</v>
      </c>
      <c r="BF75" s="18"/>
      <c r="BG75" s="18"/>
      <c r="BH75" s="18"/>
      <c r="BI75" s="19">
        <f t="shared" ref="BI75:BI81" si="103">SUM(BF75:BH75)</f>
        <v>0</v>
      </c>
    </row>
    <row r="76" spans="1:61" x14ac:dyDescent="0.55000000000000004">
      <c r="A76" s="16" t="str">
        <f t="shared" si="98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3"/>
        <v>0</v>
      </c>
      <c r="J76" s="18"/>
      <c r="K76" s="18"/>
      <c r="L76" s="18"/>
      <c r="M76" s="19">
        <f t="shared" si="84"/>
        <v>0</v>
      </c>
      <c r="N76" s="18"/>
      <c r="O76" s="18"/>
      <c r="P76" s="18"/>
      <c r="Q76" s="19">
        <f t="shared" si="85"/>
        <v>0</v>
      </c>
      <c r="R76" s="18"/>
      <c r="S76" s="18"/>
      <c r="T76" s="18"/>
      <c r="U76" s="19">
        <f t="shared" si="86"/>
        <v>0</v>
      </c>
      <c r="V76" s="18"/>
      <c r="W76" s="18"/>
      <c r="X76" s="18"/>
      <c r="Y76" s="19">
        <f t="shared" si="87"/>
        <v>0</v>
      </c>
      <c r="Z76" s="18"/>
      <c r="AA76" s="18"/>
      <c r="AB76" s="18"/>
      <c r="AC76" s="19">
        <f t="shared" si="88"/>
        <v>0</v>
      </c>
      <c r="AD76" s="18"/>
      <c r="AE76" s="18"/>
      <c r="AF76" s="18"/>
      <c r="AG76" s="19">
        <f t="shared" si="89"/>
        <v>0</v>
      </c>
      <c r="AH76" s="18"/>
      <c r="AI76" s="18"/>
      <c r="AJ76" s="18"/>
      <c r="AK76" s="19">
        <f t="shared" si="99"/>
        <v>0</v>
      </c>
      <c r="AL76" s="18"/>
      <c r="AM76" s="18"/>
      <c r="AN76" s="18"/>
      <c r="AO76" s="19">
        <f t="shared" si="91"/>
        <v>0</v>
      </c>
      <c r="AP76" s="18"/>
      <c r="AQ76" s="18"/>
      <c r="AR76" s="18"/>
      <c r="AS76" s="19">
        <f t="shared" si="100"/>
        <v>0</v>
      </c>
      <c r="AT76" s="18"/>
      <c r="AU76" s="18"/>
      <c r="AV76" s="18"/>
      <c r="AW76" s="19">
        <f t="shared" si="101"/>
        <v>0</v>
      </c>
      <c r="AX76" s="18"/>
      <c r="AY76" s="18"/>
      <c r="AZ76" s="18"/>
      <c r="BA76" s="19">
        <f t="shared" si="92"/>
        <v>0</v>
      </c>
      <c r="BB76" s="18"/>
      <c r="BC76" s="18"/>
      <c r="BD76" s="18"/>
      <c r="BE76" s="19">
        <f t="shared" si="102"/>
        <v>0</v>
      </c>
      <c r="BF76" s="18"/>
      <c r="BG76" s="18"/>
      <c r="BH76" s="18"/>
      <c r="BI76" s="19">
        <f t="shared" si="103"/>
        <v>0</v>
      </c>
    </row>
    <row r="77" spans="1:61" x14ac:dyDescent="0.55000000000000004">
      <c r="A77" s="16" t="str">
        <f t="shared" si="98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ref="AC77:AC81" si="109">SUM(Z77:AB77)</f>
        <v>0</v>
      </c>
      <c r="AD77" s="18"/>
      <c r="AE77" s="18"/>
      <c r="AF77" s="18"/>
      <c r="AG77" s="19">
        <f t="shared" ref="AG77:AG81" si="110">SUM(AD77:AF77)</f>
        <v>0</v>
      </c>
      <c r="AH77" s="18"/>
      <c r="AI77" s="18"/>
      <c r="AJ77" s="18"/>
      <c r="AK77" s="19">
        <f t="shared" si="99"/>
        <v>0</v>
      </c>
      <c r="AL77" s="18"/>
      <c r="AM77" s="18"/>
      <c r="AN77" s="18"/>
      <c r="AO77" s="19">
        <f t="shared" ref="AO77:AO81" si="111">SUM(AL77:AN77)</f>
        <v>0</v>
      </c>
      <c r="AP77" s="18"/>
      <c r="AQ77" s="18"/>
      <c r="AR77" s="18"/>
      <c r="AS77" s="19">
        <f t="shared" si="100"/>
        <v>0</v>
      </c>
      <c r="AT77" s="18"/>
      <c r="AU77" s="18"/>
      <c r="AV77" s="18"/>
      <c r="AW77" s="19">
        <f t="shared" si="101"/>
        <v>0</v>
      </c>
      <c r="AX77" s="18"/>
      <c r="AY77" s="18"/>
      <c r="AZ77" s="18"/>
      <c r="BA77" s="19">
        <f t="shared" ref="BA77:BA81" si="112">SUM(AX77:AZ77)</f>
        <v>0</v>
      </c>
      <c r="BB77" s="18"/>
      <c r="BC77" s="18"/>
      <c r="BD77" s="18"/>
      <c r="BE77" s="19">
        <f t="shared" si="102"/>
        <v>0</v>
      </c>
      <c r="BF77" s="18"/>
      <c r="BG77" s="18"/>
      <c r="BH77" s="18"/>
      <c r="BI77" s="19">
        <f t="shared" si="103"/>
        <v>0</v>
      </c>
    </row>
    <row r="78" spans="1:61" x14ac:dyDescent="0.55000000000000004">
      <c r="A78" s="16" t="str">
        <f t="shared" si="98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109"/>
        <v>0</v>
      </c>
      <c r="AD78" s="18"/>
      <c r="AE78" s="18"/>
      <c r="AF78" s="18"/>
      <c r="AG78" s="19">
        <f t="shared" si="110"/>
        <v>0</v>
      </c>
      <c r="AH78" s="18"/>
      <c r="AI78" s="18"/>
      <c r="AJ78" s="18"/>
      <c r="AK78" s="19">
        <f t="shared" si="99"/>
        <v>0</v>
      </c>
      <c r="AL78" s="18"/>
      <c r="AM78" s="18"/>
      <c r="AN78" s="18"/>
      <c r="AO78" s="19">
        <f t="shared" si="111"/>
        <v>0</v>
      </c>
      <c r="AP78" s="18"/>
      <c r="AQ78" s="18"/>
      <c r="AR78" s="18"/>
      <c r="AS78" s="19">
        <f t="shared" si="100"/>
        <v>0</v>
      </c>
      <c r="AT78" s="18"/>
      <c r="AU78" s="18"/>
      <c r="AV78" s="18"/>
      <c r="AW78" s="19">
        <f t="shared" si="101"/>
        <v>0</v>
      </c>
      <c r="AX78" s="18"/>
      <c r="AY78" s="18"/>
      <c r="AZ78" s="18"/>
      <c r="BA78" s="19">
        <f t="shared" si="112"/>
        <v>0</v>
      </c>
      <c r="BB78" s="18"/>
      <c r="BC78" s="18"/>
      <c r="BD78" s="18"/>
      <c r="BE78" s="19">
        <f t="shared" si="102"/>
        <v>0</v>
      </c>
      <c r="BF78" s="18"/>
      <c r="BG78" s="18"/>
      <c r="BH78" s="18"/>
      <c r="BI78" s="19">
        <f t="shared" si="103"/>
        <v>0</v>
      </c>
    </row>
    <row r="79" spans="1:61" x14ac:dyDescent="0.55000000000000004">
      <c r="A79" s="16" t="str">
        <f t="shared" si="98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109"/>
        <v>0</v>
      </c>
      <c r="AD79" s="18"/>
      <c r="AE79" s="18"/>
      <c r="AF79" s="18"/>
      <c r="AG79" s="19">
        <f t="shared" si="110"/>
        <v>0</v>
      </c>
      <c r="AH79" s="18"/>
      <c r="AI79" s="18"/>
      <c r="AJ79" s="18"/>
      <c r="AK79" s="19">
        <f t="shared" si="99"/>
        <v>0</v>
      </c>
      <c r="AL79" s="18"/>
      <c r="AM79" s="18"/>
      <c r="AN79" s="18"/>
      <c r="AO79" s="19">
        <f t="shared" si="111"/>
        <v>0</v>
      </c>
      <c r="AP79" s="18"/>
      <c r="AQ79" s="18"/>
      <c r="AR79" s="18"/>
      <c r="AS79" s="19">
        <f t="shared" si="100"/>
        <v>0</v>
      </c>
      <c r="AT79" s="18"/>
      <c r="AU79" s="18"/>
      <c r="AV79" s="18"/>
      <c r="AW79" s="19">
        <f t="shared" si="101"/>
        <v>0</v>
      </c>
      <c r="AX79" s="18"/>
      <c r="AY79" s="18"/>
      <c r="AZ79" s="18"/>
      <c r="BA79" s="19">
        <f t="shared" si="112"/>
        <v>0</v>
      </c>
      <c r="BB79" s="18"/>
      <c r="BC79" s="18"/>
      <c r="BD79" s="18"/>
      <c r="BE79" s="19">
        <f t="shared" si="102"/>
        <v>0</v>
      </c>
      <c r="BF79" s="18"/>
      <c r="BG79" s="18"/>
      <c r="BH79" s="18"/>
      <c r="BI79" s="19">
        <f t="shared" si="103"/>
        <v>0</v>
      </c>
    </row>
    <row r="80" spans="1:61" x14ac:dyDescent="0.55000000000000004">
      <c r="A80" s="16" t="str">
        <f t="shared" si="98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109"/>
        <v>0</v>
      </c>
      <c r="AD80" s="18"/>
      <c r="AE80" s="18"/>
      <c r="AF80" s="18"/>
      <c r="AG80" s="19">
        <f t="shared" si="110"/>
        <v>0</v>
      </c>
      <c r="AH80" s="18"/>
      <c r="AI80" s="18"/>
      <c r="AJ80" s="18"/>
      <c r="AK80" s="19">
        <f t="shared" si="99"/>
        <v>0</v>
      </c>
      <c r="AL80" s="18"/>
      <c r="AM80" s="18"/>
      <c r="AN80" s="18"/>
      <c r="AO80" s="19">
        <f t="shared" si="111"/>
        <v>0</v>
      </c>
      <c r="AP80" s="18"/>
      <c r="AQ80" s="18"/>
      <c r="AR80" s="18"/>
      <c r="AS80" s="19">
        <f t="shared" si="100"/>
        <v>0</v>
      </c>
      <c r="AT80" s="18"/>
      <c r="AU80" s="18"/>
      <c r="AV80" s="18"/>
      <c r="AW80" s="19">
        <f t="shared" si="101"/>
        <v>0</v>
      </c>
      <c r="AX80" s="18"/>
      <c r="AY80" s="18"/>
      <c r="AZ80" s="18"/>
      <c r="BA80" s="19">
        <f t="shared" si="112"/>
        <v>0</v>
      </c>
      <c r="BB80" s="18"/>
      <c r="BC80" s="18"/>
      <c r="BD80" s="18"/>
      <c r="BE80" s="19">
        <f t="shared" si="102"/>
        <v>0</v>
      </c>
      <c r="BF80" s="18"/>
      <c r="BG80" s="18"/>
      <c r="BH80" s="18"/>
      <c r="BI80" s="19">
        <f t="shared" si="103"/>
        <v>0</v>
      </c>
    </row>
    <row r="81" spans="1:61" x14ac:dyDescent="0.55000000000000004">
      <c r="A81" s="16" t="str">
        <f t="shared" si="98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109"/>
        <v>0</v>
      </c>
      <c r="AD81" s="18"/>
      <c r="AE81" s="18"/>
      <c r="AF81" s="18"/>
      <c r="AG81" s="19">
        <f t="shared" si="110"/>
        <v>0</v>
      </c>
      <c r="AH81" s="18"/>
      <c r="AI81" s="18"/>
      <c r="AJ81" s="18"/>
      <c r="AK81" s="19">
        <f t="shared" si="99"/>
        <v>0</v>
      </c>
      <c r="AL81" s="18"/>
      <c r="AM81" s="18"/>
      <c r="AN81" s="18"/>
      <c r="AO81" s="19">
        <f t="shared" si="111"/>
        <v>0</v>
      </c>
      <c r="AP81" s="18"/>
      <c r="AQ81" s="18"/>
      <c r="AR81" s="18"/>
      <c r="AS81" s="19">
        <f t="shared" si="100"/>
        <v>0</v>
      </c>
      <c r="AT81" s="18"/>
      <c r="AU81" s="18"/>
      <c r="AV81" s="18"/>
      <c r="AW81" s="19">
        <f t="shared" si="101"/>
        <v>0</v>
      </c>
      <c r="AX81" s="18"/>
      <c r="AY81" s="18"/>
      <c r="AZ81" s="18"/>
      <c r="BA81" s="19">
        <f t="shared" si="112"/>
        <v>0</v>
      </c>
      <c r="BB81" s="18"/>
      <c r="BC81" s="18"/>
      <c r="BD81" s="18"/>
      <c r="BE81" s="19">
        <f t="shared" si="102"/>
        <v>0</v>
      </c>
      <c r="BF81" s="18"/>
      <c r="BG81" s="18"/>
      <c r="BH81" s="18"/>
      <c r="BI81" s="19">
        <f t="shared" si="103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3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55000000000000004">
      <c r="A84" s="16" t="str">
        <f t="shared" si="113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4"/>
        <v>0</v>
      </c>
      <c r="J84" s="280">
        <v>0</v>
      </c>
      <c r="K84" s="280">
        <v>0</v>
      </c>
      <c r="L84" s="280">
        <v>0</v>
      </c>
      <c r="M84" s="19">
        <f t="shared" si="115"/>
        <v>0</v>
      </c>
      <c r="N84" s="280">
        <v>0</v>
      </c>
      <c r="O84" s="280">
        <v>0</v>
      </c>
      <c r="P84" s="280">
        <v>0</v>
      </c>
      <c r="Q84" s="19">
        <f t="shared" si="116"/>
        <v>0</v>
      </c>
      <c r="R84" s="280">
        <v>0</v>
      </c>
      <c r="S84" s="280">
        <v>0</v>
      </c>
      <c r="T84" s="280">
        <v>0</v>
      </c>
      <c r="U84" s="19">
        <f t="shared" si="117"/>
        <v>0</v>
      </c>
      <c r="V84" s="280">
        <v>0</v>
      </c>
      <c r="W84" s="280">
        <v>0</v>
      </c>
      <c r="X84" s="280">
        <v>0</v>
      </c>
      <c r="Y84" s="19">
        <f t="shared" si="118"/>
        <v>0</v>
      </c>
      <c r="Z84" s="280">
        <v>0</v>
      </c>
      <c r="AA84" s="280">
        <v>0</v>
      </c>
      <c r="AB84" s="280">
        <v>0</v>
      </c>
      <c r="AC84" s="19">
        <f t="shared" si="119"/>
        <v>0</v>
      </c>
      <c r="AD84" s="280">
        <v>0</v>
      </c>
      <c r="AE84" s="280">
        <v>0</v>
      </c>
      <c r="AF84" s="280">
        <v>0</v>
      </c>
      <c r="AG84" s="19">
        <f t="shared" si="120"/>
        <v>0</v>
      </c>
      <c r="AH84" s="280">
        <v>0</v>
      </c>
      <c r="AI84" s="280">
        <v>0</v>
      </c>
      <c r="AJ84" s="280">
        <v>0</v>
      </c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280">
        <v>0</v>
      </c>
      <c r="BC84" s="280">
        <v>0</v>
      </c>
      <c r="BD84" s="280">
        <v>0</v>
      </c>
      <c r="BE84" s="19">
        <f t="shared" si="126"/>
        <v>0</v>
      </c>
      <c r="BF84" s="280">
        <v>0</v>
      </c>
      <c r="BG84" s="280">
        <v>0</v>
      </c>
      <c r="BH84" s="280">
        <v>0</v>
      </c>
      <c r="BI84" s="19">
        <f t="shared" si="127"/>
        <v>0</v>
      </c>
    </row>
    <row r="85" spans="1:61" x14ac:dyDescent="0.55000000000000004">
      <c r="A85" s="16" t="str">
        <f t="shared" si="113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55000000000000004">
      <c r="A86" s="16" t="str">
        <f t="shared" si="113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55000000000000004">
      <c r="A87" s="16" t="str">
        <f t="shared" si="113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55000000000000004">
      <c r="A88" s="16" t="str">
        <f t="shared" si="113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55000000000000004">
      <c r="A89" s="16" t="str">
        <f t="shared" si="113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55000000000000004">
      <c r="A90" s="16" t="str">
        <f t="shared" si="113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55000000000000004">
      <c r="A91" s="16" t="str">
        <f t="shared" si="113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4"/>
        <v>0</v>
      </c>
      <c r="J91" s="280">
        <v>0</v>
      </c>
      <c r="K91" s="280">
        <v>0</v>
      </c>
      <c r="L91" s="280">
        <v>0</v>
      </c>
      <c r="M91" s="19">
        <f t="shared" si="115"/>
        <v>0</v>
      </c>
      <c r="N91" s="280">
        <v>0</v>
      </c>
      <c r="O91" s="280">
        <v>0</v>
      </c>
      <c r="P91" s="280">
        <v>0</v>
      </c>
      <c r="Q91" s="19">
        <f t="shared" si="116"/>
        <v>0</v>
      </c>
      <c r="R91" s="280">
        <v>0</v>
      </c>
      <c r="S91" s="280">
        <v>0</v>
      </c>
      <c r="T91" s="280">
        <v>0</v>
      </c>
      <c r="U91" s="19">
        <f t="shared" si="117"/>
        <v>0</v>
      </c>
      <c r="V91" s="280">
        <v>0</v>
      </c>
      <c r="W91" s="280">
        <v>0</v>
      </c>
      <c r="X91" s="280">
        <v>0</v>
      </c>
      <c r="Y91" s="19">
        <f t="shared" si="118"/>
        <v>0</v>
      </c>
      <c r="Z91" s="280">
        <v>0</v>
      </c>
      <c r="AA91" s="280">
        <v>0</v>
      </c>
      <c r="AB91" s="280">
        <v>0</v>
      </c>
      <c r="AC91" s="19">
        <f t="shared" si="119"/>
        <v>0</v>
      </c>
      <c r="AD91" s="280">
        <v>0</v>
      </c>
      <c r="AE91" s="280">
        <v>0</v>
      </c>
      <c r="AF91" s="280">
        <v>0</v>
      </c>
      <c r="AG91" s="19">
        <f t="shared" si="120"/>
        <v>0</v>
      </c>
      <c r="AH91" s="280">
        <v>0</v>
      </c>
      <c r="AI91" s="280">
        <v>0</v>
      </c>
      <c r="AJ91" s="280">
        <v>0</v>
      </c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280">
        <v>0</v>
      </c>
      <c r="BC91" s="280">
        <v>0</v>
      </c>
      <c r="BD91" s="280">
        <v>0</v>
      </c>
      <c r="BE91" s="19">
        <f t="shared" si="126"/>
        <v>0</v>
      </c>
      <c r="BF91" s="280">
        <v>0</v>
      </c>
      <c r="BG91" s="280">
        <v>0</v>
      </c>
      <c r="BH91" s="280">
        <v>0</v>
      </c>
      <c r="BI91" s="19">
        <f t="shared" si="127"/>
        <v>0</v>
      </c>
    </row>
    <row r="92" spans="1:61" x14ac:dyDescent="0.55000000000000004">
      <c r="A92" s="16" t="str">
        <f t="shared" si="113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4"/>
        <v>0</v>
      </c>
      <c r="J92" s="280">
        <v>0</v>
      </c>
      <c r="K92" s="280">
        <v>0</v>
      </c>
      <c r="L92" s="280">
        <v>0</v>
      </c>
      <c r="M92" s="19">
        <f t="shared" si="115"/>
        <v>0</v>
      </c>
      <c r="N92" s="280">
        <v>0</v>
      </c>
      <c r="O92" s="280">
        <v>0</v>
      </c>
      <c r="P92" s="280">
        <v>0</v>
      </c>
      <c r="Q92" s="19">
        <f t="shared" si="116"/>
        <v>0</v>
      </c>
      <c r="R92" s="280">
        <v>0</v>
      </c>
      <c r="S92" s="280">
        <v>0</v>
      </c>
      <c r="T92" s="280">
        <v>0</v>
      </c>
      <c r="U92" s="19">
        <f t="shared" si="117"/>
        <v>0</v>
      </c>
      <c r="V92" s="280">
        <v>0</v>
      </c>
      <c r="W92" s="280">
        <v>0</v>
      </c>
      <c r="X92" s="280">
        <v>0</v>
      </c>
      <c r="Y92" s="19">
        <f t="shared" si="118"/>
        <v>0</v>
      </c>
      <c r="Z92" s="280">
        <v>0</v>
      </c>
      <c r="AA92" s="280">
        <v>0</v>
      </c>
      <c r="AB92" s="280">
        <v>0</v>
      </c>
      <c r="AC92" s="19">
        <f t="shared" si="119"/>
        <v>0</v>
      </c>
      <c r="AD92" s="280">
        <v>0</v>
      </c>
      <c r="AE92" s="280">
        <v>0</v>
      </c>
      <c r="AF92" s="280">
        <v>0</v>
      </c>
      <c r="AG92" s="19">
        <f t="shared" si="120"/>
        <v>0</v>
      </c>
      <c r="AH92" s="280">
        <v>0</v>
      </c>
      <c r="AI92" s="280">
        <v>0</v>
      </c>
      <c r="AJ92" s="280">
        <v>0</v>
      </c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280">
        <v>0</v>
      </c>
      <c r="BC92" s="280">
        <v>0</v>
      </c>
      <c r="BD92" s="280">
        <v>0</v>
      </c>
      <c r="BE92" s="19">
        <f t="shared" si="126"/>
        <v>0</v>
      </c>
      <c r="BF92" s="280">
        <v>0</v>
      </c>
      <c r="BG92" s="280">
        <v>0</v>
      </c>
      <c r="BH92" s="280">
        <v>0</v>
      </c>
      <c r="BI92" s="19">
        <f t="shared" si="127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 t="e">
        <f t="shared" si="128"/>
        <v>#DIV/0!</v>
      </c>
      <c r="AI98" s="169" t="e">
        <f t="shared" si="128"/>
        <v>#DIV/0!</v>
      </c>
      <c r="AJ98" s="169" t="e">
        <f t="shared" si="128"/>
        <v>#DIV/0!</v>
      </c>
      <c r="AK98" s="169" t="e">
        <f t="shared" si="128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29">(BB27+BB34)/BB25</f>
        <v>#DIV/0!</v>
      </c>
      <c r="BC98" s="169" t="e">
        <f t="shared" si="129"/>
        <v>#DIV/0!</v>
      </c>
      <c r="BD98" s="169" t="e">
        <f t="shared" si="129"/>
        <v>#DIV/0!</v>
      </c>
      <c r="BE98" s="169" t="e">
        <f t="shared" si="129"/>
        <v>#DIV/0!</v>
      </c>
      <c r="BF98" s="169" t="e">
        <f t="shared" si="129"/>
        <v>#DIV/0!</v>
      </c>
      <c r="BG98" s="169" t="e">
        <f t="shared" si="129"/>
        <v>#DIV/0!</v>
      </c>
      <c r="BH98" s="169" t="e">
        <f t="shared" si="129"/>
        <v>#DIV/0!</v>
      </c>
      <c r="BI98" s="169" t="e">
        <f t="shared" si="129"/>
        <v>#DIV/0!</v>
      </c>
    </row>
    <row r="99" spans="4:61" x14ac:dyDescent="0.55000000000000004">
      <c r="D99" s="33" t="s">
        <v>642</v>
      </c>
      <c r="F99" s="169" t="e">
        <f t="shared" ref="F99:AK99" si="130">(F56+F63)/F54</f>
        <v>#DIV/0!</v>
      </c>
      <c r="G99" s="169" t="e">
        <f t="shared" si="130"/>
        <v>#DIV/0!</v>
      </c>
      <c r="H99" s="169" t="e">
        <f t="shared" si="130"/>
        <v>#DIV/0!</v>
      </c>
      <c r="I99" s="169" t="e">
        <f t="shared" si="130"/>
        <v>#DIV/0!</v>
      </c>
      <c r="J99" s="169" t="e">
        <f t="shared" si="130"/>
        <v>#DIV/0!</v>
      </c>
      <c r="K99" s="169" t="e">
        <f t="shared" si="130"/>
        <v>#DIV/0!</v>
      </c>
      <c r="L99" s="169" t="e">
        <f t="shared" si="130"/>
        <v>#DIV/0!</v>
      </c>
      <c r="M99" s="169" t="e">
        <f t="shared" si="130"/>
        <v>#DIV/0!</v>
      </c>
      <c r="N99" s="169" t="e">
        <f t="shared" si="130"/>
        <v>#DIV/0!</v>
      </c>
      <c r="O99" s="169" t="e">
        <f t="shared" si="130"/>
        <v>#DIV/0!</v>
      </c>
      <c r="P99" s="169" t="e">
        <f t="shared" si="130"/>
        <v>#DIV/0!</v>
      </c>
      <c r="Q99" s="169" t="e">
        <f t="shared" si="130"/>
        <v>#DIV/0!</v>
      </c>
      <c r="R99" s="169" t="e">
        <f t="shared" si="130"/>
        <v>#DIV/0!</v>
      </c>
      <c r="S99" s="169" t="e">
        <f t="shared" si="130"/>
        <v>#DIV/0!</v>
      </c>
      <c r="T99" s="169" t="e">
        <f t="shared" si="130"/>
        <v>#DIV/0!</v>
      </c>
      <c r="U99" s="169" t="e">
        <f t="shared" si="130"/>
        <v>#DIV/0!</v>
      </c>
      <c r="V99" s="169" t="e">
        <f t="shared" si="130"/>
        <v>#DIV/0!</v>
      </c>
      <c r="W99" s="169" t="e">
        <f t="shared" si="130"/>
        <v>#DIV/0!</v>
      </c>
      <c r="X99" s="169" t="e">
        <f t="shared" si="130"/>
        <v>#DIV/0!</v>
      </c>
      <c r="Y99" s="169" t="e">
        <f t="shared" si="130"/>
        <v>#DIV/0!</v>
      </c>
      <c r="Z99" s="169" t="e">
        <f t="shared" si="130"/>
        <v>#DIV/0!</v>
      </c>
      <c r="AA99" s="169" t="e">
        <f t="shared" si="130"/>
        <v>#DIV/0!</v>
      </c>
      <c r="AB99" s="169" t="e">
        <f t="shared" si="130"/>
        <v>#DIV/0!</v>
      </c>
      <c r="AC99" s="169" t="e">
        <f t="shared" si="130"/>
        <v>#DIV/0!</v>
      </c>
      <c r="AD99" s="169" t="e">
        <f t="shared" si="130"/>
        <v>#DIV/0!</v>
      </c>
      <c r="AE99" s="169" t="e">
        <f t="shared" si="130"/>
        <v>#DIV/0!</v>
      </c>
      <c r="AF99" s="169" t="e">
        <f t="shared" si="130"/>
        <v>#DIV/0!</v>
      </c>
      <c r="AG99" s="169" t="e">
        <f t="shared" si="130"/>
        <v>#DIV/0!</v>
      </c>
      <c r="AH99" s="169" t="e">
        <f t="shared" si="130"/>
        <v>#DIV/0!</v>
      </c>
      <c r="AI99" s="169" t="e">
        <f t="shared" si="130"/>
        <v>#DIV/0!</v>
      </c>
      <c r="AJ99" s="169" t="e">
        <f t="shared" si="130"/>
        <v>#DIV/0!</v>
      </c>
      <c r="AK99" s="169" t="e">
        <f t="shared" si="130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1">(BB56+BB63)/BB54</f>
        <v>#DIV/0!</v>
      </c>
      <c r="BC99" s="169" t="e">
        <f t="shared" si="131"/>
        <v>#DIV/0!</v>
      </c>
      <c r="BD99" s="169" t="e">
        <f t="shared" si="131"/>
        <v>#DIV/0!</v>
      </c>
      <c r="BE99" s="169" t="e">
        <f t="shared" si="131"/>
        <v>#DIV/0!</v>
      </c>
      <c r="BF99" s="169" t="e">
        <f t="shared" si="131"/>
        <v>#DIV/0!</v>
      </c>
      <c r="BG99" s="169" t="e">
        <f t="shared" si="131"/>
        <v>#DIV/0!</v>
      </c>
      <c r="BH99" s="169" t="e">
        <f t="shared" si="131"/>
        <v>#DIV/0!</v>
      </c>
      <c r="BI99" s="169" t="e">
        <f t="shared" si="13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32">G102</f>
        <v>#DIV/0!</v>
      </c>
      <c r="G102" s="173" t="e">
        <f t="shared" ca="1" si="132"/>
        <v>#DIV/0!</v>
      </c>
      <c r="H102" s="173" t="e">
        <f t="shared" ca="1" si="132"/>
        <v>#DIV/0!</v>
      </c>
      <c r="I102" s="179" t="e">
        <f ca="1">INDIRECT($A$4&amp;"!"&amp;I101)</f>
        <v>#DIV/0!</v>
      </c>
      <c r="J102" s="173" t="e">
        <f t="shared" ca="1" si="132"/>
        <v>#DIV/0!</v>
      </c>
      <c r="K102" s="173" t="e">
        <f t="shared" ca="1" si="132"/>
        <v>#DIV/0!</v>
      </c>
      <c r="L102" s="176" t="e">
        <f t="shared" ca="1" si="132"/>
        <v>#DIV/0!</v>
      </c>
      <c r="M102" s="179" t="e">
        <f ca="1">INDIRECT($A$4&amp;"!"&amp;M101)</f>
        <v>#DIV/0!</v>
      </c>
      <c r="N102" s="173" t="e">
        <f t="shared" ref="N102:W102" ca="1" si="133">O102</f>
        <v>#DIV/0!</v>
      </c>
      <c r="O102" s="173" t="e">
        <f t="shared" ca="1" si="133"/>
        <v>#DIV/0!</v>
      </c>
      <c r="P102" s="173" t="e">
        <f t="shared" ca="1" si="133"/>
        <v>#DIV/0!</v>
      </c>
      <c r="Q102" s="179" t="e">
        <f ca="1">INDIRECT($A$4&amp;"!"&amp;Q101)</f>
        <v>#DIV/0!</v>
      </c>
      <c r="R102" s="173" t="e">
        <f t="shared" ca="1" si="133"/>
        <v>#DIV/0!</v>
      </c>
      <c r="S102" s="173" t="e">
        <f t="shared" ca="1" si="133"/>
        <v>#DIV/0!</v>
      </c>
      <c r="T102" s="173" t="e">
        <f t="shared" ca="1" si="133"/>
        <v>#DIV/0!</v>
      </c>
      <c r="U102" s="179" t="e">
        <f ca="1">INDIRECT($A$4&amp;"!"&amp;U101)</f>
        <v>#DIV/0!</v>
      </c>
      <c r="V102" s="173" t="e">
        <f t="shared" ca="1" si="133"/>
        <v>#DIV/0!</v>
      </c>
      <c r="W102" s="173" t="e">
        <f t="shared" ca="1" si="13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4">AA102</f>
        <v>#DIV/0!</v>
      </c>
      <c r="AA102" s="173" t="e">
        <f t="shared" ca="1" si="13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4"/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5">AI102</f>
        <v>#DIV/0!</v>
      </c>
      <c r="AI102" s="173" t="e">
        <f t="shared" ref="AI102" ca="1" si="13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:BC102" ca="1" si="137">BC102</f>
        <v>#DIV/0!</v>
      </c>
      <c r="BC102" s="173" t="e">
        <f t="shared" ca="1" si="137"/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:BG102" ca="1" si="138">BG102</f>
        <v>#DIV/0!</v>
      </c>
      <c r="BG102" s="173" t="e">
        <f t="shared" ca="1" si="138"/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9">G46/G17</f>
        <v>#DIV/0!</v>
      </c>
      <c r="H103" s="163" t="e">
        <f t="shared" si="139"/>
        <v>#DIV/0!</v>
      </c>
      <c r="I103" s="163" t="e">
        <f t="shared" si="139"/>
        <v>#DIV/0!</v>
      </c>
      <c r="J103" s="163" t="e">
        <f t="shared" si="139"/>
        <v>#DIV/0!</v>
      </c>
      <c r="K103" s="163" t="e">
        <f t="shared" si="139"/>
        <v>#DIV/0!</v>
      </c>
      <c r="L103" s="163" t="e">
        <f t="shared" si="139"/>
        <v>#DIV/0!</v>
      </c>
      <c r="M103" s="163" t="e">
        <f t="shared" si="139"/>
        <v>#DIV/0!</v>
      </c>
      <c r="N103" s="163" t="e">
        <f t="shared" si="139"/>
        <v>#DIV/0!</v>
      </c>
      <c r="O103" s="163" t="e">
        <f t="shared" si="139"/>
        <v>#DIV/0!</v>
      </c>
      <c r="P103" s="163" t="e">
        <f t="shared" si="139"/>
        <v>#DIV/0!</v>
      </c>
      <c r="Q103" s="163" t="e">
        <f t="shared" si="139"/>
        <v>#DIV/0!</v>
      </c>
      <c r="R103" s="163" t="e">
        <f t="shared" si="139"/>
        <v>#DIV/0!</v>
      </c>
      <c r="S103" s="163" t="e">
        <f t="shared" si="139"/>
        <v>#DIV/0!</v>
      </c>
      <c r="T103" s="163" t="e">
        <f t="shared" si="139"/>
        <v>#DIV/0!</v>
      </c>
      <c r="U103" s="163" t="e">
        <f t="shared" si="139"/>
        <v>#DIV/0!</v>
      </c>
      <c r="V103" s="163" t="e">
        <f t="shared" si="139"/>
        <v>#DIV/0!</v>
      </c>
      <c r="W103" s="163" t="e">
        <f t="shared" si="139"/>
        <v>#DIV/0!</v>
      </c>
      <c r="X103" s="163" t="e">
        <f t="shared" si="139"/>
        <v>#DIV/0!</v>
      </c>
      <c r="Y103" s="163" t="e">
        <f t="shared" si="139"/>
        <v>#DIV/0!</v>
      </c>
      <c r="Z103" s="163" t="e">
        <f t="shared" si="139"/>
        <v>#DIV/0!</v>
      </c>
      <c r="AA103" s="163" t="e">
        <f t="shared" si="139"/>
        <v>#DIV/0!</v>
      </c>
      <c r="AB103" s="163" t="e">
        <f t="shared" si="139"/>
        <v>#DIV/0!</v>
      </c>
      <c r="AC103" s="163" t="e">
        <f t="shared" si="139"/>
        <v>#DIV/0!</v>
      </c>
      <c r="AD103" s="163" t="e">
        <f t="shared" si="139"/>
        <v>#DIV/0!</v>
      </c>
      <c r="AE103" s="163" t="e">
        <f t="shared" si="139"/>
        <v>#DIV/0!</v>
      </c>
      <c r="AF103" s="163" t="e">
        <f t="shared" si="139"/>
        <v>#DIV/0!</v>
      </c>
      <c r="AG103" s="163" t="e">
        <f t="shared" si="139"/>
        <v>#DIV/0!</v>
      </c>
      <c r="AH103" s="163" t="e">
        <f t="shared" si="139"/>
        <v>#DIV/0!</v>
      </c>
      <c r="AI103" s="163" t="e">
        <f t="shared" si="139"/>
        <v>#DIV/0!</v>
      </c>
      <c r="AJ103" s="163" t="e">
        <f t="shared" si="139"/>
        <v>#DIV/0!</v>
      </c>
      <c r="AK103" s="163" t="e">
        <f t="shared" si="139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39"/>
        <v>#DIV/0!</v>
      </c>
      <c r="BC103" s="163" t="e">
        <f t="shared" si="139"/>
        <v>#DIV/0!</v>
      </c>
      <c r="BD103" s="163" t="e">
        <f t="shared" si="139"/>
        <v>#DIV/0!</v>
      </c>
      <c r="BE103" s="163" t="e">
        <f t="shared" si="139"/>
        <v>#DIV/0!</v>
      </c>
      <c r="BF103" s="163" t="e">
        <f t="shared" si="139"/>
        <v>#DIV/0!</v>
      </c>
      <c r="BG103" s="163" t="e">
        <f t="shared" si="139"/>
        <v>#DIV/0!</v>
      </c>
      <c r="BH103" s="163" t="e">
        <f t="shared" si="139"/>
        <v>#DIV/0!</v>
      </c>
      <c r="BI103" s="163" t="e">
        <f t="shared" si="139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40">F17/F15</f>
        <v>#DIV/0!</v>
      </c>
      <c r="G106" s="172" t="e">
        <f t="shared" si="140"/>
        <v>#DIV/0!</v>
      </c>
      <c r="H106" s="172" t="e">
        <f t="shared" si="140"/>
        <v>#DIV/0!</v>
      </c>
      <c r="I106" s="172" t="e">
        <f t="shared" si="140"/>
        <v>#DIV/0!</v>
      </c>
      <c r="J106" s="172" t="e">
        <f t="shared" si="140"/>
        <v>#DIV/0!</v>
      </c>
      <c r="K106" s="172" t="e">
        <f t="shared" si="140"/>
        <v>#DIV/0!</v>
      </c>
      <c r="L106" s="172" t="e">
        <f t="shared" si="140"/>
        <v>#DIV/0!</v>
      </c>
      <c r="M106" s="172" t="e">
        <f t="shared" si="140"/>
        <v>#DIV/0!</v>
      </c>
      <c r="N106" s="172" t="e">
        <f t="shared" si="140"/>
        <v>#DIV/0!</v>
      </c>
      <c r="O106" s="172" t="e">
        <f t="shared" si="140"/>
        <v>#DIV/0!</v>
      </c>
      <c r="P106" s="172" t="e">
        <f t="shared" si="140"/>
        <v>#DIV/0!</v>
      </c>
      <c r="Q106" s="172" t="e">
        <f t="shared" si="140"/>
        <v>#DIV/0!</v>
      </c>
      <c r="R106" s="172" t="e">
        <f t="shared" si="140"/>
        <v>#DIV/0!</v>
      </c>
      <c r="S106" s="172" t="e">
        <f t="shared" si="140"/>
        <v>#DIV/0!</v>
      </c>
      <c r="T106" s="172" t="e">
        <f t="shared" si="140"/>
        <v>#DIV/0!</v>
      </c>
      <c r="U106" s="172" t="e">
        <f t="shared" si="140"/>
        <v>#DIV/0!</v>
      </c>
      <c r="V106" s="172" t="e">
        <f t="shared" si="140"/>
        <v>#DIV/0!</v>
      </c>
      <c r="W106" s="172" t="e">
        <f t="shared" si="140"/>
        <v>#DIV/0!</v>
      </c>
      <c r="X106" s="172" t="e">
        <f t="shared" si="140"/>
        <v>#DIV/0!</v>
      </c>
      <c r="Y106" s="172" t="e">
        <f t="shared" si="140"/>
        <v>#DIV/0!</v>
      </c>
      <c r="Z106" s="172" t="e">
        <f t="shared" si="140"/>
        <v>#DIV/0!</v>
      </c>
      <c r="AA106" s="172" t="e">
        <f t="shared" si="140"/>
        <v>#DIV/0!</v>
      </c>
      <c r="AB106" s="172" t="e">
        <f t="shared" si="140"/>
        <v>#DIV/0!</v>
      </c>
      <c r="AC106" s="172" t="e">
        <f t="shared" si="140"/>
        <v>#DIV/0!</v>
      </c>
      <c r="AD106" s="172" t="e">
        <f t="shared" si="140"/>
        <v>#DIV/0!</v>
      </c>
      <c r="AE106" s="172" t="e">
        <f t="shared" si="140"/>
        <v>#DIV/0!</v>
      </c>
      <c r="AF106" s="172" t="e">
        <f t="shared" si="140"/>
        <v>#DIV/0!</v>
      </c>
      <c r="AG106" s="172" t="e">
        <f t="shared" si="140"/>
        <v>#DIV/0!</v>
      </c>
      <c r="AH106" s="172" t="e">
        <f t="shared" si="140"/>
        <v>#DIV/0!</v>
      </c>
      <c r="AI106" s="172" t="e">
        <f t="shared" si="140"/>
        <v>#DIV/0!</v>
      </c>
      <c r="AJ106" s="172" t="e">
        <f t="shared" si="140"/>
        <v>#DIV/0!</v>
      </c>
      <c r="AK106" s="172" t="e">
        <f t="shared" si="140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1">BB17/BB15</f>
        <v>#DIV/0!</v>
      </c>
      <c r="BC106" s="172" t="e">
        <f t="shared" si="141"/>
        <v>#DIV/0!</v>
      </c>
      <c r="BD106" s="172" t="e">
        <f t="shared" si="141"/>
        <v>#DIV/0!</v>
      </c>
      <c r="BE106" s="172" t="e">
        <f t="shared" si="141"/>
        <v>#DIV/0!</v>
      </c>
      <c r="BF106" s="172" t="e">
        <f t="shared" si="141"/>
        <v>#DIV/0!</v>
      </c>
      <c r="BG106" s="172" t="e">
        <f t="shared" si="141"/>
        <v>#DIV/0!</v>
      </c>
      <c r="BH106" s="172" t="e">
        <f t="shared" si="141"/>
        <v>#DIV/0!</v>
      </c>
      <c r="BI106" s="172" t="e">
        <f t="shared" si="141"/>
        <v>#DIV/0!</v>
      </c>
    </row>
    <row r="107" spans="4:61" x14ac:dyDescent="0.55000000000000004">
      <c r="D107" s="1" t="s">
        <v>440</v>
      </c>
      <c r="F107" s="174" t="e">
        <f t="shared" ref="F107:AG107" ca="1" si="142">F103/F102</f>
        <v>#DIV/0!</v>
      </c>
      <c r="G107" s="174" t="e">
        <f t="shared" ca="1" si="142"/>
        <v>#DIV/0!</v>
      </c>
      <c r="H107" s="174" t="e">
        <f t="shared" ca="1" si="142"/>
        <v>#DIV/0!</v>
      </c>
      <c r="I107" s="174" t="e">
        <f t="shared" ca="1" si="142"/>
        <v>#DIV/0!</v>
      </c>
      <c r="J107" s="174" t="e">
        <f t="shared" ca="1" si="142"/>
        <v>#DIV/0!</v>
      </c>
      <c r="K107" s="174" t="e">
        <f t="shared" ca="1" si="142"/>
        <v>#DIV/0!</v>
      </c>
      <c r="L107" s="174" t="e">
        <f t="shared" ca="1" si="142"/>
        <v>#DIV/0!</v>
      </c>
      <c r="M107" s="174" t="e">
        <f t="shared" ca="1" si="142"/>
        <v>#DIV/0!</v>
      </c>
      <c r="N107" s="174" t="e">
        <f t="shared" ca="1" si="142"/>
        <v>#DIV/0!</v>
      </c>
      <c r="O107" s="174" t="e">
        <f t="shared" ca="1" si="142"/>
        <v>#DIV/0!</v>
      </c>
      <c r="P107" s="174" t="e">
        <f t="shared" ca="1" si="142"/>
        <v>#DIV/0!</v>
      </c>
      <c r="Q107" s="174" t="e">
        <f t="shared" ca="1" si="142"/>
        <v>#DIV/0!</v>
      </c>
      <c r="R107" s="174" t="e">
        <f t="shared" ca="1" si="142"/>
        <v>#DIV/0!</v>
      </c>
      <c r="S107" s="174" t="e">
        <f t="shared" ca="1" si="142"/>
        <v>#DIV/0!</v>
      </c>
      <c r="T107" s="174" t="e">
        <f t="shared" ca="1" si="142"/>
        <v>#DIV/0!</v>
      </c>
      <c r="U107" s="174" t="e">
        <f t="shared" ca="1" si="142"/>
        <v>#DIV/0!</v>
      </c>
      <c r="V107" s="174" t="e">
        <f t="shared" ca="1" si="142"/>
        <v>#DIV/0!</v>
      </c>
      <c r="W107" s="174" t="e">
        <f t="shared" ca="1" si="142"/>
        <v>#DIV/0!</v>
      </c>
      <c r="X107" s="174" t="e">
        <f t="shared" ca="1" si="142"/>
        <v>#DIV/0!</v>
      </c>
      <c r="Y107" s="174" t="e">
        <f t="shared" ca="1" si="142"/>
        <v>#DIV/0!</v>
      </c>
      <c r="Z107" s="174" t="e">
        <f t="shared" ca="1" si="142"/>
        <v>#DIV/0!</v>
      </c>
      <c r="AA107" s="174" t="e">
        <f t="shared" ca="1" si="142"/>
        <v>#DIV/0!</v>
      </c>
      <c r="AB107" s="174" t="e">
        <f t="shared" ca="1" si="142"/>
        <v>#DIV/0!</v>
      </c>
      <c r="AC107" s="174" t="e">
        <f t="shared" ca="1" si="142"/>
        <v>#DIV/0!</v>
      </c>
      <c r="AD107" s="174" t="e">
        <f t="shared" ca="1" si="142"/>
        <v>#DIV/0!</v>
      </c>
      <c r="AE107" s="174" t="e">
        <f t="shared" ca="1" si="142"/>
        <v>#DIV/0!</v>
      </c>
      <c r="AF107" s="174" t="e">
        <f t="shared" ca="1" si="142"/>
        <v>#DIV/0!</v>
      </c>
      <c r="AG107" s="174" t="e">
        <f t="shared" ca="1" si="142"/>
        <v>#DIV/0!</v>
      </c>
      <c r="AH107" s="174" t="e">
        <f t="shared" ref="AH107:AK107" ca="1" si="143">AH103/AH102</f>
        <v>#DIV/0!</v>
      </c>
      <c r="AI107" s="174" t="e">
        <f t="shared" ca="1" si="143"/>
        <v>#DIV/0!</v>
      </c>
      <c r="AJ107" s="174" t="e">
        <f t="shared" ca="1" si="143"/>
        <v>#DIV/0!</v>
      </c>
      <c r="AK107" s="174" t="e">
        <f t="shared" ca="1" si="143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4">BB103/BB102</f>
        <v>#DIV/0!</v>
      </c>
      <c r="BC107" s="174" t="e">
        <f t="shared" ca="1" si="144"/>
        <v>#DIV/0!</v>
      </c>
      <c r="BD107" s="174" t="e">
        <f t="shared" ca="1" si="144"/>
        <v>#DIV/0!</v>
      </c>
      <c r="BE107" s="174" t="e">
        <f t="shared" ca="1" si="144"/>
        <v>#DIV/0!</v>
      </c>
      <c r="BF107" s="174" t="e">
        <f t="shared" ca="1" si="144"/>
        <v>#DIV/0!</v>
      </c>
      <c r="BG107" s="174" t="e">
        <f t="shared" ca="1" si="144"/>
        <v>#DIV/0!</v>
      </c>
      <c r="BH107" s="174" t="e">
        <f t="shared" ca="1" si="144"/>
        <v>#DIV/0!</v>
      </c>
      <c r="BI107" s="174" t="e">
        <f t="shared" ca="1" si="144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45">G19/(G13+G17+G18)</f>
        <v>#DIV/0!</v>
      </c>
      <c r="H108" s="174" t="e">
        <f t="shared" si="145"/>
        <v>#DIV/0!</v>
      </c>
      <c r="I108" s="174" t="e">
        <f t="shared" si="145"/>
        <v>#DIV/0!</v>
      </c>
      <c r="J108" s="174" t="e">
        <f t="shared" si="145"/>
        <v>#DIV/0!</v>
      </c>
      <c r="K108" s="174" t="e">
        <f t="shared" si="145"/>
        <v>#DIV/0!</v>
      </c>
      <c r="L108" s="174" t="e">
        <f t="shared" si="145"/>
        <v>#DIV/0!</v>
      </c>
      <c r="M108" s="174" t="e">
        <f t="shared" si="145"/>
        <v>#DIV/0!</v>
      </c>
      <c r="N108" s="174" t="e">
        <f t="shared" si="145"/>
        <v>#DIV/0!</v>
      </c>
      <c r="O108" s="174" t="e">
        <f t="shared" si="145"/>
        <v>#DIV/0!</v>
      </c>
      <c r="P108" s="174" t="e">
        <f t="shared" si="145"/>
        <v>#DIV/0!</v>
      </c>
      <c r="Q108" s="174" t="e">
        <f t="shared" si="145"/>
        <v>#DIV/0!</v>
      </c>
      <c r="R108" s="174" t="e">
        <f t="shared" si="145"/>
        <v>#DIV/0!</v>
      </c>
      <c r="S108" s="174" t="e">
        <f t="shared" si="145"/>
        <v>#DIV/0!</v>
      </c>
      <c r="T108" s="174" t="e">
        <f t="shared" si="145"/>
        <v>#DIV/0!</v>
      </c>
      <c r="U108" s="174" t="e">
        <f t="shared" si="145"/>
        <v>#DIV/0!</v>
      </c>
      <c r="V108" s="174" t="e">
        <f t="shared" si="145"/>
        <v>#DIV/0!</v>
      </c>
      <c r="W108" s="174" t="e">
        <f t="shared" si="145"/>
        <v>#DIV/0!</v>
      </c>
      <c r="X108" s="174" t="e">
        <f t="shared" si="145"/>
        <v>#DIV/0!</v>
      </c>
      <c r="Y108" s="174" t="e">
        <f t="shared" si="145"/>
        <v>#DIV/0!</v>
      </c>
      <c r="Z108" s="174" t="e">
        <f t="shared" si="145"/>
        <v>#DIV/0!</v>
      </c>
      <c r="AA108" s="174" t="e">
        <f t="shared" si="145"/>
        <v>#DIV/0!</v>
      </c>
      <c r="AB108" s="174" t="e">
        <f t="shared" si="145"/>
        <v>#DIV/0!</v>
      </c>
      <c r="AC108" s="174" t="e">
        <f t="shared" si="145"/>
        <v>#DIV/0!</v>
      </c>
      <c r="AD108" s="174" t="e">
        <f t="shared" si="145"/>
        <v>#DIV/0!</v>
      </c>
      <c r="AE108" s="174" t="e">
        <f t="shared" si="145"/>
        <v>#DIV/0!</v>
      </c>
      <c r="AF108" s="174" t="e">
        <f t="shared" si="145"/>
        <v>#DIV/0!</v>
      </c>
      <c r="AG108" s="174" t="e">
        <f t="shared" si="145"/>
        <v>#DIV/0!</v>
      </c>
      <c r="AH108" s="174" t="e">
        <f t="shared" ref="AH108:AK108" si="146">AH19/(AH13+AH17+AH18)</f>
        <v>#DIV/0!</v>
      </c>
      <c r="AI108" s="174" t="e">
        <f t="shared" si="146"/>
        <v>#DIV/0!</v>
      </c>
      <c r="AJ108" s="174" t="e">
        <f t="shared" si="146"/>
        <v>#DIV/0!</v>
      </c>
      <c r="AK108" s="174" t="e">
        <f t="shared" si="146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47">BB19/(BB13+BB17+BB18)</f>
        <v>#DIV/0!</v>
      </c>
      <c r="BC108" s="174" t="e">
        <f t="shared" si="147"/>
        <v>#DIV/0!</v>
      </c>
      <c r="BD108" s="174" t="e">
        <f t="shared" si="147"/>
        <v>#DIV/0!</v>
      </c>
      <c r="BE108" s="174" t="e">
        <f t="shared" si="147"/>
        <v>#DIV/0!</v>
      </c>
      <c r="BF108" s="174" t="e">
        <f t="shared" si="147"/>
        <v>#DIV/0!</v>
      </c>
      <c r="BG108" s="174" t="e">
        <f t="shared" si="147"/>
        <v>#DIV/0!</v>
      </c>
      <c r="BH108" s="174" t="e">
        <f t="shared" si="147"/>
        <v>#DIV/0!</v>
      </c>
      <c r="BI108" s="174" t="e">
        <f t="shared" si="147"/>
        <v>#DIV/0!</v>
      </c>
    </row>
    <row r="109" spans="4:61" x14ac:dyDescent="0.55000000000000004">
      <c r="D109" s="54"/>
    </row>
  </sheetData>
  <sheetProtection algorithmName="SHA-256" hashValue="8iKgaO7VTMyifw0GlVbqEjeIrvb19H0Sa/eD+H6GWMg=" saltValue="pzjSDga254IWrdgRhnNhIg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AL67:AO67">
    <cfRule type="expression" dxfId="20321" priority="513">
      <formula>NOT(F67=0)</formula>
    </cfRule>
  </conditionalFormatting>
  <conditionalFormatting sqref="F38:AG38 AX38:BA38 AL38:AO38">
    <cfRule type="expression" dxfId="20320" priority="512">
      <formula>NOT(F38=0)</formula>
    </cfRule>
  </conditionalFormatting>
  <conditionalFormatting sqref="AP67:AS67">
    <cfRule type="expression" dxfId="20319" priority="430">
      <formula>NOT(AP67=0)</formula>
    </cfRule>
  </conditionalFormatting>
  <conditionalFormatting sqref="AP38:AS38">
    <cfRule type="expression" dxfId="20318" priority="429">
      <formula>NOT(AP38=0)</formula>
    </cfRule>
  </conditionalFormatting>
  <conditionalFormatting sqref="AT67:AW67">
    <cfRule type="expression" dxfId="20317" priority="419">
      <formula>NOT(AT67=0)</formula>
    </cfRule>
  </conditionalFormatting>
  <conditionalFormatting sqref="AT38:AW38">
    <cfRule type="expression" dxfId="20316" priority="418">
      <formula>NOT(AT38=0)</formula>
    </cfRule>
  </conditionalFormatting>
  <conditionalFormatting sqref="BB67:BE67">
    <cfRule type="expression" dxfId="20315" priority="288">
      <formula>NOT(BB67=0)</formula>
    </cfRule>
  </conditionalFormatting>
  <conditionalFormatting sqref="BB38:BE38">
    <cfRule type="expression" dxfId="20314" priority="287">
      <formula>NOT(BB38=0)</formula>
    </cfRule>
  </conditionalFormatting>
  <conditionalFormatting sqref="BF67:BI67">
    <cfRule type="expression" dxfId="20313" priority="177">
      <formula>NOT(BF67=0)</formula>
    </cfRule>
  </conditionalFormatting>
  <conditionalFormatting sqref="BF38:BI38">
    <cfRule type="expression" dxfId="20312" priority="176">
      <formula>NOT(BF38=0)</formula>
    </cfRule>
  </conditionalFormatting>
  <conditionalFormatting sqref="AH67:AK67">
    <cfRule type="expression" dxfId="20311" priority="66">
      <formula>NOT(AH67=0)</formula>
    </cfRule>
  </conditionalFormatting>
  <conditionalFormatting sqref="AH38:AK38">
    <cfRule type="expression" dxfId="20310" priority="65">
      <formula>NOT(AH38=0)</formula>
    </cfRule>
  </conditionalFormatting>
  <conditionalFormatting sqref="F68">
    <cfRule type="expression" dxfId="20309" priority="64">
      <formula>F67=0</formula>
    </cfRule>
  </conditionalFormatting>
  <conditionalFormatting sqref="G68:BI68">
    <cfRule type="expression" dxfId="20308" priority="63">
      <formula>G67=0</formula>
    </cfRule>
  </conditionalFormatting>
  <conditionalFormatting sqref="F39">
    <cfRule type="expression" dxfId="20307" priority="62">
      <formula>F38=0</formula>
    </cfRule>
  </conditionalFormatting>
  <conditionalFormatting sqref="G39:BI39">
    <cfRule type="expression" dxfId="20306" priority="61">
      <formula>G38=0</formula>
    </cfRule>
  </conditionalFormatting>
  <conditionalFormatting sqref="F13">
    <cfRule type="expression" dxfId="20305" priority="1881" stopIfTrue="1">
      <formula>LEN(TRIM($F$13))=0</formula>
    </cfRule>
  </conditionalFormatting>
  <conditionalFormatting sqref="G13">
    <cfRule type="expression" dxfId="20304" priority="1882" stopIfTrue="1">
      <formula>LEN(TRIM($G$13))=0</formula>
    </cfRule>
  </conditionalFormatting>
  <conditionalFormatting sqref="H13">
    <cfRule type="expression" dxfId="20303" priority="1883" stopIfTrue="1">
      <formula>LEN(TRIM($H$13))=0</formula>
    </cfRule>
  </conditionalFormatting>
  <conditionalFormatting sqref="J13">
    <cfRule type="expression" dxfId="20302" priority="1884" stopIfTrue="1">
      <formula>LEN(TRIM($J$13))=0</formula>
    </cfRule>
  </conditionalFormatting>
  <conditionalFormatting sqref="K13">
    <cfRule type="expression" dxfId="20301" priority="1885" stopIfTrue="1">
      <formula>LEN(TRIM($K$13))=0</formula>
    </cfRule>
  </conditionalFormatting>
  <conditionalFormatting sqref="L13">
    <cfRule type="expression" dxfId="20300" priority="1886" stopIfTrue="1">
      <formula>LEN(TRIM($L$13))=0</formula>
    </cfRule>
  </conditionalFormatting>
  <conditionalFormatting sqref="N13">
    <cfRule type="expression" dxfId="20299" priority="1887" stopIfTrue="1">
      <formula>LEN(TRIM($N$13))=0</formula>
    </cfRule>
  </conditionalFormatting>
  <conditionalFormatting sqref="O13">
    <cfRule type="expression" dxfId="20298" priority="1888" stopIfTrue="1">
      <formula>LEN(TRIM($O$13))=0</formula>
    </cfRule>
  </conditionalFormatting>
  <conditionalFormatting sqref="P13">
    <cfRule type="expression" dxfId="20297" priority="1889" stopIfTrue="1">
      <formula>LEN(TRIM($P$13))=0</formula>
    </cfRule>
  </conditionalFormatting>
  <conditionalFormatting sqref="R13">
    <cfRule type="expression" dxfId="20296" priority="1890" stopIfTrue="1">
      <formula>LEN(TRIM($R$13))=0</formula>
    </cfRule>
  </conditionalFormatting>
  <conditionalFormatting sqref="S13">
    <cfRule type="expression" dxfId="20295" priority="1891" stopIfTrue="1">
      <formula>LEN(TRIM($S$13))=0</formula>
    </cfRule>
  </conditionalFormatting>
  <conditionalFormatting sqref="T13">
    <cfRule type="expression" dxfId="20294" priority="1892" stopIfTrue="1">
      <formula>LEN(TRIM($T$13))=0</formula>
    </cfRule>
  </conditionalFormatting>
  <conditionalFormatting sqref="V13">
    <cfRule type="expression" dxfId="20293" priority="1893" stopIfTrue="1">
      <formula>LEN(TRIM($V$13))=0</formula>
    </cfRule>
  </conditionalFormatting>
  <conditionalFormatting sqref="W13">
    <cfRule type="expression" dxfId="20292" priority="1894" stopIfTrue="1">
      <formula>LEN(TRIM($W$13))=0</formula>
    </cfRule>
  </conditionalFormatting>
  <conditionalFormatting sqref="X13">
    <cfRule type="expression" dxfId="20291" priority="1895" stopIfTrue="1">
      <formula>LEN(TRIM($X$13))=0</formula>
    </cfRule>
  </conditionalFormatting>
  <conditionalFormatting sqref="Z13">
    <cfRule type="expression" dxfId="20290" priority="1896" stopIfTrue="1">
      <formula>LEN(TRIM($Z$13))=0</formula>
    </cfRule>
  </conditionalFormatting>
  <conditionalFormatting sqref="AA13">
    <cfRule type="expression" dxfId="20289" priority="1897" stopIfTrue="1">
      <formula>LEN(TRIM($AA$13))=0</formula>
    </cfRule>
  </conditionalFormatting>
  <conditionalFormatting sqref="AB13">
    <cfRule type="expression" dxfId="20288" priority="1898" stopIfTrue="1">
      <formula>LEN(TRIM($AB$13))=0</formula>
    </cfRule>
  </conditionalFormatting>
  <conditionalFormatting sqref="AD13">
    <cfRule type="expression" dxfId="20287" priority="1899" stopIfTrue="1">
      <formula>LEN(TRIM($AD$13))=0</formula>
    </cfRule>
  </conditionalFormatting>
  <conditionalFormatting sqref="AE13">
    <cfRule type="expression" dxfId="20286" priority="1900" stopIfTrue="1">
      <formula>LEN(TRIM($AE$13))=0</formula>
    </cfRule>
  </conditionalFormatting>
  <conditionalFormatting sqref="AF13">
    <cfRule type="expression" dxfId="20285" priority="1901" stopIfTrue="1">
      <formula>LEN(TRIM($AF$13))=0</formula>
    </cfRule>
  </conditionalFormatting>
  <conditionalFormatting sqref="AH13">
    <cfRule type="expression" dxfId="20284" priority="1902" stopIfTrue="1">
      <formula>LEN(TRIM($AH$13))=0</formula>
    </cfRule>
  </conditionalFormatting>
  <conditionalFormatting sqref="AI13">
    <cfRule type="expression" dxfId="20283" priority="1903" stopIfTrue="1">
      <formula>LEN(TRIM($AI$13))=0</formula>
    </cfRule>
  </conditionalFormatting>
  <conditionalFormatting sqref="AJ13">
    <cfRule type="expression" dxfId="20282" priority="1904" stopIfTrue="1">
      <formula>LEN(TRIM($AJ$13))=0</formula>
    </cfRule>
  </conditionalFormatting>
  <conditionalFormatting sqref="BB13">
    <cfRule type="expression" dxfId="20281" priority="1905" stopIfTrue="1">
      <formula>LEN(TRIM($BB$13))=0</formula>
    </cfRule>
  </conditionalFormatting>
  <conditionalFormatting sqref="BC13">
    <cfRule type="expression" dxfId="20280" priority="1906" stopIfTrue="1">
      <formula>LEN(TRIM($BC$13))=0</formula>
    </cfRule>
  </conditionalFormatting>
  <conditionalFormatting sqref="BD13">
    <cfRule type="expression" dxfId="20279" priority="1907" stopIfTrue="1">
      <formula>LEN(TRIM($BD$13))=0</formula>
    </cfRule>
  </conditionalFormatting>
  <conditionalFormatting sqref="BF13">
    <cfRule type="expression" dxfId="20278" priority="1908" stopIfTrue="1">
      <formula>LEN(TRIM($BF$13))=0</formula>
    </cfRule>
  </conditionalFormatting>
  <conditionalFormatting sqref="BG13">
    <cfRule type="expression" dxfId="20277" priority="1909" stopIfTrue="1">
      <formula>LEN(TRIM($BG$13))=0</formula>
    </cfRule>
  </conditionalFormatting>
  <conditionalFormatting sqref="BH13">
    <cfRule type="expression" dxfId="20276" priority="1910" stopIfTrue="1">
      <formula>LEN(TRIM($BH$13))=0</formula>
    </cfRule>
  </conditionalFormatting>
  <conditionalFormatting sqref="F15">
    <cfRule type="expression" dxfId="20275" priority="1911" stopIfTrue="1">
      <formula>LEN(TRIM($F$15))=0</formula>
    </cfRule>
  </conditionalFormatting>
  <conditionalFormatting sqref="G15">
    <cfRule type="expression" dxfId="20274" priority="1912" stopIfTrue="1">
      <formula>LEN(TRIM($G$15))=0</formula>
    </cfRule>
  </conditionalFormatting>
  <conditionalFormatting sqref="H15">
    <cfRule type="expression" dxfId="20273" priority="1913" stopIfTrue="1">
      <formula>LEN(TRIM($H$15))=0</formula>
    </cfRule>
  </conditionalFormatting>
  <conditionalFormatting sqref="J15">
    <cfRule type="expression" dxfId="20272" priority="1914" stopIfTrue="1">
      <formula>LEN(TRIM($J$15))=0</formula>
    </cfRule>
  </conditionalFormatting>
  <conditionalFormatting sqref="K15">
    <cfRule type="expression" dxfId="20271" priority="1915" stopIfTrue="1">
      <formula>LEN(TRIM($K$15))=0</formula>
    </cfRule>
  </conditionalFormatting>
  <conditionalFormatting sqref="L15">
    <cfRule type="expression" dxfId="20270" priority="1916" stopIfTrue="1">
      <formula>LEN(TRIM($L$15))=0</formula>
    </cfRule>
  </conditionalFormatting>
  <conditionalFormatting sqref="N15">
    <cfRule type="expression" dxfId="20269" priority="1917" stopIfTrue="1">
      <formula>LEN(TRIM($N$15))=0</formula>
    </cfRule>
  </conditionalFormatting>
  <conditionalFormatting sqref="O15">
    <cfRule type="expression" dxfId="20268" priority="1918" stopIfTrue="1">
      <formula>LEN(TRIM($O$15))=0</formula>
    </cfRule>
  </conditionalFormatting>
  <conditionalFormatting sqref="P15">
    <cfRule type="expression" dxfId="20267" priority="1919" stopIfTrue="1">
      <formula>LEN(TRIM($P$15))=0</formula>
    </cfRule>
  </conditionalFormatting>
  <conditionalFormatting sqref="R15">
    <cfRule type="expression" dxfId="20266" priority="1920" stopIfTrue="1">
      <formula>LEN(TRIM($R$15))=0</formula>
    </cfRule>
  </conditionalFormatting>
  <conditionalFormatting sqref="S15">
    <cfRule type="expression" dxfId="20265" priority="1921" stopIfTrue="1">
      <formula>LEN(TRIM($S$15))=0</formula>
    </cfRule>
  </conditionalFormatting>
  <conditionalFormatting sqref="T15">
    <cfRule type="expression" dxfId="20264" priority="1922" stopIfTrue="1">
      <formula>LEN(TRIM($T$15))=0</formula>
    </cfRule>
  </conditionalFormatting>
  <conditionalFormatting sqref="V15">
    <cfRule type="expression" dxfId="20263" priority="1923" stopIfTrue="1">
      <formula>LEN(TRIM($V$15))=0</formula>
    </cfRule>
  </conditionalFormatting>
  <conditionalFormatting sqref="W15">
    <cfRule type="expression" dxfId="20262" priority="1924" stopIfTrue="1">
      <formula>LEN(TRIM($W$15))=0</formula>
    </cfRule>
  </conditionalFormatting>
  <conditionalFormatting sqref="X15">
    <cfRule type="expression" dxfId="20261" priority="1925" stopIfTrue="1">
      <formula>LEN(TRIM($X$15))=0</formula>
    </cfRule>
  </conditionalFormatting>
  <conditionalFormatting sqref="Z15">
    <cfRule type="expression" dxfId="20260" priority="1926" stopIfTrue="1">
      <formula>LEN(TRIM($Z$15))=0</formula>
    </cfRule>
  </conditionalFormatting>
  <conditionalFormatting sqref="AA15">
    <cfRule type="expression" dxfId="20259" priority="1927" stopIfTrue="1">
      <formula>LEN(TRIM($AA$15))=0</formula>
    </cfRule>
  </conditionalFormatting>
  <conditionalFormatting sqref="AB15">
    <cfRule type="expression" dxfId="20258" priority="1928" stopIfTrue="1">
      <formula>LEN(TRIM($AB$15))=0</formula>
    </cfRule>
  </conditionalFormatting>
  <conditionalFormatting sqref="AD15">
    <cfRule type="expression" dxfId="20257" priority="1929" stopIfTrue="1">
      <formula>LEN(TRIM($AD$15))=0</formula>
    </cfRule>
  </conditionalFormatting>
  <conditionalFormatting sqref="AE15">
    <cfRule type="expression" dxfId="20256" priority="1930" stopIfTrue="1">
      <formula>LEN(TRIM($AE$15))=0</formula>
    </cfRule>
  </conditionalFormatting>
  <conditionalFormatting sqref="AF15">
    <cfRule type="expression" dxfId="20255" priority="1931" stopIfTrue="1">
      <formula>LEN(TRIM($AF$15))=0</formula>
    </cfRule>
  </conditionalFormatting>
  <conditionalFormatting sqref="AH15">
    <cfRule type="expression" dxfId="20254" priority="1932" stopIfTrue="1">
      <formula>LEN(TRIM($AH$15))=0</formula>
    </cfRule>
  </conditionalFormatting>
  <conditionalFormatting sqref="AI15">
    <cfRule type="expression" dxfId="20253" priority="1933" stopIfTrue="1">
      <formula>LEN(TRIM($AI$15))=0</formula>
    </cfRule>
  </conditionalFormatting>
  <conditionalFormatting sqref="AJ15">
    <cfRule type="expression" dxfId="20252" priority="1934" stopIfTrue="1">
      <formula>LEN(TRIM($AJ$15))=0</formula>
    </cfRule>
  </conditionalFormatting>
  <conditionalFormatting sqref="BB15">
    <cfRule type="expression" dxfId="20251" priority="1935" stopIfTrue="1">
      <formula>LEN(TRIM($BB$15))=0</formula>
    </cfRule>
  </conditionalFormatting>
  <conditionalFormatting sqref="BC15">
    <cfRule type="expression" dxfId="20250" priority="1936" stopIfTrue="1">
      <formula>LEN(TRIM($BC$15))=0</formula>
    </cfRule>
  </conditionalFormatting>
  <conditionalFormatting sqref="BD15">
    <cfRule type="expression" dxfId="20249" priority="1937" stopIfTrue="1">
      <formula>LEN(TRIM($BD$15))=0</formula>
    </cfRule>
  </conditionalFormatting>
  <conditionalFormatting sqref="BF15">
    <cfRule type="expression" dxfId="20248" priority="1938" stopIfTrue="1">
      <formula>LEN(TRIM($BF$15))=0</formula>
    </cfRule>
  </conditionalFormatting>
  <conditionalFormatting sqref="BG15">
    <cfRule type="expression" dxfId="20247" priority="1939" stopIfTrue="1">
      <formula>LEN(TRIM($BG$15))=0</formula>
    </cfRule>
  </conditionalFormatting>
  <conditionalFormatting sqref="BH15">
    <cfRule type="expression" dxfId="20246" priority="1940" stopIfTrue="1">
      <formula>LEN(TRIM($BH$15))=0</formula>
    </cfRule>
  </conditionalFormatting>
  <conditionalFormatting sqref="F17">
    <cfRule type="expression" dxfId="20245" priority="1941" stopIfTrue="1">
      <formula>LEN(TRIM($F$17))=0</formula>
    </cfRule>
  </conditionalFormatting>
  <conditionalFormatting sqref="G17">
    <cfRule type="expression" dxfId="20244" priority="1942" stopIfTrue="1">
      <formula>LEN(TRIM($G$17))=0</formula>
    </cfRule>
  </conditionalFormatting>
  <conditionalFormatting sqref="H17">
    <cfRule type="expression" dxfId="20243" priority="1943" stopIfTrue="1">
      <formula>LEN(TRIM($H$17))=0</formula>
    </cfRule>
  </conditionalFormatting>
  <conditionalFormatting sqref="F18">
    <cfRule type="expression" dxfId="20242" priority="1944" stopIfTrue="1">
      <formula>LEN(TRIM($F$18))=0</formula>
    </cfRule>
  </conditionalFormatting>
  <conditionalFormatting sqref="G18">
    <cfRule type="expression" dxfId="20241" priority="1945" stopIfTrue="1">
      <formula>LEN(TRIM($G$18))=0</formula>
    </cfRule>
  </conditionalFormatting>
  <conditionalFormatting sqref="H18">
    <cfRule type="expression" dxfId="20240" priority="1946" stopIfTrue="1">
      <formula>LEN(TRIM($H$18))=0</formula>
    </cfRule>
  </conditionalFormatting>
  <conditionalFormatting sqref="J17">
    <cfRule type="expression" dxfId="20239" priority="1947" stopIfTrue="1">
      <formula>LEN(TRIM($J$17))=0</formula>
    </cfRule>
  </conditionalFormatting>
  <conditionalFormatting sqref="K17">
    <cfRule type="expression" dxfId="20238" priority="1948" stopIfTrue="1">
      <formula>LEN(TRIM($K$17))=0</formula>
    </cfRule>
  </conditionalFormatting>
  <conditionalFormatting sqref="L17">
    <cfRule type="expression" dxfId="20237" priority="1949" stopIfTrue="1">
      <formula>LEN(TRIM($L$17))=0</formula>
    </cfRule>
  </conditionalFormatting>
  <conditionalFormatting sqref="J18">
    <cfRule type="expression" dxfId="20236" priority="1950" stopIfTrue="1">
      <formula>LEN(TRIM($J$18))=0</formula>
    </cfRule>
  </conditionalFormatting>
  <conditionalFormatting sqref="K18">
    <cfRule type="expression" dxfId="20235" priority="1951" stopIfTrue="1">
      <formula>LEN(TRIM($K$18))=0</formula>
    </cfRule>
  </conditionalFormatting>
  <conditionalFormatting sqref="L18">
    <cfRule type="expression" dxfId="20234" priority="1952" stopIfTrue="1">
      <formula>LEN(TRIM($L$18))=0</formula>
    </cfRule>
  </conditionalFormatting>
  <conditionalFormatting sqref="N17">
    <cfRule type="expression" dxfId="20233" priority="1953" stopIfTrue="1">
      <formula>LEN(TRIM($N$17))=0</formula>
    </cfRule>
  </conditionalFormatting>
  <conditionalFormatting sqref="O17">
    <cfRule type="expression" dxfId="20232" priority="1954" stopIfTrue="1">
      <formula>LEN(TRIM($O$17))=0</formula>
    </cfRule>
  </conditionalFormatting>
  <conditionalFormatting sqref="P17">
    <cfRule type="expression" dxfId="20231" priority="1955" stopIfTrue="1">
      <formula>LEN(TRIM($P$17))=0</formula>
    </cfRule>
  </conditionalFormatting>
  <conditionalFormatting sqref="N18">
    <cfRule type="expression" dxfId="20230" priority="1956" stopIfTrue="1">
      <formula>LEN(TRIM($N$18))=0</formula>
    </cfRule>
  </conditionalFormatting>
  <conditionalFormatting sqref="O18">
    <cfRule type="expression" dxfId="20229" priority="1957" stopIfTrue="1">
      <formula>LEN(TRIM($O$18))=0</formula>
    </cfRule>
  </conditionalFormatting>
  <conditionalFormatting sqref="P18">
    <cfRule type="expression" dxfId="20228" priority="1958" stopIfTrue="1">
      <formula>LEN(TRIM($P$18))=0</formula>
    </cfRule>
  </conditionalFormatting>
  <conditionalFormatting sqref="R17">
    <cfRule type="expression" dxfId="20227" priority="1959" stopIfTrue="1">
      <formula>LEN(TRIM($R$17))=0</formula>
    </cfRule>
  </conditionalFormatting>
  <conditionalFormatting sqref="S17">
    <cfRule type="expression" dxfId="20226" priority="1960" stopIfTrue="1">
      <formula>LEN(TRIM($S$17))=0</formula>
    </cfRule>
  </conditionalFormatting>
  <conditionalFormatting sqref="T17">
    <cfRule type="expression" dxfId="20225" priority="1961" stopIfTrue="1">
      <formula>LEN(TRIM($T$17))=0</formula>
    </cfRule>
  </conditionalFormatting>
  <conditionalFormatting sqref="R18">
    <cfRule type="expression" dxfId="20224" priority="1962" stopIfTrue="1">
      <formula>LEN(TRIM($R$18))=0</formula>
    </cfRule>
  </conditionalFormatting>
  <conditionalFormatting sqref="S18">
    <cfRule type="expression" dxfId="20223" priority="1963" stopIfTrue="1">
      <formula>LEN(TRIM($S$18))=0</formula>
    </cfRule>
  </conditionalFormatting>
  <conditionalFormatting sqref="T18">
    <cfRule type="expression" dxfId="20222" priority="1964" stopIfTrue="1">
      <formula>LEN(TRIM($T$18))=0</formula>
    </cfRule>
  </conditionalFormatting>
  <conditionalFormatting sqref="V17">
    <cfRule type="expression" dxfId="20221" priority="1965" stopIfTrue="1">
      <formula>LEN(TRIM($V$17))=0</formula>
    </cfRule>
  </conditionalFormatting>
  <conditionalFormatting sqref="W17">
    <cfRule type="expression" dxfId="20220" priority="1966" stopIfTrue="1">
      <formula>LEN(TRIM($W$17))=0</formula>
    </cfRule>
  </conditionalFormatting>
  <conditionalFormatting sqref="X17">
    <cfRule type="expression" dxfId="20219" priority="1967" stopIfTrue="1">
      <formula>LEN(TRIM($X$17))=0</formula>
    </cfRule>
  </conditionalFormatting>
  <conditionalFormatting sqref="V18">
    <cfRule type="expression" dxfId="20218" priority="1968" stopIfTrue="1">
      <formula>LEN(TRIM($V$18))=0</formula>
    </cfRule>
  </conditionalFormatting>
  <conditionalFormatting sqref="W18">
    <cfRule type="expression" dxfId="20217" priority="1969" stopIfTrue="1">
      <formula>LEN(TRIM($W$18))=0</formula>
    </cfRule>
  </conditionalFormatting>
  <conditionalFormatting sqref="X18">
    <cfRule type="expression" dxfId="20216" priority="1970" stopIfTrue="1">
      <formula>LEN(TRIM($X$18))=0</formula>
    </cfRule>
  </conditionalFormatting>
  <conditionalFormatting sqref="Z17">
    <cfRule type="expression" dxfId="20215" priority="1971" stopIfTrue="1">
      <formula>LEN(TRIM($Z$17))=0</formula>
    </cfRule>
  </conditionalFormatting>
  <conditionalFormatting sqref="AA17">
    <cfRule type="expression" dxfId="20214" priority="1972" stopIfTrue="1">
      <formula>LEN(TRIM($AA$17))=0</formula>
    </cfRule>
  </conditionalFormatting>
  <conditionalFormatting sqref="AB17">
    <cfRule type="expression" dxfId="20213" priority="1973" stopIfTrue="1">
      <formula>LEN(TRIM($AB$17))=0</formula>
    </cfRule>
  </conditionalFormatting>
  <conditionalFormatting sqref="Z18">
    <cfRule type="expression" dxfId="20212" priority="1974" stopIfTrue="1">
      <formula>LEN(TRIM($Z$18))=0</formula>
    </cfRule>
  </conditionalFormatting>
  <conditionalFormatting sqref="AA18">
    <cfRule type="expression" dxfId="20211" priority="1975" stopIfTrue="1">
      <formula>LEN(TRIM($AA$18))=0</formula>
    </cfRule>
  </conditionalFormatting>
  <conditionalFormatting sqref="AB18">
    <cfRule type="expression" dxfId="20210" priority="1976" stopIfTrue="1">
      <formula>LEN(TRIM($AB$18))=0</formula>
    </cfRule>
  </conditionalFormatting>
  <conditionalFormatting sqref="AD17">
    <cfRule type="expression" dxfId="20209" priority="1977" stopIfTrue="1">
      <formula>LEN(TRIM($AD$17))=0</formula>
    </cfRule>
  </conditionalFormatting>
  <conditionalFormatting sqref="AE17">
    <cfRule type="expression" dxfId="20208" priority="1978" stopIfTrue="1">
      <formula>LEN(TRIM($AE$17))=0</formula>
    </cfRule>
  </conditionalFormatting>
  <conditionalFormatting sqref="AF17">
    <cfRule type="expression" dxfId="20207" priority="1979" stopIfTrue="1">
      <formula>LEN(TRIM($AF$17))=0</formula>
    </cfRule>
  </conditionalFormatting>
  <conditionalFormatting sqref="AD18">
    <cfRule type="expression" dxfId="20206" priority="1980" stopIfTrue="1">
      <formula>LEN(TRIM($AD$18))=0</formula>
    </cfRule>
  </conditionalFormatting>
  <conditionalFormatting sqref="AE18">
    <cfRule type="expression" dxfId="20205" priority="1981" stopIfTrue="1">
      <formula>LEN(TRIM($AE$18))=0</formula>
    </cfRule>
  </conditionalFormatting>
  <conditionalFormatting sqref="AF18">
    <cfRule type="expression" dxfId="20204" priority="1982" stopIfTrue="1">
      <formula>LEN(TRIM($AF$18))=0</formula>
    </cfRule>
  </conditionalFormatting>
  <conditionalFormatting sqref="AH17">
    <cfRule type="expression" dxfId="20203" priority="1983" stopIfTrue="1">
      <formula>LEN(TRIM($AH$17))=0</formula>
    </cfRule>
  </conditionalFormatting>
  <conditionalFormatting sqref="AI17">
    <cfRule type="expression" dxfId="20202" priority="1984" stopIfTrue="1">
      <formula>LEN(TRIM($AI$17))=0</formula>
    </cfRule>
  </conditionalFormatting>
  <conditionalFormatting sqref="AJ17">
    <cfRule type="expression" dxfId="20201" priority="1985" stopIfTrue="1">
      <formula>LEN(TRIM($AJ$17))=0</formula>
    </cfRule>
  </conditionalFormatting>
  <conditionalFormatting sqref="AH18">
    <cfRule type="expression" dxfId="20200" priority="1986" stopIfTrue="1">
      <formula>LEN(TRIM($AH$18))=0</formula>
    </cfRule>
  </conditionalFormatting>
  <conditionalFormatting sqref="AI18">
    <cfRule type="expression" dxfId="20199" priority="1987" stopIfTrue="1">
      <formula>LEN(TRIM($AI$18))=0</formula>
    </cfRule>
  </conditionalFormatting>
  <conditionalFormatting sqref="AJ18">
    <cfRule type="expression" dxfId="20198" priority="1988" stopIfTrue="1">
      <formula>LEN(TRIM($AJ$18))=0</formula>
    </cfRule>
  </conditionalFormatting>
  <conditionalFormatting sqref="BB17">
    <cfRule type="expression" dxfId="20197" priority="1989" stopIfTrue="1">
      <formula>LEN(TRIM($BB$17))=0</formula>
    </cfRule>
  </conditionalFormatting>
  <conditionalFormatting sqref="BC17">
    <cfRule type="expression" dxfId="20196" priority="1990" stopIfTrue="1">
      <formula>LEN(TRIM($BC$17))=0</formula>
    </cfRule>
  </conditionalFormatting>
  <conditionalFormatting sqref="BD17">
    <cfRule type="expression" dxfId="20195" priority="1991" stopIfTrue="1">
      <formula>LEN(TRIM($BD$17))=0</formula>
    </cfRule>
  </conditionalFormatting>
  <conditionalFormatting sqref="BB18">
    <cfRule type="expression" dxfId="20194" priority="1992" stopIfTrue="1">
      <formula>LEN(TRIM($BB$18))=0</formula>
    </cfRule>
  </conditionalFormatting>
  <conditionalFormatting sqref="BC18">
    <cfRule type="expression" dxfId="20193" priority="1993" stopIfTrue="1">
      <formula>LEN(TRIM($BC$18))=0</formula>
    </cfRule>
  </conditionalFormatting>
  <conditionalFormatting sqref="BD18">
    <cfRule type="expression" dxfId="20192" priority="1994" stopIfTrue="1">
      <formula>LEN(TRIM($BD$18))=0</formula>
    </cfRule>
  </conditionalFormatting>
  <conditionalFormatting sqref="BF17">
    <cfRule type="expression" dxfId="20191" priority="1995" stopIfTrue="1">
      <formula>LEN(TRIM($BF$17))=0</formula>
    </cfRule>
  </conditionalFormatting>
  <conditionalFormatting sqref="BG17">
    <cfRule type="expression" dxfId="20190" priority="1996" stopIfTrue="1">
      <formula>LEN(TRIM($BG$17))=0</formula>
    </cfRule>
  </conditionalFormatting>
  <conditionalFormatting sqref="BH17">
    <cfRule type="expression" dxfId="20189" priority="1997" stopIfTrue="1">
      <formula>LEN(TRIM($BH$17))=0</formula>
    </cfRule>
  </conditionalFormatting>
  <conditionalFormatting sqref="BF18">
    <cfRule type="expression" dxfId="20188" priority="1998" stopIfTrue="1">
      <formula>LEN(TRIM($BF$18))=0</formula>
    </cfRule>
  </conditionalFormatting>
  <conditionalFormatting sqref="BG18">
    <cfRule type="expression" dxfId="20187" priority="1999" stopIfTrue="1">
      <formula>LEN(TRIM($BG$18))=0</formula>
    </cfRule>
  </conditionalFormatting>
  <conditionalFormatting sqref="BH18">
    <cfRule type="expression" dxfId="20186" priority="2000" stopIfTrue="1">
      <formula>LEN(TRIM($BH$18))=0</formula>
    </cfRule>
  </conditionalFormatting>
  <conditionalFormatting sqref="F20">
    <cfRule type="expression" dxfId="20185" priority="2001" stopIfTrue="1">
      <formula>LEN(TRIM($F$20))=0</formula>
    </cfRule>
  </conditionalFormatting>
  <conditionalFormatting sqref="G20">
    <cfRule type="expression" dxfId="20184" priority="2002" stopIfTrue="1">
      <formula>LEN(TRIM($G$20))=0</formula>
    </cfRule>
  </conditionalFormatting>
  <conditionalFormatting sqref="H20">
    <cfRule type="expression" dxfId="20183" priority="2003" stopIfTrue="1">
      <formula>LEN(TRIM($H$20))=0</formula>
    </cfRule>
  </conditionalFormatting>
  <conditionalFormatting sqref="F21">
    <cfRule type="expression" dxfId="20182" priority="2004" stopIfTrue="1">
      <formula>LEN(TRIM($F$21))=0</formula>
    </cfRule>
  </conditionalFormatting>
  <conditionalFormatting sqref="G21">
    <cfRule type="expression" dxfId="20181" priority="2005" stopIfTrue="1">
      <formula>LEN(TRIM($G$21))=0</formula>
    </cfRule>
  </conditionalFormatting>
  <conditionalFormatting sqref="H21">
    <cfRule type="expression" dxfId="20180" priority="2006" stopIfTrue="1">
      <formula>LEN(TRIM($H$21))=0</formula>
    </cfRule>
  </conditionalFormatting>
  <conditionalFormatting sqref="F22">
    <cfRule type="expression" dxfId="20179" priority="2007" stopIfTrue="1">
      <formula>LEN(TRIM($F$22))=0</formula>
    </cfRule>
  </conditionalFormatting>
  <conditionalFormatting sqref="G22">
    <cfRule type="expression" dxfId="20178" priority="2008" stopIfTrue="1">
      <formula>LEN(TRIM($G$22))=0</formula>
    </cfRule>
  </conditionalFormatting>
  <conditionalFormatting sqref="H22">
    <cfRule type="expression" dxfId="20177" priority="2009" stopIfTrue="1">
      <formula>LEN(TRIM($H$22))=0</formula>
    </cfRule>
  </conditionalFormatting>
  <conditionalFormatting sqref="J20">
    <cfRule type="expression" dxfId="20176" priority="2010" stopIfTrue="1">
      <formula>LEN(TRIM($J$20))=0</formula>
    </cfRule>
  </conditionalFormatting>
  <conditionalFormatting sqref="K20">
    <cfRule type="expression" dxfId="20175" priority="2011" stopIfTrue="1">
      <formula>LEN(TRIM($K$20))=0</formula>
    </cfRule>
  </conditionalFormatting>
  <conditionalFormatting sqref="L20">
    <cfRule type="expression" dxfId="20174" priority="2012" stopIfTrue="1">
      <formula>LEN(TRIM($L$20))=0</formula>
    </cfRule>
  </conditionalFormatting>
  <conditionalFormatting sqref="J21">
    <cfRule type="expression" dxfId="20173" priority="2013" stopIfTrue="1">
      <formula>LEN(TRIM($J$21))=0</formula>
    </cfRule>
  </conditionalFormatting>
  <conditionalFormatting sqref="K21">
    <cfRule type="expression" dxfId="20172" priority="2014" stopIfTrue="1">
      <formula>LEN(TRIM($K$21))=0</formula>
    </cfRule>
  </conditionalFormatting>
  <conditionalFormatting sqref="L21">
    <cfRule type="expression" dxfId="20171" priority="2015" stopIfTrue="1">
      <formula>LEN(TRIM($L$21))=0</formula>
    </cfRule>
  </conditionalFormatting>
  <conditionalFormatting sqref="J22">
    <cfRule type="expression" dxfId="20170" priority="2016" stopIfTrue="1">
      <formula>LEN(TRIM($J$22))=0</formula>
    </cfRule>
  </conditionalFormatting>
  <conditionalFormatting sqref="K22">
    <cfRule type="expression" dxfId="20169" priority="2017" stopIfTrue="1">
      <formula>LEN(TRIM($K$22))=0</formula>
    </cfRule>
  </conditionalFormatting>
  <conditionalFormatting sqref="L22">
    <cfRule type="expression" dxfId="20168" priority="2018" stopIfTrue="1">
      <formula>LEN(TRIM($L$22))=0</formula>
    </cfRule>
  </conditionalFormatting>
  <conditionalFormatting sqref="N20">
    <cfRule type="expression" dxfId="20167" priority="2019" stopIfTrue="1">
      <formula>LEN(TRIM($N$20))=0</formula>
    </cfRule>
  </conditionalFormatting>
  <conditionalFormatting sqref="O20">
    <cfRule type="expression" dxfId="20166" priority="2020" stopIfTrue="1">
      <formula>LEN(TRIM($O$20))=0</formula>
    </cfRule>
  </conditionalFormatting>
  <conditionalFormatting sqref="P20">
    <cfRule type="expression" dxfId="20165" priority="2021" stopIfTrue="1">
      <formula>LEN(TRIM($P$20))=0</formula>
    </cfRule>
  </conditionalFormatting>
  <conditionalFormatting sqref="N21">
    <cfRule type="expression" dxfId="20164" priority="2022" stopIfTrue="1">
      <formula>LEN(TRIM($N$21))=0</formula>
    </cfRule>
  </conditionalFormatting>
  <conditionalFormatting sqref="O21">
    <cfRule type="expression" dxfId="20163" priority="2023" stopIfTrue="1">
      <formula>LEN(TRIM($O$21))=0</formula>
    </cfRule>
  </conditionalFormatting>
  <conditionalFormatting sqref="P21">
    <cfRule type="expression" dxfId="20162" priority="2024" stopIfTrue="1">
      <formula>LEN(TRIM($P$21))=0</formula>
    </cfRule>
  </conditionalFormatting>
  <conditionalFormatting sqref="N22">
    <cfRule type="expression" dxfId="20161" priority="2025" stopIfTrue="1">
      <formula>LEN(TRIM($N$22))=0</formula>
    </cfRule>
  </conditionalFormatting>
  <conditionalFormatting sqref="O22">
    <cfRule type="expression" dxfId="20160" priority="2026" stopIfTrue="1">
      <formula>LEN(TRIM($O$22))=0</formula>
    </cfRule>
  </conditionalFormatting>
  <conditionalFormatting sqref="P22">
    <cfRule type="expression" dxfId="20159" priority="2027" stopIfTrue="1">
      <formula>LEN(TRIM($P$22))=0</formula>
    </cfRule>
  </conditionalFormatting>
  <conditionalFormatting sqref="R20">
    <cfRule type="expression" dxfId="20158" priority="2028" stopIfTrue="1">
      <formula>LEN(TRIM($R$20))=0</formula>
    </cfRule>
  </conditionalFormatting>
  <conditionalFormatting sqref="S20">
    <cfRule type="expression" dxfId="20157" priority="2029" stopIfTrue="1">
      <formula>LEN(TRIM($S$20))=0</formula>
    </cfRule>
  </conditionalFormatting>
  <conditionalFormatting sqref="T20">
    <cfRule type="expression" dxfId="20156" priority="2030" stopIfTrue="1">
      <formula>LEN(TRIM($T$20))=0</formula>
    </cfRule>
  </conditionalFormatting>
  <conditionalFormatting sqref="R21">
    <cfRule type="expression" dxfId="20155" priority="2031" stopIfTrue="1">
      <formula>LEN(TRIM($R$21))=0</formula>
    </cfRule>
  </conditionalFormatting>
  <conditionalFormatting sqref="S21">
    <cfRule type="expression" dxfId="20154" priority="2032" stopIfTrue="1">
      <formula>LEN(TRIM($S$21))=0</formula>
    </cfRule>
  </conditionalFormatting>
  <conditionalFormatting sqref="T21">
    <cfRule type="expression" dxfId="20153" priority="2033" stopIfTrue="1">
      <formula>LEN(TRIM($T$21))=0</formula>
    </cfRule>
  </conditionalFormatting>
  <conditionalFormatting sqref="R22">
    <cfRule type="expression" dxfId="20152" priority="2034" stopIfTrue="1">
      <formula>LEN(TRIM($R$22))=0</formula>
    </cfRule>
  </conditionalFormatting>
  <conditionalFormatting sqref="S22">
    <cfRule type="expression" dxfId="20151" priority="2035" stopIfTrue="1">
      <formula>LEN(TRIM($S$22))=0</formula>
    </cfRule>
  </conditionalFormatting>
  <conditionalFormatting sqref="T22">
    <cfRule type="expression" dxfId="20150" priority="2036" stopIfTrue="1">
      <formula>LEN(TRIM($T$22))=0</formula>
    </cfRule>
  </conditionalFormatting>
  <conditionalFormatting sqref="V20">
    <cfRule type="expression" dxfId="20149" priority="2037" stopIfTrue="1">
      <formula>LEN(TRIM($V$20))=0</formula>
    </cfRule>
  </conditionalFormatting>
  <conditionalFormatting sqref="W20">
    <cfRule type="expression" dxfId="20148" priority="2038" stopIfTrue="1">
      <formula>LEN(TRIM($W$20))=0</formula>
    </cfRule>
  </conditionalFormatting>
  <conditionalFormatting sqref="X20">
    <cfRule type="expression" dxfId="20147" priority="2039" stopIfTrue="1">
      <formula>LEN(TRIM($X$20))=0</formula>
    </cfRule>
  </conditionalFormatting>
  <conditionalFormatting sqref="V21">
    <cfRule type="expression" dxfId="20146" priority="2040" stopIfTrue="1">
      <formula>LEN(TRIM($V$21))=0</formula>
    </cfRule>
  </conditionalFormatting>
  <conditionalFormatting sqref="W21">
    <cfRule type="expression" dxfId="20145" priority="2041" stopIfTrue="1">
      <formula>LEN(TRIM($W$21))=0</formula>
    </cfRule>
  </conditionalFormatting>
  <conditionalFormatting sqref="X21">
    <cfRule type="expression" dxfId="20144" priority="2042" stopIfTrue="1">
      <formula>LEN(TRIM($X$21))=0</formula>
    </cfRule>
  </conditionalFormatting>
  <conditionalFormatting sqref="V22">
    <cfRule type="expression" dxfId="20143" priority="2043" stopIfTrue="1">
      <formula>LEN(TRIM($V$22))=0</formula>
    </cfRule>
  </conditionalFormatting>
  <conditionalFormatting sqref="W22">
    <cfRule type="expression" dxfId="20142" priority="2044" stopIfTrue="1">
      <formula>LEN(TRIM($W$22))=0</formula>
    </cfRule>
  </conditionalFormatting>
  <conditionalFormatting sqref="X22">
    <cfRule type="expression" dxfId="20141" priority="2045" stopIfTrue="1">
      <formula>LEN(TRIM($X$22))=0</formula>
    </cfRule>
  </conditionalFormatting>
  <conditionalFormatting sqref="Z20">
    <cfRule type="expression" dxfId="20140" priority="2046" stopIfTrue="1">
      <formula>LEN(TRIM($Z$20))=0</formula>
    </cfRule>
  </conditionalFormatting>
  <conditionalFormatting sqref="AA20">
    <cfRule type="expression" dxfId="20139" priority="2047" stopIfTrue="1">
      <formula>LEN(TRIM($AA$20))=0</formula>
    </cfRule>
  </conditionalFormatting>
  <conditionalFormatting sqref="AB20">
    <cfRule type="expression" dxfId="20138" priority="2048" stopIfTrue="1">
      <formula>LEN(TRIM($AB$20))=0</formula>
    </cfRule>
  </conditionalFormatting>
  <conditionalFormatting sqref="Z21">
    <cfRule type="expression" dxfId="20137" priority="2049" stopIfTrue="1">
      <formula>LEN(TRIM($Z$21))=0</formula>
    </cfRule>
  </conditionalFormatting>
  <conditionalFormatting sqref="AA21">
    <cfRule type="expression" dxfId="20136" priority="2050" stopIfTrue="1">
      <formula>LEN(TRIM($AA$21))=0</formula>
    </cfRule>
  </conditionalFormatting>
  <conditionalFormatting sqref="AB21">
    <cfRule type="expression" dxfId="20135" priority="2051" stopIfTrue="1">
      <formula>LEN(TRIM($AB$21))=0</formula>
    </cfRule>
  </conditionalFormatting>
  <conditionalFormatting sqref="Z22">
    <cfRule type="expression" dxfId="20134" priority="2052" stopIfTrue="1">
      <formula>LEN(TRIM($Z$22))=0</formula>
    </cfRule>
  </conditionalFormatting>
  <conditionalFormatting sqref="AA22">
    <cfRule type="expression" dxfId="20133" priority="2053" stopIfTrue="1">
      <formula>LEN(TRIM($AA$22))=0</formula>
    </cfRule>
  </conditionalFormatting>
  <conditionalFormatting sqref="AB22">
    <cfRule type="expression" dxfId="20132" priority="2054" stopIfTrue="1">
      <formula>LEN(TRIM($AB$22))=0</formula>
    </cfRule>
  </conditionalFormatting>
  <conditionalFormatting sqref="AD20">
    <cfRule type="expression" dxfId="20131" priority="2055" stopIfTrue="1">
      <formula>LEN(TRIM($AD$20))=0</formula>
    </cfRule>
  </conditionalFormatting>
  <conditionalFormatting sqref="AE20">
    <cfRule type="expression" dxfId="20130" priority="2056" stopIfTrue="1">
      <formula>LEN(TRIM($AE$20))=0</formula>
    </cfRule>
  </conditionalFormatting>
  <conditionalFormatting sqref="AF20">
    <cfRule type="expression" dxfId="20129" priority="2057" stopIfTrue="1">
      <formula>LEN(TRIM($AF$20))=0</formula>
    </cfRule>
  </conditionalFormatting>
  <conditionalFormatting sqref="AD21">
    <cfRule type="expression" dxfId="20128" priority="2058" stopIfTrue="1">
      <formula>LEN(TRIM($AD$21))=0</formula>
    </cfRule>
  </conditionalFormatting>
  <conditionalFormatting sqref="AE21">
    <cfRule type="expression" dxfId="20127" priority="2059" stopIfTrue="1">
      <formula>LEN(TRIM($AE$21))=0</formula>
    </cfRule>
  </conditionalFormatting>
  <conditionalFormatting sqref="AF21">
    <cfRule type="expression" dxfId="20126" priority="2060" stopIfTrue="1">
      <formula>LEN(TRIM($AF$21))=0</formula>
    </cfRule>
  </conditionalFormatting>
  <conditionalFormatting sqref="AD22">
    <cfRule type="expression" dxfId="20125" priority="2061" stopIfTrue="1">
      <formula>LEN(TRIM($AD$22))=0</formula>
    </cfRule>
  </conditionalFormatting>
  <conditionalFormatting sqref="AE22">
    <cfRule type="expression" dxfId="20124" priority="2062" stopIfTrue="1">
      <formula>LEN(TRIM($AE$22))=0</formula>
    </cfRule>
  </conditionalFormatting>
  <conditionalFormatting sqref="AF22">
    <cfRule type="expression" dxfId="20123" priority="2063" stopIfTrue="1">
      <formula>LEN(TRIM($AF$22))=0</formula>
    </cfRule>
  </conditionalFormatting>
  <conditionalFormatting sqref="AH20">
    <cfRule type="expression" dxfId="20122" priority="2064" stopIfTrue="1">
      <formula>LEN(TRIM($AH$20))=0</formula>
    </cfRule>
  </conditionalFormatting>
  <conditionalFormatting sqref="AI20">
    <cfRule type="expression" dxfId="20121" priority="2065" stopIfTrue="1">
      <formula>LEN(TRIM($AI$20))=0</formula>
    </cfRule>
  </conditionalFormatting>
  <conditionalFormatting sqref="AJ20">
    <cfRule type="expression" dxfId="20120" priority="2066" stopIfTrue="1">
      <formula>LEN(TRIM($AJ$20))=0</formula>
    </cfRule>
  </conditionalFormatting>
  <conditionalFormatting sqref="AH21">
    <cfRule type="expression" dxfId="20119" priority="2067" stopIfTrue="1">
      <formula>LEN(TRIM($AH$21))=0</formula>
    </cfRule>
  </conditionalFormatting>
  <conditionalFormatting sqref="AI21">
    <cfRule type="expression" dxfId="20118" priority="2068" stopIfTrue="1">
      <formula>LEN(TRIM($AI$21))=0</formula>
    </cfRule>
  </conditionalFormatting>
  <conditionalFormatting sqref="AJ21">
    <cfRule type="expression" dxfId="20117" priority="2069" stopIfTrue="1">
      <formula>LEN(TRIM($AJ$21))=0</formula>
    </cfRule>
  </conditionalFormatting>
  <conditionalFormatting sqref="AH22">
    <cfRule type="expression" dxfId="20116" priority="2070" stopIfTrue="1">
      <formula>LEN(TRIM($AH$22))=0</formula>
    </cfRule>
  </conditionalFormatting>
  <conditionalFormatting sqref="AI22">
    <cfRule type="expression" dxfId="20115" priority="2071" stopIfTrue="1">
      <formula>LEN(TRIM($AI$22))=0</formula>
    </cfRule>
  </conditionalFormatting>
  <conditionalFormatting sqref="AJ22">
    <cfRule type="expression" dxfId="20114" priority="2072" stopIfTrue="1">
      <formula>LEN(TRIM($AJ$22))=0</formula>
    </cfRule>
  </conditionalFormatting>
  <conditionalFormatting sqref="BB20">
    <cfRule type="expression" dxfId="20113" priority="2073" stopIfTrue="1">
      <formula>LEN(TRIM($BB$20))=0</formula>
    </cfRule>
  </conditionalFormatting>
  <conditionalFormatting sqref="BC20">
    <cfRule type="expression" dxfId="20112" priority="2074" stopIfTrue="1">
      <formula>LEN(TRIM($BC$20))=0</formula>
    </cfRule>
  </conditionalFormatting>
  <conditionalFormatting sqref="BD20">
    <cfRule type="expression" dxfId="20111" priority="2075" stopIfTrue="1">
      <formula>LEN(TRIM($BD$20))=0</formula>
    </cfRule>
  </conditionalFormatting>
  <conditionalFormatting sqref="BB21">
    <cfRule type="expression" dxfId="20110" priority="2076" stopIfTrue="1">
      <formula>LEN(TRIM($BB$21))=0</formula>
    </cfRule>
  </conditionalFormatting>
  <conditionalFormatting sqref="BC21">
    <cfRule type="expression" dxfId="20109" priority="2077" stopIfTrue="1">
      <formula>LEN(TRIM($BC$21))=0</formula>
    </cfRule>
  </conditionalFormatting>
  <conditionalFormatting sqref="BD21">
    <cfRule type="expression" dxfId="20108" priority="2078" stopIfTrue="1">
      <formula>LEN(TRIM($BD$21))=0</formula>
    </cfRule>
  </conditionalFormatting>
  <conditionalFormatting sqref="BB22">
    <cfRule type="expression" dxfId="20107" priority="2079" stopIfTrue="1">
      <formula>LEN(TRIM($BB$22))=0</formula>
    </cfRule>
  </conditionalFormatting>
  <conditionalFormatting sqref="BC22">
    <cfRule type="expression" dxfId="20106" priority="2080" stopIfTrue="1">
      <formula>LEN(TRIM($BC$22))=0</formula>
    </cfRule>
  </conditionalFormatting>
  <conditionalFormatting sqref="BD22">
    <cfRule type="expression" dxfId="20105" priority="2081" stopIfTrue="1">
      <formula>LEN(TRIM($BD$22))=0</formula>
    </cfRule>
  </conditionalFormatting>
  <conditionalFormatting sqref="BF20">
    <cfRule type="expression" dxfId="20104" priority="2082" stopIfTrue="1">
      <formula>LEN(TRIM($BF$20))=0</formula>
    </cfRule>
  </conditionalFormatting>
  <conditionalFormatting sqref="BG20">
    <cfRule type="expression" dxfId="20103" priority="2083" stopIfTrue="1">
      <formula>LEN(TRIM($BG$20))=0</formula>
    </cfRule>
  </conditionalFormatting>
  <conditionalFormatting sqref="BH20">
    <cfRule type="expression" dxfId="20102" priority="2084" stopIfTrue="1">
      <formula>LEN(TRIM($BH$20))=0</formula>
    </cfRule>
  </conditionalFormatting>
  <conditionalFormatting sqref="BF21">
    <cfRule type="expression" dxfId="20101" priority="2085" stopIfTrue="1">
      <formula>LEN(TRIM($BF$21))=0</formula>
    </cfRule>
  </conditionalFormatting>
  <conditionalFormatting sqref="BG21">
    <cfRule type="expression" dxfId="20100" priority="2086" stopIfTrue="1">
      <formula>LEN(TRIM($BG$21))=0</formula>
    </cfRule>
  </conditionalFormatting>
  <conditionalFormatting sqref="BH21">
    <cfRule type="expression" dxfId="20099" priority="2087" stopIfTrue="1">
      <formula>LEN(TRIM($BH$21))=0</formula>
    </cfRule>
  </conditionalFormatting>
  <conditionalFormatting sqref="BF22">
    <cfRule type="expression" dxfId="20098" priority="2088" stopIfTrue="1">
      <formula>LEN(TRIM($BF$22))=0</formula>
    </cfRule>
  </conditionalFormatting>
  <conditionalFormatting sqref="BG22">
    <cfRule type="expression" dxfId="20097" priority="2089" stopIfTrue="1">
      <formula>LEN(TRIM($BG$22))=0</formula>
    </cfRule>
  </conditionalFormatting>
  <conditionalFormatting sqref="BH22">
    <cfRule type="expression" dxfId="20096" priority="2090" stopIfTrue="1">
      <formula>LEN(TRIM($BH$22))=0</formula>
    </cfRule>
  </conditionalFormatting>
  <conditionalFormatting sqref="F26">
    <cfRule type="expression" dxfId="20095" priority="2091" stopIfTrue="1">
      <formula>LEN(TRIM($F$26))=0</formula>
    </cfRule>
  </conditionalFormatting>
  <conditionalFormatting sqref="G26">
    <cfRule type="expression" dxfId="20094" priority="2092" stopIfTrue="1">
      <formula>LEN(TRIM($G$26))=0</formula>
    </cfRule>
  </conditionalFormatting>
  <conditionalFormatting sqref="H26">
    <cfRule type="expression" dxfId="20093" priority="2093" stopIfTrue="1">
      <formula>LEN(TRIM($H$26))=0</formula>
    </cfRule>
  </conditionalFormatting>
  <conditionalFormatting sqref="J26">
    <cfRule type="expression" dxfId="20092" priority="2094" stopIfTrue="1">
      <formula>LEN(TRIM($J$26))=0</formula>
    </cfRule>
  </conditionalFormatting>
  <conditionalFormatting sqref="K26">
    <cfRule type="expression" dxfId="20091" priority="2095" stopIfTrue="1">
      <formula>LEN(TRIM($K$26))=0</formula>
    </cfRule>
  </conditionalFormatting>
  <conditionalFormatting sqref="L26">
    <cfRule type="expression" dxfId="20090" priority="2096" stopIfTrue="1">
      <formula>LEN(TRIM($L$26))=0</formula>
    </cfRule>
  </conditionalFormatting>
  <conditionalFormatting sqref="N26">
    <cfRule type="expression" dxfId="20089" priority="2097" stopIfTrue="1">
      <formula>LEN(TRIM($N$26))=0</formula>
    </cfRule>
  </conditionalFormatting>
  <conditionalFormatting sqref="O26">
    <cfRule type="expression" dxfId="20088" priority="2098" stopIfTrue="1">
      <formula>LEN(TRIM($O$26))=0</formula>
    </cfRule>
  </conditionalFormatting>
  <conditionalFormatting sqref="P26">
    <cfRule type="expression" dxfId="20087" priority="2099" stopIfTrue="1">
      <formula>LEN(TRIM($P$26))=0</formula>
    </cfRule>
  </conditionalFormatting>
  <conditionalFormatting sqref="R26">
    <cfRule type="expression" dxfId="20086" priority="2100" stopIfTrue="1">
      <formula>LEN(TRIM($R$26))=0</formula>
    </cfRule>
  </conditionalFormatting>
  <conditionalFormatting sqref="S26">
    <cfRule type="expression" dxfId="20085" priority="2101" stopIfTrue="1">
      <formula>LEN(TRIM($S$26))=0</formula>
    </cfRule>
  </conditionalFormatting>
  <conditionalFormatting sqref="T26">
    <cfRule type="expression" dxfId="20084" priority="2102" stopIfTrue="1">
      <formula>LEN(TRIM($T$26))=0</formula>
    </cfRule>
  </conditionalFormatting>
  <conditionalFormatting sqref="V26">
    <cfRule type="expression" dxfId="20083" priority="2103" stopIfTrue="1">
      <formula>LEN(TRIM($V$26))=0</formula>
    </cfRule>
  </conditionalFormatting>
  <conditionalFormatting sqref="W26">
    <cfRule type="expression" dxfId="20082" priority="2104" stopIfTrue="1">
      <formula>LEN(TRIM($W$26))=0</formula>
    </cfRule>
  </conditionalFormatting>
  <conditionalFormatting sqref="X26">
    <cfRule type="expression" dxfId="20081" priority="2105" stopIfTrue="1">
      <formula>LEN(TRIM($X$26))=0</formula>
    </cfRule>
  </conditionalFormatting>
  <conditionalFormatting sqref="Z26">
    <cfRule type="expression" dxfId="20080" priority="2106" stopIfTrue="1">
      <formula>LEN(TRIM($Z$26))=0</formula>
    </cfRule>
  </conditionalFormatting>
  <conditionalFormatting sqref="AA26">
    <cfRule type="expression" dxfId="20079" priority="2107" stopIfTrue="1">
      <formula>LEN(TRIM($AA$26))=0</formula>
    </cfRule>
  </conditionalFormatting>
  <conditionalFormatting sqref="AB26">
    <cfRule type="expression" dxfId="20078" priority="2108" stopIfTrue="1">
      <formula>LEN(TRIM($AB$26))=0</formula>
    </cfRule>
  </conditionalFormatting>
  <conditionalFormatting sqref="AD26">
    <cfRule type="expression" dxfId="20077" priority="2109" stopIfTrue="1">
      <formula>LEN(TRIM($AD$26))=0</formula>
    </cfRule>
  </conditionalFormatting>
  <conditionalFormatting sqref="AE26">
    <cfRule type="expression" dxfId="20076" priority="2110" stopIfTrue="1">
      <formula>LEN(TRIM($AE$26))=0</formula>
    </cfRule>
  </conditionalFormatting>
  <conditionalFormatting sqref="AF26">
    <cfRule type="expression" dxfId="20075" priority="2111" stopIfTrue="1">
      <formula>LEN(TRIM($AF$26))=0</formula>
    </cfRule>
  </conditionalFormatting>
  <conditionalFormatting sqref="AH26">
    <cfRule type="expression" dxfId="20074" priority="2112" stopIfTrue="1">
      <formula>LEN(TRIM($AH$26))=0</formula>
    </cfRule>
  </conditionalFormatting>
  <conditionalFormatting sqref="AI26">
    <cfRule type="expression" dxfId="20073" priority="2113" stopIfTrue="1">
      <formula>LEN(TRIM($AI$26))=0</formula>
    </cfRule>
  </conditionalFormatting>
  <conditionalFormatting sqref="AJ26">
    <cfRule type="expression" dxfId="20072" priority="2114" stopIfTrue="1">
      <formula>LEN(TRIM($AJ$26))=0</formula>
    </cfRule>
  </conditionalFormatting>
  <conditionalFormatting sqref="BB26">
    <cfRule type="expression" dxfId="20071" priority="2115" stopIfTrue="1">
      <formula>LEN(TRIM($BB$26))=0</formula>
    </cfRule>
  </conditionalFormatting>
  <conditionalFormatting sqref="BC26">
    <cfRule type="expression" dxfId="20070" priority="2116" stopIfTrue="1">
      <formula>LEN(TRIM($BC$26))=0</formula>
    </cfRule>
  </conditionalFormatting>
  <conditionalFormatting sqref="BD26">
    <cfRule type="expression" dxfId="20069" priority="2117" stopIfTrue="1">
      <formula>LEN(TRIM($BD$26))=0</formula>
    </cfRule>
  </conditionalFormatting>
  <conditionalFormatting sqref="BF26">
    <cfRule type="expression" dxfId="20068" priority="2118" stopIfTrue="1">
      <formula>LEN(TRIM($BF$26))=0</formula>
    </cfRule>
  </conditionalFormatting>
  <conditionalFormatting sqref="BG26">
    <cfRule type="expression" dxfId="20067" priority="2119" stopIfTrue="1">
      <formula>LEN(TRIM($BG$26))=0</formula>
    </cfRule>
  </conditionalFormatting>
  <conditionalFormatting sqref="BH26">
    <cfRule type="expression" dxfId="20066" priority="2120" stopIfTrue="1">
      <formula>LEN(TRIM($BH$26))=0</formula>
    </cfRule>
  </conditionalFormatting>
  <conditionalFormatting sqref="F28">
    <cfRule type="expression" dxfId="20065" priority="2121" stopIfTrue="1">
      <formula>LEN(TRIM($F$28))=0</formula>
    </cfRule>
  </conditionalFormatting>
  <conditionalFormatting sqref="G28">
    <cfRule type="expression" dxfId="20064" priority="2122" stopIfTrue="1">
      <formula>LEN(TRIM($G$28))=0</formula>
    </cfRule>
  </conditionalFormatting>
  <conditionalFormatting sqref="H28">
    <cfRule type="expression" dxfId="20063" priority="2123" stopIfTrue="1">
      <formula>LEN(TRIM($H$28))=0</formula>
    </cfRule>
  </conditionalFormatting>
  <conditionalFormatting sqref="F29">
    <cfRule type="expression" dxfId="20062" priority="2124" stopIfTrue="1">
      <formula>LEN(TRIM($F$29))=0</formula>
    </cfRule>
  </conditionalFormatting>
  <conditionalFormatting sqref="G29">
    <cfRule type="expression" dxfId="20061" priority="2125" stopIfTrue="1">
      <formula>LEN(TRIM($G$29))=0</formula>
    </cfRule>
  </conditionalFormatting>
  <conditionalFormatting sqref="H29">
    <cfRule type="expression" dxfId="20060" priority="2126" stopIfTrue="1">
      <formula>LEN(TRIM($H$29))=0</formula>
    </cfRule>
  </conditionalFormatting>
  <conditionalFormatting sqref="F30">
    <cfRule type="expression" dxfId="20059" priority="2127" stopIfTrue="1">
      <formula>LEN(TRIM($F$30))=0</formula>
    </cfRule>
  </conditionalFormatting>
  <conditionalFormatting sqref="G30">
    <cfRule type="expression" dxfId="20058" priority="2128" stopIfTrue="1">
      <formula>LEN(TRIM($G$30))=0</formula>
    </cfRule>
  </conditionalFormatting>
  <conditionalFormatting sqref="H30">
    <cfRule type="expression" dxfId="20057" priority="2129" stopIfTrue="1">
      <formula>LEN(TRIM($H$30))=0</formula>
    </cfRule>
  </conditionalFormatting>
  <conditionalFormatting sqref="F31">
    <cfRule type="expression" dxfId="20056" priority="2130" stopIfTrue="1">
      <formula>LEN(TRIM($F$31))=0</formula>
    </cfRule>
  </conditionalFormatting>
  <conditionalFormatting sqref="G31">
    <cfRule type="expression" dxfId="20055" priority="2131" stopIfTrue="1">
      <formula>LEN(TRIM($G$31))=0</formula>
    </cfRule>
  </conditionalFormatting>
  <conditionalFormatting sqref="H31">
    <cfRule type="expression" dxfId="20054" priority="2132" stopIfTrue="1">
      <formula>LEN(TRIM($H$31))=0</formula>
    </cfRule>
  </conditionalFormatting>
  <conditionalFormatting sqref="F32">
    <cfRule type="expression" dxfId="20053" priority="2133" stopIfTrue="1">
      <formula>LEN(TRIM($F$32))=0</formula>
    </cfRule>
  </conditionalFormatting>
  <conditionalFormatting sqref="G32">
    <cfRule type="expression" dxfId="20052" priority="2134" stopIfTrue="1">
      <formula>LEN(TRIM($G$32))=0</formula>
    </cfRule>
  </conditionalFormatting>
  <conditionalFormatting sqref="H32">
    <cfRule type="expression" dxfId="20051" priority="2135" stopIfTrue="1">
      <formula>LEN(TRIM($H$32))=0</formula>
    </cfRule>
  </conditionalFormatting>
  <conditionalFormatting sqref="F33">
    <cfRule type="expression" dxfId="20050" priority="2136" stopIfTrue="1">
      <formula>LEN(TRIM($F$33))=0</formula>
    </cfRule>
  </conditionalFormatting>
  <conditionalFormatting sqref="G33">
    <cfRule type="expression" dxfId="20049" priority="2137" stopIfTrue="1">
      <formula>LEN(TRIM($G$33))=0</formula>
    </cfRule>
  </conditionalFormatting>
  <conditionalFormatting sqref="H33">
    <cfRule type="expression" dxfId="20048" priority="2138" stopIfTrue="1">
      <formula>LEN(TRIM($H$33))=0</formula>
    </cfRule>
  </conditionalFormatting>
  <conditionalFormatting sqref="F34">
    <cfRule type="expression" dxfId="20047" priority="2139" stopIfTrue="1">
      <formula>LEN(TRIM($F$34))=0</formula>
    </cfRule>
  </conditionalFormatting>
  <conditionalFormatting sqref="G34">
    <cfRule type="expression" dxfId="20046" priority="2140" stopIfTrue="1">
      <formula>LEN(TRIM($G$34))=0</formula>
    </cfRule>
  </conditionalFormatting>
  <conditionalFormatting sqref="H34">
    <cfRule type="expression" dxfId="20045" priority="2141" stopIfTrue="1">
      <formula>LEN(TRIM($H$34))=0</formula>
    </cfRule>
  </conditionalFormatting>
  <conditionalFormatting sqref="J28">
    <cfRule type="expression" dxfId="20044" priority="2142" stopIfTrue="1">
      <formula>LEN(TRIM($J$28))=0</formula>
    </cfRule>
  </conditionalFormatting>
  <conditionalFormatting sqref="K28">
    <cfRule type="expression" dxfId="20043" priority="2143" stopIfTrue="1">
      <formula>LEN(TRIM($K$28))=0</formula>
    </cfRule>
  </conditionalFormatting>
  <conditionalFormatting sqref="L28">
    <cfRule type="expression" dxfId="20042" priority="2144" stopIfTrue="1">
      <formula>LEN(TRIM($L$28))=0</formula>
    </cfRule>
  </conditionalFormatting>
  <conditionalFormatting sqref="J29">
    <cfRule type="expression" dxfId="20041" priority="2145" stopIfTrue="1">
      <formula>LEN(TRIM($J$29))=0</formula>
    </cfRule>
  </conditionalFormatting>
  <conditionalFormatting sqref="K29">
    <cfRule type="expression" dxfId="20040" priority="2146" stopIfTrue="1">
      <formula>LEN(TRIM($K$29))=0</formula>
    </cfRule>
  </conditionalFormatting>
  <conditionalFormatting sqref="L29">
    <cfRule type="expression" dxfId="20039" priority="2147" stopIfTrue="1">
      <formula>LEN(TRIM($L$29))=0</formula>
    </cfRule>
  </conditionalFormatting>
  <conditionalFormatting sqref="J30">
    <cfRule type="expression" dxfId="20038" priority="2148" stopIfTrue="1">
      <formula>LEN(TRIM($J$30))=0</formula>
    </cfRule>
  </conditionalFormatting>
  <conditionalFormatting sqref="K30">
    <cfRule type="expression" dxfId="20037" priority="2149" stopIfTrue="1">
      <formula>LEN(TRIM($K$30))=0</formula>
    </cfRule>
  </conditionalFormatting>
  <conditionalFormatting sqref="L30">
    <cfRule type="expression" dxfId="20036" priority="2150" stopIfTrue="1">
      <formula>LEN(TRIM($L$30))=0</formula>
    </cfRule>
  </conditionalFormatting>
  <conditionalFormatting sqref="J31">
    <cfRule type="expression" dxfId="20035" priority="2151" stopIfTrue="1">
      <formula>LEN(TRIM($J$31))=0</formula>
    </cfRule>
  </conditionalFormatting>
  <conditionalFormatting sqref="K31">
    <cfRule type="expression" dxfId="20034" priority="2152" stopIfTrue="1">
      <formula>LEN(TRIM($K$31))=0</formula>
    </cfRule>
  </conditionalFormatting>
  <conditionalFormatting sqref="L31">
    <cfRule type="expression" dxfId="20033" priority="2153" stopIfTrue="1">
      <formula>LEN(TRIM($L$31))=0</formula>
    </cfRule>
  </conditionalFormatting>
  <conditionalFormatting sqref="J32">
    <cfRule type="expression" dxfId="20032" priority="2154" stopIfTrue="1">
      <formula>LEN(TRIM($J$32))=0</formula>
    </cfRule>
  </conditionalFormatting>
  <conditionalFormatting sqref="K32">
    <cfRule type="expression" dxfId="20031" priority="2155" stopIfTrue="1">
      <formula>LEN(TRIM($K$32))=0</formula>
    </cfRule>
  </conditionalFormatting>
  <conditionalFormatting sqref="L32">
    <cfRule type="expression" dxfId="20030" priority="2156" stopIfTrue="1">
      <formula>LEN(TRIM($L$32))=0</formula>
    </cfRule>
  </conditionalFormatting>
  <conditionalFormatting sqref="J33">
    <cfRule type="expression" dxfId="20029" priority="2157" stopIfTrue="1">
      <formula>LEN(TRIM($J$33))=0</formula>
    </cfRule>
  </conditionalFormatting>
  <conditionalFormatting sqref="K33">
    <cfRule type="expression" dxfId="20028" priority="2158" stopIfTrue="1">
      <formula>LEN(TRIM($K$33))=0</formula>
    </cfRule>
  </conditionalFormatting>
  <conditionalFormatting sqref="L33">
    <cfRule type="expression" dxfId="20027" priority="2159" stopIfTrue="1">
      <formula>LEN(TRIM($L$33))=0</formula>
    </cfRule>
  </conditionalFormatting>
  <conditionalFormatting sqref="J34">
    <cfRule type="expression" dxfId="20026" priority="2160" stopIfTrue="1">
      <formula>LEN(TRIM($J$34))=0</formula>
    </cfRule>
  </conditionalFormatting>
  <conditionalFormatting sqref="K34">
    <cfRule type="expression" dxfId="20025" priority="2161" stopIfTrue="1">
      <formula>LEN(TRIM($K$34))=0</formula>
    </cfRule>
  </conditionalFormatting>
  <conditionalFormatting sqref="L34">
    <cfRule type="expression" dxfId="20024" priority="2162" stopIfTrue="1">
      <formula>LEN(TRIM($L$34))=0</formula>
    </cfRule>
  </conditionalFormatting>
  <conditionalFormatting sqref="N28">
    <cfRule type="expression" dxfId="20023" priority="2163" stopIfTrue="1">
      <formula>LEN(TRIM($N$28))=0</formula>
    </cfRule>
  </conditionalFormatting>
  <conditionalFormatting sqref="O28">
    <cfRule type="expression" dxfId="20022" priority="2164" stopIfTrue="1">
      <formula>LEN(TRIM($O$28))=0</formula>
    </cfRule>
  </conditionalFormatting>
  <conditionalFormatting sqref="P28">
    <cfRule type="expression" dxfId="20021" priority="2165" stopIfTrue="1">
      <formula>LEN(TRIM($P$28))=0</formula>
    </cfRule>
  </conditionalFormatting>
  <conditionalFormatting sqref="N29">
    <cfRule type="expression" dxfId="20020" priority="2166" stopIfTrue="1">
      <formula>LEN(TRIM($N$29))=0</formula>
    </cfRule>
  </conditionalFormatting>
  <conditionalFormatting sqref="O29">
    <cfRule type="expression" dxfId="20019" priority="2167" stopIfTrue="1">
      <formula>LEN(TRIM($O$29))=0</formula>
    </cfRule>
  </conditionalFormatting>
  <conditionalFormatting sqref="P29">
    <cfRule type="expression" dxfId="20018" priority="2168" stopIfTrue="1">
      <formula>LEN(TRIM($P$29))=0</formula>
    </cfRule>
  </conditionalFormatting>
  <conditionalFormatting sqref="N30">
    <cfRule type="expression" dxfId="20017" priority="2169" stopIfTrue="1">
      <formula>LEN(TRIM($N$30))=0</formula>
    </cfRule>
  </conditionalFormatting>
  <conditionalFormatting sqref="O30">
    <cfRule type="expression" dxfId="20016" priority="2170" stopIfTrue="1">
      <formula>LEN(TRIM($O$30))=0</formula>
    </cfRule>
  </conditionalFormatting>
  <conditionalFormatting sqref="P30">
    <cfRule type="expression" dxfId="20015" priority="2171" stopIfTrue="1">
      <formula>LEN(TRIM($P$30))=0</formula>
    </cfRule>
  </conditionalFormatting>
  <conditionalFormatting sqref="N31">
    <cfRule type="expression" dxfId="20014" priority="2172" stopIfTrue="1">
      <formula>LEN(TRIM($N$31))=0</formula>
    </cfRule>
  </conditionalFormatting>
  <conditionalFormatting sqref="O31">
    <cfRule type="expression" dxfId="20013" priority="2173" stopIfTrue="1">
      <formula>LEN(TRIM($O$31))=0</formula>
    </cfRule>
  </conditionalFormatting>
  <conditionalFormatting sqref="P31">
    <cfRule type="expression" dxfId="20012" priority="2174" stopIfTrue="1">
      <formula>LEN(TRIM($P$31))=0</formula>
    </cfRule>
  </conditionalFormatting>
  <conditionalFormatting sqref="N32">
    <cfRule type="expression" dxfId="20011" priority="2175" stopIfTrue="1">
      <formula>LEN(TRIM($N$32))=0</formula>
    </cfRule>
  </conditionalFormatting>
  <conditionalFormatting sqref="O32">
    <cfRule type="expression" dxfId="20010" priority="2176" stopIfTrue="1">
      <formula>LEN(TRIM($O$32))=0</formula>
    </cfRule>
  </conditionalFormatting>
  <conditionalFormatting sqref="P32">
    <cfRule type="expression" dxfId="20009" priority="2177" stopIfTrue="1">
      <formula>LEN(TRIM($P$32))=0</formula>
    </cfRule>
  </conditionalFormatting>
  <conditionalFormatting sqref="N33">
    <cfRule type="expression" dxfId="20008" priority="2178" stopIfTrue="1">
      <formula>LEN(TRIM($N$33))=0</formula>
    </cfRule>
  </conditionalFormatting>
  <conditionalFormatting sqref="O33">
    <cfRule type="expression" dxfId="20007" priority="2179" stopIfTrue="1">
      <formula>LEN(TRIM($O$33))=0</formula>
    </cfRule>
  </conditionalFormatting>
  <conditionalFormatting sqref="P33">
    <cfRule type="expression" dxfId="20006" priority="2180" stopIfTrue="1">
      <formula>LEN(TRIM($P$33))=0</formula>
    </cfRule>
  </conditionalFormatting>
  <conditionalFormatting sqref="N34">
    <cfRule type="expression" dxfId="20005" priority="2181" stopIfTrue="1">
      <formula>LEN(TRIM($N$34))=0</formula>
    </cfRule>
  </conditionalFormatting>
  <conditionalFormatting sqref="O34">
    <cfRule type="expression" dxfId="20004" priority="2182" stopIfTrue="1">
      <formula>LEN(TRIM($O$34))=0</formula>
    </cfRule>
  </conditionalFormatting>
  <conditionalFormatting sqref="P34">
    <cfRule type="expression" dxfId="20003" priority="2183" stopIfTrue="1">
      <formula>LEN(TRIM($P$34))=0</formula>
    </cfRule>
  </conditionalFormatting>
  <conditionalFormatting sqref="R28">
    <cfRule type="expression" dxfId="20002" priority="2184" stopIfTrue="1">
      <formula>LEN(TRIM($R$28))=0</formula>
    </cfRule>
  </conditionalFormatting>
  <conditionalFormatting sqref="S28">
    <cfRule type="expression" dxfId="20001" priority="2185" stopIfTrue="1">
      <formula>LEN(TRIM($S$28))=0</formula>
    </cfRule>
  </conditionalFormatting>
  <conditionalFormatting sqref="T28">
    <cfRule type="expression" dxfId="20000" priority="2186" stopIfTrue="1">
      <formula>LEN(TRIM($T$28))=0</formula>
    </cfRule>
  </conditionalFormatting>
  <conditionalFormatting sqref="R29">
    <cfRule type="expression" dxfId="19999" priority="2187" stopIfTrue="1">
      <formula>LEN(TRIM($R$29))=0</formula>
    </cfRule>
  </conditionalFormatting>
  <conditionalFormatting sqref="S29">
    <cfRule type="expression" dxfId="19998" priority="2188" stopIfTrue="1">
      <formula>LEN(TRIM($S$29))=0</formula>
    </cfRule>
  </conditionalFormatting>
  <conditionalFormatting sqref="T29">
    <cfRule type="expression" dxfId="19997" priority="2189" stopIfTrue="1">
      <formula>LEN(TRIM($T$29))=0</formula>
    </cfRule>
  </conditionalFormatting>
  <conditionalFormatting sqref="R30">
    <cfRule type="expression" dxfId="19996" priority="2190" stopIfTrue="1">
      <formula>LEN(TRIM($R$30))=0</formula>
    </cfRule>
  </conditionalFormatting>
  <conditionalFormatting sqref="S30">
    <cfRule type="expression" dxfId="19995" priority="2191" stopIfTrue="1">
      <formula>LEN(TRIM($S$30))=0</formula>
    </cfRule>
  </conditionalFormatting>
  <conditionalFormatting sqref="T30">
    <cfRule type="expression" dxfId="19994" priority="2192" stopIfTrue="1">
      <formula>LEN(TRIM($T$30))=0</formula>
    </cfRule>
  </conditionalFormatting>
  <conditionalFormatting sqref="R31">
    <cfRule type="expression" dxfId="19993" priority="2193" stopIfTrue="1">
      <formula>LEN(TRIM($R$31))=0</formula>
    </cfRule>
  </conditionalFormatting>
  <conditionalFormatting sqref="S31">
    <cfRule type="expression" dxfId="19992" priority="2194" stopIfTrue="1">
      <formula>LEN(TRIM($S$31))=0</formula>
    </cfRule>
  </conditionalFormatting>
  <conditionalFormatting sqref="T31">
    <cfRule type="expression" dxfId="19991" priority="2195" stopIfTrue="1">
      <formula>LEN(TRIM($T$31))=0</formula>
    </cfRule>
  </conditionalFormatting>
  <conditionalFormatting sqref="R32">
    <cfRule type="expression" dxfId="19990" priority="2196" stopIfTrue="1">
      <formula>LEN(TRIM($R$32))=0</formula>
    </cfRule>
  </conditionalFormatting>
  <conditionalFormatting sqref="S32">
    <cfRule type="expression" dxfId="19989" priority="2197" stopIfTrue="1">
      <formula>LEN(TRIM($S$32))=0</formula>
    </cfRule>
  </conditionalFormatting>
  <conditionalFormatting sqref="T32">
    <cfRule type="expression" dxfId="19988" priority="2198" stopIfTrue="1">
      <formula>LEN(TRIM($T$32))=0</formula>
    </cfRule>
  </conditionalFormatting>
  <conditionalFormatting sqref="R33">
    <cfRule type="expression" dxfId="19987" priority="2199" stopIfTrue="1">
      <formula>LEN(TRIM($R$33))=0</formula>
    </cfRule>
  </conditionalFormatting>
  <conditionalFormatting sqref="S33">
    <cfRule type="expression" dxfId="19986" priority="2200" stopIfTrue="1">
      <formula>LEN(TRIM($S$33))=0</formula>
    </cfRule>
  </conditionalFormatting>
  <conditionalFormatting sqref="T33">
    <cfRule type="expression" dxfId="19985" priority="2201" stopIfTrue="1">
      <formula>LEN(TRIM($T$33))=0</formula>
    </cfRule>
  </conditionalFormatting>
  <conditionalFormatting sqref="R34">
    <cfRule type="expression" dxfId="19984" priority="2202" stopIfTrue="1">
      <formula>LEN(TRIM($R$34))=0</formula>
    </cfRule>
  </conditionalFormatting>
  <conditionalFormatting sqref="S34">
    <cfRule type="expression" dxfId="19983" priority="2203" stopIfTrue="1">
      <formula>LEN(TRIM($S$34))=0</formula>
    </cfRule>
  </conditionalFormatting>
  <conditionalFormatting sqref="T34">
    <cfRule type="expression" dxfId="19982" priority="2204" stopIfTrue="1">
      <formula>LEN(TRIM($T$34))=0</formula>
    </cfRule>
  </conditionalFormatting>
  <conditionalFormatting sqref="V28">
    <cfRule type="expression" dxfId="19981" priority="2205" stopIfTrue="1">
      <formula>LEN(TRIM($V$28))=0</formula>
    </cfRule>
  </conditionalFormatting>
  <conditionalFormatting sqref="W28">
    <cfRule type="expression" dxfId="19980" priority="2206" stopIfTrue="1">
      <formula>LEN(TRIM($W$28))=0</formula>
    </cfRule>
  </conditionalFormatting>
  <conditionalFormatting sqref="X28">
    <cfRule type="expression" dxfId="19979" priority="2207" stopIfTrue="1">
      <formula>LEN(TRIM($X$28))=0</formula>
    </cfRule>
  </conditionalFormatting>
  <conditionalFormatting sqref="V29">
    <cfRule type="expression" dxfId="19978" priority="2208" stopIfTrue="1">
      <formula>LEN(TRIM($V$29))=0</formula>
    </cfRule>
  </conditionalFormatting>
  <conditionalFormatting sqref="W29">
    <cfRule type="expression" dxfId="19977" priority="2209" stopIfTrue="1">
      <formula>LEN(TRIM($W$29))=0</formula>
    </cfRule>
  </conditionalFormatting>
  <conditionalFormatting sqref="X29">
    <cfRule type="expression" dxfId="19976" priority="2210" stopIfTrue="1">
      <formula>LEN(TRIM($X$29))=0</formula>
    </cfRule>
  </conditionalFormatting>
  <conditionalFormatting sqref="V30">
    <cfRule type="expression" dxfId="19975" priority="2211" stopIfTrue="1">
      <formula>LEN(TRIM($V$30))=0</formula>
    </cfRule>
  </conditionalFormatting>
  <conditionalFormatting sqref="W30">
    <cfRule type="expression" dxfId="19974" priority="2212" stopIfTrue="1">
      <formula>LEN(TRIM($W$30))=0</formula>
    </cfRule>
  </conditionalFormatting>
  <conditionalFormatting sqref="X30">
    <cfRule type="expression" dxfId="19973" priority="2213" stopIfTrue="1">
      <formula>LEN(TRIM($X$30))=0</formula>
    </cfRule>
  </conditionalFormatting>
  <conditionalFormatting sqref="V31">
    <cfRule type="expression" dxfId="19972" priority="2214" stopIfTrue="1">
      <formula>LEN(TRIM($V$31))=0</formula>
    </cfRule>
  </conditionalFormatting>
  <conditionalFormatting sqref="W31">
    <cfRule type="expression" dxfId="19971" priority="2215" stopIfTrue="1">
      <formula>LEN(TRIM($W$31))=0</formula>
    </cfRule>
  </conditionalFormatting>
  <conditionalFormatting sqref="X31">
    <cfRule type="expression" dxfId="19970" priority="2216" stopIfTrue="1">
      <formula>LEN(TRIM($X$31))=0</formula>
    </cfRule>
  </conditionalFormatting>
  <conditionalFormatting sqref="V32">
    <cfRule type="expression" dxfId="19969" priority="2217" stopIfTrue="1">
      <formula>LEN(TRIM($V$32))=0</formula>
    </cfRule>
  </conditionalFormatting>
  <conditionalFormatting sqref="W32">
    <cfRule type="expression" dxfId="19968" priority="2218" stopIfTrue="1">
      <formula>LEN(TRIM($W$32))=0</formula>
    </cfRule>
  </conditionalFormatting>
  <conditionalFormatting sqref="X32">
    <cfRule type="expression" dxfId="19967" priority="2219" stopIfTrue="1">
      <formula>LEN(TRIM($X$32))=0</formula>
    </cfRule>
  </conditionalFormatting>
  <conditionalFormatting sqref="V33">
    <cfRule type="expression" dxfId="19966" priority="2220" stopIfTrue="1">
      <formula>LEN(TRIM($V$33))=0</formula>
    </cfRule>
  </conditionalFormatting>
  <conditionalFormatting sqref="W33">
    <cfRule type="expression" dxfId="19965" priority="2221" stopIfTrue="1">
      <formula>LEN(TRIM($W$33))=0</formula>
    </cfRule>
  </conditionalFormatting>
  <conditionalFormatting sqref="X33">
    <cfRule type="expression" dxfId="19964" priority="2222" stopIfTrue="1">
      <formula>LEN(TRIM($X$33))=0</formula>
    </cfRule>
  </conditionalFormatting>
  <conditionalFormatting sqref="V34">
    <cfRule type="expression" dxfId="19963" priority="2223" stopIfTrue="1">
      <formula>LEN(TRIM($V$34))=0</formula>
    </cfRule>
  </conditionalFormatting>
  <conditionalFormatting sqref="W34">
    <cfRule type="expression" dxfId="19962" priority="2224" stopIfTrue="1">
      <formula>LEN(TRIM($W$34))=0</formula>
    </cfRule>
  </conditionalFormatting>
  <conditionalFormatting sqref="X34">
    <cfRule type="expression" dxfId="19961" priority="2225" stopIfTrue="1">
      <formula>LEN(TRIM($X$34))=0</formula>
    </cfRule>
  </conditionalFormatting>
  <conditionalFormatting sqref="Z28">
    <cfRule type="expression" dxfId="19960" priority="2226" stopIfTrue="1">
      <formula>LEN(TRIM($Z$28))=0</formula>
    </cfRule>
  </conditionalFormatting>
  <conditionalFormatting sqref="AA28">
    <cfRule type="expression" dxfId="19959" priority="2227" stopIfTrue="1">
      <formula>LEN(TRIM($AA$28))=0</formula>
    </cfRule>
  </conditionalFormatting>
  <conditionalFormatting sqref="AB28">
    <cfRule type="expression" dxfId="19958" priority="2228" stopIfTrue="1">
      <formula>LEN(TRIM($AB$28))=0</formula>
    </cfRule>
  </conditionalFormatting>
  <conditionalFormatting sqref="Z29">
    <cfRule type="expression" dxfId="19957" priority="2229" stopIfTrue="1">
      <formula>LEN(TRIM($Z$29))=0</formula>
    </cfRule>
  </conditionalFormatting>
  <conditionalFormatting sqref="AA29">
    <cfRule type="expression" dxfId="19956" priority="2230" stopIfTrue="1">
      <formula>LEN(TRIM($AA$29))=0</formula>
    </cfRule>
  </conditionalFormatting>
  <conditionalFormatting sqref="AB29">
    <cfRule type="expression" dxfId="19955" priority="2231" stopIfTrue="1">
      <formula>LEN(TRIM($AB$29))=0</formula>
    </cfRule>
  </conditionalFormatting>
  <conditionalFormatting sqref="Z30">
    <cfRule type="expression" dxfId="19954" priority="2232" stopIfTrue="1">
      <formula>LEN(TRIM($Z$30))=0</formula>
    </cfRule>
  </conditionalFormatting>
  <conditionalFormatting sqref="AA30">
    <cfRule type="expression" dxfId="19953" priority="2233" stopIfTrue="1">
      <formula>LEN(TRIM($AA$30))=0</formula>
    </cfRule>
  </conditionalFormatting>
  <conditionalFormatting sqref="AB30">
    <cfRule type="expression" dxfId="19952" priority="2234" stopIfTrue="1">
      <formula>LEN(TRIM($AB$30))=0</formula>
    </cfRule>
  </conditionalFormatting>
  <conditionalFormatting sqref="Z31">
    <cfRule type="expression" dxfId="19951" priority="2235" stopIfTrue="1">
      <formula>LEN(TRIM($Z$31))=0</formula>
    </cfRule>
  </conditionalFormatting>
  <conditionalFormatting sqref="AA31">
    <cfRule type="expression" dxfId="19950" priority="2236" stopIfTrue="1">
      <formula>LEN(TRIM($AA$31))=0</formula>
    </cfRule>
  </conditionalFormatting>
  <conditionalFormatting sqref="AB31">
    <cfRule type="expression" dxfId="19949" priority="2237" stopIfTrue="1">
      <formula>LEN(TRIM($AB$31))=0</formula>
    </cfRule>
  </conditionalFormatting>
  <conditionalFormatting sqref="Z32">
    <cfRule type="expression" dxfId="19948" priority="2238" stopIfTrue="1">
      <formula>LEN(TRIM($Z$32))=0</formula>
    </cfRule>
  </conditionalFormatting>
  <conditionalFormatting sqref="AA32">
    <cfRule type="expression" dxfId="19947" priority="2239" stopIfTrue="1">
      <formula>LEN(TRIM($AA$32))=0</formula>
    </cfRule>
  </conditionalFormatting>
  <conditionalFormatting sqref="AB32">
    <cfRule type="expression" dxfId="19946" priority="2240" stopIfTrue="1">
      <formula>LEN(TRIM($AB$32))=0</formula>
    </cfRule>
  </conditionalFormatting>
  <conditionalFormatting sqref="Z33">
    <cfRule type="expression" dxfId="19945" priority="2241" stopIfTrue="1">
      <formula>LEN(TRIM($Z$33))=0</formula>
    </cfRule>
  </conditionalFormatting>
  <conditionalFormatting sqref="AA33">
    <cfRule type="expression" dxfId="19944" priority="2242" stopIfTrue="1">
      <formula>LEN(TRIM($AA$33))=0</formula>
    </cfRule>
  </conditionalFormatting>
  <conditionalFormatting sqref="AB33">
    <cfRule type="expression" dxfId="19943" priority="2243" stopIfTrue="1">
      <formula>LEN(TRIM($AB$33))=0</formula>
    </cfRule>
  </conditionalFormatting>
  <conditionalFormatting sqref="Z34">
    <cfRule type="expression" dxfId="19942" priority="2244" stopIfTrue="1">
      <formula>LEN(TRIM($Z$34))=0</formula>
    </cfRule>
  </conditionalFormatting>
  <conditionalFormatting sqref="AA34">
    <cfRule type="expression" dxfId="19941" priority="2245" stopIfTrue="1">
      <formula>LEN(TRIM($AA$34))=0</formula>
    </cfRule>
  </conditionalFormatting>
  <conditionalFormatting sqref="AB34">
    <cfRule type="expression" dxfId="19940" priority="2246" stopIfTrue="1">
      <formula>LEN(TRIM($AB$34))=0</formula>
    </cfRule>
  </conditionalFormatting>
  <conditionalFormatting sqref="AD28">
    <cfRule type="expression" dxfId="19939" priority="2247" stopIfTrue="1">
      <formula>LEN(TRIM($AD$28))=0</formula>
    </cfRule>
  </conditionalFormatting>
  <conditionalFormatting sqref="AE28">
    <cfRule type="expression" dxfId="19938" priority="2248" stopIfTrue="1">
      <formula>LEN(TRIM($AE$28))=0</formula>
    </cfRule>
  </conditionalFormatting>
  <conditionalFormatting sqref="AF28">
    <cfRule type="expression" dxfId="19937" priority="2249" stopIfTrue="1">
      <formula>LEN(TRIM($AF$28))=0</formula>
    </cfRule>
  </conditionalFormatting>
  <conditionalFormatting sqref="AD29">
    <cfRule type="expression" dxfId="19936" priority="2250" stopIfTrue="1">
      <formula>LEN(TRIM($AD$29))=0</formula>
    </cfRule>
  </conditionalFormatting>
  <conditionalFormatting sqref="AE29">
    <cfRule type="expression" dxfId="19935" priority="2251" stopIfTrue="1">
      <formula>LEN(TRIM($AE$29))=0</formula>
    </cfRule>
  </conditionalFormatting>
  <conditionalFormatting sqref="AF29">
    <cfRule type="expression" dxfId="19934" priority="2252" stopIfTrue="1">
      <formula>LEN(TRIM($AF$29))=0</formula>
    </cfRule>
  </conditionalFormatting>
  <conditionalFormatting sqref="AD30">
    <cfRule type="expression" dxfId="19933" priority="2253" stopIfTrue="1">
      <formula>LEN(TRIM($AD$30))=0</formula>
    </cfRule>
  </conditionalFormatting>
  <conditionalFormatting sqref="AE30">
    <cfRule type="expression" dxfId="19932" priority="2254" stopIfTrue="1">
      <formula>LEN(TRIM($AE$30))=0</formula>
    </cfRule>
  </conditionalFormatting>
  <conditionalFormatting sqref="AF30">
    <cfRule type="expression" dxfId="19931" priority="2255" stopIfTrue="1">
      <formula>LEN(TRIM($AF$30))=0</formula>
    </cfRule>
  </conditionalFormatting>
  <conditionalFormatting sqref="AD31">
    <cfRule type="expression" dxfId="19930" priority="2256" stopIfTrue="1">
      <formula>LEN(TRIM($AD$31))=0</formula>
    </cfRule>
  </conditionalFormatting>
  <conditionalFormatting sqref="AE31">
    <cfRule type="expression" dxfId="19929" priority="2257" stopIfTrue="1">
      <formula>LEN(TRIM($AE$31))=0</formula>
    </cfRule>
  </conditionalFormatting>
  <conditionalFormatting sqref="AF31">
    <cfRule type="expression" dxfId="19928" priority="2258" stopIfTrue="1">
      <formula>LEN(TRIM($AF$31))=0</formula>
    </cfRule>
  </conditionalFormatting>
  <conditionalFormatting sqref="AD32">
    <cfRule type="expression" dxfId="19927" priority="2259" stopIfTrue="1">
      <formula>LEN(TRIM($AD$32))=0</formula>
    </cfRule>
  </conditionalFormatting>
  <conditionalFormatting sqref="AE32">
    <cfRule type="expression" dxfId="19926" priority="2260" stopIfTrue="1">
      <formula>LEN(TRIM($AE$32))=0</formula>
    </cfRule>
  </conditionalFormatting>
  <conditionalFormatting sqref="AF32">
    <cfRule type="expression" dxfId="19925" priority="2261" stopIfTrue="1">
      <formula>LEN(TRIM($AF$32))=0</formula>
    </cfRule>
  </conditionalFormatting>
  <conditionalFormatting sqref="AD33">
    <cfRule type="expression" dxfId="19924" priority="2262" stopIfTrue="1">
      <formula>LEN(TRIM($AD$33))=0</formula>
    </cfRule>
  </conditionalFormatting>
  <conditionalFormatting sqref="AE33">
    <cfRule type="expression" dxfId="19923" priority="2263" stopIfTrue="1">
      <formula>LEN(TRIM($AE$33))=0</formula>
    </cfRule>
  </conditionalFormatting>
  <conditionalFormatting sqref="AF33">
    <cfRule type="expression" dxfId="19922" priority="2264" stopIfTrue="1">
      <formula>LEN(TRIM($AF$33))=0</formula>
    </cfRule>
  </conditionalFormatting>
  <conditionalFormatting sqref="AD34">
    <cfRule type="expression" dxfId="19921" priority="2265" stopIfTrue="1">
      <formula>LEN(TRIM($AD$34))=0</formula>
    </cfRule>
  </conditionalFormatting>
  <conditionalFormatting sqref="AE34">
    <cfRule type="expression" dxfId="19920" priority="2266" stopIfTrue="1">
      <formula>LEN(TRIM($AE$34))=0</formula>
    </cfRule>
  </conditionalFormatting>
  <conditionalFormatting sqref="AF34">
    <cfRule type="expression" dxfId="19919" priority="2267" stopIfTrue="1">
      <formula>LEN(TRIM($AF$34))=0</formula>
    </cfRule>
  </conditionalFormatting>
  <conditionalFormatting sqref="AH28">
    <cfRule type="expression" dxfId="19918" priority="2268" stopIfTrue="1">
      <formula>LEN(TRIM($AH$28))=0</formula>
    </cfRule>
  </conditionalFormatting>
  <conditionalFormatting sqref="AI28">
    <cfRule type="expression" dxfId="19917" priority="2269" stopIfTrue="1">
      <formula>LEN(TRIM($AI$28))=0</formula>
    </cfRule>
  </conditionalFormatting>
  <conditionalFormatting sqref="AJ28">
    <cfRule type="expression" dxfId="19916" priority="2270" stopIfTrue="1">
      <formula>LEN(TRIM($AJ$28))=0</formula>
    </cfRule>
  </conditionalFormatting>
  <conditionalFormatting sqref="AH29">
    <cfRule type="expression" dxfId="19915" priority="2271" stopIfTrue="1">
      <formula>LEN(TRIM($AH$29))=0</formula>
    </cfRule>
  </conditionalFormatting>
  <conditionalFormatting sqref="AI29">
    <cfRule type="expression" dxfId="19914" priority="2272" stopIfTrue="1">
      <formula>LEN(TRIM($AI$29))=0</formula>
    </cfRule>
  </conditionalFormatting>
  <conditionalFormatting sqref="AJ29">
    <cfRule type="expression" dxfId="19913" priority="2273" stopIfTrue="1">
      <formula>LEN(TRIM($AJ$29))=0</formula>
    </cfRule>
  </conditionalFormatting>
  <conditionalFormatting sqref="AH30">
    <cfRule type="expression" dxfId="19912" priority="2274" stopIfTrue="1">
      <formula>LEN(TRIM($AH$30))=0</formula>
    </cfRule>
  </conditionalFormatting>
  <conditionalFormatting sqref="AI30">
    <cfRule type="expression" dxfId="19911" priority="2275" stopIfTrue="1">
      <formula>LEN(TRIM($AI$30))=0</formula>
    </cfRule>
  </conditionalFormatting>
  <conditionalFormatting sqref="AJ30">
    <cfRule type="expression" dxfId="19910" priority="2276" stopIfTrue="1">
      <formula>LEN(TRIM($AJ$30))=0</formula>
    </cfRule>
  </conditionalFormatting>
  <conditionalFormatting sqref="AH31">
    <cfRule type="expression" dxfId="19909" priority="2277" stopIfTrue="1">
      <formula>LEN(TRIM($AH$31))=0</formula>
    </cfRule>
  </conditionalFormatting>
  <conditionalFormatting sqref="AI31">
    <cfRule type="expression" dxfId="19908" priority="2278" stopIfTrue="1">
      <formula>LEN(TRIM($AI$31))=0</formula>
    </cfRule>
  </conditionalFormatting>
  <conditionalFormatting sqref="AJ31">
    <cfRule type="expression" dxfId="19907" priority="2279" stopIfTrue="1">
      <formula>LEN(TRIM($AJ$31))=0</formula>
    </cfRule>
  </conditionalFormatting>
  <conditionalFormatting sqref="AH32">
    <cfRule type="expression" dxfId="19906" priority="2280" stopIfTrue="1">
      <formula>LEN(TRIM($AH$32))=0</formula>
    </cfRule>
  </conditionalFormatting>
  <conditionalFormatting sqref="AI32">
    <cfRule type="expression" dxfId="19905" priority="2281" stopIfTrue="1">
      <formula>LEN(TRIM($AI$32))=0</formula>
    </cfRule>
  </conditionalFormatting>
  <conditionalFormatting sqref="AJ32">
    <cfRule type="expression" dxfId="19904" priority="2282" stopIfTrue="1">
      <formula>LEN(TRIM($AJ$32))=0</formula>
    </cfRule>
  </conditionalFormatting>
  <conditionalFormatting sqref="AH33">
    <cfRule type="expression" dxfId="19903" priority="2283" stopIfTrue="1">
      <formula>LEN(TRIM($AH$33))=0</formula>
    </cfRule>
  </conditionalFormatting>
  <conditionalFormatting sqref="AI33">
    <cfRule type="expression" dxfId="19902" priority="2284" stopIfTrue="1">
      <formula>LEN(TRIM($AI$33))=0</formula>
    </cfRule>
  </conditionalFormatting>
  <conditionalFormatting sqref="AJ33">
    <cfRule type="expression" dxfId="19901" priority="2285" stopIfTrue="1">
      <formula>LEN(TRIM($AJ$33))=0</formula>
    </cfRule>
  </conditionalFormatting>
  <conditionalFormatting sqref="AH34">
    <cfRule type="expression" dxfId="19900" priority="2286" stopIfTrue="1">
      <formula>LEN(TRIM($AH$34))=0</formula>
    </cfRule>
  </conditionalFormatting>
  <conditionalFormatting sqref="AI34">
    <cfRule type="expression" dxfId="19899" priority="2287" stopIfTrue="1">
      <formula>LEN(TRIM($AI$34))=0</formula>
    </cfRule>
  </conditionalFormatting>
  <conditionalFormatting sqref="AJ34">
    <cfRule type="expression" dxfId="19898" priority="2288" stopIfTrue="1">
      <formula>LEN(TRIM($AJ$34))=0</formula>
    </cfRule>
  </conditionalFormatting>
  <conditionalFormatting sqref="BB28">
    <cfRule type="expression" dxfId="19897" priority="2289" stopIfTrue="1">
      <formula>LEN(TRIM($BB$28))=0</formula>
    </cfRule>
  </conditionalFormatting>
  <conditionalFormatting sqref="BC28">
    <cfRule type="expression" dxfId="19896" priority="2290" stopIfTrue="1">
      <formula>LEN(TRIM($BC$28))=0</formula>
    </cfRule>
  </conditionalFormatting>
  <conditionalFormatting sqref="BD28">
    <cfRule type="expression" dxfId="19895" priority="2291" stopIfTrue="1">
      <formula>LEN(TRIM($BD$28))=0</formula>
    </cfRule>
  </conditionalFormatting>
  <conditionalFormatting sqref="BB29">
    <cfRule type="expression" dxfId="19894" priority="2292" stopIfTrue="1">
      <formula>LEN(TRIM($BB$29))=0</formula>
    </cfRule>
  </conditionalFormatting>
  <conditionalFormatting sqref="BC29">
    <cfRule type="expression" dxfId="19893" priority="2293" stopIfTrue="1">
      <formula>LEN(TRIM($BC$29))=0</formula>
    </cfRule>
  </conditionalFormatting>
  <conditionalFormatting sqref="BD29">
    <cfRule type="expression" dxfId="19892" priority="2294" stopIfTrue="1">
      <formula>LEN(TRIM($BD$29))=0</formula>
    </cfRule>
  </conditionalFormatting>
  <conditionalFormatting sqref="BB30">
    <cfRule type="expression" dxfId="19891" priority="2295" stopIfTrue="1">
      <formula>LEN(TRIM($BB$30))=0</formula>
    </cfRule>
  </conditionalFormatting>
  <conditionalFormatting sqref="BC30">
    <cfRule type="expression" dxfId="19890" priority="2296" stopIfTrue="1">
      <formula>LEN(TRIM($BC$30))=0</formula>
    </cfRule>
  </conditionalFormatting>
  <conditionalFormatting sqref="BD30">
    <cfRule type="expression" dxfId="19889" priority="2297" stopIfTrue="1">
      <formula>LEN(TRIM($BD$30))=0</formula>
    </cfRule>
  </conditionalFormatting>
  <conditionalFormatting sqref="BB31">
    <cfRule type="expression" dxfId="19888" priority="2298" stopIfTrue="1">
      <formula>LEN(TRIM($BB$31))=0</formula>
    </cfRule>
  </conditionalFormatting>
  <conditionalFormatting sqref="BC31">
    <cfRule type="expression" dxfId="19887" priority="2299" stopIfTrue="1">
      <formula>LEN(TRIM($BC$31))=0</formula>
    </cfRule>
  </conditionalFormatting>
  <conditionalFormatting sqref="BD31">
    <cfRule type="expression" dxfId="19886" priority="2300" stopIfTrue="1">
      <formula>LEN(TRIM($BD$31))=0</formula>
    </cfRule>
  </conditionalFormatting>
  <conditionalFormatting sqref="BB32">
    <cfRule type="expression" dxfId="19885" priority="2301" stopIfTrue="1">
      <formula>LEN(TRIM($BB$32))=0</formula>
    </cfRule>
  </conditionalFormatting>
  <conditionalFormatting sqref="BC32">
    <cfRule type="expression" dxfId="19884" priority="2302" stopIfTrue="1">
      <formula>LEN(TRIM($BC$32))=0</formula>
    </cfRule>
  </conditionalFormatting>
  <conditionalFormatting sqref="BD32">
    <cfRule type="expression" dxfId="19883" priority="2303" stopIfTrue="1">
      <formula>LEN(TRIM($BD$32))=0</formula>
    </cfRule>
  </conditionalFormatting>
  <conditionalFormatting sqref="BB33">
    <cfRule type="expression" dxfId="19882" priority="2304" stopIfTrue="1">
      <formula>LEN(TRIM($BB$33))=0</formula>
    </cfRule>
  </conditionalFormatting>
  <conditionalFormatting sqref="BC33">
    <cfRule type="expression" dxfId="19881" priority="2305" stopIfTrue="1">
      <formula>LEN(TRIM($BC$33))=0</formula>
    </cfRule>
  </conditionalFormatting>
  <conditionalFormatting sqref="BD33">
    <cfRule type="expression" dxfId="19880" priority="2306" stopIfTrue="1">
      <formula>LEN(TRIM($BD$33))=0</formula>
    </cfRule>
  </conditionalFormatting>
  <conditionalFormatting sqref="BB34">
    <cfRule type="expression" dxfId="19879" priority="2307" stopIfTrue="1">
      <formula>LEN(TRIM($BB$34))=0</formula>
    </cfRule>
  </conditionalFormatting>
  <conditionalFormatting sqref="BC34">
    <cfRule type="expression" dxfId="19878" priority="2308" stopIfTrue="1">
      <formula>LEN(TRIM($BC$34))=0</formula>
    </cfRule>
  </conditionalFormatting>
  <conditionalFormatting sqref="BD34">
    <cfRule type="expression" dxfId="19877" priority="2309" stopIfTrue="1">
      <formula>LEN(TRIM($BD$34))=0</formula>
    </cfRule>
  </conditionalFormatting>
  <conditionalFormatting sqref="BF28">
    <cfRule type="expression" dxfId="19876" priority="2310" stopIfTrue="1">
      <formula>LEN(TRIM($BF$28))=0</formula>
    </cfRule>
  </conditionalFormatting>
  <conditionalFormatting sqref="BG28">
    <cfRule type="expression" dxfId="19875" priority="2311" stopIfTrue="1">
      <formula>LEN(TRIM($BG$28))=0</formula>
    </cfRule>
  </conditionalFormatting>
  <conditionalFormatting sqref="BH28">
    <cfRule type="expression" dxfId="19874" priority="2312" stopIfTrue="1">
      <formula>LEN(TRIM($BH$28))=0</formula>
    </cfRule>
  </conditionalFormatting>
  <conditionalFormatting sqref="BF29">
    <cfRule type="expression" dxfId="19873" priority="2313" stopIfTrue="1">
      <formula>LEN(TRIM($BF$29))=0</formula>
    </cfRule>
  </conditionalFormatting>
  <conditionalFormatting sqref="BG29">
    <cfRule type="expression" dxfId="19872" priority="2314" stopIfTrue="1">
      <formula>LEN(TRIM($BG$29))=0</formula>
    </cfRule>
  </conditionalFormatting>
  <conditionalFormatting sqref="BH29">
    <cfRule type="expression" dxfId="19871" priority="2315" stopIfTrue="1">
      <formula>LEN(TRIM($BH$29))=0</formula>
    </cfRule>
  </conditionalFormatting>
  <conditionalFormatting sqref="BF30">
    <cfRule type="expression" dxfId="19870" priority="2316" stopIfTrue="1">
      <formula>LEN(TRIM($BF$30))=0</formula>
    </cfRule>
  </conditionalFormatting>
  <conditionalFormatting sqref="BG30">
    <cfRule type="expression" dxfId="19869" priority="2317" stopIfTrue="1">
      <formula>LEN(TRIM($BG$30))=0</formula>
    </cfRule>
  </conditionalFormatting>
  <conditionalFormatting sqref="BH30">
    <cfRule type="expression" dxfId="19868" priority="2318" stopIfTrue="1">
      <formula>LEN(TRIM($BH$30))=0</formula>
    </cfRule>
  </conditionalFormatting>
  <conditionalFormatting sqref="BF31">
    <cfRule type="expression" dxfId="19867" priority="2319" stopIfTrue="1">
      <formula>LEN(TRIM($BF$31))=0</formula>
    </cfRule>
  </conditionalFormatting>
  <conditionalFormatting sqref="BG31">
    <cfRule type="expression" dxfId="19866" priority="2320" stopIfTrue="1">
      <formula>LEN(TRIM($BG$31))=0</formula>
    </cfRule>
  </conditionalFormatting>
  <conditionalFormatting sqref="BH31">
    <cfRule type="expression" dxfId="19865" priority="2321" stopIfTrue="1">
      <formula>LEN(TRIM($BH$31))=0</formula>
    </cfRule>
  </conditionalFormatting>
  <conditionalFormatting sqref="BF32">
    <cfRule type="expression" dxfId="19864" priority="2322" stopIfTrue="1">
      <formula>LEN(TRIM($BF$32))=0</formula>
    </cfRule>
  </conditionalFormatting>
  <conditionalFormatting sqref="BG32">
    <cfRule type="expression" dxfId="19863" priority="2323" stopIfTrue="1">
      <formula>LEN(TRIM($BG$32))=0</formula>
    </cfRule>
  </conditionalFormatting>
  <conditionalFormatting sqref="BH32">
    <cfRule type="expression" dxfId="19862" priority="2324" stopIfTrue="1">
      <formula>LEN(TRIM($BH$32))=0</formula>
    </cfRule>
  </conditionalFormatting>
  <conditionalFormatting sqref="BF33">
    <cfRule type="expression" dxfId="19861" priority="2325" stopIfTrue="1">
      <formula>LEN(TRIM($BF$33))=0</formula>
    </cfRule>
  </conditionalFormatting>
  <conditionalFormatting sqref="BG33">
    <cfRule type="expression" dxfId="19860" priority="2326" stopIfTrue="1">
      <formula>LEN(TRIM($BG$33))=0</formula>
    </cfRule>
  </conditionalFormatting>
  <conditionalFormatting sqref="BH33">
    <cfRule type="expression" dxfId="19859" priority="2327" stopIfTrue="1">
      <formula>LEN(TRIM($BH$33))=0</formula>
    </cfRule>
  </conditionalFormatting>
  <conditionalFormatting sqref="BF34">
    <cfRule type="expression" dxfId="19858" priority="2328" stopIfTrue="1">
      <formula>LEN(TRIM($BF$34))=0</formula>
    </cfRule>
  </conditionalFormatting>
  <conditionalFormatting sqref="BG34">
    <cfRule type="expression" dxfId="19857" priority="2329" stopIfTrue="1">
      <formula>LEN(TRIM($BG$34))=0</formula>
    </cfRule>
  </conditionalFormatting>
  <conditionalFormatting sqref="BH34">
    <cfRule type="expression" dxfId="19856" priority="2330" stopIfTrue="1">
      <formula>LEN(TRIM($BH$34))=0</formula>
    </cfRule>
  </conditionalFormatting>
  <conditionalFormatting sqref="F36">
    <cfRule type="expression" dxfId="19855" priority="2331" stopIfTrue="1">
      <formula>LEN(TRIM($F$36))=0</formula>
    </cfRule>
  </conditionalFormatting>
  <conditionalFormatting sqref="G36">
    <cfRule type="expression" dxfId="19854" priority="2332" stopIfTrue="1">
      <formula>LEN(TRIM($G$36))=0</formula>
    </cfRule>
  </conditionalFormatting>
  <conditionalFormatting sqref="H36">
    <cfRule type="expression" dxfId="19853" priority="2333" stopIfTrue="1">
      <formula>LEN(TRIM($H$36))=0</formula>
    </cfRule>
  </conditionalFormatting>
  <conditionalFormatting sqref="J36">
    <cfRule type="expression" dxfId="19852" priority="2334" stopIfTrue="1">
      <formula>LEN(TRIM($J$36))=0</formula>
    </cfRule>
  </conditionalFormatting>
  <conditionalFormatting sqref="K36">
    <cfRule type="expression" dxfId="19851" priority="2335" stopIfTrue="1">
      <formula>LEN(TRIM($K$36))=0</formula>
    </cfRule>
  </conditionalFormatting>
  <conditionalFormatting sqref="L36">
    <cfRule type="expression" dxfId="19850" priority="2336" stopIfTrue="1">
      <formula>LEN(TRIM($L$36))=0</formula>
    </cfRule>
  </conditionalFormatting>
  <conditionalFormatting sqref="N36">
    <cfRule type="expression" dxfId="19849" priority="2337" stopIfTrue="1">
      <formula>LEN(TRIM($N$36))=0</formula>
    </cfRule>
  </conditionalFormatting>
  <conditionalFormatting sqref="O36">
    <cfRule type="expression" dxfId="19848" priority="2338" stopIfTrue="1">
      <formula>LEN(TRIM($O$36))=0</formula>
    </cfRule>
  </conditionalFormatting>
  <conditionalFormatting sqref="P36">
    <cfRule type="expression" dxfId="19847" priority="2339" stopIfTrue="1">
      <formula>LEN(TRIM($P$36))=0</formula>
    </cfRule>
  </conditionalFormatting>
  <conditionalFormatting sqref="R36">
    <cfRule type="expression" dxfId="19846" priority="2340" stopIfTrue="1">
      <formula>LEN(TRIM($R$36))=0</formula>
    </cfRule>
  </conditionalFormatting>
  <conditionalFormatting sqref="S36">
    <cfRule type="expression" dxfId="19845" priority="2341" stopIfTrue="1">
      <formula>LEN(TRIM($S$36))=0</formula>
    </cfRule>
  </conditionalFormatting>
  <conditionalFormatting sqref="T36">
    <cfRule type="expression" dxfId="19844" priority="2342" stopIfTrue="1">
      <formula>LEN(TRIM($T$36))=0</formula>
    </cfRule>
  </conditionalFormatting>
  <conditionalFormatting sqref="V36">
    <cfRule type="expression" dxfId="19843" priority="2343" stopIfTrue="1">
      <formula>LEN(TRIM($V$36))=0</formula>
    </cfRule>
  </conditionalFormatting>
  <conditionalFormatting sqref="W36">
    <cfRule type="expression" dxfId="19842" priority="2344" stopIfTrue="1">
      <formula>LEN(TRIM($W$36))=0</formula>
    </cfRule>
  </conditionalFormatting>
  <conditionalFormatting sqref="X36">
    <cfRule type="expression" dxfId="19841" priority="2345" stopIfTrue="1">
      <formula>LEN(TRIM($X$36))=0</formula>
    </cfRule>
  </conditionalFormatting>
  <conditionalFormatting sqref="Z36">
    <cfRule type="expression" dxfId="19840" priority="2346" stopIfTrue="1">
      <formula>LEN(TRIM($Z$36))=0</formula>
    </cfRule>
  </conditionalFormatting>
  <conditionalFormatting sqref="AA36">
    <cfRule type="expression" dxfId="19839" priority="2347" stopIfTrue="1">
      <formula>LEN(TRIM($AA$36))=0</formula>
    </cfRule>
  </conditionalFormatting>
  <conditionalFormatting sqref="AB36">
    <cfRule type="expression" dxfId="19838" priority="2348" stopIfTrue="1">
      <formula>LEN(TRIM($AB$36))=0</formula>
    </cfRule>
  </conditionalFormatting>
  <conditionalFormatting sqref="AD36">
    <cfRule type="expression" dxfId="19837" priority="2349" stopIfTrue="1">
      <formula>LEN(TRIM($AD$36))=0</formula>
    </cfRule>
  </conditionalFormatting>
  <conditionalFormatting sqref="AE36">
    <cfRule type="expression" dxfId="19836" priority="2350" stopIfTrue="1">
      <formula>LEN(TRIM($AE$36))=0</formula>
    </cfRule>
  </conditionalFormatting>
  <conditionalFormatting sqref="AF36">
    <cfRule type="expression" dxfId="19835" priority="2351" stopIfTrue="1">
      <formula>LEN(TRIM($AF$36))=0</formula>
    </cfRule>
  </conditionalFormatting>
  <conditionalFormatting sqref="AH36">
    <cfRule type="expression" dxfId="19834" priority="2352" stopIfTrue="1">
      <formula>LEN(TRIM($AH$36))=0</formula>
    </cfRule>
  </conditionalFormatting>
  <conditionalFormatting sqref="AI36">
    <cfRule type="expression" dxfId="19833" priority="2353" stopIfTrue="1">
      <formula>LEN(TRIM($AI$36))=0</formula>
    </cfRule>
  </conditionalFormatting>
  <conditionalFormatting sqref="AJ36">
    <cfRule type="expression" dxfId="19832" priority="2354" stopIfTrue="1">
      <formula>LEN(TRIM($AJ$36))=0</formula>
    </cfRule>
  </conditionalFormatting>
  <conditionalFormatting sqref="BB36">
    <cfRule type="expression" dxfId="19831" priority="2355" stopIfTrue="1">
      <formula>LEN(TRIM($BB$36))=0</formula>
    </cfRule>
  </conditionalFormatting>
  <conditionalFormatting sqref="BC36">
    <cfRule type="expression" dxfId="19830" priority="2356" stopIfTrue="1">
      <formula>LEN(TRIM($BC$36))=0</formula>
    </cfRule>
  </conditionalFormatting>
  <conditionalFormatting sqref="BD36">
    <cfRule type="expression" dxfId="19829" priority="2357" stopIfTrue="1">
      <formula>LEN(TRIM($BD$36))=0</formula>
    </cfRule>
  </conditionalFormatting>
  <conditionalFormatting sqref="BF36">
    <cfRule type="expression" dxfId="19828" priority="2358" stopIfTrue="1">
      <formula>LEN(TRIM($BF$36))=0</formula>
    </cfRule>
  </conditionalFormatting>
  <conditionalFormatting sqref="BG36">
    <cfRule type="expression" dxfId="19827" priority="2359" stopIfTrue="1">
      <formula>LEN(TRIM($BG$36))=0</formula>
    </cfRule>
  </conditionalFormatting>
  <conditionalFormatting sqref="BH36">
    <cfRule type="expression" dxfId="19826" priority="2360" stopIfTrue="1">
      <formula>LEN(TRIM($BH$36))=0</formula>
    </cfRule>
  </conditionalFormatting>
  <conditionalFormatting sqref="F42">
    <cfRule type="expression" dxfId="19825" priority="2361" stopIfTrue="1">
      <formula>LEN(TRIM($F$42))=0</formula>
    </cfRule>
  </conditionalFormatting>
  <conditionalFormatting sqref="G42">
    <cfRule type="expression" dxfId="19824" priority="2362" stopIfTrue="1">
      <formula>LEN(TRIM($G$42))=0</formula>
    </cfRule>
  </conditionalFormatting>
  <conditionalFormatting sqref="H42">
    <cfRule type="expression" dxfId="19823" priority="2363" stopIfTrue="1">
      <formula>LEN(TRIM($H$42))=0</formula>
    </cfRule>
  </conditionalFormatting>
  <conditionalFormatting sqref="J42">
    <cfRule type="expression" dxfId="19822" priority="2364" stopIfTrue="1">
      <formula>LEN(TRIM($J$42))=0</formula>
    </cfRule>
  </conditionalFormatting>
  <conditionalFormatting sqref="K42">
    <cfRule type="expression" dxfId="19821" priority="2365" stopIfTrue="1">
      <formula>LEN(TRIM($K$42))=0</formula>
    </cfRule>
  </conditionalFormatting>
  <conditionalFormatting sqref="L42">
    <cfRule type="expression" dxfId="19820" priority="2366" stopIfTrue="1">
      <formula>LEN(TRIM($L$42))=0</formula>
    </cfRule>
  </conditionalFormatting>
  <conditionalFormatting sqref="N42">
    <cfRule type="expression" dxfId="19819" priority="2367" stopIfTrue="1">
      <formula>LEN(TRIM($N$42))=0</formula>
    </cfRule>
  </conditionalFormatting>
  <conditionalFormatting sqref="O42">
    <cfRule type="expression" dxfId="19818" priority="2368" stopIfTrue="1">
      <formula>LEN(TRIM($O$42))=0</formula>
    </cfRule>
  </conditionalFormatting>
  <conditionalFormatting sqref="P42">
    <cfRule type="expression" dxfId="19817" priority="2369" stopIfTrue="1">
      <formula>LEN(TRIM($P$42))=0</formula>
    </cfRule>
  </conditionalFormatting>
  <conditionalFormatting sqref="R42">
    <cfRule type="expression" dxfId="19816" priority="2370" stopIfTrue="1">
      <formula>LEN(TRIM($R$42))=0</formula>
    </cfRule>
  </conditionalFormatting>
  <conditionalFormatting sqref="S42">
    <cfRule type="expression" dxfId="19815" priority="2371" stopIfTrue="1">
      <formula>LEN(TRIM($S$42))=0</formula>
    </cfRule>
  </conditionalFormatting>
  <conditionalFormatting sqref="T42">
    <cfRule type="expression" dxfId="19814" priority="2372" stopIfTrue="1">
      <formula>LEN(TRIM($T$42))=0</formula>
    </cfRule>
  </conditionalFormatting>
  <conditionalFormatting sqref="V42">
    <cfRule type="expression" dxfId="19813" priority="2373" stopIfTrue="1">
      <formula>LEN(TRIM($V$42))=0</formula>
    </cfRule>
  </conditionalFormatting>
  <conditionalFormatting sqref="W42">
    <cfRule type="expression" dxfId="19812" priority="2374" stopIfTrue="1">
      <formula>LEN(TRIM($W$42))=0</formula>
    </cfRule>
  </conditionalFormatting>
  <conditionalFormatting sqref="X42">
    <cfRule type="expression" dxfId="19811" priority="2375" stopIfTrue="1">
      <formula>LEN(TRIM($X$42))=0</formula>
    </cfRule>
  </conditionalFormatting>
  <conditionalFormatting sqref="Z42">
    <cfRule type="expression" dxfId="19810" priority="2376" stopIfTrue="1">
      <formula>LEN(TRIM($Z$42))=0</formula>
    </cfRule>
  </conditionalFormatting>
  <conditionalFormatting sqref="AA42">
    <cfRule type="expression" dxfId="19809" priority="2377" stopIfTrue="1">
      <formula>LEN(TRIM($AA$42))=0</formula>
    </cfRule>
  </conditionalFormatting>
  <conditionalFormatting sqref="AB42">
    <cfRule type="expression" dxfId="19808" priority="2378" stopIfTrue="1">
      <formula>LEN(TRIM($AB$42))=0</formula>
    </cfRule>
  </conditionalFormatting>
  <conditionalFormatting sqref="AD42">
    <cfRule type="expression" dxfId="19807" priority="2379" stopIfTrue="1">
      <formula>LEN(TRIM($AD$42))=0</formula>
    </cfRule>
  </conditionalFormatting>
  <conditionalFormatting sqref="AE42">
    <cfRule type="expression" dxfId="19806" priority="2380" stopIfTrue="1">
      <formula>LEN(TRIM($AE$42))=0</formula>
    </cfRule>
  </conditionalFormatting>
  <conditionalFormatting sqref="AF42">
    <cfRule type="expression" dxfId="19805" priority="2381" stopIfTrue="1">
      <formula>LEN(TRIM($AF$42))=0</formula>
    </cfRule>
  </conditionalFormatting>
  <conditionalFormatting sqref="AH42">
    <cfRule type="expression" dxfId="19804" priority="2382" stopIfTrue="1">
      <formula>LEN(TRIM($AH$42))=0</formula>
    </cfRule>
  </conditionalFormatting>
  <conditionalFormatting sqref="AI42">
    <cfRule type="expression" dxfId="19803" priority="2383" stopIfTrue="1">
      <formula>LEN(TRIM($AI$42))=0</formula>
    </cfRule>
  </conditionalFormatting>
  <conditionalFormatting sqref="AJ42">
    <cfRule type="expression" dxfId="19802" priority="2384" stopIfTrue="1">
      <formula>LEN(TRIM($AJ$42))=0</formula>
    </cfRule>
  </conditionalFormatting>
  <conditionalFormatting sqref="BB42">
    <cfRule type="expression" dxfId="19801" priority="2385" stopIfTrue="1">
      <formula>LEN(TRIM($BB$42))=0</formula>
    </cfRule>
  </conditionalFormatting>
  <conditionalFormatting sqref="BC42">
    <cfRule type="expression" dxfId="19800" priority="2386" stopIfTrue="1">
      <formula>LEN(TRIM($BC$42))=0</formula>
    </cfRule>
  </conditionalFormatting>
  <conditionalFormatting sqref="BD42">
    <cfRule type="expression" dxfId="19799" priority="2387" stopIfTrue="1">
      <formula>LEN(TRIM($BD$42))=0</formula>
    </cfRule>
  </conditionalFormatting>
  <conditionalFormatting sqref="BF42">
    <cfRule type="expression" dxfId="19798" priority="2388" stopIfTrue="1">
      <formula>LEN(TRIM($BF$42))=0</formula>
    </cfRule>
  </conditionalFormatting>
  <conditionalFormatting sqref="BG42">
    <cfRule type="expression" dxfId="19797" priority="2389" stopIfTrue="1">
      <formula>LEN(TRIM($BG$42))=0</formula>
    </cfRule>
  </conditionalFormatting>
  <conditionalFormatting sqref="BH42">
    <cfRule type="expression" dxfId="19796" priority="2390" stopIfTrue="1">
      <formula>LEN(TRIM($BH$42))=0</formula>
    </cfRule>
  </conditionalFormatting>
  <conditionalFormatting sqref="F44">
    <cfRule type="expression" dxfId="19795" priority="2391" stopIfTrue="1">
      <formula>LEN(TRIM($F$44))=0</formula>
    </cfRule>
  </conditionalFormatting>
  <conditionalFormatting sqref="G44">
    <cfRule type="expression" dxfId="19794" priority="2392" stopIfTrue="1">
      <formula>LEN(TRIM($G$44))=0</formula>
    </cfRule>
  </conditionalFormatting>
  <conditionalFormatting sqref="H44">
    <cfRule type="expression" dxfId="19793" priority="2393" stopIfTrue="1">
      <formula>LEN(TRIM($H$44))=0</formula>
    </cfRule>
  </conditionalFormatting>
  <conditionalFormatting sqref="J44">
    <cfRule type="expression" dxfId="19792" priority="2394" stopIfTrue="1">
      <formula>LEN(TRIM($J$44))=0</formula>
    </cfRule>
  </conditionalFormatting>
  <conditionalFormatting sqref="K44">
    <cfRule type="expression" dxfId="19791" priority="2395" stopIfTrue="1">
      <formula>LEN(TRIM($K$44))=0</formula>
    </cfRule>
  </conditionalFormatting>
  <conditionalFormatting sqref="L44">
    <cfRule type="expression" dxfId="19790" priority="2396" stopIfTrue="1">
      <formula>LEN(TRIM($L$44))=0</formula>
    </cfRule>
  </conditionalFormatting>
  <conditionalFormatting sqref="N44">
    <cfRule type="expression" dxfId="19789" priority="2397" stopIfTrue="1">
      <formula>LEN(TRIM($N$44))=0</formula>
    </cfRule>
  </conditionalFormatting>
  <conditionalFormatting sqref="O44">
    <cfRule type="expression" dxfId="19788" priority="2398" stopIfTrue="1">
      <formula>LEN(TRIM($O$44))=0</formula>
    </cfRule>
  </conditionalFormatting>
  <conditionalFormatting sqref="P44">
    <cfRule type="expression" dxfId="19787" priority="2399" stopIfTrue="1">
      <formula>LEN(TRIM($P$44))=0</formula>
    </cfRule>
  </conditionalFormatting>
  <conditionalFormatting sqref="R44">
    <cfRule type="expression" dxfId="19786" priority="2400" stopIfTrue="1">
      <formula>LEN(TRIM($R$44))=0</formula>
    </cfRule>
  </conditionalFormatting>
  <conditionalFormatting sqref="S44">
    <cfRule type="expression" dxfId="19785" priority="2401" stopIfTrue="1">
      <formula>LEN(TRIM($S$44))=0</formula>
    </cfRule>
  </conditionalFormatting>
  <conditionalFormatting sqref="T44">
    <cfRule type="expression" dxfId="19784" priority="2402" stopIfTrue="1">
      <formula>LEN(TRIM($T$44))=0</formula>
    </cfRule>
  </conditionalFormatting>
  <conditionalFormatting sqref="V44">
    <cfRule type="expression" dxfId="19783" priority="2403" stopIfTrue="1">
      <formula>LEN(TRIM($V$44))=0</formula>
    </cfRule>
  </conditionalFormatting>
  <conditionalFormatting sqref="W44">
    <cfRule type="expression" dxfId="19782" priority="2404" stopIfTrue="1">
      <formula>LEN(TRIM($W$44))=0</formula>
    </cfRule>
  </conditionalFormatting>
  <conditionalFormatting sqref="X44">
    <cfRule type="expression" dxfId="19781" priority="2405" stopIfTrue="1">
      <formula>LEN(TRIM($X$44))=0</formula>
    </cfRule>
  </conditionalFormatting>
  <conditionalFormatting sqref="Z44">
    <cfRule type="expression" dxfId="19780" priority="2406" stopIfTrue="1">
      <formula>LEN(TRIM($Z$44))=0</formula>
    </cfRule>
  </conditionalFormatting>
  <conditionalFormatting sqref="AA44">
    <cfRule type="expression" dxfId="19779" priority="2407" stopIfTrue="1">
      <formula>LEN(TRIM($AA$44))=0</formula>
    </cfRule>
  </conditionalFormatting>
  <conditionalFormatting sqref="AB44">
    <cfRule type="expression" dxfId="19778" priority="2408" stopIfTrue="1">
      <formula>LEN(TRIM($AB$44))=0</formula>
    </cfRule>
  </conditionalFormatting>
  <conditionalFormatting sqref="AD44">
    <cfRule type="expression" dxfId="19777" priority="2409" stopIfTrue="1">
      <formula>LEN(TRIM($AD$44))=0</formula>
    </cfRule>
  </conditionalFormatting>
  <conditionalFormatting sqref="AE44">
    <cfRule type="expression" dxfId="19776" priority="2410" stopIfTrue="1">
      <formula>LEN(TRIM($AE$44))=0</formula>
    </cfRule>
  </conditionalFormatting>
  <conditionalFormatting sqref="AF44">
    <cfRule type="expression" dxfId="19775" priority="2411" stopIfTrue="1">
      <formula>LEN(TRIM($AF$44))=0</formula>
    </cfRule>
  </conditionalFormatting>
  <conditionalFormatting sqref="AH44">
    <cfRule type="expression" dxfId="19774" priority="2412" stopIfTrue="1">
      <formula>LEN(TRIM($AH$44))=0</formula>
    </cfRule>
  </conditionalFormatting>
  <conditionalFormatting sqref="AI44">
    <cfRule type="expression" dxfId="19773" priority="2413" stopIfTrue="1">
      <formula>LEN(TRIM($AI$44))=0</formula>
    </cfRule>
  </conditionalFormatting>
  <conditionalFormatting sqref="AJ44">
    <cfRule type="expression" dxfId="19772" priority="2414" stopIfTrue="1">
      <formula>LEN(TRIM($AJ$44))=0</formula>
    </cfRule>
  </conditionalFormatting>
  <conditionalFormatting sqref="BB44">
    <cfRule type="expression" dxfId="19771" priority="2415" stopIfTrue="1">
      <formula>LEN(TRIM($BB$44))=0</formula>
    </cfRule>
  </conditionalFormatting>
  <conditionalFormatting sqref="BC44">
    <cfRule type="expression" dxfId="19770" priority="2416" stopIfTrue="1">
      <formula>LEN(TRIM($BC$44))=0</formula>
    </cfRule>
  </conditionalFormatting>
  <conditionalFormatting sqref="BD44">
    <cfRule type="expression" dxfId="19769" priority="2417" stopIfTrue="1">
      <formula>LEN(TRIM($BD$44))=0</formula>
    </cfRule>
  </conditionalFormatting>
  <conditionalFormatting sqref="BF44">
    <cfRule type="expression" dxfId="19768" priority="2418" stopIfTrue="1">
      <formula>LEN(TRIM($BF$44))=0</formula>
    </cfRule>
  </conditionalFormatting>
  <conditionalFormatting sqref="BG44">
    <cfRule type="expression" dxfId="19767" priority="2419" stopIfTrue="1">
      <formula>LEN(TRIM($BG$44))=0</formula>
    </cfRule>
  </conditionalFormatting>
  <conditionalFormatting sqref="BH44">
    <cfRule type="expression" dxfId="19766" priority="2420" stopIfTrue="1">
      <formula>LEN(TRIM($BH$44))=0</formula>
    </cfRule>
  </conditionalFormatting>
  <conditionalFormatting sqref="F46">
    <cfRule type="expression" dxfId="19765" priority="2421" stopIfTrue="1">
      <formula>LEN(TRIM($F$46))=0</formula>
    </cfRule>
  </conditionalFormatting>
  <conditionalFormatting sqref="G46">
    <cfRule type="expression" dxfId="19764" priority="2422" stopIfTrue="1">
      <formula>LEN(TRIM($G$46))=0</formula>
    </cfRule>
  </conditionalFormatting>
  <conditionalFormatting sqref="H46">
    <cfRule type="expression" dxfId="19763" priority="2423" stopIfTrue="1">
      <formula>LEN(TRIM($H$46))=0</formula>
    </cfRule>
  </conditionalFormatting>
  <conditionalFormatting sqref="F47">
    <cfRule type="expression" dxfId="19762" priority="2424" stopIfTrue="1">
      <formula>LEN(TRIM($F$47))=0</formula>
    </cfRule>
  </conditionalFormatting>
  <conditionalFormatting sqref="G47">
    <cfRule type="expression" dxfId="19761" priority="2425" stopIfTrue="1">
      <formula>LEN(TRIM($G$47))=0</formula>
    </cfRule>
  </conditionalFormatting>
  <conditionalFormatting sqref="H47">
    <cfRule type="expression" dxfId="19760" priority="2426" stopIfTrue="1">
      <formula>LEN(TRIM($H$47))=0</formula>
    </cfRule>
  </conditionalFormatting>
  <conditionalFormatting sqref="J46">
    <cfRule type="expression" dxfId="19759" priority="2427" stopIfTrue="1">
      <formula>LEN(TRIM($J$46))=0</formula>
    </cfRule>
  </conditionalFormatting>
  <conditionalFormatting sqref="K46">
    <cfRule type="expression" dxfId="19758" priority="2428" stopIfTrue="1">
      <formula>LEN(TRIM($K$46))=0</formula>
    </cfRule>
  </conditionalFormatting>
  <conditionalFormatting sqref="L46">
    <cfRule type="expression" dxfId="19757" priority="2429" stopIfTrue="1">
      <formula>LEN(TRIM($L$46))=0</formula>
    </cfRule>
  </conditionalFormatting>
  <conditionalFormatting sqref="J47">
    <cfRule type="expression" dxfId="19756" priority="2430" stopIfTrue="1">
      <formula>LEN(TRIM($J$47))=0</formula>
    </cfRule>
  </conditionalFormatting>
  <conditionalFormatting sqref="K47">
    <cfRule type="expression" dxfId="19755" priority="2431" stopIfTrue="1">
      <formula>LEN(TRIM($K$47))=0</formula>
    </cfRule>
  </conditionalFormatting>
  <conditionalFormatting sqref="L47">
    <cfRule type="expression" dxfId="19754" priority="2432" stopIfTrue="1">
      <formula>LEN(TRIM($L$47))=0</formula>
    </cfRule>
  </conditionalFormatting>
  <conditionalFormatting sqref="N46">
    <cfRule type="expression" dxfId="19753" priority="2433" stopIfTrue="1">
      <formula>LEN(TRIM($N$46))=0</formula>
    </cfRule>
  </conditionalFormatting>
  <conditionalFormatting sqref="O46">
    <cfRule type="expression" dxfId="19752" priority="2434" stopIfTrue="1">
      <formula>LEN(TRIM($O$46))=0</formula>
    </cfRule>
  </conditionalFormatting>
  <conditionalFormatting sqref="P46">
    <cfRule type="expression" dxfId="19751" priority="2435" stopIfTrue="1">
      <formula>LEN(TRIM($P$46))=0</formula>
    </cfRule>
  </conditionalFormatting>
  <conditionalFormatting sqref="N47">
    <cfRule type="expression" dxfId="19750" priority="2436" stopIfTrue="1">
      <formula>LEN(TRIM($N$47))=0</formula>
    </cfRule>
  </conditionalFormatting>
  <conditionalFormatting sqref="O47">
    <cfRule type="expression" dxfId="19749" priority="2437" stopIfTrue="1">
      <formula>LEN(TRIM($O$47))=0</formula>
    </cfRule>
  </conditionalFormatting>
  <conditionalFormatting sqref="P47">
    <cfRule type="expression" dxfId="19748" priority="2438" stopIfTrue="1">
      <formula>LEN(TRIM($P$47))=0</formula>
    </cfRule>
  </conditionalFormatting>
  <conditionalFormatting sqref="R46">
    <cfRule type="expression" dxfId="19747" priority="2439" stopIfTrue="1">
      <formula>LEN(TRIM($R$46))=0</formula>
    </cfRule>
  </conditionalFormatting>
  <conditionalFormatting sqref="S46">
    <cfRule type="expression" dxfId="19746" priority="2440" stopIfTrue="1">
      <formula>LEN(TRIM($S$46))=0</formula>
    </cfRule>
  </conditionalFormatting>
  <conditionalFormatting sqref="T46">
    <cfRule type="expression" dxfId="19745" priority="2441" stopIfTrue="1">
      <formula>LEN(TRIM($T$46))=0</formula>
    </cfRule>
  </conditionalFormatting>
  <conditionalFormatting sqref="R47">
    <cfRule type="expression" dxfId="19744" priority="2442" stopIfTrue="1">
      <formula>LEN(TRIM($R$47))=0</formula>
    </cfRule>
  </conditionalFormatting>
  <conditionalFormatting sqref="S47">
    <cfRule type="expression" dxfId="19743" priority="2443" stopIfTrue="1">
      <formula>LEN(TRIM($S$47))=0</formula>
    </cfRule>
  </conditionalFormatting>
  <conditionalFormatting sqref="T47">
    <cfRule type="expression" dxfId="19742" priority="2444" stopIfTrue="1">
      <formula>LEN(TRIM($T$47))=0</formula>
    </cfRule>
  </conditionalFormatting>
  <conditionalFormatting sqref="V46">
    <cfRule type="expression" dxfId="19741" priority="2445" stopIfTrue="1">
      <formula>LEN(TRIM($V$46))=0</formula>
    </cfRule>
  </conditionalFormatting>
  <conditionalFormatting sqref="W46">
    <cfRule type="expression" dxfId="19740" priority="2446" stopIfTrue="1">
      <formula>LEN(TRIM($W$46))=0</formula>
    </cfRule>
  </conditionalFormatting>
  <conditionalFormatting sqref="X46">
    <cfRule type="expression" dxfId="19739" priority="2447" stopIfTrue="1">
      <formula>LEN(TRIM($X$46))=0</formula>
    </cfRule>
  </conditionalFormatting>
  <conditionalFormatting sqref="V47">
    <cfRule type="expression" dxfId="19738" priority="2448" stopIfTrue="1">
      <formula>LEN(TRIM($V$47))=0</formula>
    </cfRule>
  </conditionalFormatting>
  <conditionalFormatting sqref="W47">
    <cfRule type="expression" dxfId="19737" priority="2449" stopIfTrue="1">
      <formula>LEN(TRIM($W$47))=0</formula>
    </cfRule>
  </conditionalFormatting>
  <conditionalFormatting sqref="X47">
    <cfRule type="expression" dxfId="19736" priority="2450" stopIfTrue="1">
      <formula>LEN(TRIM($X$47))=0</formula>
    </cfRule>
  </conditionalFormatting>
  <conditionalFormatting sqref="Z46">
    <cfRule type="expression" dxfId="19735" priority="2451" stopIfTrue="1">
      <formula>LEN(TRIM($Z$46))=0</formula>
    </cfRule>
  </conditionalFormatting>
  <conditionalFormatting sqref="AA46">
    <cfRule type="expression" dxfId="19734" priority="2452" stopIfTrue="1">
      <formula>LEN(TRIM($AA$46))=0</formula>
    </cfRule>
  </conditionalFormatting>
  <conditionalFormatting sqref="AB46">
    <cfRule type="expression" dxfId="19733" priority="2453" stopIfTrue="1">
      <formula>LEN(TRIM($AB$46))=0</formula>
    </cfRule>
  </conditionalFormatting>
  <conditionalFormatting sqref="Z47">
    <cfRule type="expression" dxfId="19732" priority="2454" stopIfTrue="1">
      <formula>LEN(TRIM($Z$47))=0</formula>
    </cfRule>
  </conditionalFormatting>
  <conditionalFormatting sqref="AA47">
    <cfRule type="expression" dxfId="19731" priority="2455" stopIfTrue="1">
      <formula>LEN(TRIM($AA$47))=0</formula>
    </cfRule>
  </conditionalFormatting>
  <conditionalFormatting sqref="AB47">
    <cfRule type="expression" dxfId="19730" priority="2456" stopIfTrue="1">
      <formula>LEN(TRIM($AB$47))=0</formula>
    </cfRule>
  </conditionalFormatting>
  <conditionalFormatting sqref="AD46">
    <cfRule type="expression" dxfId="19729" priority="2457" stopIfTrue="1">
      <formula>LEN(TRIM($AD$46))=0</formula>
    </cfRule>
  </conditionalFormatting>
  <conditionalFormatting sqref="AE46">
    <cfRule type="expression" dxfId="19728" priority="2458" stopIfTrue="1">
      <formula>LEN(TRIM($AE$46))=0</formula>
    </cfRule>
  </conditionalFormatting>
  <conditionalFormatting sqref="AF46">
    <cfRule type="expression" dxfId="19727" priority="2459" stopIfTrue="1">
      <formula>LEN(TRIM($AF$46))=0</formula>
    </cfRule>
  </conditionalFormatting>
  <conditionalFormatting sqref="AD47">
    <cfRule type="expression" dxfId="19726" priority="2460" stopIfTrue="1">
      <formula>LEN(TRIM($AD$47))=0</formula>
    </cfRule>
  </conditionalFormatting>
  <conditionalFormatting sqref="AE47">
    <cfRule type="expression" dxfId="19725" priority="2461" stopIfTrue="1">
      <formula>LEN(TRIM($AE$47))=0</formula>
    </cfRule>
  </conditionalFormatting>
  <conditionalFormatting sqref="AF47">
    <cfRule type="expression" dxfId="19724" priority="2462" stopIfTrue="1">
      <formula>LEN(TRIM($AF$47))=0</formula>
    </cfRule>
  </conditionalFormatting>
  <conditionalFormatting sqref="AH46">
    <cfRule type="expression" dxfId="19723" priority="2463" stopIfTrue="1">
      <formula>LEN(TRIM($AH$46))=0</formula>
    </cfRule>
  </conditionalFormatting>
  <conditionalFormatting sqref="AI46">
    <cfRule type="expression" dxfId="19722" priority="2464" stopIfTrue="1">
      <formula>LEN(TRIM($AI$46))=0</formula>
    </cfRule>
  </conditionalFormatting>
  <conditionalFormatting sqref="AJ46">
    <cfRule type="expression" dxfId="19721" priority="2465" stopIfTrue="1">
      <formula>LEN(TRIM($AJ$46))=0</formula>
    </cfRule>
  </conditionalFormatting>
  <conditionalFormatting sqref="AH47">
    <cfRule type="expression" dxfId="19720" priority="2466" stopIfTrue="1">
      <formula>LEN(TRIM($AH$47))=0</formula>
    </cfRule>
  </conditionalFormatting>
  <conditionalFormatting sqref="AI47">
    <cfRule type="expression" dxfId="19719" priority="2467" stopIfTrue="1">
      <formula>LEN(TRIM($AI$47))=0</formula>
    </cfRule>
  </conditionalFormatting>
  <conditionalFormatting sqref="AJ47">
    <cfRule type="expression" dxfId="19718" priority="2468" stopIfTrue="1">
      <formula>LEN(TRIM($AJ$47))=0</formula>
    </cfRule>
  </conditionalFormatting>
  <conditionalFormatting sqref="BB46">
    <cfRule type="expression" dxfId="19717" priority="2469" stopIfTrue="1">
      <formula>LEN(TRIM($BB$46))=0</formula>
    </cfRule>
  </conditionalFormatting>
  <conditionalFormatting sqref="BC46">
    <cfRule type="expression" dxfId="19716" priority="2470" stopIfTrue="1">
      <formula>LEN(TRIM($BC$46))=0</formula>
    </cfRule>
  </conditionalFormatting>
  <conditionalFormatting sqref="BD46">
    <cfRule type="expression" dxfId="19715" priority="2471" stopIfTrue="1">
      <formula>LEN(TRIM($BD$46))=0</formula>
    </cfRule>
  </conditionalFormatting>
  <conditionalFormatting sqref="BB47">
    <cfRule type="expression" dxfId="19714" priority="2472" stopIfTrue="1">
      <formula>LEN(TRIM($BB$47))=0</formula>
    </cfRule>
  </conditionalFormatting>
  <conditionalFormatting sqref="BC47">
    <cfRule type="expression" dxfId="19713" priority="2473" stopIfTrue="1">
      <formula>LEN(TRIM($BC$47))=0</formula>
    </cfRule>
  </conditionalFormatting>
  <conditionalFormatting sqref="BD47">
    <cfRule type="expression" dxfId="19712" priority="2474" stopIfTrue="1">
      <formula>LEN(TRIM($BD$47))=0</formula>
    </cfRule>
  </conditionalFormatting>
  <conditionalFormatting sqref="BF46">
    <cfRule type="expression" dxfId="19711" priority="2475" stopIfTrue="1">
      <formula>LEN(TRIM($BF$46))=0</formula>
    </cfRule>
  </conditionalFormatting>
  <conditionalFormatting sqref="BG46">
    <cfRule type="expression" dxfId="19710" priority="2476" stopIfTrue="1">
      <formula>LEN(TRIM($BG$46))=0</formula>
    </cfRule>
  </conditionalFormatting>
  <conditionalFormatting sqref="BH46">
    <cfRule type="expression" dxfId="19709" priority="2477" stopIfTrue="1">
      <formula>LEN(TRIM($BH$46))=0</formula>
    </cfRule>
  </conditionalFormatting>
  <conditionalFormatting sqref="BF47">
    <cfRule type="expression" dxfId="19708" priority="2478" stopIfTrue="1">
      <formula>LEN(TRIM($BF$47))=0</formula>
    </cfRule>
  </conditionalFormatting>
  <conditionalFormatting sqref="BG47">
    <cfRule type="expression" dxfId="19707" priority="2479" stopIfTrue="1">
      <formula>LEN(TRIM($BG$47))=0</formula>
    </cfRule>
  </conditionalFormatting>
  <conditionalFormatting sqref="BH47">
    <cfRule type="expression" dxfId="19706" priority="2480" stopIfTrue="1">
      <formula>LEN(TRIM($BH$47))=0</formula>
    </cfRule>
  </conditionalFormatting>
  <conditionalFormatting sqref="F49">
    <cfRule type="expression" dxfId="19705" priority="2481" stopIfTrue="1">
      <formula>LEN(TRIM($F$49))=0</formula>
    </cfRule>
  </conditionalFormatting>
  <conditionalFormatting sqref="G49">
    <cfRule type="expression" dxfId="19704" priority="2482" stopIfTrue="1">
      <formula>LEN(TRIM($G$49))=0</formula>
    </cfRule>
  </conditionalFormatting>
  <conditionalFormatting sqref="H49">
    <cfRule type="expression" dxfId="19703" priority="2483" stopIfTrue="1">
      <formula>LEN(TRIM($H$49))=0</formula>
    </cfRule>
  </conditionalFormatting>
  <conditionalFormatting sqref="F50">
    <cfRule type="expression" dxfId="19702" priority="2484" stopIfTrue="1">
      <formula>LEN(TRIM($F$50))=0</formula>
    </cfRule>
  </conditionalFormatting>
  <conditionalFormatting sqref="G50">
    <cfRule type="expression" dxfId="19701" priority="2485" stopIfTrue="1">
      <formula>LEN(TRIM($G$50))=0</formula>
    </cfRule>
  </conditionalFormatting>
  <conditionalFormatting sqref="H50">
    <cfRule type="expression" dxfId="19700" priority="2486" stopIfTrue="1">
      <formula>LEN(TRIM($H$50))=0</formula>
    </cfRule>
  </conditionalFormatting>
  <conditionalFormatting sqref="F51">
    <cfRule type="expression" dxfId="19699" priority="2487" stopIfTrue="1">
      <formula>LEN(TRIM($F$51))=0</formula>
    </cfRule>
  </conditionalFormatting>
  <conditionalFormatting sqref="G51">
    <cfRule type="expression" dxfId="19698" priority="2488" stopIfTrue="1">
      <formula>LEN(TRIM($G$51))=0</formula>
    </cfRule>
  </conditionalFormatting>
  <conditionalFormatting sqref="H51">
    <cfRule type="expression" dxfId="19697" priority="2489" stopIfTrue="1">
      <formula>LEN(TRIM($H$51))=0</formula>
    </cfRule>
  </conditionalFormatting>
  <conditionalFormatting sqref="J49">
    <cfRule type="expression" dxfId="19696" priority="2490" stopIfTrue="1">
      <formula>LEN(TRIM($J$49))=0</formula>
    </cfRule>
  </conditionalFormatting>
  <conditionalFormatting sqref="K49">
    <cfRule type="expression" dxfId="19695" priority="2491" stopIfTrue="1">
      <formula>LEN(TRIM($K$49))=0</formula>
    </cfRule>
  </conditionalFormatting>
  <conditionalFormatting sqref="L49">
    <cfRule type="expression" dxfId="19694" priority="2492" stopIfTrue="1">
      <formula>LEN(TRIM($L$49))=0</formula>
    </cfRule>
  </conditionalFormatting>
  <conditionalFormatting sqref="J50">
    <cfRule type="expression" dxfId="19693" priority="2493" stopIfTrue="1">
      <formula>LEN(TRIM($J$50))=0</formula>
    </cfRule>
  </conditionalFormatting>
  <conditionalFormatting sqref="K50">
    <cfRule type="expression" dxfId="19692" priority="2494" stopIfTrue="1">
      <formula>LEN(TRIM($K$50))=0</formula>
    </cfRule>
  </conditionalFormatting>
  <conditionalFormatting sqref="L50">
    <cfRule type="expression" dxfId="19691" priority="2495" stopIfTrue="1">
      <formula>LEN(TRIM($L$50))=0</formula>
    </cfRule>
  </conditionalFormatting>
  <conditionalFormatting sqref="J51">
    <cfRule type="expression" dxfId="19690" priority="2496" stopIfTrue="1">
      <formula>LEN(TRIM($J$51))=0</formula>
    </cfRule>
  </conditionalFormatting>
  <conditionalFormatting sqref="K51">
    <cfRule type="expression" dxfId="19689" priority="2497" stopIfTrue="1">
      <formula>LEN(TRIM($K$51))=0</formula>
    </cfRule>
  </conditionalFormatting>
  <conditionalFormatting sqref="L51">
    <cfRule type="expression" dxfId="19688" priority="2498" stopIfTrue="1">
      <formula>LEN(TRIM($L$51))=0</formula>
    </cfRule>
  </conditionalFormatting>
  <conditionalFormatting sqref="N49">
    <cfRule type="expression" dxfId="19687" priority="2499" stopIfTrue="1">
      <formula>LEN(TRIM($N$49))=0</formula>
    </cfRule>
  </conditionalFormatting>
  <conditionalFormatting sqref="O49">
    <cfRule type="expression" dxfId="19686" priority="2500" stopIfTrue="1">
      <formula>LEN(TRIM($O$49))=0</formula>
    </cfRule>
  </conditionalFormatting>
  <conditionalFormatting sqref="P49">
    <cfRule type="expression" dxfId="19685" priority="2501" stopIfTrue="1">
      <formula>LEN(TRIM($P$49))=0</formula>
    </cfRule>
  </conditionalFormatting>
  <conditionalFormatting sqref="N50">
    <cfRule type="expression" dxfId="19684" priority="2502" stopIfTrue="1">
      <formula>LEN(TRIM($N$50))=0</formula>
    </cfRule>
  </conditionalFormatting>
  <conditionalFormatting sqref="O50">
    <cfRule type="expression" dxfId="19683" priority="2503" stopIfTrue="1">
      <formula>LEN(TRIM($O$50))=0</formula>
    </cfRule>
  </conditionalFormatting>
  <conditionalFormatting sqref="P50">
    <cfRule type="expression" dxfId="19682" priority="2504" stopIfTrue="1">
      <formula>LEN(TRIM($P$50))=0</formula>
    </cfRule>
  </conditionalFormatting>
  <conditionalFormatting sqref="N51">
    <cfRule type="expression" dxfId="19681" priority="2505" stopIfTrue="1">
      <formula>LEN(TRIM($N$51))=0</formula>
    </cfRule>
  </conditionalFormatting>
  <conditionalFormatting sqref="O51">
    <cfRule type="expression" dxfId="19680" priority="2506" stopIfTrue="1">
      <formula>LEN(TRIM($O$51))=0</formula>
    </cfRule>
  </conditionalFormatting>
  <conditionalFormatting sqref="P51">
    <cfRule type="expression" dxfId="19679" priority="2507" stopIfTrue="1">
      <formula>LEN(TRIM($P$51))=0</formula>
    </cfRule>
  </conditionalFormatting>
  <conditionalFormatting sqref="R49">
    <cfRule type="expression" dxfId="19678" priority="2508" stopIfTrue="1">
      <formula>LEN(TRIM($R$49))=0</formula>
    </cfRule>
  </conditionalFormatting>
  <conditionalFormatting sqref="S49">
    <cfRule type="expression" dxfId="19677" priority="2509" stopIfTrue="1">
      <formula>LEN(TRIM($S$49))=0</formula>
    </cfRule>
  </conditionalFormatting>
  <conditionalFormatting sqref="T49">
    <cfRule type="expression" dxfId="19676" priority="2510" stopIfTrue="1">
      <formula>LEN(TRIM($T$49))=0</formula>
    </cfRule>
  </conditionalFormatting>
  <conditionalFormatting sqref="R50">
    <cfRule type="expression" dxfId="19675" priority="2511" stopIfTrue="1">
      <formula>LEN(TRIM($R$50))=0</formula>
    </cfRule>
  </conditionalFormatting>
  <conditionalFormatting sqref="S50">
    <cfRule type="expression" dxfId="19674" priority="2512" stopIfTrue="1">
      <formula>LEN(TRIM($S$50))=0</formula>
    </cfRule>
  </conditionalFormatting>
  <conditionalFormatting sqref="T50">
    <cfRule type="expression" dxfId="19673" priority="2513" stopIfTrue="1">
      <formula>LEN(TRIM($T$50))=0</formula>
    </cfRule>
  </conditionalFormatting>
  <conditionalFormatting sqref="R51">
    <cfRule type="expression" dxfId="19672" priority="2514" stopIfTrue="1">
      <formula>LEN(TRIM($R$51))=0</formula>
    </cfRule>
  </conditionalFormatting>
  <conditionalFormatting sqref="S51">
    <cfRule type="expression" dxfId="19671" priority="2515" stopIfTrue="1">
      <formula>LEN(TRIM($S$51))=0</formula>
    </cfRule>
  </conditionalFormatting>
  <conditionalFormatting sqref="T51">
    <cfRule type="expression" dxfId="19670" priority="2516" stopIfTrue="1">
      <formula>LEN(TRIM($T$51))=0</formula>
    </cfRule>
  </conditionalFormatting>
  <conditionalFormatting sqref="V49">
    <cfRule type="expression" dxfId="19669" priority="2517" stopIfTrue="1">
      <formula>LEN(TRIM($V$49))=0</formula>
    </cfRule>
  </conditionalFormatting>
  <conditionalFormatting sqref="W49">
    <cfRule type="expression" dxfId="19668" priority="2518" stopIfTrue="1">
      <formula>LEN(TRIM($W$49))=0</formula>
    </cfRule>
  </conditionalFormatting>
  <conditionalFormatting sqref="X49">
    <cfRule type="expression" dxfId="19667" priority="2519" stopIfTrue="1">
      <formula>LEN(TRIM($X$49))=0</formula>
    </cfRule>
  </conditionalFormatting>
  <conditionalFormatting sqref="V50">
    <cfRule type="expression" dxfId="19666" priority="2520" stopIfTrue="1">
      <formula>LEN(TRIM($V$50))=0</formula>
    </cfRule>
  </conditionalFormatting>
  <conditionalFormatting sqref="W50">
    <cfRule type="expression" dxfId="19665" priority="2521" stopIfTrue="1">
      <formula>LEN(TRIM($W$50))=0</formula>
    </cfRule>
  </conditionalFormatting>
  <conditionalFormatting sqref="X50">
    <cfRule type="expression" dxfId="19664" priority="2522" stopIfTrue="1">
      <formula>LEN(TRIM($X$50))=0</formula>
    </cfRule>
  </conditionalFormatting>
  <conditionalFormatting sqref="V51">
    <cfRule type="expression" dxfId="19663" priority="2523" stopIfTrue="1">
      <formula>LEN(TRIM($V$51))=0</formula>
    </cfRule>
  </conditionalFormatting>
  <conditionalFormatting sqref="W51">
    <cfRule type="expression" dxfId="19662" priority="2524" stopIfTrue="1">
      <formula>LEN(TRIM($W$51))=0</formula>
    </cfRule>
  </conditionalFormatting>
  <conditionalFormatting sqref="X51">
    <cfRule type="expression" dxfId="19661" priority="2525" stopIfTrue="1">
      <formula>LEN(TRIM($X$51))=0</formula>
    </cfRule>
  </conditionalFormatting>
  <conditionalFormatting sqref="Z49">
    <cfRule type="expression" dxfId="19660" priority="2526" stopIfTrue="1">
      <formula>LEN(TRIM($Z$49))=0</formula>
    </cfRule>
  </conditionalFormatting>
  <conditionalFormatting sqref="AA49">
    <cfRule type="expression" dxfId="19659" priority="2527" stopIfTrue="1">
      <formula>LEN(TRIM($AA$49))=0</formula>
    </cfRule>
  </conditionalFormatting>
  <conditionalFormatting sqref="AB49">
    <cfRule type="expression" dxfId="19658" priority="2528" stopIfTrue="1">
      <formula>LEN(TRIM($AB$49))=0</formula>
    </cfRule>
  </conditionalFormatting>
  <conditionalFormatting sqref="Z50">
    <cfRule type="expression" dxfId="19657" priority="2529" stopIfTrue="1">
      <formula>LEN(TRIM($Z$50))=0</formula>
    </cfRule>
  </conditionalFormatting>
  <conditionalFormatting sqref="AA50">
    <cfRule type="expression" dxfId="19656" priority="2530" stopIfTrue="1">
      <formula>LEN(TRIM($AA$50))=0</formula>
    </cfRule>
  </conditionalFormatting>
  <conditionalFormatting sqref="AB50">
    <cfRule type="expression" dxfId="19655" priority="2531" stopIfTrue="1">
      <formula>LEN(TRIM($AB$50))=0</formula>
    </cfRule>
  </conditionalFormatting>
  <conditionalFormatting sqref="Z51">
    <cfRule type="expression" dxfId="19654" priority="2532" stopIfTrue="1">
      <formula>LEN(TRIM($Z$51))=0</formula>
    </cfRule>
  </conditionalFormatting>
  <conditionalFormatting sqref="AA51">
    <cfRule type="expression" dxfId="19653" priority="2533" stopIfTrue="1">
      <formula>LEN(TRIM($AA$51))=0</formula>
    </cfRule>
  </conditionalFormatting>
  <conditionalFormatting sqref="AB51">
    <cfRule type="expression" dxfId="19652" priority="2534" stopIfTrue="1">
      <formula>LEN(TRIM($AB$51))=0</formula>
    </cfRule>
  </conditionalFormatting>
  <conditionalFormatting sqref="AD49">
    <cfRule type="expression" dxfId="19651" priority="2535" stopIfTrue="1">
      <formula>LEN(TRIM($AD$49))=0</formula>
    </cfRule>
  </conditionalFormatting>
  <conditionalFormatting sqref="AE49">
    <cfRule type="expression" dxfId="19650" priority="2536" stopIfTrue="1">
      <formula>LEN(TRIM($AE$49))=0</formula>
    </cfRule>
  </conditionalFormatting>
  <conditionalFormatting sqref="AF49">
    <cfRule type="expression" dxfId="19649" priority="2537" stopIfTrue="1">
      <formula>LEN(TRIM($AF$49))=0</formula>
    </cfRule>
  </conditionalFormatting>
  <conditionalFormatting sqref="AD50">
    <cfRule type="expression" dxfId="19648" priority="2538" stopIfTrue="1">
      <formula>LEN(TRIM($AD$50))=0</formula>
    </cfRule>
  </conditionalFormatting>
  <conditionalFormatting sqref="AE50">
    <cfRule type="expression" dxfId="19647" priority="2539" stopIfTrue="1">
      <formula>LEN(TRIM($AE$50))=0</formula>
    </cfRule>
  </conditionalFormatting>
  <conditionalFormatting sqref="AF50">
    <cfRule type="expression" dxfId="19646" priority="2540" stopIfTrue="1">
      <formula>LEN(TRIM($AF$50))=0</formula>
    </cfRule>
  </conditionalFormatting>
  <conditionalFormatting sqref="AD51">
    <cfRule type="expression" dxfId="19645" priority="2541" stopIfTrue="1">
      <formula>LEN(TRIM($AD$51))=0</formula>
    </cfRule>
  </conditionalFormatting>
  <conditionalFormatting sqref="AE51">
    <cfRule type="expression" dxfId="19644" priority="2542" stopIfTrue="1">
      <formula>LEN(TRIM($AE$51))=0</formula>
    </cfRule>
  </conditionalFormatting>
  <conditionalFormatting sqref="AF51">
    <cfRule type="expression" dxfId="19643" priority="2543" stopIfTrue="1">
      <formula>LEN(TRIM($AF$51))=0</formula>
    </cfRule>
  </conditionalFormatting>
  <conditionalFormatting sqref="AH49">
    <cfRule type="expression" dxfId="19642" priority="2544" stopIfTrue="1">
      <formula>LEN(TRIM($AH$49))=0</formula>
    </cfRule>
  </conditionalFormatting>
  <conditionalFormatting sqref="AI49">
    <cfRule type="expression" dxfId="19641" priority="2545" stopIfTrue="1">
      <formula>LEN(TRIM($AI$49))=0</formula>
    </cfRule>
  </conditionalFormatting>
  <conditionalFormatting sqref="AJ49">
    <cfRule type="expression" dxfId="19640" priority="2546" stopIfTrue="1">
      <formula>LEN(TRIM($AJ$49))=0</formula>
    </cfRule>
  </conditionalFormatting>
  <conditionalFormatting sqref="AH50">
    <cfRule type="expression" dxfId="19639" priority="2547" stopIfTrue="1">
      <formula>LEN(TRIM($AH$50))=0</formula>
    </cfRule>
  </conditionalFormatting>
  <conditionalFormatting sqref="AI50">
    <cfRule type="expression" dxfId="19638" priority="2548" stopIfTrue="1">
      <formula>LEN(TRIM($AI$50))=0</formula>
    </cfRule>
  </conditionalFormatting>
  <conditionalFormatting sqref="AJ50">
    <cfRule type="expression" dxfId="19637" priority="2549" stopIfTrue="1">
      <formula>LEN(TRIM($AJ$50))=0</formula>
    </cfRule>
  </conditionalFormatting>
  <conditionalFormatting sqref="AH51">
    <cfRule type="expression" dxfId="19636" priority="2550" stopIfTrue="1">
      <formula>LEN(TRIM($AH$51))=0</formula>
    </cfRule>
  </conditionalFormatting>
  <conditionalFormatting sqref="AI51">
    <cfRule type="expression" dxfId="19635" priority="2551" stopIfTrue="1">
      <formula>LEN(TRIM($AI$51))=0</formula>
    </cfRule>
  </conditionalFormatting>
  <conditionalFormatting sqref="AJ51">
    <cfRule type="expression" dxfId="19634" priority="2552" stopIfTrue="1">
      <formula>LEN(TRIM($AJ$51))=0</formula>
    </cfRule>
  </conditionalFormatting>
  <conditionalFormatting sqref="BB49">
    <cfRule type="expression" dxfId="19633" priority="2553" stopIfTrue="1">
      <formula>LEN(TRIM($BB$49))=0</formula>
    </cfRule>
  </conditionalFormatting>
  <conditionalFormatting sqref="BC49">
    <cfRule type="expression" dxfId="19632" priority="2554" stopIfTrue="1">
      <formula>LEN(TRIM($BC$49))=0</formula>
    </cfRule>
  </conditionalFormatting>
  <conditionalFormatting sqref="BD49">
    <cfRule type="expression" dxfId="19631" priority="2555" stopIfTrue="1">
      <formula>LEN(TRIM($BD$49))=0</formula>
    </cfRule>
  </conditionalFormatting>
  <conditionalFormatting sqref="BB50">
    <cfRule type="expression" dxfId="19630" priority="2556" stopIfTrue="1">
      <formula>LEN(TRIM($BB$50))=0</formula>
    </cfRule>
  </conditionalFormatting>
  <conditionalFormatting sqref="BC50">
    <cfRule type="expression" dxfId="19629" priority="2557" stopIfTrue="1">
      <formula>LEN(TRIM($BC$50))=0</formula>
    </cfRule>
  </conditionalFormatting>
  <conditionalFormatting sqref="BD50">
    <cfRule type="expression" dxfId="19628" priority="2558" stopIfTrue="1">
      <formula>LEN(TRIM($BD$50))=0</formula>
    </cfRule>
  </conditionalFormatting>
  <conditionalFormatting sqref="BB51">
    <cfRule type="expression" dxfId="19627" priority="2559" stopIfTrue="1">
      <formula>LEN(TRIM($BB$51))=0</formula>
    </cfRule>
  </conditionalFormatting>
  <conditionalFormatting sqref="BC51">
    <cfRule type="expression" dxfId="19626" priority="2560" stopIfTrue="1">
      <formula>LEN(TRIM($BC$51))=0</formula>
    </cfRule>
  </conditionalFormatting>
  <conditionalFormatting sqref="BD51">
    <cfRule type="expression" dxfId="19625" priority="2561" stopIfTrue="1">
      <formula>LEN(TRIM($BD$51))=0</formula>
    </cfRule>
  </conditionalFormatting>
  <conditionalFormatting sqref="BF49">
    <cfRule type="expression" dxfId="19624" priority="2562" stopIfTrue="1">
      <formula>LEN(TRIM($BF$49))=0</formula>
    </cfRule>
  </conditionalFormatting>
  <conditionalFormatting sqref="BG49">
    <cfRule type="expression" dxfId="19623" priority="2563" stopIfTrue="1">
      <formula>LEN(TRIM($BG$49))=0</formula>
    </cfRule>
  </conditionalFormatting>
  <conditionalFormatting sqref="BH49">
    <cfRule type="expression" dxfId="19622" priority="2564" stopIfTrue="1">
      <formula>LEN(TRIM($BH$49))=0</formula>
    </cfRule>
  </conditionalFormatting>
  <conditionalFormatting sqref="BF50">
    <cfRule type="expression" dxfId="19621" priority="2565" stopIfTrue="1">
      <formula>LEN(TRIM($BF$50))=0</formula>
    </cfRule>
  </conditionalFormatting>
  <conditionalFormatting sqref="BG50">
    <cfRule type="expression" dxfId="19620" priority="2566" stopIfTrue="1">
      <formula>LEN(TRIM($BG$50))=0</formula>
    </cfRule>
  </conditionalFormatting>
  <conditionalFormatting sqref="BH50">
    <cfRule type="expression" dxfId="19619" priority="2567" stopIfTrue="1">
      <formula>LEN(TRIM($BH$50))=0</formula>
    </cfRule>
  </conditionalFormatting>
  <conditionalFormatting sqref="BF51">
    <cfRule type="expression" dxfId="19618" priority="2568" stopIfTrue="1">
      <formula>LEN(TRIM($BF$51))=0</formula>
    </cfRule>
  </conditionalFormatting>
  <conditionalFormatting sqref="BG51">
    <cfRule type="expression" dxfId="19617" priority="2569" stopIfTrue="1">
      <formula>LEN(TRIM($BG$51))=0</formula>
    </cfRule>
  </conditionalFormatting>
  <conditionalFormatting sqref="BH51">
    <cfRule type="expression" dxfId="19616" priority="2570" stopIfTrue="1">
      <formula>LEN(TRIM($BH$51))=0</formula>
    </cfRule>
  </conditionalFormatting>
  <conditionalFormatting sqref="F55">
    <cfRule type="expression" dxfId="19615" priority="2571" stopIfTrue="1">
      <formula>LEN(TRIM($F$55))=0</formula>
    </cfRule>
  </conditionalFormatting>
  <conditionalFormatting sqref="G55">
    <cfRule type="expression" dxfId="19614" priority="2572" stopIfTrue="1">
      <formula>LEN(TRIM($G$55))=0</formula>
    </cfRule>
  </conditionalFormatting>
  <conditionalFormatting sqref="H55">
    <cfRule type="expression" dxfId="19613" priority="2573" stopIfTrue="1">
      <formula>LEN(TRIM($H$55))=0</formula>
    </cfRule>
  </conditionalFormatting>
  <conditionalFormatting sqref="J55">
    <cfRule type="expression" dxfId="19612" priority="2574" stopIfTrue="1">
      <formula>LEN(TRIM($J$55))=0</formula>
    </cfRule>
  </conditionalFormatting>
  <conditionalFormatting sqref="K55">
    <cfRule type="expression" dxfId="19611" priority="2575" stopIfTrue="1">
      <formula>LEN(TRIM($K$55))=0</formula>
    </cfRule>
  </conditionalFormatting>
  <conditionalFormatting sqref="L55">
    <cfRule type="expression" dxfId="19610" priority="2576" stopIfTrue="1">
      <formula>LEN(TRIM($L$55))=0</formula>
    </cfRule>
  </conditionalFormatting>
  <conditionalFormatting sqref="N55">
    <cfRule type="expression" dxfId="19609" priority="2577" stopIfTrue="1">
      <formula>LEN(TRIM($N$55))=0</formula>
    </cfRule>
  </conditionalFormatting>
  <conditionalFormatting sqref="O55">
    <cfRule type="expression" dxfId="19608" priority="2578" stopIfTrue="1">
      <formula>LEN(TRIM($O$55))=0</formula>
    </cfRule>
  </conditionalFormatting>
  <conditionalFormatting sqref="P55">
    <cfRule type="expression" dxfId="19607" priority="2579" stopIfTrue="1">
      <formula>LEN(TRIM($P$55))=0</formula>
    </cfRule>
  </conditionalFormatting>
  <conditionalFormatting sqref="R55">
    <cfRule type="expression" dxfId="19606" priority="2580" stopIfTrue="1">
      <formula>LEN(TRIM($R$55))=0</formula>
    </cfRule>
  </conditionalFormatting>
  <conditionalFormatting sqref="S55">
    <cfRule type="expression" dxfId="19605" priority="2581" stopIfTrue="1">
      <formula>LEN(TRIM($S$55))=0</formula>
    </cfRule>
  </conditionalFormatting>
  <conditionalFormatting sqref="T55">
    <cfRule type="expression" dxfId="19604" priority="2582" stopIfTrue="1">
      <formula>LEN(TRIM($T$55))=0</formula>
    </cfRule>
  </conditionalFormatting>
  <conditionalFormatting sqref="V55">
    <cfRule type="expression" dxfId="19603" priority="2583" stopIfTrue="1">
      <formula>LEN(TRIM($V$55))=0</formula>
    </cfRule>
  </conditionalFormatting>
  <conditionalFormatting sqref="W55">
    <cfRule type="expression" dxfId="19602" priority="2584" stopIfTrue="1">
      <formula>LEN(TRIM($W$55))=0</formula>
    </cfRule>
  </conditionalFormatting>
  <conditionalFormatting sqref="X55">
    <cfRule type="expression" dxfId="19601" priority="2585" stopIfTrue="1">
      <formula>LEN(TRIM($X$55))=0</formula>
    </cfRule>
  </conditionalFormatting>
  <conditionalFormatting sqref="Z55">
    <cfRule type="expression" dxfId="19600" priority="2586" stopIfTrue="1">
      <formula>LEN(TRIM($Z$55))=0</formula>
    </cfRule>
  </conditionalFormatting>
  <conditionalFormatting sqref="AA55">
    <cfRule type="expression" dxfId="19599" priority="2587" stopIfTrue="1">
      <formula>LEN(TRIM($AA$55))=0</formula>
    </cfRule>
  </conditionalFormatting>
  <conditionalFormatting sqref="AB55">
    <cfRule type="expression" dxfId="19598" priority="2588" stopIfTrue="1">
      <formula>LEN(TRIM($AB$55))=0</formula>
    </cfRule>
  </conditionalFormatting>
  <conditionalFormatting sqref="AD55">
    <cfRule type="expression" dxfId="19597" priority="2589" stopIfTrue="1">
      <formula>LEN(TRIM($AD$55))=0</formula>
    </cfRule>
  </conditionalFormatting>
  <conditionalFormatting sqref="AE55">
    <cfRule type="expression" dxfId="19596" priority="2590" stopIfTrue="1">
      <formula>LEN(TRIM($AE$55))=0</formula>
    </cfRule>
  </conditionalFormatting>
  <conditionalFormatting sqref="AF55">
    <cfRule type="expression" dxfId="19595" priority="2591" stopIfTrue="1">
      <formula>LEN(TRIM($AF$55))=0</formula>
    </cfRule>
  </conditionalFormatting>
  <conditionalFormatting sqref="AH55">
    <cfRule type="expression" dxfId="19594" priority="2592" stopIfTrue="1">
      <formula>LEN(TRIM($AH$55))=0</formula>
    </cfRule>
  </conditionalFormatting>
  <conditionalFormatting sqref="AI55">
    <cfRule type="expression" dxfId="19593" priority="2593" stopIfTrue="1">
      <formula>LEN(TRIM($AI$55))=0</formula>
    </cfRule>
  </conditionalFormatting>
  <conditionalFormatting sqref="AJ55">
    <cfRule type="expression" dxfId="19592" priority="2594" stopIfTrue="1">
      <formula>LEN(TRIM($AJ$55))=0</formula>
    </cfRule>
  </conditionalFormatting>
  <conditionalFormatting sqref="BB55">
    <cfRule type="expression" dxfId="19591" priority="2595" stopIfTrue="1">
      <formula>LEN(TRIM($BB$55))=0</formula>
    </cfRule>
  </conditionalFormatting>
  <conditionalFormatting sqref="BC55">
    <cfRule type="expression" dxfId="19590" priority="2596" stopIfTrue="1">
      <formula>LEN(TRIM($BC$55))=0</formula>
    </cfRule>
  </conditionalFormatting>
  <conditionalFormatting sqref="BD55">
    <cfRule type="expression" dxfId="19589" priority="2597" stopIfTrue="1">
      <formula>LEN(TRIM($BD$55))=0</formula>
    </cfRule>
  </conditionalFormatting>
  <conditionalFormatting sqref="BF55">
    <cfRule type="expression" dxfId="19588" priority="2598" stopIfTrue="1">
      <formula>LEN(TRIM($BF$55))=0</formula>
    </cfRule>
  </conditionalFormatting>
  <conditionalFormatting sqref="BG55">
    <cfRule type="expression" dxfId="19587" priority="2599" stopIfTrue="1">
      <formula>LEN(TRIM($BG$55))=0</formula>
    </cfRule>
  </conditionalFormatting>
  <conditionalFormatting sqref="BH55">
    <cfRule type="expression" dxfId="19586" priority="2600" stopIfTrue="1">
      <formula>LEN(TRIM($BH$55))=0</formula>
    </cfRule>
  </conditionalFormatting>
  <conditionalFormatting sqref="F57">
    <cfRule type="expression" dxfId="19585" priority="2601" stopIfTrue="1">
      <formula>LEN(TRIM($F$57))=0</formula>
    </cfRule>
  </conditionalFormatting>
  <conditionalFormatting sqref="G57">
    <cfRule type="expression" dxfId="19584" priority="2602" stopIfTrue="1">
      <formula>LEN(TRIM($G$57))=0</formula>
    </cfRule>
  </conditionalFormatting>
  <conditionalFormatting sqref="H57">
    <cfRule type="expression" dxfId="19583" priority="2603" stopIfTrue="1">
      <formula>LEN(TRIM($H$57))=0</formula>
    </cfRule>
  </conditionalFormatting>
  <conditionalFormatting sqref="F58">
    <cfRule type="expression" dxfId="19582" priority="2604" stopIfTrue="1">
      <formula>LEN(TRIM($F$58))=0</formula>
    </cfRule>
  </conditionalFormatting>
  <conditionalFormatting sqref="G58">
    <cfRule type="expression" dxfId="19581" priority="2605" stopIfTrue="1">
      <formula>LEN(TRIM($G$58))=0</formula>
    </cfRule>
  </conditionalFormatting>
  <conditionalFormatting sqref="H58">
    <cfRule type="expression" dxfId="19580" priority="2606" stopIfTrue="1">
      <formula>LEN(TRIM($H$58))=0</formula>
    </cfRule>
  </conditionalFormatting>
  <conditionalFormatting sqref="F59">
    <cfRule type="expression" dxfId="19579" priority="2607" stopIfTrue="1">
      <formula>LEN(TRIM($F$59))=0</formula>
    </cfRule>
  </conditionalFormatting>
  <conditionalFormatting sqref="G59">
    <cfRule type="expression" dxfId="19578" priority="2608" stopIfTrue="1">
      <formula>LEN(TRIM($G$59))=0</formula>
    </cfRule>
  </conditionalFormatting>
  <conditionalFormatting sqref="H59">
    <cfRule type="expression" dxfId="19577" priority="2609" stopIfTrue="1">
      <formula>LEN(TRIM($H$59))=0</formula>
    </cfRule>
  </conditionalFormatting>
  <conditionalFormatting sqref="F60">
    <cfRule type="expression" dxfId="19576" priority="2610" stopIfTrue="1">
      <formula>LEN(TRIM($F$60))=0</formula>
    </cfRule>
  </conditionalFormatting>
  <conditionalFormatting sqref="G60">
    <cfRule type="expression" dxfId="19575" priority="2611" stopIfTrue="1">
      <formula>LEN(TRIM($G$60))=0</formula>
    </cfRule>
  </conditionalFormatting>
  <conditionalFormatting sqref="H60">
    <cfRule type="expression" dxfId="19574" priority="2612" stopIfTrue="1">
      <formula>LEN(TRIM($H$60))=0</formula>
    </cfRule>
  </conditionalFormatting>
  <conditionalFormatting sqref="F61">
    <cfRule type="expression" dxfId="19573" priority="2613" stopIfTrue="1">
      <formula>LEN(TRIM($F$61))=0</formula>
    </cfRule>
  </conditionalFormatting>
  <conditionalFormatting sqref="G61">
    <cfRule type="expression" dxfId="19572" priority="2614" stopIfTrue="1">
      <formula>LEN(TRIM($G$61))=0</formula>
    </cfRule>
  </conditionalFormatting>
  <conditionalFormatting sqref="H61">
    <cfRule type="expression" dxfId="19571" priority="2615" stopIfTrue="1">
      <formula>LEN(TRIM($H$61))=0</formula>
    </cfRule>
  </conditionalFormatting>
  <conditionalFormatting sqref="F62">
    <cfRule type="expression" dxfId="19570" priority="2616" stopIfTrue="1">
      <formula>LEN(TRIM($F$62))=0</formula>
    </cfRule>
  </conditionalFormatting>
  <conditionalFormatting sqref="G62">
    <cfRule type="expression" dxfId="19569" priority="2617" stopIfTrue="1">
      <formula>LEN(TRIM($G$62))=0</formula>
    </cfRule>
  </conditionalFormatting>
  <conditionalFormatting sqref="H62">
    <cfRule type="expression" dxfId="19568" priority="2618" stopIfTrue="1">
      <formula>LEN(TRIM($H$62))=0</formula>
    </cfRule>
  </conditionalFormatting>
  <conditionalFormatting sqref="F63">
    <cfRule type="expression" dxfId="19567" priority="2619" stopIfTrue="1">
      <formula>LEN(TRIM($F$63))=0</formula>
    </cfRule>
  </conditionalFormatting>
  <conditionalFormatting sqref="G63">
    <cfRule type="expression" dxfId="19566" priority="2620" stopIfTrue="1">
      <formula>LEN(TRIM($G$63))=0</formula>
    </cfRule>
  </conditionalFormatting>
  <conditionalFormatting sqref="H63">
    <cfRule type="expression" dxfId="19565" priority="2621" stopIfTrue="1">
      <formula>LEN(TRIM($H$63))=0</formula>
    </cfRule>
  </conditionalFormatting>
  <conditionalFormatting sqref="J57">
    <cfRule type="expression" dxfId="19564" priority="2622" stopIfTrue="1">
      <formula>LEN(TRIM($J$57))=0</formula>
    </cfRule>
  </conditionalFormatting>
  <conditionalFormatting sqref="K57">
    <cfRule type="expression" dxfId="19563" priority="2623" stopIfTrue="1">
      <formula>LEN(TRIM($K$57))=0</formula>
    </cfRule>
  </conditionalFormatting>
  <conditionalFormatting sqref="L57">
    <cfRule type="expression" dxfId="19562" priority="2624" stopIfTrue="1">
      <formula>LEN(TRIM($L$57))=0</formula>
    </cfRule>
  </conditionalFormatting>
  <conditionalFormatting sqref="J58">
    <cfRule type="expression" dxfId="19561" priority="2625" stopIfTrue="1">
      <formula>LEN(TRIM($J$58))=0</formula>
    </cfRule>
  </conditionalFormatting>
  <conditionalFormatting sqref="K58">
    <cfRule type="expression" dxfId="19560" priority="2626" stopIfTrue="1">
      <formula>LEN(TRIM($K$58))=0</formula>
    </cfRule>
  </conditionalFormatting>
  <conditionalFormatting sqref="L58">
    <cfRule type="expression" dxfId="19559" priority="2627" stopIfTrue="1">
      <formula>LEN(TRIM($L$58))=0</formula>
    </cfRule>
  </conditionalFormatting>
  <conditionalFormatting sqref="J59">
    <cfRule type="expression" dxfId="19558" priority="2628" stopIfTrue="1">
      <formula>LEN(TRIM($J$59))=0</formula>
    </cfRule>
  </conditionalFormatting>
  <conditionalFormatting sqref="K59">
    <cfRule type="expression" dxfId="19557" priority="2629" stopIfTrue="1">
      <formula>LEN(TRIM($K$59))=0</formula>
    </cfRule>
  </conditionalFormatting>
  <conditionalFormatting sqref="L59">
    <cfRule type="expression" dxfId="19556" priority="2630" stopIfTrue="1">
      <formula>LEN(TRIM($L$59))=0</formula>
    </cfRule>
  </conditionalFormatting>
  <conditionalFormatting sqref="J60">
    <cfRule type="expression" dxfId="19555" priority="2631" stopIfTrue="1">
      <formula>LEN(TRIM($J$60))=0</formula>
    </cfRule>
  </conditionalFormatting>
  <conditionalFormatting sqref="K60">
    <cfRule type="expression" dxfId="19554" priority="2632" stopIfTrue="1">
      <formula>LEN(TRIM($K$60))=0</formula>
    </cfRule>
  </conditionalFormatting>
  <conditionalFormatting sqref="L60">
    <cfRule type="expression" dxfId="19553" priority="2633" stopIfTrue="1">
      <formula>LEN(TRIM($L$60))=0</formula>
    </cfRule>
  </conditionalFormatting>
  <conditionalFormatting sqref="J61">
    <cfRule type="expression" dxfId="19552" priority="2634" stopIfTrue="1">
      <formula>LEN(TRIM($J$61))=0</formula>
    </cfRule>
  </conditionalFormatting>
  <conditionalFormatting sqref="K61">
    <cfRule type="expression" dxfId="19551" priority="2635" stopIfTrue="1">
      <formula>LEN(TRIM($K$61))=0</formula>
    </cfRule>
  </conditionalFormatting>
  <conditionalFormatting sqref="L61">
    <cfRule type="expression" dxfId="19550" priority="2636" stopIfTrue="1">
      <formula>LEN(TRIM($L$61))=0</formula>
    </cfRule>
  </conditionalFormatting>
  <conditionalFormatting sqref="J62">
    <cfRule type="expression" dxfId="19549" priority="2637" stopIfTrue="1">
      <formula>LEN(TRIM($J$62))=0</formula>
    </cfRule>
  </conditionalFormatting>
  <conditionalFormatting sqref="K62">
    <cfRule type="expression" dxfId="19548" priority="2638" stopIfTrue="1">
      <formula>LEN(TRIM($K$62))=0</formula>
    </cfRule>
  </conditionalFormatting>
  <conditionalFormatting sqref="L62">
    <cfRule type="expression" dxfId="19547" priority="2639" stopIfTrue="1">
      <formula>LEN(TRIM($L$62))=0</formula>
    </cfRule>
  </conditionalFormatting>
  <conditionalFormatting sqref="J63">
    <cfRule type="expression" dxfId="19546" priority="2640" stopIfTrue="1">
      <formula>LEN(TRIM($J$63))=0</formula>
    </cfRule>
  </conditionalFormatting>
  <conditionalFormatting sqref="K63">
    <cfRule type="expression" dxfId="19545" priority="2641" stopIfTrue="1">
      <formula>LEN(TRIM($K$63))=0</formula>
    </cfRule>
  </conditionalFormatting>
  <conditionalFormatting sqref="L63">
    <cfRule type="expression" dxfId="19544" priority="2642" stopIfTrue="1">
      <formula>LEN(TRIM($L$63))=0</formula>
    </cfRule>
  </conditionalFormatting>
  <conditionalFormatting sqref="N57">
    <cfRule type="expression" dxfId="19543" priority="2643" stopIfTrue="1">
      <formula>LEN(TRIM($N$57))=0</formula>
    </cfRule>
  </conditionalFormatting>
  <conditionalFormatting sqref="O57">
    <cfRule type="expression" dxfId="19542" priority="2644" stopIfTrue="1">
      <formula>LEN(TRIM($O$57))=0</formula>
    </cfRule>
  </conditionalFormatting>
  <conditionalFormatting sqref="P57">
    <cfRule type="expression" dxfId="19541" priority="2645" stopIfTrue="1">
      <formula>LEN(TRIM($P$57))=0</formula>
    </cfRule>
  </conditionalFormatting>
  <conditionalFormatting sqref="N58">
    <cfRule type="expression" dxfId="19540" priority="2646" stopIfTrue="1">
      <formula>LEN(TRIM($N$58))=0</formula>
    </cfRule>
  </conditionalFormatting>
  <conditionalFormatting sqref="O58">
    <cfRule type="expression" dxfId="19539" priority="2647" stopIfTrue="1">
      <formula>LEN(TRIM($O$58))=0</formula>
    </cfRule>
  </conditionalFormatting>
  <conditionalFormatting sqref="P58">
    <cfRule type="expression" dxfId="19538" priority="2648" stopIfTrue="1">
      <formula>LEN(TRIM($P$58))=0</formula>
    </cfRule>
  </conditionalFormatting>
  <conditionalFormatting sqref="N59">
    <cfRule type="expression" dxfId="19537" priority="2649" stopIfTrue="1">
      <formula>LEN(TRIM($N$59))=0</formula>
    </cfRule>
  </conditionalFormatting>
  <conditionalFormatting sqref="O59">
    <cfRule type="expression" dxfId="19536" priority="2650" stopIfTrue="1">
      <formula>LEN(TRIM($O$59))=0</formula>
    </cfRule>
  </conditionalFormatting>
  <conditionalFormatting sqref="P59">
    <cfRule type="expression" dxfId="19535" priority="2651" stopIfTrue="1">
      <formula>LEN(TRIM($P$59))=0</formula>
    </cfRule>
  </conditionalFormatting>
  <conditionalFormatting sqref="N60">
    <cfRule type="expression" dxfId="19534" priority="2652" stopIfTrue="1">
      <formula>LEN(TRIM($N$60))=0</formula>
    </cfRule>
  </conditionalFormatting>
  <conditionalFormatting sqref="O60">
    <cfRule type="expression" dxfId="19533" priority="2653" stopIfTrue="1">
      <formula>LEN(TRIM($O$60))=0</formula>
    </cfRule>
  </conditionalFormatting>
  <conditionalFormatting sqref="P60">
    <cfRule type="expression" dxfId="19532" priority="2654" stopIfTrue="1">
      <formula>LEN(TRIM($P$60))=0</formula>
    </cfRule>
  </conditionalFormatting>
  <conditionalFormatting sqref="N61">
    <cfRule type="expression" dxfId="19531" priority="2655" stopIfTrue="1">
      <formula>LEN(TRIM($N$61))=0</formula>
    </cfRule>
  </conditionalFormatting>
  <conditionalFormatting sqref="O61">
    <cfRule type="expression" dxfId="19530" priority="2656" stopIfTrue="1">
      <formula>LEN(TRIM($O$61))=0</formula>
    </cfRule>
  </conditionalFormatting>
  <conditionalFormatting sqref="P61">
    <cfRule type="expression" dxfId="19529" priority="2657" stopIfTrue="1">
      <formula>LEN(TRIM($P$61))=0</formula>
    </cfRule>
  </conditionalFormatting>
  <conditionalFormatting sqref="N62">
    <cfRule type="expression" dxfId="19528" priority="2658" stopIfTrue="1">
      <formula>LEN(TRIM($N$62))=0</formula>
    </cfRule>
  </conditionalFormatting>
  <conditionalFormatting sqref="O62">
    <cfRule type="expression" dxfId="19527" priority="2659" stopIfTrue="1">
      <formula>LEN(TRIM($O$62))=0</formula>
    </cfRule>
  </conditionalFormatting>
  <conditionalFormatting sqref="P62">
    <cfRule type="expression" dxfId="19526" priority="2660" stopIfTrue="1">
      <formula>LEN(TRIM($P$62))=0</formula>
    </cfRule>
  </conditionalFormatting>
  <conditionalFormatting sqref="N63">
    <cfRule type="expression" dxfId="19525" priority="2661" stopIfTrue="1">
      <formula>LEN(TRIM($N$63))=0</formula>
    </cfRule>
  </conditionalFormatting>
  <conditionalFormatting sqref="O63">
    <cfRule type="expression" dxfId="19524" priority="2662" stopIfTrue="1">
      <formula>LEN(TRIM($O$63))=0</formula>
    </cfRule>
  </conditionalFormatting>
  <conditionalFormatting sqref="P63">
    <cfRule type="expression" dxfId="19523" priority="2663" stopIfTrue="1">
      <formula>LEN(TRIM($P$63))=0</formula>
    </cfRule>
  </conditionalFormatting>
  <conditionalFormatting sqref="R57">
    <cfRule type="expression" dxfId="19522" priority="2664" stopIfTrue="1">
      <formula>LEN(TRIM($R$57))=0</formula>
    </cfRule>
  </conditionalFormatting>
  <conditionalFormatting sqref="S57">
    <cfRule type="expression" dxfId="19521" priority="2665" stopIfTrue="1">
      <formula>LEN(TRIM($S$57))=0</formula>
    </cfRule>
  </conditionalFormatting>
  <conditionalFormatting sqref="T57">
    <cfRule type="expression" dxfId="19520" priority="2666" stopIfTrue="1">
      <formula>LEN(TRIM($T$57))=0</formula>
    </cfRule>
  </conditionalFormatting>
  <conditionalFormatting sqref="R58">
    <cfRule type="expression" dxfId="19519" priority="2667" stopIfTrue="1">
      <formula>LEN(TRIM($R$58))=0</formula>
    </cfRule>
  </conditionalFormatting>
  <conditionalFormatting sqref="S58">
    <cfRule type="expression" dxfId="19518" priority="2668" stopIfTrue="1">
      <formula>LEN(TRIM($S$58))=0</formula>
    </cfRule>
  </conditionalFormatting>
  <conditionalFormatting sqref="T58">
    <cfRule type="expression" dxfId="19517" priority="2669" stopIfTrue="1">
      <formula>LEN(TRIM($T$58))=0</formula>
    </cfRule>
  </conditionalFormatting>
  <conditionalFormatting sqref="R59">
    <cfRule type="expression" dxfId="19516" priority="2670" stopIfTrue="1">
      <formula>LEN(TRIM($R$59))=0</formula>
    </cfRule>
  </conditionalFormatting>
  <conditionalFormatting sqref="S59">
    <cfRule type="expression" dxfId="19515" priority="2671" stopIfTrue="1">
      <formula>LEN(TRIM($S$59))=0</formula>
    </cfRule>
  </conditionalFormatting>
  <conditionalFormatting sqref="T59">
    <cfRule type="expression" dxfId="19514" priority="2672" stopIfTrue="1">
      <formula>LEN(TRIM($T$59))=0</formula>
    </cfRule>
  </conditionalFormatting>
  <conditionalFormatting sqref="R60">
    <cfRule type="expression" dxfId="19513" priority="2673" stopIfTrue="1">
      <formula>LEN(TRIM($R$60))=0</formula>
    </cfRule>
  </conditionalFormatting>
  <conditionalFormatting sqref="S60">
    <cfRule type="expression" dxfId="19512" priority="2674" stopIfTrue="1">
      <formula>LEN(TRIM($S$60))=0</formula>
    </cfRule>
  </conditionalFormatting>
  <conditionalFormatting sqref="T60">
    <cfRule type="expression" dxfId="19511" priority="2675" stopIfTrue="1">
      <formula>LEN(TRIM($T$60))=0</formula>
    </cfRule>
  </conditionalFormatting>
  <conditionalFormatting sqref="R61">
    <cfRule type="expression" dxfId="19510" priority="2676" stopIfTrue="1">
      <formula>LEN(TRIM($R$61))=0</formula>
    </cfRule>
  </conditionalFormatting>
  <conditionalFormatting sqref="S61">
    <cfRule type="expression" dxfId="19509" priority="2677" stopIfTrue="1">
      <formula>LEN(TRIM($S$61))=0</formula>
    </cfRule>
  </conditionalFormatting>
  <conditionalFormatting sqref="T61">
    <cfRule type="expression" dxfId="19508" priority="2678" stopIfTrue="1">
      <formula>LEN(TRIM($T$61))=0</formula>
    </cfRule>
  </conditionalFormatting>
  <conditionalFormatting sqref="R62">
    <cfRule type="expression" dxfId="19507" priority="2679" stopIfTrue="1">
      <formula>LEN(TRIM($R$62))=0</formula>
    </cfRule>
  </conditionalFormatting>
  <conditionalFormatting sqref="S62">
    <cfRule type="expression" dxfId="19506" priority="2680" stopIfTrue="1">
      <formula>LEN(TRIM($S$62))=0</formula>
    </cfRule>
  </conditionalFormatting>
  <conditionalFormatting sqref="T62">
    <cfRule type="expression" dxfId="19505" priority="2681" stopIfTrue="1">
      <formula>LEN(TRIM($T$62))=0</formula>
    </cfRule>
  </conditionalFormatting>
  <conditionalFormatting sqref="R63">
    <cfRule type="expression" dxfId="19504" priority="2682" stopIfTrue="1">
      <formula>LEN(TRIM($R$63))=0</formula>
    </cfRule>
  </conditionalFormatting>
  <conditionalFormatting sqref="S63">
    <cfRule type="expression" dxfId="19503" priority="2683" stopIfTrue="1">
      <formula>LEN(TRIM($S$63))=0</formula>
    </cfRule>
  </conditionalFormatting>
  <conditionalFormatting sqref="T63">
    <cfRule type="expression" dxfId="19502" priority="2684" stopIfTrue="1">
      <formula>LEN(TRIM($T$63))=0</formula>
    </cfRule>
  </conditionalFormatting>
  <conditionalFormatting sqref="V57">
    <cfRule type="expression" dxfId="19501" priority="2685" stopIfTrue="1">
      <formula>LEN(TRIM($V$57))=0</formula>
    </cfRule>
  </conditionalFormatting>
  <conditionalFormatting sqref="W57">
    <cfRule type="expression" dxfId="19500" priority="2686" stopIfTrue="1">
      <formula>LEN(TRIM($W$57))=0</formula>
    </cfRule>
  </conditionalFormatting>
  <conditionalFormatting sqref="X57">
    <cfRule type="expression" dxfId="19499" priority="2687" stopIfTrue="1">
      <formula>LEN(TRIM($X$57))=0</formula>
    </cfRule>
  </conditionalFormatting>
  <conditionalFormatting sqref="V58">
    <cfRule type="expression" dxfId="19498" priority="2688" stopIfTrue="1">
      <formula>LEN(TRIM($V$58))=0</formula>
    </cfRule>
  </conditionalFormatting>
  <conditionalFormatting sqref="W58">
    <cfRule type="expression" dxfId="19497" priority="2689" stopIfTrue="1">
      <formula>LEN(TRIM($W$58))=0</formula>
    </cfRule>
  </conditionalFormatting>
  <conditionalFormatting sqref="X58">
    <cfRule type="expression" dxfId="19496" priority="2690" stopIfTrue="1">
      <formula>LEN(TRIM($X$58))=0</formula>
    </cfRule>
  </conditionalFormatting>
  <conditionalFormatting sqref="V59">
    <cfRule type="expression" dxfId="19495" priority="2691" stopIfTrue="1">
      <formula>LEN(TRIM($V$59))=0</formula>
    </cfRule>
  </conditionalFormatting>
  <conditionalFormatting sqref="W59">
    <cfRule type="expression" dxfId="19494" priority="2692" stopIfTrue="1">
      <formula>LEN(TRIM($W$59))=0</formula>
    </cfRule>
  </conditionalFormatting>
  <conditionalFormatting sqref="X59">
    <cfRule type="expression" dxfId="19493" priority="2693" stopIfTrue="1">
      <formula>LEN(TRIM($X$59))=0</formula>
    </cfRule>
  </conditionalFormatting>
  <conditionalFormatting sqref="V60">
    <cfRule type="expression" dxfId="19492" priority="2694" stopIfTrue="1">
      <formula>LEN(TRIM($V$60))=0</formula>
    </cfRule>
  </conditionalFormatting>
  <conditionalFormatting sqref="W60">
    <cfRule type="expression" dxfId="19491" priority="2695" stopIfTrue="1">
      <formula>LEN(TRIM($W$60))=0</formula>
    </cfRule>
  </conditionalFormatting>
  <conditionalFormatting sqref="X60">
    <cfRule type="expression" dxfId="19490" priority="2696" stopIfTrue="1">
      <formula>LEN(TRIM($X$60))=0</formula>
    </cfRule>
  </conditionalFormatting>
  <conditionalFormatting sqref="V61">
    <cfRule type="expression" dxfId="19489" priority="2697" stopIfTrue="1">
      <formula>LEN(TRIM($V$61))=0</formula>
    </cfRule>
  </conditionalFormatting>
  <conditionalFormatting sqref="W61">
    <cfRule type="expression" dxfId="19488" priority="2698" stopIfTrue="1">
      <formula>LEN(TRIM($W$61))=0</formula>
    </cfRule>
  </conditionalFormatting>
  <conditionalFormatting sqref="X61">
    <cfRule type="expression" dxfId="19487" priority="2699" stopIfTrue="1">
      <formula>LEN(TRIM($X$61))=0</formula>
    </cfRule>
  </conditionalFormatting>
  <conditionalFormatting sqref="V62">
    <cfRule type="expression" dxfId="19486" priority="2700" stopIfTrue="1">
      <formula>LEN(TRIM($V$62))=0</formula>
    </cfRule>
  </conditionalFormatting>
  <conditionalFormatting sqref="W62">
    <cfRule type="expression" dxfId="19485" priority="2701" stopIfTrue="1">
      <formula>LEN(TRIM($W$62))=0</formula>
    </cfRule>
  </conditionalFormatting>
  <conditionalFormatting sqref="X62">
    <cfRule type="expression" dxfId="19484" priority="2702" stopIfTrue="1">
      <formula>LEN(TRIM($X$62))=0</formula>
    </cfRule>
  </conditionalFormatting>
  <conditionalFormatting sqref="V63">
    <cfRule type="expression" dxfId="19483" priority="2703" stopIfTrue="1">
      <formula>LEN(TRIM($V$63))=0</formula>
    </cfRule>
  </conditionalFormatting>
  <conditionalFormatting sqref="W63">
    <cfRule type="expression" dxfId="19482" priority="2704" stopIfTrue="1">
      <formula>LEN(TRIM($W$63))=0</formula>
    </cfRule>
  </conditionalFormatting>
  <conditionalFormatting sqref="X63">
    <cfRule type="expression" dxfId="19481" priority="2705" stopIfTrue="1">
      <formula>LEN(TRIM($X$63))=0</formula>
    </cfRule>
  </conditionalFormatting>
  <conditionalFormatting sqref="Z57">
    <cfRule type="expression" dxfId="19480" priority="2706" stopIfTrue="1">
      <formula>LEN(TRIM($Z$57))=0</formula>
    </cfRule>
  </conditionalFormatting>
  <conditionalFormatting sqref="AA57">
    <cfRule type="expression" dxfId="19479" priority="2707" stopIfTrue="1">
      <formula>LEN(TRIM($AA$57))=0</formula>
    </cfRule>
  </conditionalFormatting>
  <conditionalFormatting sqref="AB57">
    <cfRule type="expression" dxfId="19478" priority="2708" stopIfTrue="1">
      <formula>LEN(TRIM($AB$57))=0</formula>
    </cfRule>
  </conditionalFormatting>
  <conditionalFormatting sqref="Z58">
    <cfRule type="expression" dxfId="19477" priority="2709" stopIfTrue="1">
      <formula>LEN(TRIM($Z$58))=0</formula>
    </cfRule>
  </conditionalFormatting>
  <conditionalFormatting sqref="AA58">
    <cfRule type="expression" dxfId="19476" priority="2710" stopIfTrue="1">
      <formula>LEN(TRIM($AA$58))=0</formula>
    </cfRule>
  </conditionalFormatting>
  <conditionalFormatting sqref="AB58">
    <cfRule type="expression" dxfId="19475" priority="2711" stopIfTrue="1">
      <formula>LEN(TRIM($AB$58))=0</formula>
    </cfRule>
  </conditionalFormatting>
  <conditionalFormatting sqref="Z59">
    <cfRule type="expression" dxfId="19474" priority="2712" stopIfTrue="1">
      <formula>LEN(TRIM($Z$59))=0</formula>
    </cfRule>
  </conditionalFormatting>
  <conditionalFormatting sqref="AA59">
    <cfRule type="expression" dxfId="19473" priority="2713" stopIfTrue="1">
      <formula>LEN(TRIM($AA$59))=0</formula>
    </cfRule>
  </conditionalFormatting>
  <conditionalFormatting sqref="AB59">
    <cfRule type="expression" dxfId="19472" priority="2714" stopIfTrue="1">
      <formula>LEN(TRIM($AB$59))=0</formula>
    </cfRule>
  </conditionalFormatting>
  <conditionalFormatting sqref="Z60">
    <cfRule type="expression" dxfId="19471" priority="2715" stopIfTrue="1">
      <formula>LEN(TRIM($Z$60))=0</formula>
    </cfRule>
  </conditionalFormatting>
  <conditionalFormatting sqref="AA60">
    <cfRule type="expression" dxfId="19470" priority="2716" stopIfTrue="1">
      <formula>LEN(TRIM($AA$60))=0</formula>
    </cfRule>
  </conditionalFormatting>
  <conditionalFormatting sqref="AB60">
    <cfRule type="expression" dxfId="19469" priority="2717" stopIfTrue="1">
      <formula>LEN(TRIM($AB$60))=0</formula>
    </cfRule>
  </conditionalFormatting>
  <conditionalFormatting sqref="Z61">
    <cfRule type="expression" dxfId="19468" priority="2718" stopIfTrue="1">
      <formula>LEN(TRIM($Z$61))=0</formula>
    </cfRule>
  </conditionalFormatting>
  <conditionalFormatting sqref="AA61">
    <cfRule type="expression" dxfId="19467" priority="2719" stopIfTrue="1">
      <formula>LEN(TRIM($AA$61))=0</formula>
    </cfRule>
  </conditionalFormatting>
  <conditionalFormatting sqref="AB61">
    <cfRule type="expression" dxfId="19466" priority="2720" stopIfTrue="1">
      <formula>LEN(TRIM($AB$61))=0</formula>
    </cfRule>
  </conditionalFormatting>
  <conditionalFormatting sqref="Z62">
    <cfRule type="expression" dxfId="19465" priority="2721" stopIfTrue="1">
      <formula>LEN(TRIM($Z$62))=0</formula>
    </cfRule>
  </conditionalFormatting>
  <conditionalFormatting sqref="AA62">
    <cfRule type="expression" dxfId="19464" priority="2722" stopIfTrue="1">
      <formula>LEN(TRIM($AA$62))=0</formula>
    </cfRule>
  </conditionalFormatting>
  <conditionalFormatting sqref="AB62">
    <cfRule type="expression" dxfId="19463" priority="2723" stopIfTrue="1">
      <formula>LEN(TRIM($AB$62))=0</formula>
    </cfRule>
  </conditionalFormatting>
  <conditionalFormatting sqref="Z63">
    <cfRule type="expression" dxfId="19462" priority="2724" stopIfTrue="1">
      <formula>LEN(TRIM($Z$63))=0</formula>
    </cfRule>
  </conditionalFormatting>
  <conditionalFormatting sqref="AA63">
    <cfRule type="expression" dxfId="19461" priority="2725" stopIfTrue="1">
      <formula>LEN(TRIM($AA$63))=0</formula>
    </cfRule>
  </conditionalFormatting>
  <conditionalFormatting sqref="AB63">
    <cfRule type="expression" dxfId="19460" priority="2726" stopIfTrue="1">
      <formula>LEN(TRIM($AB$63))=0</formula>
    </cfRule>
  </conditionalFormatting>
  <conditionalFormatting sqref="AD57">
    <cfRule type="expression" dxfId="19459" priority="2727" stopIfTrue="1">
      <formula>LEN(TRIM($AD$57))=0</formula>
    </cfRule>
  </conditionalFormatting>
  <conditionalFormatting sqref="AE57">
    <cfRule type="expression" dxfId="19458" priority="2728" stopIfTrue="1">
      <formula>LEN(TRIM($AE$57))=0</formula>
    </cfRule>
  </conditionalFormatting>
  <conditionalFormatting sqref="AF57">
    <cfRule type="expression" dxfId="19457" priority="2729" stopIfTrue="1">
      <formula>LEN(TRIM($AF$57))=0</formula>
    </cfRule>
  </conditionalFormatting>
  <conditionalFormatting sqref="AD58">
    <cfRule type="expression" dxfId="19456" priority="2730" stopIfTrue="1">
      <formula>LEN(TRIM($AD$58))=0</formula>
    </cfRule>
  </conditionalFormatting>
  <conditionalFormatting sqref="AE58">
    <cfRule type="expression" dxfId="19455" priority="2731" stopIfTrue="1">
      <formula>LEN(TRIM($AE$58))=0</formula>
    </cfRule>
  </conditionalFormatting>
  <conditionalFormatting sqref="AF58">
    <cfRule type="expression" dxfId="19454" priority="2732" stopIfTrue="1">
      <formula>LEN(TRIM($AF$58))=0</formula>
    </cfRule>
  </conditionalFormatting>
  <conditionalFormatting sqref="AD59">
    <cfRule type="expression" dxfId="19453" priority="2733" stopIfTrue="1">
      <formula>LEN(TRIM($AD$59))=0</formula>
    </cfRule>
  </conditionalFormatting>
  <conditionalFormatting sqref="AE59">
    <cfRule type="expression" dxfId="19452" priority="2734" stopIfTrue="1">
      <formula>LEN(TRIM($AE$59))=0</formula>
    </cfRule>
  </conditionalFormatting>
  <conditionalFormatting sqref="AF59">
    <cfRule type="expression" dxfId="19451" priority="2735" stopIfTrue="1">
      <formula>LEN(TRIM($AF$59))=0</formula>
    </cfRule>
  </conditionalFormatting>
  <conditionalFormatting sqref="AD60">
    <cfRule type="expression" dxfId="19450" priority="2736" stopIfTrue="1">
      <formula>LEN(TRIM($AD$60))=0</formula>
    </cfRule>
  </conditionalFormatting>
  <conditionalFormatting sqref="AE60">
    <cfRule type="expression" dxfId="19449" priority="2737" stopIfTrue="1">
      <formula>LEN(TRIM($AE$60))=0</formula>
    </cfRule>
  </conditionalFormatting>
  <conditionalFormatting sqref="AF60">
    <cfRule type="expression" dxfId="19448" priority="2738" stopIfTrue="1">
      <formula>LEN(TRIM($AF$60))=0</formula>
    </cfRule>
  </conditionalFormatting>
  <conditionalFormatting sqref="AD61">
    <cfRule type="expression" dxfId="19447" priority="2739" stopIfTrue="1">
      <formula>LEN(TRIM($AD$61))=0</formula>
    </cfRule>
  </conditionalFormatting>
  <conditionalFormatting sqref="AE61">
    <cfRule type="expression" dxfId="19446" priority="2740" stopIfTrue="1">
      <formula>LEN(TRIM($AE$61))=0</formula>
    </cfRule>
  </conditionalFormatting>
  <conditionalFormatting sqref="AF61">
    <cfRule type="expression" dxfId="19445" priority="2741" stopIfTrue="1">
      <formula>LEN(TRIM($AF$61))=0</formula>
    </cfRule>
  </conditionalFormatting>
  <conditionalFormatting sqref="AD62">
    <cfRule type="expression" dxfId="19444" priority="2742" stopIfTrue="1">
      <formula>LEN(TRIM($AD$62))=0</formula>
    </cfRule>
  </conditionalFormatting>
  <conditionalFormatting sqref="AE62">
    <cfRule type="expression" dxfId="19443" priority="2743" stopIfTrue="1">
      <formula>LEN(TRIM($AE$62))=0</formula>
    </cfRule>
  </conditionalFormatting>
  <conditionalFormatting sqref="AF62">
    <cfRule type="expression" dxfId="19442" priority="2744" stopIfTrue="1">
      <formula>LEN(TRIM($AF$62))=0</formula>
    </cfRule>
  </conditionalFormatting>
  <conditionalFormatting sqref="AD63">
    <cfRule type="expression" dxfId="19441" priority="2745" stopIfTrue="1">
      <formula>LEN(TRIM($AD$63))=0</formula>
    </cfRule>
  </conditionalFormatting>
  <conditionalFormatting sqref="AE63">
    <cfRule type="expression" dxfId="19440" priority="2746" stopIfTrue="1">
      <formula>LEN(TRIM($AE$63))=0</formula>
    </cfRule>
  </conditionalFormatting>
  <conditionalFormatting sqref="AF63">
    <cfRule type="expression" dxfId="19439" priority="2747" stopIfTrue="1">
      <formula>LEN(TRIM($AF$63))=0</formula>
    </cfRule>
  </conditionalFormatting>
  <conditionalFormatting sqref="AH57">
    <cfRule type="expression" dxfId="19438" priority="2748" stopIfTrue="1">
      <formula>LEN(TRIM($AH$57))=0</formula>
    </cfRule>
  </conditionalFormatting>
  <conditionalFormatting sqref="AI57">
    <cfRule type="expression" dxfId="19437" priority="2749" stopIfTrue="1">
      <formula>LEN(TRIM($AI$57))=0</formula>
    </cfRule>
  </conditionalFormatting>
  <conditionalFormatting sqref="AJ57">
    <cfRule type="expression" dxfId="19436" priority="2750" stopIfTrue="1">
      <formula>LEN(TRIM($AJ$57))=0</formula>
    </cfRule>
  </conditionalFormatting>
  <conditionalFormatting sqref="AH58">
    <cfRule type="expression" dxfId="19435" priority="2751" stopIfTrue="1">
      <formula>LEN(TRIM($AH$58))=0</formula>
    </cfRule>
  </conditionalFormatting>
  <conditionalFormatting sqref="AI58">
    <cfRule type="expression" dxfId="19434" priority="2752" stopIfTrue="1">
      <formula>LEN(TRIM($AI$58))=0</formula>
    </cfRule>
  </conditionalFormatting>
  <conditionalFormatting sqref="AJ58">
    <cfRule type="expression" dxfId="19433" priority="2753" stopIfTrue="1">
      <formula>LEN(TRIM($AJ$58))=0</formula>
    </cfRule>
  </conditionalFormatting>
  <conditionalFormatting sqref="AH59">
    <cfRule type="expression" dxfId="19432" priority="2754" stopIfTrue="1">
      <formula>LEN(TRIM($AH$59))=0</formula>
    </cfRule>
  </conditionalFormatting>
  <conditionalFormatting sqref="AI59">
    <cfRule type="expression" dxfId="19431" priority="2755" stopIfTrue="1">
      <formula>LEN(TRIM($AI$59))=0</formula>
    </cfRule>
  </conditionalFormatting>
  <conditionalFormatting sqref="AJ59">
    <cfRule type="expression" dxfId="19430" priority="2756" stopIfTrue="1">
      <formula>LEN(TRIM($AJ$59))=0</formula>
    </cfRule>
  </conditionalFormatting>
  <conditionalFormatting sqref="AH60">
    <cfRule type="expression" dxfId="19429" priority="2757" stopIfTrue="1">
      <formula>LEN(TRIM($AH$60))=0</formula>
    </cfRule>
  </conditionalFormatting>
  <conditionalFormatting sqref="AI60">
    <cfRule type="expression" dxfId="19428" priority="2758" stopIfTrue="1">
      <formula>LEN(TRIM($AI$60))=0</formula>
    </cfRule>
  </conditionalFormatting>
  <conditionalFormatting sqref="AJ60">
    <cfRule type="expression" dxfId="19427" priority="2759" stopIfTrue="1">
      <formula>LEN(TRIM($AJ$60))=0</formula>
    </cfRule>
  </conditionalFormatting>
  <conditionalFormatting sqref="AH61">
    <cfRule type="expression" dxfId="19426" priority="2760" stopIfTrue="1">
      <formula>LEN(TRIM($AH$61))=0</formula>
    </cfRule>
  </conditionalFormatting>
  <conditionalFormatting sqref="AI61">
    <cfRule type="expression" dxfId="19425" priority="2761" stopIfTrue="1">
      <formula>LEN(TRIM($AI$61))=0</formula>
    </cfRule>
  </conditionalFormatting>
  <conditionalFormatting sqref="AJ61">
    <cfRule type="expression" dxfId="19424" priority="2762" stopIfTrue="1">
      <formula>LEN(TRIM($AJ$61))=0</formula>
    </cfRule>
  </conditionalFormatting>
  <conditionalFormatting sqref="AH62">
    <cfRule type="expression" dxfId="19423" priority="2763" stopIfTrue="1">
      <formula>LEN(TRIM($AH$62))=0</formula>
    </cfRule>
  </conditionalFormatting>
  <conditionalFormatting sqref="AI62">
    <cfRule type="expression" dxfId="19422" priority="2764" stopIfTrue="1">
      <formula>LEN(TRIM($AI$62))=0</formula>
    </cfRule>
  </conditionalFormatting>
  <conditionalFormatting sqref="AJ62">
    <cfRule type="expression" dxfId="19421" priority="2765" stopIfTrue="1">
      <formula>LEN(TRIM($AJ$62))=0</formula>
    </cfRule>
  </conditionalFormatting>
  <conditionalFormatting sqref="AH63">
    <cfRule type="expression" dxfId="19420" priority="2766" stopIfTrue="1">
      <formula>LEN(TRIM($AH$63))=0</formula>
    </cfRule>
  </conditionalFormatting>
  <conditionalFormatting sqref="AI63">
    <cfRule type="expression" dxfId="19419" priority="2767" stopIfTrue="1">
      <formula>LEN(TRIM($AI$63))=0</formula>
    </cfRule>
  </conditionalFormatting>
  <conditionalFormatting sqref="AJ63">
    <cfRule type="expression" dxfId="19418" priority="2768" stopIfTrue="1">
      <formula>LEN(TRIM($AJ$63))=0</formula>
    </cfRule>
  </conditionalFormatting>
  <conditionalFormatting sqref="BB57">
    <cfRule type="expression" dxfId="19417" priority="2769" stopIfTrue="1">
      <formula>LEN(TRIM($BB$57))=0</formula>
    </cfRule>
  </conditionalFormatting>
  <conditionalFormatting sqref="BC57">
    <cfRule type="expression" dxfId="19416" priority="2770" stopIfTrue="1">
      <formula>LEN(TRIM($BC$57))=0</formula>
    </cfRule>
  </conditionalFormatting>
  <conditionalFormatting sqref="BD57">
    <cfRule type="expression" dxfId="19415" priority="2771" stopIfTrue="1">
      <formula>LEN(TRIM($BD$57))=0</formula>
    </cfRule>
  </conditionalFormatting>
  <conditionalFormatting sqref="BB58">
    <cfRule type="expression" dxfId="19414" priority="2772" stopIfTrue="1">
      <formula>LEN(TRIM($BB$58))=0</formula>
    </cfRule>
  </conditionalFormatting>
  <conditionalFormatting sqref="BC58">
    <cfRule type="expression" dxfId="19413" priority="2773" stopIfTrue="1">
      <formula>LEN(TRIM($BC$58))=0</formula>
    </cfRule>
  </conditionalFormatting>
  <conditionalFormatting sqref="BD58">
    <cfRule type="expression" dxfId="19412" priority="2774" stopIfTrue="1">
      <formula>LEN(TRIM($BD$58))=0</formula>
    </cfRule>
  </conditionalFormatting>
  <conditionalFormatting sqref="BB59">
    <cfRule type="expression" dxfId="19411" priority="2775" stopIfTrue="1">
      <formula>LEN(TRIM($BB$59))=0</formula>
    </cfRule>
  </conditionalFormatting>
  <conditionalFormatting sqref="BC59">
    <cfRule type="expression" dxfId="19410" priority="2776" stopIfTrue="1">
      <formula>LEN(TRIM($BC$59))=0</formula>
    </cfRule>
  </conditionalFormatting>
  <conditionalFormatting sqref="BD59">
    <cfRule type="expression" dxfId="19409" priority="2777" stopIfTrue="1">
      <formula>LEN(TRIM($BD$59))=0</formula>
    </cfRule>
  </conditionalFormatting>
  <conditionalFormatting sqref="BB60">
    <cfRule type="expression" dxfId="19408" priority="2778" stopIfTrue="1">
      <formula>LEN(TRIM($BB$60))=0</formula>
    </cfRule>
  </conditionalFormatting>
  <conditionalFormatting sqref="BC60">
    <cfRule type="expression" dxfId="19407" priority="2779" stopIfTrue="1">
      <formula>LEN(TRIM($BC$60))=0</formula>
    </cfRule>
  </conditionalFormatting>
  <conditionalFormatting sqref="BD60">
    <cfRule type="expression" dxfId="19406" priority="2780" stopIfTrue="1">
      <formula>LEN(TRIM($BD$60))=0</formula>
    </cfRule>
  </conditionalFormatting>
  <conditionalFormatting sqref="BB61">
    <cfRule type="expression" dxfId="19405" priority="2781" stopIfTrue="1">
      <formula>LEN(TRIM($BB$61))=0</formula>
    </cfRule>
  </conditionalFormatting>
  <conditionalFormatting sqref="BC61">
    <cfRule type="expression" dxfId="19404" priority="2782" stopIfTrue="1">
      <formula>LEN(TRIM($BC$61))=0</formula>
    </cfRule>
  </conditionalFormatting>
  <conditionalFormatting sqref="BD61">
    <cfRule type="expression" dxfId="19403" priority="2783" stopIfTrue="1">
      <formula>LEN(TRIM($BD$61))=0</formula>
    </cfRule>
  </conditionalFormatting>
  <conditionalFormatting sqref="BB62">
    <cfRule type="expression" dxfId="19402" priority="2784" stopIfTrue="1">
      <formula>LEN(TRIM($BB$62))=0</formula>
    </cfRule>
  </conditionalFormatting>
  <conditionalFormatting sqref="BC62">
    <cfRule type="expression" dxfId="19401" priority="2785" stopIfTrue="1">
      <formula>LEN(TRIM($BC$62))=0</formula>
    </cfRule>
  </conditionalFormatting>
  <conditionalFormatting sqref="BD62">
    <cfRule type="expression" dxfId="19400" priority="2786" stopIfTrue="1">
      <formula>LEN(TRIM($BD$62))=0</formula>
    </cfRule>
  </conditionalFormatting>
  <conditionalFormatting sqref="BB63">
    <cfRule type="expression" dxfId="19399" priority="2787" stopIfTrue="1">
      <formula>LEN(TRIM($BB$63))=0</formula>
    </cfRule>
  </conditionalFormatting>
  <conditionalFormatting sqref="BC63">
    <cfRule type="expression" dxfId="19398" priority="2788" stopIfTrue="1">
      <formula>LEN(TRIM($BC$63))=0</formula>
    </cfRule>
  </conditionalFormatting>
  <conditionalFormatting sqref="BD63">
    <cfRule type="expression" dxfId="19397" priority="2789" stopIfTrue="1">
      <formula>LEN(TRIM($BD$63))=0</formula>
    </cfRule>
  </conditionalFormatting>
  <conditionalFormatting sqref="BF57">
    <cfRule type="expression" dxfId="19396" priority="2790" stopIfTrue="1">
      <formula>LEN(TRIM($BF$57))=0</formula>
    </cfRule>
  </conditionalFormatting>
  <conditionalFormatting sqref="BG57">
    <cfRule type="expression" dxfId="19395" priority="2791" stopIfTrue="1">
      <formula>LEN(TRIM($BG$57))=0</formula>
    </cfRule>
  </conditionalFormatting>
  <conditionalFormatting sqref="BH57">
    <cfRule type="expression" dxfId="19394" priority="2792" stopIfTrue="1">
      <formula>LEN(TRIM($BH$57))=0</formula>
    </cfRule>
  </conditionalFormatting>
  <conditionalFormatting sqref="BF58">
    <cfRule type="expression" dxfId="19393" priority="2793" stopIfTrue="1">
      <formula>LEN(TRIM($BF$58))=0</formula>
    </cfRule>
  </conditionalFormatting>
  <conditionalFormatting sqref="BG58">
    <cfRule type="expression" dxfId="19392" priority="2794" stopIfTrue="1">
      <formula>LEN(TRIM($BG$58))=0</formula>
    </cfRule>
  </conditionalFormatting>
  <conditionalFormatting sqref="BH58">
    <cfRule type="expression" dxfId="19391" priority="2795" stopIfTrue="1">
      <formula>LEN(TRIM($BH$58))=0</formula>
    </cfRule>
  </conditionalFormatting>
  <conditionalFormatting sqref="BF59">
    <cfRule type="expression" dxfId="19390" priority="2796" stopIfTrue="1">
      <formula>LEN(TRIM($BF$59))=0</formula>
    </cfRule>
  </conditionalFormatting>
  <conditionalFormatting sqref="BG59">
    <cfRule type="expression" dxfId="19389" priority="2797" stopIfTrue="1">
      <formula>LEN(TRIM($BG$59))=0</formula>
    </cfRule>
  </conditionalFormatting>
  <conditionalFormatting sqref="BH59">
    <cfRule type="expression" dxfId="19388" priority="2798" stopIfTrue="1">
      <formula>LEN(TRIM($BH$59))=0</formula>
    </cfRule>
  </conditionalFormatting>
  <conditionalFormatting sqref="BF60">
    <cfRule type="expression" dxfId="19387" priority="2799" stopIfTrue="1">
      <formula>LEN(TRIM($BF$60))=0</formula>
    </cfRule>
  </conditionalFormatting>
  <conditionalFormatting sqref="BG60">
    <cfRule type="expression" dxfId="19386" priority="2800" stopIfTrue="1">
      <formula>LEN(TRIM($BG$60))=0</formula>
    </cfRule>
  </conditionalFormatting>
  <conditionalFormatting sqref="BH60">
    <cfRule type="expression" dxfId="19385" priority="2801" stopIfTrue="1">
      <formula>LEN(TRIM($BH$60))=0</formula>
    </cfRule>
  </conditionalFormatting>
  <conditionalFormatting sqref="BF61">
    <cfRule type="expression" dxfId="19384" priority="2802" stopIfTrue="1">
      <formula>LEN(TRIM($BF$61))=0</formula>
    </cfRule>
  </conditionalFormatting>
  <conditionalFormatting sqref="BG61">
    <cfRule type="expression" dxfId="19383" priority="2803" stopIfTrue="1">
      <formula>LEN(TRIM($BG$61))=0</formula>
    </cfRule>
  </conditionalFormatting>
  <conditionalFormatting sqref="BH61">
    <cfRule type="expression" dxfId="19382" priority="2804" stopIfTrue="1">
      <formula>LEN(TRIM($BH$61))=0</formula>
    </cfRule>
  </conditionalFormatting>
  <conditionalFormatting sqref="BF62">
    <cfRule type="expression" dxfId="19381" priority="2805" stopIfTrue="1">
      <formula>LEN(TRIM($BF$62))=0</formula>
    </cfRule>
  </conditionalFormatting>
  <conditionalFormatting sqref="BG62">
    <cfRule type="expression" dxfId="19380" priority="2806" stopIfTrue="1">
      <formula>LEN(TRIM($BG$62))=0</formula>
    </cfRule>
  </conditionalFormatting>
  <conditionalFormatting sqref="BH62">
    <cfRule type="expression" dxfId="19379" priority="2807" stopIfTrue="1">
      <formula>LEN(TRIM($BH$62))=0</formula>
    </cfRule>
  </conditionalFormatting>
  <conditionalFormatting sqref="BF63">
    <cfRule type="expression" dxfId="19378" priority="2808" stopIfTrue="1">
      <formula>LEN(TRIM($BF$63))=0</formula>
    </cfRule>
  </conditionalFormatting>
  <conditionalFormatting sqref="BG63">
    <cfRule type="expression" dxfId="19377" priority="2809" stopIfTrue="1">
      <formula>LEN(TRIM($BG$63))=0</formula>
    </cfRule>
  </conditionalFormatting>
  <conditionalFormatting sqref="BH63">
    <cfRule type="expression" dxfId="19376" priority="2810" stopIfTrue="1">
      <formula>LEN(TRIM($BH$63))=0</formula>
    </cfRule>
  </conditionalFormatting>
  <conditionalFormatting sqref="F65">
    <cfRule type="expression" dxfId="19375" priority="2811" stopIfTrue="1">
      <formula>LEN(TRIM($F$65))=0</formula>
    </cfRule>
  </conditionalFormatting>
  <conditionalFormatting sqref="G65">
    <cfRule type="expression" dxfId="19374" priority="2812" stopIfTrue="1">
      <formula>LEN(TRIM($G$65))=0</formula>
    </cfRule>
  </conditionalFormatting>
  <conditionalFormatting sqref="H65">
    <cfRule type="expression" dxfId="19373" priority="2813" stopIfTrue="1">
      <formula>LEN(TRIM($H$65))=0</formula>
    </cfRule>
  </conditionalFormatting>
  <conditionalFormatting sqref="J65">
    <cfRule type="expression" dxfId="19372" priority="2814" stopIfTrue="1">
      <formula>LEN(TRIM($J$65))=0</formula>
    </cfRule>
  </conditionalFormatting>
  <conditionalFormatting sqref="K65">
    <cfRule type="expression" dxfId="19371" priority="2815" stopIfTrue="1">
      <formula>LEN(TRIM($K$65))=0</formula>
    </cfRule>
  </conditionalFormatting>
  <conditionalFormatting sqref="L65">
    <cfRule type="expression" dxfId="19370" priority="2816" stopIfTrue="1">
      <formula>LEN(TRIM($L$65))=0</formula>
    </cfRule>
  </conditionalFormatting>
  <conditionalFormatting sqref="N65">
    <cfRule type="expression" dxfId="19369" priority="2817" stopIfTrue="1">
      <formula>LEN(TRIM($N$65))=0</formula>
    </cfRule>
  </conditionalFormatting>
  <conditionalFormatting sqref="O65">
    <cfRule type="expression" dxfId="19368" priority="2818" stopIfTrue="1">
      <formula>LEN(TRIM($O$65))=0</formula>
    </cfRule>
  </conditionalFormatting>
  <conditionalFormatting sqref="P65">
    <cfRule type="expression" dxfId="19367" priority="2819" stopIfTrue="1">
      <formula>LEN(TRIM($P$65))=0</formula>
    </cfRule>
  </conditionalFormatting>
  <conditionalFormatting sqref="R65">
    <cfRule type="expression" dxfId="19366" priority="2820" stopIfTrue="1">
      <formula>LEN(TRIM($R$65))=0</formula>
    </cfRule>
  </conditionalFormatting>
  <conditionalFormatting sqref="S65">
    <cfRule type="expression" dxfId="19365" priority="2821" stopIfTrue="1">
      <formula>LEN(TRIM($S$65))=0</formula>
    </cfRule>
  </conditionalFormatting>
  <conditionalFormatting sqref="T65">
    <cfRule type="expression" dxfId="19364" priority="2822" stopIfTrue="1">
      <formula>LEN(TRIM($T$65))=0</formula>
    </cfRule>
  </conditionalFormatting>
  <conditionalFormatting sqref="V65">
    <cfRule type="expression" dxfId="19363" priority="2823" stopIfTrue="1">
      <formula>LEN(TRIM($V$65))=0</formula>
    </cfRule>
  </conditionalFormatting>
  <conditionalFormatting sqref="W65">
    <cfRule type="expression" dxfId="19362" priority="2824" stopIfTrue="1">
      <formula>LEN(TRIM($W$65))=0</formula>
    </cfRule>
  </conditionalFormatting>
  <conditionalFormatting sqref="X65">
    <cfRule type="expression" dxfId="19361" priority="2825" stopIfTrue="1">
      <formula>LEN(TRIM($X$65))=0</formula>
    </cfRule>
  </conditionalFormatting>
  <conditionalFormatting sqref="Z65">
    <cfRule type="expression" dxfId="19360" priority="2826" stopIfTrue="1">
      <formula>LEN(TRIM($Z$65))=0</formula>
    </cfRule>
  </conditionalFormatting>
  <conditionalFormatting sqref="AA65">
    <cfRule type="expression" dxfId="19359" priority="2827" stopIfTrue="1">
      <formula>LEN(TRIM($AA$65))=0</formula>
    </cfRule>
  </conditionalFormatting>
  <conditionalFormatting sqref="AB65">
    <cfRule type="expression" dxfId="19358" priority="2828" stopIfTrue="1">
      <formula>LEN(TRIM($AB$65))=0</formula>
    </cfRule>
  </conditionalFormatting>
  <conditionalFormatting sqref="AD65">
    <cfRule type="expression" dxfId="19357" priority="2829" stopIfTrue="1">
      <formula>LEN(TRIM($AD$65))=0</formula>
    </cfRule>
  </conditionalFormatting>
  <conditionalFormatting sqref="AE65">
    <cfRule type="expression" dxfId="19356" priority="2830" stopIfTrue="1">
      <formula>LEN(TRIM($AE$65))=0</formula>
    </cfRule>
  </conditionalFormatting>
  <conditionalFormatting sqref="AF65">
    <cfRule type="expression" dxfId="19355" priority="2831" stopIfTrue="1">
      <formula>LEN(TRIM($AF$65))=0</formula>
    </cfRule>
  </conditionalFormatting>
  <conditionalFormatting sqref="AH65">
    <cfRule type="expression" dxfId="19354" priority="2832" stopIfTrue="1">
      <formula>LEN(TRIM($AH$65))=0</formula>
    </cfRule>
  </conditionalFormatting>
  <conditionalFormatting sqref="AI65">
    <cfRule type="expression" dxfId="19353" priority="2833" stopIfTrue="1">
      <formula>LEN(TRIM($AI$65))=0</formula>
    </cfRule>
  </conditionalFormatting>
  <conditionalFormatting sqref="AJ65">
    <cfRule type="expression" dxfId="19352" priority="2834" stopIfTrue="1">
      <formula>LEN(TRIM($AJ$65))=0</formula>
    </cfRule>
  </conditionalFormatting>
  <conditionalFormatting sqref="BB65">
    <cfRule type="expression" dxfId="19351" priority="2835" stopIfTrue="1">
      <formula>LEN(TRIM($BB$65))=0</formula>
    </cfRule>
  </conditionalFormatting>
  <conditionalFormatting sqref="BC65">
    <cfRule type="expression" dxfId="19350" priority="2836" stopIfTrue="1">
      <formula>LEN(TRIM($BC$65))=0</formula>
    </cfRule>
  </conditionalFormatting>
  <conditionalFormatting sqref="BD65">
    <cfRule type="expression" dxfId="19349" priority="2837" stopIfTrue="1">
      <formula>LEN(TRIM($BD$65))=0</formula>
    </cfRule>
  </conditionalFormatting>
  <conditionalFormatting sqref="BF65">
    <cfRule type="expression" dxfId="19348" priority="2838" stopIfTrue="1">
      <formula>LEN(TRIM($BF$65))=0</formula>
    </cfRule>
  </conditionalFormatting>
  <conditionalFormatting sqref="BG65">
    <cfRule type="expression" dxfId="19347" priority="2839" stopIfTrue="1">
      <formula>LEN(TRIM($BG$65))=0</formula>
    </cfRule>
  </conditionalFormatting>
  <conditionalFormatting sqref="BH65">
    <cfRule type="expression" dxfId="19346" priority="2840" stopIfTrue="1">
      <formula>LEN(TRIM($BH$65))=0</formula>
    </cfRule>
  </conditionalFormatting>
  <conditionalFormatting sqref="F84">
    <cfRule type="expression" dxfId="19345" priority="2841" stopIfTrue="1">
      <formula>LEN(TRIM($F$84))=0</formula>
    </cfRule>
  </conditionalFormatting>
  <conditionalFormatting sqref="G84">
    <cfRule type="expression" dxfId="19344" priority="2842" stopIfTrue="1">
      <formula>LEN(TRIM($G$84))=0</formula>
    </cfRule>
  </conditionalFormatting>
  <conditionalFormatting sqref="H84">
    <cfRule type="expression" dxfId="19343" priority="2843" stopIfTrue="1">
      <formula>LEN(TRIM($H$84))=0</formula>
    </cfRule>
  </conditionalFormatting>
  <conditionalFormatting sqref="J84">
    <cfRule type="expression" dxfId="19342" priority="2844" stopIfTrue="1">
      <formula>LEN(TRIM($J$84))=0</formula>
    </cfRule>
  </conditionalFormatting>
  <conditionalFormatting sqref="K84">
    <cfRule type="expression" dxfId="19341" priority="2845" stopIfTrue="1">
      <formula>LEN(TRIM($K$84))=0</formula>
    </cfRule>
  </conditionalFormatting>
  <conditionalFormatting sqref="L84">
    <cfRule type="expression" dxfId="19340" priority="2846" stopIfTrue="1">
      <formula>LEN(TRIM($L$84))=0</formula>
    </cfRule>
  </conditionalFormatting>
  <conditionalFormatting sqref="N84">
    <cfRule type="expression" dxfId="19339" priority="2847" stopIfTrue="1">
      <formula>LEN(TRIM($N$84))=0</formula>
    </cfRule>
  </conditionalFormatting>
  <conditionalFormatting sqref="O84">
    <cfRule type="expression" dxfId="19338" priority="2848" stopIfTrue="1">
      <formula>LEN(TRIM($O$84))=0</formula>
    </cfRule>
  </conditionalFormatting>
  <conditionalFormatting sqref="P84">
    <cfRule type="expression" dxfId="19337" priority="2849" stopIfTrue="1">
      <formula>LEN(TRIM($P$84))=0</formula>
    </cfRule>
  </conditionalFormatting>
  <conditionalFormatting sqref="R84">
    <cfRule type="expression" dxfId="19336" priority="2850" stopIfTrue="1">
      <formula>LEN(TRIM($R$84))=0</formula>
    </cfRule>
  </conditionalFormatting>
  <conditionalFormatting sqref="S84">
    <cfRule type="expression" dxfId="19335" priority="2851" stopIfTrue="1">
      <formula>LEN(TRIM($S$84))=0</formula>
    </cfRule>
  </conditionalFormatting>
  <conditionalFormatting sqref="T84">
    <cfRule type="expression" dxfId="19334" priority="2852" stopIfTrue="1">
      <formula>LEN(TRIM($T$84))=0</formula>
    </cfRule>
  </conditionalFormatting>
  <conditionalFormatting sqref="V84">
    <cfRule type="expression" dxfId="19333" priority="2853" stopIfTrue="1">
      <formula>LEN(TRIM($V$84))=0</formula>
    </cfRule>
  </conditionalFormatting>
  <conditionalFormatting sqref="W84">
    <cfRule type="expression" dxfId="19332" priority="2854" stopIfTrue="1">
      <formula>LEN(TRIM($W$84))=0</formula>
    </cfRule>
  </conditionalFormatting>
  <conditionalFormatting sqref="X84">
    <cfRule type="expression" dxfId="19331" priority="2855" stopIfTrue="1">
      <formula>LEN(TRIM($X$84))=0</formula>
    </cfRule>
  </conditionalFormatting>
  <conditionalFormatting sqref="Z84">
    <cfRule type="expression" dxfId="19330" priority="2856" stopIfTrue="1">
      <formula>LEN(TRIM($Z$84))=0</formula>
    </cfRule>
  </conditionalFormatting>
  <conditionalFormatting sqref="AA84">
    <cfRule type="expression" dxfId="19329" priority="2857" stopIfTrue="1">
      <formula>LEN(TRIM($AA$84))=0</formula>
    </cfRule>
  </conditionalFormatting>
  <conditionalFormatting sqref="AB84">
    <cfRule type="expression" dxfId="19328" priority="2858" stopIfTrue="1">
      <formula>LEN(TRIM($AB$84))=0</formula>
    </cfRule>
  </conditionalFormatting>
  <conditionalFormatting sqref="AD84">
    <cfRule type="expression" dxfId="19327" priority="2859" stopIfTrue="1">
      <formula>LEN(TRIM($AD$84))=0</formula>
    </cfRule>
  </conditionalFormatting>
  <conditionalFormatting sqref="AE84">
    <cfRule type="expression" dxfId="19326" priority="2860" stopIfTrue="1">
      <formula>LEN(TRIM($AE$84))=0</formula>
    </cfRule>
  </conditionalFormatting>
  <conditionalFormatting sqref="AF84">
    <cfRule type="expression" dxfId="19325" priority="2861" stopIfTrue="1">
      <formula>LEN(TRIM($AF$84))=0</formula>
    </cfRule>
  </conditionalFormatting>
  <conditionalFormatting sqref="AH84">
    <cfRule type="expression" dxfId="19324" priority="2862" stopIfTrue="1">
      <formula>LEN(TRIM($AH$84))=0</formula>
    </cfRule>
  </conditionalFormatting>
  <conditionalFormatting sqref="AI84">
    <cfRule type="expression" dxfId="19323" priority="2863" stopIfTrue="1">
      <formula>LEN(TRIM($AI$84))=0</formula>
    </cfRule>
  </conditionalFormatting>
  <conditionalFormatting sqref="AJ84">
    <cfRule type="expression" dxfId="19322" priority="2864" stopIfTrue="1">
      <formula>LEN(TRIM($AJ$84))=0</formula>
    </cfRule>
  </conditionalFormatting>
  <conditionalFormatting sqref="BB84">
    <cfRule type="expression" dxfId="19321" priority="2865" stopIfTrue="1">
      <formula>LEN(TRIM($BB$84))=0</formula>
    </cfRule>
  </conditionalFormatting>
  <conditionalFormatting sqref="BC84">
    <cfRule type="expression" dxfId="19320" priority="2866" stopIfTrue="1">
      <formula>LEN(TRIM($BC$84))=0</formula>
    </cfRule>
  </conditionalFormatting>
  <conditionalFormatting sqref="BD84">
    <cfRule type="expression" dxfId="19319" priority="2867" stopIfTrue="1">
      <formula>LEN(TRIM($BD$84))=0</formula>
    </cfRule>
  </conditionalFormatting>
  <conditionalFormatting sqref="BF84">
    <cfRule type="expression" dxfId="19318" priority="2868" stopIfTrue="1">
      <formula>LEN(TRIM($BF$84))=0</formula>
    </cfRule>
  </conditionalFormatting>
  <conditionalFormatting sqref="BG84">
    <cfRule type="expression" dxfId="19317" priority="2869" stopIfTrue="1">
      <formula>LEN(TRIM($BG$84))=0</formula>
    </cfRule>
  </conditionalFormatting>
  <conditionalFormatting sqref="BH84">
    <cfRule type="expression" dxfId="19316" priority="2870" stopIfTrue="1">
      <formula>LEN(TRIM($BH$84))=0</formula>
    </cfRule>
  </conditionalFormatting>
  <conditionalFormatting sqref="F91">
    <cfRule type="expression" dxfId="19315" priority="2871" stopIfTrue="1">
      <formula>LEN(TRIM($F$91))=0</formula>
    </cfRule>
  </conditionalFormatting>
  <conditionalFormatting sqref="G91">
    <cfRule type="expression" dxfId="19314" priority="2872" stopIfTrue="1">
      <formula>LEN(TRIM($G$91))=0</formula>
    </cfRule>
  </conditionalFormatting>
  <conditionalFormatting sqref="H91">
    <cfRule type="expression" dxfId="19313" priority="2873" stopIfTrue="1">
      <formula>LEN(TRIM($H$91))=0</formula>
    </cfRule>
  </conditionalFormatting>
  <conditionalFormatting sqref="F92">
    <cfRule type="expression" dxfId="19312" priority="2874" stopIfTrue="1">
      <formula>LEN(TRIM($F$92))=0</formula>
    </cfRule>
  </conditionalFormatting>
  <conditionalFormatting sqref="G92">
    <cfRule type="expression" dxfId="19311" priority="2875" stopIfTrue="1">
      <formula>LEN(TRIM($G$92))=0</formula>
    </cfRule>
  </conditionalFormatting>
  <conditionalFormatting sqref="H92">
    <cfRule type="expression" dxfId="19310" priority="2876" stopIfTrue="1">
      <formula>LEN(TRIM($H$92))=0</formula>
    </cfRule>
  </conditionalFormatting>
  <conditionalFormatting sqref="J91">
    <cfRule type="expression" dxfId="19309" priority="2877" stopIfTrue="1">
      <formula>LEN(TRIM($J$91))=0</formula>
    </cfRule>
  </conditionalFormatting>
  <conditionalFormatting sqref="K91">
    <cfRule type="expression" dxfId="19308" priority="2878" stopIfTrue="1">
      <formula>LEN(TRIM($K$91))=0</formula>
    </cfRule>
  </conditionalFormatting>
  <conditionalFormatting sqref="L91">
    <cfRule type="expression" dxfId="19307" priority="2879" stopIfTrue="1">
      <formula>LEN(TRIM($L$91))=0</formula>
    </cfRule>
  </conditionalFormatting>
  <conditionalFormatting sqref="J92">
    <cfRule type="expression" dxfId="19306" priority="2880" stopIfTrue="1">
      <formula>LEN(TRIM($J$92))=0</formula>
    </cfRule>
  </conditionalFormatting>
  <conditionalFormatting sqref="K92">
    <cfRule type="expression" dxfId="19305" priority="2881" stopIfTrue="1">
      <formula>LEN(TRIM($K$92))=0</formula>
    </cfRule>
  </conditionalFormatting>
  <conditionalFormatting sqref="L92">
    <cfRule type="expression" dxfId="19304" priority="2882" stopIfTrue="1">
      <formula>LEN(TRIM($L$92))=0</formula>
    </cfRule>
  </conditionalFormatting>
  <conditionalFormatting sqref="N91">
    <cfRule type="expression" dxfId="19303" priority="2883" stopIfTrue="1">
      <formula>LEN(TRIM($N$91))=0</formula>
    </cfRule>
  </conditionalFormatting>
  <conditionalFormatting sqref="O91">
    <cfRule type="expression" dxfId="19302" priority="2884" stopIfTrue="1">
      <formula>LEN(TRIM($O$91))=0</formula>
    </cfRule>
  </conditionalFormatting>
  <conditionalFormatting sqref="P91">
    <cfRule type="expression" dxfId="19301" priority="2885" stopIfTrue="1">
      <formula>LEN(TRIM($P$91))=0</formula>
    </cfRule>
  </conditionalFormatting>
  <conditionalFormatting sqref="N92">
    <cfRule type="expression" dxfId="19300" priority="2886" stopIfTrue="1">
      <formula>LEN(TRIM($N$92))=0</formula>
    </cfRule>
  </conditionalFormatting>
  <conditionalFormatting sqref="O92">
    <cfRule type="expression" dxfId="19299" priority="2887" stopIfTrue="1">
      <formula>LEN(TRIM($O$92))=0</formula>
    </cfRule>
  </conditionalFormatting>
  <conditionalFormatting sqref="P92">
    <cfRule type="expression" dxfId="19298" priority="2888" stopIfTrue="1">
      <formula>LEN(TRIM($P$92))=0</formula>
    </cfRule>
  </conditionalFormatting>
  <conditionalFormatting sqref="R91">
    <cfRule type="expression" dxfId="19297" priority="2889" stopIfTrue="1">
      <formula>LEN(TRIM($R$91))=0</formula>
    </cfRule>
  </conditionalFormatting>
  <conditionalFormatting sqref="S91">
    <cfRule type="expression" dxfId="19296" priority="2890" stopIfTrue="1">
      <formula>LEN(TRIM($S$91))=0</formula>
    </cfRule>
  </conditionalFormatting>
  <conditionalFormatting sqref="T91">
    <cfRule type="expression" dxfId="19295" priority="2891" stopIfTrue="1">
      <formula>LEN(TRIM($T$91))=0</formula>
    </cfRule>
  </conditionalFormatting>
  <conditionalFormatting sqref="R92">
    <cfRule type="expression" dxfId="19294" priority="2892" stopIfTrue="1">
      <formula>LEN(TRIM($R$92))=0</formula>
    </cfRule>
  </conditionalFormatting>
  <conditionalFormatting sqref="S92">
    <cfRule type="expression" dxfId="19293" priority="2893" stopIfTrue="1">
      <formula>LEN(TRIM($S$92))=0</formula>
    </cfRule>
  </conditionalFormatting>
  <conditionalFormatting sqref="T92">
    <cfRule type="expression" dxfId="19292" priority="2894" stopIfTrue="1">
      <formula>LEN(TRIM($T$92))=0</formula>
    </cfRule>
  </conditionalFormatting>
  <conditionalFormatting sqref="V91">
    <cfRule type="expression" dxfId="19291" priority="2895" stopIfTrue="1">
      <formula>LEN(TRIM($V$91))=0</formula>
    </cfRule>
  </conditionalFormatting>
  <conditionalFormatting sqref="W91">
    <cfRule type="expression" dxfId="19290" priority="2896" stopIfTrue="1">
      <formula>LEN(TRIM($W$91))=0</formula>
    </cfRule>
  </conditionalFormatting>
  <conditionalFormatting sqref="X91">
    <cfRule type="expression" dxfId="19289" priority="2897" stopIfTrue="1">
      <formula>LEN(TRIM($X$91))=0</formula>
    </cfRule>
  </conditionalFormatting>
  <conditionalFormatting sqref="V92">
    <cfRule type="expression" dxfId="19288" priority="2898" stopIfTrue="1">
      <formula>LEN(TRIM($V$92))=0</formula>
    </cfRule>
  </conditionalFormatting>
  <conditionalFormatting sqref="W92">
    <cfRule type="expression" dxfId="19287" priority="2899" stopIfTrue="1">
      <formula>LEN(TRIM($W$92))=0</formula>
    </cfRule>
  </conditionalFormatting>
  <conditionalFormatting sqref="X92">
    <cfRule type="expression" dxfId="19286" priority="2900" stopIfTrue="1">
      <formula>LEN(TRIM($X$92))=0</formula>
    </cfRule>
  </conditionalFormatting>
  <conditionalFormatting sqref="Z91">
    <cfRule type="expression" dxfId="19285" priority="2901" stopIfTrue="1">
      <formula>LEN(TRIM($Z$91))=0</formula>
    </cfRule>
  </conditionalFormatting>
  <conditionalFormatting sqref="AA91">
    <cfRule type="expression" dxfId="19284" priority="2902" stopIfTrue="1">
      <formula>LEN(TRIM($AA$91))=0</formula>
    </cfRule>
  </conditionalFormatting>
  <conditionalFormatting sqref="AB91">
    <cfRule type="expression" dxfId="19283" priority="2903" stopIfTrue="1">
      <formula>LEN(TRIM($AB$91))=0</formula>
    </cfRule>
  </conditionalFormatting>
  <conditionalFormatting sqref="Z92">
    <cfRule type="expression" dxfId="19282" priority="2904" stopIfTrue="1">
      <formula>LEN(TRIM($Z$92))=0</formula>
    </cfRule>
  </conditionalFormatting>
  <conditionalFormatting sqref="AA92">
    <cfRule type="expression" dxfId="19281" priority="2905" stopIfTrue="1">
      <formula>LEN(TRIM($AA$92))=0</formula>
    </cfRule>
  </conditionalFormatting>
  <conditionalFormatting sqref="AB92">
    <cfRule type="expression" dxfId="19280" priority="2906" stopIfTrue="1">
      <formula>LEN(TRIM($AB$92))=0</formula>
    </cfRule>
  </conditionalFormatting>
  <conditionalFormatting sqref="AD91">
    <cfRule type="expression" dxfId="19279" priority="2907" stopIfTrue="1">
      <formula>LEN(TRIM($AD$91))=0</formula>
    </cfRule>
  </conditionalFormatting>
  <conditionalFormatting sqref="AE91">
    <cfRule type="expression" dxfId="19278" priority="2908" stopIfTrue="1">
      <formula>LEN(TRIM($AE$91))=0</formula>
    </cfRule>
  </conditionalFormatting>
  <conditionalFormatting sqref="AF91">
    <cfRule type="expression" dxfId="19277" priority="2909" stopIfTrue="1">
      <formula>LEN(TRIM($AF$91))=0</formula>
    </cfRule>
  </conditionalFormatting>
  <conditionalFormatting sqref="AD92">
    <cfRule type="expression" dxfId="19276" priority="2910" stopIfTrue="1">
      <formula>LEN(TRIM($AD$92))=0</formula>
    </cfRule>
  </conditionalFormatting>
  <conditionalFormatting sqref="AE92">
    <cfRule type="expression" dxfId="19275" priority="2911" stopIfTrue="1">
      <formula>LEN(TRIM($AE$92))=0</formula>
    </cfRule>
  </conditionalFormatting>
  <conditionalFormatting sqref="AF92">
    <cfRule type="expression" dxfId="19274" priority="2912" stopIfTrue="1">
      <formula>LEN(TRIM($AF$92))=0</formula>
    </cfRule>
  </conditionalFormatting>
  <conditionalFormatting sqref="AH91">
    <cfRule type="expression" dxfId="19273" priority="2913" stopIfTrue="1">
      <formula>LEN(TRIM($AH$91))=0</formula>
    </cfRule>
  </conditionalFormatting>
  <conditionalFormatting sqref="AI91">
    <cfRule type="expression" dxfId="19272" priority="2914" stopIfTrue="1">
      <formula>LEN(TRIM($AI$91))=0</formula>
    </cfRule>
  </conditionalFormatting>
  <conditionalFormatting sqref="AJ91">
    <cfRule type="expression" dxfId="19271" priority="2915" stopIfTrue="1">
      <formula>LEN(TRIM($AJ$91))=0</formula>
    </cfRule>
  </conditionalFormatting>
  <conditionalFormatting sqref="AH92">
    <cfRule type="expression" dxfId="19270" priority="2916" stopIfTrue="1">
      <formula>LEN(TRIM($AH$92))=0</formula>
    </cfRule>
  </conditionalFormatting>
  <conditionalFormatting sqref="AI92">
    <cfRule type="expression" dxfId="19269" priority="2917" stopIfTrue="1">
      <formula>LEN(TRIM($AI$92))=0</formula>
    </cfRule>
  </conditionalFormatting>
  <conditionalFormatting sqref="AJ92">
    <cfRule type="expression" dxfId="19268" priority="2918" stopIfTrue="1">
      <formula>LEN(TRIM($AJ$92))=0</formula>
    </cfRule>
  </conditionalFormatting>
  <conditionalFormatting sqref="BB91">
    <cfRule type="expression" dxfId="19267" priority="2919" stopIfTrue="1">
      <formula>LEN(TRIM($BB$91))=0</formula>
    </cfRule>
  </conditionalFormatting>
  <conditionalFormatting sqref="BC91">
    <cfRule type="expression" dxfId="19266" priority="2920" stopIfTrue="1">
      <formula>LEN(TRIM($BC$91))=0</formula>
    </cfRule>
  </conditionalFormatting>
  <conditionalFormatting sqref="BD91">
    <cfRule type="expression" dxfId="19265" priority="2921" stopIfTrue="1">
      <formula>LEN(TRIM($BD$91))=0</formula>
    </cfRule>
  </conditionalFormatting>
  <conditionalFormatting sqref="BB92">
    <cfRule type="expression" dxfId="19264" priority="2922" stopIfTrue="1">
      <formula>LEN(TRIM($BB$92))=0</formula>
    </cfRule>
  </conditionalFormatting>
  <conditionalFormatting sqref="BC92">
    <cfRule type="expression" dxfId="19263" priority="2923" stopIfTrue="1">
      <formula>LEN(TRIM($BC$92))=0</formula>
    </cfRule>
  </conditionalFormatting>
  <conditionalFormatting sqref="BD92">
    <cfRule type="expression" dxfId="19262" priority="2924" stopIfTrue="1">
      <formula>LEN(TRIM($BD$92))=0</formula>
    </cfRule>
  </conditionalFormatting>
  <conditionalFormatting sqref="BF91">
    <cfRule type="expression" dxfId="19261" priority="2925" stopIfTrue="1">
      <formula>LEN(TRIM($BF$91))=0</formula>
    </cfRule>
  </conditionalFormatting>
  <conditionalFormatting sqref="BG91">
    <cfRule type="expression" dxfId="19260" priority="2926" stopIfTrue="1">
      <formula>LEN(TRIM($BG$91))=0</formula>
    </cfRule>
  </conditionalFormatting>
  <conditionalFormatting sqref="BH91">
    <cfRule type="expression" dxfId="19259" priority="2927" stopIfTrue="1">
      <formula>LEN(TRIM($BH$91))=0</formula>
    </cfRule>
  </conditionalFormatting>
  <conditionalFormatting sqref="BF92">
    <cfRule type="expression" dxfId="19258" priority="2928" stopIfTrue="1">
      <formula>LEN(TRIM($BF$92))=0</formula>
    </cfRule>
  </conditionalFormatting>
  <conditionalFormatting sqref="BG92">
    <cfRule type="expression" dxfId="19257" priority="2929" stopIfTrue="1">
      <formula>LEN(TRIM($BG$92))=0</formula>
    </cfRule>
  </conditionalFormatting>
  <conditionalFormatting sqref="BH92">
    <cfRule type="expression" dxfId="19256" priority="2930" stopIfTrue="1">
      <formula>LEN(TRIM($BH$92))=0</formula>
    </cfRule>
  </conditionalFormatting>
  <dataValidations count="2">
    <dataValidation type="whole" allowBlank="1" showErrorMessage="1" errorTitle="Input error" error="Enter a whole number." sqref="R16:T16 F38:BI38 V16:X16 BB16:BD16 AH16:AJ16 F67:BI67 BF16:BH16 Z16:AB16 AD16:AF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1470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CLAIMS_IndOS_Open_NonAdv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STATS_IndOS_Open_NonAdv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280">
        <v>0</v>
      </c>
      <c r="AY13" s="280">
        <v>0</v>
      </c>
      <c r="AZ13" s="280">
        <v>0</v>
      </c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281">
        <v>0</v>
      </c>
      <c r="AY15" s="281">
        <v>0</v>
      </c>
      <c r="AZ15" s="281">
        <v>0</v>
      </c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280">
        <v>0</v>
      </c>
      <c r="AY17" s="280">
        <v>0</v>
      </c>
      <c r="AZ17" s="280">
        <v>0</v>
      </c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280">
        <v>0</v>
      </c>
      <c r="AY18" s="280">
        <v>0</v>
      </c>
      <c r="AZ18" s="280">
        <v>0</v>
      </c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280">
        <v>0</v>
      </c>
      <c r="AY20" s="280">
        <v>0</v>
      </c>
      <c r="AZ20" s="280">
        <v>0</v>
      </c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280">
        <v>0</v>
      </c>
      <c r="AY21" s="280">
        <v>0</v>
      </c>
      <c r="AZ21" s="280">
        <v>0</v>
      </c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280">
        <v>0</v>
      </c>
      <c r="AY22" s="280">
        <v>0</v>
      </c>
      <c r="AZ22" s="280">
        <v>0</v>
      </c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280">
        <v>0</v>
      </c>
      <c r="AY26" s="280">
        <v>0</v>
      </c>
      <c r="AZ26" s="280">
        <v>0</v>
      </c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280">
        <v>0</v>
      </c>
      <c r="AY28" s="280">
        <v>0</v>
      </c>
      <c r="AZ28" s="280">
        <v>0</v>
      </c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280">
        <v>0</v>
      </c>
      <c r="AY29" s="280">
        <v>0</v>
      </c>
      <c r="AZ29" s="280">
        <v>0</v>
      </c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280">
        <v>0</v>
      </c>
      <c r="AY30" s="280">
        <v>0</v>
      </c>
      <c r="AZ30" s="280">
        <v>0</v>
      </c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280">
        <v>0</v>
      </c>
      <c r="AY31" s="280">
        <v>0</v>
      </c>
      <c r="AZ31" s="280">
        <v>0</v>
      </c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280">
        <v>0</v>
      </c>
      <c r="AY32" s="280">
        <v>0</v>
      </c>
      <c r="AZ32" s="280">
        <v>0</v>
      </c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280">
        <v>0</v>
      </c>
      <c r="AY33" s="280">
        <v>0</v>
      </c>
      <c r="AZ33" s="280">
        <v>0</v>
      </c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280">
        <v>0</v>
      </c>
      <c r="AY34" s="280">
        <v>0</v>
      </c>
      <c r="AZ34" s="280">
        <v>0</v>
      </c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280">
        <v>0</v>
      </c>
      <c r="AY36" s="280">
        <v>0</v>
      </c>
      <c r="AZ36" s="280">
        <v>0</v>
      </c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280">
        <v>0</v>
      </c>
      <c r="AY42" s="280">
        <v>0</v>
      </c>
      <c r="AZ42" s="280">
        <v>0</v>
      </c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281">
        <v>0</v>
      </c>
      <c r="AY44" s="281">
        <v>0</v>
      </c>
      <c r="AZ44" s="281">
        <v>0</v>
      </c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280">
        <v>0</v>
      </c>
      <c r="AY46" s="280">
        <v>0</v>
      </c>
      <c r="AZ46" s="280">
        <v>0</v>
      </c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280">
        <v>0</v>
      </c>
      <c r="AY47" s="280">
        <v>0</v>
      </c>
      <c r="AZ47" s="280">
        <v>0</v>
      </c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280">
        <v>0</v>
      </c>
      <c r="AY49" s="280">
        <v>0</v>
      </c>
      <c r="AZ49" s="280">
        <v>0</v>
      </c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280">
        <v>0</v>
      </c>
      <c r="AY50" s="280">
        <v>0</v>
      </c>
      <c r="AZ50" s="280">
        <v>0</v>
      </c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280">
        <v>0</v>
      </c>
      <c r="AY51" s="280">
        <v>0</v>
      </c>
      <c r="AZ51" s="280">
        <v>0</v>
      </c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280">
        <v>0</v>
      </c>
      <c r="AY55" s="280">
        <v>0</v>
      </c>
      <c r="AZ55" s="280">
        <v>0</v>
      </c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280">
        <v>0</v>
      </c>
      <c r="AY57" s="280">
        <v>0</v>
      </c>
      <c r="AZ57" s="280">
        <v>0</v>
      </c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280">
        <v>0</v>
      </c>
      <c r="AY58" s="280">
        <v>0</v>
      </c>
      <c r="AZ58" s="280">
        <v>0</v>
      </c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280">
        <v>0</v>
      </c>
      <c r="AY59" s="280">
        <v>0</v>
      </c>
      <c r="AZ59" s="280">
        <v>0</v>
      </c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280">
        <v>0</v>
      </c>
      <c r="AY60" s="280">
        <v>0</v>
      </c>
      <c r="AZ60" s="280">
        <v>0</v>
      </c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280">
        <v>0</v>
      </c>
      <c r="AY61" s="280">
        <v>0</v>
      </c>
      <c r="AZ61" s="280">
        <v>0</v>
      </c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280">
        <v>0</v>
      </c>
      <c r="AY62" s="280">
        <v>0</v>
      </c>
      <c r="AZ62" s="280">
        <v>0</v>
      </c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280">
        <v>0</v>
      </c>
      <c r="AY63" s="280">
        <v>0</v>
      </c>
      <c r="AZ63" s="280">
        <v>0</v>
      </c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280">
        <v>0</v>
      </c>
      <c r="AY65" s="280">
        <v>0</v>
      </c>
      <c r="AZ65" s="280">
        <v>0</v>
      </c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280">
        <v>0</v>
      </c>
      <c r="AY84" s="280">
        <v>0</v>
      </c>
      <c r="AZ84" s="280">
        <v>0</v>
      </c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280">
        <v>0</v>
      </c>
      <c r="AY91" s="280">
        <v>0</v>
      </c>
      <c r="AZ91" s="280">
        <v>0</v>
      </c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280">
        <v>0</v>
      </c>
      <c r="AY92" s="280">
        <v>0</v>
      </c>
      <c r="AZ92" s="280">
        <v>0</v>
      </c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55000000000000004">
      <c r="D107" s="1" t="s">
        <v>440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55000000000000004">
      <c r="D109" s="54"/>
    </row>
  </sheetData>
  <sheetProtection algorithmName="SHA-256" hashValue="pOO7YgmxaU2FFABc2M1HiiGODKF3OMCyPpn7x5FTZAU=" saltValue="IGOX7I2kI07Nc8jkLPwde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19255" priority="632">
      <formula>NOT(F67=0)</formula>
    </cfRule>
  </conditionalFormatting>
  <conditionalFormatting sqref="F38:AG38 AX38:BA38 BF38:BI38 AL38:AO38">
    <cfRule type="expression" dxfId="19254" priority="631">
      <formula>NOT(F38=0)</formula>
    </cfRule>
  </conditionalFormatting>
  <conditionalFormatting sqref="AP67:AS67">
    <cfRule type="expression" dxfId="19253" priority="374">
      <formula>NOT(AP67=0)</formula>
    </cfRule>
  </conditionalFormatting>
  <conditionalFormatting sqref="AP38:AS38">
    <cfRule type="expression" dxfId="19252" priority="373">
      <formula>NOT(AP38=0)</formula>
    </cfRule>
  </conditionalFormatting>
  <conditionalFormatting sqref="AT67:AW67">
    <cfRule type="expression" dxfId="19251" priority="278">
      <formula>NOT(AT67=0)</formula>
    </cfRule>
  </conditionalFormatting>
  <conditionalFormatting sqref="AT38:AW38">
    <cfRule type="expression" dxfId="19250" priority="277">
      <formula>NOT(AT38=0)</formula>
    </cfRule>
  </conditionalFormatting>
  <conditionalFormatting sqref="BB67:BE67">
    <cfRule type="expression" dxfId="19249" priority="182">
      <formula>NOT(BB67=0)</formula>
    </cfRule>
  </conditionalFormatting>
  <conditionalFormatting sqref="BB38:BE38">
    <cfRule type="expression" dxfId="19248" priority="181">
      <formula>NOT(BB38=0)</formula>
    </cfRule>
  </conditionalFormatting>
  <conditionalFormatting sqref="AH67:AK67">
    <cfRule type="expression" dxfId="19247" priority="62">
      <formula>NOT(AH67=0)</formula>
    </cfRule>
  </conditionalFormatting>
  <conditionalFormatting sqref="AH38:AK38">
    <cfRule type="expression" dxfId="19246" priority="61">
      <formula>NOT(AH38=0)</formula>
    </cfRule>
  </conditionalFormatting>
  <conditionalFormatting sqref="F68">
    <cfRule type="expression" dxfId="19245" priority="60">
      <formula>F67=0</formula>
    </cfRule>
  </conditionalFormatting>
  <conditionalFormatting sqref="G68:BI68">
    <cfRule type="expression" dxfId="19244" priority="59">
      <formula>G67=0</formula>
    </cfRule>
  </conditionalFormatting>
  <conditionalFormatting sqref="F39">
    <cfRule type="expression" dxfId="19243" priority="58">
      <formula>F38=0</formula>
    </cfRule>
  </conditionalFormatting>
  <conditionalFormatting sqref="G39:BI39">
    <cfRule type="expression" dxfId="19242" priority="57">
      <formula>G38=0</formula>
    </cfRule>
  </conditionalFormatting>
  <conditionalFormatting sqref="F13">
    <cfRule type="expression" dxfId="19241" priority="5133" stopIfTrue="1">
      <formula>LEN(TRIM($F$13))=0</formula>
    </cfRule>
  </conditionalFormatting>
  <conditionalFormatting sqref="G13">
    <cfRule type="expression" dxfId="19240" priority="5134" stopIfTrue="1">
      <formula>LEN(TRIM($G$13))=0</formula>
    </cfRule>
  </conditionalFormatting>
  <conditionalFormatting sqref="H13">
    <cfRule type="expression" dxfId="19239" priority="5135" stopIfTrue="1">
      <formula>LEN(TRIM($H$13))=0</formula>
    </cfRule>
  </conditionalFormatting>
  <conditionalFormatting sqref="J13">
    <cfRule type="expression" dxfId="19238" priority="5136" stopIfTrue="1">
      <formula>LEN(TRIM($J$13))=0</formula>
    </cfRule>
  </conditionalFormatting>
  <conditionalFormatting sqref="K13">
    <cfRule type="expression" dxfId="19237" priority="5137" stopIfTrue="1">
      <formula>LEN(TRIM($K$13))=0</formula>
    </cfRule>
  </conditionalFormatting>
  <conditionalFormatting sqref="L13">
    <cfRule type="expression" dxfId="19236" priority="5138" stopIfTrue="1">
      <formula>LEN(TRIM($L$13))=0</formula>
    </cfRule>
  </conditionalFormatting>
  <conditionalFormatting sqref="N13">
    <cfRule type="expression" dxfId="19235" priority="5139" stopIfTrue="1">
      <formula>LEN(TRIM($N$13))=0</formula>
    </cfRule>
  </conditionalFormatting>
  <conditionalFormatting sqref="O13">
    <cfRule type="expression" dxfId="19234" priority="5140" stopIfTrue="1">
      <formula>LEN(TRIM($O$13))=0</formula>
    </cfRule>
  </conditionalFormatting>
  <conditionalFormatting sqref="P13">
    <cfRule type="expression" dxfId="19233" priority="5141" stopIfTrue="1">
      <formula>LEN(TRIM($P$13))=0</formula>
    </cfRule>
  </conditionalFormatting>
  <conditionalFormatting sqref="R13">
    <cfRule type="expression" dxfId="19232" priority="5142" stopIfTrue="1">
      <formula>LEN(TRIM($R$13))=0</formula>
    </cfRule>
  </conditionalFormatting>
  <conditionalFormatting sqref="S13">
    <cfRule type="expression" dxfId="19231" priority="5143" stopIfTrue="1">
      <formula>LEN(TRIM($S$13))=0</formula>
    </cfRule>
  </conditionalFormatting>
  <conditionalFormatting sqref="T13">
    <cfRule type="expression" dxfId="19230" priority="5144" stopIfTrue="1">
      <formula>LEN(TRIM($T$13))=0</formula>
    </cfRule>
  </conditionalFormatting>
  <conditionalFormatting sqref="V13">
    <cfRule type="expression" dxfId="19229" priority="5145" stopIfTrue="1">
      <formula>LEN(TRIM($V$13))=0</formula>
    </cfRule>
  </conditionalFormatting>
  <conditionalFormatting sqref="W13">
    <cfRule type="expression" dxfId="19228" priority="5146" stopIfTrue="1">
      <formula>LEN(TRIM($W$13))=0</formula>
    </cfRule>
  </conditionalFormatting>
  <conditionalFormatting sqref="X13">
    <cfRule type="expression" dxfId="19227" priority="5147" stopIfTrue="1">
      <formula>LEN(TRIM($X$13))=0</formula>
    </cfRule>
  </conditionalFormatting>
  <conditionalFormatting sqref="Z13">
    <cfRule type="expression" dxfId="19226" priority="5148" stopIfTrue="1">
      <formula>LEN(TRIM($Z$13))=0</formula>
    </cfRule>
  </conditionalFormatting>
  <conditionalFormatting sqref="AA13">
    <cfRule type="expression" dxfId="19225" priority="5149" stopIfTrue="1">
      <formula>LEN(TRIM($AA$13))=0</formula>
    </cfRule>
  </conditionalFormatting>
  <conditionalFormatting sqref="AB13">
    <cfRule type="expression" dxfId="19224" priority="5150" stopIfTrue="1">
      <formula>LEN(TRIM($AB$13))=0</formula>
    </cfRule>
  </conditionalFormatting>
  <conditionalFormatting sqref="AD13">
    <cfRule type="expression" dxfId="19223" priority="5151" stopIfTrue="1">
      <formula>LEN(TRIM($AD$13))=0</formula>
    </cfRule>
  </conditionalFormatting>
  <conditionalFormatting sqref="AE13">
    <cfRule type="expression" dxfId="19222" priority="5152" stopIfTrue="1">
      <formula>LEN(TRIM($AE$13))=0</formula>
    </cfRule>
  </conditionalFormatting>
  <conditionalFormatting sqref="AF13">
    <cfRule type="expression" dxfId="19221" priority="5153" stopIfTrue="1">
      <formula>LEN(TRIM($AF$13))=0</formula>
    </cfRule>
  </conditionalFormatting>
  <conditionalFormatting sqref="AH13">
    <cfRule type="expression" dxfId="19220" priority="5154" stopIfTrue="1">
      <formula>LEN(TRIM($AH$13))=0</formula>
    </cfRule>
  </conditionalFormatting>
  <conditionalFormatting sqref="AI13">
    <cfRule type="expression" dxfId="19219" priority="5155" stopIfTrue="1">
      <formula>LEN(TRIM($AI$13))=0</formula>
    </cfRule>
  </conditionalFormatting>
  <conditionalFormatting sqref="AJ13">
    <cfRule type="expression" dxfId="19218" priority="5156" stopIfTrue="1">
      <formula>LEN(TRIM($AJ$13))=0</formula>
    </cfRule>
  </conditionalFormatting>
  <conditionalFormatting sqref="AL13">
    <cfRule type="expression" dxfId="19217" priority="5157" stopIfTrue="1">
      <formula>LEN(TRIM($AL$13))=0</formula>
    </cfRule>
  </conditionalFormatting>
  <conditionalFormatting sqref="AM13">
    <cfRule type="expression" dxfId="19216" priority="5158" stopIfTrue="1">
      <formula>LEN(TRIM($AM$13))=0</formula>
    </cfRule>
  </conditionalFormatting>
  <conditionalFormatting sqref="AN13">
    <cfRule type="expression" dxfId="19215" priority="5159" stopIfTrue="1">
      <formula>LEN(TRIM($AN$13))=0</formula>
    </cfRule>
  </conditionalFormatting>
  <conditionalFormatting sqref="AP13">
    <cfRule type="expression" dxfId="19214" priority="5160" stopIfTrue="1">
      <formula>LEN(TRIM($AP$13))=0</formula>
    </cfRule>
  </conditionalFormatting>
  <conditionalFormatting sqref="AQ13">
    <cfRule type="expression" dxfId="19213" priority="5161" stopIfTrue="1">
      <formula>LEN(TRIM($AQ$13))=0</formula>
    </cfRule>
  </conditionalFormatting>
  <conditionalFormatting sqref="AR13">
    <cfRule type="expression" dxfId="19212" priority="5162" stopIfTrue="1">
      <formula>LEN(TRIM($AR$13))=0</formula>
    </cfRule>
  </conditionalFormatting>
  <conditionalFormatting sqref="AT13">
    <cfRule type="expression" dxfId="19211" priority="5163" stopIfTrue="1">
      <formula>LEN(TRIM($AT$13))=0</formula>
    </cfRule>
  </conditionalFormatting>
  <conditionalFormatting sqref="AU13">
    <cfRule type="expression" dxfId="19210" priority="5164" stopIfTrue="1">
      <formula>LEN(TRIM($AU$13))=0</formula>
    </cfRule>
  </conditionalFormatting>
  <conditionalFormatting sqref="AV13">
    <cfRule type="expression" dxfId="19209" priority="5165" stopIfTrue="1">
      <formula>LEN(TRIM($AV$13))=0</formula>
    </cfRule>
  </conditionalFormatting>
  <conditionalFormatting sqref="AX13">
    <cfRule type="expression" dxfId="19208" priority="5166" stopIfTrue="1">
      <formula>LEN(TRIM($AX$13))=0</formula>
    </cfRule>
  </conditionalFormatting>
  <conditionalFormatting sqref="AY13">
    <cfRule type="expression" dxfId="19207" priority="5167" stopIfTrue="1">
      <formula>LEN(TRIM($AY$13))=0</formula>
    </cfRule>
  </conditionalFormatting>
  <conditionalFormatting sqref="AZ13">
    <cfRule type="expression" dxfId="19206" priority="5168" stopIfTrue="1">
      <formula>LEN(TRIM($AZ$13))=0</formula>
    </cfRule>
  </conditionalFormatting>
  <conditionalFormatting sqref="BB13">
    <cfRule type="expression" dxfId="19205" priority="5169" stopIfTrue="1">
      <formula>LEN(TRIM($BB$13))=0</formula>
    </cfRule>
  </conditionalFormatting>
  <conditionalFormatting sqref="BC13">
    <cfRule type="expression" dxfId="19204" priority="5170" stopIfTrue="1">
      <formula>LEN(TRIM($BC$13))=0</formula>
    </cfRule>
  </conditionalFormatting>
  <conditionalFormatting sqref="BD13">
    <cfRule type="expression" dxfId="19203" priority="5171" stopIfTrue="1">
      <formula>LEN(TRIM($BD$13))=0</formula>
    </cfRule>
  </conditionalFormatting>
  <conditionalFormatting sqref="BF13">
    <cfRule type="expression" dxfId="19202" priority="5172" stopIfTrue="1">
      <formula>LEN(TRIM($BF$13))=0</formula>
    </cfRule>
  </conditionalFormatting>
  <conditionalFormatting sqref="BG13">
    <cfRule type="expression" dxfId="19201" priority="5173" stopIfTrue="1">
      <formula>LEN(TRIM($BG$13))=0</formula>
    </cfRule>
  </conditionalFormatting>
  <conditionalFormatting sqref="BH13">
    <cfRule type="expression" dxfId="19200" priority="5174" stopIfTrue="1">
      <formula>LEN(TRIM($BH$13))=0</formula>
    </cfRule>
  </conditionalFormatting>
  <conditionalFormatting sqref="F15">
    <cfRule type="expression" dxfId="19199" priority="5175" stopIfTrue="1">
      <formula>LEN(TRIM($F$15))=0</formula>
    </cfRule>
  </conditionalFormatting>
  <conditionalFormatting sqref="G15">
    <cfRule type="expression" dxfId="19198" priority="5176" stopIfTrue="1">
      <formula>LEN(TRIM($G$15))=0</formula>
    </cfRule>
  </conditionalFormatting>
  <conditionalFormatting sqref="H15">
    <cfRule type="expression" dxfId="19197" priority="5177" stopIfTrue="1">
      <formula>LEN(TRIM($H$15))=0</formula>
    </cfRule>
  </conditionalFormatting>
  <conditionalFormatting sqref="J15">
    <cfRule type="expression" dxfId="19196" priority="5178" stopIfTrue="1">
      <formula>LEN(TRIM($J$15))=0</formula>
    </cfRule>
  </conditionalFormatting>
  <conditionalFormatting sqref="K15">
    <cfRule type="expression" dxfId="19195" priority="5179" stopIfTrue="1">
      <formula>LEN(TRIM($K$15))=0</formula>
    </cfRule>
  </conditionalFormatting>
  <conditionalFormatting sqref="L15">
    <cfRule type="expression" dxfId="19194" priority="5180" stopIfTrue="1">
      <formula>LEN(TRIM($L$15))=0</formula>
    </cfRule>
  </conditionalFormatting>
  <conditionalFormatting sqref="N15">
    <cfRule type="expression" dxfId="19193" priority="5181" stopIfTrue="1">
      <formula>LEN(TRIM($N$15))=0</formula>
    </cfRule>
  </conditionalFormatting>
  <conditionalFormatting sqref="O15">
    <cfRule type="expression" dxfId="19192" priority="5182" stopIfTrue="1">
      <formula>LEN(TRIM($O$15))=0</formula>
    </cfRule>
  </conditionalFormatting>
  <conditionalFormatting sqref="P15">
    <cfRule type="expression" dxfId="19191" priority="5183" stopIfTrue="1">
      <formula>LEN(TRIM($P$15))=0</formula>
    </cfRule>
  </conditionalFormatting>
  <conditionalFormatting sqref="R15">
    <cfRule type="expression" dxfId="19190" priority="5184" stopIfTrue="1">
      <formula>LEN(TRIM($R$15))=0</formula>
    </cfRule>
  </conditionalFormatting>
  <conditionalFormatting sqref="S15">
    <cfRule type="expression" dxfId="19189" priority="5185" stopIfTrue="1">
      <formula>LEN(TRIM($S$15))=0</formula>
    </cfRule>
  </conditionalFormatting>
  <conditionalFormatting sqref="T15">
    <cfRule type="expression" dxfId="19188" priority="5186" stopIfTrue="1">
      <formula>LEN(TRIM($T$15))=0</formula>
    </cfRule>
  </conditionalFormatting>
  <conditionalFormatting sqref="V15">
    <cfRule type="expression" dxfId="19187" priority="5187" stopIfTrue="1">
      <formula>LEN(TRIM($V$15))=0</formula>
    </cfRule>
  </conditionalFormatting>
  <conditionalFormatting sqref="W15">
    <cfRule type="expression" dxfId="19186" priority="5188" stopIfTrue="1">
      <formula>LEN(TRIM($W$15))=0</formula>
    </cfRule>
  </conditionalFormatting>
  <conditionalFormatting sqref="X15">
    <cfRule type="expression" dxfId="19185" priority="5189" stopIfTrue="1">
      <formula>LEN(TRIM($X$15))=0</formula>
    </cfRule>
  </conditionalFormatting>
  <conditionalFormatting sqref="Z15">
    <cfRule type="expression" dxfId="19184" priority="5190" stopIfTrue="1">
      <formula>LEN(TRIM($Z$15))=0</formula>
    </cfRule>
  </conditionalFormatting>
  <conditionalFormatting sqref="AA15">
    <cfRule type="expression" dxfId="19183" priority="5191" stopIfTrue="1">
      <formula>LEN(TRIM($AA$15))=0</formula>
    </cfRule>
  </conditionalFormatting>
  <conditionalFormatting sqref="AB15">
    <cfRule type="expression" dxfId="19182" priority="5192" stopIfTrue="1">
      <formula>LEN(TRIM($AB$15))=0</formula>
    </cfRule>
  </conditionalFormatting>
  <conditionalFormatting sqref="AD15">
    <cfRule type="expression" dxfId="19181" priority="5193" stopIfTrue="1">
      <formula>LEN(TRIM($AD$15))=0</formula>
    </cfRule>
  </conditionalFormatting>
  <conditionalFormatting sqref="AE15">
    <cfRule type="expression" dxfId="19180" priority="5194" stopIfTrue="1">
      <formula>LEN(TRIM($AE$15))=0</formula>
    </cfRule>
  </conditionalFormatting>
  <conditionalFormatting sqref="AF15">
    <cfRule type="expression" dxfId="19179" priority="5195" stopIfTrue="1">
      <formula>LEN(TRIM($AF$15))=0</formula>
    </cfRule>
  </conditionalFormatting>
  <conditionalFormatting sqref="AH15">
    <cfRule type="expression" dxfId="19178" priority="5196" stopIfTrue="1">
      <formula>LEN(TRIM($AH$15))=0</formula>
    </cfRule>
  </conditionalFormatting>
  <conditionalFormatting sqref="AI15">
    <cfRule type="expression" dxfId="19177" priority="5197" stopIfTrue="1">
      <formula>LEN(TRIM($AI$15))=0</formula>
    </cfRule>
  </conditionalFormatting>
  <conditionalFormatting sqref="AJ15">
    <cfRule type="expression" dxfId="19176" priority="5198" stopIfTrue="1">
      <formula>LEN(TRIM($AJ$15))=0</formula>
    </cfRule>
  </conditionalFormatting>
  <conditionalFormatting sqref="AL15">
    <cfRule type="expression" dxfId="19175" priority="5199" stopIfTrue="1">
      <formula>LEN(TRIM($AL$15))=0</formula>
    </cfRule>
  </conditionalFormatting>
  <conditionalFormatting sqref="AM15">
    <cfRule type="expression" dxfId="19174" priority="5200" stopIfTrue="1">
      <formula>LEN(TRIM($AM$15))=0</formula>
    </cfRule>
  </conditionalFormatting>
  <conditionalFormatting sqref="AN15">
    <cfRule type="expression" dxfId="19173" priority="5201" stopIfTrue="1">
      <formula>LEN(TRIM($AN$15))=0</formula>
    </cfRule>
  </conditionalFormatting>
  <conditionalFormatting sqref="AP15">
    <cfRule type="expression" dxfId="19172" priority="5202" stopIfTrue="1">
      <formula>LEN(TRIM($AP$15))=0</formula>
    </cfRule>
  </conditionalFormatting>
  <conditionalFormatting sqref="AQ15">
    <cfRule type="expression" dxfId="19171" priority="5203" stopIfTrue="1">
      <formula>LEN(TRIM($AQ$15))=0</formula>
    </cfRule>
  </conditionalFormatting>
  <conditionalFormatting sqref="AR15">
    <cfRule type="expression" dxfId="19170" priority="5204" stopIfTrue="1">
      <formula>LEN(TRIM($AR$15))=0</formula>
    </cfRule>
  </conditionalFormatting>
  <conditionalFormatting sqref="AT15">
    <cfRule type="expression" dxfId="19169" priority="5205" stopIfTrue="1">
      <formula>LEN(TRIM($AT$15))=0</formula>
    </cfRule>
  </conditionalFormatting>
  <conditionalFormatting sqref="AU15">
    <cfRule type="expression" dxfId="19168" priority="5206" stopIfTrue="1">
      <formula>LEN(TRIM($AU$15))=0</formula>
    </cfRule>
  </conditionalFormatting>
  <conditionalFormatting sqref="AV15">
    <cfRule type="expression" dxfId="19167" priority="5207" stopIfTrue="1">
      <formula>LEN(TRIM($AV$15))=0</formula>
    </cfRule>
  </conditionalFormatting>
  <conditionalFormatting sqref="AX15">
    <cfRule type="expression" dxfId="19166" priority="5208" stopIfTrue="1">
      <formula>LEN(TRIM($AX$15))=0</formula>
    </cfRule>
  </conditionalFormatting>
  <conditionalFormatting sqref="AY15">
    <cfRule type="expression" dxfId="19165" priority="5209" stopIfTrue="1">
      <formula>LEN(TRIM($AY$15))=0</formula>
    </cfRule>
  </conditionalFormatting>
  <conditionalFormatting sqref="AZ15">
    <cfRule type="expression" dxfId="19164" priority="5210" stopIfTrue="1">
      <formula>LEN(TRIM($AZ$15))=0</formula>
    </cfRule>
  </conditionalFormatting>
  <conditionalFormatting sqref="BB15">
    <cfRule type="expression" dxfId="19163" priority="5211" stopIfTrue="1">
      <formula>LEN(TRIM($BB$15))=0</formula>
    </cfRule>
  </conditionalFormatting>
  <conditionalFormatting sqref="BC15">
    <cfRule type="expression" dxfId="19162" priority="5212" stopIfTrue="1">
      <formula>LEN(TRIM($BC$15))=0</formula>
    </cfRule>
  </conditionalFormatting>
  <conditionalFormatting sqref="BD15">
    <cfRule type="expression" dxfId="19161" priority="5213" stopIfTrue="1">
      <formula>LEN(TRIM($BD$15))=0</formula>
    </cfRule>
  </conditionalFormatting>
  <conditionalFormatting sqref="BF15">
    <cfRule type="expression" dxfId="19160" priority="5214" stopIfTrue="1">
      <formula>LEN(TRIM($BF$15))=0</formula>
    </cfRule>
  </conditionalFormatting>
  <conditionalFormatting sqref="BG15">
    <cfRule type="expression" dxfId="19159" priority="5215" stopIfTrue="1">
      <formula>LEN(TRIM($BG$15))=0</formula>
    </cfRule>
  </conditionalFormatting>
  <conditionalFormatting sqref="BH15">
    <cfRule type="expression" dxfId="19158" priority="5216" stopIfTrue="1">
      <formula>LEN(TRIM($BH$15))=0</formula>
    </cfRule>
  </conditionalFormatting>
  <conditionalFormatting sqref="F17">
    <cfRule type="expression" dxfId="19157" priority="5217" stopIfTrue="1">
      <formula>LEN(TRIM($F$17))=0</formula>
    </cfRule>
  </conditionalFormatting>
  <conditionalFormatting sqref="G17">
    <cfRule type="expression" dxfId="19156" priority="5218" stopIfTrue="1">
      <formula>LEN(TRIM($G$17))=0</formula>
    </cfRule>
  </conditionalFormatting>
  <conditionalFormatting sqref="H17">
    <cfRule type="expression" dxfId="19155" priority="5219" stopIfTrue="1">
      <formula>LEN(TRIM($H$17))=0</formula>
    </cfRule>
  </conditionalFormatting>
  <conditionalFormatting sqref="F18">
    <cfRule type="expression" dxfId="19154" priority="5220" stopIfTrue="1">
      <formula>LEN(TRIM($F$18))=0</formula>
    </cfRule>
  </conditionalFormatting>
  <conditionalFormatting sqref="G18">
    <cfRule type="expression" dxfId="19153" priority="5221" stopIfTrue="1">
      <formula>LEN(TRIM($G$18))=0</formula>
    </cfRule>
  </conditionalFormatting>
  <conditionalFormatting sqref="H18">
    <cfRule type="expression" dxfId="19152" priority="5222" stopIfTrue="1">
      <formula>LEN(TRIM($H$18))=0</formula>
    </cfRule>
  </conditionalFormatting>
  <conditionalFormatting sqref="J17">
    <cfRule type="expression" dxfId="19151" priority="5223" stopIfTrue="1">
      <formula>LEN(TRIM($J$17))=0</formula>
    </cfRule>
  </conditionalFormatting>
  <conditionalFormatting sqref="K17">
    <cfRule type="expression" dxfId="19150" priority="5224" stopIfTrue="1">
      <formula>LEN(TRIM($K$17))=0</formula>
    </cfRule>
  </conditionalFormatting>
  <conditionalFormatting sqref="L17">
    <cfRule type="expression" dxfId="19149" priority="5225" stopIfTrue="1">
      <formula>LEN(TRIM($L$17))=0</formula>
    </cfRule>
  </conditionalFormatting>
  <conditionalFormatting sqref="J18">
    <cfRule type="expression" dxfId="19148" priority="5226" stopIfTrue="1">
      <formula>LEN(TRIM($J$18))=0</formula>
    </cfRule>
  </conditionalFormatting>
  <conditionalFormatting sqref="K18">
    <cfRule type="expression" dxfId="19147" priority="5227" stopIfTrue="1">
      <formula>LEN(TRIM($K$18))=0</formula>
    </cfRule>
  </conditionalFormatting>
  <conditionalFormatting sqref="L18">
    <cfRule type="expression" dxfId="19146" priority="5228" stopIfTrue="1">
      <formula>LEN(TRIM($L$18))=0</formula>
    </cfRule>
  </conditionalFormatting>
  <conditionalFormatting sqref="N17">
    <cfRule type="expression" dxfId="19145" priority="5229" stopIfTrue="1">
      <formula>LEN(TRIM($N$17))=0</formula>
    </cfRule>
  </conditionalFormatting>
  <conditionalFormatting sqref="O17">
    <cfRule type="expression" dxfId="19144" priority="5230" stopIfTrue="1">
      <formula>LEN(TRIM($O$17))=0</formula>
    </cfRule>
  </conditionalFormatting>
  <conditionalFormatting sqref="P17">
    <cfRule type="expression" dxfId="19143" priority="5231" stopIfTrue="1">
      <formula>LEN(TRIM($P$17))=0</formula>
    </cfRule>
  </conditionalFormatting>
  <conditionalFormatting sqref="N18">
    <cfRule type="expression" dxfId="19142" priority="5232" stopIfTrue="1">
      <formula>LEN(TRIM($N$18))=0</formula>
    </cfRule>
  </conditionalFormatting>
  <conditionalFormatting sqref="O18">
    <cfRule type="expression" dxfId="19141" priority="5233" stopIfTrue="1">
      <formula>LEN(TRIM($O$18))=0</formula>
    </cfRule>
  </conditionalFormatting>
  <conditionalFormatting sqref="P18">
    <cfRule type="expression" dxfId="19140" priority="5234" stopIfTrue="1">
      <formula>LEN(TRIM($P$18))=0</formula>
    </cfRule>
  </conditionalFormatting>
  <conditionalFormatting sqref="R17">
    <cfRule type="expression" dxfId="19139" priority="5235" stopIfTrue="1">
      <formula>LEN(TRIM($R$17))=0</formula>
    </cfRule>
  </conditionalFormatting>
  <conditionalFormatting sqref="S17">
    <cfRule type="expression" dxfId="19138" priority="5236" stopIfTrue="1">
      <formula>LEN(TRIM($S$17))=0</formula>
    </cfRule>
  </conditionalFormatting>
  <conditionalFormatting sqref="T17">
    <cfRule type="expression" dxfId="19137" priority="5237" stopIfTrue="1">
      <formula>LEN(TRIM($T$17))=0</formula>
    </cfRule>
  </conditionalFormatting>
  <conditionalFormatting sqref="R18">
    <cfRule type="expression" dxfId="19136" priority="5238" stopIfTrue="1">
      <formula>LEN(TRIM($R$18))=0</formula>
    </cfRule>
  </conditionalFormatting>
  <conditionalFormatting sqref="S18">
    <cfRule type="expression" dxfId="19135" priority="5239" stopIfTrue="1">
      <formula>LEN(TRIM($S$18))=0</formula>
    </cfRule>
  </conditionalFormatting>
  <conditionalFormatting sqref="T18">
    <cfRule type="expression" dxfId="19134" priority="5240" stopIfTrue="1">
      <formula>LEN(TRIM($T$18))=0</formula>
    </cfRule>
  </conditionalFormatting>
  <conditionalFormatting sqref="V17">
    <cfRule type="expression" dxfId="19133" priority="5241" stopIfTrue="1">
      <formula>LEN(TRIM($V$17))=0</formula>
    </cfRule>
  </conditionalFormatting>
  <conditionalFormatting sqref="W17">
    <cfRule type="expression" dxfId="19132" priority="5242" stopIfTrue="1">
      <formula>LEN(TRIM($W$17))=0</formula>
    </cfRule>
  </conditionalFormatting>
  <conditionalFormatting sqref="X17">
    <cfRule type="expression" dxfId="19131" priority="5243" stopIfTrue="1">
      <formula>LEN(TRIM($X$17))=0</formula>
    </cfRule>
  </conditionalFormatting>
  <conditionalFormatting sqref="V18">
    <cfRule type="expression" dxfId="19130" priority="5244" stopIfTrue="1">
      <formula>LEN(TRIM($V$18))=0</formula>
    </cfRule>
  </conditionalFormatting>
  <conditionalFormatting sqref="W18">
    <cfRule type="expression" dxfId="19129" priority="5245" stopIfTrue="1">
      <formula>LEN(TRIM($W$18))=0</formula>
    </cfRule>
  </conditionalFormatting>
  <conditionalFormatting sqref="X18">
    <cfRule type="expression" dxfId="19128" priority="5246" stopIfTrue="1">
      <formula>LEN(TRIM($X$18))=0</formula>
    </cfRule>
  </conditionalFormatting>
  <conditionalFormatting sqref="Z17">
    <cfRule type="expression" dxfId="19127" priority="5247" stopIfTrue="1">
      <formula>LEN(TRIM($Z$17))=0</formula>
    </cfRule>
  </conditionalFormatting>
  <conditionalFormatting sqref="AA17">
    <cfRule type="expression" dxfId="19126" priority="5248" stopIfTrue="1">
      <formula>LEN(TRIM($AA$17))=0</formula>
    </cfRule>
  </conditionalFormatting>
  <conditionalFormatting sqref="AB17">
    <cfRule type="expression" dxfId="19125" priority="5249" stopIfTrue="1">
      <formula>LEN(TRIM($AB$17))=0</formula>
    </cfRule>
  </conditionalFormatting>
  <conditionalFormatting sqref="Z18">
    <cfRule type="expression" dxfId="19124" priority="5250" stopIfTrue="1">
      <formula>LEN(TRIM($Z$18))=0</formula>
    </cfRule>
  </conditionalFormatting>
  <conditionalFormatting sqref="AA18">
    <cfRule type="expression" dxfId="19123" priority="5251" stopIfTrue="1">
      <formula>LEN(TRIM($AA$18))=0</formula>
    </cfRule>
  </conditionalFormatting>
  <conditionalFormatting sqref="AB18">
    <cfRule type="expression" dxfId="19122" priority="5252" stopIfTrue="1">
      <formula>LEN(TRIM($AB$18))=0</formula>
    </cfRule>
  </conditionalFormatting>
  <conditionalFormatting sqref="AD17">
    <cfRule type="expression" dxfId="19121" priority="5253" stopIfTrue="1">
      <formula>LEN(TRIM($AD$17))=0</formula>
    </cfRule>
  </conditionalFormatting>
  <conditionalFormatting sqref="AE17">
    <cfRule type="expression" dxfId="19120" priority="5254" stopIfTrue="1">
      <formula>LEN(TRIM($AE$17))=0</formula>
    </cfRule>
  </conditionalFormatting>
  <conditionalFormatting sqref="AF17">
    <cfRule type="expression" dxfId="19119" priority="5255" stopIfTrue="1">
      <formula>LEN(TRIM($AF$17))=0</formula>
    </cfRule>
  </conditionalFormatting>
  <conditionalFormatting sqref="AD18">
    <cfRule type="expression" dxfId="19118" priority="5256" stopIfTrue="1">
      <formula>LEN(TRIM($AD$18))=0</formula>
    </cfRule>
  </conditionalFormatting>
  <conditionalFormatting sqref="AE18">
    <cfRule type="expression" dxfId="19117" priority="5257" stopIfTrue="1">
      <formula>LEN(TRIM($AE$18))=0</formula>
    </cfRule>
  </conditionalFormatting>
  <conditionalFormatting sqref="AF18">
    <cfRule type="expression" dxfId="19116" priority="5258" stopIfTrue="1">
      <formula>LEN(TRIM($AF$18))=0</formula>
    </cfRule>
  </conditionalFormatting>
  <conditionalFormatting sqref="AH17">
    <cfRule type="expression" dxfId="19115" priority="5259" stopIfTrue="1">
      <formula>LEN(TRIM($AH$17))=0</formula>
    </cfRule>
  </conditionalFormatting>
  <conditionalFormatting sqref="AI17">
    <cfRule type="expression" dxfId="19114" priority="5260" stopIfTrue="1">
      <formula>LEN(TRIM($AI$17))=0</formula>
    </cfRule>
  </conditionalFormatting>
  <conditionalFormatting sqref="AJ17">
    <cfRule type="expression" dxfId="19113" priority="5261" stopIfTrue="1">
      <formula>LEN(TRIM($AJ$17))=0</formula>
    </cfRule>
  </conditionalFormatting>
  <conditionalFormatting sqref="AH18">
    <cfRule type="expression" dxfId="19112" priority="5262" stopIfTrue="1">
      <formula>LEN(TRIM($AH$18))=0</formula>
    </cfRule>
  </conditionalFormatting>
  <conditionalFormatting sqref="AI18">
    <cfRule type="expression" dxfId="19111" priority="5263" stopIfTrue="1">
      <formula>LEN(TRIM($AI$18))=0</formula>
    </cfRule>
  </conditionalFormatting>
  <conditionalFormatting sqref="AJ18">
    <cfRule type="expression" dxfId="19110" priority="5264" stopIfTrue="1">
      <formula>LEN(TRIM($AJ$18))=0</formula>
    </cfRule>
  </conditionalFormatting>
  <conditionalFormatting sqref="AL17">
    <cfRule type="expression" dxfId="19109" priority="5265" stopIfTrue="1">
      <formula>LEN(TRIM($AL$17))=0</formula>
    </cfRule>
  </conditionalFormatting>
  <conditionalFormatting sqref="AM17">
    <cfRule type="expression" dxfId="19108" priority="5266" stopIfTrue="1">
      <formula>LEN(TRIM($AM$17))=0</formula>
    </cfRule>
  </conditionalFormatting>
  <conditionalFormatting sqref="AN17">
    <cfRule type="expression" dxfId="19107" priority="5267" stopIfTrue="1">
      <formula>LEN(TRIM($AN$17))=0</formula>
    </cfRule>
  </conditionalFormatting>
  <conditionalFormatting sqref="AL18">
    <cfRule type="expression" dxfId="19106" priority="5268" stopIfTrue="1">
      <formula>LEN(TRIM($AL$18))=0</formula>
    </cfRule>
  </conditionalFormatting>
  <conditionalFormatting sqref="AM18">
    <cfRule type="expression" dxfId="19105" priority="5269" stopIfTrue="1">
      <formula>LEN(TRIM($AM$18))=0</formula>
    </cfRule>
  </conditionalFormatting>
  <conditionalFormatting sqref="AN18">
    <cfRule type="expression" dxfId="19104" priority="5270" stopIfTrue="1">
      <formula>LEN(TRIM($AN$18))=0</formula>
    </cfRule>
  </conditionalFormatting>
  <conditionalFormatting sqref="AP17">
    <cfRule type="expression" dxfId="19103" priority="5271" stopIfTrue="1">
      <formula>LEN(TRIM($AP$17))=0</formula>
    </cfRule>
  </conditionalFormatting>
  <conditionalFormatting sqref="AQ17">
    <cfRule type="expression" dxfId="19102" priority="5272" stopIfTrue="1">
      <formula>LEN(TRIM($AQ$17))=0</formula>
    </cfRule>
  </conditionalFormatting>
  <conditionalFormatting sqref="AR17">
    <cfRule type="expression" dxfId="19101" priority="5273" stopIfTrue="1">
      <formula>LEN(TRIM($AR$17))=0</formula>
    </cfRule>
  </conditionalFormatting>
  <conditionalFormatting sqref="AP18">
    <cfRule type="expression" dxfId="19100" priority="5274" stopIfTrue="1">
      <formula>LEN(TRIM($AP$18))=0</formula>
    </cfRule>
  </conditionalFormatting>
  <conditionalFormatting sqref="AQ18">
    <cfRule type="expression" dxfId="19099" priority="5275" stopIfTrue="1">
      <formula>LEN(TRIM($AQ$18))=0</formula>
    </cfRule>
  </conditionalFormatting>
  <conditionalFormatting sqref="AR18">
    <cfRule type="expression" dxfId="19098" priority="5276" stopIfTrue="1">
      <formula>LEN(TRIM($AR$18))=0</formula>
    </cfRule>
  </conditionalFormatting>
  <conditionalFormatting sqref="AT17">
    <cfRule type="expression" dxfId="19097" priority="5277" stopIfTrue="1">
      <formula>LEN(TRIM($AT$17))=0</formula>
    </cfRule>
  </conditionalFormatting>
  <conditionalFormatting sqref="AU17">
    <cfRule type="expression" dxfId="19096" priority="5278" stopIfTrue="1">
      <formula>LEN(TRIM($AU$17))=0</formula>
    </cfRule>
  </conditionalFormatting>
  <conditionalFormatting sqref="AV17">
    <cfRule type="expression" dxfId="19095" priority="5279" stopIfTrue="1">
      <formula>LEN(TRIM($AV$17))=0</formula>
    </cfRule>
  </conditionalFormatting>
  <conditionalFormatting sqref="AT18">
    <cfRule type="expression" dxfId="19094" priority="5280" stopIfTrue="1">
      <formula>LEN(TRIM($AT$18))=0</formula>
    </cfRule>
  </conditionalFormatting>
  <conditionalFormatting sqref="AU18">
    <cfRule type="expression" dxfId="19093" priority="5281" stopIfTrue="1">
      <formula>LEN(TRIM($AU$18))=0</formula>
    </cfRule>
  </conditionalFormatting>
  <conditionalFormatting sqref="AV18">
    <cfRule type="expression" dxfId="19092" priority="5282" stopIfTrue="1">
      <formula>LEN(TRIM($AV$18))=0</formula>
    </cfRule>
  </conditionalFormatting>
  <conditionalFormatting sqref="AX17">
    <cfRule type="expression" dxfId="19091" priority="5283" stopIfTrue="1">
      <formula>LEN(TRIM($AX$17))=0</formula>
    </cfRule>
  </conditionalFormatting>
  <conditionalFormatting sqref="AY17">
    <cfRule type="expression" dxfId="19090" priority="5284" stopIfTrue="1">
      <formula>LEN(TRIM($AY$17))=0</formula>
    </cfRule>
  </conditionalFormatting>
  <conditionalFormatting sqref="AZ17">
    <cfRule type="expression" dxfId="19089" priority="5285" stopIfTrue="1">
      <formula>LEN(TRIM($AZ$17))=0</formula>
    </cfRule>
  </conditionalFormatting>
  <conditionalFormatting sqref="AX18">
    <cfRule type="expression" dxfId="19088" priority="5286" stopIfTrue="1">
      <formula>LEN(TRIM($AX$18))=0</formula>
    </cfRule>
  </conditionalFormatting>
  <conditionalFormatting sqref="AY18">
    <cfRule type="expression" dxfId="19087" priority="5287" stopIfTrue="1">
      <formula>LEN(TRIM($AY$18))=0</formula>
    </cfRule>
  </conditionalFormatting>
  <conditionalFormatting sqref="AZ18">
    <cfRule type="expression" dxfId="19086" priority="5288" stopIfTrue="1">
      <formula>LEN(TRIM($AZ$18))=0</formula>
    </cfRule>
  </conditionalFormatting>
  <conditionalFormatting sqref="BB17">
    <cfRule type="expression" dxfId="19085" priority="5289" stopIfTrue="1">
      <formula>LEN(TRIM($BB$17))=0</formula>
    </cfRule>
  </conditionalFormatting>
  <conditionalFormatting sqref="BC17">
    <cfRule type="expression" dxfId="19084" priority="5290" stopIfTrue="1">
      <formula>LEN(TRIM($BC$17))=0</formula>
    </cfRule>
  </conditionalFormatting>
  <conditionalFormatting sqref="BD17">
    <cfRule type="expression" dxfId="19083" priority="5291" stopIfTrue="1">
      <formula>LEN(TRIM($BD$17))=0</formula>
    </cfRule>
  </conditionalFormatting>
  <conditionalFormatting sqref="BB18">
    <cfRule type="expression" dxfId="19082" priority="5292" stopIfTrue="1">
      <formula>LEN(TRIM($BB$18))=0</formula>
    </cfRule>
  </conditionalFormatting>
  <conditionalFormatting sqref="BC18">
    <cfRule type="expression" dxfId="19081" priority="5293" stopIfTrue="1">
      <formula>LEN(TRIM($BC$18))=0</formula>
    </cfRule>
  </conditionalFormatting>
  <conditionalFormatting sqref="BD18">
    <cfRule type="expression" dxfId="19080" priority="5294" stopIfTrue="1">
      <formula>LEN(TRIM($BD$18))=0</formula>
    </cfRule>
  </conditionalFormatting>
  <conditionalFormatting sqref="BF17">
    <cfRule type="expression" dxfId="19079" priority="5295" stopIfTrue="1">
      <formula>LEN(TRIM($BF$17))=0</formula>
    </cfRule>
  </conditionalFormatting>
  <conditionalFormatting sqref="BG17">
    <cfRule type="expression" dxfId="19078" priority="5296" stopIfTrue="1">
      <formula>LEN(TRIM($BG$17))=0</formula>
    </cfRule>
  </conditionalFormatting>
  <conditionalFormatting sqref="BH17">
    <cfRule type="expression" dxfId="19077" priority="5297" stopIfTrue="1">
      <formula>LEN(TRIM($BH$17))=0</formula>
    </cfRule>
  </conditionalFormatting>
  <conditionalFormatting sqref="BF18">
    <cfRule type="expression" dxfId="19076" priority="5298" stopIfTrue="1">
      <formula>LEN(TRIM($BF$18))=0</formula>
    </cfRule>
  </conditionalFormatting>
  <conditionalFormatting sqref="BG18">
    <cfRule type="expression" dxfId="19075" priority="5299" stopIfTrue="1">
      <formula>LEN(TRIM($BG$18))=0</formula>
    </cfRule>
  </conditionalFormatting>
  <conditionalFormatting sqref="BH18">
    <cfRule type="expression" dxfId="19074" priority="5300" stopIfTrue="1">
      <formula>LEN(TRIM($BH$18))=0</formula>
    </cfRule>
  </conditionalFormatting>
  <conditionalFormatting sqref="F20">
    <cfRule type="expression" dxfId="19073" priority="5301" stopIfTrue="1">
      <formula>LEN(TRIM($F$20))=0</formula>
    </cfRule>
  </conditionalFormatting>
  <conditionalFormatting sqref="G20">
    <cfRule type="expression" dxfId="19072" priority="5302" stopIfTrue="1">
      <formula>LEN(TRIM($G$20))=0</formula>
    </cfRule>
  </conditionalFormatting>
  <conditionalFormatting sqref="H20">
    <cfRule type="expression" dxfId="19071" priority="5303" stopIfTrue="1">
      <formula>LEN(TRIM($H$20))=0</formula>
    </cfRule>
  </conditionalFormatting>
  <conditionalFormatting sqref="F21">
    <cfRule type="expression" dxfId="19070" priority="5304" stopIfTrue="1">
      <formula>LEN(TRIM($F$21))=0</formula>
    </cfRule>
  </conditionalFormatting>
  <conditionalFormatting sqref="G21">
    <cfRule type="expression" dxfId="19069" priority="5305" stopIfTrue="1">
      <formula>LEN(TRIM($G$21))=0</formula>
    </cfRule>
  </conditionalFormatting>
  <conditionalFormatting sqref="H21">
    <cfRule type="expression" dxfId="19068" priority="5306" stopIfTrue="1">
      <formula>LEN(TRIM($H$21))=0</formula>
    </cfRule>
  </conditionalFormatting>
  <conditionalFormatting sqref="F22">
    <cfRule type="expression" dxfId="19067" priority="5307" stopIfTrue="1">
      <formula>LEN(TRIM($F$22))=0</formula>
    </cfRule>
  </conditionalFormatting>
  <conditionalFormatting sqref="G22">
    <cfRule type="expression" dxfId="19066" priority="5308" stopIfTrue="1">
      <formula>LEN(TRIM($G$22))=0</formula>
    </cfRule>
  </conditionalFormatting>
  <conditionalFormatting sqref="H22">
    <cfRule type="expression" dxfId="19065" priority="5309" stopIfTrue="1">
      <formula>LEN(TRIM($H$22))=0</formula>
    </cfRule>
  </conditionalFormatting>
  <conditionalFormatting sqref="J20">
    <cfRule type="expression" dxfId="19064" priority="5310" stopIfTrue="1">
      <formula>LEN(TRIM($J$20))=0</formula>
    </cfRule>
  </conditionalFormatting>
  <conditionalFormatting sqref="K20">
    <cfRule type="expression" dxfId="19063" priority="5311" stopIfTrue="1">
      <formula>LEN(TRIM($K$20))=0</formula>
    </cfRule>
  </conditionalFormatting>
  <conditionalFormatting sqref="L20">
    <cfRule type="expression" dxfId="19062" priority="5312" stopIfTrue="1">
      <formula>LEN(TRIM($L$20))=0</formula>
    </cfRule>
  </conditionalFormatting>
  <conditionalFormatting sqref="J21">
    <cfRule type="expression" dxfId="19061" priority="5313" stopIfTrue="1">
      <formula>LEN(TRIM($J$21))=0</formula>
    </cfRule>
  </conditionalFormatting>
  <conditionalFormatting sqref="K21">
    <cfRule type="expression" dxfId="19060" priority="5314" stopIfTrue="1">
      <formula>LEN(TRIM($K$21))=0</formula>
    </cfRule>
  </conditionalFormatting>
  <conditionalFormatting sqref="L21">
    <cfRule type="expression" dxfId="19059" priority="5315" stopIfTrue="1">
      <formula>LEN(TRIM($L$21))=0</formula>
    </cfRule>
  </conditionalFormatting>
  <conditionalFormatting sqref="J22">
    <cfRule type="expression" dxfId="19058" priority="5316" stopIfTrue="1">
      <formula>LEN(TRIM($J$22))=0</formula>
    </cfRule>
  </conditionalFormatting>
  <conditionalFormatting sqref="K22">
    <cfRule type="expression" dxfId="19057" priority="5317" stopIfTrue="1">
      <formula>LEN(TRIM($K$22))=0</formula>
    </cfRule>
  </conditionalFormatting>
  <conditionalFormatting sqref="L22">
    <cfRule type="expression" dxfId="19056" priority="5318" stopIfTrue="1">
      <formula>LEN(TRIM($L$22))=0</formula>
    </cfRule>
  </conditionalFormatting>
  <conditionalFormatting sqref="N20">
    <cfRule type="expression" dxfId="19055" priority="5319" stopIfTrue="1">
      <formula>LEN(TRIM($N$20))=0</formula>
    </cfRule>
  </conditionalFormatting>
  <conditionalFormatting sqref="O20">
    <cfRule type="expression" dxfId="19054" priority="5320" stopIfTrue="1">
      <formula>LEN(TRIM($O$20))=0</formula>
    </cfRule>
  </conditionalFormatting>
  <conditionalFormatting sqref="P20">
    <cfRule type="expression" dxfId="19053" priority="5321" stopIfTrue="1">
      <formula>LEN(TRIM($P$20))=0</formula>
    </cfRule>
  </conditionalFormatting>
  <conditionalFormatting sqref="N21">
    <cfRule type="expression" dxfId="19052" priority="5322" stopIfTrue="1">
      <formula>LEN(TRIM($N$21))=0</formula>
    </cfRule>
  </conditionalFormatting>
  <conditionalFormatting sqref="O21">
    <cfRule type="expression" dxfId="19051" priority="5323" stopIfTrue="1">
      <formula>LEN(TRIM($O$21))=0</formula>
    </cfRule>
  </conditionalFormatting>
  <conditionalFormatting sqref="P21">
    <cfRule type="expression" dxfId="19050" priority="5324" stopIfTrue="1">
      <formula>LEN(TRIM($P$21))=0</formula>
    </cfRule>
  </conditionalFormatting>
  <conditionalFormatting sqref="N22">
    <cfRule type="expression" dxfId="19049" priority="5325" stopIfTrue="1">
      <formula>LEN(TRIM($N$22))=0</formula>
    </cfRule>
  </conditionalFormatting>
  <conditionalFormatting sqref="O22">
    <cfRule type="expression" dxfId="19048" priority="5326" stopIfTrue="1">
      <formula>LEN(TRIM($O$22))=0</formula>
    </cfRule>
  </conditionalFormatting>
  <conditionalFormatting sqref="P22">
    <cfRule type="expression" dxfId="19047" priority="5327" stopIfTrue="1">
      <formula>LEN(TRIM($P$22))=0</formula>
    </cfRule>
  </conditionalFormatting>
  <conditionalFormatting sqref="R20">
    <cfRule type="expression" dxfId="19046" priority="5328" stopIfTrue="1">
      <formula>LEN(TRIM($R$20))=0</formula>
    </cfRule>
  </conditionalFormatting>
  <conditionalFormatting sqref="S20">
    <cfRule type="expression" dxfId="19045" priority="5329" stopIfTrue="1">
      <formula>LEN(TRIM($S$20))=0</formula>
    </cfRule>
  </conditionalFormatting>
  <conditionalFormatting sqref="T20">
    <cfRule type="expression" dxfId="19044" priority="5330" stopIfTrue="1">
      <formula>LEN(TRIM($T$20))=0</formula>
    </cfRule>
  </conditionalFormatting>
  <conditionalFormatting sqref="R21">
    <cfRule type="expression" dxfId="19043" priority="5331" stopIfTrue="1">
      <formula>LEN(TRIM($R$21))=0</formula>
    </cfRule>
  </conditionalFormatting>
  <conditionalFormatting sqref="S21">
    <cfRule type="expression" dxfId="19042" priority="5332" stopIfTrue="1">
      <formula>LEN(TRIM($S$21))=0</formula>
    </cfRule>
  </conditionalFormatting>
  <conditionalFormatting sqref="T21">
    <cfRule type="expression" dxfId="19041" priority="5333" stopIfTrue="1">
      <formula>LEN(TRIM($T$21))=0</formula>
    </cfRule>
  </conditionalFormatting>
  <conditionalFormatting sqref="R22">
    <cfRule type="expression" dxfId="19040" priority="5334" stopIfTrue="1">
      <formula>LEN(TRIM($R$22))=0</formula>
    </cfRule>
  </conditionalFormatting>
  <conditionalFormatting sqref="S22">
    <cfRule type="expression" dxfId="19039" priority="5335" stopIfTrue="1">
      <formula>LEN(TRIM($S$22))=0</formula>
    </cfRule>
  </conditionalFormatting>
  <conditionalFormatting sqref="T22">
    <cfRule type="expression" dxfId="19038" priority="5336" stopIfTrue="1">
      <formula>LEN(TRIM($T$22))=0</formula>
    </cfRule>
  </conditionalFormatting>
  <conditionalFormatting sqref="V20">
    <cfRule type="expression" dxfId="19037" priority="5337" stopIfTrue="1">
      <formula>LEN(TRIM($V$20))=0</formula>
    </cfRule>
  </conditionalFormatting>
  <conditionalFormatting sqref="W20">
    <cfRule type="expression" dxfId="19036" priority="5338" stopIfTrue="1">
      <formula>LEN(TRIM($W$20))=0</formula>
    </cfRule>
  </conditionalFormatting>
  <conditionalFormatting sqref="X20">
    <cfRule type="expression" dxfId="19035" priority="5339" stopIfTrue="1">
      <formula>LEN(TRIM($X$20))=0</formula>
    </cfRule>
  </conditionalFormatting>
  <conditionalFormatting sqref="V21">
    <cfRule type="expression" dxfId="19034" priority="5340" stopIfTrue="1">
      <formula>LEN(TRIM($V$21))=0</formula>
    </cfRule>
  </conditionalFormatting>
  <conditionalFormatting sqref="W21">
    <cfRule type="expression" dxfId="19033" priority="5341" stopIfTrue="1">
      <formula>LEN(TRIM($W$21))=0</formula>
    </cfRule>
  </conditionalFormatting>
  <conditionalFormatting sqref="X21">
    <cfRule type="expression" dxfId="19032" priority="5342" stopIfTrue="1">
      <formula>LEN(TRIM($X$21))=0</formula>
    </cfRule>
  </conditionalFormatting>
  <conditionalFormatting sqref="V22">
    <cfRule type="expression" dxfId="19031" priority="5343" stopIfTrue="1">
      <formula>LEN(TRIM($V$22))=0</formula>
    </cfRule>
  </conditionalFormatting>
  <conditionalFormatting sqref="W22">
    <cfRule type="expression" dxfId="19030" priority="5344" stopIfTrue="1">
      <formula>LEN(TRIM($W$22))=0</formula>
    </cfRule>
  </conditionalFormatting>
  <conditionalFormatting sqref="X22">
    <cfRule type="expression" dxfId="19029" priority="5345" stopIfTrue="1">
      <formula>LEN(TRIM($X$22))=0</formula>
    </cfRule>
  </conditionalFormatting>
  <conditionalFormatting sqref="Z20">
    <cfRule type="expression" dxfId="19028" priority="5346" stopIfTrue="1">
      <formula>LEN(TRIM($Z$20))=0</formula>
    </cfRule>
  </conditionalFormatting>
  <conditionalFormatting sqref="AA20">
    <cfRule type="expression" dxfId="19027" priority="5347" stopIfTrue="1">
      <formula>LEN(TRIM($AA$20))=0</formula>
    </cfRule>
  </conditionalFormatting>
  <conditionalFormatting sqref="AB20">
    <cfRule type="expression" dxfId="19026" priority="5348" stopIfTrue="1">
      <formula>LEN(TRIM($AB$20))=0</formula>
    </cfRule>
  </conditionalFormatting>
  <conditionalFormatting sqref="Z21">
    <cfRule type="expression" dxfId="19025" priority="5349" stopIfTrue="1">
      <formula>LEN(TRIM($Z$21))=0</formula>
    </cfRule>
  </conditionalFormatting>
  <conditionalFormatting sqref="AA21">
    <cfRule type="expression" dxfId="19024" priority="5350" stopIfTrue="1">
      <formula>LEN(TRIM($AA$21))=0</formula>
    </cfRule>
  </conditionalFormatting>
  <conditionalFormatting sqref="AB21">
    <cfRule type="expression" dxfId="19023" priority="5351" stopIfTrue="1">
      <formula>LEN(TRIM($AB$21))=0</formula>
    </cfRule>
  </conditionalFormatting>
  <conditionalFormatting sqref="Z22">
    <cfRule type="expression" dxfId="19022" priority="5352" stopIfTrue="1">
      <formula>LEN(TRIM($Z$22))=0</formula>
    </cfRule>
  </conditionalFormatting>
  <conditionalFormatting sqref="AA22">
    <cfRule type="expression" dxfId="19021" priority="5353" stopIfTrue="1">
      <formula>LEN(TRIM($AA$22))=0</formula>
    </cfRule>
  </conditionalFormatting>
  <conditionalFormatting sqref="AB22">
    <cfRule type="expression" dxfId="19020" priority="5354" stopIfTrue="1">
      <formula>LEN(TRIM($AB$22))=0</formula>
    </cfRule>
  </conditionalFormatting>
  <conditionalFormatting sqref="AD20">
    <cfRule type="expression" dxfId="19019" priority="5355" stopIfTrue="1">
      <formula>LEN(TRIM($AD$20))=0</formula>
    </cfRule>
  </conditionalFormatting>
  <conditionalFormatting sqref="AE20">
    <cfRule type="expression" dxfId="19018" priority="5356" stopIfTrue="1">
      <formula>LEN(TRIM($AE$20))=0</formula>
    </cfRule>
  </conditionalFormatting>
  <conditionalFormatting sqref="AF20">
    <cfRule type="expression" dxfId="19017" priority="5357" stopIfTrue="1">
      <formula>LEN(TRIM($AF$20))=0</formula>
    </cfRule>
  </conditionalFormatting>
  <conditionalFormatting sqref="AD21">
    <cfRule type="expression" dxfId="19016" priority="5358" stopIfTrue="1">
      <formula>LEN(TRIM($AD$21))=0</formula>
    </cfRule>
  </conditionalFormatting>
  <conditionalFormatting sqref="AE21">
    <cfRule type="expression" dxfId="19015" priority="5359" stopIfTrue="1">
      <formula>LEN(TRIM($AE$21))=0</formula>
    </cfRule>
  </conditionalFormatting>
  <conditionalFormatting sqref="AF21">
    <cfRule type="expression" dxfId="19014" priority="5360" stopIfTrue="1">
      <formula>LEN(TRIM($AF$21))=0</formula>
    </cfRule>
  </conditionalFormatting>
  <conditionalFormatting sqref="AD22">
    <cfRule type="expression" dxfId="19013" priority="5361" stopIfTrue="1">
      <formula>LEN(TRIM($AD$22))=0</formula>
    </cfRule>
  </conditionalFormatting>
  <conditionalFormatting sqref="AE22">
    <cfRule type="expression" dxfId="19012" priority="5362" stopIfTrue="1">
      <formula>LEN(TRIM($AE$22))=0</formula>
    </cfRule>
  </conditionalFormatting>
  <conditionalFormatting sqref="AF22">
    <cfRule type="expression" dxfId="19011" priority="5363" stopIfTrue="1">
      <formula>LEN(TRIM($AF$22))=0</formula>
    </cfRule>
  </conditionalFormatting>
  <conditionalFormatting sqref="AH20">
    <cfRule type="expression" dxfId="19010" priority="5364" stopIfTrue="1">
      <formula>LEN(TRIM($AH$20))=0</formula>
    </cfRule>
  </conditionalFormatting>
  <conditionalFormatting sqref="AI20">
    <cfRule type="expression" dxfId="19009" priority="5365" stopIfTrue="1">
      <formula>LEN(TRIM($AI$20))=0</formula>
    </cfRule>
  </conditionalFormatting>
  <conditionalFormatting sqref="AJ20">
    <cfRule type="expression" dxfId="19008" priority="5366" stopIfTrue="1">
      <formula>LEN(TRIM($AJ$20))=0</formula>
    </cfRule>
  </conditionalFormatting>
  <conditionalFormatting sqref="AH21">
    <cfRule type="expression" dxfId="19007" priority="5367" stopIfTrue="1">
      <formula>LEN(TRIM($AH$21))=0</formula>
    </cfRule>
  </conditionalFormatting>
  <conditionalFormatting sqref="AI21">
    <cfRule type="expression" dxfId="19006" priority="5368" stopIfTrue="1">
      <formula>LEN(TRIM($AI$21))=0</formula>
    </cfRule>
  </conditionalFormatting>
  <conditionalFormatting sqref="AJ21">
    <cfRule type="expression" dxfId="19005" priority="5369" stopIfTrue="1">
      <formula>LEN(TRIM($AJ$21))=0</formula>
    </cfRule>
  </conditionalFormatting>
  <conditionalFormatting sqref="AH22">
    <cfRule type="expression" dxfId="19004" priority="5370" stopIfTrue="1">
      <formula>LEN(TRIM($AH$22))=0</formula>
    </cfRule>
  </conditionalFormatting>
  <conditionalFormatting sqref="AI22">
    <cfRule type="expression" dxfId="19003" priority="5371" stopIfTrue="1">
      <formula>LEN(TRIM($AI$22))=0</formula>
    </cfRule>
  </conditionalFormatting>
  <conditionalFormatting sqref="AJ22">
    <cfRule type="expression" dxfId="19002" priority="5372" stopIfTrue="1">
      <formula>LEN(TRIM($AJ$22))=0</formula>
    </cfRule>
  </conditionalFormatting>
  <conditionalFormatting sqref="AL20">
    <cfRule type="expression" dxfId="19001" priority="5373" stopIfTrue="1">
      <formula>LEN(TRIM($AL$20))=0</formula>
    </cfRule>
  </conditionalFormatting>
  <conditionalFormatting sqref="AM20">
    <cfRule type="expression" dxfId="19000" priority="5374" stopIfTrue="1">
      <formula>LEN(TRIM($AM$20))=0</formula>
    </cfRule>
  </conditionalFormatting>
  <conditionalFormatting sqref="AN20">
    <cfRule type="expression" dxfId="18999" priority="5375" stopIfTrue="1">
      <formula>LEN(TRIM($AN$20))=0</formula>
    </cfRule>
  </conditionalFormatting>
  <conditionalFormatting sqref="AL21">
    <cfRule type="expression" dxfId="18998" priority="5376" stopIfTrue="1">
      <formula>LEN(TRIM($AL$21))=0</formula>
    </cfRule>
  </conditionalFormatting>
  <conditionalFormatting sqref="AM21">
    <cfRule type="expression" dxfId="18997" priority="5377" stopIfTrue="1">
      <formula>LEN(TRIM($AM$21))=0</formula>
    </cfRule>
  </conditionalFormatting>
  <conditionalFormatting sqref="AN21">
    <cfRule type="expression" dxfId="18996" priority="5378" stopIfTrue="1">
      <formula>LEN(TRIM($AN$21))=0</formula>
    </cfRule>
  </conditionalFormatting>
  <conditionalFormatting sqref="AL22">
    <cfRule type="expression" dxfId="18995" priority="5379" stopIfTrue="1">
      <formula>LEN(TRIM($AL$22))=0</formula>
    </cfRule>
  </conditionalFormatting>
  <conditionalFormatting sqref="AM22">
    <cfRule type="expression" dxfId="18994" priority="5380" stopIfTrue="1">
      <formula>LEN(TRIM($AM$22))=0</formula>
    </cfRule>
  </conditionalFormatting>
  <conditionalFormatting sqref="AN22">
    <cfRule type="expression" dxfId="18993" priority="5381" stopIfTrue="1">
      <formula>LEN(TRIM($AN$22))=0</formula>
    </cfRule>
  </conditionalFormatting>
  <conditionalFormatting sqref="AP20">
    <cfRule type="expression" dxfId="18992" priority="5382" stopIfTrue="1">
      <formula>LEN(TRIM($AP$20))=0</formula>
    </cfRule>
  </conditionalFormatting>
  <conditionalFormatting sqref="AQ20">
    <cfRule type="expression" dxfId="18991" priority="5383" stopIfTrue="1">
      <formula>LEN(TRIM($AQ$20))=0</formula>
    </cfRule>
  </conditionalFormatting>
  <conditionalFormatting sqref="AR20">
    <cfRule type="expression" dxfId="18990" priority="5384" stopIfTrue="1">
      <formula>LEN(TRIM($AR$20))=0</formula>
    </cfRule>
  </conditionalFormatting>
  <conditionalFormatting sqref="AP21">
    <cfRule type="expression" dxfId="18989" priority="5385" stopIfTrue="1">
      <formula>LEN(TRIM($AP$21))=0</formula>
    </cfRule>
  </conditionalFormatting>
  <conditionalFormatting sqref="AQ21">
    <cfRule type="expression" dxfId="18988" priority="5386" stopIfTrue="1">
      <formula>LEN(TRIM($AQ$21))=0</formula>
    </cfRule>
  </conditionalFormatting>
  <conditionalFormatting sqref="AR21">
    <cfRule type="expression" dxfId="18987" priority="5387" stopIfTrue="1">
      <formula>LEN(TRIM($AR$21))=0</formula>
    </cfRule>
  </conditionalFormatting>
  <conditionalFormatting sqref="AP22">
    <cfRule type="expression" dxfId="18986" priority="5388" stopIfTrue="1">
      <formula>LEN(TRIM($AP$22))=0</formula>
    </cfRule>
  </conditionalFormatting>
  <conditionalFormatting sqref="AQ22">
    <cfRule type="expression" dxfId="18985" priority="5389" stopIfTrue="1">
      <formula>LEN(TRIM($AQ$22))=0</formula>
    </cfRule>
  </conditionalFormatting>
  <conditionalFormatting sqref="AR22">
    <cfRule type="expression" dxfId="18984" priority="5390" stopIfTrue="1">
      <formula>LEN(TRIM($AR$22))=0</formula>
    </cfRule>
  </conditionalFormatting>
  <conditionalFormatting sqref="AT20">
    <cfRule type="expression" dxfId="18983" priority="5391" stopIfTrue="1">
      <formula>LEN(TRIM($AT$20))=0</formula>
    </cfRule>
  </conditionalFormatting>
  <conditionalFormatting sqref="AU20">
    <cfRule type="expression" dxfId="18982" priority="5392" stopIfTrue="1">
      <formula>LEN(TRIM($AU$20))=0</formula>
    </cfRule>
  </conditionalFormatting>
  <conditionalFormatting sqref="AV20">
    <cfRule type="expression" dxfId="18981" priority="5393" stopIfTrue="1">
      <formula>LEN(TRIM($AV$20))=0</formula>
    </cfRule>
  </conditionalFormatting>
  <conditionalFormatting sqref="AT21">
    <cfRule type="expression" dxfId="18980" priority="5394" stopIfTrue="1">
      <formula>LEN(TRIM($AT$21))=0</formula>
    </cfRule>
  </conditionalFormatting>
  <conditionalFormatting sqref="AU21">
    <cfRule type="expression" dxfId="18979" priority="5395" stopIfTrue="1">
      <formula>LEN(TRIM($AU$21))=0</formula>
    </cfRule>
  </conditionalFormatting>
  <conditionalFormatting sqref="AV21">
    <cfRule type="expression" dxfId="18978" priority="5396" stopIfTrue="1">
      <formula>LEN(TRIM($AV$21))=0</formula>
    </cfRule>
  </conditionalFormatting>
  <conditionalFormatting sqref="AT22">
    <cfRule type="expression" dxfId="18977" priority="5397" stopIfTrue="1">
      <formula>LEN(TRIM($AT$22))=0</formula>
    </cfRule>
  </conditionalFormatting>
  <conditionalFormatting sqref="AU22">
    <cfRule type="expression" dxfId="18976" priority="5398" stopIfTrue="1">
      <formula>LEN(TRIM($AU$22))=0</formula>
    </cfRule>
  </conditionalFormatting>
  <conditionalFormatting sqref="AV22">
    <cfRule type="expression" dxfId="18975" priority="5399" stopIfTrue="1">
      <formula>LEN(TRIM($AV$22))=0</formula>
    </cfRule>
  </conditionalFormatting>
  <conditionalFormatting sqref="AX20">
    <cfRule type="expression" dxfId="18974" priority="5400" stopIfTrue="1">
      <formula>LEN(TRIM($AX$20))=0</formula>
    </cfRule>
  </conditionalFormatting>
  <conditionalFormatting sqref="AY20">
    <cfRule type="expression" dxfId="18973" priority="5401" stopIfTrue="1">
      <formula>LEN(TRIM($AY$20))=0</formula>
    </cfRule>
  </conditionalFormatting>
  <conditionalFormatting sqref="AZ20">
    <cfRule type="expression" dxfId="18972" priority="5402" stopIfTrue="1">
      <formula>LEN(TRIM($AZ$20))=0</formula>
    </cfRule>
  </conditionalFormatting>
  <conditionalFormatting sqref="AX21">
    <cfRule type="expression" dxfId="18971" priority="5403" stopIfTrue="1">
      <formula>LEN(TRIM($AX$21))=0</formula>
    </cfRule>
  </conditionalFormatting>
  <conditionalFormatting sqref="AY21">
    <cfRule type="expression" dxfId="18970" priority="5404" stopIfTrue="1">
      <formula>LEN(TRIM($AY$21))=0</formula>
    </cfRule>
  </conditionalFormatting>
  <conditionalFormatting sqref="AZ21">
    <cfRule type="expression" dxfId="18969" priority="5405" stopIfTrue="1">
      <formula>LEN(TRIM($AZ$21))=0</formula>
    </cfRule>
  </conditionalFormatting>
  <conditionalFormatting sqref="AX22">
    <cfRule type="expression" dxfId="18968" priority="5406" stopIfTrue="1">
      <formula>LEN(TRIM($AX$22))=0</formula>
    </cfRule>
  </conditionalFormatting>
  <conditionalFormatting sqref="AY22">
    <cfRule type="expression" dxfId="18967" priority="5407" stopIfTrue="1">
      <formula>LEN(TRIM($AY$22))=0</formula>
    </cfRule>
  </conditionalFormatting>
  <conditionalFormatting sqref="AZ22">
    <cfRule type="expression" dxfId="18966" priority="5408" stopIfTrue="1">
      <formula>LEN(TRIM($AZ$22))=0</formula>
    </cfRule>
  </conditionalFormatting>
  <conditionalFormatting sqref="BB20">
    <cfRule type="expression" dxfId="18965" priority="5409" stopIfTrue="1">
      <formula>LEN(TRIM($BB$20))=0</formula>
    </cfRule>
  </conditionalFormatting>
  <conditionalFormatting sqref="BC20">
    <cfRule type="expression" dxfId="18964" priority="5410" stopIfTrue="1">
      <formula>LEN(TRIM($BC$20))=0</formula>
    </cfRule>
  </conditionalFormatting>
  <conditionalFormatting sqref="BD20">
    <cfRule type="expression" dxfId="18963" priority="5411" stopIfTrue="1">
      <formula>LEN(TRIM($BD$20))=0</formula>
    </cfRule>
  </conditionalFormatting>
  <conditionalFormatting sqref="BB21">
    <cfRule type="expression" dxfId="18962" priority="5412" stopIfTrue="1">
      <formula>LEN(TRIM($BB$21))=0</formula>
    </cfRule>
  </conditionalFormatting>
  <conditionalFormatting sqref="BC21">
    <cfRule type="expression" dxfId="18961" priority="5413" stopIfTrue="1">
      <formula>LEN(TRIM($BC$21))=0</formula>
    </cfRule>
  </conditionalFormatting>
  <conditionalFormatting sqref="BD21">
    <cfRule type="expression" dxfId="18960" priority="5414" stopIfTrue="1">
      <formula>LEN(TRIM($BD$21))=0</formula>
    </cfRule>
  </conditionalFormatting>
  <conditionalFormatting sqref="BB22">
    <cfRule type="expression" dxfId="18959" priority="5415" stopIfTrue="1">
      <formula>LEN(TRIM($BB$22))=0</formula>
    </cfRule>
  </conditionalFormatting>
  <conditionalFormatting sqref="BC22">
    <cfRule type="expression" dxfId="18958" priority="5416" stopIfTrue="1">
      <formula>LEN(TRIM($BC$22))=0</formula>
    </cfRule>
  </conditionalFormatting>
  <conditionalFormatting sqref="BD22">
    <cfRule type="expression" dxfId="18957" priority="5417" stopIfTrue="1">
      <formula>LEN(TRIM($BD$22))=0</formula>
    </cfRule>
  </conditionalFormatting>
  <conditionalFormatting sqref="BF20">
    <cfRule type="expression" dxfId="18956" priority="5418" stopIfTrue="1">
      <formula>LEN(TRIM($BF$20))=0</formula>
    </cfRule>
  </conditionalFormatting>
  <conditionalFormatting sqref="BG20">
    <cfRule type="expression" dxfId="18955" priority="5419" stopIfTrue="1">
      <formula>LEN(TRIM($BG$20))=0</formula>
    </cfRule>
  </conditionalFormatting>
  <conditionalFormatting sqref="BH20">
    <cfRule type="expression" dxfId="18954" priority="5420" stopIfTrue="1">
      <formula>LEN(TRIM($BH$20))=0</formula>
    </cfRule>
  </conditionalFormatting>
  <conditionalFormatting sqref="BF21">
    <cfRule type="expression" dxfId="18953" priority="5421" stopIfTrue="1">
      <formula>LEN(TRIM($BF$21))=0</formula>
    </cfRule>
  </conditionalFormatting>
  <conditionalFormatting sqref="BG21">
    <cfRule type="expression" dxfId="18952" priority="5422" stopIfTrue="1">
      <formula>LEN(TRIM($BG$21))=0</formula>
    </cfRule>
  </conditionalFormatting>
  <conditionalFormatting sqref="BH21">
    <cfRule type="expression" dxfId="18951" priority="5423" stopIfTrue="1">
      <formula>LEN(TRIM($BH$21))=0</formula>
    </cfRule>
  </conditionalFormatting>
  <conditionalFormatting sqref="BF22">
    <cfRule type="expression" dxfId="18950" priority="5424" stopIfTrue="1">
      <formula>LEN(TRIM($BF$22))=0</formula>
    </cfRule>
  </conditionalFormatting>
  <conditionalFormatting sqref="BG22">
    <cfRule type="expression" dxfId="18949" priority="5425" stopIfTrue="1">
      <formula>LEN(TRIM($BG$22))=0</formula>
    </cfRule>
  </conditionalFormatting>
  <conditionalFormatting sqref="BH22">
    <cfRule type="expression" dxfId="18948" priority="5426" stopIfTrue="1">
      <formula>LEN(TRIM($BH$22))=0</formula>
    </cfRule>
  </conditionalFormatting>
  <conditionalFormatting sqref="F26">
    <cfRule type="expression" dxfId="18947" priority="5427" stopIfTrue="1">
      <formula>LEN(TRIM($F$26))=0</formula>
    </cfRule>
  </conditionalFormatting>
  <conditionalFormatting sqref="G26">
    <cfRule type="expression" dxfId="18946" priority="5428" stopIfTrue="1">
      <formula>LEN(TRIM($G$26))=0</formula>
    </cfRule>
  </conditionalFormatting>
  <conditionalFormatting sqref="H26">
    <cfRule type="expression" dxfId="18945" priority="5429" stopIfTrue="1">
      <formula>LEN(TRIM($H$26))=0</formula>
    </cfRule>
  </conditionalFormatting>
  <conditionalFormatting sqref="J26">
    <cfRule type="expression" dxfId="18944" priority="5430" stopIfTrue="1">
      <formula>LEN(TRIM($J$26))=0</formula>
    </cfRule>
  </conditionalFormatting>
  <conditionalFormatting sqref="K26">
    <cfRule type="expression" dxfId="18943" priority="5431" stopIfTrue="1">
      <formula>LEN(TRIM($K$26))=0</formula>
    </cfRule>
  </conditionalFormatting>
  <conditionalFormatting sqref="L26">
    <cfRule type="expression" dxfId="18942" priority="5432" stopIfTrue="1">
      <formula>LEN(TRIM($L$26))=0</formula>
    </cfRule>
  </conditionalFormatting>
  <conditionalFormatting sqref="N26">
    <cfRule type="expression" dxfId="18941" priority="5433" stopIfTrue="1">
      <formula>LEN(TRIM($N$26))=0</formula>
    </cfRule>
  </conditionalFormatting>
  <conditionalFormatting sqref="O26">
    <cfRule type="expression" dxfId="18940" priority="5434" stopIfTrue="1">
      <formula>LEN(TRIM($O$26))=0</formula>
    </cfRule>
  </conditionalFormatting>
  <conditionalFormatting sqref="P26">
    <cfRule type="expression" dxfId="18939" priority="5435" stopIfTrue="1">
      <formula>LEN(TRIM($P$26))=0</formula>
    </cfRule>
  </conditionalFormatting>
  <conditionalFormatting sqref="R26">
    <cfRule type="expression" dxfId="18938" priority="5436" stopIfTrue="1">
      <formula>LEN(TRIM($R$26))=0</formula>
    </cfRule>
  </conditionalFormatting>
  <conditionalFormatting sqref="S26">
    <cfRule type="expression" dxfId="18937" priority="5437" stopIfTrue="1">
      <formula>LEN(TRIM($S$26))=0</formula>
    </cfRule>
  </conditionalFormatting>
  <conditionalFormatting sqref="T26">
    <cfRule type="expression" dxfId="18936" priority="5438" stopIfTrue="1">
      <formula>LEN(TRIM($T$26))=0</formula>
    </cfRule>
  </conditionalFormatting>
  <conditionalFormatting sqref="V26">
    <cfRule type="expression" dxfId="18935" priority="5439" stopIfTrue="1">
      <formula>LEN(TRIM($V$26))=0</formula>
    </cfRule>
  </conditionalFormatting>
  <conditionalFormatting sqref="W26">
    <cfRule type="expression" dxfId="18934" priority="5440" stopIfTrue="1">
      <formula>LEN(TRIM($W$26))=0</formula>
    </cfRule>
  </conditionalFormatting>
  <conditionalFormatting sqref="X26">
    <cfRule type="expression" dxfId="18933" priority="5441" stopIfTrue="1">
      <formula>LEN(TRIM($X$26))=0</formula>
    </cfRule>
  </conditionalFormatting>
  <conditionalFormatting sqref="Z26">
    <cfRule type="expression" dxfId="18932" priority="5442" stopIfTrue="1">
      <formula>LEN(TRIM($Z$26))=0</formula>
    </cfRule>
  </conditionalFormatting>
  <conditionalFormatting sqref="AA26">
    <cfRule type="expression" dxfId="18931" priority="5443" stopIfTrue="1">
      <formula>LEN(TRIM($AA$26))=0</formula>
    </cfRule>
  </conditionalFormatting>
  <conditionalFormatting sqref="AB26">
    <cfRule type="expression" dxfId="18930" priority="5444" stopIfTrue="1">
      <formula>LEN(TRIM($AB$26))=0</formula>
    </cfRule>
  </conditionalFormatting>
  <conditionalFormatting sqref="AD26">
    <cfRule type="expression" dxfId="18929" priority="5445" stopIfTrue="1">
      <formula>LEN(TRIM($AD$26))=0</formula>
    </cfRule>
  </conditionalFormatting>
  <conditionalFormatting sqref="AE26">
    <cfRule type="expression" dxfId="18928" priority="5446" stopIfTrue="1">
      <formula>LEN(TRIM($AE$26))=0</formula>
    </cfRule>
  </conditionalFormatting>
  <conditionalFormatting sqref="AF26">
    <cfRule type="expression" dxfId="18927" priority="5447" stopIfTrue="1">
      <formula>LEN(TRIM($AF$26))=0</formula>
    </cfRule>
  </conditionalFormatting>
  <conditionalFormatting sqref="AH26">
    <cfRule type="expression" dxfId="18926" priority="5448" stopIfTrue="1">
      <formula>LEN(TRIM($AH$26))=0</formula>
    </cfRule>
  </conditionalFormatting>
  <conditionalFormatting sqref="AI26">
    <cfRule type="expression" dxfId="18925" priority="5449" stopIfTrue="1">
      <formula>LEN(TRIM($AI$26))=0</formula>
    </cfRule>
  </conditionalFormatting>
  <conditionalFormatting sqref="AJ26">
    <cfRule type="expression" dxfId="18924" priority="5450" stopIfTrue="1">
      <formula>LEN(TRIM($AJ$26))=0</formula>
    </cfRule>
  </conditionalFormatting>
  <conditionalFormatting sqref="AL26">
    <cfRule type="expression" dxfId="18923" priority="5451" stopIfTrue="1">
      <formula>LEN(TRIM($AL$26))=0</formula>
    </cfRule>
  </conditionalFormatting>
  <conditionalFormatting sqref="AM26">
    <cfRule type="expression" dxfId="18922" priority="5452" stopIfTrue="1">
      <formula>LEN(TRIM($AM$26))=0</formula>
    </cfRule>
  </conditionalFormatting>
  <conditionalFormatting sqref="AN26">
    <cfRule type="expression" dxfId="18921" priority="5453" stopIfTrue="1">
      <formula>LEN(TRIM($AN$26))=0</formula>
    </cfRule>
  </conditionalFormatting>
  <conditionalFormatting sqref="AP26">
    <cfRule type="expression" dxfId="18920" priority="5454" stopIfTrue="1">
      <formula>LEN(TRIM($AP$26))=0</formula>
    </cfRule>
  </conditionalFormatting>
  <conditionalFormatting sqref="AQ26">
    <cfRule type="expression" dxfId="18919" priority="5455" stopIfTrue="1">
      <formula>LEN(TRIM($AQ$26))=0</formula>
    </cfRule>
  </conditionalFormatting>
  <conditionalFormatting sqref="AR26">
    <cfRule type="expression" dxfId="18918" priority="5456" stopIfTrue="1">
      <formula>LEN(TRIM($AR$26))=0</formula>
    </cfRule>
  </conditionalFormatting>
  <conditionalFormatting sqref="AT26">
    <cfRule type="expression" dxfId="18917" priority="5457" stopIfTrue="1">
      <formula>LEN(TRIM($AT$26))=0</formula>
    </cfRule>
  </conditionalFormatting>
  <conditionalFormatting sqref="AU26">
    <cfRule type="expression" dxfId="18916" priority="5458" stopIfTrue="1">
      <formula>LEN(TRIM($AU$26))=0</formula>
    </cfRule>
  </conditionalFormatting>
  <conditionalFormatting sqref="AV26">
    <cfRule type="expression" dxfId="18915" priority="5459" stopIfTrue="1">
      <formula>LEN(TRIM($AV$26))=0</formula>
    </cfRule>
  </conditionalFormatting>
  <conditionalFormatting sqref="AX26">
    <cfRule type="expression" dxfId="18914" priority="5460" stopIfTrue="1">
      <formula>LEN(TRIM($AX$26))=0</formula>
    </cfRule>
  </conditionalFormatting>
  <conditionalFormatting sqref="AY26">
    <cfRule type="expression" dxfId="18913" priority="5461" stopIfTrue="1">
      <formula>LEN(TRIM($AY$26))=0</formula>
    </cfRule>
  </conditionalFormatting>
  <conditionalFormatting sqref="AZ26">
    <cfRule type="expression" dxfId="18912" priority="5462" stopIfTrue="1">
      <formula>LEN(TRIM($AZ$26))=0</formula>
    </cfRule>
  </conditionalFormatting>
  <conditionalFormatting sqref="BB26">
    <cfRule type="expression" dxfId="18911" priority="5463" stopIfTrue="1">
      <formula>LEN(TRIM($BB$26))=0</formula>
    </cfRule>
  </conditionalFormatting>
  <conditionalFormatting sqref="BC26">
    <cfRule type="expression" dxfId="18910" priority="5464" stopIfTrue="1">
      <formula>LEN(TRIM($BC$26))=0</formula>
    </cfRule>
  </conditionalFormatting>
  <conditionalFormatting sqref="BD26">
    <cfRule type="expression" dxfId="18909" priority="5465" stopIfTrue="1">
      <formula>LEN(TRIM($BD$26))=0</formula>
    </cfRule>
  </conditionalFormatting>
  <conditionalFormatting sqref="BF26">
    <cfRule type="expression" dxfId="18908" priority="5466" stopIfTrue="1">
      <formula>LEN(TRIM($BF$26))=0</formula>
    </cfRule>
  </conditionalFormatting>
  <conditionalFormatting sqref="BG26">
    <cfRule type="expression" dxfId="18907" priority="5467" stopIfTrue="1">
      <formula>LEN(TRIM($BG$26))=0</formula>
    </cfRule>
  </conditionalFormatting>
  <conditionalFormatting sqref="BH26">
    <cfRule type="expression" dxfId="18906" priority="5468" stopIfTrue="1">
      <formula>LEN(TRIM($BH$26))=0</formula>
    </cfRule>
  </conditionalFormatting>
  <conditionalFormatting sqref="F28">
    <cfRule type="expression" dxfId="18905" priority="5469" stopIfTrue="1">
      <formula>LEN(TRIM($F$28))=0</formula>
    </cfRule>
  </conditionalFormatting>
  <conditionalFormatting sqref="G28">
    <cfRule type="expression" dxfId="18904" priority="5470" stopIfTrue="1">
      <formula>LEN(TRIM($G$28))=0</formula>
    </cfRule>
  </conditionalFormatting>
  <conditionalFormatting sqref="H28">
    <cfRule type="expression" dxfId="18903" priority="5471" stopIfTrue="1">
      <formula>LEN(TRIM($H$28))=0</formula>
    </cfRule>
  </conditionalFormatting>
  <conditionalFormatting sqref="F29">
    <cfRule type="expression" dxfId="18902" priority="5472" stopIfTrue="1">
      <formula>LEN(TRIM($F$29))=0</formula>
    </cfRule>
  </conditionalFormatting>
  <conditionalFormatting sqref="G29">
    <cfRule type="expression" dxfId="18901" priority="5473" stopIfTrue="1">
      <formula>LEN(TRIM($G$29))=0</formula>
    </cfRule>
  </conditionalFormatting>
  <conditionalFormatting sqref="H29">
    <cfRule type="expression" dxfId="18900" priority="5474" stopIfTrue="1">
      <formula>LEN(TRIM($H$29))=0</formula>
    </cfRule>
  </conditionalFormatting>
  <conditionalFormatting sqref="F30">
    <cfRule type="expression" dxfId="18899" priority="5475" stopIfTrue="1">
      <formula>LEN(TRIM($F$30))=0</formula>
    </cfRule>
  </conditionalFormatting>
  <conditionalFormatting sqref="G30">
    <cfRule type="expression" dxfId="18898" priority="5476" stopIfTrue="1">
      <formula>LEN(TRIM($G$30))=0</formula>
    </cfRule>
  </conditionalFormatting>
  <conditionalFormatting sqref="H30">
    <cfRule type="expression" dxfId="18897" priority="5477" stopIfTrue="1">
      <formula>LEN(TRIM($H$30))=0</formula>
    </cfRule>
  </conditionalFormatting>
  <conditionalFormatting sqref="F31">
    <cfRule type="expression" dxfId="18896" priority="5478" stopIfTrue="1">
      <formula>LEN(TRIM($F$31))=0</formula>
    </cfRule>
  </conditionalFormatting>
  <conditionalFormatting sqref="G31">
    <cfRule type="expression" dxfId="18895" priority="5479" stopIfTrue="1">
      <formula>LEN(TRIM($G$31))=0</formula>
    </cfRule>
  </conditionalFormatting>
  <conditionalFormatting sqref="H31">
    <cfRule type="expression" dxfId="18894" priority="5480" stopIfTrue="1">
      <formula>LEN(TRIM($H$31))=0</formula>
    </cfRule>
  </conditionalFormatting>
  <conditionalFormatting sqref="F32">
    <cfRule type="expression" dxfId="18893" priority="5481" stopIfTrue="1">
      <formula>LEN(TRIM($F$32))=0</formula>
    </cfRule>
  </conditionalFormatting>
  <conditionalFormatting sqref="G32">
    <cfRule type="expression" dxfId="18892" priority="5482" stopIfTrue="1">
      <formula>LEN(TRIM($G$32))=0</formula>
    </cfRule>
  </conditionalFormatting>
  <conditionalFormatting sqref="H32">
    <cfRule type="expression" dxfId="18891" priority="5483" stopIfTrue="1">
      <formula>LEN(TRIM($H$32))=0</formula>
    </cfRule>
  </conditionalFormatting>
  <conditionalFormatting sqref="F33">
    <cfRule type="expression" dxfId="18890" priority="5484" stopIfTrue="1">
      <formula>LEN(TRIM($F$33))=0</formula>
    </cfRule>
  </conditionalFormatting>
  <conditionalFormatting sqref="G33">
    <cfRule type="expression" dxfId="18889" priority="5485" stopIfTrue="1">
      <formula>LEN(TRIM($G$33))=0</formula>
    </cfRule>
  </conditionalFormatting>
  <conditionalFormatting sqref="H33">
    <cfRule type="expression" dxfId="18888" priority="5486" stopIfTrue="1">
      <formula>LEN(TRIM($H$33))=0</formula>
    </cfRule>
  </conditionalFormatting>
  <conditionalFormatting sqref="F34">
    <cfRule type="expression" dxfId="18887" priority="5487" stopIfTrue="1">
      <formula>LEN(TRIM($F$34))=0</formula>
    </cfRule>
  </conditionalFormatting>
  <conditionalFormatting sqref="G34">
    <cfRule type="expression" dxfId="18886" priority="5488" stopIfTrue="1">
      <formula>LEN(TRIM($G$34))=0</formula>
    </cfRule>
  </conditionalFormatting>
  <conditionalFormatting sqref="H34">
    <cfRule type="expression" dxfId="18885" priority="5489" stopIfTrue="1">
      <formula>LEN(TRIM($H$34))=0</formula>
    </cfRule>
  </conditionalFormatting>
  <conditionalFormatting sqref="J28">
    <cfRule type="expression" dxfId="18884" priority="5490" stopIfTrue="1">
      <formula>LEN(TRIM($J$28))=0</formula>
    </cfRule>
  </conditionalFormatting>
  <conditionalFormatting sqref="K28">
    <cfRule type="expression" dxfId="18883" priority="5491" stopIfTrue="1">
      <formula>LEN(TRIM($K$28))=0</formula>
    </cfRule>
  </conditionalFormatting>
  <conditionalFormatting sqref="L28">
    <cfRule type="expression" dxfId="18882" priority="5492" stopIfTrue="1">
      <formula>LEN(TRIM($L$28))=0</formula>
    </cfRule>
  </conditionalFormatting>
  <conditionalFormatting sqref="J29">
    <cfRule type="expression" dxfId="18881" priority="5493" stopIfTrue="1">
      <formula>LEN(TRIM($J$29))=0</formula>
    </cfRule>
  </conditionalFormatting>
  <conditionalFormatting sqref="K29">
    <cfRule type="expression" dxfId="18880" priority="5494" stopIfTrue="1">
      <formula>LEN(TRIM($K$29))=0</formula>
    </cfRule>
  </conditionalFormatting>
  <conditionalFormatting sqref="L29">
    <cfRule type="expression" dxfId="18879" priority="5495" stopIfTrue="1">
      <formula>LEN(TRIM($L$29))=0</formula>
    </cfRule>
  </conditionalFormatting>
  <conditionalFormatting sqref="J30">
    <cfRule type="expression" dxfId="18878" priority="5496" stopIfTrue="1">
      <formula>LEN(TRIM($J$30))=0</formula>
    </cfRule>
  </conditionalFormatting>
  <conditionalFormatting sqref="K30">
    <cfRule type="expression" dxfId="18877" priority="5497" stopIfTrue="1">
      <formula>LEN(TRIM($K$30))=0</formula>
    </cfRule>
  </conditionalFormatting>
  <conditionalFormatting sqref="L30">
    <cfRule type="expression" dxfId="18876" priority="5498" stopIfTrue="1">
      <formula>LEN(TRIM($L$30))=0</formula>
    </cfRule>
  </conditionalFormatting>
  <conditionalFormatting sqref="J31">
    <cfRule type="expression" dxfId="18875" priority="5499" stopIfTrue="1">
      <formula>LEN(TRIM($J$31))=0</formula>
    </cfRule>
  </conditionalFormatting>
  <conditionalFormatting sqref="K31">
    <cfRule type="expression" dxfId="18874" priority="5500" stopIfTrue="1">
      <formula>LEN(TRIM($K$31))=0</formula>
    </cfRule>
  </conditionalFormatting>
  <conditionalFormatting sqref="L31">
    <cfRule type="expression" dxfId="18873" priority="5501" stopIfTrue="1">
      <formula>LEN(TRIM($L$31))=0</formula>
    </cfRule>
  </conditionalFormatting>
  <conditionalFormatting sqref="J32">
    <cfRule type="expression" dxfId="18872" priority="5502" stopIfTrue="1">
      <formula>LEN(TRIM($J$32))=0</formula>
    </cfRule>
  </conditionalFormatting>
  <conditionalFormatting sqref="K32">
    <cfRule type="expression" dxfId="18871" priority="5503" stopIfTrue="1">
      <formula>LEN(TRIM($K$32))=0</formula>
    </cfRule>
  </conditionalFormatting>
  <conditionalFormatting sqref="L32">
    <cfRule type="expression" dxfId="18870" priority="5504" stopIfTrue="1">
      <formula>LEN(TRIM($L$32))=0</formula>
    </cfRule>
  </conditionalFormatting>
  <conditionalFormatting sqref="J33">
    <cfRule type="expression" dxfId="18869" priority="5505" stopIfTrue="1">
      <formula>LEN(TRIM($J$33))=0</formula>
    </cfRule>
  </conditionalFormatting>
  <conditionalFormatting sqref="K33">
    <cfRule type="expression" dxfId="18868" priority="5506" stopIfTrue="1">
      <formula>LEN(TRIM($K$33))=0</formula>
    </cfRule>
  </conditionalFormatting>
  <conditionalFormatting sqref="L33">
    <cfRule type="expression" dxfId="18867" priority="5507" stopIfTrue="1">
      <formula>LEN(TRIM($L$33))=0</formula>
    </cfRule>
  </conditionalFormatting>
  <conditionalFormatting sqref="J34">
    <cfRule type="expression" dxfId="18866" priority="5508" stopIfTrue="1">
      <formula>LEN(TRIM($J$34))=0</formula>
    </cfRule>
  </conditionalFormatting>
  <conditionalFormatting sqref="K34">
    <cfRule type="expression" dxfId="18865" priority="5509" stopIfTrue="1">
      <formula>LEN(TRIM($K$34))=0</formula>
    </cfRule>
  </conditionalFormatting>
  <conditionalFormatting sqref="L34">
    <cfRule type="expression" dxfId="18864" priority="5510" stopIfTrue="1">
      <formula>LEN(TRIM($L$34))=0</formula>
    </cfRule>
  </conditionalFormatting>
  <conditionalFormatting sqref="N28">
    <cfRule type="expression" dxfId="18863" priority="5511" stopIfTrue="1">
      <formula>LEN(TRIM($N$28))=0</formula>
    </cfRule>
  </conditionalFormatting>
  <conditionalFormatting sqref="O28">
    <cfRule type="expression" dxfId="18862" priority="5512" stopIfTrue="1">
      <formula>LEN(TRIM($O$28))=0</formula>
    </cfRule>
  </conditionalFormatting>
  <conditionalFormatting sqref="P28">
    <cfRule type="expression" dxfId="18861" priority="5513" stopIfTrue="1">
      <formula>LEN(TRIM($P$28))=0</formula>
    </cfRule>
  </conditionalFormatting>
  <conditionalFormatting sqref="N29">
    <cfRule type="expression" dxfId="18860" priority="5514" stopIfTrue="1">
      <formula>LEN(TRIM($N$29))=0</formula>
    </cfRule>
  </conditionalFormatting>
  <conditionalFormatting sqref="O29">
    <cfRule type="expression" dxfId="18859" priority="5515" stopIfTrue="1">
      <formula>LEN(TRIM($O$29))=0</formula>
    </cfRule>
  </conditionalFormatting>
  <conditionalFormatting sqref="P29">
    <cfRule type="expression" dxfId="18858" priority="5516" stopIfTrue="1">
      <formula>LEN(TRIM($P$29))=0</formula>
    </cfRule>
  </conditionalFormatting>
  <conditionalFormatting sqref="N30">
    <cfRule type="expression" dxfId="18857" priority="5517" stopIfTrue="1">
      <formula>LEN(TRIM($N$30))=0</formula>
    </cfRule>
  </conditionalFormatting>
  <conditionalFormatting sqref="O30">
    <cfRule type="expression" dxfId="18856" priority="5518" stopIfTrue="1">
      <formula>LEN(TRIM($O$30))=0</formula>
    </cfRule>
  </conditionalFormatting>
  <conditionalFormatting sqref="P30">
    <cfRule type="expression" dxfId="18855" priority="5519" stopIfTrue="1">
      <formula>LEN(TRIM($P$30))=0</formula>
    </cfRule>
  </conditionalFormatting>
  <conditionalFormatting sqref="N31">
    <cfRule type="expression" dxfId="18854" priority="5520" stopIfTrue="1">
      <formula>LEN(TRIM($N$31))=0</formula>
    </cfRule>
  </conditionalFormatting>
  <conditionalFormatting sqref="O31">
    <cfRule type="expression" dxfId="18853" priority="5521" stopIfTrue="1">
      <formula>LEN(TRIM($O$31))=0</formula>
    </cfRule>
  </conditionalFormatting>
  <conditionalFormatting sqref="P31">
    <cfRule type="expression" dxfId="18852" priority="5522" stopIfTrue="1">
      <formula>LEN(TRIM($P$31))=0</formula>
    </cfRule>
  </conditionalFormatting>
  <conditionalFormatting sqref="N32">
    <cfRule type="expression" dxfId="18851" priority="5523" stopIfTrue="1">
      <formula>LEN(TRIM($N$32))=0</formula>
    </cfRule>
  </conditionalFormatting>
  <conditionalFormatting sqref="O32">
    <cfRule type="expression" dxfId="18850" priority="5524" stopIfTrue="1">
      <formula>LEN(TRIM($O$32))=0</formula>
    </cfRule>
  </conditionalFormatting>
  <conditionalFormatting sqref="P32">
    <cfRule type="expression" dxfId="18849" priority="5525" stopIfTrue="1">
      <formula>LEN(TRIM($P$32))=0</formula>
    </cfRule>
  </conditionalFormatting>
  <conditionalFormatting sqref="N33">
    <cfRule type="expression" dxfId="18848" priority="5526" stopIfTrue="1">
      <formula>LEN(TRIM($N$33))=0</formula>
    </cfRule>
  </conditionalFormatting>
  <conditionalFormatting sqref="O33">
    <cfRule type="expression" dxfId="18847" priority="5527" stopIfTrue="1">
      <formula>LEN(TRIM($O$33))=0</formula>
    </cfRule>
  </conditionalFormatting>
  <conditionalFormatting sqref="P33">
    <cfRule type="expression" dxfId="18846" priority="5528" stopIfTrue="1">
      <formula>LEN(TRIM($P$33))=0</formula>
    </cfRule>
  </conditionalFormatting>
  <conditionalFormatting sqref="N34">
    <cfRule type="expression" dxfId="18845" priority="5529" stopIfTrue="1">
      <formula>LEN(TRIM($N$34))=0</formula>
    </cfRule>
  </conditionalFormatting>
  <conditionalFormatting sqref="O34">
    <cfRule type="expression" dxfId="18844" priority="5530" stopIfTrue="1">
      <formula>LEN(TRIM($O$34))=0</formula>
    </cfRule>
  </conditionalFormatting>
  <conditionalFormatting sqref="P34">
    <cfRule type="expression" dxfId="18843" priority="5531" stopIfTrue="1">
      <formula>LEN(TRIM($P$34))=0</formula>
    </cfRule>
  </conditionalFormatting>
  <conditionalFormatting sqref="R28">
    <cfRule type="expression" dxfId="18842" priority="5532" stopIfTrue="1">
      <formula>LEN(TRIM($R$28))=0</formula>
    </cfRule>
  </conditionalFormatting>
  <conditionalFormatting sqref="S28">
    <cfRule type="expression" dxfId="18841" priority="5533" stopIfTrue="1">
      <formula>LEN(TRIM($S$28))=0</formula>
    </cfRule>
  </conditionalFormatting>
  <conditionalFormatting sqref="T28">
    <cfRule type="expression" dxfId="18840" priority="5534" stopIfTrue="1">
      <formula>LEN(TRIM($T$28))=0</formula>
    </cfRule>
  </conditionalFormatting>
  <conditionalFormatting sqref="R29">
    <cfRule type="expression" dxfId="18839" priority="5535" stopIfTrue="1">
      <formula>LEN(TRIM($R$29))=0</formula>
    </cfRule>
  </conditionalFormatting>
  <conditionalFormatting sqref="S29">
    <cfRule type="expression" dxfId="18838" priority="5536" stopIfTrue="1">
      <formula>LEN(TRIM($S$29))=0</formula>
    </cfRule>
  </conditionalFormatting>
  <conditionalFormatting sqref="T29">
    <cfRule type="expression" dxfId="18837" priority="5537" stopIfTrue="1">
      <formula>LEN(TRIM($T$29))=0</formula>
    </cfRule>
  </conditionalFormatting>
  <conditionalFormatting sqref="R30">
    <cfRule type="expression" dxfId="18836" priority="5538" stopIfTrue="1">
      <formula>LEN(TRIM($R$30))=0</formula>
    </cfRule>
  </conditionalFormatting>
  <conditionalFormatting sqref="S30">
    <cfRule type="expression" dxfId="18835" priority="5539" stopIfTrue="1">
      <formula>LEN(TRIM($S$30))=0</formula>
    </cfRule>
  </conditionalFormatting>
  <conditionalFormatting sqref="T30">
    <cfRule type="expression" dxfId="18834" priority="5540" stopIfTrue="1">
      <formula>LEN(TRIM($T$30))=0</formula>
    </cfRule>
  </conditionalFormatting>
  <conditionalFormatting sqref="R31">
    <cfRule type="expression" dxfId="18833" priority="5541" stopIfTrue="1">
      <formula>LEN(TRIM($R$31))=0</formula>
    </cfRule>
  </conditionalFormatting>
  <conditionalFormatting sqref="S31">
    <cfRule type="expression" dxfId="18832" priority="5542" stopIfTrue="1">
      <formula>LEN(TRIM($S$31))=0</formula>
    </cfRule>
  </conditionalFormatting>
  <conditionalFormatting sqref="T31">
    <cfRule type="expression" dxfId="18831" priority="5543" stopIfTrue="1">
      <formula>LEN(TRIM($T$31))=0</formula>
    </cfRule>
  </conditionalFormatting>
  <conditionalFormatting sqref="R32">
    <cfRule type="expression" dxfId="18830" priority="5544" stopIfTrue="1">
      <formula>LEN(TRIM($R$32))=0</formula>
    </cfRule>
  </conditionalFormatting>
  <conditionalFormatting sqref="S32">
    <cfRule type="expression" dxfId="18829" priority="5545" stopIfTrue="1">
      <formula>LEN(TRIM($S$32))=0</formula>
    </cfRule>
  </conditionalFormatting>
  <conditionalFormatting sqref="T32">
    <cfRule type="expression" dxfId="18828" priority="5546" stopIfTrue="1">
      <formula>LEN(TRIM($T$32))=0</formula>
    </cfRule>
  </conditionalFormatting>
  <conditionalFormatting sqref="R33">
    <cfRule type="expression" dxfId="18827" priority="5547" stopIfTrue="1">
      <formula>LEN(TRIM($R$33))=0</formula>
    </cfRule>
  </conditionalFormatting>
  <conditionalFormatting sqref="S33">
    <cfRule type="expression" dxfId="18826" priority="5548" stopIfTrue="1">
      <formula>LEN(TRIM($S$33))=0</formula>
    </cfRule>
  </conditionalFormatting>
  <conditionalFormatting sqref="T33">
    <cfRule type="expression" dxfId="18825" priority="5549" stopIfTrue="1">
      <formula>LEN(TRIM($T$33))=0</formula>
    </cfRule>
  </conditionalFormatting>
  <conditionalFormatting sqref="R34">
    <cfRule type="expression" dxfId="18824" priority="5550" stopIfTrue="1">
      <formula>LEN(TRIM($R$34))=0</formula>
    </cfRule>
  </conditionalFormatting>
  <conditionalFormatting sqref="S34">
    <cfRule type="expression" dxfId="18823" priority="5551" stopIfTrue="1">
      <formula>LEN(TRIM($S$34))=0</formula>
    </cfRule>
  </conditionalFormatting>
  <conditionalFormatting sqref="T34">
    <cfRule type="expression" dxfId="18822" priority="5552" stopIfTrue="1">
      <formula>LEN(TRIM($T$34))=0</formula>
    </cfRule>
  </conditionalFormatting>
  <conditionalFormatting sqref="V28">
    <cfRule type="expression" dxfId="18821" priority="5553" stopIfTrue="1">
      <formula>LEN(TRIM($V$28))=0</formula>
    </cfRule>
  </conditionalFormatting>
  <conditionalFormatting sqref="W28">
    <cfRule type="expression" dxfId="18820" priority="5554" stopIfTrue="1">
      <formula>LEN(TRIM($W$28))=0</formula>
    </cfRule>
  </conditionalFormatting>
  <conditionalFormatting sqref="X28">
    <cfRule type="expression" dxfId="18819" priority="5555" stopIfTrue="1">
      <formula>LEN(TRIM($X$28))=0</formula>
    </cfRule>
  </conditionalFormatting>
  <conditionalFormatting sqref="V29">
    <cfRule type="expression" dxfId="18818" priority="5556" stopIfTrue="1">
      <formula>LEN(TRIM($V$29))=0</formula>
    </cfRule>
  </conditionalFormatting>
  <conditionalFormatting sqref="W29">
    <cfRule type="expression" dxfId="18817" priority="5557" stopIfTrue="1">
      <formula>LEN(TRIM($W$29))=0</formula>
    </cfRule>
  </conditionalFormatting>
  <conditionalFormatting sqref="X29">
    <cfRule type="expression" dxfId="18816" priority="5558" stopIfTrue="1">
      <formula>LEN(TRIM($X$29))=0</formula>
    </cfRule>
  </conditionalFormatting>
  <conditionalFormatting sqref="V30">
    <cfRule type="expression" dxfId="18815" priority="5559" stopIfTrue="1">
      <formula>LEN(TRIM($V$30))=0</formula>
    </cfRule>
  </conditionalFormatting>
  <conditionalFormatting sqref="W30">
    <cfRule type="expression" dxfId="18814" priority="5560" stopIfTrue="1">
      <formula>LEN(TRIM($W$30))=0</formula>
    </cfRule>
  </conditionalFormatting>
  <conditionalFormatting sqref="X30">
    <cfRule type="expression" dxfId="18813" priority="5561" stopIfTrue="1">
      <formula>LEN(TRIM($X$30))=0</formula>
    </cfRule>
  </conditionalFormatting>
  <conditionalFormatting sqref="V31">
    <cfRule type="expression" dxfId="18812" priority="5562" stopIfTrue="1">
      <formula>LEN(TRIM($V$31))=0</formula>
    </cfRule>
  </conditionalFormatting>
  <conditionalFormatting sqref="W31">
    <cfRule type="expression" dxfId="18811" priority="5563" stopIfTrue="1">
      <formula>LEN(TRIM($W$31))=0</formula>
    </cfRule>
  </conditionalFormatting>
  <conditionalFormatting sqref="X31">
    <cfRule type="expression" dxfId="18810" priority="5564" stopIfTrue="1">
      <formula>LEN(TRIM($X$31))=0</formula>
    </cfRule>
  </conditionalFormatting>
  <conditionalFormatting sqref="V32">
    <cfRule type="expression" dxfId="18809" priority="5565" stopIfTrue="1">
      <formula>LEN(TRIM($V$32))=0</formula>
    </cfRule>
  </conditionalFormatting>
  <conditionalFormatting sqref="W32">
    <cfRule type="expression" dxfId="18808" priority="5566" stopIfTrue="1">
      <formula>LEN(TRIM($W$32))=0</formula>
    </cfRule>
  </conditionalFormatting>
  <conditionalFormatting sqref="X32">
    <cfRule type="expression" dxfId="18807" priority="5567" stopIfTrue="1">
      <formula>LEN(TRIM($X$32))=0</formula>
    </cfRule>
  </conditionalFormatting>
  <conditionalFormatting sqref="V33">
    <cfRule type="expression" dxfId="18806" priority="5568" stopIfTrue="1">
      <formula>LEN(TRIM($V$33))=0</formula>
    </cfRule>
  </conditionalFormatting>
  <conditionalFormatting sqref="W33">
    <cfRule type="expression" dxfId="18805" priority="5569" stopIfTrue="1">
      <formula>LEN(TRIM($W$33))=0</formula>
    </cfRule>
  </conditionalFormatting>
  <conditionalFormatting sqref="X33">
    <cfRule type="expression" dxfId="18804" priority="5570" stopIfTrue="1">
      <formula>LEN(TRIM($X$33))=0</formula>
    </cfRule>
  </conditionalFormatting>
  <conditionalFormatting sqref="V34">
    <cfRule type="expression" dxfId="18803" priority="5571" stopIfTrue="1">
      <formula>LEN(TRIM($V$34))=0</formula>
    </cfRule>
  </conditionalFormatting>
  <conditionalFormatting sqref="W34">
    <cfRule type="expression" dxfId="18802" priority="5572" stopIfTrue="1">
      <formula>LEN(TRIM($W$34))=0</formula>
    </cfRule>
  </conditionalFormatting>
  <conditionalFormatting sqref="X34">
    <cfRule type="expression" dxfId="18801" priority="5573" stopIfTrue="1">
      <formula>LEN(TRIM($X$34))=0</formula>
    </cfRule>
  </conditionalFormatting>
  <conditionalFormatting sqref="Z28">
    <cfRule type="expression" dxfId="18800" priority="5574" stopIfTrue="1">
      <formula>LEN(TRIM($Z$28))=0</formula>
    </cfRule>
  </conditionalFormatting>
  <conditionalFormatting sqref="AA28">
    <cfRule type="expression" dxfId="18799" priority="5575" stopIfTrue="1">
      <formula>LEN(TRIM($AA$28))=0</formula>
    </cfRule>
  </conditionalFormatting>
  <conditionalFormatting sqref="AB28">
    <cfRule type="expression" dxfId="18798" priority="5576" stopIfTrue="1">
      <formula>LEN(TRIM($AB$28))=0</formula>
    </cfRule>
  </conditionalFormatting>
  <conditionalFormatting sqref="Z29">
    <cfRule type="expression" dxfId="18797" priority="5577" stopIfTrue="1">
      <formula>LEN(TRIM($Z$29))=0</formula>
    </cfRule>
  </conditionalFormatting>
  <conditionalFormatting sqref="AA29">
    <cfRule type="expression" dxfId="18796" priority="5578" stopIfTrue="1">
      <formula>LEN(TRIM($AA$29))=0</formula>
    </cfRule>
  </conditionalFormatting>
  <conditionalFormatting sqref="AB29">
    <cfRule type="expression" dxfId="18795" priority="5579" stopIfTrue="1">
      <formula>LEN(TRIM($AB$29))=0</formula>
    </cfRule>
  </conditionalFormatting>
  <conditionalFormatting sqref="Z30">
    <cfRule type="expression" dxfId="18794" priority="5580" stopIfTrue="1">
      <formula>LEN(TRIM($Z$30))=0</formula>
    </cfRule>
  </conditionalFormatting>
  <conditionalFormatting sqref="AA30">
    <cfRule type="expression" dxfId="18793" priority="5581" stopIfTrue="1">
      <formula>LEN(TRIM($AA$30))=0</formula>
    </cfRule>
  </conditionalFormatting>
  <conditionalFormatting sqref="AB30">
    <cfRule type="expression" dxfId="18792" priority="5582" stopIfTrue="1">
      <formula>LEN(TRIM($AB$30))=0</formula>
    </cfRule>
  </conditionalFormatting>
  <conditionalFormatting sqref="Z31">
    <cfRule type="expression" dxfId="18791" priority="5583" stopIfTrue="1">
      <formula>LEN(TRIM($Z$31))=0</formula>
    </cfRule>
  </conditionalFormatting>
  <conditionalFormatting sqref="AA31">
    <cfRule type="expression" dxfId="18790" priority="5584" stopIfTrue="1">
      <formula>LEN(TRIM($AA$31))=0</formula>
    </cfRule>
  </conditionalFormatting>
  <conditionalFormatting sqref="AB31">
    <cfRule type="expression" dxfId="18789" priority="5585" stopIfTrue="1">
      <formula>LEN(TRIM($AB$31))=0</formula>
    </cfRule>
  </conditionalFormatting>
  <conditionalFormatting sqref="Z32">
    <cfRule type="expression" dxfId="18788" priority="5586" stopIfTrue="1">
      <formula>LEN(TRIM($Z$32))=0</formula>
    </cfRule>
  </conditionalFormatting>
  <conditionalFormatting sqref="AA32">
    <cfRule type="expression" dxfId="18787" priority="5587" stopIfTrue="1">
      <formula>LEN(TRIM($AA$32))=0</formula>
    </cfRule>
  </conditionalFormatting>
  <conditionalFormatting sqref="AB32">
    <cfRule type="expression" dxfId="18786" priority="5588" stopIfTrue="1">
      <formula>LEN(TRIM($AB$32))=0</formula>
    </cfRule>
  </conditionalFormatting>
  <conditionalFormatting sqref="Z33">
    <cfRule type="expression" dxfId="18785" priority="5589" stopIfTrue="1">
      <formula>LEN(TRIM($Z$33))=0</formula>
    </cfRule>
  </conditionalFormatting>
  <conditionalFormatting sqref="AA33">
    <cfRule type="expression" dxfId="18784" priority="5590" stopIfTrue="1">
      <formula>LEN(TRIM($AA$33))=0</formula>
    </cfRule>
  </conditionalFormatting>
  <conditionalFormatting sqref="AB33">
    <cfRule type="expression" dxfId="18783" priority="5591" stopIfTrue="1">
      <formula>LEN(TRIM($AB$33))=0</formula>
    </cfRule>
  </conditionalFormatting>
  <conditionalFormatting sqref="Z34">
    <cfRule type="expression" dxfId="18782" priority="5592" stopIfTrue="1">
      <formula>LEN(TRIM($Z$34))=0</formula>
    </cfRule>
  </conditionalFormatting>
  <conditionalFormatting sqref="AA34">
    <cfRule type="expression" dxfId="18781" priority="5593" stopIfTrue="1">
      <formula>LEN(TRIM($AA$34))=0</formula>
    </cfRule>
  </conditionalFormatting>
  <conditionalFormatting sqref="AB34">
    <cfRule type="expression" dxfId="18780" priority="5594" stopIfTrue="1">
      <formula>LEN(TRIM($AB$34))=0</formula>
    </cfRule>
  </conditionalFormatting>
  <conditionalFormatting sqref="AD28">
    <cfRule type="expression" dxfId="18779" priority="5595" stopIfTrue="1">
      <formula>LEN(TRIM($AD$28))=0</formula>
    </cfRule>
  </conditionalFormatting>
  <conditionalFormatting sqref="AE28">
    <cfRule type="expression" dxfId="18778" priority="5596" stopIfTrue="1">
      <formula>LEN(TRIM($AE$28))=0</formula>
    </cfRule>
  </conditionalFormatting>
  <conditionalFormatting sqref="AF28">
    <cfRule type="expression" dxfId="18777" priority="5597" stopIfTrue="1">
      <formula>LEN(TRIM($AF$28))=0</formula>
    </cfRule>
  </conditionalFormatting>
  <conditionalFormatting sqref="AD29">
    <cfRule type="expression" dxfId="18776" priority="5598" stopIfTrue="1">
      <formula>LEN(TRIM($AD$29))=0</formula>
    </cfRule>
  </conditionalFormatting>
  <conditionalFormatting sqref="AE29">
    <cfRule type="expression" dxfId="18775" priority="5599" stopIfTrue="1">
      <formula>LEN(TRIM($AE$29))=0</formula>
    </cfRule>
  </conditionalFormatting>
  <conditionalFormatting sqref="AF29">
    <cfRule type="expression" dxfId="18774" priority="5600" stopIfTrue="1">
      <formula>LEN(TRIM($AF$29))=0</formula>
    </cfRule>
  </conditionalFormatting>
  <conditionalFormatting sqref="AD30">
    <cfRule type="expression" dxfId="18773" priority="5601" stopIfTrue="1">
      <formula>LEN(TRIM($AD$30))=0</formula>
    </cfRule>
  </conditionalFormatting>
  <conditionalFormatting sqref="AE30">
    <cfRule type="expression" dxfId="18772" priority="5602" stopIfTrue="1">
      <formula>LEN(TRIM($AE$30))=0</formula>
    </cfRule>
  </conditionalFormatting>
  <conditionalFormatting sqref="AF30">
    <cfRule type="expression" dxfId="18771" priority="5603" stopIfTrue="1">
      <formula>LEN(TRIM($AF$30))=0</formula>
    </cfRule>
  </conditionalFormatting>
  <conditionalFormatting sqref="AD31">
    <cfRule type="expression" dxfId="18770" priority="5604" stopIfTrue="1">
      <formula>LEN(TRIM($AD$31))=0</formula>
    </cfRule>
  </conditionalFormatting>
  <conditionalFormatting sqref="AE31">
    <cfRule type="expression" dxfId="18769" priority="5605" stopIfTrue="1">
      <formula>LEN(TRIM($AE$31))=0</formula>
    </cfRule>
  </conditionalFormatting>
  <conditionalFormatting sqref="AF31">
    <cfRule type="expression" dxfId="18768" priority="5606" stopIfTrue="1">
      <formula>LEN(TRIM($AF$31))=0</formula>
    </cfRule>
  </conditionalFormatting>
  <conditionalFormatting sqref="AD32">
    <cfRule type="expression" dxfId="18767" priority="5607" stopIfTrue="1">
      <formula>LEN(TRIM($AD$32))=0</formula>
    </cfRule>
  </conditionalFormatting>
  <conditionalFormatting sqref="AE32">
    <cfRule type="expression" dxfId="18766" priority="5608" stopIfTrue="1">
      <formula>LEN(TRIM($AE$32))=0</formula>
    </cfRule>
  </conditionalFormatting>
  <conditionalFormatting sqref="AF32">
    <cfRule type="expression" dxfId="18765" priority="5609" stopIfTrue="1">
      <formula>LEN(TRIM($AF$32))=0</formula>
    </cfRule>
  </conditionalFormatting>
  <conditionalFormatting sqref="AD33">
    <cfRule type="expression" dxfId="18764" priority="5610" stopIfTrue="1">
      <formula>LEN(TRIM($AD$33))=0</formula>
    </cfRule>
  </conditionalFormatting>
  <conditionalFormatting sqref="AE33">
    <cfRule type="expression" dxfId="18763" priority="5611" stopIfTrue="1">
      <formula>LEN(TRIM($AE$33))=0</formula>
    </cfRule>
  </conditionalFormatting>
  <conditionalFormatting sqref="AF33">
    <cfRule type="expression" dxfId="18762" priority="5612" stopIfTrue="1">
      <formula>LEN(TRIM($AF$33))=0</formula>
    </cfRule>
  </conditionalFormatting>
  <conditionalFormatting sqref="AD34">
    <cfRule type="expression" dxfId="18761" priority="5613" stopIfTrue="1">
      <formula>LEN(TRIM($AD$34))=0</formula>
    </cfRule>
  </conditionalFormatting>
  <conditionalFormatting sqref="AE34">
    <cfRule type="expression" dxfId="18760" priority="5614" stopIfTrue="1">
      <formula>LEN(TRIM($AE$34))=0</formula>
    </cfRule>
  </conditionalFormatting>
  <conditionalFormatting sqref="AF34">
    <cfRule type="expression" dxfId="18759" priority="5615" stopIfTrue="1">
      <formula>LEN(TRIM($AF$34))=0</formula>
    </cfRule>
  </conditionalFormatting>
  <conditionalFormatting sqref="AH28">
    <cfRule type="expression" dxfId="18758" priority="5616" stopIfTrue="1">
      <formula>LEN(TRIM($AH$28))=0</formula>
    </cfRule>
  </conditionalFormatting>
  <conditionalFormatting sqref="AI28">
    <cfRule type="expression" dxfId="18757" priority="5617" stopIfTrue="1">
      <formula>LEN(TRIM($AI$28))=0</formula>
    </cfRule>
  </conditionalFormatting>
  <conditionalFormatting sqref="AJ28">
    <cfRule type="expression" dxfId="18756" priority="5618" stopIfTrue="1">
      <formula>LEN(TRIM($AJ$28))=0</formula>
    </cfRule>
  </conditionalFormatting>
  <conditionalFormatting sqref="AH29">
    <cfRule type="expression" dxfId="18755" priority="5619" stopIfTrue="1">
      <formula>LEN(TRIM($AH$29))=0</formula>
    </cfRule>
  </conditionalFormatting>
  <conditionalFormatting sqref="AI29">
    <cfRule type="expression" dxfId="18754" priority="5620" stopIfTrue="1">
      <formula>LEN(TRIM($AI$29))=0</formula>
    </cfRule>
  </conditionalFormatting>
  <conditionalFormatting sqref="AJ29">
    <cfRule type="expression" dxfId="18753" priority="5621" stopIfTrue="1">
      <formula>LEN(TRIM($AJ$29))=0</formula>
    </cfRule>
  </conditionalFormatting>
  <conditionalFormatting sqref="AH30">
    <cfRule type="expression" dxfId="18752" priority="5622" stopIfTrue="1">
      <formula>LEN(TRIM($AH$30))=0</formula>
    </cfRule>
  </conditionalFormatting>
  <conditionalFormatting sqref="AI30">
    <cfRule type="expression" dxfId="18751" priority="5623" stopIfTrue="1">
      <formula>LEN(TRIM($AI$30))=0</formula>
    </cfRule>
  </conditionalFormatting>
  <conditionalFormatting sqref="AJ30">
    <cfRule type="expression" dxfId="18750" priority="5624" stopIfTrue="1">
      <formula>LEN(TRIM($AJ$30))=0</formula>
    </cfRule>
  </conditionalFormatting>
  <conditionalFormatting sqref="AH31">
    <cfRule type="expression" dxfId="18749" priority="5625" stopIfTrue="1">
      <formula>LEN(TRIM($AH$31))=0</formula>
    </cfRule>
  </conditionalFormatting>
  <conditionalFormatting sqref="AI31">
    <cfRule type="expression" dxfId="18748" priority="5626" stopIfTrue="1">
      <formula>LEN(TRIM($AI$31))=0</formula>
    </cfRule>
  </conditionalFormatting>
  <conditionalFormatting sqref="AJ31">
    <cfRule type="expression" dxfId="18747" priority="5627" stopIfTrue="1">
      <formula>LEN(TRIM($AJ$31))=0</formula>
    </cfRule>
  </conditionalFormatting>
  <conditionalFormatting sqref="AH32">
    <cfRule type="expression" dxfId="18746" priority="5628" stopIfTrue="1">
      <formula>LEN(TRIM($AH$32))=0</formula>
    </cfRule>
  </conditionalFormatting>
  <conditionalFormatting sqref="AI32">
    <cfRule type="expression" dxfId="18745" priority="5629" stopIfTrue="1">
      <formula>LEN(TRIM($AI$32))=0</formula>
    </cfRule>
  </conditionalFormatting>
  <conditionalFormatting sqref="AJ32">
    <cfRule type="expression" dxfId="18744" priority="5630" stopIfTrue="1">
      <formula>LEN(TRIM($AJ$32))=0</formula>
    </cfRule>
  </conditionalFormatting>
  <conditionalFormatting sqref="AH33">
    <cfRule type="expression" dxfId="18743" priority="5631" stopIfTrue="1">
      <formula>LEN(TRIM($AH$33))=0</formula>
    </cfRule>
  </conditionalFormatting>
  <conditionalFormatting sqref="AI33">
    <cfRule type="expression" dxfId="18742" priority="5632" stopIfTrue="1">
      <formula>LEN(TRIM($AI$33))=0</formula>
    </cfRule>
  </conditionalFormatting>
  <conditionalFormatting sqref="AJ33">
    <cfRule type="expression" dxfId="18741" priority="5633" stopIfTrue="1">
      <formula>LEN(TRIM($AJ$33))=0</formula>
    </cfRule>
  </conditionalFormatting>
  <conditionalFormatting sqref="AH34">
    <cfRule type="expression" dxfId="18740" priority="5634" stopIfTrue="1">
      <formula>LEN(TRIM($AH$34))=0</formula>
    </cfRule>
  </conditionalFormatting>
  <conditionalFormatting sqref="AI34">
    <cfRule type="expression" dxfId="18739" priority="5635" stopIfTrue="1">
      <formula>LEN(TRIM($AI$34))=0</formula>
    </cfRule>
  </conditionalFormatting>
  <conditionalFormatting sqref="AJ34">
    <cfRule type="expression" dxfId="18738" priority="5636" stopIfTrue="1">
      <formula>LEN(TRIM($AJ$34))=0</formula>
    </cfRule>
  </conditionalFormatting>
  <conditionalFormatting sqref="AL28">
    <cfRule type="expression" dxfId="18737" priority="5637" stopIfTrue="1">
      <formula>LEN(TRIM($AL$28))=0</formula>
    </cfRule>
  </conditionalFormatting>
  <conditionalFormatting sqref="AM28">
    <cfRule type="expression" dxfId="18736" priority="5638" stopIfTrue="1">
      <formula>LEN(TRIM($AM$28))=0</formula>
    </cfRule>
  </conditionalFormatting>
  <conditionalFormatting sqref="AN28">
    <cfRule type="expression" dxfId="18735" priority="5639" stopIfTrue="1">
      <formula>LEN(TRIM($AN$28))=0</formula>
    </cfRule>
  </conditionalFormatting>
  <conditionalFormatting sqref="AL29">
    <cfRule type="expression" dxfId="18734" priority="5640" stopIfTrue="1">
      <formula>LEN(TRIM($AL$29))=0</formula>
    </cfRule>
  </conditionalFormatting>
  <conditionalFormatting sqref="AM29">
    <cfRule type="expression" dxfId="18733" priority="5641" stopIfTrue="1">
      <formula>LEN(TRIM($AM$29))=0</formula>
    </cfRule>
  </conditionalFormatting>
  <conditionalFormatting sqref="AN29">
    <cfRule type="expression" dxfId="18732" priority="5642" stopIfTrue="1">
      <formula>LEN(TRIM($AN$29))=0</formula>
    </cfRule>
  </conditionalFormatting>
  <conditionalFormatting sqref="AL30">
    <cfRule type="expression" dxfId="18731" priority="5643" stopIfTrue="1">
      <formula>LEN(TRIM($AL$30))=0</formula>
    </cfRule>
  </conditionalFormatting>
  <conditionalFormatting sqref="AM30">
    <cfRule type="expression" dxfId="18730" priority="5644" stopIfTrue="1">
      <formula>LEN(TRIM($AM$30))=0</formula>
    </cfRule>
  </conditionalFormatting>
  <conditionalFormatting sqref="AN30">
    <cfRule type="expression" dxfId="18729" priority="5645" stopIfTrue="1">
      <formula>LEN(TRIM($AN$30))=0</formula>
    </cfRule>
  </conditionalFormatting>
  <conditionalFormatting sqref="AL31">
    <cfRule type="expression" dxfId="18728" priority="5646" stopIfTrue="1">
      <formula>LEN(TRIM($AL$31))=0</formula>
    </cfRule>
  </conditionalFormatting>
  <conditionalFormatting sqref="AM31">
    <cfRule type="expression" dxfId="18727" priority="5647" stopIfTrue="1">
      <formula>LEN(TRIM($AM$31))=0</formula>
    </cfRule>
  </conditionalFormatting>
  <conditionalFormatting sqref="AN31">
    <cfRule type="expression" dxfId="18726" priority="5648" stopIfTrue="1">
      <formula>LEN(TRIM($AN$31))=0</formula>
    </cfRule>
  </conditionalFormatting>
  <conditionalFormatting sqref="AL32">
    <cfRule type="expression" dxfId="18725" priority="5649" stopIfTrue="1">
      <formula>LEN(TRIM($AL$32))=0</formula>
    </cfRule>
  </conditionalFormatting>
  <conditionalFormatting sqref="AM32">
    <cfRule type="expression" dxfId="18724" priority="5650" stopIfTrue="1">
      <formula>LEN(TRIM($AM$32))=0</formula>
    </cfRule>
  </conditionalFormatting>
  <conditionalFormatting sqref="AN32">
    <cfRule type="expression" dxfId="18723" priority="5651" stopIfTrue="1">
      <formula>LEN(TRIM($AN$32))=0</formula>
    </cfRule>
  </conditionalFormatting>
  <conditionalFormatting sqref="AL33">
    <cfRule type="expression" dxfId="18722" priority="5652" stopIfTrue="1">
      <formula>LEN(TRIM($AL$33))=0</formula>
    </cfRule>
  </conditionalFormatting>
  <conditionalFormatting sqref="AM33">
    <cfRule type="expression" dxfId="18721" priority="5653" stopIfTrue="1">
      <formula>LEN(TRIM($AM$33))=0</formula>
    </cfRule>
  </conditionalFormatting>
  <conditionalFormatting sqref="AN33">
    <cfRule type="expression" dxfId="18720" priority="5654" stopIfTrue="1">
      <formula>LEN(TRIM($AN$33))=0</formula>
    </cfRule>
  </conditionalFormatting>
  <conditionalFormatting sqref="AL34">
    <cfRule type="expression" dxfId="18719" priority="5655" stopIfTrue="1">
      <formula>LEN(TRIM($AL$34))=0</formula>
    </cfRule>
  </conditionalFormatting>
  <conditionalFormatting sqref="AM34">
    <cfRule type="expression" dxfId="18718" priority="5656" stopIfTrue="1">
      <formula>LEN(TRIM($AM$34))=0</formula>
    </cfRule>
  </conditionalFormatting>
  <conditionalFormatting sqref="AN34">
    <cfRule type="expression" dxfId="18717" priority="5657" stopIfTrue="1">
      <formula>LEN(TRIM($AN$34))=0</formula>
    </cfRule>
  </conditionalFormatting>
  <conditionalFormatting sqref="AP28">
    <cfRule type="expression" dxfId="18716" priority="5658" stopIfTrue="1">
      <formula>LEN(TRIM($AP$28))=0</formula>
    </cfRule>
  </conditionalFormatting>
  <conditionalFormatting sqref="AQ28">
    <cfRule type="expression" dxfId="18715" priority="5659" stopIfTrue="1">
      <formula>LEN(TRIM($AQ$28))=0</formula>
    </cfRule>
  </conditionalFormatting>
  <conditionalFormatting sqref="AR28">
    <cfRule type="expression" dxfId="18714" priority="5660" stopIfTrue="1">
      <formula>LEN(TRIM($AR$28))=0</formula>
    </cfRule>
  </conditionalFormatting>
  <conditionalFormatting sqref="AP29">
    <cfRule type="expression" dxfId="18713" priority="5661" stopIfTrue="1">
      <formula>LEN(TRIM($AP$29))=0</formula>
    </cfRule>
  </conditionalFormatting>
  <conditionalFormatting sqref="AQ29">
    <cfRule type="expression" dxfId="18712" priority="5662" stopIfTrue="1">
      <formula>LEN(TRIM($AQ$29))=0</formula>
    </cfRule>
  </conditionalFormatting>
  <conditionalFormatting sqref="AR29">
    <cfRule type="expression" dxfId="18711" priority="5663" stopIfTrue="1">
      <formula>LEN(TRIM($AR$29))=0</formula>
    </cfRule>
  </conditionalFormatting>
  <conditionalFormatting sqref="AP30">
    <cfRule type="expression" dxfId="18710" priority="5664" stopIfTrue="1">
      <formula>LEN(TRIM($AP$30))=0</formula>
    </cfRule>
  </conditionalFormatting>
  <conditionalFormatting sqref="AQ30">
    <cfRule type="expression" dxfId="18709" priority="5665" stopIfTrue="1">
      <formula>LEN(TRIM($AQ$30))=0</formula>
    </cfRule>
  </conditionalFormatting>
  <conditionalFormatting sqref="AR30">
    <cfRule type="expression" dxfId="18708" priority="5666" stopIfTrue="1">
      <formula>LEN(TRIM($AR$30))=0</formula>
    </cfRule>
  </conditionalFormatting>
  <conditionalFormatting sqref="AP31">
    <cfRule type="expression" dxfId="18707" priority="5667" stopIfTrue="1">
      <formula>LEN(TRIM($AP$31))=0</formula>
    </cfRule>
  </conditionalFormatting>
  <conditionalFormatting sqref="AQ31">
    <cfRule type="expression" dxfId="18706" priority="5668" stopIfTrue="1">
      <formula>LEN(TRIM($AQ$31))=0</formula>
    </cfRule>
  </conditionalFormatting>
  <conditionalFormatting sqref="AR31">
    <cfRule type="expression" dxfId="18705" priority="5669" stopIfTrue="1">
      <formula>LEN(TRIM($AR$31))=0</formula>
    </cfRule>
  </conditionalFormatting>
  <conditionalFormatting sqref="AP32">
    <cfRule type="expression" dxfId="18704" priority="5670" stopIfTrue="1">
      <formula>LEN(TRIM($AP$32))=0</formula>
    </cfRule>
  </conditionalFormatting>
  <conditionalFormatting sqref="AQ32">
    <cfRule type="expression" dxfId="18703" priority="5671" stopIfTrue="1">
      <formula>LEN(TRIM($AQ$32))=0</formula>
    </cfRule>
  </conditionalFormatting>
  <conditionalFormatting sqref="AR32">
    <cfRule type="expression" dxfId="18702" priority="5672" stopIfTrue="1">
      <formula>LEN(TRIM($AR$32))=0</formula>
    </cfRule>
  </conditionalFormatting>
  <conditionalFormatting sqref="AP33">
    <cfRule type="expression" dxfId="18701" priority="5673" stopIfTrue="1">
      <formula>LEN(TRIM($AP$33))=0</formula>
    </cfRule>
  </conditionalFormatting>
  <conditionalFormatting sqref="AQ33">
    <cfRule type="expression" dxfId="18700" priority="5674" stopIfTrue="1">
      <formula>LEN(TRIM($AQ$33))=0</formula>
    </cfRule>
  </conditionalFormatting>
  <conditionalFormatting sqref="AR33">
    <cfRule type="expression" dxfId="18699" priority="5675" stopIfTrue="1">
      <formula>LEN(TRIM($AR$33))=0</formula>
    </cfRule>
  </conditionalFormatting>
  <conditionalFormatting sqref="AP34">
    <cfRule type="expression" dxfId="18698" priority="5676" stopIfTrue="1">
      <formula>LEN(TRIM($AP$34))=0</formula>
    </cfRule>
  </conditionalFormatting>
  <conditionalFormatting sqref="AQ34">
    <cfRule type="expression" dxfId="18697" priority="5677" stopIfTrue="1">
      <formula>LEN(TRIM($AQ$34))=0</formula>
    </cfRule>
  </conditionalFormatting>
  <conditionalFormatting sqref="AR34">
    <cfRule type="expression" dxfId="18696" priority="5678" stopIfTrue="1">
      <formula>LEN(TRIM($AR$34))=0</formula>
    </cfRule>
  </conditionalFormatting>
  <conditionalFormatting sqref="AT28">
    <cfRule type="expression" dxfId="18695" priority="5679" stopIfTrue="1">
      <formula>LEN(TRIM($AT$28))=0</formula>
    </cfRule>
  </conditionalFormatting>
  <conditionalFormatting sqref="AU28">
    <cfRule type="expression" dxfId="18694" priority="5680" stopIfTrue="1">
      <formula>LEN(TRIM($AU$28))=0</formula>
    </cfRule>
  </conditionalFormatting>
  <conditionalFormatting sqref="AV28">
    <cfRule type="expression" dxfId="18693" priority="5681" stopIfTrue="1">
      <formula>LEN(TRIM($AV$28))=0</formula>
    </cfRule>
  </conditionalFormatting>
  <conditionalFormatting sqref="AT29">
    <cfRule type="expression" dxfId="18692" priority="5682" stopIfTrue="1">
      <formula>LEN(TRIM($AT$29))=0</formula>
    </cfRule>
  </conditionalFormatting>
  <conditionalFormatting sqref="AU29">
    <cfRule type="expression" dxfId="18691" priority="5683" stopIfTrue="1">
      <formula>LEN(TRIM($AU$29))=0</formula>
    </cfRule>
  </conditionalFormatting>
  <conditionalFormatting sqref="AV29">
    <cfRule type="expression" dxfId="18690" priority="5684" stopIfTrue="1">
      <formula>LEN(TRIM($AV$29))=0</formula>
    </cfRule>
  </conditionalFormatting>
  <conditionalFormatting sqref="AT30">
    <cfRule type="expression" dxfId="18689" priority="5685" stopIfTrue="1">
      <formula>LEN(TRIM($AT$30))=0</formula>
    </cfRule>
  </conditionalFormatting>
  <conditionalFormatting sqref="AU30">
    <cfRule type="expression" dxfId="18688" priority="5686" stopIfTrue="1">
      <formula>LEN(TRIM($AU$30))=0</formula>
    </cfRule>
  </conditionalFormatting>
  <conditionalFormatting sqref="AV30">
    <cfRule type="expression" dxfId="18687" priority="5687" stopIfTrue="1">
      <formula>LEN(TRIM($AV$30))=0</formula>
    </cfRule>
  </conditionalFormatting>
  <conditionalFormatting sqref="AT31">
    <cfRule type="expression" dxfId="18686" priority="5688" stopIfTrue="1">
      <formula>LEN(TRIM($AT$31))=0</formula>
    </cfRule>
  </conditionalFormatting>
  <conditionalFormatting sqref="AU31">
    <cfRule type="expression" dxfId="18685" priority="5689" stopIfTrue="1">
      <formula>LEN(TRIM($AU$31))=0</formula>
    </cfRule>
  </conditionalFormatting>
  <conditionalFormatting sqref="AV31">
    <cfRule type="expression" dxfId="18684" priority="5690" stopIfTrue="1">
      <formula>LEN(TRIM($AV$31))=0</formula>
    </cfRule>
  </conditionalFormatting>
  <conditionalFormatting sqref="AT32">
    <cfRule type="expression" dxfId="18683" priority="5691" stopIfTrue="1">
      <formula>LEN(TRIM($AT$32))=0</formula>
    </cfRule>
  </conditionalFormatting>
  <conditionalFormatting sqref="AU32">
    <cfRule type="expression" dxfId="18682" priority="5692" stopIfTrue="1">
      <formula>LEN(TRIM($AU$32))=0</formula>
    </cfRule>
  </conditionalFormatting>
  <conditionalFormatting sqref="AV32">
    <cfRule type="expression" dxfId="18681" priority="5693" stopIfTrue="1">
      <formula>LEN(TRIM($AV$32))=0</formula>
    </cfRule>
  </conditionalFormatting>
  <conditionalFormatting sqref="AT33">
    <cfRule type="expression" dxfId="18680" priority="5694" stopIfTrue="1">
      <formula>LEN(TRIM($AT$33))=0</formula>
    </cfRule>
  </conditionalFormatting>
  <conditionalFormatting sqref="AU33">
    <cfRule type="expression" dxfId="18679" priority="5695" stopIfTrue="1">
      <formula>LEN(TRIM($AU$33))=0</formula>
    </cfRule>
  </conditionalFormatting>
  <conditionalFormatting sqref="AV33">
    <cfRule type="expression" dxfId="18678" priority="5696" stopIfTrue="1">
      <formula>LEN(TRIM($AV$33))=0</formula>
    </cfRule>
  </conditionalFormatting>
  <conditionalFormatting sqref="AT34">
    <cfRule type="expression" dxfId="18677" priority="5697" stopIfTrue="1">
      <formula>LEN(TRIM($AT$34))=0</formula>
    </cfRule>
  </conditionalFormatting>
  <conditionalFormatting sqref="AU34">
    <cfRule type="expression" dxfId="18676" priority="5698" stopIfTrue="1">
      <formula>LEN(TRIM($AU$34))=0</formula>
    </cfRule>
  </conditionalFormatting>
  <conditionalFormatting sqref="AV34">
    <cfRule type="expression" dxfId="18675" priority="5699" stopIfTrue="1">
      <formula>LEN(TRIM($AV$34))=0</formula>
    </cfRule>
  </conditionalFormatting>
  <conditionalFormatting sqref="AX28">
    <cfRule type="expression" dxfId="18674" priority="5700" stopIfTrue="1">
      <formula>LEN(TRIM($AX$28))=0</formula>
    </cfRule>
  </conditionalFormatting>
  <conditionalFormatting sqref="AY28">
    <cfRule type="expression" dxfId="18673" priority="5701" stopIfTrue="1">
      <formula>LEN(TRIM($AY$28))=0</formula>
    </cfRule>
  </conditionalFormatting>
  <conditionalFormatting sqref="AZ28">
    <cfRule type="expression" dxfId="18672" priority="5702" stopIfTrue="1">
      <formula>LEN(TRIM($AZ$28))=0</formula>
    </cfRule>
  </conditionalFormatting>
  <conditionalFormatting sqref="AX29">
    <cfRule type="expression" dxfId="18671" priority="5703" stopIfTrue="1">
      <formula>LEN(TRIM($AX$29))=0</formula>
    </cfRule>
  </conditionalFormatting>
  <conditionalFormatting sqref="AY29">
    <cfRule type="expression" dxfId="18670" priority="5704" stopIfTrue="1">
      <formula>LEN(TRIM($AY$29))=0</formula>
    </cfRule>
  </conditionalFormatting>
  <conditionalFormatting sqref="AZ29">
    <cfRule type="expression" dxfId="18669" priority="5705" stopIfTrue="1">
      <formula>LEN(TRIM($AZ$29))=0</formula>
    </cfRule>
  </conditionalFormatting>
  <conditionalFormatting sqref="AX30">
    <cfRule type="expression" dxfId="18668" priority="5706" stopIfTrue="1">
      <formula>LEN(TRIM($AX$30))=0</formula>
    </cfRule>
  </conditionalFormatting>
  <conditionalFormatting sqref="AY30">
    <cfRule type="expression" dxfId="18667" priority="5707" stopIfTrue="1">
      <formula>LEN(TRIM($AY$30))=0</formula>
    </cfRule>
  </conditionalFormatting>
  <conditionalFormatting sqref="AZ30">
    <cfRule type="expression" dxfId="18666" priority="5708" stopIfTrue="1">
      <formula>LEN(TRIM($AZ$30))=0</formula>
    </cfRule>
  </conditionalFormatting>
  <conditionalFormatting sqref="AX31">
    <cfRule type="expression" dxfId="18665" priority="5709" stopIfTrue="1">
      <formula>LEN(TRIM($AX$31))=0</formula>
    </cfRule>
  </conditionalFormatting>
  <conditionalFormatting sqref="AY31">
    <cfRule type="expression" dxfId="18664" priority="5710" stopIfTrue="1">
      <formula>LEN(TRIM($AY$31))=0</formula>
    </cfRule>
  </conditionalFormatting>
  <conditionalFormatting sqref="AZ31">
    <cfRule type="expression" dxfId="18663" priority="5711" stopIfTrue="1">
      <formula>LEN(TRIM($AZ$31))=0</formula>
    </cfRule>
  </conditionalFormatting>
  <conditionalFormatting sqref="AX32">
    <cfRule type="expression" dxfId="18662" priority="5712" stopIfTrue="1">
      <formula>LEN(TRIM($AX$32))=0</formula>
    </cfRule>
  </conditionalFormatting>
  <conditionalFormatting sqref="AY32">
    <cfRule type="expression" dxfId="18661" priority="5713" stopIfTrue="1">
      <formula>LEN(TRIM($AY$32))=0</formula>
    </cfRule>
  </conditionalFormatting>
  <conditionalFormatting sqref="AZ32">
    <cfRule type="expression" dxfId="18660" priority="5714" stopIfTrue="1">
      <formula>LEN(TRIM($AZ$32))=0</formula>
    </cfRule>
  </conditionalFormatting>
  <conditionalFormatting sqref="AX33">
    <cfRule type="expression" dxfId="18659" priority="5715" stopIfTrue="1">
      <formula>LEN(TRIM($AX$33))=0</formula>
    </cfRule>
  </conditionalFormatting>
  <conditionalFormatting sqref="AY33">
    <cfRule type="expression" dxfId="18658" priority="5716" stopIfTrue="1">
      <formula>LEN(TRIM($AY$33))=0</formula>
    </cfRule>
  </conditionalFormatting>
  <conditionalFormatting sqref="AZ33">
    <cfRule type="expression" dxfId="18657" priority="5717" stopIfTrue="1">
      <formula>LEN(TRIM($AZ$33))=0</formula>
    </cfRule>
  </conditionalFormatting>
  <conditionalFormatting sqref="AX34">
    <cfRule type="expression" dxfId="18656" priority="5718" stopIfTrue="1">
      <formula>LEN(TRIM($AX$34))=0</formula>
    </cfRule>
  </conditionalFormatting>
  <conditionalFormatting sqref="AY34">
    <cfRule type="expression" dxfId="18655" priority="5719" stopIfTrue="1">
      <formula>LEN(TRIM($AY$34))=0</formula>
    </cfRule>
  </conditionalFormatting>
  <conditionalFormatting sqref="AZ34">
    <cfRule type="expression" dxfId="18654" priority="5720" stopIfTrue="1">
      <formula>LEN(TRIM($AZ$34))=0</formula>
    </cfRule>
  </conditionalFormatting>
  <conditionalFormatting sqref="BB28">
    <cfRule type="expression" dxfId="18653" priority="5721" stopIfTrue="1">
      <formula>LEN(TRIM($BB$28))=0</formula>
    </cfRule>
  </conditionalFormatting>
  <conditionalFormatting sqref="BC28">
    <cfRule type="expression" dxfId="18652" priority="5722" stopIfTrue="1">
      <formula>LEN(TRIM($BC$28))=0</formula>
    </cfRule>
  </conditionalFormatting>
  <conditionalFormatting sqref="BD28">
    <cfRule type="expression" dxfId="18651" priority="5723" stopIfTrue="1">
      <formula>LEN(TRIM($BD$28))=0</formula>
    </cfRule>
  </conditionalFormatting>
  <conditionalFormatting sqref="BB29">
    <cfRule type="expression" dxfId="18650" priority="5724" stopIfTrue="1">
      <formula>LEN(TRIM($BB$29))=0</formula>
    </cfRule>
  </conditionalFormatting>
  <conditionalFormatting sqref="BC29">
    <cfRule type="expression" dxfId="18649" priority="5725" stopIfTrue="1">
      <formula>LEN(TRIM($BC$29))=0</formula>
    </cfRule>
  </conditionalFormatting>
  <conditionalFormatting sqref="BD29">
    <cfRule type="expression" dxfId="18648" priority="5726" stopIfTrue="1">
      <formula>LEN(TRIM($BD$29))=0</formula>
    </cfRule>
  </conditionalFormatting>
  <conditionalFormatting sqref="BB30">
    <cfRule type="expression" dxfId="18647" priority="5727" stopIfTrue="1">
      <formula>LEN(TRIM($BB$30))=0</formula>
    </cfRule>
  </conditionalFormatting>
  <conditionalFormatting sqref="BC30">
    <cfRule type="expression" dxfId="18646" priority="5728" stopIfTrue="1">
      <formula>LEN(TRIM($BC$30))=0</formula>
    </cfRule>
  </conditionalFormatting>
  <conditionalFormatting sqref="BD30">
    <cfRule type="expression" dxfId="18645" priority="5729" stopIfTrue="1">
      <formula>LEN(TRIM($BD$30))=0</formula>
    </cfRule>
  </conditionalFormatting>
  <conditionalFormatting sqref="BB31">
    <cfRule type="expression" dxfId="18644" priority="5730" stopIfTrue="1">
      <formula>LEN(TRIM($BB$31))=0</formula>
    </cfRule>
  </conditionalFormatting>
  <conditionalFormatting sqref="BC31">
    <cfRule type="expression" dxfId="18643" priority="5731" stopIfTrue="1">
      <formula>LEN(TRIM($BC$31))=0</formula>
    </cfRule>
  </conditionalFormatting>
  <conditionalFormatting sqref="BD31">
    <cfRule type="expression" dxfId="18642" priority="5732" stopIfTrue="1">
      <formula>LEN(TRIM($BD$31))=0</formula>
    </cfRule>
  </conditionalFormatting>
  <conditionalFormatting sqref="BB32">
    <cfRule type="expression" dxfId="18641" priority="5733" stopIfTrue="1">
      <formula>LEN(TRIM($BB$32))=0</formula>
    </cfRule>
  </conditionalFormatting>
  <conditionalFormatting sqref="BC32">
    <cfRule type="expression" dxfId="18640" priority="5734" stopIfTrue="1">
      <formula>LEN(TRIM($BC$32))=0</formula>
    </cfRule>
  </conditionalFormatting>
  <conditionalFormatting sqref="BD32">
    <cfRule type="expression" dxfId="18639" priority="5735" stopIfTrue="1">
      <formula>LEN(TRIM($BD$32))=0</formula>
    </cfRule>
  </conditionalFormatting>
  <conditionalFormatting sqref="BB33">
    <cfRule type="expression" dxfId="18638" priority="5736" stopIfTrue="1">
      <formula>LEN(TRIM($BB$33))=0</formula>
    </cfRule>
  </conditionalFormatting>
  <conditionalFormatting sqref="BC33">
    <cfRule type="expression" dxfId="18637" priority="5737" stopIfTrue="1">
      <formula>LEN(TRIM($BC$33))=0</formula>
    </cfRule>
  </conditionalFormatting>
  <conditionalFormatting sqref="BD33">
    <cfRule type="expression" dxfId="18636" priority="5738" stopIfTrue="1">
      <formula>LEN(TRIM($BD$33))=0</formula>
    </cfRule>
  </conditionalFormatting>
  <conditionalFormatting sqref="BB34">
    <cfRule type="expression" dxfId="18635" priority="5739" stopIfTrue="1">
      <formula>LEN(TRIM($BB$34))=0</formula>
    </cfRule>
  </conditionalFormatting>
  <conditionalFormatting sqref="BC34">
    <cfRule type="expression" dxfId="18634" priority="5740" stopIfTrue="1">
      <formula>LEN(TRIM($BC$34))=0</formula>
    </cfRule>
  </conditionalFormatting>
  <conditionalFormatting sqref="BD34">
    <cfRule type="expression" dxfId="18633" priority="5741" stopIfTrue="1">
      <formula>LEN(TRIM($BD$34))=0</formula>
    </cfRule>
  </conditionalFormatting>
  <conditionalFormatting sqref="BF28">
    <cfRule type="expression" dxfId="18632" priority="5742" stopIfTrue="1">
      <formula>LEN(TRIM($BF$28))=0</formula>
    </cfRule>
  </conditionalFormatting>
  <conditionalFormatting sqref="BG28">
    <cfRule type="expression" dxfId="18631" priority="5743" stopIfTrue="1">
      <formula>LEN(TRIM($BG$28))=0</formula>
    </cfRule>
  </conditionalFormatting>
  <conditionalFormatting sqref="BH28">
    <cfRule type="expression" dxfId="18630" priority="5744" stopIfTrue="1">
      <formula>LEN(TRIM($BH$28))=0</formula>
    </cfRule>
  </conditionalFormatting>
  <conditionalFormatting sqref="BF29">
    <cfRule type="expression" dxfId="18629" priority="5745" stopIfTrue="1">
      <formula>LEN(TRIM($BF$29))=0</formula>
    </cfRule>
  </conditionalFormatting>
  <conditionalFormatting sqref="BG29">
    <cfRule type="expression" dxfId="18628" priority="5746" stopIfTrue="1">
      <formula>LEN(TRIM($BG$29))=0</formula>
    </cfRule>
  </conditionalFormatting>
  <conditionalFormatting sqref="BH29">
    <cfRule type="expression" dxfId="18627" priority="5747" stopIfTrue="1">
      <formula>LEN(TRIM($BH$29))=0</formula>
    </cfRule>
  </conditionalFormatting>
  <conditionalFormatting sqref="BF30">
    <cfRule type="expression" dxfId="18626" priority="5748" stopIfTrue="1">
      <formula>LEN(TRIM($BF$30))=0</formula>
    </cfRule>
  </conditionalFormatting>
  <conditionalFormatting sqref="BG30">
    <cfRule type="expression" dxfId="18625" priority="5749" stopIfTrue="1">
      <formula>LEN(TRIM($BG$30))=0</formula>
    </cfRule>
  </conditionalFormatting>
  <conditionalFormatting sqref="BH30">
    <cfRule type="expression" dxfId="18624" priority="5750" stopIfTrue="1">
      <formula>LEN(TRIM($BH$30))=0</formula>
    </cfRule>
  </conditionalFormatting>
  <conditionalFormatting sqref="BF31">
    <cfRule type="expression" dxfId="18623" priority="5751" stopIfTrue="1">
      <formula>LEN(TRIM($BF$31))=0</formula>
    </cfRule>
  </conditionalFormatting>
  <conditionalFormatting sqref="BG31">
    <cfRule type="expression" dxfId="18622" priority="5752" stopIfTrue="1">
      <formula>LEN(TRIM($BG$31))=0</formula>
    </cfRule>
  </conditionalFormatting>
  <conditionalFormatting sqref="BH31">
    <cfRule type="expression" dxfId="18621" priority="5753" stopIfTrue="1">
      <formula>LEN(TRIM($BH$31))=0</formula>
    </cfRule>
  </conditionalFormatting>
  <conditionalFormatting sqref="BF32">
    <cfRule type="expression" dxfId="18620" priority="5754" stopIfTrue="1">
      <formula>LEN(TRIM($BF$32))=0</formula>
    </cfRule>
  </conditionalFormatting>
  <conditionalFormatting sqref="BG32">
    <cfRule type="expression" dxfId="18619" priority="5755" stopIfTrue="1">
      <formula>LEN(TRIM($BG$32))=0</formula>
    </cfRule>
  </conditionalFormatting>
  <conditionalFormatting sqref="BH32">
    <cfRule type="expression" dxfId="18618" priority="5756" stopIfTrue="1">
      <formula>LEN(TRIM($BH$32))=0</formula>
    </cfRule>
  </conditionalFormatting>
  <conditionalFormatting sqref="BF33">
    <cfRule type="expression" dxfId="18617" priority="5757" stopIfTrue="1">
      <formula>LEN(TRIM($BF$33))=0</formula>
    </cfRule>
  </conditionalFormatting>
  <conditionalFormatting sqref="BG33">
    <cfRule type="expression" dxfId="18616" priority="5758" stopIfTrue="1">
      <formula>LEN(TRIM($BG$33))=0</formula>
    </cfRule>
  </conditionalFormatting>
  <conditionalFormatting sqref="BH33">
    <cfRule type="expression" dxfId="18615" priority="5759" stopIfTrue="1">
      <formula>LEN(TRIM($BH$33))=0</formula>
    </cfRule>
  </conditionalFormatting>
  <conditionalFormatting sqref="BF34">
    <cfRule type="expression" dxfId="18614" priority="5760" stopIfTrue="1">
      <formula>LEN(TRIM($BF$34))=0</formula>
    </cfRule>
  </conditionalFormatting>
  <conditionalFormatting sqref="BG34">
    <cfRule type="expression" dxfId="18613" priority="5761" stopIfTrue="1">
      <formula>LEN(TRIM($BG$34))=0</formula>
    </cfRule>
  </conditionalFormatting>
  <conditionalFormatting sqref="BH34">
    <cfRule type="expression" dxfId="18612" priority="5762" stopIfTrue="1">
      <formula>LEN(TRIM($BH$34))=0</formula>
    </cfRule>
  </conditionalFormatting>
  <conditionalFormatting sqref="F36">
    <cfRule type="expression" dxfId="18611" priority="5763" stopIfTrue="1">
      <formula>LEN(TRIM($F$36))=0</formula>
    </cfRule>
  </conditionalFormatting>
  <conditionalFormatting sqref="G36">
    <cfRule type="expression" dxfId="18610" priority="5764" stopIfTrue="1">
      <formula>LEN(TRIM($G$36))=0</formula>
    </cfRule>
  </conditionalFormatting>
  <conditionalFormatting sqref="H36">
    <cfRule type="expression" dxfId="18609" priority="5765" stopIfTrue="1">
      <formula>LEN(TRIM($H$36))=0</formula>
    </cfRule>
  </conditionalFormatting>
  <conditionalFormatting sqref="J36">
    <cfRule type="expression" dxfId="18608" priority="5766" stopIfTrue="1">
      <formula>LEN(TRIM($J$36))=0</formula>
    </cfRule>
  </conditionalFormatting>
  <conditionalFormatting sqref="K36">
    <cfRule type="expression" dxfId="18607" priority="5767" stopIfTrue="1">
      <formula>LEN(TRIM($K$36))=0</formula>
    </cfRule>
  </conditionalFormatting>
  <conditionalFormatting sqref="L36">
    <cfRule type="expression" dxfId="18606" priority="5768" stopIfTrue="1">
      <formula>LEN(TRIM($L$36))=0</formula>
    </cfRule>
  </conditionalFormatting>
  <conditionalFormatting sqref="N36">
    <cfRule type="expression" dxfId="18605" priority="5769" stopIfTrue="1">
      <formula>LEN(TRIM($N$36))=0</formula>
    </cfRule>
  </conditionalFormatting>
  <conditionalFormatting sqref="O36">
    <cfRule type="expression" dxfId="18604" priority="5770" stopIfTrue="1">
      <formula>LEN(TRIM($O$36))=0</formula>
    </cfRule>
  </conditionalFormatting>
  <conditionalFormatting sqref="P36">
    <cfRule type="expression" dxfId="18603" priority="5771" stopIfTrue="1">
      <formula>LEN(TRIM($P$36))=0</formula>
    </cfRule>
  </conditionalFormatting>
  <conditionalFormatting sqref="R36">
    <cfRule type="expression" dxfId="18602" priority="5772" stopIfTrue="1">
      <formula>LEN(TRIM($R$36))=0</formula>
    </cfRule>
  </conditionalFormatting>
  <conditionalFormatting sqref="S36">
    <cfRule type="expression" dxfId="18601" priority="5773" stopIfTrue="1">
      <formula>LEN(TRIM($S$36))=0</formula>
    </cfRule>
  </conditionalFormatting>
  <conditionalFormatting sqref="T36">
    <cfRule type="expression" dxfId="18600" priority="5774" stopIfTrue="1">
      <formula>LEN(TRIM($T$36))=0</formula>
    </cfRule>
  </conditionalFormatting>
  <conditionalFormatting sqref="V36">
    <cfRule type="expression" dxfId="18599" priority="5775" stopIfTrue="1">
      <formula>LEN(TRIM($V$36))=0</formula>
    </cfRule>
  </conditionalFormatting>
  <conditionalFormatting sqref="W36">
    <cfRule type="expression" dxfId="18598" priority="5776" stopIfTrue="1">
      <formula>LEN(TRIM($W$36))=0</formula>
    </cfRule>
  </conditionalFormatting>
  <conditionalFormatting sqref="X36">
    <cfRule type="expression" dxfId="18597" priority="5777" stopIfTrue="1">
      <formula>LEN(TRIM($X$36))=0</formula>
    </cfRule>
  </conditionalFormatting>
  <conditionalFormatting sqref="Z36">
    <cfRule type="expression" dxfId="18596" priority="5778" stopIfTrue="1">
      <formula>LEN(TRIM($Z$36))=0</formula>
    </cfRule>
  </conditionalFormatting>
  <conditionalFormatting sqref="AA36">
    <cfRule type="expression" dxfId="18595" priority="5779" stopIfTrue="1">
      <formula>LEN(TRIM($AA$36))=0</formula>
    </cfRule>
  </conditionalFormatting>
  <conditionalFormatting sqref="AB36">
    <cfRule type="expression" dxfId="18594" priority="5780" stopIfTrue="1">
      <formula>LEN(TRIM($AB$36))=0</formula>
    </cfRule>
  </conditionalFormatting>
  <conditionalFormatting sqref="AD36">
    <cfRule type="expression" dxfId="18593" priority="5781" stopIfTrue="1">
      <formula>LEN(TRIM($AD$36))=0</formula>
    </cfRule>
  </conditionalFormatting>
  <conditionalFormatting sqref="AE36">
    <cfRule type="expression" dxfId="18592" priority="5782" stopIfTrue="1">
      <formula>LEN(TRIM($AE$36))=0</formula>
    </cfRule>
  </conditionalFormatting>
  <conditionalFormatting sqref="AF36">
    <cfRule type="expression" dxfId="18591" priority="5783" stopIfTrue="1">
      <formula>LEN(TRIM($AF$36))=0</formula>
    </cfRule>
  </conditionalFormatting>
  <conditionalFormatting sqref="AH36">
    <cfRule type="expression" dxfId="18590" priority="5784" stopIfTrue="1">
      <formula>LEN(TRIM($AH$36))=0</formula>
    </cfRule>
  </conditionalFormatting>
  <conditionalFormatting sqref="AI36">
    <cfRule type="expression" dxfId="18589" priority="5785" stopIfTrue="1">
      <formula>LEN(TRIM($AI$36))=0</formula>
    </cfRule>
  </conditionalFormatting>
  <conditionalFormatting sqref="AJ36">
    <cfRule type="expression" dxfId="18588" priority="5786" stopIfTrue="1">
      <formula>LEN(TRIM($AJ$36))=0</formula>
    </cfRule>
  </conditionalFormatting>
  <conditionalFormatting sqref="AL36">
    <cfRule type="expression" dxfId="18587" priority="5787" stopIfTrue="1">
      <formula>LEN(TRIM($AL$36))=0</formula>
    </cfRule>
  </conditionalFormatting>
  <conditionalFormatting sqref="AM36">
    <cfRule type="expression" dxfId="18586" priority="5788" stopIfTrue="1">
      <formula>LEN(TRIM($AM$36))=0</formula>
    </cfRule>
  </conditionalFormatting>
  <conditionalFormatting sqref="AN36">
    <cfRule type="expression" dxfId="18585" priority="5789" stopIfTrue="1">
      <formula>LEN(TRIM($AN$36))=0</formula>
    </cfRule>
  </conditionalFormatting>
  <conditionalFormatting sqref="AP36">
    <cfRule type="expression" dxfId="18584" priority="5790" stopIfTrue="1">
      <formula>LEN(TRIM($AP$36))=0</formula>
    </cfRule>
  </conditionalFormatting>
  <conditionalFormatting sqref="AQ36">
    <cfRule type="expression" dxfId="18583" priority="5791" stopIfTrue="1">
      <formula>LEN(TRIM($AQ$36))=0</formula>
    </cfRule>
  </conditionalFormatting>
  <conditionalFormatting sqref="AR36">
    <cfRule type="expression" dxfId="18582" priority="5792" stopIfTrue="1">
      <formula>LEN(TRIM($AR$36))=0</formula>
    </cfRule>
  </conditionalFormatting>
  <conditionalFormatting sqref="AT36">
    <cfRule type="expression" dxfId="18581" priority="5793" stopIfTrue="1">
      <formula>LEN(TRIM($AT$36))=0</formula>
    </cfRule>
  </conditionalFormatting>
  <conditionalFormatting sqref="AU36">
    <cfRule type="expression" dxfId="18580" priority="5794" stopIfTrue="1">
      <formula>LEN(TRIM($AU$36))=0</formula>
    </cfRule>
  </conditionalFormatting>
  <conditionalFormatting sqref="AV36">
    <cfRule type="expression" dxfId="18579" priority="5795" stopIfTrue="1">
      <formula>LEN(TRIM($AV$36))=0</formula>
    </cfRule>
  </conditionalFormatting>
  <conditionalFormatting sqref="AX36">
    <cfRule type="expression" dxfId="18578" priority="5796" stopIfTrue="1">
      <formula>LEN(TRIM($AX$36))=0</formula>
    </cfRule>
  </conditionalFormatting>
  <conditionalFormatting sqref="AY36">
    <cfRule type="expression" dxfId="18577" priority="5797" stopIfTrue="1">
      <formula>LEN(TRIM($AY$36))=0</formula>
    </cfRule>
  </conditionalFormatting>
  <conditionalFormatting sqref="AZ36">
    <cfRule type="expression" dxfId="18576" priority="5798" stopIfTrue="1">
      <formula>LEN(TRIM($AZ$36))=0</formula>
    </cfRule>
  </conditionalFormatting>
  <conditionalFormatting sqref="BB36">
    <cfRule type="expression" dxfId="18575" priority="5799" stopIfTrue="1">
      <formula>LEN(TRIM($BB$36))=0</formula>
    </cfRule>
  </conditionalFormatting>
  <conditionalFormatting sqref="BC36">
    <cfRule type="expression" dxfId="18574" priority="5800" stopIfTrue="1">
      <formula>LEN(TRIM($BC$36))=0</formula>
    </cfRule>
  </conditionalFormatting>
  <conditionalFormatting sqref="BD36">
    <cfRule type="expression" dxfId="18573" priority="5801" stopIfTrue="1">
      <formula>LEN(TRIM($BD$36))=0</formula>
    </cfRule>
  </conditionalFormatting>
  <conditionalFormatting sqref="BF36">
    <cfRule type="expression" dxfId="18572" priority="5802" stopIfTrue="1">
      <formula>LEN(TRIM($BF$36))=0</formula>
    </cfRule>
  </conditionalFormatting>
  <conditionalFormatting sqref="BG36">
    <cfRule type="expression" dxfId="18571" priority="5803" stopIfTrue="1">
      <formula>LEN(TRIM($BG$36))=0</formula>
    </cfRule>
  </conditionalFormatting>
  <conditionalFormatting sqref="BH36">
    <cfRule type="expression" dxfId="18570" priority="5804" stopIfTrue="1">
      <formula>LEN(TRIM($BH$36))=0</formula>
    </cfRule>
  </conditionalFormatting>
  <conditionalFormatting sqref="F42">
    <cfRule type="expression" dxfId="18569" priority="5805" stopIfTrue="1">
      <formula>LEN(TRIM($F$42))=0</formula>
    </cfRule>
  </conditionalFormatting>
  <conditionalFormatting sqref="G42">
    <cfRule type="expression" dxfId="18568" priority="5806" stopIfTrue="1">
      <formula>LEN(TRIM($G$42))=0</formula>
    </cfRule>
  </conditionalFormatting>
  <conditionalFormatting sqref="H42">
    <cfRule type="expression" dxfId="18567" priority="5807" stopIfTrue="1">
      <formula>LEN(TRIM($H$42))=0</formula>
    </cfRule>
  </conditionalFormatting>
  <conditionalFormatting sqref="J42">
    <cfRule type="expression" dxfId="18566" priority="5808" stopIfTrue="1">
      <formula>LEN(TRIM($J$42))=0</formula>
    </cfRule>
  </conditionalFormatting>
  <conditionalFormatting sqref="K42">
    <cfRule type="expression" dxfId="18565" priority="5809" stopIfTrue="1">
      <formula>LEN(TRIM($K$42))=0</formula>
    </cfRule>
  </conditionalFormatting>
  <conditionalFormatting sqref="L42">
    <cfRule type="expression" dxfId="18564" priority="5810" stopIfTrue="1">
      <formula>LEN(TRIM($L$42))=0</formula>
    </cfRule>
  </conditionalFormatting>
  <conditionalFormatting sqref="N42">
    <cfRule type="expression" dxfId="18563" priority="5811" stopIfTrue="1">
      <formula>LEN(TRIM($N$42))=0</formula>
    </cfRule>
  </conditionalFormatting>
  <conditionalFormatting sqref="O42">
    <cfRule type="expression" dxfId="18562" priority="5812" stopIfTrue="1">
      <formula>LEN(TRIM($O$42))=0</formula>
    </cfRule>
  </conditionalFormatting>
  <conditionalFormatting sqref="P42">
    <cfRule type="expression" dxfId="18561" priority="5813" stopIfTrue="1">
      <formula>LEN(TRIM($P$42))=0</formula>
    </cfRule>
  </conditionalFormatting>
  <conditionalFormatting sqref="R42">
    <cfRule type="expression" dxfId="18560" priority="5814" stopIfTrue="1">
      <formula>LEN(TRIM($R$42))=0</formula>
    </cfRule>
  </conditionalFormatting>
  <conditionalFormatting sqref="S42">
    <cfRule type="expression" dxfId="18559" priority="5815" stopIfTrue="1">
      <formula>LEN(TRIM($S$42))=0</formula>
    </cfRule>
  </conditionalFormatting>
  <conditionalFormatting sqref="T42">
    <cfRule type="expression" dxfId="18558" priority="5816" stopIfTrue="1">
      <formula>LEN(TRIM($T$42))=0</formula>
    </cfRule>
  </conditionalFormatting>
  <conditionalFormatting sqref="V42">
    <cfRule type="expression" dxfId="18557" priority="5817" stopIfTrue="1">
      <formula>LEN(TRIM($V$42))=0</formula>
    </cfRule>
  </conditionalFormatting>
  <conditionalFormatting sqref="W42">
    <cfRule type="expression" dxfId="18556" priority="5818" stopIfTrue="1">
      <formula>LEN(TRIM($W$42))=0</formula>
    </cfRule>
  </conditionalFormatting>
  <conditionalFormatting sqref="X42">
    <cfRule type="expression" dxfId="18555" priority="5819" stopIfTrue="1">
      <formula>LEN(TRIM($X$42))=0</formula>
    </cfRule>
  </conditionalFormatting>
  <conditionalFormatting sqref="Z42">
    <cfRule type="expression" dxfId="18554" priority="5820" stopIfTrue="1">
      <formula>LEN(TRIM($Z$42))=0</formula>
    </cfRule>
  </conditionalFormatting>
  <conditionalFormatting sqref="AA42">
    <cfRule type="expression" dxfId="18553" priority="5821" stopIfTrue="1">
      <formula>LEN(TRIM($AA$42))=0</formula>
    </cfRule>
  </conditionalFormatting>
  <conditionalFormatting sqref="AB42">
    <cfRule type="expression" dxfId="18552" priority="5822" stopIfTrue="1">
      <formula>LEN(TRIM($AB$42))=0</formula>
    </cfRule>
  </conditionalFormatting>
  <conditionalFormatting sqref="AD42">
    <cfRule type="expression" dxfId="18551" priority="5823" stopIfTrue="1">
      <formula>LEN(TRIM($AD$42))=0</formula>
    </cfRule>
  </conditionalFormatting>
  <conditionalFormatting sqref="AE42">
    <cfRule type="expression" dxfId="18550" priority="5824" stopIfTrue="1">
      <formula>LEN(TRIM($AE$42))=0</formula>
    </cfRule>
  </conditionalFormatting>
  <conditionalFormatting sqref="AF42">
    <cfRule type="expression" dxfId="18549" priority="5825" stopIfTrue="1">
      <formula>LEN(TRIM($AF$42))=0</formula>
    </cfRule>
  </conditionalFormatting>
  <conditionalFormatting sqref="AH42">
    <cfRule type="expression" dxfId="18548" priority="5826" stopIfTrue="1">
      <formula>LEN(TRIM($AH$42))=0</formula>
    </cfRule>
  </conditionalFormatting>
  <conditionalFormatting sqref="AI42">
    <cfRule type="expression" dxfId="18547" priority="5827" stopIfTrue="1">
      <formula>LEN(TRIM($AI$42))=0</formula>
    </cfRule>
  </conditionalFormatting>
  <conditionalFormatting sqref="AJ42">
    <cfRule type="expression" dxfId="18546" priority="5828" stopIfTrue="1">
      <formula>LEN(TRIM($AJ$42))=0</formula>
    </cfRule>
  </conditionalFormatting>
  <conditionalFormatting sqref="AL42">
    <cfRule type="expression" dxfId="18545" priority="5829" stopIfTrue="1">
      <formula>LEN(TRIM($AL$42))=0</formula>
    </cfRule>
  </conditionalFormatting>
  <conditionalFormatting sqref="AM42">
    <cfRule type="expression" dxfId="18544" priority="5830" stopIfTrue="1">
      <formula>LEN(TRIM($AM$42))=0</formula>
    </cfRule>
  </conditionalFormatting>
  <conditionalFormatting sqref="AN42">
    <cfRule type="expression" dxfId="18543" priority="5831" stopIfTrue="1">
      <formula>LEN(TRIM($AN$42))=0</formula>
    </cfRule>
  </conditionalFormatting>
  <conditionalFormatting sqref="AP42">
    <cfRule type="expression" dxfId="18542" priority="5832" stopIfTrue="1">
      <formula>LEN(TRIM($AP$42))=0</formula>
    </cfRule>
  </conditionalFormatting>
  <conditionalFormatting sqref="AQ42">
    <cfRule type="expression" dxfId="18541" priority="5833" stopIfTrue="1">
      <formula>LEN(TRIM($AQ$42))=0</formula>
    </cfRule>
  </conditionalFormatting>
  <conditionalFormatting sqref="AR42">
    <cfRule type="expression" dxfId="18540" priority="5834" stopIfTrue="1">
      <formula>LEN(TRIM($AR$42))=0</formula>
    </cfRule>
  </conditionalFormatting>
  <conditionalFormatting sqref="AT42">
    <cfRule type="expression" dxfId="18539" priority="5835" stopIfTrue="1">
      <formula>LEN(TRIM($AT$42))=0</formula>
    </cfRule>
  </conditionalFormatting>
  <conditionalFormatting sqref="AU42">
    <cfRule type="expression" dxfId="18538" priority="5836" stopIfTrue="1">
      <formula>LEN(TRIM($AU$42))=0</formula>
    </cfRule>
  </conditionalFormatting>
  <conditionalFormatting sqref="AV42">
    <cfRule type="expression" dxfId="18537" priority="5837" stopIfTrue="1">
      <formula>LEN(TRIM($AV$42))=0</formula>
    </cfRule>
  </conditionalFormatting>
  <conditionalFormatting sqref="AX42">
    <cfRule type="expression" dxfId="18536" priority="5838" stopIfTrue="1">
      <formula>LEN(TRIM($AX$42))=0</formula>
    </cfRule>
  </conditionalFormatting>
  <conditionalFormatting sqref="AY42">
    <cfRule type="expression" dxfId="18535" priority="5839" stopIfTrue="1">
      <formula>LEN(TRIM($AY$42))=0</formula>
    </cfRule>
  </conditionalFormatting>
  <conditionalFormatting sqref="AZ42">
    <cfRule type="expression" dxfId="18534" priority="5840" stopIfTrue="1">
      <formula>LEN(TRIM($AZ$42))=0</formula>
    </cfRule>
  </conditionalFormatting>
  <conditionalFormatting sqref="BB42">
    <cfRule type="expression" dxfId="18533" priority="5841" stopIfTrue="1">
      <formula>LEN(TRIM($BB$42))=0</formula>
    </cfRule>
  </conditionalFormatting>
  <conditionalFormatting sqref="BC42">
    <cfRule type="expression" dxfId="18532" priority="5842" stopIfTrue="1">
      <formula>LEN(TRIM($BC$42))=0</formula>
    </cfRule>
  </conditionalFormatting>
  <conditionalFormatting sqref="BD42">
    <cfRule type="expression" dxfId="18531" priority="5843" stopIfTrue="1">
      <formula>LEN(TRIM($BD$42))=0</formula>
    </cfRule>
  </conditionalFormatting>
  <conditionalFormatting sqref="BF42">
    <cfRule type="expression" dxfId="18530" priority="5844" stopIfTrue="1">
      <formula>LEN(TRIM($BF$42))=0</formula>
    </cfRule>
  </conditionalFormatting>
  <conditionalFormatting sqref="BG42">
    <cfRule type="expression" dxfId="18529" priority="5845" stopIfTrue="1">
      <formula>LEN(TRIM($BG$42))=0</formula>
    </cfRule>
  </conditionalFormatting>
  <conditionalFormatting sqref="BH42">
    <cfRule type="expression" dxfId="18528" priority="5846" stopIfTrue="1">
      <formula>LEN(TRIM($BH$42))=0</formula>
    </cfRule>
  </conditionalFormatting>
  <conditionalFormatting sqref="F44">
    <cfRule type="expression" dxfId="18527" priority="5847" stopIfTrue="1">
      <formula>LEN(TRIM($F$44))=0</formula>
    </cfRule>
  </conditionalFormatting>
  <conditionalFormatting sqref="G44">
    <cfRule type="expression" dxfId="18526" priority="5848" stopIfTrue="1">
      <formula>LEN(TRIM($G$44))=0</formula>
    </cfRule>
  </conditionalFormatting>
  <conditionalFormatting sqref="H44">
    <cfRule type="expression" dxfId="18525" priority="5849" stopIfTrue="1">
      <formula>LEN(TRIM($H$44))=0</formula>
    </cfRule>
  </conditionalFormatting>
  <conditionalFormatting sqref="J44">
    <cfRule type="expression" dxfId="18524" priority="5850" stopIfTrue="1">
      <formula>LEN(TRIM($J$44))=0</formula>
    </cfRule>
  </conditionalFormatting>
  <conditionalFormatting sqref="K44">
    <cfRule type="expression" dxfId="18523" priority="5851" stopIfTrue="1">
      <formula>LEN(TRIM($K$44))=0</formula>
    </cfRule>
  </conditionalFormatting>
  <conditionalFormatting sqref="L44">
    <cfRule type="expression" dxfId="18522" priority="5852" stopIfTrue="1">
      <formula>LEN(TRIM($L$44))=0</formula>
    </cfRule>
  </conditionalFormatting>
  <conditionalFormatting sqref="N44">
    <cfRule type="expression" dxfId="18521" priority="5853" stopIfTrue="1">
      <formula>LEN(TRIM($N$44))=0</formula>
    </cfRule>
  </conditionalFormatting>
  <conditionalFormatting sqref="O44">
    <cfRule type="expression" dxfId="18520" priority="5854" stopIfTrue="1">
      <formula>LEN(TRIM($O$44))=0</formula>
    </cfRule>
  </conditionalFormatting>
  <conditionalFormatting sqref="P44">
    <cfRule type="expression" dxfId="18519" priority="5855" stopIfTrue="1">
      <formula>LEN(TRIM($P$44))=0</formula>
    </cfRule>
  </conditionalFormatting>
  <conditionalFormatting sqref="R44">
    <cfRule type="expression" dxfId="18518" priority="5856" stopIfTrue="1">
      <formula>LEN(TRIM($R$44))=0</formula>
    </cfRule>
  </conditionalFormatting>
  <conditionalFormatting sqref="S44">
    <cfRule type="expression" dxfId="18517" priority="5857" stopIfTrue="1">
      <formula>LEN(TRIM($S$44))=0</formula>
    </cfRule>
  </conditionalFormatting>
  <conditionalFormatting sqref="T44">
    <cfRule type="expression" dxfId="18516" priority="5858" stopIfTrue="1">
      <formula>LEN(TRIM($T$44))=0</formula>
    </cfRule>
  </conditionalFormatting>
  <conditionalFormatting sqref="V44">
    <cfRule type="expression" dxfId="18515" priority="5859" stopIfTrue="1">
      <formula>LEN(TRIM($V$44))=0</formula>
    </cfRule>
  </conditionalFormatting>
  <conditionalFormatting sqref="W44">
    <cfRule type="expression" dxfId="18514" priority="5860" stopIfTrue="1">
      <formula>LEN(TRIM($W$44))=0</formula>
    </cfRule>
  </conditionalFormatting>
  <conditionalFormatting sqref="X44">
    <cfRule type="expression" dxfId="18513" priority="5861" stopIfTrue="1">
      <formula>LEN(TRIM($X$44))=0</formula>
    </cfRule>
  </conditionalFormatting>
  <conditionalFormatting sqref="Z44">
    <cfRule type="expression" dxfId="18512" priority="5862" stopIfTrue="1">
      <formula>LEN(TRIM($Z$44))=0</formula>
    </cfRule>
  </conditionalFormatting>
  <conditionalFormatting sqref="AA44">
    <cfRule type="expression" dxfId="18511" priority="5863" stopIfTrue="1">
      <formula>LEN(TRIM($AA$44))=0</formula>
    </cfRule>
  </conditionalFormatting>
  <conditionalFormatting sqref="AB44">
    <cfRule type="expression" dxfId="18510" priority="5864" stopIfTrue="1">
      <formula>LEN(TRIM($AB$44))=0</formula>
    </cfRule>
  </conditionalFormatting>
  <conditionalFormatting sqref="AD44">
    <cfRule type="expression" dxfId="18509" priority="5865" stopIfTrue="1">
      <formula>LEN(TRIM($AD$44))=0</formula>
    </cfRule>
  </conditionalFormatting>
  <conditionalFormatting sqref="AE44">
    <cfRule type="expression" dxfId="18508" priority="5866" stopIfTrue="1">
      <formula>LEN(TRIM($AE$44))=0</formula>
    </cfRule>
  </conditionalFormatting>
  <conditionalFormatting sqref="AF44">
    <cfRule type="expression" dxfId="18507" priority="5867" stopIfTrue="1">
      <formula>LEN(TRIM($AF$44))=0</formula>
    </cfRule>
  </conditionalFormatting>
  <conditionalFormatting sqref="AH44">
    <cfRule type="expression" dxfId="18506" priority="5868" stopIfTrue="1">
      <formula>LEN(TRIM($AH$44))=0</formula>
    </cfRule>
  </conditionalFormatting>
  <conditionalFormatting sqref="AI44">
    <cfRule type="expression" dxfId="18505" priority="5869" stopIfTrue="1">
      <formula>LEN(TRIM($AI$44))=0</formula>
    </cfRule>
  </conditionalFormatting>
  <conditionalFormatting sqref="AJ44">
    <cfRule type="expression" dxfId="18504" priority="5870" stopIfTrue="1">
      <formula>LEN(TRIM($AJ$44))=0</formula>
    </cfRule>
  </conditionalFormatting>
  <conditionalFormatting sqref="AL44">
    <cfRule type="expression" dxfId="18503" priority="5871" stopIfTrue="1">
      <formula>LEN(TRIM($AL$44))=0</formula>
    </cfRule>
  </conditionalFormatting>
  <conditionalFormatting sqref="AM44">
    <cfRule type="expression" dxfId="18502" priority="5872" stopIfTrue="1">
      <formula>LEN(TRIM($AM$44))=0</formula>
    </cfRule>
  </conditionalFormatting>
  <conditionalFormatting sqref="AN44">
    <cfRule type="expression" dxfId="18501" priority="5873" stopIfTrue="1">
      <formula>LEN(TRIM($AN$44))=0</formula>
    </cfRule>
  </conditionalFormatting>
  <conditionalFormatting sqref="AP44">
    <cfRule type="expression" dxfId="18500" priority="5874" stopIfTrue="1">
      <formula>LEN(TRIM($AP$44))=0</formula>
    </cfRule>
  </conditionalFormatting>
  <conditionalFormatting sqref="AQ44">
    <cfRule type="expression" dxfId="18499" priority="5875" stopIfTrue="1">
      <formula>LEN(TRIM($AQ$44))=0</formula>
    </cfRule>
  </conditionalFormatting>
  <conditionalFormatting sqref="AR44">
    <cfRule type="expression" dxfId="18498" priority="5876" stopIfTrue="1">
      <formula>LEN(TRIM($AR$44))=0</formula>
    </cfRule>
  </conditionalFormatting>
  <conditionalFormatting sqref="AT44">
    <cfRule type="expression" dxfId="18497" priority="5877" stopIfTrue="1">
      <formula>LEN(TRIM($AT$44))=0</formula>
    </cfRule>
  </conditionalFormatting>
  <conditionalFormatting sqref="AU44">
    <cfRule type="expression" dxfId="18496" priority="5878" stopIfTrue="1">
      <formula>LEN(TRIM($AU$44))=0</formula>
    </cfRule>
  </conditionalFormatting>
  <conditionalFormatting sqref="AV44">
    <cfRule type="expression" dxfId="18495" priority="5879" stopIfTrue="1">
      <formula>LEN(TRIM($AV$44))=0</formula>
    </cfRule>
  </conditionalFormatting>
  <conditionalFormatting sqref="AX44">
    <cfRule type="expression" dxfId="18494" priority="5880" stopIfTrue="1">
      <formula>LEN(TRIM($AX$44))=0</formula>
    </cfRule>
  </conditionalFormatting>
  <conditionalFormatting sqref="AY44">
    <cfRule type="expression" dxfId="18493" priority="5881" stopIfTrue="1">
      <formula>LEN(TRIM($AY$44))=0</formula>
    </cfRule>
  </conditionalFormatting>
  <conditionalFormatting sqref="AZ44">
    <cfRule type="expression" dxfId="18492" priority="5882" stopIfTrue="1">
      <formula>LEN(TRIM($AZ$44))=0</formula>
    </cfRule>
  </conditionalFormatting>
  <conditionalFormatting sqref="BB44">
    <cfRule type="expression" dxfId="18491" priority="5883" stopIfTrue="1">
      <formula>LEN(TRIM($BB$44))=0</formula>
    </cfRule>
  </conditionalFormatting>
  <conditionalFormatting sqref="BC44">
    <cfRule type="expression" dxfId="18490" priority="5884" stopIfTrue="1">
      <formula>LEN(TRIM($BC$44))=0</formula>
    </cfRule>
  </conditionalFormatting>
  <conditionalFormatting sqref="BD44">
    <cfRule type="expression" dxfId="18489" priority="5885" stopIfTrue="1">
      <formula>LEN(TRIM($BD$44))=0</formula>
    </cfRule>
  </conditionalFormatting>
  <conditionalFormatting sqref="BF44">
    <cfRule type="expression" dxfId="18488" priority="5886" stopIfTrue="1">
      <formula>LEN(TRIM($BF$44))=0</formula>
    </cfRule>
  </conditionalFormatting>
  <conditionalFormatting sqref="BG44">
    <cfRule type="expression" dxfId="18487" priority="5887" stopIfTrue="1">
      <formula>LEN(TRIM($BG$44))=0</formula>
    </cfRule>
  </conditionalFormatting>
  <conditionalFormatting sqref="BH44">
    <cfRule type="expression" dxfId="18486" priority="5888" stopIfTrue="1">
      <formula>LEN(TRIM($BH$44))=0</formula>
    </cfRule>
  </conditionalFormatting>
  <conditionalFormatting sqref="F46">
    <cfRule type="expression" dxfId="18485" priority="5889" stopIfTrue="1">
      <formula>LEN(TRIM($F$46))=0</formula>
    </cfRule>
  </conditionalFormatting>
  <conditionalFormatting sqref="G46">
    <cfRule type="expression" dxfId="18484" priority="5890" stopIfTrue="1">
      <formula>LEN(TRIM($G$46))=0</formula>
    </cfRule>
  </conditionalFormatting>
  <conditionalFormatting sqref="H46">
    <cfRule type="expression" dxfId="18483" priority="5891" stopIfTrue="1">
      <formula>LEN(TRIM($H$46))=0</formula>
    </cfRule>
  </conditionalFormatting>
  <conditionalFormatting sqref="F47">
    <cfRule type="expression" dxfId="18482" priority="5892" stopIfTrue="1">
      <formula>LEN(TRIM($F$47))=0</formula>
    </cfRule>
  </conditionalFormatting>
  <conditionalFormatting sqref="G47">
    <cfRule type="expression" dxfId="18481" priority="5893" stopIfTrue="1">
      <formula>LEN(TRIM($G$47))=0</formula>
    </cfRule>
  </conditionalFormatting>
  <conditionalFormatting sqref="H47">
    <cfRule type="expression" dxfId="18480" priority="5894" stopIfTrue="1">
      <formula>LEN(TRIM($H$47))=0</formula>
    </cfRule>
  </conditionalFormatting>
  <conditionalFormatting sqref="J46">
    <cfRule type="expression" dxfId="18479" priority="5895" stopIfTrue="1">
      <formula>LEN(TRIM($J$46))=0</formula>
    </cfRule>
  </conditionalFormatting>
  <conditionalFormatting sqref="K46">
    <cfRule type="expression" dxfId="18478" priority="5896" stopIfTrue="1">
      <formula>LEN(TRIM($K$46))=0</formula>
    </cfRule>
  </conditionalFormatting>
  <conditionalFormatting sqref="L46">
    <cfRule type="expression" dxfId="18477" priority="5897" stopIfTrue="1">
      <formula>LEN(TRIM($L$46))=0</formula>
    </cfRule>
  </conditionalFormatting>
  <conditionalFormatting sqref="J47">
    <cfRule type="expression" dxfId="18476" priority="5898" stopIfTrue="1">
      <formula>LEN(TRIM($J$47))=0</formula>
    </cfRule>
  </conditionalFormatting>
  <conditionalFormatting sqref="K47">
    <cfRule type="expression" dxfId="18475" priority="5899" stopIfTrue="1">
      <formula>LEN(TRIM($K$47))=0</formula>
    </cfRule>
  </conditionalFormatting>
  <conditionalFormatting sqref="L47">
    <cfRule type="expression" dxfId="18474" priority="5900" stopIfTrue="1">
      <formula>LEN(TRIM($L$47))=0</formula>
    </cfRule>
  </conditionalFormatting>
  <conditionalFormatting sqref="N46">
    <cfRule type="expression" dxfId="18473" priority="5901" stopIfTrue="1">
      <formula>LEN(TRIM($N$46))=0</formula>
    </cfRule>
  </conditionalFormatting>
  <conditionalFormatting sqref="O46">
    <cfRule type="expression" dxfId="18472" priority="5902" stopIfTrue="1">
      <formula>LEN(TRIM($O$46))=0</formula>
    </cfRule>
  </conditionalFormatting>
  <conditionalFormatting sqref="P46">
    <cfRule type="expression" dxfId="18471" priority="5903" stopIfTrue="1">
      <formula>LEN(TRIM($P$46))=0</formula>
    </cfRule>
  </conditionalFormatting>
  <conditionalFormatting sqref="N47">
    <cfRule type="expression" dxfId="18470" priority="5904" stopIfTrue="1">
      <formula>LEN(TRIM($N$47))=0</formula>
    </cfRule>
  </conditionalFormatting>
  <conditionalFormatting sqref="O47">
    <cfRule type="expression" dxfId="18469" priority="5905" stopIfTrue="1">
      <formula>LEN(TRIM($O$47))=0</formula>
    </cfRule>
  </conditionalFormatting>
  <conditionalFormatting sqref="P47">
    <cfRule type="expression" dxfId="18468" priority="5906" stopIfTrue="1">
      <formula>LEN(TRIM($P$47))=0</formula>
    </cfRule>
  </conditionalFormatting>
  <conditionalFormatting sqref="R46">
    <cfRule type="expression" dxfId="18467" priority="5907" stopIfTrue="1">
      <formula>LEN(TRIM($R$46))=0</formula>
    </cfRule>
  </conditionalFormatting>
  <conditionalFormatting sqref="S46">
    <cfRule type="expression" dxfId="18466" priority="5908" stopIfTrue="1">
      <formula>LEN(TRIM($S$46))=0</formula>
    </cfRule>
  </conditionalFormatting>
  <conditionalFormatting sqref="T46">
    <cfRule type="expression" dxfId="18465" priority="5909" stopIfTrue="1">
      <formula>LEN(TRIM($T$46))=0</formula>
    </cfRule>
  </conditionalFormatting>
  <conditionalFormatting sqref="R47">
    <cfRule type="expression" dxfId="18464" priority="5910" stopIfTrue="1">
      <formula>LEN(TRIM($R$47))=0</formula>
    </cfRule>
  </conditionalFormatting>
  <conditionalFormatting sqref="S47">
    <cfRule type="expression" dxfId="18463" priority="5911" stopIfTrue="1">
      <formula>LEN(TRIM($S$47))=0</formula>
    </cfRule>
  </conditionalFormatting>
  <conditionalFormatting sqref="T47">
    <cfRule type="expression" dxfId="18462" priority="5912" stopIfTrue="1">
      <formula>LEN(TRIM($T$47))=0</formula>
    </cfRule>
  </conditionalFormatting>
  <conditionalFormatting sqref="V46">
    <cfRule type="expression" dxfId="18461" priority="5913" stopIfTrue="1">
      <formula>LEN(TRIM($V$46))=0</formula>
    </cfRule>
  </conditionalFormatting>
  <conditionalFormatting sqref="W46">
    <cfRule type="expression" dxfId="18460" priority="5914" stopIfTrue="1">
      <formula>LEN(TRIM($W$46))=0</formula>
    </cfRule>
  </conditionalFormatting>
  <conditionalFormatting sqref="X46">
    <cfRule type="expression" dxfId="18459" priority="5915" stopIfTrue="1">
      <formula>LEN(TRIM($X$46))=0</formula>
    </cfRule>
  </conditionalFormatting>
  <conditionalFormatting sqref="V47">
    <cfRule type="expression" dxfId="18458" priority="5916" stopIfTrue="1">
      <formula>LEN(TRIM($V$47))=0</formula>
    </cfRule>
  </conditionalFormatting>
  <conditionalFormatting sqref="W47">
    <cfRule type="expression" dxfId="18457" priority="5917" stopIfTrue="1">
      <formula>LEN(TRIM($W$47))=0</formula>
    </cfRule>
  </conditionalFormatting>
  <conditionalFormatting sqref="X47">
    <cfRule type="expression" dxfId="18456" priority="5918" stopIfTrue="1">
      <formula>LEN(TRIM($X$47))=0</formula>
    </cfRule>
  </conditionalFormatting>
  <conditionalFormatting sqref="Z46">
    <cfRule type="expression" dxfId="18455" priority="5919" stopIfTrue="1">
      <formula>LEN(TRIM($Z$46))=0</formula>
    </cfRule>
  </conditionalFormatting>
  <conditionalFormatting sqref="AA46">
    <cfRule type="expression" dxfId="18454" priority="5920" stopIfTrue="1">
      <formula>LEN(TRIM($AA$46))=0</formula>
    </cfRule>
  </conditionalFormatting>
  <conditionalFormatting sqref="AB46">
    <cfRule type="expression" dxfId="18453" priority="5921" stopIfTrue="1">
      <formula>LEN(TRIM($AB$46))=0</formula>
    </cfRule>
  </conditionalFormatting>
  <conditionalFormatting sqref="Z47">
    <cfRule type="expression" dxfId="18452" priority="5922" stopIfTrue="1">
      <formula>LEN(TRIM($Z$47))=0</formula>
    </cfRule>
  </conditionalFormatting>
  <conditionalFormatting sqref="AA47">
    <cfRule type="expression" dxfId="18451" priority="5923" stopIfTrue="1">
      <formula>LEN(TRIM($AA$47))=0</formula>
    </cfRule>
  </conditionalFormatting>
  <conditionalFormatting sqref="AB47">
    <cfRule type="expression" dxfId="18450" priority="5924" stopIfTrue="1">
      <formula>LEN(TRIM($AB$47))=0</formula>
    </cfRule>
  </conditionalFormatting>
  <conditionalFormatting sqref="AD46">
    <cfRule type="expression" dxfId="18449" priority="5925" stopIfTrue="1">
      <formula>LEN(TRIM($AD$46))=0</formula>
    </cfRule>
  </conditionalFormatting>
  <conditionalFormatting sqref="AE46">
    <cfRule type="expression" dxfId="18448" priority="5926" stopIfTrue="1">
      <formula>LEN(TRIM($AE$46))=0</formula>
    </cfRule>
  </conditionalFormatting>
  <conditionalFormatting sqref="AF46">
    <cfRule type="expression" dxfId="18447" priority="5927" stopIfTrue="1">
      <formula>LEN(TRIM($AF$46))=0</formula>
    </cfRule>
  </conditionalFormatting>
  <conditionalFormatting sqref="AD47">
    <cfRule type="expression" dxfId="18446" priority="5928" stopIfTrue="1">
      <formula>LEN(TRIM($AD$47))=0</formula>
    </cfRule>
  </conditionalFormatting>
  <conditionalFormatting sqref="AE47">
    <cfRule type="expression" dxfId="18445" priority="5929" stopIfTrue="1">
      <formula>LEN(TRIM($AE$47))=0</formula>
    </cfRule>
  </conditionalFormatting>
  <conditionalFormatting sqref="AF47">
    <cfRule type="expression" dxfId="18444" priority="5930" stopIfTrue="1">
      <formula>LEN(TRIM($AF$47))=0</formula>
    </cfRule>
  </conditionalFormatting>
  <conditionalFormatting sqref="AH46">
    <cfRule type="expression" dxfId="18443" priority="5931" stopIfTrue="1">
      <formula>LEN(TRIM($AH$46))=0</formula>
    </cfRule>
  </conditionalFormatting>
  <conditionalFormatting sqref="AI46">
    <cfRule type="expression" dxfId="18442" priority="5932" stopIfTrue="1">
      <formula>LEN(TRIM($AI$46))=0</formula>
    </cfRule>
  </conditionalFormatting>
  <conditionalFormatting sqref="AJ46">
    <cfRule type="expression" dxfId="18441" priority="5933" stopIfTrue="1">
      <formula>LEN(TRIM($AJ$46))=0</formula>
    </cfRule>
  </conditionalFormatting>
  <conditionalFormatting sqref="AH47">
    <cfRule type="expression" dxfId="18440" priority="5934" stopIfTrue="1">
      <formula>LEN(TRIM($AH$47))=0</formula>
    </cfRule>
  </conditionalFormatting>
  <conditionalFormatting sqref="AI47">
    <cfRule type="expression" dxfId="18439" priority="5935" stopIfTrue="1">
      <formula>LEN(TRIM($AI$47))=0</formula>
    </cfRule>
  </conditionalFormatting>
  <conditionalFormatting sqref="AJ47">
    <cfRule type="expression" dxfId="18438" priority="5936" stopIfTrue="1">
      <formula>LEN(TRIM($AJ$47))=0</formula>
    </cfRule>
  </conditionalFormatting>
  <conditionalFormatting sqref="AL46">
    <cfRule type="expression" dxfId="18437" priority="5937" stopIfTrue="1">
      <formula>LEN(TRIM($AL$46))=0</formula>
    </cfRule>
  </conditionalFormatting>
  <conditionalFormatting sqref="AM46">
    <cfRule type="expression" dxfId="18436" priority="5938" stopIfTrue="1">
      <formula>LEN(TRIM($AM$46))=0</formula>
    </cfRule>
  </conditionalFormatting>
  <conditionalFormatting sqref="AN46">
    <cfRule type="expression" dxfId="18435" priority="5939" stopIfTrue="1">
      <formula>LEN(TRIM($AN$46))=0</formula>
    </cfRule>
  </conditionalFormatting>
  <conditionalFormatting sqref="AL47">
    <cfRule type="expression" dxfId="18434" priority="5940" stopIfTrue="1">
      <formula>LEN(TRIM($AL$47))=0</formula>
    </cfRule>
  </conditionalFormatting>
  <conditionalFormatting sqref="AM47">
    <cfRule type="expression" dxfId="18433" priority="5941" stopIfTrue="1">
      <formula>LEN(TRIM($AM$47))=0</formula>
    </cfRule>
  </conditionalFormatting>
  <conditionalFormatting sqref="AN47">
    <cfRule type="expression" dxfId="18432" priority="5942" stopIfTrue="1">
      <formula>LEN(TRIM($AN$47))=0</formula>
    </cfRule>
  </conditionalFormatting>
  <conditionalFormatting sqref="AP46">
    <cfRule type="expression" dxfId="18431" priority="5943" stopIfTrue="1">
      <formula>LEN(TRIM($AP$46))=0</formula>
    </cfRule>
  </conditionalFormatting>
  <conditionalFormatting sqref="AQ46">
    <cfRule type="expression" dxfId="18430" priority="5944" stopIfTrue="1">
      <formula>LEN(TRIM($AQ$46))=0</formula>
    </cfRule>
  </conditionalFormatting>
  <conditionalFormatting sqref="AR46">
    <cfRule type="expression" dxfId="18429" priority="5945" stopIfTrue="1">
      <formula>LEN(TRIM($AR$46))=0</formula>
    </cfRule>
  </conditionalFormatting>
  <conditionalFormatting sqref="AP47">
    <cfRule type="expression" dxfId="18428" priority="5946" stopIfTrue="1">
      <formula>LEN(TRIM($AP$47))=0</formula>
    </cfRule>
  </conditionalFormatting>
  <conditionalFormatting sqref="AQ47">
    <cfRule type="expression" dxfId="18427" priority="5947" stopIfTrue="1">
      <formula>LEN(TRIM($AQ$47))=0</formula>
    </cfRule>
  </conditionalFormatting>
  <conditionalFormatting sqref="AR47">
    <cfRule type="expression" dxfId="18426" priority="5948" stopIfTrue="1">
      <formula>LEN(TRIM($AR$47))=0</formula>
    </cfRule>
  </conditionalFormatting>
  <conditionalFormatting sqref="AT46">
    <cfRule type="expression" dxfId="18425" priority="5949" stopIfTrue="1">
      <formula>LEN(TRIM($AT$46))=0</formula>
    </cfRule>
  </conditionalFormatting>
  <conditionalFormatting sqref="AU46">
    <cfRule type="expression" dxfId="18424" priority="5950" stopIfTrue="1">
      <formula>LEN(TRIM($AU$46))=0</formula>
    </cfRule>
  </conditionalFormatting>
  <conditionalFormatting sqref="AV46">
    <cfRule type="expression" dxfId="18423" priority="5951" stopIfTrue="1">
      <formula>LEN(TRIM($AV$46))=0</formula>
    </cfRule>
  </conditionalFormatting>
  <conditionalFormatting sqref="AT47">
    <cfRule type="expression" dxfId="18422" priority="5952" stopIfTrue="1">
      <formula>LEN(TRIM($AT$47))=0</formula>
    </cfRule>
  </conditionalFormatting>
  <conditionalFormatting sqref="AU47">
    <cfRule type="expression" dxfId="18421" priority="5953" stopIfTrue="1">
      <formula>LEN(TRIM($AU$47))=0</formula>
    </cfRule>
  </conditionalFormatting>
  <conditionalFormatting sqref="AV47">
    <cfRule type="expression" dxfId="18420" priority="5954" stopIfTrue="1">
      <formula>LEN(TRIM($AV$47))=0</formula>
    </cfRule>
  </conditionalFormatting>
  <conditionalFormatting sqref="AX46">
    <cfRule type="expression" dxfId="18419" priority="5955" stopIfTrue="1">
      <formula>LEN(TRIM($AX$46))=0</formula>
    </cfRule>
  </conditionalFormatting>
  <conditionalFormatting sqref="AY46">
    <cfRule type="expression" dxfId="18418" priority="5956" stopIfTrue="1">
      <formula>LEN(TRIM($AY$46))=0</formula>
    </cfRule>
  </conditionalFormatting>
  <conditionalFormatting sqref="AZ46">
    <cfRule type="expression" dxfId="18417" priority="5957" stopIfTrue="1">
      <formula>LEN(TRIM($AZ$46))=0</formula>
    </cfRule>
  </conditionalFormatting>
  <conditionalFormatting sqref="AX47">
    <cfRule type="expression" dxfId="18416" priority="5958" stopIfTrue="1">
      <formula>LEN(TRIM($AX$47))=0</formula>
    </cfRule>
  </conditionalFormatting>
  <conditionalFormatting sqref="AY47">
    <cfRule type="expression" dxfId="18415" priority="5959" stopIfTrue="1">
      <formula>LEN(TRIM($AY$47))=0</formula>
    </cfRule>
  </conditionalFormatting>
  <conditionalFormatting sqref="AZ47">
    <cfRule type="expression" dxfId="18414" priority="5960" stopIfTrue="1">
      <formula>LEN(TRIM($AZ$47))=0</formula>
    </cfRule>
  </conditionalFormatting>
  <conditionalFormatting sqref="BB46">
    <cfRule type="expression" dxfId="18413" priority="5961" stopIfTrue="1">
      <formula>LEN(TRIM($BB$46))=0</formula>
    </cfRule>
  </conditionalFormatting>
  <conditionalFormatting sqref="BC46">
    <cfRule type="expression" dxfId="18412" priority="5962" stopIfTrue="1">
      <formula>LEN(TRIM($BC$46))=0</formula>
    </cfRule>
  </conditionalFormatting>
  <conditionalFormatting sqref="BD46">
    <cfRule type="expression" dxfId="18411" priority="5963" stopIfTrue="1">
      <formula>LEN(TRIM($BD$46))=0</formula>
    </cfRule>
  </conditionalFormatting>
  <conditionalFormatting sqref="BB47">
    <cfRule type="expression" dxfId="18410" priority="5964" stopIfTrue="1">
      <formula>LEN(TRIM($BB$47))=0</formula>
    </cfRule>
  </conditionalFormatting>
  <conditionalFormatting sqref="BC47">
    <cfRule type="expression" dxfId="18409" priority="5965" stopIfTrue="1">
      <formula>LEN(TRIM($BC$47))=0</formula>
    </cfRule>
  </conditionalFormatting>
  <conditionalFormatting sqref="BD47">
    <cfRule type="expression" dxfId="18408" priority="5966" stopIfTrue="1">
      <formula>LEN(TRIM($BD$47))=0</formula>
    </cfRule>
  </conditionalFormatting>
  <conditionalFormatting sqref="BF46">
    <cfRule type="expression" dxfId="18407" priority="5967" stopIfTrue="1">
      <formula>LEN(TRIM($BF$46))=0</formula>
    </cfRule>
  </conditionalFormatting>
  <conditionalFormatting sqref="BG46">
    <cfRule type="expression" dxfId="18406" priority="5968" stopIfTrue="1">
      <formula>LEN(TRIM($BG$46))=0</formula>
    </cfRule>
  </conditionalFormatting>
  <conditionalFormatting sqref="BH46">
    <cfRule type="expression" dxfId="18405" priority="5969" stopIfTrue="1">
      <formula>LEN(TRIM($BH$46))=0</formula>
    </cfRule>
  </conditionalFormatting>
  <conditionalFormatting sqref="BF47">
    <cfRule type="expression" dxfId="18404" priority="5970" stopIfTrue="1">
      <formula>LEN(TRIM($BF$47))=0</formula>
    </cfRule>
  </conditionalFormatting>
  <conditionalFormatting sqref="BG47">
    <cfRule type="expression" dxfId="18403" priority="5971" stopIfTrue="1">
      <formula>LEN(TRIM($BG$47))=0</formula>
    </cfRule>
  </conditionalFormatting>
  <conditionalFormatting sqref="BH47">
    <cfRule type="expression" dxfId="18402" priority="5972" stopIfTrue="1">
      <formula>LEN(TRIM($BH$47))=0</formula>
    </cfRule>
  </conditionalFormatting>
  <conditionalFormatting sqref="F49">
    <cfRule type="expression" dxfId="18401" priority="5973" stopIfTrue="1">
      <formula>LEN(TRIM($F$49))=0</formula>
    </cfRule>
  </conditionalFormatting>
  <conditionalFormatting sqref="G49">
    <cfRule type="expression" dxfId="18400" priority="5974" stopIfTrue="1">
      <formula>LEN(TRIM($G$49))=0</formula>
    </cfRule>
  </conditionalFormatting>
  <conditionalFormatting sqref="H49">
    <cfRule type="expression" dxfId="18399" priority="5975" stopIfTrue="1">
      <formula>LEN(TRIM($H$49))=0</formula>
    </cfRule>
  </conditionalFormatting>
  <conditionalFormatting sqref="F50">
    <cfRule type="expression" dxfId="18398" priority="5976" stopIfTrue="1">
      <formula>LEN(TRIM($F$50))=0</formula>
    </cfRule>
  </conditionalFormatting>
  <conditionalFormatting sqref="G50">
    <cfRule type="expression" dxfId="18397" priority="5977" stopIfTrue="1">
      <formula>LEN(TRIM($G$50))=0</formula>
    </cfRule>
  </conditionalFormatting>
  <conditionalFormatting sqref="H50">
    <cfRule type="expression" dxfId="18396" priority="5978" stopIfTrue="1">
      <formula>LEN(TRIM($H$50))=0</formula>
    </cfRule>
  </conditionalFormatting>
  <conditionalFormatting sqref="F51">
    <cfRule type="expression" dxfId="18395" priority="5979" stopIfTrue="1">
      <formula>LEN(TRIM($F$51))=0</formula>
    </cfRule>
  </conditionalFormatting>
  <conditionalFormatting sqref="G51">
    <cfRule type="expression" dxfId="18394" priority="5980" stopIfTrue="1">
      <formula>LEN(TRIM($G$51))=0</formula>
    </cfRule>
  </conditionalFormatting>
  <conditionalFormatting sqref="H51">
    <cfRule type="expression" dxfId="18393" priority="5981" stopIfTrue="1">
      <formula>LEN(TRIM($H$51))=0</formula>
    </cfRule>
  </conditionalFormatting>
  <conditionalFormatting sqref="J49">
    <cfRule type="expression" dxfId="18392" priority="5982" stopIfTrue="1">
      <formula>LEN(TRIM($J$49))=0</formula>
    </cfRule>
  </conditionalFormatting>
  <conditionalFormatting sqref="K49">
    <cfRule type="expression" dxfId="18391" priority="5983" stopIfTrue="1">
      <formula>LEN(TRIM($K$49))=0</formula>
    </cfRule>
  </conditionalFormatting>
  <conditionalFormatting sqref="L49">
    <cfRule type="expression" dxfId="18390" priority="5984" stopIfTrue="1">
      <formula>LEN(TRIM($L$49))=0</formula>
    </cfRule>
  </conditionalFormatting>
  <conditionalFormatting sqref="J50">
    <cfRule type="expression" dxfId="18389" priority="5985" stopIfTrue="1">
      <formula>LEN(TRIM($J$50))=0</formula>
    </cfRule>
  </conditionalFormatting>
  <conditionalFormatting sqref="K50">
    <cfRule type="expression" dxfId="18388" priority="5986" stopIfTrue="1">
      <formula>LEN(TRIM($K$50))=0</formula>
    </cfRule>
  </conditionalFormatting>
  <conditionalFormatting sqref="L50">
    <cfRule type="expression" dxfId="18387" priority="5987" stopIfTrue="1">
      <formula>LEN(TRIM($L$50))=0</formula>
    </cfRule>
  </conditionalFormatting>
  <conditionalFormatting sqref="J51">
    <cfRule type="expression" dxfId="18386" priority="5988" stopIfTrue="1">
      <formula>LEN(TRIM($J$51))=0</formula>
    </cfRule>
  </conditionalFormatting>
  <conditionalFormatting sqref="K51">
    <cfRule type="expression" dxfId="18385" priority="5989" stopIfTrue="1">
      <formula>LEN(TRIM($K$51))=0</formula>
    </cfRule>
  </conditionalFormatting>
  <conditionalFormatting sqref="L51">
    <cfRule type="expression" dxfId="18384" priority="5990" stopIfTrue="1">
      <formula>LEN(TRIM($L$51))=0</formula>
    </cfRule>
  </conditionalFormatting>
  <conditionalFormatting sqref="N49">
    <cfRule type="expression" dxfId="18383" priority="5991" stopIfTrue="1">
      <formula>LEN(TRIM($N$49))=0</formula>
    </cfRule>
  </conditionalFormatting>
  <conditionalFormatting sqref="O49">
    <cfRule type="expression" dxfId="18382" priority="5992" stopIfTrue="1">
      <formula>LEN(TRIM($O$49))=0</formula>
    </cfRule>
  </conditionalFormatting>
  <conditionalFormatting sqref="P49">
    <cfRule type="expression" dxfId="18381" priority="5993" stopIfTrue="1">
      <formula>LEN(TRIM($P$49))=0</formula>
    </cfRule>
  </conditionalFormatting>
  <conditionalFormatting sqref="N50">
    <cfRule type="expression" dxfId="18380" priority="5994" stopIfTrue="1">
      <formula>LEN(TRIM($N$50))=0</formula>
    </cfRule>
  </conditionalFormatting>
  <conditionalFormatting sqref="O50">
    <cfRule type="expression" dxfId="18379" priority="5995" stopIfTrue="1">
      <formula>LEN(TRIM($O$50))=0</formula>
    </cfRule>
  </conditionalFormatting>
  <conditionalFormatting sqref="P50">
    <cfRule type="expression" dxfId="18378" priority="5996" stopIfTrue="1">
      <formula>LEN(TRIM($P$50))=0</formula>
    </cfRule>
  </conditionalFormatting>
  <conditionalFormatting sqref="N51">
    <cfRule type="expression" dxfId="18377" priority="5997" stopIfTrue="1">
      <formula>LEN(TRIM($N$51))=0</formula>
    </cfRule>
  </conditionalFormatting>
  <conditionalFormatting sqref="O51">
    <cfRule type="expression" dxfId="18376" priority="5998" stopIfTrue="1">
      <formula>LEN(TRIM($O$51))=0</formula>
    </cfRule>
  </conditionalFormatting>
  <conditionalFormatting sqref="P51">
    <cfRule type="expression" dxfId="18375" priority="5999" stopIfTrue="1">
      <formula>LEN(TRIM($P$51))=0</formula>
    </cfRule>
  </conditionalFormatting>
  <conditionalFormatting sqref="R49">
    <cfRule type="expression" dxfId="18374" priority="6000" stopIfTrue="1">
      <formula>LEN(TRIM($R$49))=0</formula>
    </cfRule>
  </conditionalFormatting>
  <conditionalFormatting sqref="S49">
    <cfRule type="expression" dxfId="18373" priority="6001" stopIfTrue="1">
      <formula>LEN(TRIM($S$49))=0</formula>
    </cfRule>
  </conditionalFormatting>
  <conditionalFormatting sqref="T49">
    <cfRule type="expression" dxfId="18372" priority="6002" stopIfTrue="1">
      <formula>LEN(TRIM($T$49))=0</formula>
    </cfRule>
  </conditionalFormatting>
  <conditionalFormatting sqref="R50">
    <cfRule type="expression" dxfId="18371" priority="6003" stopIfTrue="1">
      <formula>LEN(TRIM($R$50))=0</formula>
    </cfRule>
  </conditionalFormatting>
  <conditionalFormatting sqref="S50">
    <cfRule type="expression" dxfId="18370" priority="6004" stopIfTrue="1">
      <formula>LEN(TRIM($S$50))=0</formula>
    </cfRule>
  </conditionalFormatting>
  <conditionalFormatting sqref="T50">
    <cfRule type="expression" dxfId="18369" priority="6005" stopIfTrue="1">
      <formula>LEN(TRIM($T$50))=0</formula>
    </cfRule>
  </conditionalFormatting>
  <conditionalFormatting sqref="R51">
    <cfRule type="expression" dxfId="18368" priority="6006" stopIfTrue="1">
      <formula>LEN(TRIM($R$51))=0</formula>
    </cfRule>
  </conditionalFormatting>
  <conditionalFormatting sqref="S51">
    <cfRule type="expression" dxfId="18367" priority="6007" stopIfTrue="1">
      <formula>LEN(TRIM($S$51))=0</formula>
    </cfRule>
  </conditionalFormatting>
  <conditionalFormatting sqref="T51">
    <cfRule type="expression" dxfId="18366" priority="6008" stopIfTrue="1">
      <formula>LEN(TRIM($T$51))=0</formula>
    </cfRule>
  </conditionalFormatting>
  <conditionalFormatting sqref="V49">
    <cfRule type="expression" dxfId="18365" priority="6009" stopIfTrue="1">
      <formula>LEN(TRIM($V$49))=0</formula>
    </cfRule>
  </conditionalFormatting>
  <conditionalFormatting sqref="W49">
    <cfRule type="expression" dxfId="18364" priority="6010" stopIfTrue="1">
      <formula>LEN(TRIM($W$49))=0</formula>
    </cfRule>
  </conditionalFormatting>
  <conditionalFormatting sqref="X49">
    <cfRule type="expression" dxfId="18363" priority="6011" stopIfTrue="1">
      <formula>LEN(TRIM($X$49))=0</formula>
    </cfRule>
  </conditionalFormatting>
  <conditionalFormatting sqref="V50">
    <cfRule type="expression" dxfId="18362" priority="6012" stopIfTrue="1">
      <formula>LEN(TRIM($V$50))=0</formula>
    </cfRule>
  </conditionalFormatting>
  <conditionalFormatting sqref="W50">
    <cfRule type="expression" dxfId="18361" priority="6013" stopIfTrue="1">
      <formula>LEN(TRIM($W$50))=0</formula>
    </cfRule>
  </conditionalFormatting>
  <conditionalFormatting sqref="X50">
    <cfRule type="expression" dxfId="18360" priority="6014" stopIfTrue="1">
      <formula>LEN(TRIM($X$50))=0</formula>
    </cfRule>
  </conditionalFormatting>
  <conditionalFormatting sqref="V51">
    <cfRule type="expression" dxfId="18359" priority="6015" stopIfTrue="1">
      <formula>LEN(TRIM($V$51))=0</formula>
    </cfRule>
  </conditionalFormatting>
  <conditionalFormatting sqref="W51">
    <cfRule type="expression" dxfId="18358" priority="6016" stopIfTrue="1">
      <formula>LEN(TRIM($W$51))=0</formula>
    </cfRule>
  </conditionalFormatting>
  <conditionalFormatting sqref="X51">
    <cfRule type="expression" dxfId="18357" priority="6017" stopIfTrue="1">
      <formula>LEN(TRIM($X$51))=0</formula>
    </cfRule>
  </conditionalFormatting>
  <conditionalFormatting sqref="Z49">
    <cfRule type="expression" dxfId="18356" priority="6018" stopIfTrue="1">
      <formula>LEN(TRIM($Z$49))=0</formula>
    </cfRule>
  </conditionalFormatting>
  <conditionalFormatting sqref="AA49">
    <cfRule type="expression" dxfId="18355" priority="6019" stopIfTrue="1">
      <formula>LEN(TRIM($AA$49))=0</formula>
    </cfRule>
  </conditionalFormatting>
  <conditionalFormatting sqref="AB49">
    <cfRule type="expression" dxfId="18354" priority="6020" stopIfTrue="1">
      <formula>LEN(TRIM($AB$49))=0</formula>
    </cfRule>
  </conditionalFormatting>
  <conditionalFormatting sqref="Z50">
    <cfRule type="expression" dxfId="18353" priority="6021" stopIfTrue="1">
      <formula>LEN(TRIM($Z$50))=0</formula>
    </cfRule>
  </conditionalFormatting>
  <conditionalFormatting sqref="AA50">
    <cfRule type="expression" dxfId="18352" priority="6022" stopIfTrue="1">
      <formula>LEN(TRIM($AA$50))=0</formula>
    </cfRule>
  </conditionalFormatting>
  <conditionalFormatting sqref="AB50">
    <cfRule type="expression" dxfId="18351" priority="6023" stopIfTrue="1">
      <formula>LEN(TRIM($AB$50))=0</formula>
    </cfRule>
  </conditionalFormatting>
  <conditionalFormatting sqref="Z51">
    <cfRule type="expression" dxfId="18350" priority="6024" stopIfTrue="1">
      <formula>LEN(TRIM($Z$51))=0</formula>
    </cfRule>
  </conditionalFormatting>
  <conditionalFormatting sqref="AA51">
    <cfRule type="expression" dxfId="18349" priority="6025" stopIfTrue="1">
      <formula>LEN(TRIM($AA$51))=0</formula>
    </cfRule>
  </conditionalFormatting>
  <conditionalFormatting sqref="AB51">
    <cfRule type="expression" dxfId="18348" priority="6026" stopIfTrue="1">
      <formula>LEN(TRIM($AB$51))=0</formula>
    </cfRule>
  </conditionalFormatting>
  <conditionalFormatting sqref="AD49">
    <cfRule type="expression" dxfId="18347" priority="6027" stopIfTrue="1">
      <formula>LEN(TRIM($AD$49))=0</formula>
    </cfRule>
  </conditionalFormatting>
  <conditionalFormatting sqref="AE49">
    <cfRule type="expression" dxfId="18346" priority="6028" stopIfTrue="1">
      <formula>LEN(TRIM($AE$49))=0</formula>
    </cfRule>
  </conditionalFormatting>
  <conditionalFormatting sqref="AF49">
    <cfRule type="expression" dxfId="18345" priority="6029" stopIfTrue="1">
      <formula>LEN(TRIM($AF$49))=0</formula>
    </cfRule>
  </conditionalFormatting>
  <conditionalFormatting sqref="AD50">
    <cfRule type="expression" dxfId="18344" priority="6030" stopIfTrue="1">
      <formula>LEN(TRIM($AD$50))=0</formula>
    </cfRule>
  </conditionalFormatting>
  <conditionalFormatting sqref="AE50">
    <cfRule type="expression" dxfId="18343" priority="6031" stopIfTrue="1">
      <formula>LEN(TRIM($AE$50))=0</formula>
    </cfRule>
  </conditionalFormatting>
  <conditionalFormatting sqref="AF50">
    <cfRule type="expression" dxfId="18342" priority="6032" stopIfTrue="1">
      <formula>LEN(TRIM($AF$50))=0</formula>
    </cfRule>
  </conditionalFormatting>
  <conditionalFormatting sqref="AD51">
    <cfRule type="expression" dxfId="18341" priority="6033" stopIfTrue="1">
      <formula>LEN(TRIM($AD$51))=0</formula>
    </cfRule>
  </conditionalFormatting>
  <conditionalFormatting sqref="AE51">
    <cfRule type="expression" dxfId="18340" priority="6034" stopIfTrue="1">
      <formula>LEN(TRIM($AE$51))=0</formula>
    </cfRule>
  </conditionalFormatting>
  <conditionalFormatting sqref="AF51">
    <cfRule type="expression" dxfId="18339" priority="6035" stopIfTrue="1">
      <formula>LEN(TRIM($AF$51))=0</formula>
    </cfRule>
  </conditionalFormatting>
  <conditionalFormatting sqref="AH49">
    <cfRule type="expression" dxfId="18338" priority="6036" stopIfTrue="1">
      <formula>LEN(TRIM($AH$49))=0</formula>
    </cfRule>
  </conditionalFormatting>
  <conditionalFormatting sqref="AI49">
    <cfRule type="expression" dxfId="18337" priority="6037" stopIfTrue="1">
      <formula>LEN(TRIM($AI$49))=0</formula>
    </cfRule>
  </conditionalFormatting>
  <conditionalFormatting sqref="AJ49">
    <cfRule type="expression" dxfId="18336" priority="6038" stopIfTrue="1">
      <formula>LEN(TRIM($AJ$49))=0</formula>
    </cfRule>
  </conditionalFormatting>
  <conditionalFormatting sqref="AH50">
    <cfRule type="expression" dxfId="18335" priority="6039" stopIfTrue="1">
      <formula>LEN(TRIM($AH$50))=0</formula>
    </cfRule>
  </conditionalFormatting>
  <conditionalFormatting sqref="AI50">
    <cfRule type="expression" dxfId="18334" priority="6040" stopIfTrue="1">
      <formula>LEN(TRIM($AI$50))=0</formula>
    </cfRule>
  </conditionalFormatting>
  <conditionalFormatting sqref="AJ50">
    <cfRule type="expression" dxfId="18333" priority="6041" stopIfTrue="1">
      <formula>LEN(TRIM($AJ$50))=0</formula>
    </cfRule>
  </conditionalFormatting>
  <conditionalFormatting sqref="AH51">
    <cfRule type="expression" dxfId="18332" priority="6042" stopIfTrue="1">
      <formula>LEN(TRIM($AH$51))=0</formula>
    </cfRule>
  </conditionalFormatting>
  <conditionalFormatting sqref="AI51">
    <cfRule type="expression" dxfId="18331" priority="6043" stopIfTrue="1">
      <formula>LEN(TRIM($AI$51))=0</formula>
    </cfRule>
  </conditionalFormatting>
  <conditionalFormatting sqref="AJ51">
    <cfRule type="expression" dxfId="18330" priority="6044" stopIfTrue="1">
      <formula>LEN(TRIM($AJ$51))=0</formula>
    </cfRule>
  </conditionalFormatting>
  <conditionalFormatting sqref="AL49">
    <cfRule type="expression" dxfId="18329" priority="6045" stopIfTrue="1">
      <formula>LEN(TRIM($AL$49))=0</formula>
    </cfRule>
  </conditionalFormatting>
  <conditionalFormatting sqref="AM49">
    <cfRule type="expression" dxfId="18328" priority="6046" stopIfTrue="1">
      <formula>LEN(TRIM($AM$49))=0</formula>
    </cfRule>
  </conditionalFormatting>
  <conditionalFormatting sqref="AN49">
    <cfRule type="expression" dxfId="18327" priority="6047" stopIfTrue="1">
      <formula>LEN(TRIM($AN$49))=0</formula>
    </cfRule>
  </conditionalFormatting>
  <conditionalFormatting sqref="AL50">
    <cfRule type="expression" dxfId="18326" priority="6048" stopIfTrue="1">
      <formula>LEN(TRIM($AL$50))=0</formula>
    </cfRule>
  </conditionalFormatting>
  <conditionalFormatting sqref="AM50">
    <cfRule type="expression" dxfId="18325" priority="6049" stopIfTrue="1">
      <formula>LEN(TRIM($AM$50))=0</formula>
    </cfRule>
  </conditionalFormatting>
  <conditionalFormatting sqref="AN50">
    <cfRule type="expression" dxfId="18324" priority="6050" stopIfTrue="1">
      <formula>LEN(TRIM($AN$50))=0</formula>
    </cfRule>
  </conditionalFormatting>
  <conditionalFormatting sqref="AL51">
    <cfRule type="expression" dxfId="18323" priority="6051" stopIfTrue="1">
      <formula>LEN(TRIM($AL$51))=0</formula>
    </cfRule>
  </conditionalFormatting>
  <conditionalFormatting sqref="AM51">
    <cfRule type="expression" dxfId="18322" priority="6052" stopIfTrue="1">
      <formula>LEN(TRIM($AM$51))=0</formula>
    </cfRule>
  </conditionalFormatting>
  <conditionalFormatting sqref="AN51">
    <cfRule type="expression" dxfId="18321" priority="6053" stopIfTrue="1">
      <formula>LEN(TRIM($AN$51))=0</formula>
    </cfRule>
  </conditionalFormatting>
  <conditionalFormatting sqref="AP49">
    <cfRule type="expression" dxfId="18320" priority="6054" stopIfTrue="1">
      <formula>LEN(TRIM($AP$49))=0</formula>
    </cfRule>
  </conditionalFormatting>
  <conditionalFormatting sqref="AQ49">
    <cfRule type="expression" dxfId="18319" priority="6055" stopIfTrue="1">
      <formula>LEN(TRIM($AQ$49))=0</formula>
    </cfRule>
  </conditionalFormatting>
  <conditionalFormatting sqref="AR49">
    <cfRule type="expression" dxfId="18318" priority="6056" stopIfTrue="1">
      <formula>LEN(TRIM($AR$49))=0</formula>
    </cfRule>
  </conditionalFormatting>
  <conditionalFormatting sqref="AP50">
    <cfRule type="expression" dxfId="18317" priority="6057" stopIfTrue="1">
      <formula>LEN(TRIM($AP$50))=0</formula>
    </cfRule>
  </conditionalFormatting>
  <conditionalFormatting sqref="AQ50">
    <cfRule type="expression" dxfId="18316" priority="6058" stopIfTrue="1">
      <formula>LEN(TRIM($AQ$50))=0</formula>
    </cfRule>
  </conditionalFormatting>
  <conditionalFormatting sqref="AR50">
    <cfRule type="expression" dxfId="18315" priority="6059" stopIfTrue="1">
      <formula>LEN(TRIM($AR$50))=0</formula>
    </cfRule>
  </conditionalFormatting>
  <conditionalFormatting sqref="AP51">
    <cfRule type="expression" dxfId="18314" priority="6060" stopIfTrue="1">
      <formula>LEN(TRIM($AP$51))=0</formula>
    </cfRule>
  </conditionalFormatting>
  <conditionalFormatting sqref="AQ51">
    <cfRule type="expression" dxfId="18313" priority="6061" stopIfTrue="1">
      <formula>LEN(TRIM($AQ$51))=0</formula>
    </cfRule>
  </conditionalFormatting>
  <conditionalFormatting sqref="AR51">
    <cfRule type="expression" dxfId="18312" priority="6062" stopIfTrue="1">
      <formula>LEN(TRIM($AR$51))=0</formula>
    </cfRule>
  </conditionalFormatting>
  <conditionalFormatting sqref="AT49">
    <cfRule type="expression" dxfId="18311" priority="6063" stopIfTrue="1">
      <formula>LEN(TRIM($AT$49))=0</formula>
    </cfRule>
  </conditionalFormatting>
  <conditionalFormatting sqref="AU49">
    <cfRule type="expression" dxfId="18310" priority="6064" stopIfTrue="1">
      <formula>LEN(TRIM($AU$49))=0</formula>
    </cfRule>
  </conditionalFormatting>
  <conditionalFormatting sqref="AV49">
    <cfRule type="expression" dxfId="18309" priority="6065" stopIfTrue="1">
      <formula>LEN(TRIM($AV$49))=0</formula>
    </cfRule>
  </conditionalFormatting>
  <conditionalFormatting sqref="AT50">
    <cfRule type="expression" dxfId="18308" priority="6066" stopIfTrue="1">
      <formula>LEN(TRIM($AT$50))=0</formula>
    </cfRule>
  </conditionalFormatting>
  <conditionalFormatting sqref="AU50">
    <cfRule type="expression" dxfId="18307" priority="6067" stopIfTrue="1">
      <formula>LEN(TRIM($AU$50))=0</formula>
    </cfRule>
  </conditionalFormatting>
  <conditionalFormatting sqref="AV50">
    <cfRule type="expression" dxfId="18306" priority="6068" stopIfTrue="1">
      <formula>LEN(TRIM($AV$50))=0</formula>
    </cfRule>
  </conditionalFormatting>
  <conditionalFormatting sqref="AT51">
    <cfRule type="expression" dxfId="18305" priority="6069" stopIfTrue="1">
      <formula>LEN(TRIM($AT$51))=0</formula>
    </cfRule>
  </conditionalFormatting>
  <conditionalFormatting sqref="AU51">
    <cfRule type="expression" dxfId="18304" priority="6070" stopIfTrue="1">
      <formula>LEN(TRIM($AU$51))=0</formula>
    </cfRule>
  </conditionalFormatting>
  <conditionalFormatting sqref="AV51">
    <cfRule type="expression" dxfId="18303" priority="6071" stopIfTrue="1">
      <formula>LEN(TRIM($AV$51))=0</formula>
    </cfRule>
  </conditionalFormatting>
  <conditionalFormatting sqref="AX49">
    <cfRule type="expression" dxfId="18302" priority="6072" stopIfTrue="1">
      <formula>LEN(TRIM($AX$49))=0</formula>
    </cfRule>
  </conditionalFormatting>
  <conditionalFormatting sqref="AY49">
    <cfRule type="expression" dxfId="18301" priority="6073" stopIfTrue="1">
      <formula>LEN(TRIM($AY$49))=0</formula>
    </cfRule>
  </conditionalFormatting>
  <conditionalFormatting sqref="AZ49">
    <cfRule type="expression" dxfId="18300" priority="6074" stopIfTrue="1">
      <formula>LEN(TRIM($AZ$49))=0</formula>
    </cfRule>
  </conditionalFormatting>
  <conditionalFormatting sqref="AX50">
    <cfRule type="expression" dxfId="18299" priority="6075" stopIfTrue="1">
      <formula>LEN(TRIM($AX$50))=0</formula>
    </cfRule>
  </conditionalFormatting>
  <conditionalFormatting sqref="AY50">
    <cfRule type="expression" dxfId="18298" priority="6076" stopIfTrue="1">
      <formula>LEN(TRIM($AY$50))=0</formula>
    </cfRule>
  </conditionalFormatting>
  <conditionalFormatting sqref="AZ50">
    <cfRule type="expression" dxfId="18297" priority="6077" stopIfTrue="1">
      <formula>LEN(TRIM($AZ$50))=0</formula>
    </cfRule>
  </conditionalFormatting>
  <conditionalFormatting sqref="AX51">
    <cfRule type="expression" dxfId="18296" priority="6078" stopIfTrue="1">
      <formula>LEN(TRIM($AX$51))=0</formula>
    </cfRule>
  </conditionalFormatting>
  <conditionalFormatting sqref="AY51">
    <cfRule type="expression" dxfId="18295" priority="6079" stopIfTrue="1">
      <formula>LEN(TRIM($AY$51))=0</formula>
    </cfRule>
  </conditionalFormatting>
  <conditionalFormatting sqref="AZ51">
    <cfRule type="expression" dxfId="18294" priority="6080" stopIfTrue="1">
      <formula>LEN(TRIM($AZ$51))=0</formula>
    </cfRule>
  </conditionalFormatting>
  <conditionalFormatting sqref="BB49">
    <cfRule type="expression" dxfId="18293" priority="6081" stopIfTrue="1">
      <formula>LEN(TRIM($BB$49))=0</formula>
    </cfRule>
  </conditionalFormatting>
  <conditionalFormatting sqref="BC49">
    <cfRule type="expression" dxfId="18292" priority="6082" stopIfTrue="1">
      <formula>LEN(TRIM($BC$49))=0</formula>
    </cfRule>
  </conditionalFormatting>
  <conditionalFormatting sqref="BD49">
    <cfRule type="expression" dxfId="18291" priority="6083" stopIfTrue="1">
      <formula>LEN(TRIM($BD$49))=0</formula>
    </cfRule>
  </conditionalFormatting>
  <conditionalFormatting sqref="BB50">
    <cfRule type="expression" dxfId="18290" priority="6084" stopIfTrue="1">
      <formula>LEN(TRIM($BB$50))=0</formula>
    </cfRule>
  </conditionalFormatting>
  <conditionalFormatting sqref="BC50">
    <cfRule type="expression" dxfId="18289" priority="6085" stopIfTrue="1">
      <formula>LEN(TRIM($BC$50))=0</formula>
    </cfRule>
  </conditionalFormatting>
  <conditionalFormatting sqref="BD50">
    <cfRule type="expression" dxfId="18288" priority="6086" stopIfTrue="1">
      <formula>LEN(TRIM($BD$50))=0</formula>
    </cfRule>
  </conditionalFormatting>
  <conditionalFormatting sqref="BB51">
    <cfRule type="expression" dxfId="18287" priority="6087" stopIfTrue="1">
      <formula>LEN(TRIM($BB$51))=0</formula>
    </cfRule>
  </conditionalFormatting>
  <conditionalFormatting sqref="BC51">
    <cfRule type="expression" dxfId="18286" priority="6088" stopIfTrue="1">
      <formula>LEN(TRIM($BC$51))=0</formula>
    </cfRule>
  </conditionalFormatting>
  <conditionalFormatting sqref="BD51">
    <cfRule type="expression" dxfId="18285" priority="6089" stopIfTrue="1">
      <formula>LEN(TRIM($BD$51))=0</formula>
    </cfRule>
  </conditionalFormatting>
  <conditionalFormatting sqref="BF49">
    <cfRule type="expression" dxfId="18284" priority="6090" stopIfTrue="1">
      <formula>LEN(TRIM($BF$49))=0</formula>
    </cfRule>
  </conditionalFormatting>
  <conditionalFormatting sqref="BG49">
    <cfRule type="expression" dxfId="18283" priority="6091" stopIfTrue="1">
      <formula>LEN(TRIM($BG$49))=0</formula>
    </cfRule>
  </conditionalFormatting>
  <conditionalFormatting sqref="BH49">
    <cfRule type="expression" dxfId="18282" priority="6092" stopIfTrue="1">
      <formula>LEN(TRIM($BH$49))=0</formula>
    </cfRule>
  </conditionalFormatting>
  <conditionalFormatting sqref="BF50">
    <cfRule type="expression" dxfId="18281" priority="6093" stopIfTrue="1">
      <formula>LEN(TRIM($BF$50))=0</formula>
    </cfRule>
  </conditionalFormatting>
  <conditionalFormatting sqref="BG50">
    <cfRule type="expression" dxfId="18280" priority="6094" stopIfTrue="1">
      <formula>LEN(TRIM($BG$50))=0</formula>
    </cfRule>
  </conditionalFormatting>
  <conditionalFormatting sqref="BH50">
    <cfRule type="expression" dxfId="18279" priority="6095" stopIfTrue="1">
      <formula>LEN(TRIM($BH$50))=0</formula>
    </cfRule>
  </conditionalFormatting>
  <conditionalFormatting sqref="BF51">
    <cfRule type="expression" dxfId="18278" priority="6096" stopIfTrue="1">
      <formula>LEN(TRIM($BF$51))=0</formula>
    </cfRule>
  </conditionalFormatting>
  <conditionalFormatting sqref="BG51">
    <cfRule type="expression" dxfId="18277" priority="6097" stopIfTrue="1">
      <formula>LEN(TRIM($BG$51))=0</formula>
    </cfRule>
  </conditionalFormatting>
  <conditionalFormatting sqref="BH51">
    <cfRule type="expression" dxfId="18276" priority="6098" stopIfTrue="1">
      <formula>LEN(TRIM($BH$51))=0</formula>
    </cfRule>
  </conditionalFormatting>
  <conditionalFormatting sqref="F55">
    <cfRule type="expression" dxfId="18275" priority="6099" stopIfTrue="1">
      <formula>LEN(TRIM($F$55))=0</formula>
    </cfRule>
  </conditionalFormatting>
  <conditionalFormatting sqref="G55">
    <cfRule type="expression" dxfId="18274" priority="6100" stopIfTrue="1">
      <formula>LEN(TRIM($G$55))=0</formula>
    </cfRule>
  </conditionalFormatting>
  <conditionalFormatting sqref="H55">
    <cfRule type="expression" dxfId="18273" priority="6101" stopIfTrue="1">
      <formula>LEN(TRIM($H$55))=0</formula>
    </cfRule>
  </conditionalFormatting>
  <conditionalFormatting sqref="J55">
    <cfRule type="expression" dxfId="18272" priority="6102" stopIfTrue="1">
      <formula>LEN(TRIM($J$55))=0</formula>
    </cfRule>
  </conditionalFormatting>
  <conditionalFormatting sqref="K55">
    <cfRule type="expression" dxfId="18271" priority="6103" stopIfTrue="1">
      <formula>LEN(TRIM($K$55))=0</formula>
    </cfRule>
  </conditionalFormatting>
  <conditionalFormatting sqref="L55">
    <cfRule type="expression" dxfId="18270" priority="6104" stopIfTrue="1">
      <formula>LEN(TRIM($L$55))=0</formula>
    </cfRule>
  </conditionalFormatting>
  <conditionalFormatting sqref="N55">
    <cfRule type="expression" dxfId="18269" priority="6105" stopIfTrue="1">
      <formula>LEN(TRIM($N$55))=0</formula>
    </cfRule>
  </conditionalFormatting>
  <conditionalFormatting sqref="O55">
    <cfRule type="expression" dxfId="18268" priority="6106" stopIfTrue="1">
      <formula>LEN(TRIM($O$55))=0</formula>
    </cfRule>
  </conditionalFormatting>
  <conditionalFormatting sqref="P55">
    <cfRule type="expression" dxfId="18267" priority="6107" stopIfTrue="1">
      <formula>LEN(TRIM($P$55))=0</formula>
    </cfRule>
  </conditionalFormatting>
  <conditionalFormatting sqref="R55">
    <cfRule type="expression" dxfId="18266" priority="6108" stopIfTrue="1">
      <formula>LEN(TRIM($R$55))=0</formula>
    </cfRule>
  </conditionalFormatting>
  <conditionalFormatting sqref="S55">
    <cfRule type="expression" dxfId="18265" priority="6109" stopIfTrue="1">
      <formula>LEN(TRIM($S$55))=0</formula>
    </cfRule>
  </conditionalFormatting>
  <conditionalFormatting sqref="T55">
    <cfRule type="expression" dxfId="18264" priority="6110" stopIfTrue="1">
      <formula>LEN(TRIM($T$55))=0</formula>
    </cfRule>
  </conditionalFormatting>
  <conditionalFormatting sqref="V55">
    <cfRule type="expression" dxfId="18263" priority="6111" stopIfTrue="1">
      <formula>LEN(TRIM($V$55))=0</formula>
    </cfRule>
  </conditionalFormatting>
  <conditionalFormatting sqref="W55">
    <cfRule type="expression" dxfId="18262" priority="6112" stopIfTrue="1">
      <formula>LEN(TRIM($W$55))=0</formula>
    </cfRule>
  </conditionalFormatting>
  <conditionalFormatting sqref="X55">
    <cfRule type="expression" dxfId="18261" priority="6113" stopIfTrue="1">
      <formula>LEN(TRIM($X$55))=0</formula>
    </cfRule>
  </conditionalFormatting>
  <conditionalFormatting sqref="Z55">
    <cfRule type="expression" dxfId="18260" priority="6114" stopIfTrue="1">
      <formula>LEN(TRIM($Z$55))=0</formula>
    </cfRule>
  </conditionalFormatting>
  <conditionalFormatting sqref="AA55">
    <cfRule type="expression" dxfId="18259" priority="6115" stopIfTrue="1">
      <formula>LEN(TRIM($AA$55))=0</formula>
    </cfRule>
  </conditionalFormatting>
  <conditionalFormatting sqref="AB55">
    <cfRule type="expression" dxfId="18258" priority="6116" stopIfTrue="1">
      <formula>LEN(TRIM($AB$55))=0</formula>
    </cfRule>
  </conditionalFormatting>
  <conditionalFormatting sqref="AD55">
    <cfRule type="expression" dxfId="18257" priority="6117" stopIfTrue="1">
      <formula>LEN(TRIM($AD$55))=0</formula>
    </cfRule>
  </conditionalFormatting>
  <conditionalFormatting sqref="AE55">
    <cfRule type="expression" dxfId="18256" priority="6118" stopIfTrue="1">
      <formula>LEN(TRIM($AE$55))=0</formula>
    </cfRule>
  </conditionalFormatting>
  <conditionalFormatting sqref="AF55">
    <cfRule type="expression" dxfId="18255" priority="6119" stopIfTrue="1">
      <formula>LEN(TRIM($AF$55))=0</formula>
    </cfRule>
  </conditionalFormatting>
  <conditionalFormatting sqref="AH55">
    <cfRule type="expression" dxfId="18254" priority="6120" stopIfTrue="1">
      <formula>LEN(TRIM($AH$55))=0</formula>
    </cfRule>
  </conditionalFormatting>
  <conditionalFormatting sqref="AI55">
    <cfRule type="expression" dxfId="18253" priority="6121" stopIfTrue="1">
      <formula>LEN(TRIM($AI$55))=0</formula>
    </cfRule>
  </conditionalFormatting>
  <conditionalFormatting sqref="AJ55">
    <cfRule type="expression" dxfId="18252" priority="6122" stopIfTrue="1">
      <formula>LEN(TRIM($AJ$55))=0</formula>
    </cfRule>
  </conditionalFormatting>
  <conditionalFormatting sqref="AL55">
    <cfRule type="expression" dxfId="18251" priority="6123" stopIfTrue="1">
      <formula>LEN(TRIM($AL$55))=0</formula>
    </cfRule>
  </conditionalFormatting>
  <conditionalFormatting sqref="AM55">
    <cfRule type="expression" dxfId="18250" priority="6124" stopIfTrue="1">
      <formula>LEN(TRIM($AM$55))=0</formula>
    </cfRule>
  </conditionalFormatting>
  <conditionalFormatting sqref="AN55">
    <cfRule type="expression" dxfId="18249" priority="6125" stopIfTrue="1">
      <formula>LEN(TRIM($AN$55))=0</formula>
    </cfRule>
  </conditionalFormatting>
  <conditionalFormatting sqref="AP55">
    <cfRule type="expression" dxfId="18248" priority="6126" stopIfTrue="1">
      <formula>LEN(TRIM($AP$55))=0</formula>
    </cfRule>
  </conditionalFormatting>
  <conditionalFormatting sqref="AQ55">
    <cfRule type="expression" dxfId="18247" priority="6127" stopIfTrue="1">
      <formula>LEN(TRIM($AQ$55))=0</formula>
    </cfRule>
  </conditionalFormatting>
  <conditionalFormatting sqref="AR55">
    <cfRule type="expression" dxfId="18246" priority="6128" stopIfTrue="1">
      <formula>LEN(TRIM($AR$55))=0</formula>
    </cfRule>
  </conditionalFormatting>
  <conditionalFormatting sqref="AT55">
    <cfRule type="expression" dxfId="18245" priority="6129" stopIfTrue="1">
      <formula>LEN(TRIM($AT$55))=0</formula>
    </cfRule>
  </conditionalFormatting>
  <conditionalFormatting sqref="AU55">
    <cfRule type="expression" dxfId="18244" priority="6130" stopIfTrue="1">
      <formula>LEN(TRIM($AU$55))=0</formula>
    </cfRule>
  </conditionalFormatting>
  <conditionalFormatting sqref="AV55">
    <cfRule type="expression" dxfId="18243" priority="6131" stopIfTrue="1">
      <formula>LEN(TRIM($AV$55))=0</formula>
    </cfRule>
  </conditionalFormatting>
  <conditionalFormatting sqref="AX55">
    <cfRule type="expression" dxfId="18242" priority="6132" stopIfTrue="1">
      <formula>LEN(TRIM($AX$55))=0</formula>
    </cfRule>
  </conditionalFormatting>
  <conditionalFormatting sqref="AY55">
    <cfRule type="expression" dxfId="18241" priority="6133" stopIfTrue="1">
      <formula>LEN(TRIM($AY$55))=0</formula>
    </cfRule>
  </conditionalFormatting>
  <conditionalFormatting sqref="AZ55">
    <cfRule type="expression" dxfId="18240" priority="6134" stopIfTrue="1">
      <formula>LEN(TRIM($AZ$55))=0</formula>
    </cfRule>
  </conditionalFormatting>
  <conditionalFormatting sqref="BB55">
    <cfRule type="expression" dxfId="18239" priority="6135" stopIfTrue="1">
      <formula>LEN(TRIM($BB$55))=0</formula>
    </cfRule>
  </conditionalFormatting>
  <conditionalFormatting sqref="BC55">
    <cfRule type="expression" dxfId="18238" priority="6136" stopIfTrue="1">
      <formula>LEN(TRIM($BC$55))=0</formula>
    </cfRule>
  </conditionalFormatting>
  <conditionalFormatting sqref="BD55">
    <cfRule type="expression" dxfId="18237" priority="6137" stopIfTrue="1">
      <formula>LEN(TRIM($BD$55))=0</formula>
    </cfRule>
  </conditionalFormatting>
  <conditionalFormatting sqref="BF55">
    <cfRule type="expression" dxfId="18236" priority="6138" stopIfTrue="1">
      <formula>LEN(TRIM($BF$55))=0</formula>
    </cfRule>
  </conditionalFormatting>
  <conditionalFormatting sqref="BG55">
    <cfRule type="expression" dxfId="18235" priority="6139" stopIfTrue="1">
      <formula>LEN(TRIM($BG$55))=0</formula>
    </cfRule>
  </conditionalFormatting>
  <conditionalFormatting sqref="BH55">
    <cfRule type="expression" dxfId="18234" priority="6140" stopIfTrue="1">
      <formula>LEN(TRIM($BH$55))=0</formula>
    </cfRule>
  </conditionalFormatting>
  <conditionalFormatting sqref="F57">
    <cfRule type="expression" dxfId="18233" priority="6141" stopIfTrue="1">
      <formula>LEN(TRIM($F$57))=0</formula>
    </cfRule>
  </conditionalFormatting>
  <conditionalFormatting sqref="G57">
    <cfRule type="expression" dxfId="18232" priority="6142" stopIfTrue="1">
      <formula>LEN(TRIM($G$57))=0</formula>
    </cfRule>
  </conditionalFormatting>
  <conditionalFormatting sqref="H57">
    <cfRule type="expression" dxfId="18231" priority="6143" stopIfTrue="1">
      <formula>LEN(TRIM($H$57))=0</formula>
    </cfRule>
  </conditionalFormatting>
  <conditionalFormatting sqref="F58">
    <cfRule type="expression" dxfId="18230" priority="6144" stopIfTrue="1">
      <formula>LEN(TRIM($F$58))=0</formula>
    </cfRule>
  </conditionalFormatting>
  <conditionalFormatting sqref="G58">
    <cfRule type="expression" dxfId="18229" priority="6145" stopIfTrue="1">
      <formula>LEN(TRIM($G$58))=0</formula>
    </cfRule>
  </conditionalFormatting>
  <conditionalFormatting sqref="H58">
    <cfRule type="expression" dxfId="18228" priority="6146" stopIfTrue="1">
      <formula>LEN(TRIM($H$58))=0</formula>
    </cfRule>
  </conditionalFormatting>
  <conditionalFormatting sqref="F59">
    <cfRule type="expression" dxfId="18227" priority="6147" stopIfTrue="1">
      <formula>LEN(TRIM($F$59))=0</formula>
    </cfRule>
  </conditionalFormatting>
  <conditionalFormatting sqref="G59">
    <cfRule type="expression" dxfId="18226" priority="6148" stopIfTrue="1">
      <formula>LEN(TRIM($G$59))=0</formula>
    </cfRule>
  </conditionalFormatting>
  <conditionalFormatting sqref="H59">
    <cfRule type="expression" dxfId="18225" priority="6149" stopIfTrue="1">
      <formula>LEN(TRIM($H$59))=0</formula>
    </cfRule>
  </conditionalFormatting>
  <conditionalFormatting sqref="F60">
    <cfRule type="expression" dxfId="18224" priority="6150" stopIfTrue="1">
      <formula>LEN(TRIM($F$60))=0</formula>
    </cfRule>
  </conditionalFormatting>
  <conditionalFormatting sqref="G60">
    <cfRule type="expression" dxfId="18223" priority="6151" stopIfTrue="1">
      <formula>LEN(TRIM($G$60))=0</formula>
    </cfRule>
  </conditionalFormatting>
  <conditionalFormatting sqref="H60">
    <cfRule type="expression" dxfId="18222" priority="6152" stopIfTrue="1">
      <formula>LEN(TRIM($H$60))=0</formula>
    </cfRule>
  </conditionalFormatting>
  <conditionalFormatting sqref="F61">
    <cfRule type="expression" dxfId="18221" priority="6153" stopIfTrue="1">
      <formula>LEN(TRIM($F$61))=0</formula>
    </cfRule>
  </conditionalFormatting>
  <conditionalFormatting sqref="G61">
    <cfRule type="expression" dxfId="18220" priority="6154" stopIfTrue="1">
      <formula>LEN(TRIM($G$61))=0</formula>
    </cfRule>
  </conditionalFormatting>
  <conditionalFormatting sqref="H61">
    <cfRule type="expression" dxfId="18219" priority="6155" stopIfTrue="1">
      <formula>LEN(TRIM($H$61))=0</formula>
    </cfRule>
  </conditionalFormatting>
  <conditionalFormatting sqref="F62">
    <cfRule type="expression" dxfId="18218" priority="6156" stopIfTrue="1">
      <formula>LEN(TRIM($F$62))=0</formula>
    </cfRule>
  </conditionalFormatting>
  <conditionalFormatting sqref="G62">
    <cfRule type="expression" dxfId="18217" priority="6157" stopIfTrue="1">
      <formula>LEN(TRIM($G$62))=0</formula>
    </cfRule>
  </conditionalFormatting>
  <conditionalFormatting sqref="H62">
    <cfRule type="expression" dxfId="18216" priority="6158" stopIfTrue="1">
      <formula>LEN(TRIM($H$62))=0</formula>
    </cfRule>
  </conditionalFormatting>
  <conditionalFormatting sqref="F63">
    <cfRule type="expression" dxfId="18215" priority="6159" stopIfTrue="1">
      <formula>LEN(TRIM($F$63))=0</formula>
    </cfRule>
  </conditionalFormatting>
  <conditionalFormatting sqref="G63">
    <cfRule type="expression" dxfId="18214" priority="6160" stopIfTrue="1">
      <formula>LEN(TRIM($G$63))=0</formula>
    </cfRule>
  </conditionalFormatting>
  <conditionalFormatting sqref="H63">
    <cfRule type="expression" dxfId="18213" priority="6161" stopIfTrue="1">
      <formula>LEN(TRIM($H$63))=0</formula>
    </cfRule>
  </conditionalFormatting>
  <conditionalFormatting sqref="J57">
    <cfRule type="expression" dxfId="18212" priority="6162" stopIfTrue="1">
      <formula>LEN(TRIM($J$57))=0</formula>
    </cfRule>
  </conditionalFormatting>
  <conditionalFormatting sqref="K57">
    <cfRule type="expression" dxfId="18211" priority="6163" stopIfTrue="1">
      <formula>LEN(TRIM($K$57))=0</formula>
    </cfRule>
  </conditionalFormatting>
  <conditionalFormatting sqref="L57">
    <cfRule type="expression" dxfId="18210" priority="6164" stopIfTrue="1">
      <formula>LEN(TRIM($L$57))=0</formula>
    </cfRule>
  </conditionalFormatting>
  <conditionalFormatting sqref="J58">
    <cfRule type="expression" dxfId="18209" priority="6165" stopIfTrue="1">
      <formula>LEN(TRIM($J$58))=0</formula>
    </cfRule>
  </conditionalFormatting>
  <conditionalFormatting sqref="K58">
    <cfRule type="expression" dxfId="18208" priority="6166" stopIfTrue="1">
      <formula>LEN(TRIM($K$58))=0</formula>
    </cfRule>
  </conditionalFormatting>
  <conditionalFormatting sqref="L58">
    <cfRule type="expression" dxfId="18207" priority="6167" stopIfTrue="1">
      <formula>LEN(TRIM($L$58))=0</formula>
    </cfRule>
  </conditionalFormatting>
  <conditionalFormatting sqref="J59">
    <cfRule type="expression" dxfId="18206" priority="6168" stopIfTrue="1">
      <formula>LEN(TRIM($J$59))=0</formula>
    </cfRule>
  </conditionalFormatting>
  <conditionalFormatting sqref="K59">
    <cfRule type="expression" dxfId="18205" priority="6169" stopIfTrue="1">
      <formula>LEN(TRIM($K$59))=0</formula>
    </cfRule>
  </conditionalFormatting>
  <conditionalFormatting sqref="L59">
    <cfRule type="expression" dxfId="18204" priority="6170" stopIfTrue="1">
      <formula>LEN(TRIM($L$59))=0</formula>
    </cfRule>
  </conditionalFormatting>
  <conditionalFormatting sqref="J60">
    <cfRule type="expression" dxfId="18203" priority="6171" stopIfTrue="1">
      <formula>LEN(TRIM($J$60))=0</formula>
    </cfRule>
  </conditionalFormatting>
  <conditionalFormatting sqref="K60">
    <cfRule type="expression" dxfId="18202" priority="6172" stopIfTrue="1">
      <formula>LEN(TRIM($K$60))=0</formula>
    </cfRule>
  </conditionalFormatting>
  <conditionalFormatting sqref="L60">
    <cfRule type="expression" dxfId="18201" priority="6173" stopIfTrue="1">
      <formula>LEN(TRIM($L$60))=0</formula>
    </cfRule>
  </conditionalFormatting>
  <conditionalFormatting sqref="J61">
    <cfRule type="expression" dxfId="18200" priority="6174" stopIfTrue="1">
      <formula>LEN(TRIM($J$61))=0</formula>
    </cfRule>
  </conditionalFormatting>
  <conditionalFormatting sqref="K61">
    <cfRule type="expression" dxfId="18199" priority="6175" stopIfTrue="1">
      <formula>LEN(TRIM($K$61))=0</formula>
    </cfRule>
  </conditionalFormatting>
  <conditionalFormatting sqref="L61">
    <cfRule type="expression" dxfId="18198" priority="6176" stopIfTrue="1">
      <formula>LEN(TRIM($L$61))=0</formula>
    </cfRule>
  </conditionalFormatting>
  <conditionalFormatting sqref="J62">
    <cfRule type="expression" dxfId="18197" priority="6177" stopIfTrue="1">
      <formula>LEN(TRIM($J$62))=0</formula>
    </cfRule>
  </conditionalFormatting>
  <conditionalFormatting sqref="K62">
    <cfRule type="expression" dxfId="18196" priority="6178" stopIfTrue="1">
      <formula>LEN(TRIM($K$62))=0</formula>
    </cfRule>
  </conditionalFormatting>
  <conditionalFormatting sqref="L62">
    <cfRule type="expression" dxfId="18195" priority="6179" stopIfTrue="1">
      <formula>LEN(TRIM($L$62))=0</formula>
    </cfRule>
  </conditionalFormatting>
  <conditionalFormatting sqref="J63">
    <cfRule type="expression" dxfId="18194" priority="6180" stopIfTrue="1">
      <formula>LEN(TRIM($J$63))=0</formula>
    </cfRule>
  </conditionalFormatting>
  <conditionalFormatting sqref="K63">
    <cfRule type="expression" dxfId="18193" priority="6181" stopIfTrue="1">
      <formula>LEN(TRIM($K$63))=0</formula>
    </cfRule>
  </conditionalFormatting>
  <conditionalFormatting sqref="L63">
    <cfRule type="expression" dxfId="18192" priority="6182" stopIfTrue="1">
      <formula>LEN(TRIM($L$63))=0</formula>
    </cfRule>
  </conditionalFormatting>
  <conditionalFormatting sqref="N57">
    <cfRule type="expression" dxfId="18191" priority="6183" stopIfTrue="1">
      <formula>LEN(TRIM($N$57))=0</formula>
    </cfRule>
  </conditionalFormatting>
  <conditionalFormatting sqref="O57">
    <cfRule type="expression" dxfId="18190" priority="6184" stopIfTrue="1">
      <formula>LEN(TRIM($O$57))=0</formula>
    </cfRule>
  </conditionalFormatting>
  <conditionalFormatting sqref="P57">
    <cfRule type="expression" dxfId="18189" priority="6185" stopIfTrue="1">
      <formula>LEN(TRIM($P$57))=0</formula>
    </cfRule>
  </conditionalFormatting>
  <conditionalFormatting sqref="N58">
    <cfRule type="expression" dxfId="18188" priority="6186" stopIfTrue="1">
      <formula>LEN(TRIM($N$58))=0</formula>
    </cfRule>
  </conditionalFormatting>
  <conditionalFormatting sqref="O58">
    <cfRule type="expression" dxfId="18187" priority="6187" stopIfTrue="1">
      <formula>LEN(TRIM($O$58))=0</formula>
    </cfRule>
  </conditionalFormatting>
  <conditionalFormatting sqref="P58">
    <cfRule type="expression" dxfId="18186" priority="6188" stopIfTrue="1">
      <formula>LEN(TRIM($P$58))=0</formula>
    </cfRule>
  </conditionalFormatting>
  <conditionalFormatting sqref="N59">
    <cfRule type="expression" dxfId="18185" priority="6189" stopIfTrue="1">
      <formula>LEN(TRIM($N$59))=0</formula>
    </cfRule>
  </conditionalFormatting>
  <conditionalFormatting sqref="O59">
    <cfRule type="expression" dxfId="18184" priority="6190" stopIfTrue="1">
      <formula>LEN(TRIM($O$59))=0</formula>
    </cfRule>
  </conditionalFormatting>
  <conditionalFormatting sqref="P59">
    <cfRule type="expression" dxfId="18183" priority="6191" stopIfTrue="1">
      <formula>LEN(TRIM($P$59))=0</formula>
    </cfRule>
  </conditionalFormatting>
  <conditionalFormatting sqref="N60">
    <cfRule type="expression" dxfId="18182" priority="6192" stopIfTrue="1">
      <formula>LEN(TRIM($N$60))=0</formula>
    </cfRule>
  </conditionalFormatting>
  <conditionalFormatting sqref="O60">
    <cfRule type="expression" dxfId="18181" priority="6193" stopIfTrue="1">
      <formula>LEN(TRIM($O$60))=0</formula>
    </cfRule>
  </conditionalFormatting>
  <conditionalFormatting sqref="P60">
    <cfRule type="expression" dxfId="18180" priority="6194" stopIfTrue="1">
      <formula>LEN(TRIM($P$60))=0</formula>
    </cfRule>
  </conditionalFormatting>
  <conditionalFormatting sqref="N61">
    <cfRule type="expression" dxfId="18179" priority="6195" stopIfTrue="1">
      <formula>LEN(TRIM($N$61))=0</formula>
    </cfRule>
  </conditionalFormatting>
  <conditionalFormatting sqref="O61">
    <cfRule type="expression" dxfId="18178" priority="6196" stopIfTrue="1">
      <formula>LEN(TRIM($O$61))=0</formula>
    </cfRule>
  </conditionalFormatting>
  <conditionalFormatting sqref="P61">
    <cfRule type="expression" dxfId="18177" priority="6197" stopIfTrue="1">
      <formula>LEN(TRIM($P$61))=0</formula>
    </cfRule>
  </conditionalFormatting>
  <conditionalFormatting sqref="N62">
    <cfRule type="expression" dxfId="18176" priority="6198" stopIfTrue="1">
      <formula>LEN(TRIM($N$62))=0</formula>
    </cfRule>
  </conditionalFormatting>
  <conditionalFormatting sqref="O62">
    <cfRule type="expression" dxfId="18175" priority="6199" stopIfTrue="1">
      <formula>LEN(TRIM($O$62))=0</formula>
    </cfRule>
  </conditionalFormatting>
  <conditionalFormatting sqref="P62">
    <cfRule type="expression" dxfId="18174" priority="6200" stopIfTrue="1">
      <formula>LEN(TRIM($P$62))=0</formula>
    </cfRule>
  </conditionalFormatting>
  <conditionalFormatting sqref="N63">
    <cfRule type="expression" dxfId="18173" priority="6201" stopIfTrue="1">
      <formula>LEN(TRIM($N$63))=0</formula>
    </cfRule>
  </conditionalFormatting>
  <conditionalFormatting sqref="O63">
    <cfRule type="expression" dxfId="18172" priority="6202" stopIfTrue="1">
      <formula>LEN(TRIM($O$63))=0</formula>
    </cfRule>
  </conditionalFormatting>
  <conditionalFormatting sqref="P63">
    <cfRule type="expression" dxfId="18171" priority="6203" stopIfTrue="1">
      <formula>LEN(TRIM($P$63))=0</formula>
    </cfRule>
  </conditionalFormatting>
  <conditionalFormatting sqref="R57">
    <cfRule type="expression" dxfId="18170" priority="6204" stopIfTrue="1">
      <formula>LEN(TRIM($R$57))=0</formula>
    </cfRule>
  </conditionalFormatting>
  <conditionalFormatting sqref="S57">
    <cfRule type="expression" dxfId="18169" priority="6205" stopIfTrue="1">
      <formula>LEN(TRIM($S$57))=0</formula>
    </cfRule>
  </conditionalFormatting>
  <conditionalFormatting sqref="T57">
    <cfRule type="expression" dxfId="18168" priority="6206" stopIfTrue="1">
      <formula>LEN(TRIM($T$57))=0</formula>
    </cfRule>
  </conditionalFormatting>
  <conditionalFormatting sqref="R58">
    <cfRule type="expression" dxfId="18167" priority="6207" stopIfTrue="1">
      <formula>LEN(TRIM($R$58))=0</formula>
    </cfRule>
  </conditionalFormatting>
  <conditionalFormatting sqref="S58">
    <cfRule type="expression" dxfId="18166" priority="6208" stopIfTrue="1">
      <formula>LEN(TRIM($S$58))=0</formula>
    </cfRule>
  </conditionalFormatting>
  <conditionalFormatting sqref="T58">
    <cfRule type="expression" dxfId="18165" priority="6209" stopIfTrue="1">
      <formula>LEN(TRIM($T$58))=0</formula>
    </cfRule>
  </conditionalFormatting>
  <conditionalFormatting sqref="R59">
    <cfRule type="expression" dxfId="18164" priority="6210" stopIfTrue="1">
      <formula>LEN(TRIM($R$59))=0</formula>
    </cfRule>
  </conditionalFormatting>
  <conditionalFormatting sqref="S59">
    <cfRule type="expression" dxfId="18163" priority="6211" stopIfTrue="1">
      <formula>LEN(TRIM($S$59))=0</formula>
    </cfRule>
  </conditionalFormatting>
  <conditionalFormatting sqref="T59">
    <cfRule type="expression" dxfId="18162" priority="6212" stopIfTrue="1">
      <formula>LEN(TRIM($T$59))=0</formula>
    </cfRule>
  </conditionalFormatting>
  <conditionalFormatting sqref="R60">
    <cfRule type="expression" dxfId="18161" priority="6213" stopIfTrue="1">
      <formula>LEN(TRIM($R$60))=0</formula>
    </cfRule>
  </conditionalFormatting>
  <conditionalFormatting sqref="S60">
    <cfRule type="expression" dxfId="18160" priority="6214" stopIfTrue="1">
      <formula>LEN(TRIM($S$60))=0</formula>
    </cfRule>
  </conditionalFormatting>
  <conditionalFormatting sqref="T60">
    <cfRule type="expression" dxfId="18159" priority="6215" stopIfTrue="1">
      <formula>LEN(TRIM($T$60))=0</formula>
    </cfRule>
  </conditionalFormatting>
  <conditionalFormatting sqref="R61">
    <cfRule type="expression" dxfId="18158" priority="6216" stopIfTrue="1">
      <formula>LEN(TRIM($R$61))=0</formula>
    </cfRule>
  </conditionalFormatting>
  <conditionalFormatting sqref="S61">
    <cfRule type="expression" dxfId="18157" priority="6217" stopIfTrue="1">
      <formula>LEN(TRIM($S$61))=0</formula>
    </cfRule>
  </conditionalFormatting>
  <conditionalFormatting sqref="T61">
    <cfRule type="expression" dxfId="18156" priority="6218" stopIfTrue="1">
      <formula>LEN(TRIM($T$61))=0</formula>
    </cfRule>
  </conditionalFormatting>
  <conditionalFormatting sqref="R62">
    <cfRule type="expression" dxfId="18155" priority="6219" stopIfTrue="1">
      <formula>LEN(TRIM($R$62))=0</formula>
    </cfRule>
  </conditionalFormatting>
  <conditionalFormatting sqref="S62">
    <cfRule type="expression" dxfId="18154" priority="6220" stopIfTrue="1">
      <formula>LEN(TRIM($S$62))=0</formula>
    </cfRule>
  </conditionalFormatting>
  <conditionalFormatting sqref="T62">
    <cfRule type="expression" dxfId="18153" priority="6221" stopIfTrue="1">
      <formula>LEN(TRIM($T$62))=0</formula>
    </cfRule>
  </conditionalFormatting>
  <conditionalFormatting sqref="R63">
    <cfRule type="expression" dxfId="18152" priority="6222" stopIfTrue="1">
      <formula>LEN(TRIM($R$63))=0</formula>
    </cfRule>
  </conditionalFormatting>
  <conditionalFormatting sqref="S63">
    <cfRule type="expression" dxfId="18151" priority="6223" stopIfTrue="1">
      <formula>LEN(TRIM($S$63))=0</formula>
    </cfRule>
  </conditionalFormatting>
  <conditionalFormatting sqref="T63">
    <cfRule type="expression" dxfId="18150" priority="6224" stopIfTrue="1">
      <formula>LEN(TRIM($T$63))=0</formula>
    </cfRule>
  </conditionalFormatting>
  <conditionalFormatting sqref="V57">
    <cfRule type="expression" dxfId="18149" priority="6225" stopIfTrue="1">
      <formula>LEN(TRIM($V$57))=0</formula>
    </cfRule>
  </conditionalFormatting>
  <conditionalFormatting sqref="W57">
    <cfRule type="expression" dxfId="18148" priority="6226" stopIfTrue="1">
      <formula>LEN(TRIM($W$57))=0</formula>
    </cfRule>
  </conditionalFormatting>
  <conditionalFormatting sqref="X57">
    <cfRule type="expression" dxfId="18147" priority="6227" stopIfTrue="1">
      <formula>LEN(TRIM($X$57))=0</formula>
    </cfRule>
  </conditionalFormatting>
  <conditionalFormatting sqref="V58">
    <cfRule type="expression" dxfId="18146" priority="6228" stopIfTrue="1">
      <formula>LEN(TRIM($V$58))=0</formula>
    </cfRule>
  </conditionalFormatting>
  <conditionalFormatting sqref="W58">
    <cfRule type="expression" dxfId="18145" priority="6229" stopIfTrue="1">
      <formula>LEN(TRIM($W$58))=0</formula>
    </cfRule>
  </conditionalFormatting>
  <conditionalFormatting sqref="X58">
    <cfRule type="expression" dxfId="18144" priority="6230" stopIfTrue="1">
      <formula>LEN(TRIM($X$58))=0</formula>
    </cfRule>
  </conditionalFormatting>
  <conditionalFormatting sqref="V59">
    <cfRule type="expression" dxfId="18143" priority="6231" stopIfTrue="1">
      <formula>LEN(TRIM($V$59))=0</formula>
    </cfRule>
  </conditionalFormatting>
  <conditionalFormatting sqref="W59">
    <cfRule type="expression" dxfId="18142" priority="6232" stopIfTrue="1">
      <formula>LEN(TRIM($W$59))=0</formula>
    </cfRule>
  </conditionalFormatting>
  <conditionalFormatting sqref="X59">
    <cfRule type="expression" dxfId="18141" priority="6233" stopIfTrue="1">
      <formula>LEN(TRIM($X$59))=0</formula>
    </cfRule>
  </conditionalFormatting>
  <conditionalFormatting sqref="V60">
    <cfRule type="expression" dxfId="18140" priority="6234" stopIfTrue="1">
      <formula>LEN(TRIM($V$60))=0</formula>
    </cfRule>
  </conditionalFormatting>
  <conditionalFormatting sqref="W60">
    <cfRule type="expression" dxfId="18139" priority="6235" stopIfTrue="1">
      <formula>LEN(TRIM($W$60))=0</formula>
    </cfRule>
  </conditionalFormatting>
  <conditionalFormatting sqref="X60">
    <cfRule type="expression" dxfId="18138" priority="6236" stopIfTrue="1">
      <formula>LEN(TRIM($X$60))=0</formula>
    </cfRule>
  </conditionalFormatting>
  <conditionalFormatting sqref="V61">
    <cfRule type="expression" dxfId="18137" priority="6237" stopIfTrue="1">
      <formula>LEN(TRIM($V$61))=0</formula>
    </cfRule>
  </conditionalFormatting>
  <conditionalFormatting sqref="W61">
    <cfRule type="expression" dxfId="18136" priority="6238" stopIfTrue="1">
      <formula>LEN(TRIM($W$61))=0</formula>
    </cfRule>
  </conditionalFormatting>
  <conditionalFormatting sqref="X61">
    <cfRule type="expression" dxfId="18135" priority="6239" stopIfTrue="1">
      <formula>LEN(TRIM($X$61))=0</formula>
    </cfRule>
  </conditionalFormatting>
  <conditionalFormatting sqref="V62">
    <cfRule type="expression" dxfId="18134" priority="6240" stopIfTrue="1">
      <formula>LEN(TRIM($V$62))=0</formula>
    </cfRule>
  </conditionalFormatting>
  <conditionalFormatting sqref="W62">
    <cfRule type="expression" dxfId="18133" priority="6241" stopIfTrue="1">
      <formula>LEN(TRIM($W$62))=0</formula>
    </cfRule>
  </conditionalFormatting>
  <conditionalFormatting sqref="X62">
    <cfRule type="expression" dxfId="18132" priority="6242" stopIfTrue="1">
      <formula>LEN(TRIM($X$62))=0</formula>
    </cfRule>
  </conditionalFormatting>
  <conditionalFormatting sqref="V63">
    <cfRule type="expression" dxfId="18131" priority="6243" stopIfTrue="1">
      <formula>LEN(TRIM($V$63))=0</formula>
    </cfRule>
  </conditionalFormatting>
  <conditionalFormatting sqref="W63">
    <cfRule type="expression" dxfId="18130" priority="6244" stopIfTrue="1">
      <formula>LEN(TRIM($W$63))=0</formula>
    </cfRule>
  </conditionalFormatting>
  <conditionalFormatting sqref="X63">
    <cfRule type="expression" dxfId="18129" priority="6245" stopIfTrue="1">
      <formula>LEN(TRIM($X$63))=0</formula>
    </cfRule>
  </conditionalFormatting>
  <conditionalFormatting sqref="Z57">
    <cfRule type="expression" dxfId="18128" priority="6246" stopIfTrue="1">
      <formula>LEN(TRIM($Z$57))=0</formula>
    </cfRule>
  </conditionalFormatting>
  <conditionalFormatting sqref="AA57">
    <cfRule type="expression" dxfId="18127" priority="6247" stopIfTrue="1">
      <formula>LEN(TRIM($AA$57))=0</formula>
    </cfRule>
  </conditionalFormatting>
  <conditionalFormatting sqref="AB57">
    <cfRule type="expression" dxfId="18126" priority="6248" stopIfTrue="1">
      <formula>LEN(TRIM($AB$57))=0</formula>
    </cfRule>
  </conditionalFormatting>
  <conditionalFormatting sqref="Z58">
    <cfRule type="expression" dxfId="18125" priority="6249" stopIfTrue="1">
      <formula>LEN(TRIM($Z$58))=0</formula>
    </cfRule>
  </conditionalFormatting>
  <conditionalFormatting sqref="AA58">
    <cfRule type="expression" dxfId="18124" priority="6250" stopIfTrue="1">
      <formula>LEN(TRIM($AA$58))=0</formula>
    </cfRule>
  </conditionalFormatting>
  <conditionalFormatting sqref="AB58">
    <cfRule type="expression" dxfId="18123" priority="6251" stopIfTrue="1">
      <formula>LEN(TRIM($AB$58))=0</formula>
    </cfRule>
  </conditionalFormatting>
  <conditionalFormatting sqref="Z59">
    <cfRule type="expression" dxfId="18122" priority="6252" stopIfTrue="1">
      <formula>LEN(TRIM($Z$59))=0</formula>
    </cfRule>
  </conditionalFormatting>
  <conditionalFormatting sqref="AA59">
    <cfRule type="expression" dxfId="18121" priority="6253" stopIfTrue="1">
      <formula>LEN(TRIM($AA$59))=0</formula>
    </cfRule>
  </conditionalFormatting>
  <conditionalFormatting sqref="AB59">
    <cfRule type="expression" dxfId="18120" priority="6254" stopIfTrue="1">
      <formula>LEN(TRIM($AB$59))=0</formula>
    </cfRule>
  </conditionalFormatting>
  <conditionalFormatting sqref="Z60">
    <cfRule type="expression" dxfId="18119" priority="6255" stopIfTrue="1">
      <formula>LEN(TRIM($Z$60))=0</formula>
    </cfRule>
  </conditionalFormatting>
  <conditionalFormatting sqref="AA60">
    <cfRule type="expression" dxfId="18118" priority="6256" stopIfTrue="1">
      <formula>LEN(TRIM($AA$60))=0</formula>
    </cfRule>
  </conditionalFormatting>
  <conditionalFormatting sqref="AB60">
    <cfRule type="expression" dxfId="18117" priority="6257" stopIfTrue="1">
      <formula>LEN(TRIM($AB$60))=0</formula>
    </cfRule>
  </conditionalFormatting>
  <conditionalFormatting sqref="Z61">
    <cfRule type="expression" dxfId="18116" priority="6258" stopIfTrue="1">
      <formula>LEN(TRIM($Z$61))=0</formula>
    </cfRule>
  </conditionalFormatting>
  <conditionalFormatting sqref="AA61">
    <cfRule type="expression" dxfId="18115" priority="6259" stopIfTrue="1">
      <formula>LEN(TRIM($AA$61))=0</formula>
    </cfRule>
  </conditionalFormatting>
  <conditionalFormatting sqref="AB61">
    <cfRule type="expression" dxfId="18114" priority="6260" stopIfTrue="1">
      <formula>LEN(TRIM($AB$61))=0</formula>
    </cfRule>
  </conditionalFormatting>
  <conditionalFormatting sqref="Z62">
    <cfRule type="expression" dxfId="18113" priority="6261" stopIfTrue="1">
      <formula>LEN(TRIM($Z$62))=0</formula>
    </cfRule>
  </conditionalFormatting>
  <conditionalFormatting sqref="AA62">
    <cfRule type="expression" dxfId="18112" priority="6262" stopIfTrue="1">
      <formula>LEN(TRIM($AA$62))=0</formula>
    </cfRule>
  </conditionalFormatting>
  <conditionalFormatting sqref="AB62">
    <cfRule type="expression" dxfId="18111" priority="6263" stopIfTrue="1">
      <formula>LEN(TRIM($AB$62))=0</formula>
    </cfRule>
  </conditionalFormatting>
  <conditionalFormatting sqref="Z63">
    <cfRule type="expression" dxfId="18110" priority="6264" stopIfTrue="1">
      <formula>LEN(TRIM($Z$63))=0</formula>
    </cfRule>
  </conditionalFormatting>
  <conditionalFormatting sqref="AA63">
    <cfRule type="expression" dxfId="18109" priority="6265" stopIfTrue="1">
      <formula>LEN(TRIM($AA$63))=0</formula>
    </cfRule>
  </conditionalFormatting>
  <conditionalFormatting sqref="AB63">
    <cfRule type="expression" dxfId="18108" priority="6266" stopIfTrue="1">
      <formula>LEN(TRIM($AB$63))=0</formula>
    </cfRule>
  </conditionalFormatting>
  <conditionalFormatting sqref="AD57">
    <cfRule type="expression" dxfId="18107" priority="6267" stopIfTrue="1">
      <formula>LEN(TRIM($AD$57))=0</formula>
    </cfRule>
  </conditionalFormatting>
  <conditionalFormatting sqref="AE57">
    <cfRule type="expression" dxfId="18106" priority="6268" stopIfTrue="1">
      <formula>LEN(TRIM($AE$57))=0</formula>
    </cfRule>
  </conditionalFormatting>
  <conditionalFormatting sqref="AF57">
    <cfRule type="expression" dxfId="18105" priority="6269" stopIfTrue="1">
      <formula>LEN(TRIM($AF$57))=0</formula>
    </cfRule>
  </conditionalFormatting>
  <conditionalFormatting sqref="AD58">
    <cfRule type="expression" dxfId="18104" priority="6270" stopIfTrue="1">
      <formula>LEN(TRIM($AD$58))=0</formula>
    </cfRule>
  </conditionalFormatting>
  <conditionalFormatting sqref="AE58">
    <cfRule type="expression" dxfId="18103" priority="6271" stopIfTrue="1">
      <formula>LEN(TRIM($AE$58))=0</formula>
    </cfRule>
  </conditionalFormatting>
  <conditionalFormatting sqref="AF58">
    <cfRule type="expression" dxfId="18102" priority="6272" stopIfTrue="1">
      <formula>LEN(TRIM($AF$58))=0</formula>
    </cfRule>
  </conditionalFormatting>
  <conditionalFormatting sqref="AD59">
    <cfRule type="expression" dxfId="18101" priority="6273" stopIfTrue="1">
      <formula>LEN(TRIM($AD$59))=0</formula>
    </cfRule>
  </conditionalFormatting>
  <conditionalFormatting sqref="AE59">
    <cfRule type="expression" dxfId="18100" priority="6274" stopIfTrue="1">
      <formula>LEN(TRIM($AE$59))=0</formula>
    </cfRule>
  </conditionalFormatting>
  <conditionalFormatting sqref="AF59">
    <cfRule type="expression" dxfId="18099" priority="6275" stopIfTrue="1">
      <formula>LEN(TRIM($AF$59))=0</formula>
    </cfRule>
  </conditionalFormatting>
  <conditionalFormatting sqref="AD60">
    <cfRule type="expression" dxfId="18098" priority="6276" stopIfTrue="1">
      <formula>LEN(TRIM($AD$60))=0</formula>
    </cfRule>
  </conditionalFormatting>
  <conditionalFormatting sqref="AE60">
    <cfRule type="expression" dxfId="18097" priority="6277" stopIfTrue="1">
      <formula>LEN(TRIM($AE$60))=0</formula>
    </cfRule>
  </conditionalFormatting>
  <conditionalFormatting sqref="AF60">
    <cfRule type="expression" dxfId="18096" priority="6278" stopIfTrue="1">
      <formula>LEN(TRIM($AF$60))=0</formula>
    </cfRule>
  </conditionalFormatting>
  <conditionalFormatting sqref="AD61">
    <cfRule type="expression" dxfId="18095" priority="6279" stopIfTrue="1">
      <formula>LEN(TRIM($AD$61))=0</formula>
    </cfRule>
  </conditionalFormatting>
  <conditionalFormatting sqref="AE61">
    <cfRule type="expression" dxfId="18094" priority="6280" stopIfTrue="1">
      <formula>LEN(TRIM($AE$61))=0</formula>
    </cfRule>
  </conditionalFormatting>
  <conditionalFormatting sqref="AF61">
    <cfRule type="expression" dxfId="18093" priority="6281" stopIfTrue="1">
      <formula>LEN(TRIM($AF$61))=0</formula>
    </cfRule>
  </conditionalFormatting>
  <conditionalFormatting sqref="AD62">
    <cfRule type="expression" dxfId="18092" priority="6282" stopIfTrue="1">
      <formula>LEN(TRIM($AD$62))=0</formula>
    </cfRule>
  </conditionalFormatting>
  <conditionalFormatting sqref="AE62">
    <cfRule type="expression" dxfId="18091" priority="6283" stopIfTrue="1">
      <formula>LEN(TRIM($AE$62))=0</formula>
    </cfRule>
  </conditionalFormatting>
  <conditionalFormatting sqref="AF62">
    <cfRule type="expression" dxfId="18090" priority="6284" stopIfTrue="1">
      <formula>LEN(TRIM($AF$62))=0</formula>
    </cfRule>
  </conditionalFormatting>
  <conditionalFormatting sqref="AD63">
    <cfRule type="expression" dxfId="18089" priority="6285" stopIfTrue="1">
      <formula>LEN(TRIM($AD$63))=0</formula>
    </cfRule>
  </conditionalFormatting>
  <conditionalFormatting sqref="AE63">
    <cfRule type="expression" dxfId="18088" priority="6286" stopIfTrue="1">
      <formula>LEN(TRIM($AE$63))=0</formula>
    </cfRule>
  </conditionalFormatting>
  <conditionalFormatting sqref="AF63">
    <cfRule type="expression" dxfId="18087" priority="6287" stopIfTrue="1">
      <formula>LEN(TRIM($AF$63))=0</formula>
    </cfRule>
  </conditionalFormatting>
  <conditionalFormatting sqref="AH57">
    <cfRule type="expression" dxfId="18086" priority="6288" stopIfTrue="1">
      <formula>LEN(TRIM($AH$57))=0</formula>
    </cfRule>
  </conditionalFormatting>
  <conditionalFormatting sqref="AI57">
    <cfRule type="expression" dxfId="18085" priority="6289" stopIfTrue="1">
      <formula>LEN(TRIM($AI$57))=0</formula>
    </cfRule>
  </conditionalFormatting>
  <conditionalFormatting sqref="AJ57">
    <cfRule type="expression" dxfId="18084" priority="6290" stopIfTrue="1">
      <formula>LEN(TRIM($AJ$57))=0</formula>
    </cfRule>
  </conditionalFormatting>
  <conditionalFormatting sqref="AH58">
    <cfRule type="expression" dxfId="18083" priority="6291" stopIfTrue="1">
      <formula>LEN(TRIM($AH$58))=0</formula>
    </cfRule>
  </conditionalFormatting>
  <conditionalFormatting sqref="AI58">
    <cfRule type="expression" dxfId="18082" priority="6292" stopIfTrue="1">
      <formula>LEN(TRIM($AI$58))=0</formula>
    </cfRule>
  </conditionalFormatting>
  <conditionalFormatting sqref="AJ58">
    <cfRule type="expression" dxfId="18081" priority="6293" stopIfTrue="1">
      <formula>LEN(TRIM($AJ$58))=0</formula>
    </cfRule>
  </conditionalFormatting>
  <conditionalFormatting sqref="AH59">
    <cfRule type="expression" dxfId="18080" priority="6294" stopIfTrue="1">
      <formula>LEN(TRIM($AH$59))=0</formula>
    </cfRule>
  </conditionalFormatting>
  <conditionalFormatting sqref="AI59">
    <cfRule type="expression" dxfId="18079" priority="6295" stopIfTrue="1">
      <formula>LEN(TRIM($AI$59))=0</formula>
    </cfRule>
  </conditionalFormatting>
  <conditionalFormatting sqref="AJ59">
    <cfRule type="expression" dxfId="18078" priority="6296" stopIfTrue="1">
      <formula>LEN(TRIM($AJ$59))=0</formula>
    </cfRule>
  </conditionalFormatting>
  <conditionalFormatting sqref="AH60">
    <cfRule type="expression" dxfId="18077" priority="6297" stopIfTrue="1">
      <formula>LEN(TRIM($AH$60))=0</formula>
    </cfRule>
  </conditionalFormatting>
  <conditionalFormatting sqref="AI60">
    <cfRule type="expression" dxfId="18076" priority="6298" stopIfTrue="1">
      <formula>LEN(TRIM($AI$60))=0</formula>
    </cfRule>
  </conditionalFormatting>
  <conditionalFormatting sqref="AJ60">
    <cfRule type="expression" dxfId="18075" priority="6299" stopIfTrue="1">
      <formula>LEN(TRIM($AJ$60))=0</formula>
    </cfRule>
  </conditionalFormatting>
  <conditionalFormatting sqref="AH61">
    <cfRule type="expression" dxfId="18074" priority="6300" stopIfTrue="1">
      <formula>LEN(TRIM($AH$61))=0</formula>
    </cfRule>
  </conditionalFormatting>
  <conditionalFormatting sqref="AI61">
    <cfRule type="expression" dxfId="18073" priority="6301" stopIfTrue="1">
      <formula>LEN(TRIM($AI$61))=0</formula>
    </cfRule>
  </conditionalFormatting>
  <conditionalFormatting sqref="AJ61">
    <cfRule type="expression" dxfId="18072" priority="6302" stopIfTrue="1">
      <formula>LEN(TRIM($AJ$61))=0</formula>
    </cfRule>
  </conditionalFormatting>
  <conditionalFormatting sqref="AH62">
    <cfRule type="expression" dxfId="18071" priority="6303" stopIfTrue="1">
      <formula>LEN(TRIM($AH$62))=0</formula>
    </cfRule>
  </conditionalFormatting>
  <conditionalFormatting sqref="AI62">
    <cfRule type="expression" dxfId="18070" priority="6304" stopIfTrue="1">
      <formula>LEN(TRIM($AI$62))=0</formula>
    </cfRule>
  </conditionalFormatting>
  <conditionalFormatting sqref="AJ62">
    <cfRule type="expression" dxfId="18069" priority="6305" stopIfTrue="1">
      <formula>LEN(TRIM($AJ$62))=0</formula>
    </cfRule>
  </conditionalFormatting>
  <conditionalFormatting sqref="AH63">
    <cfRule type="expression" dxfId="18068" priority="6306" stopIfTrue="1">
      <formula>LEN(TRIM($AH$63))=0</formula>
    </cfRule>
  </conditionalFormatting>
  <conditionalFormatting sqref="AI63">
    <cfRule type="expression" dxfId="18067" priority="6307" stopIfTrue="1">
      <formula>LEN(TRIM($AI$63))=0</formula>
    </cfRule>
  </conditionalFormatting>
  <conditionalFormatting sqref="AJ63">
    <cfRule type="expression" dxfId="18066" priority="6308" stopIfTrue="1">
      <formula>LEN(TRIM($AJ$63))=0</formula>
    </cfRule>
  </conditionalFormatting>
  <conditionalFormatting sqref="AL57">
    <cfRule type="expression" dxfId="18065" priority="6309" stopIfTrue="1">
      <formula>LEN(TRIM($AL$57))=0</formula>
    </cfRule>
  </conditionalFormatting>
  <conditionalFormatting sqref="AM57">
    <cfRule type="expression" dxfId="18064" priority="6310" stopIfTrue="1">
      <formula>LEN(TRIM($AM$57))=0</formula>
    </cfRule>
  </conditionalFormatting>
  <conditionalFormatting sqref="AN57">
    <cfRule type="expression" dxfId="18063" priority="6311" stopIfTrue="1">
      <formula>LEN(TRIM($AN$57))=0</formula>
    </cfRule>
  </conditionalFormatting>
  <conditionalFormatting sqref="AL58">
    <cfRule type="expression" dxfId="18062" priority="6312" stopIfTrue="1">
      <formula>LEN(TRIM($AL$58))=0</formula>
    </cfRule>
  </conditionalFormatting>
  <conditionalFormatting sqref="AM58">
    <cfRule type="expression" dxfId="18061" priority="6313" stopIfTrue="1">
      <formula>LEN(TRIM($AM$58))=0</formula>
    </cfRule>
  </conditionalFormatting>
  <conditionalFormatting sqref="AN58">
    <cfRule type="expression" dxfId="18060" priority="6314" stopIfTrue="1">
      <formula>LEN(TRIM($AN$58))=0</formula>
    </cfRule>
  </conditionalFormatting>
  <conditionalFormatting sqref="AL59">
    <cfRule type="expression" dxfId="18059" priority="6315" stopIfTrue="1">
      <formula>LEN(TRIM($AL$59))=0</formula>
    </cfRule>
  </conditionalFormatting>
  <conditionalFormatting sqref="AM59">
    <cfRule type="expression" dxfId="18058" priority="6316" stopIfTrue="1">
      <formula>LEN(TRIM($AM$59))=0</formula>
    </cfRule>
  </conditionalFormatting>
  <conditionalFormatting sqref="AN59">
    <cfRule type="expression" dxfId="18057" priority="6317" stopIfTrue="1">
      <formula>LEN(TRIM($AN$59))=0</formula>
    </cfRule>
  </conditionalFormatting>
  <conditionalFormatting sqref="AL60">
    <cfRule type="expression" dxfId="18056" priority="6318" stopIfTrue="1">
      <formula>LEN(TRIM($AL$60))=0</formula>
    </cfRule>
  </conditionalFormatting>
  <conditionalFormatting sqref="AM60">
    <cfRule type="expression" dxfId="18055" priority="6319" stopIfTrue="1">
      <formula>LEN(TRIM($AM$60))=0</formula>
    </cfRule>
  </conditionalFormatting>
  <conditionalFormatting sqref="AN60">
    <cfRule type="expression" dxfId="18054" priority="6320" stopIfTrue="1">
      <formula>LEN(TRIM($AN$60))=0</formula>
    </cfRule>
  </conditionalFormatting>
  <conditionalFormatting sqref="AL61">
    <cfRule type="expression" dxfId="18053" priority="6321" stopIfTrue="1">
      <formula>LEN(TRIM($AL$61))=0</formula>
    </cfRule>
  </conditionalFormatting>
  <conditionalFormatting sqref="AM61">
    <cfRule type="expression" dxfId="18052" priority="6322" stopIfTrue="1">
      <formula>LEN(TRIM($AM$61))=0</formula>
    </cfRule>
  </conditionalFormatting>
  <conditionalFormatting sqref="AN61">
    <cfRule type="expression" dxfId="18051" priority="6323" stopIfTrue="1">
      <formula>LEN(TRIM($AN$61))=0</formula>
    </cfRule>
  </conditionalFormatting>
  <conditionalFormatting sqref="AL62">
    <cfRule type="expression" dxfId="18050" priority="6324" stopIfTrue="1">
      <formula>LEN(TRIM($AL$62))=0</formula>
    </cfRule>
  </conditionalFormatting>
  <conditionalFormatting sqref="AM62">
    <cfRule type="expression" dxfId="18049" priority="6325" stopIfTrue="1">
      <formula>LEN(TRIM($AM$62))=0</formula>
    </cfRule>
  </conditionalFormatting>
  <conditionalFormatting sqref="AN62">
    <cfRule type="expression" dxfId="18048" priority="6326" stopIfTrue="1">
      <formula>LEN(TRIM($AN$62))=0</formula>
    </cfRule>
  </conditionalFormatting>
  <conditionalFormatting sqref="AL63">
    <cfRule type="expression" dxfId="18047" priority="6327" stopIfTrue="1">
      <formula>LEN(TRIM($AL$63))=0</formula>
    </cfRule>
  </conditionalFormatting>
  <conditionalFormatting sqref="AM63">
    <cfRule type="expression" dxfId="18046" priority="6328" stopIfTrue="1">
      <formula>LEN(TRIM($AM$63))=0</formula>
    </cfRule>
  </conditionalFormatting>
  <conditionalFormatting sqref="AN63">
    <cfRule type="expression" dxfId="18045" priority="6329" stopIfTrue="1">
      <formula>LEN(TRIM($AN$63))=0</formula>
    </cfRule>
  </conditionalFormatting>
  <conditionalFormatting sqref="AP57">
    <cfRule type="expression" dxfId="18044" priority="6330" stopIfTrue="1">
      <formula>LEN(TRIM($AP$57))=0</formula>
    </cfRule>
  </conditionalFormatting>
  <conditionalFormatting sqref="AQ57">
    <cfRule type="expression" dxfId="18043" priority="6331" stopIfTrue="1">
      <formula>LEN(TRIM($AQ$57))=0</formula>
    </cfRule>
  </conditionalFormatting>
  <conditionalFormatting sqref="AR57">
    <cfRule type="expression" dxfId="18042" priority="6332" stopIfTrue="1">
      <formula>LEN(TRIM($AR$57))=0</formula>
    </cfRule>
  </conditionalFormatting>
  <conditionalFormatting sqref="AP58">
    <cfRule type="expression" dxfId="18041" priority="6333" stopIfTrue="1">
      <formula>LEN(TRIM($AP$58))=0</formula>
    </cfRule>
  </conditionalFormatting>
  <conditionalFormatting sqref="AQ58">
    <cfRule type="expression" dxfId="18040" priority="6334" stopIfTrue="1">
      <formula>LEN(TRIM($AQ$58))=0</formula>
    </cfRule>
  </conditionalFormatting>
  <conditionalFormatting sqref="AR58">
    <cfRule type="expression" dxfId="18039" priority="6335" stopIfTrue="1">
      <formula>LEN(TRIM($AR$58))=0</formula>
    </cfRule>
  </conditionalFormatting>
  <conditionalFormatting sqref="AP59">
    <cfRule type="expression" dxfId="18038" priority="6336" stopIfTrue="1">
      <formula>LEN(TRIM($AP$59))=0</formula>
    </cfRule>
  </conditionalFormatting>
  <conditionalFormatting sqref="AQ59">
    <cfRule type="expression" dxfId="18037" priority="6337" stopIfTrue="1">
      <formula>LEN(TRIM($AQ$59))=0</formula>
    </cfRule>
  </conditionalFormatting>
  <conditionalFormatting sqref="AR59">
    <cfRule type="expression" dxfId="18036" priority="6338" stopIfTrue="1">
      <formula>LEN(TRIM($AR$59))=0</formula>
    </cfRule>
  </conditionalFormatting>
  <conditionalFormatting sqref="AP60">
    <cfRule type="expression" dxfId="18035" priority="6339" stopIfTrue="1">
      <formula>LEN(TRIM($AP$60))=0</formula>
    </cfRule>
  </conditionalFormatting>
  <conditionalFormatting sqref="AQ60">
    <cfRule type="expression" dxfId="18034" priority="6340" stopIfTrue="1">
      <formula>LEN(TRIM($AQ$60))=0</formula>
    </cfRule>
  </conditionalFormatting>
  <conditionalFormatting sqref="AR60">
    <cfRule type="expression" dxfId="18033" priority="6341" stopIfTrue="1">
      <formula>LEN(TRIM($AR$60))=0</formula>
    </cfRule>
  </conditionalFormatting>
  <conditionalFormatting sqref="AP61">
    <cfRule type="expression" dxfId="18032" priority="6342" stopIfTrue="1">
      <formula>LEN(TRIM($AP$61))=0</formula>
    </cfRule>
  </conditionalFormatting>
  <conditionalFormatting sqref="AQ61">
    <cfRule type="expression" dxfId="18031" priority="6343" stopIfTrue="1">
      <formula>LEN(TRIM($AQ$61))=0</formula>
    </cfRule>
  </conditionalFormatting>
  <conditionalFormatting sqref="AR61">
    <cfRule type="expression" dxfId="18030" priority="6344" stopIfTrue="1">
      <formula>LEN(TRIM($AR$61))=0</formula>
    </cfRule>
  </conditionalFormatting>
  <conditionalFormatting sqref="AP62">
    <cfRule type="expression" dxfId="18029" priority="6345" stopIfTrue="1">
      <formula>LEN(TRIM($AP$62))=0</formula>
    </cfRule>
  </conditionalFormatting>
  <conditionalFormatting sqref="AQ62">
    <cfRule type="expression" dxfId="18028" priority="6346" stopIfTrue="1">
      <formula>LEN(TRIM($AQ$62))=0</formula>
    </cfRule>
  </conditionalFormatting>
  <conditionalFormatting sqref="AR62">
    <cfRule type="expression" dxfId="18027" priority="6347" stopIfTrue="1">
      <formula>LEN(TRIM($AR$62))=0</formula>
    </cfRule>
  </conditionalFormatting>
  <conditionalFormatting sqref="AP63">
    <cfRule type="expression" dxfId="18026" priority="6348" stopIfTrue="1">
      <formula>LEN(TRIM($AP$63))=0</formula>
    </cfRule>
  </conditionalFormatting>
  <conditionalFormatting sqref="AQ63">
    <cfRule type="expression" dxfId="18025" priority="6349" stopIfTrue="1">
      <formula>LEN(TRIM($AQ$63))=0</formula>
    </cfRule>
  </conditionalFormatting>
  <conditionalFormatting sqref="AR63">
    <cfRule type="expression" dxfId="18024" priority="6350" stopIfTrue="1">
      <formula>LEN(TRIM($AR$63))=0</formula>
    </cfRule>
  </conditionalFormatting>
  <conditionalFormatting sqref="AT57">
    <cfRule type="expression" dxfId="18023" priority="6351" stopIfTrue="1">
      <formula>LEN(TRIM($AT$57))=0</formula>
    </cfRule>
  </conditionalFormatting>
  <conditionalFormatting sqref="AU57">
    <cfRule type="expression" dxfId="18022" priority="6352" stopIfTrue="1">
      <formula>LEN(TRIM($AU$57))=0</formula>
    </cfRule>
  </conditionalFormatting>
  <conditionalFormatting sqref="AV57">
    <cfRule type="expression" dxfId="18021" priority="6353" stopIfTrue="1">
      <formula>LEN(TRIM($AV$57))=0</formula>
    </cfRule>
  </conditionalFormatting>
  <conditionalFormatting sqref="AT58">
    <cfRule type="expression" dxfId="18020" priority="6354" stopIfTrue="1">
      <formula>LEN(TRIM($AT$58))=0</formula>
    </cfRule>
  </conditionalFormatting>
  <conditionalFormatting sqref="AU58">
    <cfRule type="expression" dxfId="18019" priority="6355" stopIfTrue="1">
      <formula>LEN(TRIM($AU$58))=0</formula>
    </cfRule>
  </conditionalFormatting>
  <conditionalFormatting sqref="AV58">
    <cfRule type="expression" dxfId="18018" priority="6356" stopIfTrue="1">
      <formula>LEN(TRIM($AV$58))=0</formula>
    </cfRule>
  </conditionalFormatting>
  <conditionalFormatting sqref="AT59">
    <cfRule type="expression" dxfId="18017" priority="6357" stopIfTrue="1">
      <formula>LEN(TRIM($AT$59))=0</formula>
    </cfRule>
  </conditionalFormatting>
  <conditionalFormatting sqref="AU59">
    <cfRule type="expression" dxfId="18016" priority="6358" stopIfTrue="1">
      <formula>LEN(TRIM($AU$59))=0</formula>
    </cfRule>
  </conditionalFormatting>
  <conditionalFormatting sqref="AV59">
    <cfRule type="expression" dxfId="18015" priority="6359" stopIfTrue="1">
      <formula>LEN(TRIM($AV$59))=0</formula>
    </cfRule>
  </conditionalFormatting>
  <conditionalFormatting sqref="AT60">
    <cfRule type="expression" dxfId="18014" priority="6360" stopIfTrue="1">
      <formula>LEN(TRIM($AT$60))=0</formula>
    </cfRule>
  </conditionalFormatting>
  <conditionalFormatting sqref="AU60">
    <cfRule type="expression" dxfId="18013" priority="6361" stopIfTrue="1">
      <formula>LEN(TRIM($AU$60))=0</formula>
    </cfRule>
  </conditionalFormatting>
  <conditionalFormatting sqref="AV60">
    <cfRule type="expression" dxfId="18012" priority="6362" stopIfTrue="1">
      <formula>LEN(TRIM($AV$60))=0</formula>
    </cfRule>
  </conditionalFormatting>
  <conditionalFormatting sqref="AT61">
    <cfRule type="expression" dxfId="18011" priority="6363" stopIfTrue="1">
      <formula>LEN(TRIM($AT$61))=0</formula>
    </cfRule>
  </conditionalFormatting>
  <conditionalFormatting sqref="AU61">
    <cfRule type="expression" dxfId="18010" priority="6364" stopIfTrue="1">
      <formula>LEN(TRIM($AU$61))=0</formula>
    </cfRule>
  </conditionalFormatting>
  <conditionalFormatting sqref="AV61">
    <cfRule type="expression" dxfId="18009" priority="6365" stopIfTrue="1">
      <formula>LEN(TRIM($AV$61))=0</formula>
    </cfRule>
  </conditionalFormatting>
  <conditionalFormatting sqref="AT62">
    <cfRule type="expression" dxfId="18008" priority="6366" stopIfTrue="1">
      <formula>LEN(TRIM($AT$62))=0</formula>
    </cfRule>
  </conditionalFormatting>
  <conditionalFormatting sqref="AU62">
    <cfRule type="expression" dxfId="18007" priority="6367" stopIfTrue="1">
      <formula>LEN(TRIM($AU$62))=0</formula>
    </cfRule>
  </conditionalFormatting>
  <conditionalFormatting sqref="AV62">
    <cfRule type="expression" dxfId="18006" priority="6368" stopIfTrue="1">
      <formula>LEN(TRIM($AV$62))=0</formula>
    </cfRule>
  </conditionalFormatting>
  <conditionalFormatting sqref="AT63">
    <cfRule type="expression" dxfId="18005" priority="6369" stopIfTrue="1">
      <formula>LEN(TRIM($AT$63))=0</formula>
    </cfRule>
  </conditionalFormatting>
  <conditionalFormatting sqref="AU63">
    <cfRule type="expression" dxfId="18004" priority="6370" stopIfTrue="1">
      <formula>LEN(TRIM($AU$63))=0</formula>
    </cfRule>
  </conditionalFormatting>
  <conditionalFormatting sqref="AV63">
    <cfRule type="expression" dxfId="18003" priority="6371" stopIfTrue="1">
      <formula>LEN(TRIM($AV$63))=0</formula>
    </cfRule>
  </conditionalFormatting>
  <conditionalFormatting sqref="AX57">
    <cfRule type="expression" dxfId="18002" priority="6372" stopIfTrue="1">
      <formula>LEN(TRIM($AX$57))=0</formula>
    </cfRule>
  </conditionalFormatting>
  <conditionalFormatting sqref="AY57">
    <cfRule type="expression" dxfId="18001" priority="6373" stopIfTrue="1">
      <formula>LEN(TRIM($AY$57))=0</formula>
    </cfRule>
  </conditionalFormatting>
  <conditionalFormatting sqref="AZ57">
    <cfRule type="expression" dxfId="18000" priority="6374" stopIfTrue="1">
      <formula>LEN(TRIM($AZ$57))=0</formula>
    </cfRule>
  </conditionalFormatting>
  <conditionalFormatting sqref="AX58">
    <cfRule type="expression" dxfId="17999" priority="6375" stopIfTrue="1">
      <formula>LEN(TRIM($AX$58))=0</formula>
    </cfRule>
  </conditionalFormatting>
  <conditionalFormatting sqref="AY58">
    <cfRule type="expression" dxfId="17998" priority="6376" stopIfTrue="1">
      <formula>LEN(TRIM($AY$58))=0</formula>
    </cfRule>
  </conditionalFormatting>
  <conditionalFormatting sqref="AZ58">
    <cfRule type="expression" dxfId="17997" priority="6377" stopIfTrue="1">
      <formula>LEN(TRIM($AZ$58))=0</formula>
    </cfRule>
  </conditionalFormatting>
  <conditionalFormatting sqref="AX59">
    <cfRule type="expression" dxfId="17996" priority="6378" stopIfTrue="1">
      <formula>LEN(TRIM($AX$59))=0</formula>
    </cfRule>
  </conditionalFormatting>
  <conditionalFormatting sqref="AY59">
    <cfRule type="expression" dxfId="17995" priority="6379" stopIfTrue="1">
      <formula>LEN(TRIM($AY$59))=0</formula>
    </cfRule>
  </conditionalFormatting>
  <conditionalFormatting sqref="AZ59">
    <cfRule type="expression" dxfId="17994" priority="6380" stopIfTrue="1">
      <formula>LEN(TRIM($AZ$59))=0</formula>
    </cfRule>
  </conditionalFormatting>
  <conditionalFormatting sqref="AX60">
    <cfRule type="expression" dxfId="17993" priority="6381" stopIfTrue="1">
      <formula>LEN(TRIM($AX$60))=0</formula>
    </cfRule>
  </conditionalFormatting>
  <conditionalFormatting sqref="AY60">
    <cfRule type="expression" dxfId="17992" priority="6382" stopIfTrue="1">
      <formula>LEN(TRIM($AY$60))=0</formula>
    </cfRule>
  </conditionalFormatting>
  <conditionalFormatting sqref="AZ60">
    <cfRule type="expression" dxfId="17991" priority="6383" stopIfTrue="1">
      <formula>LEN(TRIM($AZ$60))=0</formula>
    </cfRule>
  </conditionalFormatting>
  <conditionalFormatting sqref="AX61">
    <cfRule type="expression" dxfId="17990" priority="6384" stopIfTrue="1">
      <formula>LEN(TRIM($AX$61))=0</formula>
    </cfRule>
  </conditionalFormatting>
  <conditionalFormatting sqref="AY61">
    <cfRule type="expression" dxfId="17989" priority="6385" stopIfTrue="1">
      <formula>LEN(TRIM($AY$61))=0</formula>
    </cfRule>
  </conditionalFormatting>
  <conditionalFormatting sqref="AZ61">
    <cfRule type="expression" dxfId="17988" priority="6386" stopIfTrue="1">
      <formula>LEN(TRIM($AZ$61))=0</formula>
    </cfRule>
  </conditionalFormatting>
  <conditionalFormatting sqref="AX62">
    <cfRule type="expression" dxfId="17987" priority="6387" stopIfTrue="1">
      <formula>LEN(TRIM($AX$62))=0</formula>
    </cfRule>
  </conditionalFormatting>
  <conditionalFormatting sqref="AY62">
    <cfRule type="expression" dxfId="17986" priority="6388" stopIfTrue="1">
      <formula>LEN(TRIM($AY$62))=0</formula>
    </cfRule>
  </conditionalFormatting>
  <conditionalFormatting sqref="AZ62">
    <cfRule type="expression" dxfId="17985" priority="6389" stopIfTrue="1">
      <formula>LEN(TRIM($AZ$62))=0</formula>
    </cfRule>
  </conditionalFormatting>
  <conditionalFormatting sqref="AX63">
    <cfRule type="expression" dxfId="17984" priority="6390" stopIfTrue="1">
      <formula>LEN(TRIM($AX$63))=0</formula>
    </cfRule>
  </conditionalFormatting>
  <conditionalFormatting sqref="AY63">
    <cfRule type="expression" dxfId="17983" priority="6391" stopIfTrue="1">
      <formula>LEN(TRIM($AY$63))=0</formula>
    </cfRule>
  </conditionalFormatting>
  <conditionalFormatting sqref="AZ63">
    <cfRule type="expression" dxfId="17982" priority="6392" stopIfTrue="1">
      <formula>LEN(TRIM($AZ$63))=0</formula>
    </cfRule>
  </conditionalFormatting>
  <conditionalFormatting sqref="BB57">
    <cfRule type="expression" dxfId="17981" priority="6393" stopIfTrue="1">
      <formula>LEN(TRIM($BB$57))=0</formula>
    </cfRule>
  </conditionalFormatting>
  <conditionalFormatting sqref="BC57">
    <cfRule type="expression" dxfId="17980" priority="6394" stopIfTrue="1">
      <formula>LEN(TRIM($BC$57))=0</formula>
    </cfRule>
  </conditionalFormatting>
  <conditionalFormatting sqref="BD57">
    <cfRule type="expression" dxfId="17979" priority="6395" stopIfTrue="1">
      <formula>LEN(TRIM($BD$57))=0</formula>
    </cfRule>
  </conditionalFormatting>
  <conditionalFormatting sqref="BB58">
    <cfRule type="expression" dxfId="17978" priority="6396" stopIfTrue="1">
      <formula>LEN(TRIM($BB$58))=0</formula>
    </cfRule>
  </conditionalFormatting>
  <conditionalFormatting sqref="BC58">
    <cfRule type="expression" dxfId="17977" priority="6397" stopIfTrue="1">
      <formula>LEN(TRIM($BC$58))=0</formula>
    </cfRule>
  </conditionalFormatting>
  <conditionalFormatting sqref="BD58">
    <cfRule type="expression" dxfId="17976" priority="6398" stopIfTrue="1">
      <formula>LEN(TRIM($BD$58))=0</formula>
    </cfRule>
  </conditionalFormatting>
  <conditionalFormatting sqref="BB59">
    <cfRule type="expression" dxfId="17975" priority="6399" stopIfTrue="1">
      <formula>LEN(TRIM($BB$59))=0</formula>
    </cfRule>
  </conditionalFormatting>
  <conditionalFormatting sqref="BC59">
    <cfRule type="expression" dxfId="17974" priority="6400" stopIfTrue="1">
      <formula>LEN(TRIM($BC$59))=0</formula>
    </cfRule>
  </conditionalFormatting>
  <conditionalFormatting sqref="BD59">
    <cfRule type="expression" dxfId="17973" priority="6401" stopIfTrue="1">
      <formula>LEN(TRIM($BD$59))=0</formula>
    </cfRule>
  </conditionalFormatting>
  <conditionalFormatting sqref="BB60">
    <cfRule type="expression" dxfId="17972" priority="6402" stopIfTrue="1">
      <formula>LEN(TRIM($BB$60))=0</formula>
    </cfRule>
  </conditionalFormatting>
  <conditionalFormatting sqref="BC60">
    <cfRule type="expression" dxfId="17971" priority="6403" stopIfTrue="1">
      <formula>LEN(TRIM($BC$60))=0</formula>
    </cfRule>
  </conditionalFormatting>
  <conditionalFormatting sqref="BD60">
    <cfRule type="expression" dxfId="17970" priority="6404" stopIfTrue="1">
      <formula>LEN(TRIM($BD$60))=0</formula>
    </cfRule>
  </conditionalFormatting>
  <conditionalFormatting sqref="BB61">
    <cfRule type="expression" dxfId="17969" priority="6405" stopIfTrue="1">
      <formula>LEN(TRIM($BB$61))=0</formula>
    </cfRule>
  </conditionalFormatting>
  <conditionalFormatting sqref="BC61">
    <cfRule type="expression" dxfId="17968" priority="6406" stopIfTrue="1">
      <formula>LEN(TRIM($BC$61))=0</formula>
    </cfRule>
  </conditionalFormatting>
  <conditionalFormatting sqref="BD61">
    <cfRule type="expression" dxfId="17967" priority="6407" stopIfTrue="1">
      <formula>LEN(TRIM($BD$61))=0</formula>
    </cfRule>
  </conditionalFormatting>
  <conditionalFormatting sqref="BB62">
    <cfRule type="expression" dxfId="17966" priority="6408" stopIfTrue="1">
      <formula>LEN(TRIM($BB$62))=0</formula>
    </cfRule>
  </conditionalFormatting>
  <conditionalFormatting sqref="BC62">
    <cfRule type="expression" dxfId="17965" priority="6409" stopIfTrue="1">
      <formula>LEN(TRIM($BC$62))=0</formula>
    </cfRule>
  </conditionalFormatting>
  <conditionalFormatting sqref="BD62">
    <cfRule type="expression" dxfId="17964" priority="6410" stopIfTrue="1">
      <formula>LEN(TRIM($BD$62))=0</formula>
    </cfRule>
  </conditionalFormatting>
  <conditionalFormatting sqref="BB63">
    <cfRule type="expression" dxfId="17963" priority="6411" stopIfTrue="1">
      <formula>LEN(TRIM($BB$63))=0</formula>
    </cfRule>
  </conditionalFormatting>
  <conditionalFormatting sqref="BC63">
    <cfRule type="expression" dxfId="17962" priority="6412" stopIfTrue="1">
      <formula>LEN(TRIM($BC$63))=0</formula>
    </cfRule>
  </conditionalFormatting>
  <conditionalFormatting sqref="BD63">
    <cfRule type="expression" dxfId="17961" priority="6413" stopIfTrue="1">
      <formula>LEN(TRIM($BD$63))=0</formula>
    </cfRule>
  </conditionalFormatting>
  <conditionalFormatting sqref="BF57">
    <cfRule type="expression" dxfId="17960" priority="6414" stopIfTrue="1">
      <formula>LEN(TRIM($BF$57))=0</formula>
    </cfRule>
  </conditionalFormatting>
  <conditionalFormatting sqref="BG57">
    <cfRule type="expression" dxfId="17959" priority="6415" stopIfTrue="1">
      <formula>LEN(TRIM($BG$57))=0</formula>
    </cfRule>
  </conditionalFormatting>
  <conditionalFormatting sqref="BH57">
    <cfRule type="expression" dxfId="17958" priority="6416" stopIfTrue="1">
      <formula>LEN(TRIM($BH$57))=0</formula>
    </cfRule>
  </conditionalFormatting>
  <conditionalFormatting sqref="BF58">
    <cfRule type="expression" dxfId="17957" priority="6417" stopIfTrue="1">
      <formula>LEN(TRIM($BF$58))=0</formula>
    </cfRule>
  </conditionalFormatting>
  <conditionalFormatting sqref="BG58">
    <cfRule type="expression" dxfId="17956" priority="6418" stopIfTrue="1">
      <formula>LEN(TRIM($BG$58))=0</formula>
    </cfRule>
  </conditionalFormatting>
  <conditionalFormatting sqref="BH58">
    <cfRule type="expression" dxfId="17955" priority="6419" stopIfTrue="1">
      <formula>LEN(TRIM($BH$58))=0</formula>
    </cfRule>
  </conditionalFormatting>
  <conditionalFormatting sqref="BF59">
    <cfRule type="expression" dxfId="17954" priority="6420" stopIfTrue="1">
      <formula>LEN(TRIM($BF$59))=0</formula>
    </cfRule>
  </conditionalFormatting>
  <conditionalFormatting sqref="BG59">
    <cfRule type="expression" dxfId="17953" priority="6421" stopIfTrue="1">
      <formula>LEN(TRIM($BG$59))=0</formula>
    </cfRule>
  </conditionalFormatting>
  <conditionalFormatting sqref="BH59">
    <cfRule type="expression" dxfId="17952" priority="6422" stopIfTrue="1">
      <formula>LEN(TRIM($BH$59))=0</formula>
    </cfRule>
  </conditionalFormatting>
  <conditionalFormatting sqref="BF60">
    <cfRule type="expression" dxfId="17951" priority="6423" stopIfTrue="1">
      <formula>LEN(TRIM($BF$60))=0</formula>
    </cfRule>
  </conditionalFormatting>
  <conditionalFormatting sqref="BG60">
    <cfRule type="expression" dxfId="17950" priority="6424" stopIfTrue="1">
      <formula>LEN(TRIM($BG$60))=0</formula>
    </cfRule>
  </conditionalFormatting>
  <conditionalFormatting sqref="BH60">
    <cfRule type="expression" dxfId="17949" priority="6425" stopIfTrue="1">
      <formula>LEN(TRIM($BH$60))=0</formula>
    </cfRule>
  </conditionalFormatting>
  <conditionalFormatting sqref="BF61">
    <cfRule type="expression" dxfId="17948" priority="6426" stopIfTrue="1">
      <formula>LEN(TRIM($BF$61))=0</formula>
    </cfRule>
  </conditionalFormatting>
  <conditionalFormatting sqref="BG61">
    <cfRule type="expression" dxfId="17947" priority="6427" stopIfTrue="1">
      <formula>LEN(TRIM($BG$61))=0</formula>
    </cfRule>
  </conditionalFormatting>
  <conditionalFormatting sqref="BH61">
    <cfRule type="expression" dxfId="17946" priority="6428" stopIfTrue="1">
      <formula>LEN(TRIM($BH$61))=0</formula>
    </cfRule>
  </conditionalFormatting>
  <conditionalFormatting sqref="BF62">
    <cfRule type="expression" dxfId="17945" priority="6429" stopIfTrue="1">
      <formula>LEN(TRIM($BF$62))=0</formula>
    </cfRule>
  </conditionalFormatting>
  <conditionalFormatting sqref="BG62">
    <cfRule type="expression" dxfId="17944" priority="6430" stopIfTrue="1">
      <formula>LEN(TRIM($BG$62))=0</formula>
    </cfRule>
  </conditionalFormatting>
  <conditionalFormatting sqref="BH62">
    <cfRule type="expression" dxfId="17943" priority="6431" stopIfTrue="1">
      <formula>LEN(TRIM($BH$62))=0</formula>
    </cfRule>
  </conditionalFormatting>
  <conditionalFormatting sqref="BF63">
    <cfRule type="expression" dxfId="17942" priority="6432" stopIfTrue="1">
      <formula>LEN(TRIM($BF$63))=0</formula>
    </cfRule>
  </conditionalFormatting>
  <conditionalFormatting sqref="BG63">
    <cfRule type="expression" dxfId="17941" priority="6433" stopIfTrue="1">
      <formula>LEN(TRIM($BG$63))=0</formula>
    </cfRule>
  </conditionalFormatting>
  <conditionalFormatting sqref="BH63">
    <cfRule type="expression" dxfId="17940" priority="6434" stopIfTrue="1">
      <formula>LEN(TRIM($BH$63))=0</formula>
    </cfRule>
  </conditionalFormatting>
  <conditionalFormatting sqref="F65">
    <cfRule type="expression" dxfId="17939" priority="6435" stopIfTrue="1">
      <formula>LEN(TRIM($F$65))=0</formula>
    </cfRule>
  </conditionalFormatting>
  <conditionalFormatting sqref="G65">
    <cfRule type="expression" dxfId="17938" priority="6436" stopIfTrue="1">
      <formula>LEN(TRIM($G$65))=0</formula>
    </cfRule>
  </conditionalFormatting>
  <conditionalFormatting sqref="H65">
    <cfRule type="expression" dxfId="17937" priority="6437" stopIfTrue="1">
      <formula>LEN(TRIM($H$65))=0</formula>
    </cfRule>
  </conditionalFormatting>
  <conditionalFormatting sqref="J65">
    <cfRule type="expression" dxfId="17936" priority="6438" stopIfTrue="1">
      <formula>LEN(TRIM($J$65))=0</formula>
    </cfRule>
  </conditionalFormatting>
  <conditionalFormatting sqref="K65">
    <cfRule type="expression" dxfId="17935" priority="6439" stopIfTrue="1">
      <formula>LEN(TRIM($K$65))=0</formula>
    </cfRule>
  </conditionalFormatting>
  <conditionalFormatting sqref="L65">
    <cfRule type="expression" dxfId="17934" priority="6440" stopIfTrue="1">
      <formula>LEN(TRIM($L$65))=0</formula>
    </cfRule>
  </conditionalFormatting>
  <conditionalFormatting sqref="N65">
    <cfRule type="expression" dxfId="17933" priority="6441" stopIfTrue="1">
      <formula>LEN(TRIM($N$65))=0</formula>
    </cfRule>
  </conditionalFormatting>
  <conditionalFormatting sqref="O65">
    <cfRule type="expression" dxfId="17932" priority="6442" stopIfTrue="1">
      <formula>LEN(TRIM($O$65))=0</formula>
    </cfRule>
  </conditionalFormatting>
  <conditionalFormatting sqref="P65">
    <cfRule type="expression" dxfId="17931" priority="6443" stopIfTrue="1">
      <formula>LEN(TRIM($P$65))=0</formula>
    </cfRule>
  </conditionalFormatting>
  <conditionalFormatting sqref="R65">
    <cfRule type="expression" dxfId="17930" priority="6444" stopIfTrue="1">
      <formula>LEN(TRIM($R$65))=0</formula>
    </cfRule>
  </conditionalFormatting>
  <conditionalFormatting sqref="S65">
    <cfRule type="expression" dxfId="17929" priority="6445" stopIfTrue="1">
      <formula>LEN(TRIM($S$65))=0</formula>
    </cfRule>
  </conditionalFormatting>
  <conditionalFormatting sqref="T65">
    <cfRule type="expression" dxfId="17928" priority="6446" stopIfTrue="1">
      <formula>LEN(TRIM($T$65))=0</formula>
    </cfRule>
  </conditionalFormatting>
  <conditionalFormatting sqref="V65">
    <cfRule type="expression" dxfId="17927" priority="6447" stopIfTrue="1">
      <formula>LEN(TRIM($V$65))=0</formula>
    </cfRule>
  </conditionalFormatting>
  <conditionalFormatting sqref="W65">
    <cfRule type="expression" dxfId="17926" priority="6448" stopIfTrue="1">
      <formula>LEN(TRIM($W$65))=0</formula>
    </cfRule>
  </conditionalFormatting>
  <conditionalFormatting sqref="X65">
    <cfRule type="expression" dxfId="17925" priority="6449" stopIfTrue="1">
      <formula>LEN(TRIM($X$65))=0</formula>
    </cfRule>
  </conditionalFormatting>
  <conditionalFormatting sqref="Z65">
    <cfRule type="expression" dxfId="17924" priority="6450" stopIfTrue="1">
      <formula>LEN(TRIM($Z$65))=0</formula>
    </cfRule>
  </conditionalFormatting>
  <conditionalFormatting sqref="AA65">
    <cfRule type="expression" dxfId="17923" priority="6451" stopIfTrue="1">
      <formula>LEN(TRIM($AA$65))=0</formula>
    </cfRule>
  </conditionalFormatting>
  <conditionalFormatting sqref="AB65">
    <cfRule type="expression" dxfId="17922" priority="6452" stopIfTrue="1">
      <formula>LEN(TRIM($AB$65))=0</formula>
    </cfRule>
  </conditionalFormatting>
  <conditionalFormatting sqref="AD65">
    <cfRule type="expression" dxfId="17921" priority="6453" stopIfTrue="1">
      <formula>LEN(TRIM($AD$65))=0</formula>
    </cfRule>
  </conditionalFormatting>
  <conditionalFormatting sqref="AE65">
    <cfRule type="expression" dxfId="17920" priority="6454" stopIfTrue="1">
      <formula>LEN(TRIM($AE$65))=0</formula>
    </cfRule>
  </conditionalFormatting>
  <conditionalFormatting sqref="AF65">
    <cfRule type="expression" dxfId="17919" priority="6455" stopIfTrue="1">
      <formula>LEN(TRIM($AF$65))=0</formula>
    </cfRule>
  </conditionalFormatting>
  <conditionalFormatting sqref="AH65">
    <cfRule type="expression" dxfId="17918" priority="6456" stopIfTrue="1">
      <formula>LEN(TRIM($AH$65))=0</formula>
    </cfRule>
  </conditionalFormatting>
  <conditionalFormatting sqref="AI65">
    <cfRule type="expression" dxfId="17917" priority="6457" stopIfTrue="1">
      <formula>LEN(TRIM($AI$65))=0</formula>
    </cfRule>
  </conditionalFormatting>
  <conditionalFormatting sqref="AJ65">
    <cfRule type="expression" dxfId="17916" priority="6458" stopIfTrue="1">
      <formula>LEN(TRIM($AJ$65))=0</formula>
    </cfRule>
  </conditionalFormatting>
  <conditionalFormatting sqref="AL65">
    <cfRule type="expression" dxfId="17915" priority="6459" stopIfTrue="1">
      <formula>LEN(TRIM($AL$65))=0</formula>
    </cfRule>
  </conditionalFormatting>
  <conditionalFormatting sqref="AM65">
    <cfRule type="expression" dxfId="17914" priority="6460" stopIfTrue="1">
      <formula>LEN(TRIM($AM$65))=0</formula>
    </cfRule>
  </conditionalFormatting>
  <conditionalFormatting sqref="AN65">
    <cfRule type="expression" dxfId="17913" priority="6461" stopIfTrue="1">
      <formula>LEN(TRIM($AN$65))=0</formula>
    </cfRule>
  </conditionalFormatting>
  <conditionalFormatting sqref="AP65">
    <cfRule type="expression" dxfId="17912" priority="6462" stopIfTrue="1">
      <formula>LEN(TRIM($AP$65))=0</formula>
    </cfRule>
  </conditionalFormatting>
  <conditionalFormatting sqref="AQ65">
    <cfRule type="expression" dxfId="17911" priority="6463" stopIfTrue="1">
      <formula>LEN(TRIM($AQ$65))=0</formula>
    </cfRule>
  </conditionalFormatting>
  <conditionalFormatting sqref="AR65">
    <cfRule type="expression" dxfId="17910" priority="6464" stopIfTrue="1">
      <formula>LEN(TRIM($AR$65))=0</formula>
    </cfRule>
  </conditionalFormatting>
  <conditionalFormatting sqref="AT65">
    <cfRule type="expression" dxfId="17909" priority="6465" stopIfTrue="1">
      <formula>LEN(TRIM($AT$65))=0</formula>
    </cfRule>
  </conditionalFormatting>
  <conditionalFormatting sqref="AU65">
    <cfRule type="expression" dxfId="17908" priority="6466" stopIfTrue="1">
      <formula>LEN(TRIM($AU$65))=0</formula>
    </cfRule>
  </conditionalFormatting>
  <conditionalFormatting sqref="AV65">
    <cfRule type="expression" dxfId="17907" priority="6467" stopIfTrue="1">
      <formula>LEN(TRIM($AV$65))=0</formula>
    </cfRule>
  </conditionalFormatting>
  <conditionalFormatting sqref="AX65">
    <cfRule type="expression" dxfId="17906" priority="6468" stopIfTrue="1">
      <formula>LEN(TRIM($AX$65))=0</formula>
    </cfRule>
  </conditionalFormatting>
  <conditionalFormatting sqref="AY65">
    <cfRule type="expression" dxfId="17905" priority="6469" stopIfTrue="1">
      <formula>LEN(TRIM($AY$65))=0</formula>
    </cfRule>
  </conditionalFormatting>
  <conditionalFormatting sqref="AZ65">
    <cfRule type="expression" dxfId="17904" priority="6470" stopIfTrue="1">
      <formula>LEN(TRIM($AZ$65))=0</formula>
    </cfRule>
  </conditionalFormatting>
  <conditionalFormatting sqref="BB65">
    <cfRule type="expression" dxfId="17903" priority="6471" stopIfTrue="1">
      <formula>LEN(TRIM($BB$65))=0</formula>
    </cfRule>
  </conditionalFormatting>
  <conditionalFormatting sqref="BC65">
    <cfRule type="expression" dxfId="17902" priority="6472" stopIfTrue="1">
      <formula>LEN(TRIM($BC$65))=0</formula>
    </cfRule>
  </conditionalFormatting>
  <conditionalFormatting sqref="BD65">
    <cfRule type="expression" dxfId="17901" priority="6473" stopIfTrue="1">
      <formula>LEN(TRIM($BD$65))=0</formula>
    </cfRule>
  </conditionalFormatting>
  <conditionalFormatting sqref="BF65">
    <cfRule type="expression" dxfId="17900" priority="6474" stopIfTrue="1">
      <formula>LEN(TRIM($BF$65))=0</formula>
    </cfRule>
  </conditionalFormatting>
  <conditionalFormatting sqref="BG65">
    <cfRule type="expression" dxfId="17899" priority="6475" stopIfTrue="1">
      <formula>LEN(TRIM($BG$65))=0</formula>
    </cfRule>
  </conditionalFormatting>
  <conditionalFormatting sqref="BH65">
    <cfRule type="expression" dxfId="17898" priority="6476" stopIfTrue="1">
      <formula>LEN(TRIM($BH$65))=0</formula>
    </cfRule>
  </conditionalFormatting>
  <conditionalFormatting sqref="F84">
    <cfRule type="expression" dxfId="17897" priority="6477" stopIfTrue="1">
      <formula>LEN(TRIM($F$84))=0</formula>
    </cfRule>
  </conditionalFormatting>
  <conditionalFormatting sqref="G84">
    <cfRule type="expression" dxfId="17896" priority="6478" stopIfTrue="1">
      <formula>LEN(TRIM($G$84))=0</formula>
    </cfRule>
  </conditionalFormatting>
  <conditionalFormatting sqref="H84">
    <cfRule type="expression" dxfId="17895" priority="6479" stopIfTrue="1">
      <formula>LEN(TRIM($H$84))=0</formula>
    </cfRule>
  </conditionalFormatting>
  <conditionalFormatting sqref="J84">
    <cfRule type="expression" dxfId="17894" priority="6480" stopIfTrue="1">
      <formula>LEN(TRIM($J$84))=0</formula>
    </cfRule>
  </conditionalFormatting>
  <conditionalFormatting sqref="K84">
    <cfRule type="expression" dxfId="17893" priority="6481" stopIfTrue="1">
      <formula>LEN(TRIM($K$84))=0</formula>
    </cfRule>
  </conditionalFormatting>
  <conditionalFormatting sqref="L84">
    <cfRule type="expression" dxfId="17892" priority="6482" stopIfTrue="1">
      <formula>LEN(TRIM($L$84))=0</formula>
    </cfRule>
  </conditionalFormatting>
  <conditionalFormatting sqref="N84">
    <cfRule type="expression" dxfId="17891" priority="6483" stopIfTrue="1">
      <formula>LEN(TRIM($N$84))=0</formula>
    </cfRule>
  </conditionalFormatting>
  <conditionalFormatting sqref="O84">
    <cfRule type="expression" dxfId="17890" priority="6484" stopIfTrue="1">
      <formula>LEN(TRIM($O$84))=0</formula>
    </cfRule>
  </conditionalFormatting>
  <conditionalFormatting sqref="P84">
    <cfRule type="expression" dxfId="17889" priority="6485" stopIfTrue="1">
      <formula>LEN(TRIM($P$84))=0</formula>
    </cfRule>
  </conditionalFormatting>
  <conditionalFormatting sqref="R84">
    <cfRule type="expression" dxfId="17888" priority="6486" stopIfTrue="1">
      <formula>LEN(TRIM($R$84))=0</formula>
    </cfRule>
  </conditionalFormatting>
  <conditionalFormatting sqref="S84">
    <cfRule type="expression" dxfId="17887" priority="6487" stopIfTrue="1">
      <formula>LEN(TRIM($S$84))=0</formula>
    </cfRule>
  </conditionalFormatting>
  <conditionalFormatting sqref="T84">
    <cfRule type="expression" dxfId="17886" priority="6488" stopIfTrue="1">
      <formula>LEN(TRIM($T$84))=0</formula>
    </cfRule>
  </conditionalFormatting>
  <conditionalFormatting sqref="V84">
    <cfRule type="expression" dxfId="17885" priority="6489" stopIfTrue="1">
      <formula>LEN(TRIM($V$84))=0</formula>
    </cfRule>
  </conditionalFormatting>
  <conditionalFormatting sqref="W84">
    <cfRule type="expression" dxfId="17884" priority="6490" stopIfTrue="1">
      <formula>LEN(TRIM($W$84))=0</formula>
    </cfRule>
  </conditionalFormatting>
  <conditionalFormatting sqref="X84">
    <cfRule type="expression" dxfId="17883" priority="6491" stopIfTrue="1">
      <formula>LEN(TRIM($X$84))=0</formula>
    </cfRule>
  </conditionalFormatting>
  <conditionalFormatting sqref="Z84">
    <cfRule type="expression" dxfId="17882" priority="6492" stopIfTrue="1">
      <formula>LEN(TRIM($Z$84))=0</formula>
    </cfRule>
  </conditionalFormatting>
  <conditionalFormatting sqref="AA84">
    <cfRule type="expression" dxfId="17881" priority="6493" stopIfTrue="1">
      <formula>LEN(TRIM($AA$84))=0</formula>
    </cfRule>
  </conditionalFormatting>
  <conditionalFormatting sqref="AB84">
    <cfRule type="expression" dxfId="17880" priority="6494" stopIfTrue="1">
      <formula>LEN(TRIM($AB$84))=0</formula>
    </cfRule>
  </conditionalFormatting>
  <conditionalFormatting sqref="AD84">
    <cfRule type="expression" dxfId="17879" priority="6495" stopIfTrue="1">
      <formula>LEN(TRIM($AD$84))=0</formula>
    </cfRule>
  </conditionalFormatting>
  <conditionalFormatting sqref="AE84">
    <cfRule type="expression" dxfId="17878" priority="6496" stopIfTrue="1">
      <formula>LEN(TRIM($AE$84))=0</formula>
    </cfRule>
  </conditionalFormatting>
  <conditionalFormatting sqref="AF84">
    <cfRule type="expression" dxfId="17877" priority="6497" stopIfTrue="1">
      <formula>LEN(TRIM($AF$84))=0</formula>
    </cfRule>
  </conditionalFormatting>
  <conditionalFormatting sqref="AH84">
    <cfRule type="expression" dxfId="17876" priority="6498" stopIfTrue="1">
      <formula>LEN(TRIM($AH$84))=0</formula>
    </cfRule>
  </conditionalFormatting>
  <conditionalFormatting sqref="AI84">
    <cfRule type="expression" dxfId="17875" priority="6499" stopIfTrue="1">
      <formula>LEN(TRIM($AI$84))=0</formula>
    </cfRule>
  </conditionalFormatting>
  <conditionalFormatting sqref="AJ84">
    <cfRule type="expression" dxfId="17874" priority="6500" stopIfTrue="1">
      <formula>LEN(TRIM($AJ$84))=0</formula>
    </cfRule>
  </conditionalFormatting>
  <conditionalFormatting sqref="AL84">
    <cfRule type="expression" dxfId="17873" priority="6501" stopIfTrue="1">
      <formula>LEN(TRIM($AL$84))=0</formula>
    </cfRule>
  </conditionalFormatting>
  <conditionalFormatting sqref="AM84">
    <cfRule type="expression" dxfId="17872" priority="6502" stopIfTrue="1">
      <formula>LEN(TRIM($AM$84))=0</formula>
    </cfRule>
  </conditionalFormatting>
  <conditionalFormatting sqref="AN84">
    <cfRule type="expression" dxfId="17871" priority="6503" stopIfTrue="1">
      <formula>LEN(TRIM($AN$84))=0</formula>
    </cfRule>
  </conditionalFormatting>
  <conditionalFormatting sqref="AP84">
    <cfRule type="expression" dxfId="17870" priority="6504" stopIfTrue="1">
      <formula>LEN(TRIM($AP$84))=0</formula>
    </cfRule>
  </conditionalFormatting>
  <conditionalFormatting sqref="AQ84">
    <cfRule type="expression" dxfId="17869" priority="6505" stopIfTrue="1">
      <formula>LEN(TRIM($AQ$84))=0</formula>
    </cfRule>
  </conditionalFormatting>
  <conditionalFormatting sqref="AR84">
    <cfRule type="expression" dxfId="17868" priority="6506" stopIfTrue="1">
      <formula>LEN(TRIM($AR$84))=0</formula>
    </cfRule>
  </conditionalFormatting>
  <conditionalFormatting sqref="AT84">
    <cfRule type="expression" dxfId="17867" priority="6507" stopIfTrue="1">
      <formula>LEN(TRIM($AT$84))=0</formula>
    </cfRule>
  </conditionalFormatting>
  <conditionalFormatting sqref="AU84">
    <cfRule type="expression" dxfId="17866" priority="6508" stopIfTrue="1">
      <formula>LEN(TRIM($AU$84))=0</formula>
    </cfRule>
  </conditionalFormatting>
  <conditionalFormatting sqref="AV84">
    <cfRule type="expression" dxfId="17865" priority="6509" stopIfTrue="1">
      <formula>LEN(TRIM($AV$84))=0</formula>
    </cfRule>
  </conditionalFormatting>
  <conditionalFormatting sqref="AX84">
    <cfRule type="expression" dxfId="17864" priority="6510" stopIfTrue="1">
      <formula>LEN(TRIM($AX$84))=0</formula>
    </cfRule>
  </conditionalFormatting>
  <conditionalFormatting sqref="AY84">
    <cfRule type="expression" dxfId="17863" priority="6511" stopIfTrue="1">
      <formula>LEN(TRIM($AY$84))=0</formula>
    </cfRule>
  </conditionalFormatting>
  <conditionalFormatting sqref="AZ84">
    <cfRule type="expression" dxfId="17862" priority="6512" stopIfTrue="1">
      <formula>LEN(TRIM($AZ$84))=0</formula>
    </cfRule>
  </conditionalFormatting>
  <conditionalFormatting sqref="BB84">
    <cfRule type="expression" dxfId="17861" priority="6513" stopIfTrue="1">
      <formula>LEN(TRIM($BB$84))=0</formula>
    </cfRule>
  </conditionalFormatting>
  <conditionalFormatting sqref="BC84">
    <cfRule type="expression" dxfId="17860" priority="6514" stopIfTrue="1">
      <formula>LEN(TRIM($BC$84))=0</formula>
    </cfRule>
  </conditionalFormatting>
  <conditionalFormatting sqref="BD84">
    <cfRule type="expression" dxfId="17859" priority="6515" stopIfTrue="1">
      <formula>LEN(TRIM($BD$84))=0</formula>
    </cfRule>
  </conditionalFormatting>
  <conditionalFormatting sqref="BF84">
    <cfRule type="expression" dxfId="17858" priority="6516" stopIfTrue="1">
      <formula>LEN(TRIM($BF$84))=0</formula>
    </cfRule>
  </conditionalFormatting>
  <conditionalFormatting sqref="BG84">
    <cfRule type="expression" dxfId="17857" priority="6517" stopIfTrue="1">
      <formula>LEN(TRIM($BG$84))=0</formula>
    </cfRule>
  </conditionalFormatting>
  <conditionalFormatting sqref="BH84">
    <cfRule type="expression" dxfId="17856" priority="6518" stopIfTrue="1">
      <formula>LEN(TRIM($BH$84))=0</formula>
    </cfRule>
  </conditionalFormatting>
  <conditionalFormatting sqref="F91">
    <cfRule type="expression" dxfId="17855" priority="6519" stopIfTrue="1">
      <formula>LEN(TRIM($F$91))=0</formula>
    </cfRule>
  </conditionalFormatting>
  <conditionalFormatting sqref="G91">
    <cfRule type="expression" dxfId="17854" priority="6520" stopIfTrue="1">
      <formula>LEN(TRIM($G$91))=0</formula>
    </cfRule>
  </conditionalFormatting>
  <conditionalFormatting sqref="H91">
    <cfRule type="expression" dxfId="17853" priority="6521" stopIfTrue="1">
      <formula>LEN(TRIM($H$91))=0</formula>
    </cfRule>
  </conditionalFormatting>
  <conditionalFormatting sqref="F92">
    <cfRule type="expression" dxfId="17852" priority="6522" stopIfTrue="1">
      <formula>LEN(TRIM($F$92))=0</formula>
    </cfRule>
  </conditionalFormatting>
  <conditionalFormatting sqref="G92">
    <cfRule type="expression" dxfId="17851" priority="6523" stopIfTrue="1">
      <formula>LEN(TRIM($G$92))=0</formula>
    </cfRule>
  </conditionalFormatting>
  <conditionalFormatting sqref="H92">
    <cfRule type="expression" dxfId="17850" priority="6524" stopIfTrue="1">
      <formula>LEN(TRIM($H$92))=0</formula>
    </cfRule>
  </conditionalFormatting>
  <conditionalFormatting sqref="J91">
    <cfRule type="expression" dxfId="17849" priority="6525" stopIfTrue="1">
      <formula>LEN(TRIM($J$91))=0</formula>
    </cfRule>
  </conditionalFormatting>
  <conditionalFormatting sqref="K91">
    <cfRule type="expression" dxfId="17848" priority="6526" stopIfTrue="1">
      <formula>LEN(TRIM($K$91))=0</formula>
    </cfRule>
  </conditionalFormatting>
  <conditionalFormatting sqref="L91">
    <cfRule type="expression" dxfId="17847" priority="6527" stopIfTrue="1">
      <formula>LEN(TRIM($L$91))=0</formula>
    </cfRule>
  </conditionalFormatting>
  <conditionalFormatting sqref="J92">
    <cfRule type="expression" dxfId="17846" priority="6528" stopIfTrue="1">
      <formula>LEN(TRIM($J$92))=0</formula>
    </cfRule>
  </conditionalFormatting>
  <conditionalFormatting sqref="K92">
    <cfRule type="expression" dxfId="17845" priority="6529" stopIfTrue="1">
      <formula>LEN(TRIM($K$92))=0</formula>
    </cfRule>
  </conditionalFormatting>
  <conditionalFormatting sqref="L92">
    <cfRule type="expression" dxfId="17844" priority="6530" stopIfTrue="1">
      <formula>LEN(TRIM($L$92))=0</formula>
    </cfRule>
  </conditionalFormatting>
  <conditionalFormatting sqref="N91">
    <cfRule type="expression" dxfId="17843" priority="6531" stopIfTrue="1">
      <formula>LEN(TRIM($N$91))=0</formula>
    </cfRule>
  </conditionalFormatting>
  <conditionalFormatting sqref="O91">
    <cfRule type="expression" dxfId="17842" priority="6532" stopIfTrue="1">
      <formula>LEN(TRIM($O$91))=0</formula>
    </cfRule>
  </conditionalFormatting>
  <conditionalFormatting sqref="P91">
    <cfRule type="expression" dxfId="17841" priority="6533" stopIfTrue="1">
      <formula>LEN(TRIM($P$91))=0</formula>
    </cfRule>
  </conditionalFormatting>
  <conditionalFormatting sqref="N92">
    <cfRule type="expression" dxfId="17840" priority="6534" stopIfTrue="1">
      <formula>LEN(TRIM($N$92))=0</formula>
    </cfRule>
  </conditionalFormatting>
  <conditionalFormatting sqref="O92">
    <cfRule type="expression" dxfId="17839" priority="6535" stopIfTrue="1">
      <formula>LEN(TRIM($O$92))=0</formula>
    </cfRule>
  </conditionalFormatting>
  <conditionalFormatting sqref="P92">
    <cfRule type="expression" dxfId="17838" priority="6536" stopIfTrue="1">
      <formula>LEN(TRIM($P$92))=0</formula>
    </cfRule>
  </conditionalFormatting>
  <conditionalFormatting sqref="R91">
    <cfRule type="expression" dxfId="17837" priority="6537" stopIfTrue="1">
      <formula>LEN(TRIM($R$91))=0</formula>
    </cfRule>
  </conditionalFormatting>
  <conditionalFormatting sqref="S91">
    <cfRule type="expression" dxfId="17836" priority="6538" stopIfTrue="1">
      <formula>LEN(TRIM($S$91))=0</formula>
    </cfRule>
  </conditionalFormatting>
  <conditionalFormatting sqref="T91">
    <cfRule type="expression" dxfId="17835" priority="6539" stopIfTrue="1">
      <formula>LEN(TRIM($T$91))=0</formula>
    </cfRule>
  </conditionalFormatting>
  <conditionalFormatting sqref="R92">
    <cfRule type="expression" dxfId="17834" priority="6540" stopIfTrue="1">
      <formula>LEN(TRIM($R$92))=0</formula>
    </cfRule>
  </conditionalFormatting>
  <conditionalFormatting sqref="S92">
    <cfRule type="expression" dxfId="17833" priority="6541" stopIfTrue="1">
      <formula>LEN(TRIM($S$92))=0</formula>
    </cfRule>
  </conditionalFormatting>
  <conditionalFormatting sqref="T92">
    <cfRule type="expression" dxfId="17832" priority="6542" stopIfTrue="1">
      <formula>LEN(TRIM($T$92))=0</formula>
    </cfRule>
  </conditionalFormatting>
  <conditionalFormatting sqref="V91">
    <cfRule type="expression" dxfId="17831" priority="6543" stopIfTrue="1">
      <formula>LEN(TRIM($V$91))=0</formula>
    </cfRule>
  </conditionalFormatting>
  <conditionalFormatting sqref="W91">
    <cfRule type="expression" dxfId="17830" priority="6544" stopIfTrue="1">
      <formula>LEN(TRIM($W$91))=0</formula>
    </cfRule>
  </conditionalFormatting>
  <conditionalFormatting sqref="X91">
    <cfRule type="expression" dxfId="17829" priority="6545" stopIfTrue="1">
      <formula>LEN(TRIM($X$91))=0</formula>
    </cfRule>
  </conditionalFormatting>
  <conditionalFormatting sqref="V92">
    <cfRule type="expression" dxfId="17828" priority="6546" stopIfTrue="1">
      <formula>LEN(TRIM($V$92))=0</formula>
    </cfRule>
  </conditionalFormatting>
  <conditionalFormatting sqref="W92">
    <cfRule type="expression" dxfId="17827" priority="6547" stopIfTrue="1">
      <formula>LEN(TRIM($W$92))=0</formula>
    </cfRule>
  </conditionalFormatting>
  <conditionalFormatting sqref="X92">
    <cfRule type="expression" dxfId="17826" priority="6548" stopIfTrue="1">
      <formula>LEN(TRIM($X$92))=0</formula>
    </cfRule>
  </conditionalFormatting>
  <conditionalFormatting sqref="Z91">
    <cfRule type="expression" dxfId="17825" priority="6549" stopIfTrue="1">
      <formula>LEN(TRIM($Z$91))=0</formula>
    </cfRule>
  </conditionalFormatting>
  <conditionalFormatting sqref="AA91">
    <cfRule type="expression" dxfId="17824" priority="6550" stopIfTrue="1">
      <formula>LEN(TRIM($AA$91))=0</formula>
    </cfRule>
  </conditionalFormatting>
  <conditionalFormatting sqref="AB91">
    <cfRule type="expression" dxfId="17823" priority="6551" stopIfTrue="1">
      <formula>LEN(TRIM($AB$91))=0</formula>
    </cfRule>
  </conditionalFormatting>
  <conditionalFormatting sqref="Z92">
    <cfRule type="expression" dxfId="17822" priority="6552" stopIfTrue="1">
      <formula>LEN(TRIM($Z$92))=0</formula>
    </cfRule>
  </conditionalFormatting>
  <conditionalFormatting sqref="AA92">
    <cfRule type="expression" dxfId="17821" priority="6553" stopIfTrue="1">
      <formula>LEN(TRIM($AA$92))=0</formula>
    </cfRule>
  </conditionalFormatting>
  <conditionalFormatting sqref="AB92">
    <cfRule type="expression" dxfId="17820" priority="6554" stopIfTrue="1">
      <formula>LEN(TRIM($AB$92))=0</formula>
    </cfRule>
  </conditionalFormatting>
  <conditionalFormatting sqref="AD91">
    <cfRule type="expression" dxfId="17819" priority="6555" stopIfTrue="1">
      <formula>LEN(TRIM($AD$91))=0</formula>
    </cfRule>
  </conditionalFormatting>
  <conditionalFormatting sqref="AE91">
    <cfRule type="expression" dxfId="17818" priority="6556" stopIfTrue="1">
      <formula>LEN(TRIM($AE$91))=0</formula>
    </cfRule>
  </conditionalFormatting>
  <conditionalFormatting sqref="AF91">
    <cfRule type="expression" dxfId="17817" priority="6557" stopIfTrue="1">
      <formula>LEN(TRIM($AF$91))=0</formula>
    </cfRule>
  </conditionalFormatting>
  <conditionalFormatting sqref="AD92">
    <cfRule type="expression" dxfId="17816" priority="6558" stopIfTrue="1">
      <formula>LEN(TRIM($AD$92))=0</formula>
    </cfRule>
  </conditionalFormatting>
  <conditionalFormatting sqref="AE92">
    <cfRule type="expression" dxfId="17815" priority="6559" stopIfTrue="1">
      <formula>LEN(TRIM($AE$92))=0</formula>
    </cfRule>
  </conditionalFormatting>
  <conditionalFormatting sqref="AF92">
    <cfRule type="expression" dxfId="17814" priority="6560" stopIfTrue="1">
      <formula>LEN(TRIM($AF$92))=0</formula>
    </cfRule>
  </conditionalFormatting>
  <conditionalFormatting sqref="AH91">
    <cfRule type="expression" dxfId="17813" priority="6561" stopIfTrue="1">
      <formula>LEN(TRIM($AH$91))=0</formula>
    </cfRule>
  </conditionalFormatting>
  <conditionalFormatting sqref="AI91">
    <cfRule type="expression" dxfId="17812" priority="6562" stopIfTrue="1">
      <formula>LEN(TRIM($AI$91))=0</formula>
    </cfRule>
  </conditionalFormatting>
  <conditionalFormatting sqref="AJ91">
    <cfRule type="expression" dxfId="17811" priority="6563" stopIfTrue="1">
      <formula>LEN(TRIM($AJ$91))=0</formula>
    </cfRule>
  </conditionalFormatting>
  <conditionalFormatting sqref="AH92">
    <cfRule type="expression" dxfId="17810" priority="6564" stopIfTrue="1">
      <formula>LEN(TRIM($AH$92))=0</formula>
    </cfRule>
  </conditionalFormatting>
  <conditionalFormatting sqref="AI92">
    <cfRule type="expression" dxfId="17809" priority="6565" stopIfTrue="1">
      <formula>LEN(TRIM($AI$92))=0</formula>
    </cfRule>
  </conditionalFormatting>
  <conditionalFormatting sqref="AJ92">
    <cfRule type="expression" dxfId="17808" priority="6566" stopIfTrue="1">
      <formula>LEN(TRIM($AJ$92))=0</formula>
    </cfRule>
  </conditionalFormatting>
  <conditionalFormatting sqref="AL91">
    <cfRule type="expression" dxfId="17807" priority="6567" stopIfTrue="1">
      <formula>LEN(TRIM($AL$91))=0</formula>
    </cfRule>
  </conditionalFormatting>
  <conditionalFormatting sqref="AM91">
    <cfRule type="expression" dxfId="17806" priority="6568" stopIfTrue="1">
      <formula>LEN(TRIM($AM$91))=0</formula>
    </cfRule>
  </conditionalFormatting>
  <conditionalFormatting sqref="AN91">
    <cfRule type="expression" dxfId="17805" priority="6569" stopIfTrue="1">
      <formula>LEN(TRIM($AN$91))=0</formula>
    </cfRule>
  </conditionalFormatting>
  <conditionalFormatting sqref="AL92">
    <cfRule type="expression" dxfId="17804" priority="6570" stopIfTrue="1">
      <formula>LEN(TRIM($AL$92))=0</formula>
    </cfRule>
  </conditionalFormatting>
  <conditionalFormatting sqref="AM92">
    <cfRule type="expression" dxfId="17803" priority="6571" stopIfTrue="1">
      <formula>LEN(TRIM($AM$92))=0</formula>
    </cfRule>
  </conditionalFormatting>
  <conditionalFormatting sqref="AN92">
    <cfRule type="expression" dxfId="17802" priority="6572" stopIfTrue="1">
      <formula>LEN(TRIM($AN$92))=0</formula>
    </cfRule>
  </conditionalFormatting>
  <conditionalFormatting sqref="AP91">
    <cfRule type="expression" dxfId="17801" priority="6573" stopIfTrue="1">
      <formula>LEN(TRIM($AP$91))=0</formula>
    </cfRule>
  </conditionalFormatting>
  <conditionalFormatting sqref="AQ91">
    <cfRule type="expression" dxfId="17800" priority="6574" stopIfTrue="1">
      <formula>LEN(TRIM($AQ$91))=0</formula>
    </cfRule>
  </conditionalFormatting>
  <conditionalFormatting sqref="AR91">
    <cfRule type="expression" dxfId="17799" priority="6575" stopIfTrue="1">
      <formula>LEN(TRIM($AR$91))=0</formula>
    </cfRule>
  </conditionalFormatting>
  <conditionalFormatting sqref="AP92">
    <cfRule type="expression" dxfId="17798" priority="6576" stopIfTrue="1">
      <formula>LEN(TRIM($AP$92))=0</formula>
    </cfRule>
  </conditionalFormatting>
  <conditionalFormatting sqref="AQ92">
    <cfRule type="expression" dxfId="17797" priority="6577" stopIfTrue="1">
      <formula>LEN(TRIM($AQ$92))=0</formula>
    </cfRule>
  </conditionalFormatting>
  <conditionalFormatting sqref="AR92">
    <cfRule type="expression" dxfId="17796" priority="6578" stopIfTrue="1">
      <formula>LEN(TRIM($AR$92))=0</formula>
    </cfRule>
  </conditionalFormatting>
  <conditionalFormatting sqref="AT91">
    <cfRule type="expression" dxfId="17795" priority="6579" stopIfTrue="1">
      <formula>LEN(TRIM($AT$91))=0</formula>
    </cfRule>
  </conditionalFormatting>
  <conditionalFormatting sqref="AU91">
    <cfRule type="expression" dxfId="17794" priority="6580" stopIfTrue="1">
      <formula>LEN(TRIM($AU$91))=0</formula>
    </cfRule>
  </conditionalFormatting>
  <conditionalFormatting sqref="AV91">
    <cfRule type="expression" dxfId="17793" priority="6581" stopIfTrue="1">
      <formula>LEN(TRIM($AV$91))=0</formula>
    </cfRule>
  </conditionalFormatting>
  <conditionalFormatting sqref="AT92">
    <cfRule type="expression" dxfId="17792" priority="6582" stopIfTrue="1">
      <formula>LEN(TRIM($AT$92))=0</formula>
    </cfRule>
  </conditionalFormatting>
  <conditionalFormatting sqref="AU92">
    <cfRule type="expression" dxfId="17791" priority="6583" stopIfTrue="1">
      <formula>LEN(TRIM($AU$92))=0</formula>
    </cfRule>
  </conditionalFormatting>
  <conditionalFormatting sqref="AV92">
    <cfRule type="expression" dxfId="17790" priority="6584" stopIfTrue="1">
      <formula>LEN(TRIM($AV$92))=0</formula>
    </cfRule>
  </conditionalFormatting>
  <conditionalFormatting sqref="AX91">
    <cfRule type="expression" dxfId="17789" priority="6585" stopIfTrue="1">
      <formula>LEN(TRIM($AX$91))=0</formula>
    </cfRule>
  </conditionalFormatting>
  <conditionalFormatting sqref="AY91">
    <cfRule type="expression" dxfId="17788" priority="6586" stopIfTrue="1">
      <formula>LEN(TRIM($AY$91))=0</formula>
    </cfRule>
  </conditionalFormatting>
  <conditionalFormatting sqref="AZ91">
    <cfRule type="expression" dxfId="17787" priority="6587" stopIfTrue="1">
      <formula>LEN(TRIM($AZ$91))=0</formula>
    </cfRule>
  </conditionalFormatting>
  <conditionalFormatting sqref="AX92">
    <cfRule type="expression" dxfId="17786" priority="6588" stopIfTrue="1">
      <formula>LEN(TRIM($AX$92))=0</formula>
    </cfRule>
  </conditionalFormatting>
  <conditionalFormatting sqref="AY92">
    <cfRule type="expression" dxfId="17785" priority="6589" stopIfTrue="1">
      <formula>LEN(TRIM($AY$92))=0</formula>
    </cfRule>
  </conditionalFormatting>
  <conditionalFormatting sqref="AZ92">
    <cfRule type="expression" dxfId="17784" priority="6590" stopIfTrue="1">
      <formula>LEN(TRIM($AZ$92))=0</formula>
    </cfRule>
  </conditionalFormatting>
  <conditionalFormatting sqref="BB91">
    <cfRule type="expression" dxfId="17783" priority="6591" stopIfTrue="1">
      <formula>LEN(TRIM($BB$91))=0</formula>
    </cfRule>
  </conditionalFormatting>
  <conditionalFormatting sqref="BC91">
    <cfRule type="expression" dxfId="17782" priority="6592" stopIfTrue="1">
      <formula>LEN(TRIM($BC$91))=0</formula>
    </cfRule>
  </conditionalFormatting>
  <conditionalFormatting sqref="BD91">
    <cfRule type="expression" dxfId="17781" priority="6593" stopIfTrue="1">
      <formula>LEN(TRIM($BD$91))=0</formula>
    </cfRule>
  </conditionalFormatting>
  <conditionalFormatting sqref="BB92">
    <cfRule type="expression" dxfId="17780" priority="6594" stopIfTrue="1">
      <formula>LEN(TRIM($BB$92))=0</formula>
    </cfRule>
  </conditionalFormatting>
  <conditionalFormatting sqref="BC92">
    <cfRule type="expression" dxfId="17779" priority="6595" stopIfTrue="1">
      <formula>LEN(TRIM($BC$92))=0</formula>
    </cfRule>
  </conditionalFormatting>
  <conditionalFormatting sqref="BD92">
    <cfRule type="expression" dxfId="17778" priority="6596" stopIfTrue="1">
      <formula>LEN(TRIM($BD$92))=0</formula>
    </cfRule>
  </conditionalFormatting>
  <conditionalFormatting sqref="BF91">
    <cfRule type="expression" dxfId="17777" priority="6597" stopIfTrue="1">
      <formula>LEN(TRIM($BF$91))=0</formula>
    </cfRule>
  </conditionalFormatting>
  <conditionalFormatting sqref="BG91">
    <cfRule type="expression" dxfId="17776" priority="6598" stopIfTrue="1">
      <formula>LEN(TRIM($BG$91))=0</formula>
    </cfRule>
  </conditionalFormatting>
  <conditionalFormatting sqref="BH91">
    <cfRule type="expression" dxfId="17775" priority="6599" stopIfTrue="1">
      <formula>LEN(TRIM($BH$91))=0</formula>
    </cfRule>
  </conditionalFormatting>
  <conditionalFormatting sqref="BF92">
    <cfRule type="expression" dxfId="17774" priority="6600" stopIfTrue="1">
      <formula>LEN(TRIM($BF$92))=0</formula>
    </cfRule>
  </conditionalFormatting>
  <conditionalFormatting sqref="BG92">
    <cfRule type="expression" dxfId="17773" priority="6601" stopIfTrue="1">
      <formula>LEN(TRIM($BG$92))=0</formula>
    </cfRule>
  </conditionalFormatting>
  <conditionalFormatting sqref="BH92">
    <cfRule type="expression" dxfId="17772" priority="6602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V16:X16 F67:BI67 AX16:AZ16 AP16:AR16 AH16:AJ16 BF16:BH16 BB16:BD16 F38:BI38 AL16:AN16 AD16:AF16 AT16:AV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1470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CLAIMS_IndOS_Closed_NonAdv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STATS_IndOS_Closed_NonAdv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280">
        <v>0</v>
      </c>
      <c r="AY13" s="280">
        <v>0</v>
      </c>
      <c r="AZ13" s="280">
        <v>0</v>
      </c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281">
        <v>0</v>
      </c>
      <c r="AY15" s="281">
        <v>0</v>
      </c>
      <c r="AZ15" s="281">
        <v>0</v>
      </c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280">
        <v>0</v>
      </c>
      <c r="AY17" s="280">
        <v>0</v>
      </c>
      <c r="AZ17" s="280">
        <v>0</v>
      </c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280">
        <v>0</v>
      </c>
      <c r="AY18" s="280">
        <v>0</v>
      </c>
      <c r="AZ18" s="280">
        <v>0</v>
      </c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280">
        <v>0</v>
      </c>
      <c r="AY20" s="280">
        <v>0</v>
      </c>
      <c r="AZ20" s="280">
        <v>0</v>
      </c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280">
        <v>0</v>
      </c>
      <c r="AY21" s="280">
        <v>0</v>
      </c>
      <c r="AZ21" s="280">
        <v>0</v>
      </c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280">
        <v>0</v>
      </c>
      <c r="AY22" s="280">
        <v>0</v>
      </c>
      <c r="AZ22" s="280">
        <v>0</v>
      </c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280">
        <v>0</v>
      </c>
      <c r="AY26" s="280">
        <v>0</v>
      </c>
      <c r="AZ26" s="280">
        <v>0</v>
      </c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280">
        <v>0</v>
      </c>
      <c r="AY28" s="280">
        <v>0</v>
      </c>
      <c r="AZ28" s="280">
        <v>0</v>
      </c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280">
        <v>0</v>
      </c>
      <c r="AY29" s="280">
        <v>0</v>
      </c>
      <c r="AZ29" s="280">
        <v>0</v>
      </c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280">
        <v>0</v>
      </c>
      <c r="AY30" s="280">
        <v>0</v>
      </c>
      <c r="AZ30" s="280">
        <v>0</v>
      </c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280">
        <v>0</v>
      </c>
      <c r="AY31" s="280">
        <v>0</v>
      </c>
      <c r="AZ31" s="280">
        <v>0</v>
      </c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280">
        <v>0</v>
      </c>
      <c r="AY32" s="280">
        <v>0</v>
      </c>
      <c r="AZ32" s="280">
        <v>0</v>
      </c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280">
        <v>0</v>
      </c>
      <c r="AY33" s="280">
        <v>0</v>
      </c>
      <c r="AZ33" s="280">
        <v>0</v>
      </c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280">
        <v>0</v>
      </c>
      <c r="AY34" s="280">
        <v>0</v>
      </c>
      <c r="AZ34" s="280">
        <v>0</v>
      </c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280">
        <v>0</v>
      </c>
      <c r="AY36" s="280">
        <v>0</v>
      </c>
      <c r="AZ36" s="280">
        <v>0</v>
      </c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280">
        <v>0</v>
      </c>
      <c r="AY42" s="280">
        <v>0</v>
      </c>
      <c r="AZ42" s="280">
        <v>0</v>
      </c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281">
        <v>0</v>
      </c>
      <c r="AY44" s="281">
        <v>0</v>
      </c>
      <c r="AZ44" s="281">
        <v>0</v>
      </c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280">
        <v>0</v>
      </c>
      <c r="AY46" s="280">
        <v>0</v>
      </c>
      <c r="AZ46" s="280">
        <v>0</v>
      </c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280">
        <v>0</v>
      </c>
      <c r="AY47" s="280">
        <v>0</v>
      </c>
      <c r="AZ47" s="280">
        <v>0</v>
      </c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280">
        <v>0</v>
      </c>
      <c r="AY49" s="280">
        <v>0</v>
      </c>
      <c r="AZ49" s="280">
        <v>0</v>
      </c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280">
        <v>0</v>
      </c>
      <c r="AY50" s="280">
        <v>0</v>
      </c>
      <c r="AZ50" s="280">
        <v>0</v>
      </c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280">
        <v>0</v>
      </c>
      <c r="AY51" s="280">
        <v>0</v>
      </c>
      <c r="AZ51" s="280">
        <v>0</v>
      </c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280">
        <v>0</v>
      </c>
      <c r="AY55" s="280">
        <v>0</v>
      </c>
      <c r="AZ55" s="280">
        <v>0</v>
      </c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280">
        <v>0</v>
      </c>
      <c r="AY57" s="280">
        <v>0</v>
      </c>
      <c r="AZ57" s="280">
        <v>0</v>
      </c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280">
        <v>0</v>
      </c>
      <c r="AY58" s="280">
        <v>0</v>
      </c>
      <c r="AZ58" s="280">
        <v>0</v>
      </c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280">
        <v>0</v>
      </c>
      <c r="AY59" s="280">
        <v>0</v>
      </c>
      <c r="AZ59" s="280">
        <v>0</v>
      </c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280">
        <v>0</v>
      </c>
      <c r="AY60" s="280">
        <v>0</v>
      </c>
      <c r="AZ60" s="280">
        <v>0</v>
      </c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280">
        <v>0</v>
      </c>
      <c r="AY61" s="280">
        <v>0</v>
      </c>
      <c r="AZ61" s="280">
        <v>0</v>
      </c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280">
        <v>0</v>
      </c>
      <c r="AY62" s="280">
        <v>0</v>
      </c>
      <c r="AZ62" s="280">
        <v>0</v>
      </c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280">
        <v>0</v>
      </c>
      <c r="AY63" s="280">
        <v>0</v>
      </c>
      <c r="AZ63" s="280">
        <v>0</v>
      </c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280">
        <v>0</v>
      </c>
      <c r="AY65" s="280">
        <v>0</v>
      </c>
      <c r="AZ65" s="280">
        <v>0</v>
      </c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280">
        <v>0</v>
      </c>
      <c r="AY84" s="280">
        <v>0</v>
      </c>
      <c r="AZ84" s="280">
        <v>0</v>
      </c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280">
        <v>0</v>
      </c>
      <c r="AY91" s="280">
        <v>0</v>
      </c>
      <c r="AZ91" s="280">
        <v>0</v>
      </c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280">
        <v>0</v>
      </c>
      <c r="AY92" s="280">
        <v>0</v>
      </c>
      <c r="AZ92" s="280">
        <v>0</v>
      </c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55000000000000004">
      <c r="D107" s="1" t="s">
        <v>440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55000000000000004">
      <c r="D109" s="54"/>
    </row>
  </sheetData>
  <sheetProtection algorithmName="SHA-256" hashValue="21AYroTymKP1Ly4SMiN/06f7i7fB5qawoaQEN/nogvU=" saltValue="EKLgQ17Dckm+6BY8Kw6hTw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17771" priority="579">
      <formula>NOT(F67=0)</formula>
    </cfRule>
  </conditionalFormatting>
  <conditionalFormatting sqref="F38:AG38 AX38:BA38 BF38:BI38 AL38:AO38">
    <cfRule type="expression" dxfId="17770" priority="578">
      <formula>NOT(F38=0)</formula>
    </cfRule>
  </conditionalFormatting>
  <conditionalFormatting sqref="AP67:AS67">
    <cfRule type="expression" dxfId="17769" priority="402">
      <formula>NOT(AP67=0)</formula>
    </cfRule>
  </conditionalFormatting>
  <conditionalFormatting sqref="AP38:AS38">
    <cfRule type="expression" dxfId="17768" priority="401">
      <formula>NOT(AP38=0)</formula>
    </cfRule>
  </conditionalFormatting>
  <conditionalFormatting sqref="AT67:AW67">
    <cfRule type="expression" dxfId="17767" priority="306">
      <formula>NOT(AT67=0)</formula>
    </cfRule>
  </conditionalFormatting>
  <conditionalFormatting sqref="AT38:AW38">
    <cfRule type="expression" dxfId="17766" priority="305">
      <formula>NOT(AT38=0)</formula>
    </cfRule>
  </conditionalFormatting>
  <conditionalFormatting sqref="BB67:BE67">
    <cfRule type="expression" dxfId="17765" priority="210">
      <formula>NOT(BB67=0)</formula>
    </cfRule>
  </conditionalFormatting>
  <conditionalFormatting sqref="BB38:BE38">
    <cfRule type="expression" dxfId="17764" priority="209">
      <formula>NOT(BB38=0)</formula>
    </cfRule>
  </conditionalFormatting>
  <conditionalFormatting sqref="AH67:AK67">
    <cfRule type="expression" dxfId="17763" priority="90">
      <formula>NOT(AH67=0)</formula>
    </cfRule>
  </conditionalFormatting>
  <conditionalFormatting sqref="AH38:AK38">
    <cfRule type="expression" dxfId="17762" priority="89">
      <formula>NOT(AH38=0)</formula>
    </cfRule>
  </conditionalFormatting>
  <conditionalFormatting sqref="F68">
    <cfRule type="expression" dxfId="17761" priority="88">
      <formula>F67=0</formula>
    </cfRule>
  </conditionalFormatting>
  <conditionalFormatting sqref="G68:BI68">
    <cfRule type="expression" dxfId="17760" priority="87">
      <formula>G67=0</formula>
    </cfRule>
  </conditionalFormatting>
  <conditionalFormatting sqref="F39">
    <cfRule type="expression" dxfId="17759" priority="86">
      <formula>F38=0</formula>
    </cfRule>
  </conditionalFormatting>
  <conditionalFormatting sqref="G39:BI39">
    <cfRule type="expression" dxfId="17758" priority="85">
      <formula>G38=0</formula>
    </cfRule>
  </conditionalFormatting>
  <conditionalFormatting sqref="F13">
    <cfRule type="expression" dxfId="17757" priority="2847" stopIfTrue="1">
      <formula>LEN(TRIM($F$13))=0</formula>
    </cfRule>
  </conditionalFormatting>
  <conditionalFormatting sqref="G13">
    <cfRule type="expression" dxfId="17756" priority="2848" stopIfTrue="1">
      <formula>LEN(TRIM($G$13))=0</formula>
    </cfRule>
  </conditionalFormatting>
  <conditionalFormatting sqref="H13">
    <cfRule type="expression" dxfId="17755" priority="2849" stopIfTrue="1">
      <formula>LEN(TRIM($H$13))=0</formula>
    </cfRule>
  </conditionalFormatting>
  <conditionalFormatting sqref="J13">
    <cfRule type="expression" dxfId="17754" priority="2850" stopIfTrue="1">
      <formula>LEN(TRIM($J$13))=0</formula>
    </cfRule>
  </conditionalFormatting>
  <conditionalFormatting sqref="K13">
    <cfRule type="expression" dxfId="17753" priority="2851" stopIfTrue="1">
      <formula>LEN(TRIM($K$13))=0</formula>
    </cfRule>
  </conditionalFormatting>
  <conditionalFormatting sqref="L13">
    <cfRule type="expression" dxfId="17752" priority="2852" stopIfTrue="1">
      <formula>LEN(TRIM($L$13))=0</formula>
    </cfRule>
  </conditionalFormatting>
  <conditionalFormatting sqref="N13">
    <cfRule type="expression" dxfId="17751" priority="2853" stopIfTrue="1">
      <formula>LEN(TRIM($N$13))=0</formula>
    </cfRule>
  </conditionalFormatting>
  <conditionalFormatting sqref="O13">
    <cfRule type="expression" dxfId="17750" priority="2854" stopIfTrue="1">
      <formula>LEN(TRIM($O$13))=0</formula>
    </cfRule>
  </conditionalFormatting>
  <conditionalFormatting sqref="P13">
    <cfRule type="expression" dxfId="17749" priority="2855" stopIfTrue="1">
      <formula>LEN(TRIM($P$13))=0</formula>
    </cfRule>
  </conditionalFormatting>
  <conditionalFormatting sqref="R13">
    <cfRule type="expression" dxfId="17748" priority="2856" stopIfTrue="1">
      <formula>LEN(TRIM($R$13))=0</formula>
    </cfRule>
  </conditionalFormatting>
  <conditionalFormatting sqref="S13">
    <cfRule type="expression" dxfId="17747" priority="2857" stopIfTrue="1">
      <formula>LEN(TRIM($S$13))=0</formula>
    </cfRule>
  </conditionalFormatting>
  <conditionalFormatting sqref="T13">
    <cfRule type="expression" dxfId="17746" priority="2858" stopIfTrue="1">
      <formula>LEN(TRIM($T$13))=0</formula>
    </cfRule>
  </conditionalFormatting>
  <conditionalFormatting sqref="V13">
    <cfRule type="expression" dxfId="17745" priority="2859" stopIfTrue="1">
      <formula>LEN(TRIM($V$13))=0</formula>
    </cfRule>
  </conditionalFormatting>
  <conditionalFormatting sqref="W13">
    <cfRule type="expression" dxfId="17744" priority="2860" stopIfTrue="1">
      <formula>LEN(TRIM($W$13))=0</formula>
    </cfRule>
  </conditionalFormatting>
  <conditionalFormatting sqref="X13">
    <cfRule type="expression" dxfId="17743" priority="2861" stopIfTrue="1">
      <formula>LEN(TRIM($X$13))=0</formula>
    </cfRule>
  </conditionalFormatting>
  <conditionalFormatting sqref="Z13">
    <cfRule type="expression" dxfId="17742" priority="2862" stopIfTrue="1">
      <formula>LEN(TRIM($Z$13))=0</formula>
    </cfRule>
  </conditionalFormatting>
  <conditionalFormatting sqref="AA13">
    <cfRule type="expression" dxfId="17741" priority="2863" stopIfTrue="1">
      <formula>LEN(TRIM($AA$13))=0</formula>
    </cfRule>
  </conditionalFormatting>
  <conditionalFormatting sqref="AB13">
    <cfRule type="expression" dxfId="17740" priority="2864" stopIfTrue="1">
      <formula>LEN(TRIM($AB$13))=0</formula>
    </cfRule>
  </conditionalFormatting>
  <conditionalFormatting sqref="AD13">
    <cfRule type="expression" dxfId="17739" priority="2865" stopIfTrue="1">
      <formula>LEN(TRIM($AD$13))=0</formula>
    </cfRule>
  </conditionalFormatting>
  <conditionalFormatting sqref="AE13">
    <cfRule type="expression" dxfId="17738" priority="2866" stopIfTrue="1">
      <formula>LEN(TRIM($AE$13))=0</formula>
    </cfRule>
  </conditionalFormatting>
  <conditionalFormatting sqref="AF13">
    <cfRule type="expression" dxfId="17737" priority="2867" stopIfTrue="1">
      <formula>LEN(TRIM($AF$13))=0</formula>
    </cfRule>
  </conditionalFormatting>
  <conditionalFormatting sqref="AH13">
    <cfRule type="expression" dxfId="17736" priority="2868" stopIfTrue="1">
      <formula>LEN(TRIM($AH$13))=0</formula>
    </cfRule>
  </conditionalFormatting>
  <conditionalFormatting sqref="AI13">
    <cfRule type="expression" dxfId="17735" priority="2869" stopIfTrue="1">
      <formula>LEN(TRIM($AI$13))=0</formula>
    </cfRule>
  </conditionalFormatting>
  <conditionalFormatting sqref="AJ13">
    <cfRule type="expression" dxfId="17734" priority="2870" stopIfTrue="1">
      <formula>LEN(TRIM($AJ$13))=0</formula>
    </cfRule>
  </conditionalFormatting>
  <conditionalFormatting sqref="AL13">
    <cfRule type="expression" dxfId="17733" priority="2871" stopIfTrue="1">
      <formula>LEN(TRIM($AL$13))=0</formula>
    </cfRule>
  </conditionalFormatting>
  <conditionalFormatting sqref="AM13">
    <cfRule type="expression" dxfId="17732" priority="2872" stopIfTrue="1">
      <formula>LEN(TRIM($AM$13))=0</formula>
    </cfRule>
  </conditionalFormatting>
  <conditionalFormatting sqref="AN13">
    <cfRule type="expression" dxfId="17731" priority="2873" stopIfTrue="1">
      <formula>LEN(TRIM($AN$13))=0</formula>
    </cfRule>
  </conditionalFormatting>
  <conditionalFormatting sqref="AP13">
    <cfRule type="expression" dxfId="17730" priority="2874" stopIfTrue="1">
      <formula>LEN(TRIM($AP$13))=0</formula>
    </cfRule>
  </conditionalFormatting>
  <conditionalFormatting sqref="AQ13">
    <cfRule type="expression" dxfId="17729" priority="2875" stopIfTrue="1">
      <formula>LEN(TRIM($AQ$13))=0</formula>
    </cfRule>
  </conditionalFormatting>
  <conditionalFormatting sqref="AR13">
    <cfRule type="expression" dxfId="17728" priority="2876" stopIfTrue="1">
      <formula>LEN(TRIM($AR$13))=0</formula>
    </cfRule>
  </conditionalFormatting>
  <conditionalFormatting sqref="AT13">
    <cfRule type="expression" dxfId="17727" priority="2877" stopIfTrue="1">
      <formula>LEN(TRIM($AT$13))=0</formula>
    </cfRule>
  </conditionalFormatting>
  <conditionalFormatting sqref="AU13">
    <cfRule type="expression" dxfId="17726" priority="2878" stopIfTrue="1">
      <formula>LEN(TRIM($AU$13))=0</formula>
    </cfRule>
  </conditionalFormatting>
  <conditionalFormatting sqref="AV13">
    <cfRule type="expression" dxfId="17725" priority="2879" stopIfTrue="1">
      <formula>LEN(TRIM($AV$13))=0</formula>
    </cfRule>
  </conditionalFormatting>
  <conditionalFormatting sqref="AX13">
    <cfRule type="expression" dxfId="17724" priority="2880" stopIfTrue="1">
      <formula>LEN(TRIM($AX$13))=0</formula>
    </cfRule>
  </conditionalFormatting>
  <conditionalFormatting sqref="AY13">
    <cfRule type="expression" dxfId="17723" priority="2881" stopIfTrue="1">
      <formula>LEN(TRIM($AY$13))=0</formula>
    </cfRule>
  </conditionalFormatting>
  <conditionalFormatting sqref="AZ13">
    <cfRule type="expression" dxfId="17722" priority="2882" stopIfTrue="1">
      <formula>LEN(TRIM($AZ$13))=0</formula>
    </cfRule>
  </conditionalFormatting>
  <conditionalFormatting sqref="BB13">
    <cfRule type="expression" dxfId="17721" priority="2883" stopIfTrue="1">
      <formula>LEN(TRIM($BB$13))=0</formula>
    </cfRule>
  </conditionalFormatting>
  <conditionalFormatting sqref="BC13">
    <cfRule type="expression" dxfId="17720" priority="2884" stopIfTrue="1">
      <formula>LEN(TRIM($BC$13))=0</formula>
    </cfRule>
  </conditionalFormatting>
  <conditionalFormatting sqref="BD13">
    <cfRule type="expression" dxfId="17719" priority="2885" stopIfTrue="1">
      <formula>LEN(TRIM($BD$13))=0</formula>
    </cfRule>
  </conditionalFormatting>
  <conditionalFormatting sqref="BF13">
    <cfRule type="expression" dxfId="17718" priority="2886" stopIfTrue="1">
      <formula>LEN(TRIM($BF$13))=0</formula>
    </cfRule>
  </conditionalFormatting>
  <conditionalFormatting sqref="BG13">
    <cfRule type="expression" dxfId="17717" priority="2887" stopIfTrue="1">
      <formula>LEN(TRIM($BG$13))=0</formula>
    </cfRule>
  </conditionalFormatting>
  <conditionalFormatting sqref="BH13">
    <cfRule type="expression" dxfId="17716" priority="2888" stopIfTrue="1">
      <formula>LEN(TRIM($BH$13))=0</formula>
    </cfRule>
  </conditionalFormatting>
  <conditionalFormatting sqref="F15">
    <cfRule type="expression" dxfId="17715" priority="2889" stopIfTrue="1">
      <formula>LEN(TRIM($F$15))=0</formula>
    </cfRule>
  </conditionalFormatting>
  <conditionalFormatting sqref="G15">
    <cfRule type="expression" dxfId="17714" priority="2890" stopIfTrue="1">
      <formula>LEN(TRIM($G$15))=0</formula>
    </cfRule>
  </conditionalFormatting>
  <conditionalFormatting sqref="H15">
    <cfRule type="expression" dxfId="17713" priority="2891" stopIfTrue="1">
      <formula>LEN(TRIM($H$15))=0</formula>
    </cfRule>
  </conditionalFormatting>
  <conditionalFormatting sqref="J15">
    <cfRule type="expression" dxfId="17712" priority="2892" stopIfTrue="1">
      <formula>LEN(TRIM($J$15))=0</formula>
    </cfRule>
  </conditionalFormatting>
  <conditionalFormatting sqref="K15">
    <cfRule type="expression" dxfId="17711" priority="2893" stopIfTrue="1">
      <formula>LEN(TRIM($K$15))=0</formula>
    </cfRule>
  </conditionalFormatting>
  <conditionalFormatting sqref="L15">
    <cfRule type="expression" dxfId="17710" priority="2894" stopIfTrue="1">
      <formula>LEN(TRIM($L$15))=0</formula>
    </cfRule>
  </conditionalFormatting>
  <conditionalFormatting sqref="N15">
    <cfRule type="expression" dxfId="17709" priority="2895" stopIfTrue="1">
      <formula>LEN(TRIM($N$15))=0</formula>
    </cfRule>
  </conditionalFormatting>
  <conditionalFormatting sqref="O15">
    <cfRule type="expression" dxfId="17708" priority="2896" stopIfTrue="1">
      <formula>LEN(TRIM($O$15))=0</formula>
    </cfRule>
  </conditionalFormatting>
  <conditionalFormatting sqref="P15">
    <cfRule type="expression" dxfId="17707" priority="2897" stopIfTrue="1">
      <formula>LEN(TRIM($P$15))=0</formula>
    </cfRule>
  </conditionalFormatting>
  <conditionalFormatting sqref="R15">
    <cfRule type="expression" dxfId="17706" priority="2898" stopIfTrue="1">
      <formula>LEN(TRIM($R$15))=0</formula>
    </cfRule>
  </conditionalFormatting>
  <conditionalFormatting sqref="S15">
    <cfRule type="expression" dxfId="17705" priority="2899" stopIfTrue="1">
      <formula>LEN(TRIM($S$15))=0</formula>
    </cfRule>
  </conditionalFormatting>
  <conditionalFormatting sqref="T15">
    <cfRule type="expression" dxfId="17704" priority="2900" stopIfTrue="1">
      <formula>LEN(TRIM($T$15))=0</formula>
    </cfRule>
  </conditionalFormatting>
  <conditionalFormatting sqref="V15">
    <cfRule type="expression" dxfId="17703" priority="2901" stopIfTrue="1">
      <formula>LEN(TRIM($V$15))=0</formula>
    </cfRule>
  </conditionalFormatting>
  <conditionalFormatting sqref="W15">
    <cfRule type="expression" dxfId="17702" priority="2902" stopIfTrue="1">
      <formula>LEN(TRIM($W$15))=0</formula>
    </cfRule>
  </conditionalFormatting>
  <conditionalFormatting sqref="X15">
    <cfRule type="expression" dxfId="17701" priority="2903" stopIfTrue="1">
      <formula>LEN(TRIM($X$15))=0</formula>
    </cfRule>
  </conditionalFormatting>
  <conditionalFormatting sqref="Z15">
    <cfRule type="expression" dxfId="17700" priority="2904" stopIfTrue="1">
      <formula>LEN(TRIM($Z$15))=0</formula>
    </cfRule>
  </conditionalFormatting>
  <conditionalFormatting sqref="AA15">
    <cfRule type="expression" dxfId="17699" priority="2905" stopIfTrue="1">
      <formula>LEN(TRIM($AA$15))=0</formula>
    </cfRule>
  </conditionalFormatting>
  <conditionalFormatting sqref="AB15">
    <cfRule type="expression" dxfId="17698" priority="2906" stopIfTrue="1">
      <formula>LEN(TRIM($AB$15))=0</formula>
    </cfRule>
  </conditionalFormatting>
  <conditionalFormatting sqref="AD15">
    <cfRule type="expression" dxfId="17697" priority="2907" stopIfTrue="1">
      <formula>LEN(TRIM($AD$15))=0</formula>
    </cfRule>
  </conditionalFormatting>
  <conditionalFormatting sqref="AE15">
    <cfRule type="expression" dxfId="17696" priority="2908" stopIfTrue="1">
      <formula>LEN(TRIM($AE$15))=0</formula>
    </cfRule>
  </conditionalFormatting>
  <conditionalFormatting sqref="AF15">
    <cfRule type="expression" dxfId="17695" priority="2909" stopIfTrue="1">
      <formula>LEN(TRIM($AF$15))=0</formula>
    </cfRule>
  </conditionalFormatting>
  <conditionalFormatting sqref="AH15">
    <cfRule type="expression" dxfId="17694" priority="2910" stopIfTrue="1">
      <formula>LEN(TRIM($AH$15))=0</formula>
    </cfRule>
  </conditionalFormatting>
  <conditionalFormatting sqref="AI15">
    <cfRule type="expression" dxfId="17693" priority="2911" stopIfTrue="1">
      <formula>LEN(TRIM($AI$15))=0</formula>
    </cfRule>
  </conditionalFormatting>
  <conditionalFormatting sqref="AJ15">
    <cfRule type="expression" dxfId="17692" priority="2912" stopIfTrue="1">
      <formula>LEN(TRIM($AJ$15))=0</formula>
    </cfRule>
  </conditionalFormatting>
  <conditionalFormatting sqref="AL15">
    <cfRule type="expression" dxfId="17691" priority="2913" stopIfTrue="1">
      <formula>LEN(TRIM($AL$15))=0</formula>
    </cfRule>
  </conditionalFormatting>
  <conditionalFormatting sqref="AM15">
    <cfRule type="expression" dxfId="17690" priority="2914" stopIfTrue="1">
      <formula>LEN(TRIM($AM$15))=0</formula>
    </cfRule>
  </conditionalFormatting>
  <conditionalFormatting sqref="AN15">
    <cfRule type="expression" dxfId="17689" priority="2915" stopIfTrue="1">
      <formula>LEN(TRIM($AN$15))=0</formula>
    </cfRule>
  </conditionalFormatting>
  <conditionalFormatting sqref="AP15">
    <cfRule type="expression" dxfId="17688" priority="2916" stopIfTrue="1">
      <formula>LEN(TRIM($AP$15))=0</formula>
    </cfRule>
  </conditionalFormatting>
  <conditionalFormatting sqref="AQ15">
    <cfRule type="expression" dxfId="17687" priority="2917" stopIfTrue="1">
      <formula>LEN(TRIM($AQ$15))=0</formula>
    </cfRule>
  </conditionalFormatting>
  <conditionalFormatting sqref="AR15">
    <cfRule type="expression" dxfId="17686" priority="2918" stopIfTrue="1">
      <formula>LEN(TRIM($AR$15))=0</formula>
    </cfRule>
  </conditionalFormatting>
  <conditionalFormatting sqref="AT15">
    <cfRule type="expression" dxfId="17685" priority="2919" stopIfTrue="1">
      <formula>LEN(TRIM($AT$15))=0</formula>
    </cfRule>
  </conditionalFormatting>
  <conditionalFormatting sqref="AU15">
    <cfRule type="expression" dxfId="17684" priority="2920" stopIfTrue="1">
      <formula>LEN(TRIM($AU$15))=0</formula>
    </cfRule>
  </conditionalFormatting>
  <conditionalFormatting sqref="AV15">
    <cfRule type="expression" dxfId="17683" priority="2921" stopIfTrue="1">
      <formula>LEN(TRIM($AV$15))=0</formula>
    </cfRule>
  </conditionalFormatting>
  <conditionalFormatting sqref="AX15">
    <cfRule type="expression" dxfId="17682" priority="2922" stopIfTrue="1">
      <formula>LEN(TRIM($AX$15))=0</formula>
    </cfRule>
  </conditionalFormatting>
  <conditionalFormatting sqref="AY15">
    <cfRule type="expression" dxfId="17681" priority="2923" stopIfTrue="1">
      <formula>LEN(TRIM($AY$15))=0</formula>
    </cfRule>
  </conditionalFormatting>
  <conditionalFormatting sqref="AZ15">
    <cfRule type="expression" dxfId="17680" priority="2924" stopIfTrue="1">
      <formula>LEN(TRIM($AZ$15))=0</formula>
    </cfRule>
  </conditionalFormatting>
  <conditionalFormatting sqref="BB15">
    <cfRule type="expression" dxfId="17679" priority="2925" stopIfTrue="1">
      <formula>LEN(TRIM($BB$15))=0</formula>
    </cfRule>
  </conditionalFormatting>
  <conditionalFormatting sqref="BC15">
    <cfRule type="expression" dxfId="17678" priority="2926" stopIfTrue="1">
      <formula>LEN(TRIM($BC$15))=0</formula>
    </cfRule>
  </conditionalFormatting>
  <conditionalFormatting sqref="BD15">
    <cfRule type="expression" dxfId="17677" priority="2927" stopIfTrue="1">
      <formula>LEN(TRIM($BD$15))=0</formula>
    </cfRule>
  </conditionalFormatting>
  <conditionalFormatting sqref="BF15">
    <cfRule type="expression" dxfId="17676" priority="2928" stopIfTrue="1">
      <formula>LEN(TRIM($BF$15))=0</formula>
    </cfRule>
  </conditionalFormatting>
  <conditionalFormatting sqref="BG15">
    <cfRule type="expression" dxfId="17675" priority="2929" stopIfTrue="1">
      <formula>LEN(TRIM($BG$15))=0</formula>
    </cfRule>
  </conditionalFormatting>
  <conditionalFormatting sqref="BH15">
    <cfRule type="expression" dxfId="17674" priority="2930" stopIfTrue="1">
      <formula>LEN(TRIM($BH$15))=0</formula>
    </cfRule>
  </conditionalFormatting>
  <conditionalFormatting sqref="F17">
    <cfRule type="expression" dxfId="17673" priority="2931" stopIfTrue="1">
      <formula>LEN(TRIM($F$17))=0</formula>
    </cfRule>
  </conditionalFormatting>
  <conditionalFormatting sqref="G17">
    <cfRule type="expression" dxfId="17672" priority="2932" stopIfTrue="1">
      <formula>LEN(TRIM($G$17))=0</formula>
    </cfRule>
  </conditionalFormatting>
  <conditionalFormatting sqref="H17">
    <cfRule type="expression" dxfId="17671" priority="2933" stopIfTrue="1">
      <formula>LEN(TRIM($H$17))=0</formula>
    </cfRule>
  </conditionalFormatting>
  <conditionalFormatting sqref="F18">
    <cfRule type="expression" dxfId="17670" priority="2934" stopIfTrue="1">
      <formula>LEN(TRIM($F$18))=0</formula>
    </cfRule>
  </conditionalFormatting>
  <conditionalFormatting sqref="G18">
    <cfRule type="expression" dxfId="17669" priority="2935" stopIfTrue="1">
      <formula>LEN(TRIM($G$18))=0</formula>
    </cfRule>
  </conditionalFormatting>
  <conditionalFormatting sqref="H18">
    <cfRule type="expression" dxfId="17668" priority="2936" stopIfTrue="1">
      <formula>LEN(TRIM($H$18))=0</formula>
    </cfRule>
  </conditionalFormatting>
  <conditionalFormatting sqref="J17">
    <cfRule type="expression" dxfId="17667" priority="2937" stopIfTrue="1">
      <formula>LEN(TRIM($J$17))=0</formula>
    </cfRule>
  </conditionalFormatting>
  <conditionalFormatting sqref="K17">
    <cfRule type="expression" dxfId="17666" priority="2938" stopIfTrue="1">
      <formula>LEN(TRIM($K$17))=0</formula>
    </cfRule>
  </conditionalFormatting>
  <conditionalFormatting sqref="L17">
    <cfRule type="expression" dxfId="17665" priority="2939" stopIfTrue="1">
      <formula>LEN(TRIM($L$17))=0</formula>
    </cfRule>
  </conditionalFormatting>
  <conditionalFormatting sqref="J18">
    <cfRule type="expression" dxfId="17664" priority="2940" stopIfTrue="1">
      <formula>LEN(TRIM($J$18))=0</formula>
    </cfRule>
  </conditionalFormatting>
  <conditionalFormatting sqref="K18">
    <cfRule type="expression" dxfId="17663" priority="2941" stopIfTrue="1">
      <formula>LEN(TRIM($K$18))=0</formula>
    </cfRule>
  </conditionalFormatting>
  <conditionalFormatting sqref="L18">
    <cfRule type="expression" dxfId="17662" priority="2942" stopIfTrue="1">
      <formula>LEN(TRIM($L$18))=0</formula>
    </cfRule>
  </conditionalFormatting>
  <conditionalFormatting sqref="N17">
    <cfRule type="expression" dxfId="17661" priority="2943" stopIfTrue="1">
      <formula>LEN(TRIM($N$17))=0</formula>
    </cfRule>
  </conditionalFormatting>
  <conditionalFormatting sqref="O17">
    <cfRule type="expression" dxfId="17660" priority="2944" stopIfTrue="1">
      <formula>LEN(TRIM($O$17))=0</formula>
    </cfRule>
  </conditionalFormatting>
  <conditionalFormatting sqref="P17">
    <cfRule type="expression" dxfId="17659" priority="2945" stopIfTrue="1">
      <formula>LEN(TRIM($P$17))=0</formula>
    </cfRule>
  </conditionalFormatting>
  <conditionalFormatting sqref="N18">
    <cfRule type="expression" dxfId="17658" priority="2946" stopIfTrue="1">
      <formula>LEN(TRIM($N$18))=0</formula>
    </cfRule>
  </conditionalFormatting>
  <conditionalFormatting sqref="O18">
    <cfRule type="expression" dxfId="17657" priority="2947" stopIfTrue="1">
      <formula>LEN(TRIM($O$18))=0</formula>
    </cfRule>
  </conditionalFormatting>
  <conditionalFormatting sqref="P18">
    <cfRule type="expression" dxfId="17656" priority="2948" stopIfTrue="1">
      <formula>LEN(TRIM($P$18))=0</formula>
    </cfRule>
  </conditionalFormatting>
  <conditionalFormatting sqref="R17">
    <cfRule type="expression" dxfId="17655" priority="2949" stopIfTrue="1">
      <formula>LEN(TRIM($R$17))=0</formula>
    </cfRule>
  </conditionalFormatting>
  <conditionalFormatting sqref="S17">
    <cfRule type="expression" dxfId="17654" priority="2950" stopIfTrue="1">
      <formula>LEN(TRIM($S$17))=0</formula>
    </cfRule>
  </conditionalFormatting>
  <conditionalFormatting sqref="T17">
    <cfRule type="expression" dxfId="17653" priority="2951" stopIfTrue="1">
      <formula>LEN(TRIM($T$17))=0</formula>
    </cfRule>
  </conditionalFormatting>
  <conditionalFormatting sqref="R18">
    <cfRule type="expression" dxfId="17652" priority="2952" stopIfTrue="1">
      <formula>LEN(TRIM($R$18))=0</formula>
    </cfRule>
  </conditionalFormatting>
  <conditionalFormatting sqref="S18">
    <cfRule type="expression" dxfId="17651" priority="2953" stopIfTrue="1">
      <formula>LEN(TRIM($S$18))=0</formula>
    </cfRule>
  </conditionalFormatting>
  <conditionalFormatting sqref="T18">
    <cfRule type="expression" dxfId="17650" priority="2954" stopIfTrue="1">
      <formula>LEN(TRIM($T$18))=0</formula>
    </cfRule>
  </conditionalFormatting>
  <conditionalFormatting sqref="V17">
    <cfRule type="expression" dxfId="17649" priority="2955" stopIfTrue="1">
      <formula>LEN(TRIM($V$17))=0</formula>
    </cfRule>
  </conditionalFormatting>
  <conditionalFormatting sqref="W17">
    <cfRule type="expression" dxfId="17648" priority="2956" stopIfTrue="1">
      <formula>LEN(TRIM($W$17))=0</formula>
    </cfRule>
  </conditionalFormatting>
  <conditionalFormatting sqref="X17">
    <cfRule type="expression" dxfId="17647" priority="2957" stopIfTrue="1">
      <formula>LEN(TRIM($X$17))=0</formula>
    </cfRule>
  </conditionalFormatting>
  <conditionalFormatting sqref="V18">
    <cfRule type="expression" dxfId="17646" priority="2958" stopIfTrue="1">
      <formula>LEN(TRIM($V$18))=0</formula>
    </cfRule>
  </conditionalFormatting>
  <conditionalFormatting sqref="W18">
    <cfRule type="expression" dxfId="17645" priority="2959" stopIfTrue="1">
      <formula>LEN(TRIM($W$18))=0</formula>
    </cfRule>
  </conditionalFormatting>
  <conditionalFormatting sqref="X18">
    <cfRule type="expression" dxfId="17644" priority="2960" stopIfTrue="1">
      <formula>LEN(TRIM($X$18))=0</formula>
    </cfRule>
  </conditionalFormatting>
  <conditionalFormatting sqref="Z17">
    <cfRule type="expression" dxfId="17643" priority="2961" stopIfTrue="1">
      <formula>LEN(TRIM($Z$17))=0</formula>
    </cfRule>
  </conditionalFormatting>
  <conditionalFormatting sqref="AA17">
    <cfRule type="expression" dxfId="17642" priority="2962" stopIfTrue="1">
      <formula>LEN(TRIM($AA$17))=0</formula>
    </cfRule>
  </conditionalFormatting>
  <conditionalFormatting sqref="AB17">
    <cfRule type="expression" dxfId="17641" priority="2963" stopIfTrue="1">
      <formula>LEN(TRIM($AB$17))=0</formula>
    </cfRule>
  </conditionalFormatting>
  <conditionalFormatting sqref="Z18">
    <cfRule type="expression" dxfId="17640" priority="2964" stopIfTrue="1">
      <formula>LEN(TRIM($Z$18))=0</formula>
    </cfRule>
  </conditionalFormatting>
  <conditionalFormatting sqref="AA18">
    <cfRule type="expression" dxfId="17639" priority="2965" stopIfTrue="1">
      <formula>LEN(TRIM($AA$18))=0</formula>
    </cfRule>
  </conditionalFormatting>
  <conditionalFormatting sqref="AB18">
    <cfRule type="expression" dxfId="17638" priority="2966" stopIfTrue="1">
      <formula>LEN(TRIM($AB$18))=0</formula>
    </cfRule>
  </conditionalFormatting>
  <conditionalFormatting sqref="AD17">
    <cfRule type="expression" dxfId="17637" priority="2967" stopIfTrue="1">
      <formula>LEN(TRIM($AD$17))=0</formula>
    </cfRule>
  </conditionalFormatting>
  <conditionalFormatting sqref="AE17">
    <cfRule type="expression" dxfId="17636" priority="2968" stopIfTrue="1">
      <formula>LEN(TRIM($AE$17))=0</formula>
    </cfRule>
  </conditionalFormatting>
  <conditionalFormatting sqref="AF17">
    <cfRule type="expression" dxfId="17635" priority="2969" stopIfTrue="1">
      <formula>LEN(TRIM($AF$17))=0</formula>
    </cfRule>
  </conditionalFormatting>
  <conditionalFormatting sqref="AD18">
    <cfRule type="expression" dxfId="17634" priority="2970" stopIfTrue="1">
      <formula>LEN(TRIM($AD$18))=0</formula>
    </cfRule>
  </conditionalFormatting>
  <conditionalFormatting sqref="AE18">
    <cfRule type="expression" dxfId="17633" priority="2971" stopIfTrue="1">
      <formula>LEN(TRIM($AE$18))=0</formula>
    </cfRule>
  </conditionalFormatting>
  <conditionalFormatting sqref="AF18">
    <cfRule type="expression" dxfId="17632" priority="2972" stopIfTrue="1">
      <formula>LEN(TRIM($AF$18))=0</formula>
    </cfRule>
  </conditionalFormatting>
  <conditionalFormatting sqref="AH17">
    <cfRule type="expression" dxfId="17631" priority="2973" stopIfTrue="1">
      <formula>LEN(TRIM($AH$17))=0</formula>
    </cfRule>
  </conditionalFormatting>
  <conditionalFormatting sqref="AI17">
    <cfRule type="expression" dxfId="17630" priority="2974" stopIfTrue="1">
      <formula>LEN(TRIM($AI$17))=0</formula>
    </cfRule>
  </conditionalFormatting>
  <conditionalFormatting sqref="AJ17">
    <cfRule type="expression" dxfId="17629" priority="2975" stopIfTrue="1">
      <formula>LEN(TRIM($AJ$17))=0</formula>
    </cfRule>
  </conditionalFormatting>
  <conditionalFormatting sqref="AH18">
    <cfRule type="expression" dxfId="17628" priority="2976" stopIfTrue="1">
      <formula>LEN(TRIM($AH$18))=0</formula>
    </cfRule>
  </conditionalFormatting>
  <conditionalFormatting sqref="AI18">
    <cfRule type="expression" dxfId="17627" priority="2977" stopIfTrue="1">
      <formula>LEN(TRIM($AI$18))=0</formula>
    </cfRule>
  </conditionalFormatting>
  <conditionalFormatting sqref="AJ18">
    <cfRule type="expression" dxfId="17626" priority="2978" stopIfTrue="1">
      <formula>LEN(TRIM($AJ$18))=0</formula>
    </cfRule>
  </conditionalFormatting>
  <conditionalFormatting sqref="AL17">
    <cfRule type="expression" dxfId="17625" priority="2979" stopIfTrue="1">
      <formula>LEN(TRIM($AL$17))=0</formula>
    </cfRule>
  </conditionalFormatting>
  <conditionalFormatting sqref="AM17">
    <cfRule type="expression" dxfId="17624" priority="2980" stopIfTrue="1">
      <formula>LEN(TRIM($AM$17))=0</formula>
    </cfRule>
  </conditionalFormatting>
  <conditionalFormatting sqref="AN17">
    <cfRule type="expression" dxfId="17623" priority="2981" stopIfTrue="1">
      <formula>LEN(TRIM($AN$17))=0</formula>
    </cfRule>
  </conditionalFormatting>
  <conditionalFormatting sqref="AL18">
    <cfRule type="expression" dxfId="17622" priority="2982" stopIfTrue="1">
      <formula>LEN(TRIM($AL$18))=0</formula>
    </cfRule>
  </conditionalFormatting>
  <conditionalFormatting sqref="AM18">
    <cfRule type="expression" dxfId="17621" priority="2983" stopIfTrue="1">
      <formula>LEN(TRIM($AM$18))=0</formula>
    </cfRule>
  </conditionalFormatting>
  <conditionalFormatting sqref="AN18">
    <cfRule type="expression" dxfId="17620" priority="2984" stopIfTrue="1">
      <formula>LEN(TRIM($AN$18))=0</formula>
    </cfRule>
  </conditionalFormatting>
  <conditionalFormatting sqref="AP17">
    <cfRule type="expression" dxfId="17619" priority="2985" stopIfTrue="1">
      <formula>LEN(TRIM($AP$17))=0</formula>
    </cfRule>
  </conditionalFormatting>
  <conditionalFormatting sqref="AQ17">
    <cfRule type="expression" dxfId="17618" priority="2986" stopIfTrue="1">
      <formula>LEN(TRIM($AQ$17))=0</formula>
    </cfRule>
  </conditionalFormatting>
  <conditionalFormatting sqref="AR17">
    <cfRule type="expression" dxfId="17617" priority="2987" stopIfTrue="1">
      <formula>LEN(TRIM($AR$17))=0</formula>
    </cfRule>
  </conditionalFormatting>
  <conditionalFormatting sqref="AP18">
    <cfRule type="expression" dxfId="17616" priority="2988" stopIfTrue="1">
      <formula>LEN(TRIM($AP$18))=0</formula>
    </cfRule>
  </conditionalFormatting>
  <conditionalFormatting sqref="AQ18">
    <cfRule type="expression" dxfId="17615" priority="2989" stopIfTrue="1">
      <formula>LEN(TRIM($AQ$18))=0</formula>
    </cfRule>
  </conditionalFormatting>
  <conditionalFormatting sqref="AR18">
    <cfRule type="expression" dxfId="17614" priority="2990" stopIfTrue="1">
      <formula>LEN(TRIM($AR$18))=0</formula>
    </cfRule>
  </conditionalFormatting>
  <conditionalFormatting sqref="AT17">
    <cfRule type="expression" dxfId="17613" priority="2991" stopIfTrue="1">
      <formula>LEN(TRIM($AT$17))=0</formula>
    </cfRule>
  </conditionalFormatting>
  <conditionalFormatting sqref="AU17">
    <cfRule type="expression" dxfId="17612" priority="2992" stopIfTrue="1">
      <formula>LEN(TRIM($AU$17))=0</formula>
    </cfRule>
  </conditionalFormatting>
  <conditionalFormatting sqref="AV17">
    <cfRule type="expression" dxfId="17611" priority="2993" stopIfTrue="1">
      <formula>LEN(TRIM($AV$17))=0</formula>
    </cfRule>
  </conditionalFormatting>
  <conditionalFormatting sqref="AT18">
    <cfRule type="expression" dxfId="17610" priority="2994" stopIfTrue="1">
      <formula>LEN(TRIM($AT$18))=0</formula>
    </cfRule>
  </conditionalFormatting>
  <conditionalFormatting sqref="AU18">
    <cfRule type="expression" dxfId="17609" priority="2995" stopIfTrue="1">
      <formula>LEN(TRIM($AU$18))=0</formula>
    </cfRule>
  </conditionalFormatting>
  <conditionalFormatting sqref="AV18">
    <cfRule type="expression" dxfId="17608" priority="2996" stopIfTrue="1">
      <formula>LEN(TRIM($AV$18))=0</formula>
    </cfRule>
  </conditionalFormatting>
  <conditionalFormatting sqref="AX17">
    <cfRule type="expression" dxfId="17607" priority="2997" stopIfTrue="1">
      <formula>LEN(TRIM($AX$17))=0</formula>
    </cfRule>
  </conditionalFormatting>
  <conditionalFormatting sqref="AY17">
    <cfRule type="expression" dxfId="17606" priority="2998" stopIfTrue="1">
      <formula>LEN(TRIM($AY$17))=0</formula>
    </cfRule>
  </conditionalFormatting>
  <conditionalFormatting sqref="AZ17">
    <cfRule type="expression" dxfId="17605" priority="2999" stopIfTrue="1">
      <formula>LEN(TRIM($AZ$17))=0</formula>
    </cfRule>
  </conditionalFormatting>
  <conditionalFormatting sqref="AX18">
    <cfRule type="expression" dxfId="17604" priority="3000" stopIfTrue="1">
      <formula>LEN(TRIM($AX$18))=0</formula>
    </cfRule>
  </conditionalFormatting>
  <conditionalFormatting sqref="AY18">
    <cfRule type="expression" dxfId="17603" priority="3001" stopIfTrue="1">
      <formula>LEN(TRIM($AY$18))=0</formula>
    </cfRule>
  </conditionalFormatting>
  <conditionalFormatting sqref="AZ18">
    <cfRule type="expression" dxfId="17602" priority="3002" stopIfTrue="1">
      <formula>LEN(TRIM($AZ$18))=0</formula>
    </cfRule>
  </conditionalFormatting>
  <conditionalFormatting sqref="BB17">
    <cfRule type="expression" dxfId="17601" priority="3003" stopIfTrue="1">
      <formula>LEN(TRIM($BB$17))=0</formula>
    </cfRule>
  </conditionalFormatting>
  <conditionalFormatting sqref="BC17">
    <cfRule type="expression" dxfId="17600" priority="3004" stopIfTrue="1">
      <formula>LEN(TRIM($BC$17))=0</formula>
    </cfRule>
  </conditionalFormatting>
  <conditionalFormatting sqref="BD17">
    <cfRule type="expression" dxfId="17599" priority="3005" stopIfTrue="1">
      <formula>LEN(TRIM($BD$17))=0</formula>
    </cfRule>
  </conditionalFormatting>
  <conditionalFormatting sqref="BB18">
    <cfRule type="expression" dxfId="17598" priority="3006" stopIfTrue="1">
      <formula>LEN(TRIM($BB$18))=0</formula>
    </cfRule>
  </conditionalFormatting>
  <conditionalFormatting sqref="BC18">
    <cfRule type="expression" dxfId="17597" priority="3007" stopIfTrue="1">
      <formula>LEN(TRIM($BC$18))=0</formula>
    </cfRule>
  </conditionalFormatting>
  <conditionalFormatting sqref="BD18">
    <cfRule type="expression" dxfId="17596" priority="3008" stopIfTrue="1">
      <formula>LEN(TRIM($BD$18))=0</formula>
    </cfRule>
  </conditionalFormatting>
  <conditionalFormatting sqref="BF17">
    <cfRule type="expression" dxfId="17595" priority="3009" stopIfTrue="1">
      <formula>LEN(TRIM($BF$17))=0</formula>
    </cfRule>
  </conditionalFormatting>
  <conditionalFormatting sqref="BG17">
    <cfRule type="expression" dxfId="17594" priority="3010" stopIfTrue="1">
      <formula>LEN(TRIM($BG$17))=0</formula>
    </cfRule>
  </conditionalFormatting>
  <conditionalFormatting sqref="BH17">
    <cfRule type="expression" dxfId="17593" priority="3011" stopIfTrue="1">
      <formula>LEN(TRIM($BH$17))=0</formula>
    </cfRule>
  </conditionalFormatting>
  <conditionalFormatting sqref="BF18">
    <cfRule type="expression" dxfId="17592" priority="3012" stopIfTrue="1">
      <formula>LEN(TRIM($BF$18))=0</formula>
    </cfRule>
  </conditionalFormatting>
  <conditionalFormatting sqref="BG18">
    <cfRule type="expression" dxfId="17591" priority="3013" stopIfTrue="1">
      <formula>LEN(TRIM($BG$18))=0</formula>
    </cfRule>
  </conditionalFormatting>
  <conditionalFormatting sqref="BH18">
    <cfRule type="expression" dxfId="17590" priority="3014" stopIfTrue="1">
      <formula>LEN(TRIM($BH$18))=0</formula>
    </cfRule>
  </conditionalFormatting>
  <conditionalFormatting sqref="F20">
    <cfRule type="expression" dxfId="17589" priority="3015" stopIfTrue="1">
      <formula>LEN(TRIM($F$20))=0</formula>
    </cfRule>
  </conditionalFormatting>
  <conditionalFormatting sqref="G20">
    <cfRule type="expression" dxfId="17588" priority="3016" stopIfTrue="1">
      <formula>LEN(TRIM($G$20))=0</formula>
    </cfRule>
  </conditionalFormatting>
  <conditionalFormatting sqref="H20">
    <cfRule type="expression" dxfId="17587" priority="3017" stopIfTrue="1">
      <formula>LEN(TRIM($H$20))=0</formula>
    </cfRule>
  </conditionalFormatting>
  <conditionalFormatting sqref="F21">
    <cfRule type="expression" dxfId="17586" priority="3018" stopIfTrue="1">
      <formula>LEN(TRIM($F$21))=0</formula>
    </cfRule>
  </conditionalFormatting>
  <conditionalFormatting sqref="G21">
    <cfRule type="expression" dxfId="17585" priority="3019" stopIfTrue="1">
      <formula>LEN(TRIM($G$21))=0</formula>
    </cfRule>
  </conditionalFormatting>
  <conditionalFormatting sqref="H21">
    <cfRule type="expression" dxfId="17584" priority="3020" stopIfTrue="1">
      <formula>LEN(TRIM($H$21))=0</formula>
    </cfRule>
  </conditionalFormatting>
  <conditionalFormatting sqref="F22">
    <cfRule type="expression" dxfId="17583" priority="3021" stopIfTrue="1">
      <formula>LEN(TRIM($F$22))=0</formula>
    </cfRule>
  </conditionalFormatting>
  <conditionalFormatting sqref="G22">
    <cfRule type="expression" dxfId="17582" priority="3022" stopIfTrue="1">
      <formula>LEN(TRIM($G$22))=0</formula>
    </cfRule>
  </conditionalFormatting>
  <conditionalFormatting sqref="H22">
    <cfRule type="expression" dxfId="17581" priority="3023" stopIfTrue="1">
      <formula>LEN(TRIM($H$22))=0</formula>
    </cfRule>
  </conditionalFormatting>
  <conditionalFormatting sqref="J20">
    <cfRule type="expression" dxfId="17580" priority="3024" stopIfTrue="1">
      <formula>LEN(TRIM($J$20))=0</formula>
    </cfRule>
  </conditionalFormatting>
  <conditionalFormatting sqref="K20">
    <cfRule type="expression" dxfId="17579" priority="3025" stopIfTrue="1">
      <formula>LEN(TRIM($K$20))=0</formula>
    </cfRule>
  </conditionalFormatting>
  <conditionalFormatting sqref="L20">
    <cfRule type="expression" dxfId="17578" priority="3026" stopIfTrue="1">
      <formula>LEN(TRIM($L$20))=0</formula>
    </cfRule>
  </conditionalFormatting>
  <conditionalFormatting sqref="J21">
    <cfRule type="expression" dxfId="17577" priority="3027" stopIfTrue="1">
      <formula>LEN(TRIM($J$21))=0</formula>
    </cfRule>
  </conditionalFormatting>
  <conditionalFormatting sqref="K21">
    <cfRule type="expression" dxfId="17576" priority="3028" stopIfTrue="1">
      <formula>LEN(TRIM($K$21))=0</formula>
    </cfRule>
  </conditionalFormatting>
  <conditionalFormatting sqref="L21">
    <cfRule type="expression" dxfId="17575" priority="3029" stopIfTrue="1">
      <formula>LEN(TRIM($L$21))=0</formula>
    </cfRule>
  </conditionalFormatting>
  <conditionalFormatting sqref="J22">
    <cfRule type="expression" dxfId="17574" priority="3030" stopIfTrue="1">
      <formula>LEN(TRIM($J$22))=0</formula>
    </cfRule>
  </conditionalFormatting>
  <conditionalFormatting sqref="K22">
    <cfRule type="expression" dxfId="17573" priority="3031" stopIfTrue="1">
      <formula>LEN(TRIM($K$22))=0</formula>
    </cfRule>
  </conditionalFormatting>
  <conditionalFormatting sqref="L22">
    <cfRule type="expression" dxfId="17572" priority="3032" stopIfTrue="1">
      <formula>LEN(TRIM($L$22))=0</formula>
    </cfRule>
  </conditionalFormatting>
  <conditionalFormatting sqref="N20">
    <cfRule type="expression" dxfId="17571" priority="3033" stopIfTrue="1">
      <formula>LEN(TRIM($N$20))=0</formula>
    </cfRule>
  </conditionalFormatting>
  <conditionalFormatting sqref="O20">
    <cfRule type="expression" dxfId="17570" priority="3034" stopIfTrue="1">
      <formula>LEN(TRIM($O$20))=0</formula>
    </cfRule>
  </conditionalFormatting>
  <conditionalFormatting sqref="P20">
    <cfRule type="expression" dxfId="17569" priority="3035" stopIfTrue="1">
      <formula>LEN(TRIM($P$20))=0</formula>
    </cfRule>
  </conditionalFormatting>
  <conditionalFormatting sqref="N21">
    <cfRule type="expression" dxfId="17568" priority="3036" stopIfTrue="1">
      <formula>LEN(TRIM($N$21))=0</formula>
    </cfRule>
  </conditionalFormatting>
  <conditionalFormatting sqref="O21">
    <cfRule type="expression" dxfId="17567" priority="3037" stopIfTrue="1">
      <formula>LEN(TRIM($O$21))=0</formula>
    </cfRule>
  </conditionalFormatting>
  <conditionalFormatting sqref="P21">
    <cfRule type="expression" dxfId="17566" priority="3038" stopIfTrue="1">
      <formula>LEN(TRIM($P$21))=0</formula>
    </cfRule>
  </conditionalFormatting>
  <conditionalFormatting sqref="N22">
    <cfRule type="expression" dxfId="17565" priority="3039" stopIfTrue="1">
      <formula>LEN(TRIM($N$22))=0</formula>
    </cfRule>
  </conditionalFormatting>
  <conditionalFormatting sqref="O22">
    <cfRule type="expression" dxfId="17564" priority="3040" stopIfTrue="1">
      <formula>LEN(TRIM($O$22))=0</formula>
    </cfRule>
  </conditionalFormatting>
  <conditionalFormatting sqref="P22">
    <cfRule type="expression" dxfId="17563" priority="3041" stopIfTrue="1">
      <formula>LEN(TRIM($P$22))=0</formula>
    </cfRule>
  </conditionalFormatting>
  <conditionalFormatting sqref="R20">
    <cfRule type="expression" dxfId="17562" priority="3042" stopIfTrue="1">
      <formula>LEN(TRIM($R$20))=0</formula>
    </cfRule>
  </conditionalFormatting>
  <conditionalFormatting sqref="S20">
    <cfRule type="expression" dxfId="17561" priority="3043" stopIfTrue="1">
      <formula>LEN(TRIM($S$20))=0</formula>
    </cfRule>
  </conditionalFormatting>
  <conditionalFormatting sqref="T20">
    <cfRule type="expression" dxfId="17560" priority="3044" stopIfTrue="1">
      <formula>LEN(TRIM($T$20))=0</formula>
    </cfRule>
  </conditionalFormatting>
  <conditionalFormatting sqref="R21">
    <cfRule type="expression" dxfId="17559" priority="3045" stopIfTrue="1">
      <formula>LEN(TRIM($R$21))=0</formula>
    </cfRule>
  </conditionalFormatting>
  <conditionalFormatting sqref="S21">
    <cfRule type="expression" dxfId="17558" priority="3046" stopIfTrue="1">
      <formula>LEN(TRIM($S$21))=0</formula>
    </cfRule>
  </conditionalFormatting>
  <conditionalFormatting sqref="T21">
    <cfRule type="expression" dxfId="17557" priority="3047" stopIfTrue="1">
      <formula>LEN(TRIM($T$21))=0</formula>
    </cfRule>
  </conditionalFormatting>
  <conditionalFormatting sqref="R22">
    <cfRule type="expression" dxfId="17556" priority="3048" stopIfTrue="1">
      <formula>LEN(TRIM($R$22))=0</formula>
    </cfRule>
  </conditionalFormatting>
  <conditionalFormatting sqref="S22">
    <cfRule type="expression" dxfId="17555" priority="3049" stopIfTrue="1">
      <formula>LEN(TRIM($S$22))=0</formula>
    </cfRule>
  </conditionalFormatting>
  <conditionalFormatting sqref="T22">
    <cfRule type="expression" dxfId="17554" priority="3050" stopIfTrue="1">
      <formula>LEN(TRIM($T$22))=0</formula>
    </cfRule>
  </conditionalFormatting>
  <conditionalFormatting sqref="V20">
    <cfRule type="expression" dxfId="17553" priority="3051" stopIfTrue="1">
      <formula>LEN(TRIM($V$20))=0</formula>
    </cfRule>
  </conditionalFormatting>
  <conditionalFormatting sqref="W20">
    <cfRule type="expression" dxfId="17552" priority="3052" stopIfTrue="1">
      <formula>LEN(TRIM($W$20))=0</formula>
    </cfRule>
  </conditionalFormatting>
  <conditionalFormatting sqref="X20">
    <cfRule type="expression" dxfId="17551" priority="3053" stopIfTrue="1">
      <formula>LEN(TRIM($X$20))=0</formula>
    </cfRule>
  </conditionalFormatting>
  <conditionalFormatting sqref="V21">
    <cfRule type="expression" dxfId="17550" priority="3054" stopIfTrue="1">
      <formula>LEN(TRIM($V$21))=0</formula>
    </cfRule>
  </conditionalFormatting>
  <conditionalFormatting sqref="W21">
    <cfRule type="expression" dxfId="17549" priority="3055" stopIfTrue="1">
      <formula>LEN(TRIM($W$21))=0</formula>
    </cfRule>
  </conditionalFormatting>
  <conditionalFormatting sqref="X21">
    <cfRule type="expression" dxfId="17548" priority="3056" stopIfTrue="1">
      <formula>LEN(TRIM($X$21))=0</formula>
    </cfRule>
  </conditionalFormatting>
  <conditionalFormatting sqref="V22">
    <cfRule type="expression" dxfId="17547" priority="3057" stopIfTrue="1">
      <formula>LEN(TRIM($V$22))=0</formula>
    </cfRule>
  </conditionalFormatting>
  <conditionalFormatting sqref="W22">
    <cfRule type="expression" dxfId="17546" priority="3058" stopIfTrue="1">
      <formula>LEN(TRIM($W$22))=0</formula>
    </cfRule>
  </conditionalFormatting>
  <conditionalFormatting sqref="X22">
    <cfRule type="expression" dxfId="17545" priority="3059" stopIfTrue="1">
      <formula>LEN(TRIM($X$22))=0</formula>
    </cfRule>
  </conditionalFormatting>
  <conditionalFormatting sqref="Z20">
    <cfRule type="expression" dxfId="17544" priority="3060" stopIfTrue="1">
      <formula>LEN(TRIM($Z$20))=0</formula>
    </cfRule>
  </conditionalFormatting>
  <conditionalFormatting sqref="AA20">
    <cfRule type="expression" dxfId="17543" priority="3061" stopIfTrue="1">
      <formula>LEN(TRIM($AA$20))=0</formula>
    </cfRule>
  </conditionalFormatting>
  <conditionalFormatting sqref="AB20">
    <cfRule type="expression" dxfId="17542" priority="3062" stopIfTrue="1">
      <formula>LEN(TRIM($AB$20))=0</formula>
    </cfRule>
  </conditionalFormatting>
  <conditionalFormatting sqref="Z21">
    <cfRule type="expression" dxfId="17541" priority="3063" stopIfTrue="1">
      <formula>LEN(TRIM($Z$21))=0</formula>
    </cfRule>
  </conditionalFormatting>
  <conditionalFormatting sqref="AA21">
    <cfRule type="expression" dxfId="17540" priority="3064" stopIfTrue="1">
      <formula>LEN(TRIM($AA$21))=0</formula>
    </cfRule>
  </conditionalFormatting>
  <conditionalFormatting sqref="AB21">
    <cfRule type="expression" dxfId="17539" priority="3065" stopIfTrue="1">
      <formula>LEN(TRIM($AB$21))=0</formula>
    </cfRule>
  </conditionalFormatting>
  <conditionalFormatting sqref="Z22">
    <cfRule type="expression" dxfId="17538" priority="3066" stopIfTrue="1">
      <formula>LEN(TRIM($Z$22))=0</formula>
    </cfRule>
  </conditionalFormatting>
  <conditionalFormatting sqref="AA22">
    <cfRule type="expression" dxfId="17537" priority="3067" stopIfTrue="1">
      <formula>LEN(TRIM($AA$22))=0</formula>
    </cfRule>
  </conditionalFormatting>
  <conditionalFormatting sqref="AB22">
    <cfRule type="expression" dxfId="17536" priority="3068" stopIfTrue="1">
      <formula>LEN(TRIM($AB$22))=0</formula>
    </cfRule>
  </conditionalFormatting>
  <conditionalFormatting sqref="AD20">
    <cfRule type="expression" dxfId="17535" priority="3069" stopIfTrue="1">
      <formula>LEN(TRIM($AD$20))=0</formula>
    </cfRule>
  </conditionalFormatting>
  <conditionalFormatting sqref="AE20">
    <cfRule type="expression" dxfId="17534" priority="3070" stopIfTrue="1">
      <formula>LEN(TRIM($AE$20))=0</formula>
    </cfRule>
  </conditionalFormatting>
  <conditionalFormatting sqref="AF20">
    <cfRule type="expression" dxfId="17533" priority="3071" stopIfTrue="1">
      <formula>LEN(TRIM($AF$20))=0</formula>
    </cfRule>
  </conditionalFormatting>
  <conditionalFormatting sqref="AD21">
    <cfRule type="expression" dxfId="17532" priority="3072" stopIfTrue="1">
      <formula>LEN(TRIM($AD$21))=0</formula>
    </cfRule>
  </conditionalFormatting>
  <conditionalFormatting sqref="AE21">
    <cfRule type="expression" dxfId="17531" priority="3073" stopIfTrue="1">
      <formula>LEN(TRIM($AE$21))=0</formula>
    </cfRule>
  </conditionalFormatting>
  <conditionalFormatting sqref="AF21">
    <cfRule type="expression" dxfId="17530" priority="3074" stopIfTrue="1">
      <formula>LEN(TRIM($AF$21))=0</formula>
    </cfRule>
  </conditionalFormatting>
  <conditionalFormatting sqref="AD22">
    <cfRule type="expression" dxfId="17529" priority="3075" stopIfTrue="1">
      <formula>LEN(TRIM($AD$22))=0</formula>
    </cfRule>
  </conditionalFormatting>
  <conditionalFormatting sqref="AE22">
    <cfRule type="expression" dxfId="17528" priority="3076" stopIfTrue="1">
      <formula>LEN(TRIM($AE$22))=0</formula>
    </cfRule>
  </conditionalFormatting>
  <conditionalFormatting sqref="AF22">
    <cfRule type="expression" dxfId="17527" priority="3077" stopIfTrue="1">
      <formula>LEN(TRIM($AF$22))=0</formula>
    </cfRule>
  </conditionalFormatting>
  <conditionalFormatting sqref="AH20">
    <cfRule type="expression" dxfId="17526" priority="3078" stopIfTrue="1">
      <formula>LEN(TRIM($AH$20))=0</formula>
    </cfRule>
  </conditionalFormatting>
  <conditionalFormatting sqref="AI20">
    <cfRule type="expression" dxfId="17525" priority="3079" stopIfTrue="1">
      <formula>LEN(TRIM($AI$20))=0</formula>
    </cfRule>
  </conditionalFormatting>
  <conditionalFormatting sqref="AJ20">
    <cfRule type="expression" dxfId="17524" priority="3080" stopIfTrue="1">
      <formula>LEN(TRIM($AJ$20))=0</formula>
    </cfRule>
  </conditionalFormatting>
  <conditionalFormatting sqref="AH21">
    <cfRule type="expression" dxfId="17523" priority="3081" stopIfTrue="1">
      <formula>LEN(TRIM($AH$21))=0</formula>
    </cfRule>
  </conditionalFormatting>
  <conditionalFormatting sqref="AI21">
    <cfRule type="expression" dxfId="17522" priority="3082" stopIfTrue="1">
      <formula>LEN(TRIM($AI$21))=0</formula>
    </cfRule>
  </conditionalFormatting>
  <conditionalFormatting sqref="AJ21">
    <cfRule type="expression" dxfId="17521" priority="3083" stopIfTrue="1">
      <formula>LEN(TRIM($AJ$21))=0</formula>
    </cfRule>
  </conditionalFormatting>
  <conditionalFormatting sqref="AH22">
    <cfRule type="expression" dxfId="17520" priority="3084" stopIfTrue="1">
      <formula>LEN(TRIM($AH$22))=0</formula>
    </cfRule>
  </conditionalFormatting>
  <conditionalFormatting sqref="AI22">
    <cfRule type="expression" dxfId="17519" priority="3085" stopIfTrue="1">
      <formula>LEN(TRIM($AI$22))=0</formula>
    </cfRule>
  </conditionalFormatting>
  <conditionalFormatting sqref="AJ22">
    <cfRule type="expression" dxfId="17518" priority="3086" stopIfTrue="1">
      <formula>LEN(TRIM($AJ$22))=0</formula>
    </cfRule>
  </conditionalFormatting>
  <conditionalFormatting sqref="AL20">
    <cfRule type="expression" dxfId="17517" priority="3087" stopIfTrue="1">
      <formula>LEN(TRIM($AL$20))=0</formula>
    </cfRule>
  </conditionalFormatting>
  <conditionalFormatting sqref="AM20">
    <cfRule type="expression" dxfId="17516" priority="3088" stopIfTrue="1">
      <formula>LEN(TRIM($AM$20))=0</formula>
    </cfRule>
  </conditionalFormatting>
  <conditionalFormatting sqref="AN20">
    <cfRule type="expression" dxfId="17515" priority="3089" stopIfTrue="1">
      <formula>LEN(TRIM($AN$20))=0</formula>
    </cfRule>
  </conditionalFormatting>
  <conditionalFormatting sqref="AL21">
    <cfRule type="expression" dxfId="17514" priority="3090" stopIfTrue="1">
      <formula>LEN(TRIM($AL$21))=0</formula>
    </cfRule>
  </conditionalFormatting>
  <conditionalFormatting sqref="AM21">
    <cfRule type="expression" dxfId="17513" priority="3091" stopIfTrue="1">
      <formula>LEN(TRIM($AM$21))=0</formula>
    </cfRule>
  </conditionalFormatting>
  <conditionalFormatting sqref="AN21">
    <cfRule type="expression" dxfId="17512" priority="3092" stopIfTrue="1">
      <formula>LEN(TRIM($AN$21))=0</formula>
    </cfRule>
  </conditionalFormatting>
  <conditionalFormatting sqref="AL22">
    <cfRule type="expression" dxfId="17511" priority="3093" stopIfTrue="1">
      <formula>LEN(TRIM($AL$22))=0</formula>
    </cfRule>
  </conditionalFormatting>
  <conditionalFormatting sqref="AM22">
    <cfRule type="expression" dxfId="17510" priority="3094" stopIfTrue="1">
      <formula>LEN(TRIM($AM$22))=0</formula>
    </cfRule>
  </conditionalFormatting>
  <conditionalFormatting sqref="AN22">
    <cfRule type="expression" dxfId="17509" priority="3095" stopIfTrue="1">
      <formula>LEN(TRIM($AN$22))=0</formula>
    </cfRule>
  </conditionalFormatting>
  <conditionalFormatting sqref="AP20">
    <cfRule type="expression" dxfId="17508" priority="3096" stopIfTrue="1">
      <formula>LEN(TRIM($AP$20))=0</formula>
    </cfRule>
  </conditionalFormatting>
  <conditionalFormatting sqref="AQ20">
    <cfRule type="expression" dxfId="17507" priority="3097" stopIfTrue="1">
      <formula>LEN(TRIM($AQ$20))=0</formula>
    </cfRule>
  </conditionalFormatting>
  <conditionalFormatting sqref="AR20">
    <cfRule type="expression" dxfId="17506" priority="3098" stopIfTrue="1">
      <formula>LEN(TRIM($AR$20))=0</formula>
    </cfRule>
  </conditionalFormatting>
  <conditionalFormatting sqref="AP21">
    <cfRule type="expression" dxfId="17505" priority="3099" stopIfTrue="1">
      <formula>LEN(TRIM($AP$21))=0</formula>
    </cfRule>
  </conditionalFormatting>
  <conditionalFormatting sqref="AQ21">
    <cfRule type="expression" dxfId="17504" priority="3100" stopIfTrue="1">
      <formula>LEN(TRIM($AQ$21))=0</formula>
    </cfRule>
  </conditionalFormatting>
  <conditionalFormatting sqref="AR21">
    <cfRule type="expression" dxfId="17503" priority="3101" stopIfTrue="1">
      <formula>LEN(TRIM($AR$21))=0</formula>
    </cfRule>
  </conditionalFormatting>
  <conditionalFormatting sqref="AP22">
    <cfRule type="expression" dxfId="17502" priority="3102" stopIfTrue="1">
      <formula>LEN(TRIM($AP$22))=0</formula>
    </cfRule>
  </conditionalFormatting>
  <conditionalFormatting sqref="AQ22">
    <cfRule type="expression" dxfId="17501" priority="3103" stopIfTrue="1">
      <formula>LEN(TRIM($AQ$22))=0</formula>
    </cfRule>
  </conditionalFormatting>
  <conditionalFormatting sqref="AR22">
    <cfRule type="expression" dxfId="17500" priority="3104" stopIfTrue="1">
      <formula>LEN(TRIM($AR$22))=0</formula>
    </cfRule>
  </conditionalFormatting>
  <conditionalFormatting sqref="AT20">
    <cfRule type="expression" dxfId="17499" priority="3105" stopIfTrue="1">
      <formula>LEN(TRIM($AT$20))=0</formula>
    </cfRule>
  </conditionalFormatting>
  <conditionalFormatting sqref="AU20">
    <cfRule type="expression" dxfId="17498" priority="3106" stopIfTrue="1">
      <formula>LEN(TRIM($AU$20))=0</formula>
    </cfRule>
  </conditionalFormatting>
  <conditionalFormatting sqref="AV20">
    <cfRule type="expression" dxfId="17497" priority="3107" stopIfTrue="1">
      <formula>LEN(TRIM($AV$20))=0</formula>
    </cfRule>
  </conditionalFormatting>
  <conditionalFormatting sqref="AT21">
    <cfRule type="expression" dxfId="17496" priority="3108" stopIfTrue="1">
      <formula>LEN(TRIM($AT$21))=0</formula>
    </cfRule>
  </conditionalFormatting>
  <conditionalFormatting sqref="AU21">
    <cfRule type="expression" dxfId="17495" priority="3109" stopIfTrue="1">
      <formula>LEN(TRIM($AU$21))=0</formula>
    </cfRule>
  </conditionalFormatting>
  <conditionalFormatting sqref="AV21">
    <cfRule type="expression" dxfId="17494" priority="3110" stopIfTrue="1">
      <formula>LEN(TRIM($AV$21))=0</formula>
    </cfRule>
  </conditionalFormatting>
  <conditionalFormatting sqref="AT22">
    <cfRule type="expression" dxfId="17493" priority="3111" stopIfTrue="1">
      <formula>LEN(TRIM($AT$22))=0</formula>
    </cfRule>
  </conditionalFormatting>
  <conditionalFormatting sqref="AU22">
    <cfRule type="expression" dxfId="17492" priority="3112" stopIfTrue="1">
      <formula>LEN(TRIM($AU$22))=0</formula>
    </cfRule>
  </conditionalFormatting>
  <conditionalFormatting sqref="AV22">
    <cfRule type="expression" dxfId="17491" priority="3113" stopIfTrue="1">
      <formula>LEN(TRIM($AV$22))=0</formula>
    </cfRule>
  </conditionalFormatting>
  <conditionalFormatting sqref="AX20">
    <cfRule type="expression" dxfId="17490" priority="3114" stopIfTrue="1">
      <formula>LEN(TRIM($AX$20))=0</formula>
    </cfRule>
  </conditionalFormatting>
  <conditionalFormatting sqref="AY20">
    <cfRule type="expression" dxfId="17489" priority="3115" stopIfTrue="1">
      <formula>LEN(TRIM($AY$20))=0</formula>
    </cfRule>
  </conditionalFormatting>
  <conditionalFormatting sqref="AZ20">
    <cfRule type="expression" dxfId="17488" priority="3116" stopIfTrue="1">
      <formula>LEN(TRIM($AZ$20))=0</formula>
    </cfRule>
  </conditionalFormatting>
  <conditionalFormatting sqref="AX21">
    <cfRule type="expression" dxfId="17487" priority="3117" stopIfTrue="1">
      <formula>LEN(TRIM($AX$21))=0</formula>
    </cfRule>
  </conditionalFormatting>
  <conditionalFormatting sqref="AY21">
    <cfRule type="expression" dxfId="17486" priority="3118" stopIfTrue="1">
      <formula>LEN(TRIM($AY$21))=0</formula>
    </cfRule>
  </conditionalFormatting>
  <conditionalFormatting sqref="AZ21">
    <cfRule type="expression" dxfId="17485" priority="3119" stopIfTrue="1">
      <formula>LEN(TRIM($AZ$21))=0</formula>
    </cfRule>
  </conditionalFormatting>
  <conditionalFormatting sqref="AX22">
    <cfRule type="expression" dxfId="17484" priority="3120" stopIfTrue="1">
      <formula>LEN(TRIM($AX$22))=0</formula>
    </cfRule>
  </conditionalFormatting>
  <conditionalFormatting sqref="AY22">
    <cfRule type="expression" dxfId="17483" priority="3121" stopIfTrue="1">
      <formula>LEN(TRIM($AY$22))=0</formula>
    </cfRule>
  </conditionalFormatting>
  <conditionalFormatting sqref="AZ22">
    <cfRule type="expression" dxfId="17482" priority="3122" stopIfTrue="1">
      <formula>LEN(TRIM($AZ$22))=0</formula>
    </cfRule>
  </conditionalFormatting>
  <conditionalFormatting sqref="BB20">
    <cfRule type="expression" dxfId="17481" priority="3123" stopIfTrue="1">
      <formula>LEN(TRIM($BB$20))=0</formula>
    </cfRule>
  </conditionalFormatting>
  <conditionalFormatting sqref="BC20">
    <cfRule type="expression" dxfId="17480" priority="3124" stopIfTrue="1">
      <formula>LEN(TRIM($BC$20))=0</formula>
    </cfRule>
  </conditionalFormatting>
  <conditionalFormatting sqref="BD20">
    <cfRule type="expression" dxfId="17479" priority="3125" stopIfTrue="1">
      <formula>LEN(TRIM($BD$20))=0</formula>
    </cfRule>
  </conditionalFormatting>
  <conditionalFormatting sqref="BB21">
    <cfRule type="expression" dxfId="17478" priority="3126" stopIfTrue="1">
      <formula>LEN(TRIM($BB$21))=0</formula>
    </cfRule>
  </conditionalFormatting>
  <conditionalFormatting sqref="BC21">
    <cfRule type="expression" dxfId="17477" priority="3127" stopIfTrue="1">
      <formula>LEN(TRIM($BC$21))=0</formula>
    </cfRule>
  </conditionalFormatting>
  <conditionalFormatting sqref="BD21">
    <cfRule type="expression" dxfId="17476" priority="3128" stopIfTrue="1">
      <formula>LEN(TRIM($BD$21))=0</formula>
    </cfRule>
  </conditionalFormatting>
  <conditionalFormatting sqref="BB22">
    <cfRule type="expression" dxfId="17475" priority="3129" stopIfTrue="1">
      <formula>LEN(TRIM($BB$22))=0</formula>
    </cfRule>
  </conditionalFormatting>
  <conditionalFormatting sqref="BC22">
    <cfRule type="expression" dxfId="17474" priority="3130" stopIfTrue="1">
      <formula>LEN(TRIM($BC$22))=0</formula>
    </cfRule>
  </conditionalFormatting>
  <conditionalFormatting sqref="BD22">
    <cfRule type="expression" dxfId="17473" priority="3131" stopIfTrue="1">
      <formula>LEN(TRIM($BD$22))=0</formula>
    </cfRule>
  </conditionalFormatting>
  <conditionalFormatting sqref="BF20">
    <cfRule type="expression" dxfId="17472" priority="3132" stopIfTrue="1">
      <formula>LEN(TRIM($BF$20))=0</formula>
    </cfRule>
  </conditionalFormatting>
  <conditionalFormatting sqref="BG20">
    <cfRule type="expression" dxfId="17471" priority="3133" stopIfTrue="1">
      <formula>LEN(TRIM($BG$20))=0</formula>
    </cfRule>
  </conditionalFormatting>
  <conditionalFormatting sqref="BH20">
    <cfRule type="expression" dxfId="17470" priority="3134" stopIfTrue="1">
      <formula>LEN(TRIM($BH$20))=0</formula>
    </cfRule>
  </conditionalFormatting>
  <conditionalFormatting sqref="BF21">
    <cfRule type="expression" dxfId="17469" priority="3135" stopIfTrue="1">
      <formula>LEN(TRIM($BF$21))=0</formula>
    </cfRule>
  </conditionalFormatting>
  <conditionalFormatting sqref="BG21">
    <cfRule type="expression" dxfId="17468" priority="3136" stopIfTrue="1">
      <formula>LEN(TRIM($BG$21))=0</formula>
    </cfRule>
  </conditionalFormatting>
  <conditionalFormatting sqref="BH21">
    <cfRule type="expression" dxfId="17467" priority="3137" stopIfTrue="1">
      <formula>LEN(TRIM($BH$21))=0</formula>
    </cfRule>
  </conditionalFormatting>
  <conditionalFormatting sqref="BF22">
    <cfRule type="expression" dxfId="17466" priority="3138" stopIfTrue="1">
      <formula>LEN(TRIM($BF$22))=0</formula>
    </cfRule>
  </conditionalFormatting>
  <conditionalFormatting sqref="BG22">
    <cfRule type="expression" dxfId="17465" priority="3139" stopIfTrue="1">
      <formula>LEN(TRIM($BG$22))=0</formula>
    </cfRule>
  </conditionalFormatting>
  <conditionalFormatting sqref="BH22">
    <cfRule type="expression" dxfId="17464" priority="3140" stopIfTrue="1">
      <formula>LEN(TRIM($BH$22))=0</formula>
    </cfRule>
  </conditionalFormatting>
  <conditionalFormatting sqref="F26">
    <cfRule type="expression" dxfId="17463" priority="3141" stopIfTrue="1">
      <formula>LEN(TRIM($F$26))=0</formula>
    </cfRule>
  </conditionalFormatting>
  <conditionalFormatting sqref="G26">
    <cfRule type="expression" dxfId="17462" priority="3142" stopIfTrue="1">
      <formula>LEN(TRIM($G$26))=0</formula>
    </cfRule>
  </conditionalFormatting>
  <conditionalFormatting sqref="H26">
    <cfRule type="expression" dxfId="17461" priority="3143" stopIfTrue="1">
      <formula>LEN(TRIM($H$26))=0</formula>
    </cfRule>
  </conditionalFormatting>
  <conditionalFormatting sqref="J26">
    <cfRule type="expression" dxfId="17460" priority="3144" stopIfTrue="1">
      <formula>LEN(TRIM($J$26))=0</formula>
    </cfRule>
  </conditionalFormatting>
  <conditionalFormatting sqref="K26">
    <cfRule type="expression" dxfId="17459" priority="3145" stopIfTrue="1">
      <formula>LEN(TRIM($K$26))=0</formula>
    </cfRule>
  </conditionalFormatting>
  <conditionalFormatting sqref="L26">
    <cfRule type="expression" dxfId="17458" priority="3146" stopIfTrue="1">
      <formula>LEN(TRIM($L$26))=0</formula>
    </cfRule>
  </conditionalFormatting>
  <conditionalFormatting sqref="N26">
    <cfRule type="expression" dxfId="17457" priority="3147" stopIfTrue="1">
      <formula>LEN(TRIM($N$26))=0</formula>
    </cfRule>
  </conditionalFormatting>
  <conditionalFormatting sqref="O26">
    <cfRule type="expression" dxfId="17456" priority="3148" stopIfTrue="1">
      <formula>LEN(TRIM($O$26))=0</formula>
    </cfRule>
  </conditionalFormatting>
  <conditionalFormatting sqref="P26">
    <cfRule type="expression" dxfId="17455" priority="3149" stopIfTrue="1">
      <formula>LEN(TRIM($P$26))=0</formula>
    </cfRule>
  </conditionalFormatting>
  <conditionalFormatting sqref="R26">
    <cfRule type="expression" dxfId="17454" priority="3150" stopIfTrue="1">
      <formula>LEN(TRIM($R$26))=0</formula>
    </cfRule>
  </conditionalFormatting>
  <conditionalFormatting sqref="S26">
    <cfRule type="expression" dxfId="17453" priority="3151" stopIfTrue="1">
      <formula>LEN(TRIM($S$26))=0</formula>
    </cfRule>
  </conditionalFormatting>
  <conditionalFormatting sqref="T26">
    <cfRule type="expression" dxfId="17452" priority="3152" stopIfTrue="1">
      <formula>LEN(TRIM($T$26))=0</formula>
    </cfRule>
  </conditionalFormatting>
  <conditionalFormatting sqref="V26">
    <cfRule type="expression" dxfId="17451" priority="3153" stopIfTrue="1">
      <formula>LEN(TRIM($V$26))=0</formula>
    </cfRule>
  </conditionalFormatting>
  <conditionalFormatting sqref="W26">
    <cfRule type="expression" dxfId="17450" priority="3154" stopIfTrue="1">
      <formula>LEN(TRIM($W$26))=0</formula>
    </cfRule>
  </conditionalFormatting>
  <conditionalFormatting sqref="X26">
    <cfRule type="expression" dxfId="17449" priority="3155" stopIfTrue="1">
      <formula>LEN(TRIM($X$26))=0</formula>
    </cfRule>
  </conditionalFormatting>
  <conditionalFormatting sqref="Z26">
    <cfRule type="expression" dxfId="17448" priority="3156" stopIfTrue="1">
      <formula>LEN(TRIM($Z$26))=0</formula>
    </cfRule>
  </conditionalFormatting>
  <conditionalFormatting sqref="AA26">
    <cfRule type="expression" dxfId="17447" priority="3157" stopIfTrue="1">
      <formula>LEN(TRIM($AA$26))=0</formula>
    </cfRule>
  </conditionalFormatting>
  <conditionalFormatting sqref="AB26">
    <cfRule type="expression" dxfId="17446" priority="3158" stopIfTrue="1">
      <formula>LEN(TRIM($AB$26))=0</formula>
    </cfRule>
  </conditionalFormatting>
  <conditionalFormatting sqref="AD26">
    <cfRule type="expression" dxfId="17445" priority="3159" stopIfTrue="1">
      <formula>LEN(TRIM($AD$26))=0</formula>
    </cfRule>
  </conditionalFormatting>
  <conditionalFormatting sqref="AE26">
    <cfRule type="expression" dxfId="17444" priority="3160" stopIfTrue="1">
      <formula>LEN(TRIM($AE$26))=0</formula>
    </cfRule>
  </conditionalFormatting>
  <conditionalFormatting sqref="AF26">
    <cfRule type="expression" dxfId="17443" priority="3161" stopIfTrue="1">
      <formula>LEN(TRIM($AF$26))=0</formula>
    </cfRule>
  </conditionalFormatting>
  <conditionalFormatting sqref="AH26">
    <cfRule type="expression" dxfId="17442" priority="3162" stopIfTrue="1">
      <formula>LEN(TRIM($AH$26))=0</formula>
    </cfRule>
  </conditionalFormatting>
  <conditionalFormatting sqref="AI26">
    <cfRule type="expression" dxfId="17441" priority="3163" stopIfTrue="1">
      <formula>LEN(TRIM($AI$26))=0</formula>
    </cfRule>
  </conditionalFormatting>
  <conditionalFormatting sqref="AJ26">
    <cfRule type="expression" dxfId="17440" priority="3164" stopIfTrue="1">
      <formula>LEN(TRIM($AJ$26))=0</formula>
    </cfRule>
  </conditionalFormatting>
  <conditionalFormatting sqref="AL26">
    <cfRule type="expression" dxfId="17439" priority="3165" stopIfTrue="1">
      <formula>LEN(TRIM($AL$26))=0</formula>
    </cfRule>
  </conditionalFormatting>
  <conditionalFormatting sqref="AM26">
    <cfRule type="expression" dxfId="17438" priority="3166" stopIfTrue="1">
      <formula>LEN(TRIM($AM$26))=0</formula>
    </cfRule>
  </conditionalFormatting>
  <conditionalFormatting sqref="AN26">
    <cfRule type="expression" dxfId="17437" priority="3167" stopIfTrue="1">
      <formula>LEN(TRIM($AN$26))=0</formula>
    </cfRule>
  </conditionalFormatting>
  <conditionalFormatting sqref="AP26">
    <cfRule type="expression" dxfId="17436" priority="3168" stopIfTrue="1">
      <formula>LEN(TRIM($AP$26))=0</formula>
    </cfRule>
  </conditionalFormatting>
  <conditionalFormatting sqref="AQ26">
    <cfRule type="expression" dxfId="17435" priority="3169" stopIfTrue="1">
      <formula>LEN(TRIM($AQ$26))=0</formula>
    </cfRule>
  </conditionalFormatting>
  <conditionalFormatting sqref="AR26">
    <cfRule type="expression" dxfId="17434" priority="3170" stopIfTrue="1">
      <formula>LEN(TRIM($AR$26))=0</formula>
    </cfRule>
  </conditionalFormatting>
  <conditionalFormatting sqref="AT26">
    <cfRule type="expression" dxfId="17433" priority="3171" stopIfTrue="1">
      <formula>LEN(TRIM($AT$26))=0</formula>
    </cfRule>
  </conditionalFormatting>
  <conditionalFormatting sqref="AU26">
    <cfRule type="expression" dxfId="17432" priority="3172" stopIfTrue="1">
      <formula>LEN(TRIM($AU$26))=0</formula>
    </cfRule>
  </conditionalFormatting>
  <conditionalFormatting sqref="AV26">
    <cfRule type="expression" dxfId="17431" priority="3173" stopIfTrue="1">
      <formula>LEN(TRIM($AV$26))=0</formula>
    </cfRule>
  </conditionalFormatting>
  <conditionalFormatting sqref="AX26">
    <cfRule type="expression" dxfId="17430" priority="3174" stopIfTrue="1">
      <formula>LEN(TRIM($AX$26))=0</formula>
    </cfRule>
  </conditionalFormatting>
  <conditionalFormatting sqref="AY26">
    <cfRule type="expression" dxfId="17429" priority="3175" stopIfTrue="1">
      <formula>LEN(TRIM($AY$26))=0</formula>
    </cfRule>
  </conditionalFormatting>
  <conditionalFormatting sqref="AZ26">
    <cfRule type="expression" dxfId="17428" priority="3176" stopIfTrue="1">
      <formula>LEN(TRIM($AZ$26))=0</formula>
    </cfRule>
  </conditionalFormatting>
  <conditionalFormatting sqref="BB26">
    <cfRule type="expression" dxfId="17427" priority="3177" stopIfTrue="1">
      <formula>LEN(TRIM($BB$26))=0</formula>
    </cfRule>
  </conditionalFormatting>
  <conditionalFormatting sqref="BC26">
    <cfRule type="expression" dxfId="17426" priority="3178" stopIfTrue="1">
      <formula>LEN(TRIM($BC$26))=0</formula>
    </cfRule>
  </conditionalFormatting>
  <conditionalFormatting sqref="BD26">
    <cfRule type="expression" dxfId="17425" priority="3179" stopIfTrue="1">
      <formula>LEN(TRIM($BD$26))=0</formula>
    </cfRule>
  </conditionalFormatting>
  <conditionalFormatting sqref="BF26">
    <cfRule type="expression" dxfId="17424" priority="3180" stopIfTrue="1">
      <formula>LEN(TRIM($BF$26))=0</formula>
    </cfRule>
  </conditionalFormatting>
  <conditionalFormatting sqref="BG26">
    <cfRule type="expression" dxfId="17423" priority="3181" stopIfTrue="1">
      <formula>LEN(TRIM($BG$26))=0</formula>
    </cfRule>
  </conditionalFormatting>
  <conditionalFormatting sqref="BH26">
    <cfRule type="expression" dxfId="17422" priority="3182" stopIfTrue="1">
      <formula>LEN(TRIM($BH$26))=0</formula>
    </cfRule>
  </conditionalFormatting>
  <conditionalFormatting sqref="F28">
    <cfRule type="expression" dxfId="17421" priority="3183" stopIfTrue="1">
      <formula>LEN(TRIM($F$28))=0</formula>
    </cfRule>
  </conditionalFormatting>
  <conditionalFormatting sqref="G28">
    <cfRule type="expression" dxfId="17420" priority="3184" stopIfTrue="1">
      <formula>LEN(TRIM($G$28))=0</formula>
    </cfRule>
  </conditionalFormatting>
  <conditionalFormatting sqref="H28">
    <cfRule type="expression" dxfId="17419" priority="3185" stopIfTrue="1">
      <formula>LEN(TRIM($H$28))=0</formula>
    </cfRule>
  </conditionalFormatting>
  <conditionalFormatting sqref="F29">
    <cfRule type="expression" dxfId="17418" priority="3186" stopIfTrue="1">
      <formula>LEN(TRIM($F$29))=0</formula>
    </cfRule>
  </conditionalFormatting>
  <conditionalFormatting sqref="G29">
    <cfRule type="expression" dxfId="17417" priority="3187" stopIfTrue="1">
      <formula>LEN(TRIM($G$29))=0</formula>
    </cfRule>
  </conditionalFormatting>
  <conditionalFormatting sqref="H29">
    <cfRule type="expression" dxfId="17416" priority="3188" stopIfTrue="1">
      <formula>LEN(TRIM($H$29))=0</formula>
    </cfRule>
  </conditionalFormatting>
  <conditionalFormatting sqref="F30">
    <cfRule type="expression" dxfId="17415" priority="3189" stopIfTrue="1">
      <formula>LEN(TRIM($F$30))=0</formula>
    </cfRule>
  </conditionalFormatting>
  <conditionalFormatting sqref="G30">
    <cfRule type="expression" dxfId="17414" priority="3190" stopIfTrue="1">
      <formula>LEN(TRIM($G$30))=0</formula>
    </cfRule>
  </conditionalFormatting>
  <conditionalFormatting sqref="H30">
    <cfRule type="expression" dxfId="17413" priority="3191" stopIfTrue="1">
      <formula>LEN(TRIM($H$30))=0</formula>
    </cfRule>
  </conditionalFormatting>
  <conditionalFormatting sqref="F31">
    <cfRule type="expression" dxfId="17412" priority="3192" stopIfTrue="1">
      <formula>LEN(TRIM($F$31))=0</formula>
    </cfRule>
  </conditionalFormatting>
  <conditionalFormatting sqref="G31">
    <cfRule type="expression" dxfId="17411" priority="3193" stopIfTrue="1">
      <formula>LEN(TRIM($G$31))=0</formula>
    </cfRule>
  </conditionalFormatting>
  <conditionalFormatting sqref="H31">
    <cfRule type="expression" dxfId="17410" priority="3194" stopIfTrue="1">
      <formula>LEN(TRIM($H$31))=0</formula>
    </cfRule>
  </conditionalFormatting>
  <conditionalFormatting sqref="F32">
    <cfRule type="expression" dxfId="17409" priority="3195" stopIfTrue="1">
      <formula>LEN(TRIM($F$32))=0</formula>
    </cfRule>
  </conditionalFormatting>
  <conditionalFormatting sqref="G32">
    <cfRule type="expression" dxfId="17408" priority="3196" stopIfTrue="1">
      <formula>LEN(TRIM($G$32))=0</formula>
    </cfRule>
  </conditionalFormatting>
  <conditionalFormatting sqref="H32">
    <cfRule type="expression" dxfId="17407" priority="3197" stopIfTrue="1">
      <formula>LEN(TRIM($H$32))=0</formula>
    </cfRule>
  </conditionalFormatting>
  <conditionalFormatting sqref="F33">
    <cfRule type="expression" dxfId="17406" priority="3198" stopIfTrue="1">
      <formula>LEN(TRIM($F$33))=0</formula>
    </cfRule>
  </conditionalFormatting>
  <conditionalFormatting sqref="G33">
    <cfRule type="expression" dxfId="17405" priority="3199" stopIfTrue="1">
      <formula>LEN(TRIM($G$33))=0</formula>
    </cfRule>
  </conditionalFormatting>
  <conditionalFormatting sqref="H33">
    <cfRule type="expression" dxfId="17404" priority="3200" stopIfTrue="1">
      <formula>LEN(TRIM($H$33))=0</formula>
    </cfRule>
  </conditionalFormatting>
  <conditionalFormatting sqref="F34">
    <cfRule type="expression" dxfId="17403" priority="3201" stopIfTrue="1">
      <formula>LEN(TRIM($F$34))=0</formula>
    </cfRule>
  </conditionalFormatting>
  <conditionalFormatting sqref="G34">
    <cfRule type="expression" dxfId="17402" priority="3202" stopIfTrue="1">
      <formula>LEN(TRIM($G$34))=0</formula>
    </cfRule>
  </conditionalFormatting>
  <conditionalFormatting sqref="H34">
    <cfRule type="expression" dxfId="17401" priority="3203" stopIfTrue="1">
      <formula>LEN(TRIM($H$34))=0</formula>
    </cfRule>
  </conditionalFormatting>
  <conditionalFormatting sqref="J28">
    <cfRule type="expression" dxfId="17400" priority="3204" stopIfTrue="1">
      <formula>LEN(TRIM($J$28))=0</formula>
    </cfRule>
  </conditionalFormatting>
  <conditionalFormatting sqref="K28">
    <cfRule type="expression" dxfId="17399" priority="3205" stopIfTrue="1">
      <formula>LEN(TRIM($K$28))=0</formula>
    </cfRule>
  </conditionalFormatting>
  <conditionalFormatting sqref="L28">
    <cfRule type="expression" dxfId="17398" priority="3206" stopIfTrue="1">
      <formula>LEN(TRIM($L$28))=0</formula>
    </cfRule>
  </conditionalFormatting>
  <conditionalFormatting sqref="J29">
    <cfRule type="expression" dxfId="17397" priority="3207" stopIfTrue="1">
      <formula>LEN(TRIM($J$29))=0</formula>
    </cfRule>
  </conditionalFormatting>
  <conditionalFormatting sqref="K29">
    <cfRule type="expression" dxfId="17396" priority="3208" stopIfTrue="1">
      <formula>LEN(TRIM($K$29))=0</formula>
    </cfRule>
  </conditionalFormatting>
  <conditionalFormatting sqref="L29">
    <cfRule type="expression" dxfId="17395" priority="3209" stopIfTrue="1">
      <formula>LEN(TRIM($L$29))=0</formula>
    </cfRule>
  </conditionalFormatting>
  <conditionalFormatting sqref="J30">
    <cfRule type="expression" dxfId="17394" priority="3210" stopIfTrue="1">
      <formula>LEN(TRIM($J$30))=0</formula>
    </cfRule>
  </conditionalFormatting>
  <conditionalFormatting sqref="K30">
    <cfRule type="expression" dxfId="17393" priority="3211" stopIfTrue="1">
      <formula>LEN(TRIM($K$30))=0</formula>
    </cfRule>
  </conditionalFormatting>
  <conditionalFormatting sqref="L30">
    <cfRule type="expression" dxfId="17392" priority="3212" stopIfTrue="1">
      <formula>LEN(TRIM($L$30))=0</formula>
    </cfRule>
  </conditionalFormatting>
  <conditionalFormatting sqref="J31">
    <cfRule type="expression" dxfId="17391" priority="3213" stopIfTrue="1">
      <formula>LEN(TRIM($J$31))=0</formula>
    </cfRule>
  </conditionalFormatting>
  <conditionalFormatting sqref="K31">
    <cfRule type="expression" dxfId="17390" priority="3214" stopIfTrue="1">
      <formula>LEN(TRIM($K$31))=0</formula>
    </cfRule>
  </conditionalFormatting>
  <conditionalFormatting sqref="L31">
    <cfRule type="expression" dxfId="17389" priority="3215" stopIfTrue="1">
      <formula>LEN(TRIM($L$31))=0</formula>
    </cfRule>
  </conditionalFormatting>
  <conditionalFormatting sqref="J32">
    <cfRule type="expression" dxfId="17388" priority="3216" stopIfTrue="1">
      <formula>LEN(TRIM($J$32))=0</formula>
    </cfRule>
  </conditionalFormatting>
  <conditionalFormatting sqref="K32">
    <cfRule type="expression" dxfId="17387" priority="3217" stopIfTrue="1">
      <formula>LEN(TRIM($K$32))=0</formula>
    </cfRule>
  </conditionalFormatting>
  <conditionalFormatting sqref="L32">
    <cfRule type="expression" dxfId="17386" priority="3218" stopIfTrue="1">
      <formula>LEN(TRIM($L$32))=0</formula>
    </cfRule>
  </conditionalFormatting>
  <conditionalFormatting sqref="J33">
    <cfRule type="expression" dxfId="17385" priority="3219" stopIfTrue="1">
      <formula>LEN(TRIM($J$33))=0</formula>
    </cfRule>
  </conditionalFormatting>
  <conditionalFormatting sqref="K33">
    <cfRule type="expression" dxfId="17384" priority="3220" stopIfTrue="1">
      <formula>LEN(TRIM($K$33))=0</formula>
    </cfRule>
  </conditionalFormatting>
  <conditionalFormatting sqref="L33">
    <cfRule type="expression" dxfId="17383" priority="3221" stopIfTrue="1">
      <formula>LEN(TRIM($L$33))=0</formula>
    </cfRule>
  </conditionalFormatting>
  <conditionalFormatting sqref="J34">
    <cfRule type="expression" dxfId="17382" priority="3222" stopIfTrue="1">
      <formula>LEN(TRIM($J$34))=0</formula>
    </cfRule>
  </conditionalFormatting>
  <conditionalFormatting sqref="K34">
    <cfRule type="expression" dxfId="17381" priority="3223" stopIfTrue="1">
      <formula>LEN(TRIM($K$34))=0</formula>
    </cfRule>
  </conditionalFormatting>
  <conditionalFormatting sqref="L34">
    <cfRule type="expression" dxfId="17380" priority="3224" stopIfTrue="1">
      <formula>LEN(TRIM($L$34))=0</formula>
    </cfRule>
  </conditionalFormatting>
  <conditionalFormatting sqref="N28">
    <cfRule type="expression" dxfId="17379" priority="3225" stopIfTrue="1">
      <formula>LEN(TRIM($N$28))=0</formula>
    </cfRule>
  </conditionalFormatting>
  <conditionalFormatting sqref="O28">
    <cfRule type="expression" dxfId="17378" priority="3226" stopIfTrue="1">
      <formula>LEN(TRIM($O$28))=0</formula>
    </cfRule>
  </conditionalFormatting>
  <conditionalFormatting sqref="P28">
    <cfRule type="expression" dxfId="17377" priority="3227" stopIfTrue="1">
      <formula>LEN(TRIM($P$28))=0</formula>
    </cfRule>
  </conditionalFormatting>
  <conditionalFormatting sqref="N29">
    <cfRule type="expression" dxfId="17376" priority="3228" stopIfTrue="1">
      <formula>LEN(TRIM($N$29))=0</formula>
    </cfRule>
  </conditionalFormatting>
  <conditionalFormatting sqref="O29">
    <cfRule type="expression" dxfId="17375" priority="3229" stopIfTrue="1">
      <formula>LEN(TRIM($O$29))=0</formula>
    </cfRule>
  </conditionalFormatting>
  <conditionalFormatting sqref="P29">
    <cfRule type="expression" dxfId="17374" priority="3230" stopIfTrue="1">
      <formula>LEN(TRIM($P$29))=0</formula>
    </cfRule>
  </conditionalFormatting>
  <conditionalFormatting sqref="N30">
    <cfRule type="expression" dxfId="17373" priority="3231" stopIfTrue="1">
      <formula>LEN(TRIM($N$30))=0</formula>
    </cfRule>
  </conditionalFormatting>
  <conditionalFormatting sqref="O30">
    <cfRule type="expression" dxfId="17372" priority="3232" stopIfTrue="1">
      <formula>LEN(TRIM($O$30))=0</formula>
    </cfRule>
  </conditionalFormatting>
  <conditionalFormatting sqref="P30">
    <cfRule type="expression" dxfId="17371" priority="3233" stopIfTrue="1">
      <formula>LEN(TRIM($P$30))=0</formula>
    </cfRule>
  </conditionalFormatting>
  <conditionalFormatting sqref="N31">
    <cfRule type="expression" dxfId="17370" priority="3234" stopIfTrue="1">
      <formula>LEN(TRIM($N$31))=0</formula>
    </cfRule>
  </conditionalFormatting>
  <conditionalFormatting sqref="O31">
    <cfRule type="expression" dxfId="17369" priority="3235" stopIfTrue="1">
      <formula>LEN(TRIM($O$31))=0</formula>
    </cfRule>
  </conditionalFormatting>
  <conditionalFormatting sqref="P31">
    <cfRule type="expression" dxfId="17368" priority="3236" stopIfTrue="1">
      <formula>LEN(TRIM($P$31))=0</formula>
    </cfRule>
  </conditionalFormatting>
  <conditionalFormatting sqref="N32">
    <cfRule type="expression" dxfId="17367" priority="3237" stopIfTrue="1">
      <formula>LEN(TRIM($N$32))=0</formula>
    </cfRule>
  </conditionalFormatting>
  <conditionalFormatting sqref="O32">
    <cfRule type="expression" dxfId="17366" priority="3238" stopIfTrue="1">
      <formula>LEN(TRIM($O$32))=0</formula>
    </cfRule>
  </conditionalFormatting>
  <conditionalFormatting sqref="P32">
    <cfRule type="expression" dxfId="17365" priority="3239" stopIfTrue="1">
      <formula>LEN(TRIM($P$32))=0</formula>
    </cfRule>
  </conditionalFormatting>
  <conditionalFormatting sqref="N33">
    <cfRule type="expression" dxfId="17364" priority="3240" stopIfTrue="1">
      <formula>LEN(TRIM($N$33))=0</formula>
    </cfRule>
  </conditionalFormatting>
  <conditionalFormatting sqref="O33">
    <cfRule type="expression" dxfId="17363" priority="3241" stopIfTrue="1">
      <formula>LEN(TRIM($O$33))=0</formula>
    </cfRule>
  </conditionalFormatting>
  <conditionalFormatting sqref="P33">
    <cfRule type="expression" dxfId="17362" priority="3242" stopIfTrue="1">
      <formula>LEN(TRIM($P$33))=0</formula>
    </cfRule>
  </conditionalFormatting>
  <conditionalFormatting sqref="N34">
    <cfRule type="expression" dxfId="17361" priority="3243" stopIfTrue="1">
      <formula>LEN(TRIM($N$34))=0</formula>
    </cfRule>
  </conditionalFormatting>
  <conditionalFormatting sqref="O34">
    <cfRule type="expression" dxfId="17360" priority="3244" stopIfTrue="1">
      <formula>LEN(TRIM($O$34))=0</formula>
    </cfRule>
  </conditionalFormatting>
  <conditionalFormatting sqref="P34">
    <cfRule type="expression" dxfId="17359" priority="3245" stopIfTrue="1">
      <formula>LEN(TRIM($P$34))=0</formula>
    </cfRule>
  </conditionalFormatting>
  <conditionalFormatting sqref="R28">
    <cfRule type="expression" dxfId="17358" priority="3246" stopIfTrue="1">
      <formula>LEN(TRIM($R$28))=0</formula>
    </cfRule>
  </conditionalFormatting>
  <conditionalFormatting sqref="S28">
    <cfRule type="expression" dxfId="17357" priority="3247" stopIfTrue="1">
      <formula>LEN(TRIM($S$28))=0</formula>
    </cfRule>
  </conditionalFormatting>
  <conditionalFormatting sqref="T28">
    <cfRule type="expression" dxfId="17356" priority="3248" stopIfTrue="1">
      <formula>LEN(TRIM($T$28))=0</formula>
    </cfRule>
  </conditionalFormatting>
  <conditionalFormatting sqref="R29">
    <cfRule type="expression" dxfId="17355" priority="3249" stopIfTrue="1">
      <formula>LEN(TRIM($R$29))=0</formula>
    </cfRule>
  </conditionalFormatting>
  <conditionalFormatting sqref="S29">
    <cfRule type="expression" dxfId="17354" priority="3250" stopIfTrue="1">
      <formula>LEN(TRIM($S$29))=0</formula>
    </cfRule>
  </conditionalFormatting>
  <conditionalFormatting sqref="T29">
    <cfRule type="expression" dxfId="17353" priority="3251" stopIfTrue="1">
      <formula>LEN(TRIM($T$29))=0</formula>
    </cfRule>
  </conditionalFormatting>
  <conditionalFormatting sqref="R30">
    <cfRule type="expression" dxfId="17352" priority="3252" stopIfTrue="1">
      <formula>LEN(TRIM($R$30))=0</formula>
    </cfRule>
  </conditionalFormatting>
  <conditionalFormatting sqref="S30">
    <cfRule type="expression" dxfId="17351" priority="3253" stopIfTrue="1">
      <formula>LEN(TRIM($S$30))=0</formula>
    </cfRule>
  </conditionalFormatting>
  <conditionalFormatting sqref="T30">
    <cfRule type="expression" dxfId="17350" priority="3254" stopIfTrue="1">
      <formula>LEN(TRIM($T$30))=0</formula>
    </cfRule>
  </conditionalFormatting>
  <conditionalFormatting sqref="R31">
    <cfRule type="expression" dxfId="17349" priority="3255" stopIfTrue="1">
      <formula>LEN(TRIM($R$31))=0</formula>
    </cfRule>
  </conditionalFormatting>
  <conditionalFormatting sqref="S31">
    <cfRule type="expression" dxfId="17348" priority="3256" stopIfTrue="1">
      <formula>LEN(TRIM($S$31))=0</formula>
    </cfRule>
  </conditionalFormatting>
  <conditionalFormatting sqref="T31">
    <cfRule type="expression" dxfId="17347" priority="3257" stopIfTrue="1">
      <formula>LEN(TRIM($T$31))=0</formula>
    </cfRule>
  </conditionalFormatting>
  <conditionalFormatting sqref="R32">
    <cfRule type="expression" dxfId="17346" priority="3258" stopIfTrue="1">
      <formula>LEN(TRIM($R$32))=0</formula>
    </cfRule>
  </conditionalFormatting>
  <conditionalFormatting sqref="S32">
    <cfRule type="expression" dxfId="17345" priority="3259" stopIfTrue="1">
      <formula>LEN(TRIM($S$32))=0</formula>
    </cfRule>
  </conditionalFormatting>
  <conditionalFormatting sqref="T32">
    <cfRule type="expression" dxfId="17344" priority="3260" stopIfTrue="1">
      <formula>LEN(TRIM($T$32))=0</formula>
    </cfRule>
  </conditionalFormatting>
  <conditionalFormatting sqref="R33">
    <cfRule type="expression" dxfId="17343" priority="3261" stopIfTrue="1">
      <formula>LEN(TRIM($R$33))=0</formula>
    </cfRule>
  </conditionalFormatting>
  <conditionalFormatting sqref="S33">
    <cfRule type="expression" dxfId="17342" priority="3262" stopIfTrue="1">
      <formula>LEN(TRIM($S$33))=0</formula>
    </cfRule>
  </conditionalFormatting>
  <conditionalFormatting sqref="T33">
    <cfRule type="expression" dxfId="17341" priority="3263" stopIfTrue="1">
      <formula>LEN(TRIM($T$33))=0</formula>
    </cfRule>
  </conditionalFormatting>
  <conditionalFormatting sqref="R34">
    <cfRule type="expression" dxfId="17340" priority="3264" stopIfTrue="1">
      <formula>LEN(TRIM($R$34))=0</formula>
    </cfRule>
  </conditionalFormatting>
  <conditionalFormatting sqref="S34">
    <cfRule type="expression" dxfId="17339" priority="3265" stopIfTrue="1">
      <formula>LEN(TRIM($S$34))=0</formula>
    </cfRule>
  </conditionalFormatting>
  <conditionalFormatting sqref="T34">
    <cfRule type="expression" dxfId="17338" priority="3266" stopIfTrue="1">
      <formula>LEN(TRIM($T$34))=0</formula>
    </cfRule>
  </conditionalFormatting>
  <conditionalFormatting sqref="V28">
    <cfRule type="expression" dxfId="17337" priority="3267" stopIfTrue="1">
      <formula>LEN(TRIM($V$28))=0</formula>
    </cfRule>
  </conditionalFormatting>
  <conditionalFormatting sqref="W28">
    <cfRule type="expression" dxfId="17336" priority="3268" stopIfTrue="1">
      <formula>LEN(TRIM($W$28))=0</formula>
    </cfRule>
  </conditionalFormatting>
  <conditionalFormatting sqref="X28">
    <cfRule type="expression" dxfId="17335" priority="3269" stopIfTrue="1">
      <formula>LEN(TRIM($X$28))=0</formula>
    </cfRule>
  </conditionalFormatting>
  <conditionalFormatting sqref="V29">
    <cfRule type="expression" dxfId="17334" priority="3270" stopIfTrue="1">
      <formula>LEN(TRIM($V$29))=0</formula>
    </cfRule>
  </conditionalFormatting>
  <conditionalFormatting sqref="W29">
    <cfRule type="expression" dxfId="17333" priority="3271" stopIfTrue="1">
      <formula>LEN(TRIM($W$29))=0</formula>
    </cfRule>
  </conditionalFormatting>
  <conditionalFormatting sqref="X29">
    <cfRule type="expression" dxfId="17332" priority="3272" stopIfTrue="1">
      <formula>LEN(TRIM($X$29))=0</formula>
    </cfRule>
  </conditionalFormatting>
  <conditionalFormatting sqref="V30">
    <cfRule type="expression" dxfId="17331" priority="3273" stopIfTrue="1">
      <formula>LEN(TRIM($V$30))=0</formula>
    </cfRule>
  </conditionalFormatting>
  <conditionalFormatting sqref="W30">
    <cfRule type="expression" dxfId="17330" priority="3274" stopIfTrue="1">
      <formula>LEN(TRIM($W$30))=0</formula>
    </cfRule>
  </conditionalFormatting>
  <conditionalFormatting sqref="X30">
    <cfRule type="expression" dxfId="17329" priority="3275" stopIfTrue="1">
      <formula>LEN(TRIM($X$30))=0</formula>
    </cfRule>
  </conditionalFormatting>
  <conditionalFormatting sqref="V31">
    <cfRule type="expression" dxfId="17328" priority="3276" stopIfTrue="1">
      <formula>LEN(TRIM($V$31))=0</formula>
    </cfRule>
  </conditionalFormatting>
  <conditionalFormatting sqref="W31">
    <cfRule type="expression" dxfId="17327" priority="3277" stopIfTrue="1">
      <formula>LEN(TRIM($W$31))=0</formula>
    </cfRule>
  </conditionalFormatting>
  <conditionalFormatting sqref="X31">
    <cfRule type="expression" dxfId="17326" priority="3278" stopIfTrue="1">
      <formula>LEN(TRIM($X$31))=0</formula>
    </cfRule>
  </conditionalFormatting>
  <conditionalFormatting sqref="V32">
    <cfRule type="expression" dxfId="17325" priority="3279" stopIfTrue="1">
      <formula>LEN(TRIM($V$32))=0</formula>
    </cfRule>
  </conditionalFormatting>
  <conditionalFormatting sqref="W32">
    <cfRule type="expression" dxfId="17324" priority="3280" stopIfTrue="1">
      <formula>LEN(TRIM($W$32))=0</formula>
    </cfRule>
  </conditionalFormatting>
  <conditionalFormatting sqref="X32">
    <cfRule type="expression" dxfId="17323" priority="3281" stopIfTrue="1">
      <formula>LEN(TRIM($X$32))=0</formula>
    </cfRule>
  </conditionalFormatting>
  <conditionalFormatting sqref="V33">
    <cfRule type="expression" dxfId="17322" priority="3282" stopIfTrue="1">
      <formula>LEN(TRIM($V$33))=0</formula>
    </cfRule>
  </conditionalFormatting>
  <conditionalFormatting sqref="W33">
    <cfRule type="expression" dxfId="17321" priority="3283" stopIfTrue="1">
      <formula>LEN(TRIM($W$33))=0</formula>
    </cfRule>
  </conditionalFormatting>
  <conditionalFormatting sqref="X33">
    <cfRule type="expression" dxfId="17320" priority="3284" stopIfTrue="1">
      <formula>LEN(TRIM($X$33))=0</formula>
    </cfRule>
  </conditionalFormatting>
  <conditionalFormatting sqref="V34">
    <cfRule type="expression" dxfId="17319" priority="3285" stopIfTrue="1">
      <formula>LEN(TRIM($V$34))=0</formula>
    </cfRule>
  </conditionalFormatting>
  <conditionalFormatting sqref="W34">
    <cfRule type="expression" dxfId="17318" priority="3286" stopIfTrue="1">
      <formula>LEN(TRIM($W$34))=0</formula>
    </cfRule>
  </conditionalFormatting>
  <conditionalFormatting sqref="X34">
    <cfRule type="expression" dxfId="17317" priority="3287" stopIfTrue="1">
      <formula>LEN(TRIM($X$34))=0</formula>
    </cfRule>
  </conditionalFormatting>
  <conditionalFormatting sqref="Z28">
    <cfRule type="expression" dxfId="17316" priority="3288" stopIfTrue="1">
      <formula>LEN(TRIM($Z$28))=0</formula>
    </cfRule>
  </conditionalFormatting>
  <conditionalFormatting sqref="AA28">
    <cfRule type="expression" dxfId="17315" priority="3289" stopIfTrue="1">
      <formula>LEN(TRIM($AA$28))=0</formula>
    </cfRule>
  </conditionalFormatting>
  <conditionalFormatting sqref="AB28">
    <cfRule type="expression" dxfId="17314" priority="3290" stopIfTrue="1">
      <formula>LEN(TRIM($AB$28))=0</formula>
    </cfRule>
  </conditionalFormatting>
  <conditionalFormatting sqref="Z29">
    <cfRule type="expression" dxfId="17313" priority="3291" stopIfTrue="1">
      <formula>LEN(TRIM($Z$29))=0</formula>
    </cfRule>
  </conditionalFormatting>
  <conditionalFormatting sqref="AA29">
    <cfRule type="expression" dxfId="17312" priority="3292" stopIfTrue="1">
      <formula>LEN(TRIM($AA$29))=0</formula>
    </cfRule>
  </conditionalFormatting>
  <conditionalFormatting sqref="AB29">
    <cfRule type="expression" dxfId="17311" priority="3293" stopIfTrue="1">
      <formula>LEN(TRIM($AB$29))=0</formula>
    </cfRule>
  </conditionalFormatting>
  <conditionalFormatting sqref="Z30">
    <cfRule type="expression" dxfId="17310" priority="3294" stopIfTrue="1">
      <formula>LEN(TRIM($Z$30))=0</formula>
    </cfRule>
  </conditionalFormatting>
  <conditionalFormatting sqref="AA30">
    <cfRule type="expression" dxfId="17309" priority="3295" stopIfTrue="1">
      <formula>LEN(TRIM($AA$30))=0</formula>
    </cfRule>
  </conditionalFormatting>
  <conditionalFormatting sqref="AB30">
    <cfRule type="expression" dxfId="17308" priority="3296" stopIfTrue="1">
      <formula>LEN(TRIM($AB$30))=0</formula>
    </cfRule>
  </conditionalFormatting>
  <conditionalFormatting sqref="Z31">
    <cfRule type="expression" dxfId="17307" priority="3297" stopIfTrue="1">
      <formula>LEN(TRIM($Z$31))=0</formula>
    </cfRule>
  </conditionalFormatting>
  <conditionalFormatting sqref="AA31">
    <cfRule type="expression" dxfId="17306" priority="3298" stopIfTrue="1">
      <formula>LEN(TRIM($AA$31))=0</formula>
    </cfRule>
  </conditionalFormatting>
  <conditionalFormatting sqref="AB31">
    <cfRule type="expression" dxfId="17305" priority="3299" stopIfTrue="1">
      <formula>LEN(TRIM($AB$31))=0</formula>
    </cfRule>
  </conditionalFormatting>
  <conditionalFormatting sqref="Z32">
    <cfRule type="expression" dxfId="17304" priority="3300" stopIfTrue="1">
      <formula>LEN(TRIM($Z$32))=0</formula>
    </cfRule>
  </conditionalFormatting>
  <conditionalFormatting sqref="AA32">
    <cfRule type="expression" dxfId="17303" priority="3301" stopIfTrue="1">
      <formula>LEN(TRIM($AA$32))=0</formula>
    </cfRule>
  </conditionalFormatting>
  <conditionalFormatting sqref="AB32">
    <cfRule type="expression" dxfId="17302" priority="3302" stopIfTrue="1">
      <formula>LEN(TRIM($AB$32))=0</formula>
    </cfRule>
  </conditionalFormatting>
  <conditionalFormatting sqref="Z33">
    <cfRule type="expression" dxfId="17301" priority="3303" stopIfTrue="1">
      <formula>LEN(TRIM($Z$33))=0</formula>
    </cfRule>
  </conditionalFormatting>
  <conditionalFormatting sqref="AA33">
    <cfRule type="expression" dxfId="17300" priority="3304" stopIfTrue="1">
      <formula>LEN(TRIM($AA$33))=0</formula>
    </cfRule>
  </conditionalFormatting>
  <conditionalFormatting sqref="AB33">
    <cfRule type="expression" dxfId="17299" priority="3305" stopIfTrue="1">
      <formula>LEN(TRIM($AB$33))=0</formula>
    </cfRule>
  </conditionalFormatting>
  <conditionalFormatting sqref="Z34">
    <cfRule type="expression" dxfId="17298" priority="3306" stopIfTrue="1">
      <formula>LEN(TRIM($Z$34))=0</formula>
    </cfRule>
  </conditionalFormatting>
  <conditionalFormatting sqref="AA34">
    <cfRule type="expression" dxfId="17297" priority="3307" stopIfTrue="1">
      <formula>LEN(TRIM($AA$34))=0</formula>
    </cfRule>
  </conditionalFormatting>
  <conditionalFormatting sqref="AB34">
    <cfRule type="expression" dxfId="17296" priority="3308" stopIfTrue="1">
      <formula>LEN(TRIM($AB$34))=0</formula>
    </cfRule>
  </conditionalFormatting>
  <conditionalFormatting sqref="AD28">
    <cfRule type="expression" dxfId="17295" priority="3309" stopIfTrue="1">
      <formula>LEN(TRIM($AD$28))=0</formula>
    </cfRule>
  </conditionalFormatting>
  <conditionalFormatting sqref="AE28">
    <cfRule type="expression" dxfId="17294" priority="3310" stopIfTrue="1">
      <formula>LEN(TRIM($AE$28))=0</formula>
    </cfRule>
  </conditionalFormatting>
  <conditionalFormatting sqref="AF28">
    <cfRule type="expression" dxfId="17293" priority="3311" stopIfTrue="1">
      <formula>LEN(TRIM($AF$28))=0</formula>
    </cfRule>
  </conditionalFormatting>
  <conditionalFormatting sqref="AD29">
    <cfRule type="expression" dxfId="17292" priority="3312" stopIfTrue="1">
      <formula>LEN(TRIM($AD$29))=0</formula>
    </cfRule>
  </conditionalFormatting>
  <conditionalFormatting sqref="AE29">
    <cfRule type="expression" dxfId="17291" priority="3313" stopIfTrue="1">
      <formula>LEN(TRIM($AE$29))=0</formula>
    </cfRule>
  </conditionalFormatting>
  <conditionalFormatting sqref="AF29">
    <cfRule type="expression" dxfId="17290" priority="3314" stopIfTrue="1">
      <formula>LEN(TRIM($AF$29))=0</formula>
    </cfRule>
  </conditionalFormatting>
  <conditionalFormatting sqref="AD30">
    <cfRule type="expression" dxfId="17289" priority="3315" stopIfTrue="1">
      <formula>LEN(TRIM($AD$30))=0</formula>
    </cfRule>
  </conditionalFormatting>
  <conditionalFormatting sqref="AE30">
    <cfRule type="expression" dxfId="17288" priority="3316" stopIfTrue="1">
      <formula>LEN(TRIM($AE$30))=0</formula>
    </cfRule>
  </conditionalFormatting>
  <conditionalFormatting sqref="AF30">
    <cfRule type="expression" dxfId="17287" priority="3317" stopIfTrue="1">
      <formula>LEN(TRIM($AF$30))=0</formula>
    </cfRule>
  </conditionalFormatting>
  <conditionalFormatting sqref="AD31">
    <cfRule type="expression" dxfId="17286" priority="3318" stopIfTrue="1">
      <formula>LEN(TRIM($AD$31))=0</formula>
    </cfRule>
  </conditionalFormatting>
  <conditionalFormatting sqref="AE31">
    <cfRule type="expression" dxfId="17285" priority="3319" stopIfTrue="1">
      <formula>LEN(TRIM($AE$31))=0</formula>
    </cfRule>
  </conditionalFormatting>
  <conditionalFormatting sqref="AF31">
    <cfRule type="expression" dxfId="17284" priority="3320" stopIfTrue="1">
      <formula>LEN(TRIM($AF$31))=0</formula>
    </cfRule>
  </conditionalFormatting>
  <conditionalFormatting sqref="AD32">
    <cfRule type="expression" dxfId="17283" priority="3321" stopIfTrue="1">
      <formula>LEN(TRIM($AD$32))=0</formula>
    </cfRule>
  </conditionalFormatting>
  <conditionalFormatting sqref="AE32">
    <cfRule type="expression" dxfId="17282" priority="3322" stopIfTrue="1">
      <formula>LEN(TRIM($AE$32))=0</formula>
    </cfRule>
  </conditionalFormatting>
  <conditionalFormatting sqref="AF32">
    <cfRule type="expression" dxfId="17281" priority="3323" stopIfTrue="1">
      <formula>LEN(TRIM($AF$32))=0</formula>
    </cfRule>
  </conditionalFormatting>
  <conditionalFormatting sqref="AD33">
    <cfRule type="expression" dxfId="17280" priority="3324" stopIfTrue="1">
      <formula>LEN(TRIM($AD$33))=0</formula>
    </cfRule>
  </conditionalFormatting>
  <conditionalFormatting sqref="AE33">
    <cfRule type="expression" dxfId="17279" priority="3325" stopIfTrue="1">
      <formula>LEN(TRIM($AE$33))=0</formula>
    </cfRule>
  </conditionalFormatting>
  <conditionalFormatting sqref="AF33">
    <cfRule type="expression" dxfId="17278" priority="3326" stopIfTrue="1">
      <formula>LEN(TRIM($AF$33))=0</formula>
    </cfRule>
  </conditionalFormatting>
  <conditionalFormatting sqref="AD34">
    <cfRule type="expression" dxfId="17277" priority="3327" stopIfTrue="1">
      <formula>LEN(TRIM($AD$34))=0</formula>
    </cfRule>
  </conditionalFormatting>
  <conditionalFormatting sqref="AE34">
    <cfRule type="expression" dxfId="17276" priority="3328" stopIfTrue="1">
      <formula>LEN(TRIM($AE$34))=0</formula>
    </cfRule>
  </conditionalFormatting>
  <conditionalFormatting sqref="AF34">
    <cfRule type="expression" dxfId="17275" priority="3329" stopIfTrue="1">
      <formula>LEN(TRIM($AF$34))=0</formula>
    </cfRule>
  </conditionalFormatting>
  <conditionalFormatting sqref="AH28">
    <cfRule type="expression" dxfId="17274" priority="3330" stopIfTrue="1">
      <formula>LEN(TRIM($AH$28))=0</formula>
    </cfRule>
  </conditionalFormatting>
  <conditionalFormatting sqref="AI28">
    <cfRule type="expression" dxfId="17273" priority="3331" stopIfTrue="1">
      <formula>LEN(TRIM($AI$28))=0</formula>
    </cfRule>
  </conditionalFormatting>
  <conditionalFormatting sqref="AJ28">
    <cfRule type="expression" dxfId="17272" priority="3332" stopIfTrue="1">
      <formula>LEN(TRIM($AJ$28))=0</formula>
    </cfRule>
  </conditionalFormatting>
  <conditionalFormatting sqref="AH29">
    <cfRule type="expression" dxfId="17271" priority="3333" stopIfTrue="1">
      <formula>LEN(TRIM($AH$29))=0</formula>
    </cfRule>
  </conditionalFormatting>
  <conditionalFormatting sqref="AI29">
    <cfRule type="expression" dxfId="17270" priority="3334" stopIfTrue="1">
      <formula>LEN(TRIM($AI$29))=0</formula>
    </cfRule>
  </conditionalFormatting>
  <conditionalFormatting sqref="AJ29">
    <cfRule type="expression" dxfId="17269" priority="3335" stopIfTrue="1">
      <formula>LEN(TRIM($AJ$29))=0</formula>
    </cfRule>
  </conditionalFormatting>
  <conditionalFormatting sqref="AH30">
    <cfRule type="expression" dxfId="17268" priority="3336" stopIfTrue="1">
      <formula>LEN(TRIM($AH$30))=0</formula>
    </cfRule>
  </conditionalFormatting>
  <conditionalFormatting sqref="AI30">
    <cfRule type="expression" dxfId="17267" priority="3337" stopIfTrue="1">
      <formula>LEN(TRIM($AI$30))=0</formula>
    </cfRule>
  </conditionalFormatting>
  <conditionalFormatting sqref="AJ30">
    <cfRule type="expression" dxfId="17266" priority="3338" stopIfTrue="1">
      <formula>LEN(TRIM($AJ$30))=0</formula>
    </cfRule>
  </conditionalFormatting>
  <conditionalFormatting sqref="AH31">
    <cfRule type="expression" dxfId="17265" priority="3339" stopIfTrue="1">
      <formula>LEN(TRIM($AH$31))=0</formula>
    </cfRule>
  </conditionalFormatting>
  <conditionalFormatting sqref="AI31">
    <cfRule type="expression" dxfId="17264" priority="3340" stopIfTrue="1">
      <formula>LEN(TRIM($AI$31))=0</formula>
    </cfRule>
  </conditionalFormatting>
  <conditionalFormatting sqref="AJ31">
    <cfRule type="expression" dxfId="17263" priority="3341" stopIfTrue="1">
      <formula>LEN(TRIM($AJ$31))=0</formula>
    </cfRule>
  </conditionalFormatting>
  <conditionalFormatting sqref="AH32">
    <cfRule type="expression" dxfId="17262" priority="3342" stopIfTrue="1">
      <formula>LEN(TRIM($AH$32))=0</formula>
    </cfRule>
  </conditionalFormatting>
  <conditionalFormatting sqref="AI32">
    <cfRule type="expression" dxfId="17261" priority="3343" stopIfTrue="1">
      <formula>LEN(TRIM($AI$32))=0</formula>
    </cfRule>
  </conditionalFormatting>
  <conditionalFormatting sqref="AJ32">
    <cfRule type="expression" dxfId="17260" priority="3344" stopIfTrue="1">
      <formula>LEN(TRIM($AJ$32))=0</formula>
    </cfRule>
  </conditionalFormatting>
  <conditionalFormatting sqref="AH33">
    <cfRule type="expression" dxfId="17259" priority="3345" stopIfTrue="1">
      <formula>LEN(TRIM($AH$33))=0</formula>
    </cfRule>
  </conditionalFormatting>
  <conditionalFormatting sqref="AI33">
    <cfRule type="expression" dxfId="17258" priority="3346" stopIfTrue="1">
      <formula>LEN(TRIM($AI$33))=0</formula>
    </cfRule>
  </conditionalFormatting>
  <conditionalFormatting sqref="AJ33">
    <cfRule type="expression" dxfId="17257" priority="3347" stopIfTrue="1">
      <formula>LEN(TRIM($AJ$33))=0</formula>
    </cfRule>
  </conditionalFormatting>
  <conditionalFormatting sqref="AH34">
    <cfRule type="expression" dxfId="17256" priority="3348" stopIfTrue="1">
      <formula>LEN(TRIM($AH$34))=0</formula>
    </cfRule>
  </conditionalFormatting>
  <conditionalFormatting sqref="AI34">
    <cfRule type="expression" dxfId="17255" priority="3349" stopIfTrue="1">
      <formula>LEN(TRIM($AI$34))=0</formula>
    </cfRule>
  </conditionalFormatting>
  <conditionalFormatting sqref="AJ34">
    <cfRule type="expression" dxfId="17254" priority="3350" stopIfTrue="1">
      <formula>LEN(TRIM($AJ$34))=0</formula>
    </cfRule>
  </conditionalFormatting>
  <conditionalFormatting sqref="AL28">
    <cfRule type="expression" dxfId="17253" priority="3351" stopIfTrue="1">
      <formula>LEN(TRIM($AL$28))=0</formula>
    </cfRule>
  </conditionalFormatting>
  <conditionalFormatting sqref="AM28">
    <cfRule type="expression" dxfId="17252" priority="3352" stopIfTrue="1">
      <formula>LEN(TRIM($AM$28))=0</formula>
    </cfRule>
  </conditionalFormatting>
  <conditionalFormatting sqref="AN28">
    <cfRule type="expression" dxfId="17251" priority="3353" stopIfTrue="1">
      <formula>LEN(TRIM($AN$28))=0</formula>
    </cfRule>
  </conditionalFormatting>
  <conditionalFormatting sqref="AL29">
    <cfRule type="expression" dxfId="17250" priority="3354" stopIfTrue="1">
      <formula>LEN(TRIM($AL$29))=0</formula>
    </cfRule>
  </conditionalFormatting>
  <conditionalFormatting sqref="AM29">
    <cfRule type="expression" dxfId="17249" priority="3355" stopIfTrue="1">
      <formula>LEN(TRIM($AM$29))=0</formula>
    </cfRule>
  </conditionalFormatting>
  <conditionalFormatting sqref="AN29">
    <cfRule type="expression" dxfId="17248" priority="3356" stopIfTrue="1">
      <formula>LEN(TRIM($AN$29))=0</formula>
    </cfRule>
  </conditionalFormatting>
  <conditionalFormatting sqref="AL30">
    <cfRule type="expression" dxfId="17247" priority="3357" stopIfTrue="1">
      <formula>LEN(TRIM($AL$30))=0</formula>
    </cfRule>
  </conditionalFormatting>
  <conditionalFormatting sqref="AM30">
    <cfRule type="expression" dxfId="17246" priority="3358" stopIfTrue="1">
      <formula>LEN(TRIM($AM$30))=0</formula>
    </cfRule>
  </conditionalFormatting>
  <conditionalFormatting sqref="AN30">
    <cfRule type="expression" dxfId="17245" priority="3359" stopIfTrue="1">
      <formula>LEN(TRIM($AN$30))=0</formula>
    </cfRule>
  </conditionalFormatting>
  <conditionalFormatting sqref="AL31">
    <cfRule type="expression" dxfId="17244" priority="3360" stopIfTrue="1">
      <formula>LEN(TRIM($AL$31))=0</formula>
    </cfRule>
  </conditionalFormatting>
  <conditionalFormatting sqref="AM31">
    <cfRule type="expression" dxfId="17243" priority="3361" stopIfTrue="1">
      <formula>LEN(TRIM($AM$31))=0</formula>
    </cfRule>
  </conditionalFormatting>
  <conditionalFormatting sqref="AN31">
    <cfRule type="expression" dxfId="17242" priority="3362" stopIfTrue="1">
      <formula>LEN(TRIM($AN$31))=0</formula>
    </cfRule>
  </conditionalFormatting>
  <conditionalFormatting sqref="AL32">
    <cfRule type="expression" dxfId="17241" priority="3363" stopIfTrue="1">
      <formula>LEN(TRIM($AL$32))=0</formula>
    </cfRule>
  </conditionalFormatting>
  <conditionalFormatting sqref="AM32">
    <cfRule type="expression" dxfId="17240" priority="3364" stopIfTrue="1">
      <formula>LEN(TRIM($AM$32))=0</formula>
    </cfRule>
  </conditionalFormatting>
  <conditionalFormatting sqref="AN32">
    <cfRule type="expression" dxfId="17239" priority="3365" stopIfTrue="1">
      <formula>LEN(TRIM($AN$32))=0</formula>
    </cfRule>
  </conditionalFormatting>
  <conditionalFormatting sqref="AL33">
    <cfRule type="expression" dxfId="17238" priority="3366" stopIfTrue="1">
      <formula>LEN(TRIM($AL$33))=0</formula>
    </cfRule>
  </conditionalFormatting>
  <conditionalFormatting sqref="AM33">
    <cfRule type="expression" dxfId="17237" priority="3367" stopIfTrue="1">
      <formula>LEN(TRIM($AM$33))=0</formula>
    </cfRule>
  </conditionalFormatting>
  <conditionalFormatting sqref="AN33">
    <cfRule type="expression" dxfId="17236" priority="3368" stopIfTrue="1">
      <formula>LEN(TRIM($AN$33))=0</formula>
    </cfRule>
  </conditionalFormatting>
  <conditionalFormatting sqref="AL34">
    <cfRule type="expression" dxfId="17235" priority="3369" stopIfTrue="1">
      <formula>LEN(TRIM($AL$34))=0</formula>
    </cfRule>
  </conditionalFormatting>
  <conditionalFormatting sqref="AM34">
    <cfRule type="expression" dxfId="17234" priority="3370" stopIfTrue="1">
      <formula>LEN(TRIM($AM$34))=0</formula>
    </cfRule>
  </conditionalFormatting>
  <conditionalFormatting sqref="AN34">
    <cfRule type="expression" dxfId="17233" priority="3371" stopIfTrue="1">
      <formula>LEN(TRIM($AN$34))=0</formula>
    </cfRule>
  </conditionalFormatting>
  <conditionalFormatting sqref="AP28">
    <cfRule type="expression" dxfId="17232" priority="3372" stopIfTrue="1">
      <formula>LEN(TRIM($AP$28))=0</formula>
    </cfRule>
  </conditionalFormatting>
  <conditionalFormatting sqref="AQ28">
    <cfRule type="expression" dxfId="17231" priority="3373" stopIfTrue="1">
      <formula>LEN(TRIM($AQ$28))=0</formula>
    </cfRule>
  </conditionalFormatting>
  <conditionalFormatting sqref="AR28">
    <cfRule type="expression" dxfId="17230" priority="3374" stopIfTrue="1">
      <formula>LEN(TRIM($AR$28))=0</formula>
    </cfRule>
  </conditionalFormatting>
  <conditionalFormatting sqref="AP29">
    <cfRule type="expression" dxfId="17229" priority="3375" stopIfTrue="1">
      <formula>LEN(TRIM($AP$29))=0</formula>
    </cfRule>
  </conditionalFormatting>
  <conditionalFormatting sqref="AQ29">
    <cfRule type="expression" dxfId="17228" priority="3376" stopIfTrue="1">
      <formula>LEN(TRIM($AQ$29))=0</formula>
    </cfRule>
  </conditionalFormatting>
  <conditionalFormatting sqref="AR29">
    <cfRule type="expression" dxfId="17227" priority="3377" stopIfTrue="1">
      <formula>LEN(TRIM($AR$29))=0</formula>
    </cfRule>
  </conditionalFormatting>
  <conditionalFormatting sqref="AP30">
    <cfRule type="expression" dxfId="17226" priority="3378" stopIfTrue="1">
      <formula>LEN(TRIM($AP$30))=0</formula>
    </cfRule>
  </conditionalFormatting>
  <conditionalFormatting sqref="AQ30">
    <cfRule type="expression" dxfId="17225" priority="3379" stopIfTrue="1">
      <formula>LEN(TRIM($AQ$30))=0</formula>
    </cfRule>
  </conditionalFormatting>
  <conditionalFormatting sqref="AR30">
    <cfRule type="expression" dxfId="17224" priority="3380" stopIfTrue="1">
      <formula>LEN(TRIM($AR$30))=0</formula>
    </cfRule>
  </conditionalFormatting>
  <conditionalFormatting sqref="AP31">
    <cfRule type="expression" dxfId="17223" priority="3381" stopIfTrue="1">
      <formula>LEN(TRIM($AP$31))=0</formula>
    </cfRule>
  </conditionalFormatting>
  <conditionalFormatting sqref="AQ31">
    <cfRule type="expression" dxfId="17222" priority="3382" stopIfTrue="1">
      <formula>LEN(TRIM($AQ$31))=0</formula>
    </cfRule>
  </conditionalFormatting>
  <conditionalFormatting sqref="AR31">
    <cfRule type="expression" dxfId="17221" priority="3383" stopIfTrue="1">
      <formula>LEN(TRIM($AR$31))=0</formula>
    </cfRule>
  </conditionalFormatting>
  <conditionalFormatting sqref="AP32">
    <cfRule type="expression" dxfId="17220" priority="3384" stopIfTrue="1">
      <formula>LEN(TRIM($AP$32))=0</formula>
    </cfRule>
  </conditionalFormatting>
  <conditionalFormatting sqref="AQ32">
    <cfRule type="expression" dxfId="17219" priority="3385" stopIfTrue="1">
      <formula>LEN(TRIM($AQ$32))=0</formula>
    </cfRule>
  </conditionalFormatting>
  <conditionalFormatting sqref="AR32">
    <cfRule type="expression" dxfId="17218" priority="3386" stopIfTrue="1">
      <formula>LEN(TRIM($AR$32))=0</formula>
    </cfRule>
  </conditionalFormatting>
  <conditionalFormatting sqref="AP33">
    <cfRule type="expression" dxfId="17217" priority="3387" stopIfTrue="1">
      <formula>LEN(TRIM($AP$33))=0</formula>
    </cfRule>
  </conditionalFormatting>
  <conditionalFormatting sqref="AQ33">
    <cfRule type="expression" dxfId="17216" priority="3388" stopIfTrue="1">
      <formula>LEN(TRIM($AQ$33))=0</formula>
    </cfRule>
  </conditionalFormatting>
  <conditionalFormatting sqref="AR33">
    <cfRule type="expression" dxfId="17215" priority="3389" stopIfTrue="1">
      <formula>LEN(TRIM($AR$33))=0</formula>
    </cfRule>
  </conditionalFormatting>
  <conditionalFormatting sqref="AP34">
    <cfRule type="expression" dxfId="17214" priority="3390" stopIfTrue="1">
      <formula>LEN(TRIM($AP$34))=0</formula>
    </cfRule>
  </conditionalFormatting>
  <conditionalFormatting sqref="AQ34">
    <cfRule type="expression" dxfId="17213" priority="3391" stopIfTrue="1">
      <formula>LEN(TRIM($AQ$34))=0</formula>
    </cfRule>
  </conditionalFormatting>
  <conditionalFormatting sqref="AR34">
    <cfRule type="expression" dxfId="17212" priority="3392" stopIfTrue="1">
      <formula>LEN(TRIM($AR$34))=0</formula>
    </cfRule>
  </conditionalFormatting>
  <conditionalFormatting sqref="AT28">
    <cfRule type="expression" dxfId="17211" priority="3393" stopIfTrue="1">
      <formula>LEN(TRIM($AT$28))=0</formula>
    </cfRule>
  </conditionalFormatting>
  <conditionalFormatting sqref="AU28">
    <cfRule type="expression" dxfId="17210" priority="3394" stopIfTrue="1">
      <formula>LEN(TRIM($AU$28))=0</formula>
    </cfRule>
  </conditionalFormatting>
  <conditionalFormatting sqref="AV28">
    <cfRule type="expression" dxfId="17209" priority="3395" stopIfTrue="1">
      <formula>LEN(TRIM($AV$28))=0</formula>
    </cfRule>
  </conditionalFormatting>
  <conditionalFormatting sqref="AT29">
    <cfRule type="expression" dxfId="17208" priority="3396" stopIfTrue="1">
      <formula>LEN(TRIM($AT$29))=0</formula>
    </cfRule>
  </conditionalFormatting>
  <conditionalFormatting sqref="AU29">
    <cfRule type="expression" dxfId="17207" priority="3397" stopIfTrue="1">
      <formula>LEN(TRIM($AU$29))=0</formula>
    </cfRule>
  </conditionalFormatting>
  <conditionalFormatting sqref="AV29">
    <cfRule type="expression" dxfId="17206" priority="3398" stopIfTrue="1">
      <formula>LEN(TRIM($AV$29))=0</formula>
    </cfRule>
  </conditionalFormatting>
  <conditionalFormatting sqref="AT30">
    <cfRule type="expression" dxfId="17205" priority="3399" stopIfTrue="1">
      <formula>LEN(TRIM($AT$30))=0</formula>
    </cfRule>
  </conditionalFormatting>
  <conditionalFormatting sqref="AU30">
    <cfRule type="expression" dxfId="17204" priority="3400" stopIfTrue="1">
      <formula>LEN(TRIM($AU$30))=0</formula>
    </cfRule>
  </conditionalFormatting>
  <conditionalFormatting sqref="AV30">
    <cfRule type="expression" dxfId="17203" priority="3401" stopIfTrue="1">
      <formula>LEN(TRIM($AV$30))=0</formula>
    </cfRule>
  </conditionalFormatting>
  <conditionalFormatting sqref="AT31">
    <cfRule type="expression" dxfId="17202" priority="3402" stopIfTrue="1">
      <formula>LEN(TRIM($AT$31))=0</formula>
    </cfRule>
  </conditionalFormatting>
  <conditionalFormatting sqref="AU31">
    <cfRule type="expression" dxfId="17201" priority="3403" stopIfTrue="1">
      <formula>LEN(TRIM($AU$31))=0</formula>
    </cfRule>
  </conditionalFormatting>
  <conditionalFormatting sqref="AV31">
    <cfRule type="expression" dxfId="17200" priority="3404" stopIfTrue="1">
      <formula>LEN(TRIM($AV$31))=0</formula>
    </cfRule>
  </conditionalFormatting>
  <conditionalFormatting sqref="AT32">
    <cfRule type="expression" dxfId="17199" priority="3405" stopIfTrue="1">
      <formula>LEN(TRIM($AT$32))=0</formula>
    </cfRule>
  </conditionalFormatting>
  <conditionalFormatting sqref="AU32">
    <cfRule type="expression" dxfId="17198" priority="3406" stopIfTrue="1">
      <formula>LEN(TRIM($AU$32))=0</formula>
    </cfRule>
  </conditionalFormatting>
  <conditionalFormatting sqref="AV32">
    <cfRule type="expression" dxfId="17197" priority="3407" stopIfTrue="1">
      <formula>LEN(TRIM($AV$32))=0</formula>
    </cfRule>
  </conditionalFormatting>
  <conditionalFormatting sqref="AT33">
    <cfRule type="expression" dxfId="17196" priority="3408" stopIfTrue="1">
      <formula>LEN(TRIM($AT$33))=0</formula>
    </cfRule>
  </conditionalFormatting>
  <conditionalFormatting sqref="AU33">
    <cfRule type="expression" dxfId="17195" priority="3409" stopIfTrue="1">
      <formula>LEN(TRIM($AU$33))=0</formula>
    </cfRule>
  </conditionalFormatting>
  <conditionalFormatting sqref="AV33">
    <cfRule type="expression" dxfId="17194" priority="3410" stopIfTrue="1">
      <formula>LEN(TRIM($AV$33))=0</formula>
    </cfRule>
  </conditionalFormatting>
  <conditionalFormatting sqref="AT34">
    <cfRule type="expression" dxfId="17193" priority="3411" stopIfTrue="1">
      <formula>LEN(TRIM($AT$34))=0</formula>
    </cfRule>
  </conditionalFormatting>
  <conditionalFormatting sqref="AU34">
    <cfRule type="expression" dxfId="17192" priority="3412" stopIfTrue="1">
      <formula>LEN(TRIM($AU$34))=0</formula>
    </cfRule>
  </conditionalFormatting>
  <conditionalFormatting sqref="AV34">
    <cfRule type="expression" dxfId="17191" priority="3413" stopIfTrue="1">
      <formula>LEN(TRIM($AV$34))=0</formula>
    </cfRule>
  </conditionalFormatting>
  <conditionalFormatting sqref="AX28">
    <cfRule type="expression" dxfId="17190" priority="3414" stopIfTrue="1">
      <formula>LEN(TRIM($AX$28))=0</formula>
    </cfRule>
  </conditionalFormatting>
  <conditionalFormatting sqref="AY28">
    <cfRule type="expression" dxfId="17189" priority="3415" stopIfTrue="1">
      <formula>LEN(TRIM($AY$28))=0</formula>
    </cfRule>
  </conditionalFormatting>
  <conditionalFormatting sqref="AZ28">
    <cfRule type="expression" dxfId="17188" priority="3416" stopIfTrue="1">
      <formula>LEN(TRIM($AZ$28))=0</formula>
    </cfRule>
  </conditionalFormatting>
  <conditionalFormatting sqref="AX29">
    <cfRule type="expression" dxfId="17187" priority="3417" stopIfTrue="1">
      <formula>LEN(TRIM($AX$29))=0</formula>
    </cfRule>
  </conditionalFormatting>
  <conditionalFormatting sqref="AY29">
    <cfRule type="expression" dxfId="17186" priority="3418" stopIfTrue="1">
      <formula>LEN(TRIM($AY$29))=0</formula>
    </cfRule>
  </conditionalFormatting>
  <conditionalFormatting sqref="AZ29">
    <cfRule type="expression" dxfId="17185" priority="3419" stopIfTrue="1">
      <formula>LEN(TRIM($AZ$29))=0</formula>
    </cfRule>
  </conditionalFormatting>
  <conditionalFormatting sqref="AX30">
    <cfRule type="expression" dxfId="17184" priority="3420" stopIfTrue="1">
      <formula>LEN(TRIM($AX$30))=0</formula>
    </cfRule>
  </conditionalFormatting>
  <conditionalFormatting sqref="AY30">
    <cfRule type="expression" dxfId="17183" priority="3421" stopIfTrue="1">
      <formula>LEN(TRIM($AY$30))=0</formula>
    </cfRule>
  </conditionalFormatting>
  <conditionalFormatting sqref="AZ30">
    <cfRule type="expression" dxfId="17182" priority="3422" stopIfTrue="1">
      <formula>LEN(TRIM($AZ$30))=0</formula>
    </cfRule>
  </conditionalFormatting>
  <conditionalFormatting sqref="AX31">
    <cfRule type="expression" dxfId="17181" priority="3423" stopIfTrue="1">
      <formula>LEN(TRIM($AX$31))=0</formula>
    </cfRule>
  </conditionalFormatting>
  <conditionalFormatting sqref="AY31">
    <cfRule type="expression" dxfId="17180" priority="3424" stopIfTrue="1">
      <formula>LEN(TRIM($AY$31))=0</formula>
    </cfRule>
  </conditionalFormatting>
  <conditionalFormatting sqref="AZ31">
    <cfRule type="expression" dxfId="17179" priority="3425" stopIfTrue="1">
      <formula>LEN(TRIM($AZ$31))=0</formula>
    </cfRule>
  </conditionalFormatting>
  <conditionalFormatting sqref="AX32">
    <cfRule type="expression" dxfId="17178" priority="3426" stopIfTrue="1">
      <formula>LEN(TRIM($AX$32))=0</formula>
    </cfRule>
  </conditionalFormatting>
  <conditionalFormatting sqref="AY32">
    <cfRule type="expression" dxfId="17177" priority="3427" stopIfTrue="1">
      <formula>LEN(TRIM($AY$32))=0</formula>
    </cfRule>
  </conditionalFormatting>
  <conditionalFormatting sqref="AZ32">
    <cfRule type="expression" dxfId="17176" priority="3428" stopIfTrue="1">
      <formula>LEN(TRIM($AZ$32))=0</formula>
    </cfRule>
  </conditionalFormatting>
  <conditionalFormatting sqref="AX33">
    <cfRule type="expression" dxfId="17175" priority="3429" stopIfTrue="1">
      <formula>LEN(TRIM($AX$33))=0</formula>
    </cfRule>
  </conditionalFormatting>
  <conditionalFormatting sqref="AY33">
    <cfRule type="expression" dxfId="17174" priority="3430" stopIfTrue="1">
      <formula>LEN(TRIM($AY$33))=0</formula>
    </cfRule>
  </conditionalFormatting>
  <conditionalFormatting sqref="AZ33">
    <cfRule type="expression" dxfId="17173" priority="3431" stopIfTrue="1">
      <formula>LEN(TRIM($AZ$33))=0</formula>
    </cfRule>
  </conditionalFormatting>
  <conditionalFormatting sqref="AX34">
    <cfRule type="expression" dxfId="17172" priority="3432" stopIfTrue="1">
      <formula>LEN(TRIM($AX$34))=0</formula>
    </cfRule>
  </conditionalFormatting>
  <conditionalFormatting sqref="AY34">
    <cfRule type="expression" dxfId="17171" priority="3433" stopIfTrue="1">
      <formula>LEN(TRIM($AY$34))=0</formula>
    </cfRule>
  </conditionalFormatting>
  <conditionalFormatting sqref="AZ34">
    <cfRule type="expression" dxfId="17170" priority="3434" stopIfTrue="1">
      <formula>LEN(TRIM($AZ$34))=0</formula>
    </cfRule>
  </conditionalFormatting>
  <conditionalFormatting sqref="BB28">
    <cfRule type="expression" dxfId="17169" priority="3435" stopIfTrue="1">
      <formula>LEN(TRIM($BB$28))=0</formula>
    </cfRule>
  </conditionalFormatting>
  <conditionalFormatting sqref="BC28">
    <cfRule type="expression" dxfId="17168" priority="3436" stopIfTrue="1">
      <formula>LEN(TRIM($BC$28))=0</formula>
    </cfRule>
  </conditionalFormatting>
  <conditionalFormatting sqref="BD28">
    <cfRule type="expression" dxfId="17167" priority="3437" stopIfTrue="1">
      <formula>LEN(TRIM($BD$28))=0</formula>
    </cfRule>
  </conditionalFormatting>
  <conditionalFormatting sqref="BB29">
    <cfRule type="expression" dxfId="17166" priority="3438" stopIfTrue="1">
      <formula>LEN(TRIM($BB$29))=0</formula>
    </cfRule>
  </conditionalFormatting>
  <conditionalFormatting sqref="BC29">
    <cfRule type="expression" dxfId="17165" priority="3439" stopIfTrue="1">
      <formula>LEN(TRIM($BC$29))=0</formula>
    </cfRule>
  </conditionalFormatting>
  <conditionalFormatting sqref="BD29">
    <cfRule type="expression" dxfId="17164" priority="3440" stopIfTrue="1">
      <formula>LEN(TRIM($BD$29))=0</formula>
    </cfRule>
  </conditionalFormatting>
  <conditionalFormatting sqref="BB30">
    <cfRule type="expression" dxfId="17163" priority="3441" stopIfTrue="1">
      <formula>LEN(TRIM($BB$30))=0</formula>
    </cfRule>
  </conditionalFormatting>
  <conditionalFormatting sqref="BC30">
    <cfRule type="expression" dxfId="17162" priority="3442" stopIfTrue="1">
      <formula>LEN(TRIM($BC$30))=0</formula>
    </cfRule>
  </conditionalFormatting>
  <conditionalFormatting sqref="BD30">
    <cfRule type="expression" dxfId="17161" priority="3443" stopIfTrue="1">
      <formula>LEN(TRIM($BD$30))=0</formula>
    </cfRule>
  </conditionalFormatting>
  <conditionalFormatting sqref="BB31">
    <cfRule type="expression" dxfId="17160" priority="3444" stopIfTrue="1">
      <formula>LEN(TRIM($BB$31))=0</formula>
    </cfRule>
  </conditionalFormatting>
  <conditionalFormatting sqref="BC31">
    <cfRule type="expression" dxfId="17159" priority="3445" stopIfTrue="1">
      <formula>LEN(TRIM($BC$31))=0</formula>
    </cfRule>
  </conditionalFormatting>
  <conditionalFormatting sqref="BD31">
    <cfRule type="expression" dxfId="17158" priority="3446" stopIfTrue="1">
      <formula>LEN(TRIM($BD$31))=0</formula>
    </cfRule>
  </conditionalFormatting>
  <conditionalFormatting sqref="BB32">
    <cfRule type="expression" dxfId="17157" priority="3447" stopIfTrue="1">
      <formula>LEN(TRIM($BB$32))=0</formula>
    </cfRule>
  </conditionalFormatting>
  <conditionalFormatting sqref="BC32">
    <cfRule type="expression" dxfId="17156" priority="3448" stopIfTrue="1">
      <formula>LEN(TRIM($BC$32))=0</formula>
    </cfRule>
  </conditionalFormatting>
  <conditionalFormatting sqref="BD32">
    <cfRule type="expression" dxfId="17155" priority="3449" stopIfTrue="1">
      <formula>LEN(TRIM($BD$32))=0</formula>
    </cfRule>
  </conditionalFormatting>
  <conditionalFormatting sqref="BB33">
    <cfRule type="expression" dxfId="17154" priority="3450" stopIfTrue="1">
      <formula>LEN(TRIM($BB$33))=0</formula>
    </cfRule>
  </conditionalFormatting>
  <conditionalFormatting sqref="BC33">
    <cfRule type="expression" dxfId="17153" priority="3451" stopIfTrue="1">
      <formula>LEN(TRIM($BC$33))=0</formula>
    </cfRule>
  </conditionalFormatting>
  <conditionalFormatting sqref="BD33">
    <cfRule type="expression" dxfId="17152" priority="3452" stopIfTrue="1">
      <formula>LEN(TRIM($BD$33))=0</formula>
    </cfRule>
  </conditionalFormatting>
  <conditionalFormatting sqref="BB34">
    <cfRule type="expression" dxfId="17151" priority="3453" stopIfTrue="1">
      <formula>LEN(TRIM($BB$34))=0</formula>
    </cfRule>
  </conditionalFormatting>
  <conditionalFormatting sqref="BC34">
    <cfRule type="expression" dxfId="17150" priority="3454" stopIfTrue="1">
      <formula>LEN(TRIM($BC$34))=0</formula>
    </cfRule>
  </conditionalFormatting>
  <conditionalFormatting sqref="BD34">
    <cfRule type="expression" dxfId="17149" priority="3455" stopIfTrue="1">
      <formula>LEN(TRIM($BD$34))=0</formula>
    </cfRule>
  </conditionalFormatting>
  <conditionalFormatting sqref="BF28">
    <cfRule type="expression" dxfId="17148" priority="3456" stopIfTrue="1">
      <formula>LEN(TRIM($BF$28))=0</formula>
    </cfRule>
  </conditionalFormatting>
  <conditionalFormatting sqref="BG28">
    <cfRule type="expression" dxfId="17147" priority="3457" stopIfTrue="1">
      <formula>LEN(TRIM($BG$28))=0</formula>
    </cfRule>
  </conditionalFormatting>
  <conditionalFormatting sqref="BH28">
    <cfRule type="expression" dxfId="17146" priority="3458" stopIfTrue="1">
      <formula>LEN(TRIM($BH$28))=0</formula>
    </cfRule>
  </conditionalFormatting>
  <conditionalFormatting sqref="BF29">
    <cfRule type="expression" dxfId="17145" priority="3459" stopIfTrue="1">
      <formula>LEN(TRIM($BF$29))=0</formula>
    </cfRule>
  </conditionalFormatting>
  <conditionalFormatting sqref="BG29">
    <cfRule type="expression" dxfId="17144" priority="3460" stopIfTrue="1">
      <formula>LEN(TRIM($BG$29))=0</formula>
    </cfRule>
  </conditionalFormatting>
  <conditionalFormatting sqref="BH29">
    <cfRule type="expression" dxfId="17143" priority="3461" stopIfTrue="1">
      <formula>LEN(TRIM($BH$29))=0</formula>
    </cfRule>
  </conditionalFormatting>
  <conditionalFormatting sqref="BF30">
    <cfRule type="expression" dxfId="17142" priority="3462" stopIfTrue="1">
      <formula>LEN(TRIM($BF$30))=0</formula>
    </cfRule>
  </conditionalFormatting>
  <conditionalFormatting sqref="BG30">
    <cfRule type="expression" dxfId="17141" priority="3463" stopIfTrue="1">
      <formula>LEN(TRIM($BG$30))=0</formula>
    </cfRule>
  </conditionalFormatting>
  <conditionalFormatting sqref="BH30">
    <cfRule type="expression" dxfId="17140" priority="3464" stopIfTrue="1">
      <formula>LEN(TRIM($BH$30))=0</formula>
    </cfRule>
  </conditionalFormatting>
  <conditionalFormatting sqref="BF31">
    <cfRule type="expression" dxfId="17139" priority="3465" stopIfTrue="1">
      <formula>LEN(TRIM($BF$31))=0</formula>
    </cfRule>
  </conditionalFormatting>
  <conditionalFormatting sqref="BG31">
    <cfRule type="expression" dxfId="17138" priority="3466" stopIfTrue="1">
      <formula>LEN(TRIM($BG$31))=0</formula>
    </cfRule>
  </conditionalFormatting>
  <conditionalFormatting sqref="BH31">
    <cfRule type="expression" dxfId="17137" priority="3467" stopIfTrue="1">
      <formula>LEN(TRIM($BH$31))=0</formula>
    </cfRule>
  </conditionalFormatting>
  <conditionalFormatting sqref="BF32">
    <cfRule type="expression" dxfId="17136" priority="3468" stopIfTrue="1">
      <formula>LEN(TRIM($BF$32))=0</formula>
    </cfRule>
  </conditionalFormatting>
  <conditionalFormatting sqref="BG32">
    <cfRule type="expression" dxfId="17135" priority="3469" stopIfTrue="1">
      <formula>LEN(TRIM($BG$32))=0</formula>
    </cfRule>
  </conditionalFormatting>
  <conditionalFormatting sqref="BH32">
    <cfRule type="expression" dxfId="17134" priority="3470" stopIfTrue="1">
      <formula>LEN(TRIM($BH$32))=0</formula>
    </cfRule>
  </conditionalFormatting>
  <conditionalFormatting sqref="BF33">
    <cfRule type="expression" dxfId="17133" priority="3471" stopIfTrue="1">
      <formula>LEN(TRIM($BF$33))=0</formula>
    </cfRule>
  </conditionalFormatting>
  <conditionalFormatting sqref="BG33">
    <cfRule type="expression" dxfId="17132" priority="3472" stopIfTrue="1">
      <formula>LEN(TRIM($BG$33))=0</formula>
    </cfRule>
  </conditionalFormatting>
  <conditionalFormatting sqref="BH33">
    <cfRule type="expression" dxfId="17131" priority="3473" stopIfTrue="1">
      <formula>LEN(TRIM($BH$33))=0</formula>
    </cfRule>
  </conditionalFormatting>
  <conditionalFormatting sqref="BF34">
    <cfRule type="expression" dxfId="17130" priority="3474" stopIfTrue="1">
      <formula>LEN(TRIM($BF$34))=0</formula>
    </cfRule>
  </conditionalFormatting>
  <conditionalFormatting sqref="BG34">
    <cfRule type="expression" dxfId="17129" priority="3475" stopIfTrue="1">
      <formula>LEN(TRIM($BG$34))=0</formula>
    </cfRule>
  </conditionalFormatting>
  <conditionalFormatting sqref="BH34">
    <cfRule type="expression" dxfId="17128" priority="3476" stopIfTrue="1">
      <formula>LEN(TRIM($BH$34))=0</formula>
    </cfRule>
  </conditionalFormatting>
  <conditionalFormatting sqref="F36">
    <cfRule type="expression" dxfId="17127" priority="3477" stopIfTrue="1">
      <formula>LEN(TRIM($F$36))=0</formula>
    </cfRule>
  </conditionalFormatting>
  <conditionalFormatting sqref="G36">
    <cfRule type="expression" dxfId="17126" priority="3478" stopIfTrue="1">
      <formula>LEN(TRIM($G$36))=0</formula>
    </cfRule>
  </conditionalFormatting>
  <conditionalFormatting sqref="H36">
    <cfRule type="expression" dxfId="17125" priority="3479" stopIfTrue="1">
      <formula>LEN(TRIM($H$36))=0</formula>
    </cfRule>
  </conditionalFormatting>
  <conditionalFormatting sqref="J36">
    <cfRule type="expression" dxfId="17124" priority="3480" stopIfTrue="1">
      <formula>LEN(TRIM($J$36))=0</formula>
    </cfRule>
  </conditionalFormatting>
  <conditionalFormatting sqref="K36">
    <cfRule type="expression" dxfId="17123" priority="3481" stopIfTrue="1">
      <formula>LEN(TRIM($K$36))=0</formula>
    </cfRule>
  </conditionalFormatting>
  <conditionalFormatting sqref="L36">
    <cfRule type="expression" dxfId="17122" priority="3482" stopIfTrue="1">
      <formula>LEN(TRIM($L$36))=0</formula>
    </cfRule>
  </conditionalFormatting>
  <conditionalFormatting sqref="N36">
    <cfRule type="expression" dxfId="17121" priority="3483" stopIfTrue="1">
      <formula>LEN(TRIM($N$36))=0</formula>
    </cfRule>
  </conditionalFormatting>
  <conditionalFormatting sqref="O36">
    <cfRule type="expression" dxfId="17120" priority="3484" stopIfTrue="1">
      <formula>LEN(TRIM($O$36))=0</formula>
    </cfRule>
  </conditionalFormatting>
  <conditionalFormatting sqref="P36">
    <cfRule type="expression" dxfId="17119" priority="3485" stopIfTrue="1">
      <formula>LEN(TRIM($P$36))=0</formula>
    </cfRule>
  </conditionalFormatting>
  <conditionalFormatting sqref="R36">
    <cfRule type="expression" dxfId="17118" priority="3486" stopIfTrue="1">
      <formula>LEN(TRIM($R$36))=0</formula>
    </cfRule>
  </conditionalFormatting>
  <conditionalFormatting sqref="S36">
    <cfRule type="expression" dxfId="17117" priority="3487" stopIfTrue="1">
      <formula>LEN(TRIM($S$36))=0</formula>
    </cfRule>
  </conditionalFormatting>
  <conditionalFormatting sqref="T36">
    <cfRule type="expression" dxfId="17116" priority="3488" stopIfTrue="1">
      <formula>LEN(TRIM($T$36))=0</formula>
    </cfRule>
  </conditionalFormatting>
  <conditionalFormatting sqref="V36">
    <cfRule type="expression" dxfId="17115" priority="3489" stopIfTrue="1">
      <formula>LEN(TRIM($V$36))=0</formula>
    </cfRule>
  </conditionalFormatting>
  <conditionalFormatting sqref="W36">
    <cfRule type="expression" dxfId="17114" priority="3490" stopIfTrue="1">
      <formula>LEN(TRIM($W$36))=0</formula>
    </cfRule>
  </conditionalFormatting>
  <conditionalFormatting sqref="X36">
    <cfRule type="expression" dxfId="17113" priority="3491" stopIfTrue="1">
      <formula>LEN(TRIM($X$36))=0</formula>
    </cfRule>
  </conditionalFormatting>
  <conditionalFormatting sqref="Z36">
    <cfRule type="expression" dxfId="17112" priority="3492" stopIfTrue="1">
      <formula>LEN(TRIM($Z$36))=0</formula>
    </cfRule>
  </conditionalFormatting>
  <conditionalFormatting sqref="AA36">
    <cfRule type="expression" dxfId="17111" priority="3493" stopIfTrue="1">
      <formula>LEN(TRIM($AA$36))=0</formula>
    </cfRule>
  </conditionalFormatting>
  <conditionalFormatting sqref="AB36">
    <cfRule type="expression" dxfId="17110" priority="3494" stopIfTrue="1">
      <formula>LEN(TRIM($AB$36))=0</formula>
    </cfRule>
  </conditionalFormatting>
  <conditionalFormatting sqref="AD36">
    <cfRule type="expression" dxfId="17109" priority="3495" stopIfTrue="1">
      <formula>LEN(TRIM($AD$36))=0</formula>
    </cfRule>
  </conditionalFormatting>
  <conditionalFormatting sqref="AE36">
    <cfRule type="expression" dxfId="17108" priority="3496" stopIfTrue="1">
      <formula>LEN(TRIM($AE$36))=0</formula>
    </cfRule>
  </conditionalFormatting>
  <conditionalFormatting sqref="AF36">
    <cfRule type="expression" dxfId="17107" priority="3497" stopIfTrue="1">
      <formula>LEN(TRIM($AF$36))=0</formula>
    </cfRule>
  </conditionalFormatting>
  <conditionalFormatting sqref="AH36">
    <cfRule type="expression" dxfId="17106" priority="3498" stopIfTrue="1">
      <formula>LEN(TRIM($AH$36))=0</formula>
    </cfRule>
  </conditionalFormatting>
  <conditionalFormatting sqref="AI36">
    <cfRule type="expression" dxfId="17105" priority="3499" stopIfTrue="1">
      <formula>LEN(TRIM($AI$36))=0</formula>
    </cfRule>
  </conditionalFormatting>
  <conditionalFormatting sqref="AJ36">
    <cfRule type="expression" dxfId="17104" priority="3500" stopIfTrue="1">
      <formula>LEN(TRIM($AJ$36))=0</formula>
    </cfRule>
  </conditionalFormatting>
  <conditionalFormatting sqref="AL36">
    <cfRule type="expression" dxfId="17103" priority="3501" stopIfTrue="1">
      <formula>LEN(TRIM($AL$36))=0</formula>
    </cfRule>
  </conditionalFormatting>
  <conditionalFormatting sqref="AM36">
    <cfRule type="expression" dxfId="17102" priority="3502" stopIfTrue="1">
      <formula>LEN(TRIM($AM$36))=0</formula>
    </cfRule>
  </conditionalFormatting>
  <conditionalFormatting sqref="AN36">
    <cfRule type="expression" dxfId="17101" priority="3503" stopIfTrue="1">
      <formula>LEN(TRIM($AN$36))=0</formula>
    </cfRule>
  </conditionalFormatting>
  <conditionalFormatting sqref="AP36">
    <cfRule type="expression" dxfId="17100" priority="3504" stopIfTrue="1">
      <formula>LEN(TRIM($AP$36))=0</formula>
    </cfRule>
  </conditionalFormatting>
  <conditionalFormatting sqref="AQ36">
    <cfRule type="expression" dxfId="17099" priority="3505" stopIfTrue="1">
      <formula>LEN(TRIM($AQ$36))=0</formula>
    </cfRule>
  </conditionalFormatting>
  <conditionalFormatting sqref="AR36">
    <cfRule type="expression" dxfId="17098" priority="3506" stopIfTrue="1">
      <formula>LEN(TRIM($AR$36))=0</formula>
    </cfRule>
  </conditionalFormatting>
  <conditionalFormatting sqref="AT36">
    <cfRule type="expression" dxfId="17097" priority="3507" stopIfTrue="1">
      <formula>LEN(TRIM($AT$36))=0</formula>
    </cfRule>
  </conditionalFormatting>
  <conditionalFormatting sqref="AU36">
    <cfRule type="expression" dxfId="17096" priority="3508" stopIfTrue="1">
      <formula>LEN(TRIM($AU$36))=0</formula>
    </cfRule>
  </conditionalFormatting>
  <conditionalFormatting sqref="AV36">
    <cfRule type="expression" dxfId="17095" priority="3509" stopIfTrue="1">
      <formula>LEN(TRIM($AV$36))=0</formula>
    </cfRule>
  </conditionalFormatting>
  <conditionalFormatting sqref="AX36">
    <cfRule type="expression" dxfId="17094" priority="3510" stopIfTrue="1">
      <formula>LEN(TRIM($AX$36))=0</formula>
    </cfRule>
  </conditionalFormatting>
  <conditionalFormatting sqref="AY36">
    <cfRule type="expression" dxfId="17093" priority="3511" stopIfTrue="1">
      <formula>LEN(TRIM($AY$36))=0</formula>
    </cfRule>
  </conditionalFormatting>
  <conditionalFormatting sqref="AZ36">
    <cfRule type="expression" dxfId="17092" priority="3512" stopIfTrue="1">
      <formula>LEN(TRIM($AZ$36))=0</formula>
    </cfRule>
  </conditionalFormatting>
  <conditionalFormatting sqref="BB36">
    <cfRule type="expression" dxfId="17091" priority="3513" stopIfTrue="1">
      <formula>LEN(TRIM($BB$36))=0</formula>
    </cfRule>
  </conditionalFormatting>
  <conditionalFormatting sqref="BC36">
    <cfRule type="expression" dxfId="17090" priority="3514" stopIfTrue="1">
      <formula>LEN(TRIM($BC$36))=0</formula>
    </cfRule>
  </conditionalFormatting>
  <conditionalFormatting sqref="BD36">
    <cfRule type="expression" dxfId="17089" priority="3515" stopIfTrue="1">
      <formula>LEN(TRIM($BD$36))=0</formula>
    </cfRule>
  </conditionalFormatting>
  <conditionalFormatting sqref="BF36">
    <cfRule type="expression" dxfId="17088" priority="3516" stopIfTrue="1">
      <formula>LEN(TRIM($BF$36))=0</formula>
    </cfRule>
  </conditionalFormatting>
  <conditionalFormatting sqref="BG36">
    <cfRule type="expression" dxfId="17087" priority="3517" stopIfTrue="1">
      <formula>LEN(TRIM($BG$36))=0</formula>
    </cfRule>
  </conditionalFormatting>
  <conditionalFormatting sqref="BH36">
    <cfRule type="expression" dxfId="17086" priority="3518" stopIfTrue="1">
      <formula>LEN(TRIM($BH$36))=0</formula>
    </cfRule>
  </conditionalFormatting>
  <conditionalFormatting sqref="F42">
    <cfRule type="expression" dxfId="17085" priority="3519" stopIfTrue="1">
      <formula>LEN(TRIM($F$42))=0</formula>
    </cfRule>
  </conditionalFormatting>
  <conditionalFormatting sqref="G42">
    <cfRule type="expression" dxfId="17084" priority="3520" stopIfTrue="1">
      <formula>LEN(TRIM($G$42))=0</formula>
    </cfRule>
  </conditionalFormatting>
  <conditionalFormatting sqref="H42">
    <cfRule type="expression" dxfId="17083" priority="3521" stopIfTrue="1">
      <formula>LEN(TRIM($H$42))=0</formula>
    </cfRule>
  </conditionalFormatting>
  <conditionalFormatting sqref="J42">
    <cfRule type="expression" dxfId="17082" priority="3522" stopIfTrue="1">
      <formula>LEN(TRIM($J$42))=0</formula>
    </cfRule>
  </conditionalFormatting>
  <conditionalFormatting sqref="K42">
    <cfRule type="expression" dxfId="17081" priority="3523" stopIfTrue="1">
      <formula>LEN(TRIM($K$42))=0</formula>
    </cfRule>
  </conditionalFormatting>
  <conditionalFormatting sqref="L42">
    <cfRule type="expression" dxfId="17080" priority="3524" stopIfTrue="1">
      <formula>LEN(TRIM($L$42))=0</formula>
    </cfRule>
  </conditionalFormatting>
  <conditionalFormatting sqref="N42">
    <cfRule type="expression" dxfId="17079" priority="3525" stopIfTrue="1">
      <formula>LEN(TRIM($N$42))=0</formula>
    </cfRule>
  </conditionalFormatting>
  <conditionalFormatting sqref="O42">
    <cfRule type="expression" dxfId="17078" priority="3526" stopIfTrue="1">
      <formula>LEN(TRIM($O$42))=0</formula>
    </cfRule>
  </conditionalFormatting>
  <conditionalFormatting sqref="P42">
    <cfRule type="expression" dxfId="17077" priority="3527" stopIfTrue="1">
      <formula>LEN(TRIM($P$42))=0</formula>
    </cfRule>
  </conditionalFormatting>
  <conditionalFormatting sqref="R42">
    <cfRule type="expression" dxfId="17076" priority="3528" stopIfTrue="1">
      <formula>LEN(TRIM($R$42))=0</formula>
    </cfRule>
  </conditionalFormatting>
  <conditionalFormatting sqref="S42">
    <cfRule type="expression" dxfId="17075" priority="3529" stopIfTrue="1">
      <formula>LEN(TRIM($S$42))=0</formula>
    </cfRule>
  </conditionalFormatting>
  <conditionalFormatting sqref="T42">
    <cfRule type="expression" dxfId="17074" priority="3530" stopIfTrue="1">
      <formula>LEN(TRIM($T$42))=0</formula>
    </cfRule>
  </conditionalFormatting>
  <conditionalFormatting sqref="V42">
    <cfRule type="expression" dxfId="17073" priority="3531" stopIfTrue="1">
      <formula>LEN(TRIM($V$42))=0</formula>
    </cfRule>
  </conditionalFormatting>
  <conditionalFormatting sqref="W42">
    <cfRule type="expression" dxfId="17072" priority="3532" stopIfTrue="1">
      <formula>LEN(TRIM($W$42))=0</formula>
    </cfRule>
  </conditionalFormatting>
  <conditionalFormatting sqref="X42">
    <cfRule type="expression" dxfId="17071" priority="3533" stopIfTrue="1">
      <formula>LEN(TRIM($X$42))=0</formula>
    </cfRule>
  </conditionalFormatting>
  <conditionalFormatting sqref="Z42">
    <cfRule type="expression" dxfId="17070" priority="3534" stopIfTrue="1">
      <formula>LEN(TRIM($Z$42))=0</formula>
    </cfRule>
  </conditionalFormatting>
  <conditionalFormatting sqref="AA42">
    <cfRule type="expression" dxfId="17069" priority="3535" stopIfTrue="1">
      <formula>LEN(TRIM($AA$42))=0</formula>
    </cfRule>
  </conditionalFormatting>
  <conditionalFormatting sqref="AB42">
    <cfRule type="expression" dxfId="17068" priority="3536" stopIfTrue="1">
      <formula>LEN(TRIM($AB$42))=0</formula>
    </cfRule>
  </conditionalFormatting>
  <conditionalFormatting sqref="AD42">
    <cfRule type="expression" dxfId="17067" priority="3537" stopIfTrue="1">
      <formula>LEN(TRIM($AD$42))=0</formula>
    </cfRule>
  </conditionalFormatting>
  <conditionalFormatting sqref="AE42">
    <cfRule type="expression" dxfId="17066" priority="3538" stopIfTrue="1">
      <formula>LEN(TRIM($AE$42))=0</formula>
    </cfRule>
  </conditionalFormatting>
  <conditionalFormatting sqref="AF42">
    <cfRule type="expression" dxfId="17065" priority="3539" stopIfTrue="1">
      <formula>LEN(TRIM($AF$42))=0</formula>
    </cfRule>
  </conditionalFormatting>
  <conditionalFormatting sqref="AH42">
    <cfRule type="expression" dxfId="17064" priority="3540" stopIfTrue="1">
      <formula>LEN(TRIM($AH$42))=0</formula>
    </cfRule>
  </conditionalFormatting>
  <conditionalFormatting sqref="AI42">
    <cfRule type="expression" dxfId="17063" priority="3541" stopIfTrue="1">
      <formula>LEN(TRIM($AI$42))=0</formula>
    </cfRule>
  </conditionalFormatting>
  <conditionalFormatting sqref="AJ42">
    <cfRule type="expression" dxfId="17062" priority="3542" stopIfTrue="1">
      <formula>LEN(TRIM($AJ$42))=0</formula>
    </cfRule>
  </conditionalFormatting>
  <conditionalFormatting sqref="AL42">
    <cfRule type="expression" dxfId="17061" priority="3543" stopIfTrue="1">
      <formula>LEN(TRIM($AL$42))=0</formula>
    </cfRule>
  </conditionalFormatting>
  <conditionalFormatting sqref="AM42">
    <cfRule type="expression" dxfId="17060" priority="3544" stopIfTrue="1">
      <formula>LEN(TRIM($AM$42))=0</formula>
    </cfRule>
  </conditionalFormatting>
  <conditionalFormatting sqref="AN42">
    <cfRule type="expression" dxfId="17059" priority="3545" stopIfTrue="1">
      <formula>LEN(TRIM($AN$42))=0</formula>
    </cfRule>
  </conditionalFormatting>
  <conditionalFormatting sqref="AP42">
    <cfRule type="expression" dxfId="17058" priority="3546" stopIfTrue="1">
      <formula>LEN(TRIM($AP$42))=0</formula>
    </cfRule>
  </conditionalFormatting>
  <conditionalFormatting sqref="AQ42">
    <cfRule type="expression" dxfId="17057" priority="3547" stopIfTrue="1">
      <formula>LEN(TRIM($AQ$42))=0</formula>
    </cfRule>
  </conditionalFormatting>
  <conditionalFormatting sqref="AR42">
    <cfRule type="expression" dxfId="17056" priority="3548" stopIfTrue="1">
      <formula>LEN(TRIM($AR$42))=0</formula>
    </cfRule>
  </conditionalFormatting>
  <conditionalFormatting sqref="AT42">
    <cfRule type="expression" dxfId="17055" priority="3549" stopIfTrue="1">
      <formula>LEN(TRIM($AT$42))=0</formula>
    </cfRule>
  </conditionalFormatting>
  <conditionalFormatting sqref="AU42">
    <cfRule type="expression" dxfId="17054" priority="3550" stopIfTrue="1">
      <formula>LEN(TRIM($AU$42))=0</formula>
    </cfRule>
  </conditionalFormatting>
  <conditionalFormatting sqref="AV42">
    <cfRule type="expression" dxfId="17053" priority="3551" stopIfTrue="1">
      <formula>LEN(TRIM($AV$42))=0</formula>
    </cfRule>
  </conditionalFormatting>
  <conditionalFormatting sqref="AX42">
    <cfRule type="expression" dxfId="17052" priority="3552" stopIfTrue="1">
      <formula>LEN(TRIM($AX$42))=0</formula>
    </cfRule>
  </conditionalFormatting>
  <conditionalFormatting sqref="AY42">
    <cfRule type="expression" dxfId="17051" priority="3553" stopIfTrue="1">
      <formula>LEN(TRIM($AY$42))=0</formula>
    </cfRule>
  </conditionalFormatting>
  <conditionalFormatting sqref="AZ42">
    <cfRule type="expression" dxfId="17050" priority="3554" stopIfTrue="1">
      <formula>LEN(TRIM($AZ$42))=0</formula>
    </cfRule>
  </conditionalFormatting>
  <conditionalFormatting sqref="BB42">
    <cfRule type="expression" dxfId="17049" priority="3555" stopIfTrue="1">
      <formula>LEN(TRIM($BB$42))=0</formula>
    </cfRule>
  </conditionalFormatting>
  <conditionalFormatting sqref="BC42">
    <cfRule type="expression" dxfId="17048" priority="3556" stopIfTrue="1">
      <formula>LEN(TRIM($BC$42))=0</formula>
    </cfRule>
  </conditionalFormatting>
  <conditionalFormatting sqref="BD42">
    <cfRule type="expression" dxfId="17047" priority="3557" stopIfTrue="1">
      <formula>LEN(TRIM($BD$42))=0</formula>
    </cfRule>
  </conditionalFormatting>
  <conditionalFormatting sqref="BF42">
    <cfRule type="expression" dxfId="17046" priority="3558" stopIfTrue="1">
      <formula>LEN(TRIM($BF$42))=0</formula>
    </cfRule>
  </conditionalFormatting>
  <conditionalFormatting sqref="BG42">
    <cfRule type="expression" dxfId="17045" priority="3559" stopIfTrue="1">
      <formula>LEN(TRIM($BG$42))=0</formula>
    </cfRule>
  </conditionalFormatting>
  <conditionalFormatting sqref="BH42">
    <cfRule type="expression" dxfId="17044" priority="3560" stopIfTrue="1">
      <formula>LEN(TRIM($BH$42))=0</formula>
    </cfRule>
  </conditionalFormatting>
  <conditionalFormatting sqref="F44">
    <cfRule type="expression" dxfId="17043" priority="3561" stopIfTrue="1">
      <formula>LEN(TRIM($F$44))=0</formula>
    </cfRule>
  </conditionalFormatting>
  <conditionalFormatting sqref="G44">
    <cfRule type="expression" dxfId="17042" priority="3562" stopIfTrue="1">
      <formula>LEN(TRIM($G$44))=0</formula>
    </cfRule>
  </conditionalFormatting>
  <conditionalFormatting sqref="H44">
    <cfRule type="expression" dxfId="17041" priority="3563" stopIfTrue="1">
      <formula>LEN(TRIM($H$44))=0</formula>
    </cfRule>
  </conditionalFormatting>
  <conditionalFormatting sqref="J44">
    <cfRule type="expression" dxfId="17040" priority="3564" stopIfTrue="1">
      <formula>LEN(TRIM($J$44))=0</formula>
    </cfRule>
  </conditionalFormatting>
  <conditionalFormatting sqref="K44">
    <cfRule type="expression" dxfId="17039" priority="3565" stopIfTrue="1">
      <formula>LEN(TRIM($K$44))=0</formula>
    </cfRule>
  </conditionalFormatting>
  <conditionalFormatting sqref="L44">
    <cfRule type="expression" dxfId="17038" priority="3566" stopIfTrue="1">
      <formula>LEN(TRIM($L$44))=0</formula>
    </cfRule>
  </conditionalFormatting>
  <conditionalFormatting sqref="N44">
    <cfRule type="expression" dxfId="17037" priority="3567" stopIfTrue="1">
      <formula>LEN(TRIM($N$44))=0</formula>
    </cfRule>
  </conditionalFormatting>
  <conditionalFormatting sqref="O44">
    <cfRule type="expression" dxfId="17036" priority="3568" stopIfTrue="1">
      <formula>LEN(TRIM($O$44))=0</formula>
    </cfRule>
  </conditionalFormatting>
  <conditionalFormatting sqref="P44">
    <cfRule type="expression" dxfId="17035" priority="3569" stopIfTrue="1">
      <formula>LEN(TRIM($P$44))=0</formula>
    </cfRule>
  </conditionalFormatting>
  <conditionalFormatting sqref="R44">
    <cfRule type="expression" dxfId="17034" priority="3570" stopIfTrue="1">
      <formula>LEN(TRIM($R$44))=0</formula>
    </cfRule>
  </conditionalFormatting>
  <conditionalFormatting sqref="S44">
    <cfRule type="expression" dxfId="17033" priority="3571" stopIfTrue="1">
      <formula>LEN(TRIM($S$44))=0</formula>
    </cfRule>
  </conditionalFormatting>
  <conditionalFormatting sqref="T44">
    <cfRule type="expression" dxfId="17032" priority="3572" stopIfTrue="1">
      <formula>LEN(TRIM($T$44))=0</formula>
    </cfRule>
  </conditionalFormatting>
  <conditionalFormatting sqref="V44">
    <cfRule type="expression" dxfId="17031" priority="3573" stopIfTrue="1">
      <formula>LEN(TRIM($V$44))=0</formula>
    </cfRule>
  </conditionalFormatting>
  <conditionalFormatting sqref="W44">
    <cfRule type="expression" dxfId="17030" priority="3574" stopIfTrue="1">
      <formula>LEN(TRIM($W$44))=0</formula>
    </cfRule>
  </conditionalFormatting>
  <conditionalFormatting sqref="X44">
    <cfRule type="expression" dxfId="17029" priority="3575" stopIfTrue="1">
      <formula>LEN(TRIM($X$44))=0</formula>
    </cfRule>
  </conditionalFormatting>
  <conditionalFormatting sqref="Z44">
    <cfRule type="expression" dxfId="17028" priority="3576" stopIfTrue="1">
      <formula>LEN(TRIM($Z$44))=0</formula>
    </cfRule>
  </conditionalFormatting>
  <conditionalFormatting sqref="AA44">
    <cfRule type="expression" dxfId="17027" priority="3577" stopIfTrue="1">
      <formula>LEN(TRIM($AA$44))=0</formula>
    </cfRule>
  </conditionalFormatting>
  <conditionalFormatting sqref="AB44">
    <cfRule type="expression" dxfId="17026" priority="3578" stopIfTrue="1">
      <formula>LEN(TRIM($AB$44))=0</formula>
    </cfRule>
  </conditionalFormatting>
  <conditionalFormatting sqref="AD44">
    <cfRule type="expression" dxfId="17025" priority="3579" stopIfTrue="1">
      <formula>LEN(TRIM($AD$44))=0</formula>
    </cfRule>
  </conditionalFormatting>
  <conditionalFormatting sqref="AE44">
    <cfRule type="expression" dxfId="17024" priority="3580" stopIfTrue="1">
      <formula>LEN(TRIM($AE$44))=0</formula>
    </cfRule>
  </conditionalFormatting>
  <conditionalFormatting sqref="AF44">
    <cfRule type="expression" dxfId="17023" priority="3581" stopIfTrue="1">
      <formula>LEN(TRIM($AF$44))=0</formula>
    </cfRule>
  </conditionalFormatting>
  <conditionalFormatting sqref="AH44">
    <cfRule type="expression" dxfId="17022" priority="3582" stopIfTrue="1">
      <formula>LEN(TRIM($AH$44))=0</formula>
    </cfRule>
  </conditionalFormatting>
  <conditionalFormatting sqref="AI44">
    <cfRule type="expression" dxfId="17021" priority="3583" stopIfTrue="1">
      <formula>LEN(TRIM($AI$44))=0</formula>
    </cfRule>
  </conditionalFormatting>
  <conditionalFormatting sqref="AJ44">
    <cfRule type="expression" dxfId="17020" priority="3584" stopIfTrue="1">
      <formula>LEN(TRIM($AJ$44))=0</formula>
    </cfRule>
  </conditionalFormatting>
  <conditionalFormatting sqref="AL44">
    <cfRule type="expression" dxfId="17019" priority="3585" stopIfTrue="1">
      <formula>LEN(TRIM($AL$44))=0</formula>
    </cfRule>
  </conditionalFormatting>
  <conditionalFormatting sqref="AM44">
    <cfRule type="expression" dxfId="17018" priority="3586" stopIfTrue="1">
      <formula>LEN(TRIM($AM$44))=0</formula>
    </cfRule>
  </conditionalFormatting>
  <conditionalFormatting sqref="AN44">
    <cfRule type="expression" dxfId="17017" priority="3587" stopIfTrue="1">
      <formula>LEN(TRIM($AN$44))=0</formula>
    </cfRule>
  </conditionalFormatting>
  <conditionalFormatting sqref="AP44">
    <cfRule type="expression" dxfId="17016" priority="3588" stopIfTrue="1">
      <formula>LEN(TRIM($AP$44))=0</formula>
    </cfRule>
  </conditionalFormatting>
  <conditionalFormatting sqref="AQ44">
    <cfRule type="expression" dxfId="17015" priority="3589" stopIfTrue="1">
      <formula>LEN(TRIM($AQ$44))=0</formula>
    </cfRule>
  </conditionalFormatting>
  <conditionalFormatting sqref="AR44">
    <cfRule type="expression" dxfId="17014" priority="3590" stopIfTrue="1">
      <formula>LEN(TRIM($AR$44))=0</formula>
    </cfRule>
  </conditionalFormatting>
  <conditionalFormatting sqref="AT44">
    <cfRule type="expression" dxfId="17013" priority="3591" stopIfTrue="1">
      <formula>LEN(TRIM($AT$44))=0</formula>
    </cfRule>
  </conditionalFormatting>
  <conditionalFormatting sqref="AU44">
    <cfRule type="expression" dxfId="17012" priority="3592" stopIfTrue="1">
      <formula>LEN(TRIM($AU$44))=0</formula>
    </cfRule>
  </conditionalFormatting>
  <conditionalFormatting sqref="AV44">
    <cfRule type="expression" dxfId="17011" priority="3593" stopIfTrue="1">
      <formula>LEN(TRIM($AV$44))=0</formula>
    </cfRule>
  </conditionalFormatting>
  <conditionalFormatting sqref="AX44">
    <cfRule type="expression" dxfId="17010" priority="3594" stopIfTrue="1">
      <formula>LEN(TRIM($AX$44))=0</formula>
    </cfRule>
  </conditionalFormatting>
  <conditionalFormatting sqref="AY44">
    <cfRule type="expression" dxfId="17009" priority="3595" stopIfTrue="1">
      <formula>LEN(TRIM($AY$44))=0</formula>
    </cfRule>
  </conditionalFormatting>
  <conditionalFormatting sqref="AZ44">
    <cfRule type="expression" dxfId="17008" priority="3596" stopIfTrue="1">
      <formula>LEN(TRIM($AZ$44))=0</formula>
    </cfRule>
  </conditionalFormatting>
  <conditionalFormatting sqref="BB44">
    <cfRule type="expression" dxfId="17007" priority="3597" stopIfTrue="1">
      <formula>LEN(TRIM($BB$44))=0</formula>
    </cfRule>
  </conditionalFormatting>
  <conditionalFormatting sqref="BC44">
    <cfRule type="expression" dxfId="17006" priority="3598" stopIfTrue="1">
      <formula>LEN(TRIM($BC$44))=0</formula>
    </cfRule>
  </conditionalFormatting>
  <conditionalFormatting sqref="BD44">
    <cfRule type="expression" dxfId="17005" priority="3599" stopIfTrue="1">
      <formula>LEN(TRIM($BD$44))=0</formula>
    </cfRule>
  </conditionalFormatting>
  <conditionalFormatting sqref="BF44">
    <cfRule type="expression" dxfId="17004" priority="3600" stopIfTrue="1">
      <formula>LEN(TRIM($BF$44))=0</formula>
    </cfRule>
  </conditionalFormatting>
  <conditionalFormatting sqref="BG44">
    <cfRule type="expression" dxfId="17003" priority="3601" stopIfTrue="1">
      <formula>LEN(TRIM($BG$44))=0</formula>
    </cfRule>
  </conditionalFormatting>
  <conditionalFormatting sqref="BH44">
    <cfRule type="expression" dxfId="17002" priority="3602" stopIfTrue="1">
      <formula>LEN(TRIM($BH$44))=0</formula>
    </cfRule>
  </conditionalFormatting>
  <conditionalFormatting sqref="F46">
    <cfRule type="expression" dxfId="17001" priority="3603" stopIfTrue="1">
      <formula>LEN(TRIM($F$46))=0</formula>
    </cfRule>
  </conditionalFormatting>
  <conditionalFormatting sqref="G46">
    <cfRule type="expression" dxfId="17000" priority="3604" stopIfTrue="1">
      <formula>LEN(TRIM($G$46))=0</formula>
    </cfRule>
  </conditionalFormatting>
  <conditionalFormatting sqref="H46">
    <cfRule type="expression" dxfId="16999" priority="3605" stopIfTrue="1">
      <formula>LEN(TRIM($H$46))=0</formula>
    </cfRule>
  </conditionalFormatting>
  <conditionalFormatting sqref="F47">
    <cfRule type="expression" dxfId="16998" priority="3606" stopIfTrue="1">
      <formula>LEN(TRIM($F$47))=0</formula>
    </cfRule>
  </conditionalFormatting>
  <conditionalFormatting sqref="G47">
    <cfRule type="expression" dxfId="16997" priority="3607" stopIfTrue="1">
      <formula>LEN(TRIM($G$47))=0</formula>
    </cfRule>
  </conditionalFormatting>
  <conditionalFormatting sqref="H47">
    <cfRule type="expression" dxfId="16996" priority="3608" stopIfTrue="1">
      <formula>LEN(TRIM($H$47))=0</formula>
    </cfRule>
  </conditionalFormatting>
  <conditionalFormatting sqref="J46">
    <cfRule type="expression" dxfId="16995" priority="3609" stopIfTrue="1">
      <formula>LEN(TRIM($J$46))=0</formula>
    </cfRule>
  </conditionalFormatting>
  <conditionalFormatting sqref="K46">
    <cfRule type="expression" dxfId="16994" priority="3610" stopIfTrue="1">
      <formula>LEN(TRIM($K$46))=0</formula>
    </cfRule>
  </conditionalFormatting>
  <conditionalFormatting sqref="L46">
    <cfRule type="expression" dxfId="16993" priority="3611" stopIfTrue="1">
      <formula>LEN(TRIM($L$46))=0</formula>
    </cfRule>
  </conditionalFormatting>
  <conditionalFormatting sqref="J47">
    <cfRule type="expression" dxfId="16992" priority="3612" stopIfTrue="1">
      <formula>LEN(TRIM($J$47))=0</formula>
    </cfRule>
  </conditionalFormatting>
  <conditionalFormatting sqref="K47">
    <cfRule type="expression" dxfId="16991" priority="3613" stopIfTrue="1">
      <formula>LEN(TRIM($K$47))=0</formula>
    </cfRule>
  </conditionalFormatting>
  <conditionalFormatting sqref="L47">
    <cfRule type="expression" dxfId="16990" priority="3614" stopIfTrue="1">
      <formula>LEN(TRIM($L$47))=0</formula>
    </cfRule>
  </conditionalFormatting>
  <conditionalFormatting sqref="N46">
    <cfRule type="expression" dxfId="16989" priority="3615" stopIfTrue="1">
      <formula>LEN(TRIM($N$46))=0</formula>
    </cfRule>
  </conditionalFormatting>
  <conditionalFormatting sqref="O46">
    <cfRule type="expression" dxfId="16988" priority="3616" stopIfTrue="1">
      <formula>LEN(TRIM($O$46))=0</formula>
    </cfRule>
  </conditionalFormatting>
  <conditionalFormatting sqref="P46">
    <cfRule type="expression" dxfId="16987" priority="3617" stopIfTrue="1">
      <formula>LEN(TRIM($P$46))=0</formula>
    </cfRule>
  </conditionalFormatting>
  <conditionalFormatting sqref="N47">
    <cfRule type="expression" dxfId="16986" priority="3618" stopIfTrue="1">
      <formula>LEN(TRIM($N$47))=0</formula>
    </cfRule>
  </conditionalFormatting>
  <conditionalFormatting sqref="O47">
    <cfRule type="expression" dxfId="16985" priority="3619" stopIfTrue="1">
      <formula>LEN(TRIM($O$47))=0</formula>
    </cfRule>
  </conditionalFormatting>
  <conditionalFormatting sqref="P47">
    <cfRule type="expression" dxfId="16984" priority="3620" stopIfTrue="1">
      <formula>LEN(TRIM($P$47))=0</formula>
    </cfRule>
  </conditionalFormatting>
  <conditionalFormatting sqref="R46">
    <cfRule type="expression" dxfId="16983" priority="3621" stopIfTrue="1">
      <formula>LEN(TRIM($R$46))=0</formula>
    </cfRule>
  </conditionalFormatting>
  <conditionalFormatting sqref="S46">
    <cfRule type="expression" dxfId="16982" priority="3622" stopIfTrue="1">
      <formula>LEN(TRIM($S$46))=0</formula>
    </cfRule>
  </conditionalFormatting>
  <conditionalFormatting sqref="T46">
    <cfRule type="expression" dxfId="16981" priority="3623" stopIfTrue="1">
      <formula>LEN(TRIM($T$46))=0</formula>
    </cfRule>
  </conditionalFormatting>
  <conditionalFormatting sqref="R47">
    <cfRule type="expression" dxfId="16980" priority="3624" stopIfTrue="1">
      <formula>LEN(TRIM($R$47))=0</formula>
    </cfRule>
  </conditionalFormatting>
  <conditionalFormatting sqref="S47">
    <cfRule type="expression" dxfId="16979" priority="3625" stopIfTrue="1">
      <formula>LEN(TRIM($S$47))=0</formula>
    </cfRule>
  </conditionalFormatting>
  <conditionalFormatting sqref="T47">
    <cfRule type="expression" dxfId="16978" priority="3626" stopIfTrue="1">
      <formula>LEN(TRIM($T$47))=0</formula>
    </cfRule>
  </conditionalFormatting>
  <conditionalFormatting sqref="V46">
    <cfRule type="expression" dxfId="16977" priority="3627" stopIfTrue="1">
      <formula>LEN(TRIM($V$46))=0</formula>
    </cfRule>
  </conditionalFormatting>
  <conditionalFormatting sqref="W46">
    <cfRule type="expression" dxfId="16976" priority="3628" stopIfTrue="1">
      <formula>LEN(TRIM($W$46))=0</formula>
    </cfRule>
  </conditionalFormatting>
  <conditionalFormatting sqref="X46">
    <cfRule type="expression" dxfId="16975" priority="3629" stopIfTrue="1">
      <formula>LEN(TRIM($X$46))=0</formula>
    </cfRule>
  </conditionalFormatting>
  <conditionalFormatting sqref="V47">
    <cfRule type="expression" dxfId="16974" priority="3630" stopIfTrue="1">
      <formula>LEN(TRIM($V$47))=0</formula>
    </cfRule>
  </conditionalFormatting>
  <conditionalFormatting sqref="W47">
    <cfRule type="expression" dxfId="16973" priority="3631" stopIfTrue="1">
      <formula>LEN(TRIM($W$47))=0</formula>
    </cfRule>
  </conditionalFormatting>
  <conditionalFormatting sqref="X47">
    <cfRule type="expression" dxfId="16972" priority="3632" stopIfTrue="1">
      <formula>LEN(TRIM($X$47))=0</formula>
    </cfRule>
  </conditionalFormatting>
  <conditionalFormatting sqref="Z46">
    <cfRule type="expression" dxfId="16971" priority="3633" stopIfTrue="1">
      <formula>LEN(TRIM($Z$46))=0</formula>
    </cfRule>
  </conditionalFormatting>
  <conditionalFormatting sqref="AA46">
    <cfRule type="expression" dxfId="16970" priority="3634" stopIfTrue="1">
      <formula>LEN(TRIM($AA$46))=0</formula>
    </cfRule>
  </conditionalFormatting>
  <conditionalFormatting sqref="AB46">
    <cfRule type="expression" dxfId="16969" priority="3635" stopIfTrue="1">
      <formula>LEN(TRIM($AB$46))=0</formula>
    </cfRule>
  </conditionalFormatting>
  <conditionalFormatting sqref="Z47">
    <cfRule type="expression" dxfId="16968" priority="3636" stopIfTrue="1">
      <formula>LEN(TRIM($Z$47))=0</formula>
    </cfRule>
  </conditionalFormatting>
  <conditionalFormatting sqref="AA47">
    <cfRule type="expression" dxfId="16967" priority="3637" stopIfTrue="1">
      <formula>LEN(TRIM($AA$47))=0</formula>
    </cfRule>
  </conditionalFormatting>
  <conditionalFormatting sqref="AB47">
    <cfRule type="expression" dxfId="16966" priority="3638" stopIfTrue="1">
      <formula>LEN(TRIM($AB$47))=0</formula>
    </cfRule>
  </conditionalFormatting>
  <conditionalFormatting sqref="AD46">
    <cfRule type="expression" dxfId="16965" priority="3639" stopIfTrue="1">
      <formula>LEN(TRIM($AD$46))=0</formula>
    </cfRule>
  </conditionalFormatting>
  <conditionalFormatting sqref="AE46">
    <cfRule type="expression" dxfId="16964" priority="3640" stopIfTrue="1">
      <formula>LEN(TRIM($AE$46))=0</formula>
    </cfRule>
  </conditionalFormatting>
  <conditionalFormatting sqref="AF46">
    <cfRule type="expression" dxfId="16963" priority="3641" stopIfTrue="1">
      <formula>LEN(TRIM($AF$46))=0</formula>
    </cfRule>
  </conditionalFormatting>
  <conditionalFormatting sqref="AD47">
    <cfRule type="expression" dxfId="16962" priority="3642" stopIfTrue="1">
      <formula>LEN(TRIM($AD$47))=0</formula>
    </cfRule>
  </conditionalFormatting>
  <conditionalFormatting sqref="AE47">
    <cfRule type="expression" dxfId="16961" priority="3643" stopIfTrue="1">
      <formula>LEN(TRIM($AE$47))=0</formula>
    </cfRule>
  </conditionalFormatting>
  <conditionalFormatting sqref="AF47">
    <cfRule type="expression" dxfId="16960" priority="3644" stopIfTrue="1">
      <formula>LEN(TRIM($AF$47))=0</formula>
    </cfRule>
  </conditionalFormatting>
  <conditionalFormatting sqref="AH46">
    <cfRule type="expression" dxfId="16959" priority="3645" stopIfTrue="1">
      <formula>LEN(TRIM($AH$46))=0</formula>
    </cfRule>
  </conditionalFormatting>
  <conditionalFormatting sqref="AI46">
    <cfRule type="expression" dxfId="16958" priority="3646" stopIfTrue="1">
      <formula>LEN(TRIM($AI$46))=0</formula>
    </cfRule>
  </conditionalFormatting>
  <conditionalFormatting sqref="AJ46">
    <cfRule type="expression" dxfId="16957" priority="3647" stopIfTrue="1">
      <formula>LEN(TRIM($AJ$46))=0</formula>
    </cfRule>
  </conditionalFormatting>
  <conditionalFormatting sqref="AH47">
    <cfRule type="expression" dxfId="16956" priority="3648" stopIfTrue="1">
      <formula>LEN(TRIM($AH$47))=0</formula>
    </cfRule>
  </conditionalFormatting>
  <conditionalFormatting sqref="AI47">
    <cfRule type="expression" dxfId="16955" priority="3649" stopIfTrue="1">
      <formula>LEN(TRIM($AI$47))=0</formula>
    </cfRule>
  </conditionalFormatting>
  <conditionalFormatting sqref="AJ47">
    <cfRule type="expression" dxfId="16954" priority="3650" stopIfTrue="1">
      <formula>LEN(TRIM($AJ$47))=0</formula>
    </cfRule>
  </conditionalFormatting>
  <conditionalFormatting sqref="AL46">
    <cfRule type="expression" dxfId="16953" priority="3651" stopIfTrue="1">
      <formula>LEN(TRIM($AL$46))=0</formula>
    </cfRule>
  </conditionalFormatting>
  <conditionalFormatting sqref="AM46">
    <cfRule type="expression" dxfId="16952" priority="3652" stopIfTrue="1">
      <formula>LEN(TRIM($AM$46))=0</formula>
    </cfRule>
  </conditionalFormatting>
  <conditionalFormatting sqref="AN46">
    <cfRule type="expression" dxfId="16951" priority="3653" stopIfTrue="1">
      <formula>LEN(TRIM($AN$46))=0</formula>
    </cfRule>
  </conditionalFormatting>
  <conditionalFormatting sqref="AL47">
    <cfRule type="expression" dxfId="16950" priority="3654" stopIfTrue="1">
      <formula>LEN(TRIM($AL$47))=0</formula>
    </cfRule>
  </conditionalFormatting>
  <conditionalFormatting sqref="AM47">
    <cfRule type="expression" dxfId="16949" priority="3655" stopIfTrue="1">
      <formula>LEN(TRIM($AM$47))=0</formula>
    </cfRule>
  </conditionalFormatting>
  <conditionalFormatting sqref="AN47">
    <cfRule type="expression" dxfId="16948" priority="3656" stopIfTrue="1">
      <formula>LEN(TRIM($AN$47))=0</formula>
    </cfRule>
  </conditionalFormatting>
  <conditionalFormatting sqref="AP46">
    <cfRule type="expression" dxfId="16947" priority="3657" stopIfTrue="1">
      <formula>LEN(TRIM($AP$46))=0</formula>
    </cfRule>
  </conditionalFormatting>
  <conditionalFormatting sqref="AQ46">
    <cfRule type="expression" dxfId="16946" priority="3658" stopIfTrue="1">
      <formula>LEN(TRIM($AQ$46))=0</formula>
    </cfRule>
  </conditionalFormatting>
  <conditionalFormatting sqref="AR46">
    <cfRule type="expression" dxfId="16945" priority="3659" stopIfTrue="1">
      <formula>LEN(TRIM($AR$46))=0</formula>
    </cfRule>
  </conditionalFormatting>
  <conditionalFormatting sqref="AP47">
    <cfRule type="expression" dxfId="16944" priority="3660" stopIfTrue="1">
      <formula>LEN(TRIM($AP$47))=0</formula>
    </cfRule>
  </conditionalFormatting>
  <conditionalFormatting sqref="AQ47">
    <cfRule type="expression" dxfId="16943" priority="3661" stopIfTrue="1">
      <formula>LEN(TRIM($AQ$47))=0</formula>
    </cfRule>
  </conditionalFormatting>
  <conditionalFormatting sqref="AR47">
    <cfRule type="expression" dxfId="16942" priority="3662" stopIfTrue="1">
      <formula>LEN(TRIM($AR$47))=0</formula>
    </cfRule>
  </conditionalFormatting>
  <conditionalFormatting sqref="AT46">
    <cfRule type="expression" dxfId="16941" priority="3663" stopIfTrue="1">
      <formula>LEN(TRIM($AT$46))=0</formula>
    </cfRule>
  </conditionalFormatting>
  <conditionalFormatting sqref="AU46">
    <cfRule type="expression" dxfId="16940" priority="3664" stopIfTrue="1">
      <formula>LEN(TRIM($AU$46))=0</formula>
    </cfRule>
  </conditionalFormatting>
  <conditionalFormatting sqref="AV46">
    <cfRule type="expression" dxfId="16939" priority="3665" stopIfTrue="1">
      <formula>LEN(TRIM($AV$46))=0</formula>
    </cfRule>
  </conditionalFormatting>
  <conditionalFormatting sqref="AT47">
    <cfRule type="expression" dxfId="16938" priority="3666" stopIfTrue="1">
      <formula>LEN(TRIM($AT$47))=0</formula>
    </cfRule>
  </conditionalFormatting>
  <conditionalFormatting sqref="AU47">
    <cfRule type="expression" dxfId="16937" priority="3667" stopIfTrue="1">
      <formula>LEN(TRIM($AU$47))=0</formula>
    </cfRule>
  </conditionalFormatting>
  <conditionalFormatting sqref="AV47">
    <cfRule type="expression" dxfId="16936" priority="3668" stopIfTrue="1">
      <formula>LEN(TRIM($AV$47))=0</formula>
    </cfRule>
  </conditionalFormatting>
  <conditionalFormatting sqref="AX46">
    <cfRule type="expression" dxfId="16935" priority="3669" stopIfTrue="1">
      <formula>LEN(TRIM($AX$46))=0</formula>
    </cfRule>
  </conditionalFormatting>
  <conditionalFormatting sqref="AY46">
    <cfRule type="expression" dxfId="16934" priority="3670" stopIfTrue="1">
      <formula>LEN(TRIM($AY$46))=0</formula>
    </cfRule>
  </conditionalFormatting>
  <conditionalFormatting sqref="AZ46">
    <cfRule type="expression" dxfId="16933" priority="3671" stopIfTrue="1">
      <formula>LEN(TRIM($AZ$46))=0</formula>
    </cfRule>
  </conditionalFormatting>
  <conditionalFormatting sqref="AX47">
    <cfRule type="expression" dxfId="16932" priority="3672" stopIfTrue="1">
      <formula>LEN(TRIM($AX$47))=0</formula>
    </cfRule>
  </conditionalFormatting>
  <conditionalFormatting sqref="AY47">
    <cfRule type="expression" dxfId="16931" priority="3673" stopIfTrue="1">
      <formula>LEN(TRIM($AY$47))=0</formula>
    </cfRule>
  </conditionalFormatting>
  <conditionalFormatting sqref="AZ47">
    <cfRule type="expression" dxfId="16930" priority="3674" stopIfTrue="1">
      <formula>LEN(TRIM($AZ$47))=0</formula>
    </cfRule>
  </conditionalFormatting>
  <conditionalFormatting sqref="BB46">
    <cfRule type="expression" dxfId="16929" priority="3675" stopIfTrue="1">
      <formula>LEN(TRIM($BB$46))=0</formula>
    </cfRule>
  </conditionalFormatting>
  <conditionalFormatting sqref="BC46">
    <cfRule type="expression" dxfId="16928" priority="3676" stopIfTrue="1">
      <formula>LEN(TRIM($BC$46))=0</formula>
    </cfRule>
  </conditionalFormatting>
  <conditionalFormatting sqref="BD46">
    <cfRule type="expression" dxfId="16927" priority="3677" stopIfTrue="1">
      <formula>LEN(TRIM($BD$46))=0</formula>
    </cfRule>
  </conditionalFormatting>
  <conditionalFormatting sqref="BB47">
    <cfRule type="expression" dxfId="16926" priority="3678" stopIfTrue="1">
      <formula>LEN(TRIM($BB$47))=0</formula>
    </cfRule>
  </conditionalFormatting>
  <conditionalFormatting sqref="BC47">
    <cfRule type="expression" dxfId="16925" priority="3679" stopIfTrue="1">
      <formula>LEN(TRIM($BC$47))=0</formula>
    </cfRule>
  </conditionalFormatting>
  <conditionalFormatting sqref="BD47">
    <cfRule type="expression" dxfId="16924" priority="3680" stopIfTrue="1">
      <formula>LEN(TRIM($BD$47))=0</formula>
    </cfRule>
  </conditionalFormatting>
  <conditionalFormatting sqref="BF46">
    <cfRule type="expression" dxfId="16923" priority="3681" stopIfTrue="1">
      <formula>LEN(TRIM($BF$46))=0</formula>
    </cfRule>
  </conditionalFormatting>
  <conditionalFormatting sqref="BG46">
    <cfRule type="expression" dxfId="16922" priority="3682" stopIfTrue="1">
      <formula>LEN(TRIM($BG$46))=0</formula>
    </cfRule>
  </conditionalFormatting>
  <conditionalFormatting sqref="BH46">
    <cfRule type="expression" dxfId="16921" priority="3683" stopIfTrue="1">
      <formula>LEN(TRIM($BH$46))=0</formula>
    </cfRule>
  </conditionalFormatting>
  <conditionalFormatting sqref="BF47">
    <cfRule type="expression" dxfId="16920" priority="3684" stopIfTrue="1">
      <formula>LEN(TRIM($BF$47))=0</formula>
    </cfRule>
  </conditionalFormatting>
  <conditionalFormatting sqref="BG47">
    <cfRule type="expression" dxfId="16919" priority="3685" stopIfTrue="1">
      <formula>LEN(TRIM($BG$47))=0</formula>
    </cfRule>
  </conditionalFormatting>
  <conditionalFormatting sqref="BH47">
    <cfRule type="expression" dxfId="16918" priority="3686" stopIfTrue="1">
      <formula>LEN(TRIM($BH$47))=0</formula>
    </cfRule>
  </conditionalFormatting>
  <conditionalFormatting sqref="F49">
    <cfRule type="expression" dxfId="16917" priority="3687" stopIfTrue="1">
      <formula>LEN(TRIM($F$49))=0</formula>
    </cfRule>
  </conditionalFormatting>
  <conditionalFormatting sqref="G49">
    <cfRule type="expression" dxfId="16916" priority="3688" stopIfTrue="1">
      <formula>LEN(TRIM($G$49))=0</formula>
    </cfRule>
  </conditionalFormatting>
  <conditionalFormatting sqref="H49">
    <cfRule type="expression" dxfId="16915" priority="3689" stopIfTrue="1">
      <formula>LEN(TRIM($H$49))=0</formula>
    </cfRule>
  </conditionalFormatting>
  <conditionalFormatting sqref="F50">
    <cfRule type="expression" dxfId="16914" priority="3690" stopIfTrue="1">
      <formula>LEN(TRIM($F$50))=0</formula>
    </cfRule>
  </conditionalFormatting>
  <conditionalFormatting sqref="G50">
    <cfRule type="expression" dxfId="16913" priority="3691" stopIfTrue="1">
      <formula>LEN(TRIM($G$50))=0</formula>
    </cfRule>
  </conditionalFormatting>
  <conditionalFormatting sqref="H50">
    <cfRule type="expression" dxfId="16912" priority="3692" stopIfTrue="1">
      <formula>LEN(TRIM($H$50))=0</formula>
    </cfRule>
  </conditionalFormatting>
  <conditionalFormatting sqref="F51">
    <cfRule type="expression" dxfId="16911" priority="3693" stopIfTrue="1">
      <formula>LEN(TRIM($F$51))=0</formula>
    </cfRule>
  </conditionalFormatting>
  <conditionalFormatting sqref="G51">
    <cfRule type="expression" dxfId="16910" priority="3694" stopIfTrue="1">
      <formula>LEN(TRIM($G$51))=0</formula>
    </cfRule>
  </conditionalFormatting>
  <conditionalFormatting sqref="H51">
    <cfRule type="expression" dxfId="16909" priority="3695" stopIfTrue="1">
      <formula>LEN(TRIM($H$51))=0</formula>
    </cfRule>
  </conditionalFormatting>
  <conditionalFormatting sqref="J49">
    <cfRule type="expression" dxfId="16908" priority="3696" stopIfTrue="1">
      <formula>LEN(TRIM($J$49))=0</formula>
    </cfRule>
  </conditionalFormatting>
  <conditionalFormatting sqref="K49">
    <cfRule type="expression" dxfId="16907" priority="3697" stopIfTrue="1">
      <formula>LEN(TRIM($K$49))=0</formula>
    </cfRule>
  </conditionalFormatting>
  <conditionalFormatting sqref="L49">
    <cfRule type="expression" dxfId="16906" priority="3698" stopIfTrue="1">
      <formula>LEN(TRIM($L$49))=0</formula>
    </cfRule>
  </conditionalFormatting>
  <conditionalFormatting sqref="J50">
    <cfRule type="expression" dxfId="16905" priority="3699" stopIfTrue="1">
      <formula>LEN(TRIM($J$50))=0</formula>
    </cfRule>
  </conditionalFormatting>
  <conditionalFormatting sqref="K50">
    <cfRule type="expression" dxfId="16904" priority="3700" stopIfTrue="1">
      <formula>LEN(TRIM($K$50))=0</formula>
    </cfRule>
  </conditionalFormatting>
  <conditionalFormatting sqref="L50">
    <cfRule type="expression" dxfId="16903" priority="3701" stopIfTrue="1">
      <formula>LEN(TRIM($L$50))=0</formula>
    </cfRule>
  </conditionalFormatting>
  <conditionalFormatting sqref="J51">
    <cfRule type="expression" dxfId="16902" priority="3702" stopIfTrue="1">
      <formula>LEN(TRIM($J$51))=0</formula>
    </cfRule>
  </conditionalFormatting>
  <conditionalFormatting sqref="K51">
    <cfRule type="expression" dxfId="16901" priority="3703" stopIfTrue="1">
      <formula>LEN(TRIM($K$51))=0</formula>
    </cfRule>
  </conditionalFormatting>
  <conditionalFormatting sqref="L51">
    <cfRule type="expression" dxfId="16900" priority="3704" stopIfTrue="1">
      <formula>LEN(TRIM($L$51))=0</formula>
    </cfRule>
  </conditionalFormatting>
  <conditionalFormatting sqref="N49">
    <cfRule type="expression" dxfId="16899" priority="3705" stopIfTrue="1">
      <formula>LEN(TRIM($N$49))=0</formula>
    </cfRule>
  </conditionalFormatting>
  <conditionalFormatting sqref="O49">
    <cfRule type="expression" dxfId="16898" priority="3706" stopIfTrue="1">
      <formula>LEN(TRIM($O$49))=0</formula>
    </cfRule>
  </conditionalFormatting>
  <conditionalFormatting sqref="P49">
    <cfRule type="expression" dxfId="16897" priority="3707" stopIfTrue="1">
      <formula>LEN(TRIM($P$49))=0</formula>
    </cfRule>
  </conditionalFormatting>
  <conditionalFormatting sqref="N50">
    <cfRule type="expression" dxfId="16896" priority="3708" stopIfTrue="1">
      <formula>LEN(TRIM($N$50))=0</formula>
    </cfRule>
  </conditionalFormatting>
  <conditionalFormatting sqref="O50">
    <cfRule type="expression" dxfId="16895" priority="3709" stopIfTrue="1">
      <formula>LEN(TRIM($O$50))=0</formula>
    </cfRule>
  </conditionalFormatting>
  <conditionalFormatting sqref="P50">
    <cfRule type="expression" dxfId="16894" priority="3710" stopIfTrue="1">
      <formula>LEN(TRIM($P$50))=0</formula>
    </cfRule>
  </conditionalFormatting>
  <conditionalFormatting sqref="N51">
    <cfRule type="expression" dxfId="16893" priority="3711" stopIfTrue="1">
      <formula>LEN(TRIM($N$51))=0</formula>
    </cfRule>
  </conditionalFormatting>
  <conditionalFormatting sqref="O51">
    <cfRule type="expression" dxfId="16892" priority="3712" stopIfTrue="1">
      <formula>LEN(TRIM($O$51))=0</formula>
    </cfRule>
  </conditionalFormatting>
  <conditionalFormatting sqref="P51">
    <cfRule type="expression" dxfId="16891" priority="3713" stopIfTrue="1">
      <formula>LEN(TRIM($P$51))=0</formula>
    </cfRule>
  </conditionalFormatting>
  <conditionalFormatting sqref="R49">
    <cfRule type="expression" dxfId="16890" priority="3714" stopIfTrue="1">
      <formula>LEN(TRIM($R$49))=0</formula>
    </cfRule>
  </conditionalFormatting>
  <conditionalFormatting sqref="S49">
    <cfRule type="expression" dxfId="16889" priority="3715" stopIfTrue="1">
      <formula>LEN(TRIM($S$49))=0</formula>
    </cfRule>
  </conditionalFormatting>
  <conditionalFormatting sqref="T49">
    <cfRule type="expression" dxfId="16888" priority="3716" stopIfTrue="1">
      <formula>LEN(TRIM($T$49))=0</formula>
    </cfRule>
  </conditionalFormatting>
  <conditionalFormatting sqref="R50">
    <cfRule type="expression" dxfId="16887" priority="3717" stopIfTrue="1">
      <formula>LEN(TRIM($R$50))=0</formula>
    </cfRule>
  </conditionalFormatting>
  <conditionalFormatting sqref="S50">
    <cfRule type="expression" dxfId="16886" priority="3718" stopIfTrue="1">
      <formula>LEN(TRIM($S$50))=0</formula>
    </cfRule>
  </conditionalFormatting>
  <conditionalFormatting sqref="T50">
    <cfRule type="expression" dxfId="16885" priority="3719" stopIfTrue="1">
      <formula>LEN(TRIM($T$50))=0</formula>
    </cfRule>
  </conditionalFormatting>
  <conditionalFormatting sqref="R51">
    <cfRule type="expression" dxfId="16884" priority="3720" stopIfTrue="1">
      <formula>LEN(TRIM($R$51))=0</formula>
    </cfRule>
  </conditionalFormatting>
  <conditionalFormatting sqref="S51">
    <cfRule type="expression" dxfId="16883" priority="3721" stopIfTrue="1">
      <formula>LEN(TRIM($S$51))=0</formula>
    </cfRule>
  </conditionalFormatting>
  <conditionalFormatting sqref="T51">
    <cfRule type="expression" dxfId="16882" priority="3722" stopIfTrue="1">
      <formula>LEN(TRIM($T$51))=0</formula>
    </cfRule>
  </conditionalFormatting>
  <conditionalFormatting sqref="V49">
    <cfRule type="expression" dxfId="16881" priority="3723" stopIfTrue="1">
      <formula>LEN(TRIM($V$49))=0</formula>
    </cfRule>
  </conditionalFormatting>
  <conditionalFormatting sqref="W49">
    <cfRule type="expression" dxfId="16880" priority="3724" stopIfTrue="1">
      <formula>LEN(TRIM($W$49))=0</formula>
    </cfRule>
  </conditionalFormatting>
  <conditionalFormatting sqref="X49">
    <cfRule type="expression" dxfId="16879" priority="3725" stopIfTrue="1">
      <formula>LEN(TRIM($X$49))=0</formula>
    </cfRule>
  </conditionalFormatting>
  <conditionalFormatting sqref="V50">
    <cfRule type="expression" dxfId="16878" priority="3726" stopIfTrue="1">
      <formula>LEN(TRIM($V$50))=0</formula>
    </cfRule>
  </conditionalFormatting>
  <conditionalFormatting sqref="W50">
    <cfRule type="expression" dxfId="16877" priority="3727" stopIfTrue="1">
      <formula>LEN(TRIM($W$50))=0</formula>
    </cfRule>
  </conditionalFormatting>
  <conditionalFormatting sqref="X50">
    <cfRule type="expression" dxfId="16876" priority="3728" stopIfTrue="1">
      <formula>LEN(TRIM($X$50))=0</formula>
    </cfRule>
  </conditionalFormatting>
  <conditionalFormatting sqref="V51">
    <cfRule type="expression" dxfId="16875" priority="3729" stopIfTrue="1">
      <formula>LEN(TRIM($V$51))=0</formula>
    </cfRule>
  </conditionalFormatting>
  <conditionalFormatting sqref="W51">
    <cfRule type="expression" dxfId="16874" priority="3730" stopIfTrue="1">
      <formula>LEN(TRIM($W$51))=0</formula>
    </cfRule>
  </conditionalFormatting>
  <conditionalFormatting sqref="X51">
    <cfRule type="expression" dxfId="16873" priority="3731" stopIfTrue="1">
      <formula>LEN(TRIM($X$51))=0</formula>
    </cfRule>
  </conditionalFormatting>
  <conditionalFormatting sqref="Z49">
    <cfRule type="expression" dxfId="16872" priority="3732" stopIfTrue="1">
      <formula>LEN(TRIM($Z$49))=0</formula>
    </cfRule>
  </conditionalFormatting>
  <conditionalFormatting sqref="AA49">
    <cfRule type="expression" dxfId="16871" priority="3733" stopIfTrue="1">
      <formula>LEN(TRIM($AA$49))=0</formula>
    </cfRule>
  </conditionalFormatting>
  <conditionalFormatting sqref="AB49">
    <cfRule type="expression" dxfId="16870" priority="3734" stopIfTrue="1">
      <formula>LEN(TRIM($AB$49))=0</formula>
    </cfRule>
  </conditionalFormatting>
  <conditionalFormatting sqref="Z50">
    <cfRule type="expression" dxfId="16869" priority="3735" stopIfTrue="1">
      <formula>LEN(TRIM($Z$50))=0</formula>
    </cfRule>
  </conditionalFormatting>
  <conditionalFormatting sqref="AA50">
    <cfRule type="expression" dxfId="16868" priority="3736" stopIfTrue="1">
      <formula>LEN(TRIM($AA$50))=0</formula>
    </cfRule>
  </conditionalFormatting>
  <conditionalFormatting sqref="AB50">
    <cfRule type="expression" dxfId="16867" priority="3737" stopIfTrue="1">
      <formula>LEN(TRIM($AB$50))=0</formula>
    </cfRule>
  </conditionalFormatting>
  <conditionalFormatting sqref="Z51">
    <cfRule type="expression" dxfId="16866" priority="3738" stopIfTrue="1">
      <formula>LEN(TRIM($Z$51))=0</formula>
    </cfRule>
  </conditionalFormatting>
  <conditionalFormatting sqref="AA51">
    <cfRule type="expression" dxfId="16865" priority="3739" stopIfTrue="1">
      <formula>LEN(TRIM($AA$51))=0</formula>
    </cfRule>
  </conditionalFormatting>
  <conditionalFormatting sqref="AB51">
    <cfRule type="expression" dxfId="16864" priority="3740" stopIfTrue="1">
      <formula>LEN(TRIM($AB$51))=0</formula>
    </cfRule>
  </conditionalFormatting>
  <conditionalFormatting sqref="AD49">
    <cfRule type="expression" dxfId="16863" priority="3741" stopIfTrue="1">
      <formula>LEN(TRIM($AD$49))=0</formula>
    </cfRule>
  </conditionalFormatting>
  <conditionalFormatting sqref="AE49">
    <cfRule type="expression" dxfId="16862" priority="3742" stopIfTrue="1">
      <formula>LEN(TRIM($AE$49))=0</formula>
    </cfRule>
  </conditionalFormatting>
  <conditionalFormatting sqref="AF49">
    <cfRule type="expression" dxfId="16861" priority="3743" stopIfTrue="1">
      <formula>LEN(TRIM($AF$49))=0</formula>
    </cfRule>
  </conditionalFormatting>
  <conditionalFormatting sqref="AD50">
    <cfRule type="expression" dxfId="16860" priority="3744" stopIfTrue="1">
      <formula>LEN(TRIM($AD$50))=0</formula>
    </cfRule>
  </conditionalFormatting>
  <conditionalFormatting sqref="AE50">
    <cfRule type="expression" dxfId="16859" priority="3745" stopIfTrue="1">
      <formula>LEN(TRIM($AE$50))=0</formula>
    </cfRule>
  </conditionalFormatting>
  <conditionalFormatting sqref="AF50">
    <cfRule type="expression" dxfId="16858" priority="3746" stopIfTrue="1">
      <formula>LEN(TRIM($AF$50))=0</formula>
    </cfRule>
  </conditionalFormatting>
  <conditionalFormatting sqref="AD51">
    <cfRule type="expression" dxfId="16857" priority="3747" stopIfTrue="1">
      <formula>LEN(TRIM($AD$51))=0</formula>
    </cfRule>
  </conditionalFormatting>
  <conditionalFormatting sqref="AE51">
    <cfRule type="expression" dxfId="16856" priority="3748" stopIfTrue="1">
      <formula>LEN(TRIM($AE$51))=0</formula>
    </cfRule>
  </conditionalFormatting>
  <conditionalFormatting sqref="AF51">
    <cfRule type="expression" dxfId="16855" priority="3749" stopIfTrue="1">
      <formula>LEN(TRIM($AF$51))=0</formula>
    </cfRule>
  </conditionalFormatting>
  <conditionalFormatting sqref="AH49">
    <cfRule type="expression" dxfId="16854" priority="3750" stopIfTrue="1">
      <formula>LEN(TRIM($AH$49))=0</formula>
    </cfRule>
  </conditionalFormatting>
  <conditionalFormatting sqref="AI49">
    <cfRule type="expression" dxfId="16853" priority="3751" stopIfTrue="1">
      <formula>LEN(TRIM($AI$49))=0</formula>
    </cfRule>
  </conditionalFormatting>
  <conditionalFormatting sqref="AJ49">
    <cfRule type="expression" dxfId="16852" priority="3752" stopIfTrue="1">
      <formula>LEN(TRIM($AJ$49))=0</formula>
    </cfRule>
  </conditionalFormatting>
  <conditionalFormatting sqref="AH50">
    <cfRule type="expression" dxfId="16851" priority="3753" stopIfTrue="1">
      <formula>LEN(TRIM($AH$50))=0</formula>
    </cfRule>
  </conditionalFormatting>
  <conditionalFormatting sqref="AI50">
    <cfRule type="expression" dxfId="16850" priority="3754" stopIfTrue="1">
      <formula>LEN(TRIM($AI$50))=0</formula>
    </cfRule>
  </conditionalFormatting>
  <conditionalFormatting sqref="AJ50">
    <cfRule type="expression" dxfId="16849" priority="3755" stopIfTrue="1">
      <formula>LEN(TRIM($AJ$50))=0</formula>
    </cfRule>
  </conditionalFormatting>
  <conditionalFormatting sqref="AH51">
    <cfRule type="expression" dxfId="16848" priority="3756" stopIfTrue="1">
      <formula>LEN(TRIM($AH$51))=0</formula>
    </cfRule>
  </conditionalFormatting>
  <conditionalFormatting sqref="AI51">
    <cfRule type="expression" dxfId="16847" priority="3757" stopIfTrue="1">
      <formula>LEN(TRIM($AI$51))=0</formula>
    </cfRule>
  </conditionalFormatting>
  <conditionalFormatting sqref="AJ51">
    <cfRule type="expression" dxfId="16846" priority="3758" stopIfTrue="1">
      <formula>LEN(TRIM($AJ$51))=0</formula>
    </cfRule>
  </conditionalFormatting>
  <conditionalFormatting sqref="AL49">
    <cfRule type="expression" dxfId="16845" priority="3759" stopIfTrue="1">
      <formula>LEN(TRIM($AL$49))=0</formula>
    </cfRule>
  </conditionalFormatting>
  <conditionalFormatting sqref="AM49">
    <cfRule type="expression" dxfId="16844" priority="3760" stopIfTrue="1">
      <formula>LEN(TRIM($AM$49))=0</formula>
    </cfRule>
  </conditionalFormatting>
  <conditionalFormatting sqref="AN49">
    <cfRule type="expression" dxfId="16843" priority="3761" stopIfTrue="1">
      <formula>LEN(TRIM($AN$49))=0</formula>
    </cfRule>
  </conditionalFormatting>
  <conditionalFormatting sqref="AL50">
    <cfRule type="expression" dxfId="16842" priority="3762" stopIfTrue="1">
      <formula>LEN(TRIM($AL$50))=0</formula>
    </cfRule>
  </conditionalFormatting>
  <conditionalFormatting sqref="AM50">
    <cfRule type="expression" dxfId="16841" priority="3763" stopIfTrue="1">
      <formula>LEN(TRIM($AM$50))=0</formula>
    </cfRule>
  </conditionalFormatting>
  <conditionalFormatting sqref="AN50">
    <cfRule type="expression" dxfId="16840" priority="3764" stopIfTrue="1">
      <formula>LEN(TRIM($AN$50))=0</formula>
    </cfRule>
  </conditionalFormatting>
  <conditionalFormatting sqref="AL51">
    <cfRule type="expression" dxfId="16839" priority="3765" stopIfTrue="1">
      <formula>LEN(TRIM($AL$51))=0</formula>
    </cfRule>
  </conditionalFormatting>
  <conditionalFormatting sqref="AM51">
    <cfRule type="expression" dxfId="16838" priority="3766" stopIfTrue="1">
      <formula>LEN(TRIM($AM$51))=0</formula>
    </cfRule>
  </conditionalFormatting>
  <conditionalFormatting sqref="AN51">
    <cfRule type="expression" dxfId="16837" priority="3767" stopIfTrue="1">
      <formula>LEN(TRIM($AN$51))=0</formula>
    </cfRule>
  </conditionalFormatting>
  <conditionalFormatting sqref="AP49">
    <cfRule type="expression" dxfId="16836" priority="3768" stopIfTrue="1">
      <formula>LEN(TRIM($AP$49))=0</formula>
    </cfRule>
  </conditionalFormatting>
  <conditionalFormatting sqref="AQ49">
    <cfRule type="expression" dxfId="16835" priority="3769" stopIfTrue="1">
      <formula>LEN(TRIM($AQ$49))=0</formula>
    </cfRule>
  </conditionalFormatting>
  <conditionalFormatting sqref="AR49">
    <cfRule type="expression" dxfId="16834" priority="3770" stopIfTrue="1">
      <formula>LEN(TRIM($AR$49))=0</formula>
    </cfRule>
  </conditionalFormatting>
  <conditionalFormatting sqref="AP50">
    <cfRule type="expression" dxfId="16833" priority="3771" stopIfTrue="1">
      <formula>LEN(TRIM($AP$50))=0</formula>
    </cfRule>
  </conditionalFormatting>
  <conditionalFormatting sqref="AQ50">
    <cfRule type="expression" dxfId="16832" priority="3772" stopIfTrue="1">
      <formula>LEN(TRIM($AQ$50))=0</formula>
    </cfRule>
  </conditionalFormatting>
  <conditionalFormatting sqref="AR50">
    <cfRule type="expression" dxfId="16831" priority="3773" stopIfTrue="1">
      <formula>LEN(TRIM($AR$50))=0</formula>
    </cfRule>
  </conditionalFormatting>
  <conditionalFormatting sqref="AP51">
    <cfRule type="expression" dxfId="16830" priority="3774" stopIfTrue="1">
      <formula>LEN(TRIM($AP$51))=0</formula>
    </cfRule>
  </conditionalFormatting>
  <conditionalFormatting sqref="AQ51">
    <cfRule type="expression" dxfId="16829" priority="3775" stopIfTrue="1">
      <formula>LEN(TRIM($AQ$51))=0</formula>
    </cfRule>
  </conditionalFormatting>
  <conditionalFormatting sqref="AR51">
    <cfRule type="expression" dxfId="16828" priority="3776" stopIfTrue="1">
      <formula>LEN(TRIM($AR$51))=0</formula>
    </cfRule>
  </conditionalFormatting>
  <conditionalFormatting sqref="AT49">
    <cfRule type="expression" dxfId="16827" priority="3777" stopIfTrue="1">
      <formula>LEN(TRIM($AT$49))=0</formula>
    </cfRule>
  </conditionalFormatting>
  <conditionalFormatting sqref="AU49">
    <cfRule type="expression" dxfId="16826" priority="3778" stopIfTrue="1">
      <formula>LEN(TRIM($AU$49))=0</formula>
    </cfRule>
  </conditionalFormatting>
  <conditionalFormatting sqref="AV49">
    <cfRule type="expression" dxfId="16825" priority="3779" stopIfTrue="1">
      <formula>LEN(TRIM($AV$49))=0</formula>
    </cfRule>
  </conditionalFormatting>
  <conditionalFormatting sqref="AT50">
    <cfRule type="expression" dxfId="16824" priority="3780" stopIfTrue="1">
      <formula>LEN(TRIM($AT$50))=0</formula>
    </cfRule>
  </conditionalFormatting>
  <conditionalFormatting sqref="AU50">
    <cfRule type="expression" dxfId="16823" priority="3781" stopIfTrue="1">
      <formula>LEN(TRIM($AU$50))=0</formula>
    </cfRule>
  </conditionalFormatting>
  <conditionalFormatting sqref="AV50">
    <cfRule type="expression" dxfId="16822" priority="3782" stopIfTrue="1">
      <formula>LEN(TRIM($AV$50))=0</formula>
    </cfRule>
  </conditionalFormatting>
  <conditionalFormatting sqref="AT51">
    <cfRule type="expression" dxfId="16821" priority="3783" stopIfTrue="1">
      <formula>LEN(TRIM($AT$51))=0</formula>
    </cfRule>
  </conditionalFormatting>
  <conditionalFormatting sqref="AU51">
    <cfRule type="expression" dxfId="16820" priority="3784" stopIfTrue="1">
      <formula>LEN(TRIM($AU$51))=0</formula>
    </cfRule>
  </conditionalFormatting>
  <conditionalFormatting sqref="AV51">
    <cfRule type="expression" dxfId="16819" priority="3785" stopIfTrue="1">
      <formula>LEN(TRIM($AV$51))=0</formula>
    </cfRule>
  </conditionalFormatting>
  <conditionalFormatting sqref="AX49">
    <cfRule type="expression" dxfId="16818" priority="3786" stopIfTrue="1">
      <formula>LEN(TRIM($AX$49))=0</formula>
    </cfRule>
  </conditionalFormatting>
  <conditionalFormatting sqref="AY49">
    <cfRule type="expression" dxfId="16817" priority="3787" stopIfTrue="1">
      <formula>LEN(TRIM($AY$49))=0</formula>
    </cfRule>
  </conditionalFormatting>
  <conditionalFormatting sqref="AZ49">
    <cfRule type="expression" dxfId="16816" priority="3788" stopIfTrue="1">
      <formula>LEN(TRIM($AZ$49))=0</formula>
    </cfRule>
  </conditionalFormatting>
  <conditionalFormatting sqref="AX50">
    <cfRule type="expression" dxfId="16815" priority="3789" stopIfTrue="1">
      <formula>LEN(TRIM($AX$50))=0</formula>
    </cfRule>
  </conditionalFormatting>
  <conditionalFormatting sqref="AY50">
    <cfRule type="expression" dxfId="16814" priority="3790" stopIfTrue="1">
      <formula>LEN(TRIM($AY$50))=0</formula>
    </cfRule>
  </conditionalFormatting>
  <conditionalFormatting sqref="AZ50">
    <cfRule type="expression" dxfId="16813" priority="3791" stopIfTrue="1">
      <formula>LEN(TRIM($AZ$50))=0</formula>
    </cfRule>
  </conditionalFormatting>
  <conditionalFormatting sqref="AX51">
    <cfRule type="expression" dxfId="16812" priority="3792" stopIfTrue="1">
      <formula>LEN(TRIM($AX$51))=0</formula>
    </cfRule>
  </conditionalFormatting>
  <conditionalFormatting sqref="AY51">
    <cfRule type="expression" dxfId="16811" priority="3793" stopIfTrue="1">
      <formula>LEN(TRIM($AY$51))=0</formula>
    </cfRule>
  </conditionalFormatting>
  <conditionalFormatting sqref="AZ51">
    <cfRule type="expression" dxfId="16810" priority="3794" stopIfTrue="1">
      <formula>LEN(TRIM($AZ$51))=0</formula>
    </cfRule>
  </conditionalFormatting>
  <conditionalFormatting sqref="BB49">
    <cfRule type="expression" dxfId="16809" priority="3795" stopIfTrue="1">
      <formula>LEN(TRIM($BB$49))=0</formula>
    </cfRule>
  </conditionalFormatting>
  <conditionalFormatting sqref="BC49">
    <cfRule type="expression" dxfId="16808" priority="3796" stopIfTrue="1">
      <formula>LEN(TRIM($BC$49))=0</formula>
    </cfRule>
  </conditionalFormatting>
  <conditionalFormatting sqref="BD49">
    <cfRule type="expression" dxfId="16807" priority="3797" stopIfTrue="1">
      <formula>LEN(TRIM($BD$49))=0</formula>
    </cfRule>
  </conditionalFormatting>
  <conditionalFormatting sqref="BB50">
    <cfRule type="expression" dxfId="16806" priority="3798" stopIfTrue="1">
      <formula>LEN(TRIM($BB$50))=0</formula>
    </cfRule>
  </conditionalFormatting>
  <conditionalFormatting sqref="BC50">
    <cfRule type="expression" dxfId="16805" priority="3799" stopIfTrue="1">
      <formula>LEN(TRIM($BC$50))=0</formula>
    </cfRule>
  </conditionalFormatting>
  <conditionalFormatting sqref="BD50">
    <cfRule type="expression" dxfId="16804" priority="3800" stopIfTrue="1">
      <formula>LEN(TRIM($BD$50))=0</formula>
    </cfRule>
  </conditionalFormatting>
  <conditionalFormatting sqref="BB51">
    <cfRule type="expression" dxfId="16803" priority="3801" stopIfTrue="1">
      <formula>LEN(TRIM($BB$51))=0</formula>
    </cfRule>
  </conditionalFormatting>
  <conditionalFormatting sqref="BC51">
    <cfRule type="expression" dxfId="16802" priority="3802" stopIfTrue="1">
      <formula>LEN(TRIM($BC$51))=0</formula>
    </cfRule>
  </conditionalFormatting>
  <conditionalFormatting sqref="BD51">
    <cfRule type="expression" dxfId="16801" priority="3803" stopIfTrue="1">
      <formula>LEN(TRIM($BD$51))=0</formula>
    </cfRule>
  </conditionalFormatting>
  <conditionalFormatting sqref="BF49">
    <cfRule type="expression" dxfId="16800" priority="3804" stopIfTrue="1">
      <formula>LEN(TRIM($BF$49))=0</formula>
    </cfRule>
  </conditionalFormatting>
  <conditionalFormatting sqref="BG49">
    <cfRule type="expression" dxfId="16799" priority="3805" stopIfTrue="1">
      <formula>LEN(TRIM($BG$49))=0</formula>
    </cfRule>
  </conditionalFormatting>
  <conditionalFormatting sqref="BH49">
    <cfRule type="expression" dxfId="16798" priority="3806" stopIfTrue="1">
      <formula>LEN(TRIM($BH$49))=0</formula>
    </cfRule>
  </conditionalFormatting>
  <conditionalFormatting sqref="BF50">
    <cfRule type="expression" dxfId="16797" priority="3807" stopIfTrue="1">
      <formula>LEN(TRIM($BF$50))=0</formula>
    </cfRule>
  </conditionalFormatting>
  <conditionalFormatting sqref="BG50">
    <cfRule type="expression" dxfId="16796" priority="3808" stopIfTrue="1">
      <formula>LEN(TRIM($BG$50))=0</formula>
    </cfRule>
  </conditionalFormatting>
  <conditionalFormatting sqref="BH50">
    <cfRule type="expression" dxfId="16795" priority="3809" stopIfTrue="1">
      <formula>LEN(TRIM($BH$50))=0</formula>
    </cfRule>
  </conditionalFormatting>
  <conditionalFormatting sqref="BF51">
    <cfRule type="expression" dxfId="16794" priority="3810" stopIfTrue="1">
      <formula>LEN(TRIM($BF$51))=0</formula>
    </cfRule>
  </conditionalFormatting>
  <conditionalFormatting sqref="BG51">
    <cfRule type="expression" dxfId="16793" priority="3811" stopIfTrue="1">
      <formula>LEN(TRIM($BG$51))=0</formula>
    </cfRule>
  </conditionalFormatting>
  <conditionalFormatting sqref="BH51">
    <cfRule type="expression" dxfId="16792" priority="3812" stopIfTrue="1">
      <formula>LEN(TRIM($BH$51))=0</formula>
    </cfRule>
  </conditionalFormatting>
  <conditionalFormatting sqref="F55">
    <cfRule type="expression" dxfId="16791" priority="3813" stopIfTrue="1">
      <formula>LEN(TRIM($F$55))=0</formula>
    </cfRule>
  </conditionalFormatting>
  <conditionalFormatting sqref="G55">
    <cfRule type="expression" dxfId="16790" priority="3814" stopIfTrue="1">
      <formula>LEN(TRIM($G$55))=0</formula>
    </cfRule>
  </conditionalFormatting>
  <conditionalFormatting sqref="H55">
    <cfRule type="expression" dxfId="16789" priority="3815" stopIfTrue="1">
      <formula>LEN(TRIM($H$55))=0</formula>
    </cfRule>
  </conditionalFormatting>
  <conditionalFormatting sqref="J55">
    <cfRule type="expression" dxfId="16788" priority="3816" stopIfTrue="1">
      <formula>LEN(TRIM($J$55))=0</formula>
    </cfRule>
  </conditionalFormatting>
  <conditionalFormatting sqref="K55">
    <cfRule type="expression" dxfId="16787" priority="3817" stopIfTrue="1">
      <formula>LEN(TRIM($K$55))=0</formula>
    </cfRule>
  </conditionalFormatting>
  <conditionalFormatting sqref="L55">
    <cfRule type="expression" dxfId="16786" priority="3818" stopIfTrue="1">
      <formula>LEN(TRIM($L$55))=0</formula>
    </cfRule>
  </conditionalFormatting>
  <conditionalFormatting sqref="N55">
    <cfRule type="expression" dxfId="16785" priority="3819" stopIfTrue="1">
      <formula>LEN(TRIM($N$55))=0</formula>
    </cfRule>
  </conditionalFormatting>
  <conditionalFormatting sqref="O55">
    <cfRule type="expression" dxfId="16784" priority="3820" stopIfTrue="1">
      <formula>LEN(TRIM($O$55))=0</formula>
    </cfRule>
  </conditionalFormatting>
  <conditionalFormatting sqref="P55">
    <cfRule type="expression" dxfId="16783" priority="3821" stopIfTrue="1">
      <formula>LEN(TRIM($P$55))=0</formula>
    </cfRule>
  </conditionalFormatting>
  <conditionalFormatting sqref="R55">
    <cfRule type="expression" dxfId="16782" priority="3822" stopIfTrue="1">
      <formula>LEN(TRIM($R$55))=0</formula>
    </cfRule>
  </conditionalFormatting>
  <conditionalFormatting sqref="S55">
    <cfRule type="expression" dxfId="16781" priority="3823" stopIfTrue="1">
      <formula>LEN(TRIM($S$55))=0</formula>
    </cfRule>
  </conditionalFormatting>
  <conditionalFormatting sqref="T55">
    <cfRule type="expression" dxfId="16780" priority="3824" stopIfTrue="1">
      <formula>LEN(TRIM($T$55))=0</formula>
    </cfRule>
  </conditionalFormatting>
  <conditionalFormatting sqref="V55">
    <cfRule type="expression" dxfId="16779" priority="3825" stopIfTrue="1">
      <formula>LEN(TRIM($V$55))=0</formula>
    </cfRule>
  </conditionalFormatting>
  <conditionalFormatting sqref="W55">
    <cfRule type="expression" dxfId="16778" priority="3826" stopIfTrue="1">
      <formula>LEN(TRIM($W$55))=0</formula>
    </cfRule>
  </conditionalFormatting>
  <conditionalFormatting sqref="X55">
    <cfRule type="expression" dxfId="16777" priority="3827" stopIfTrue="1">
      <formula>LEN(TRIM($X$55))=0</formula>
    </cfRule>
  </conditionalFormatting>
  <conditionalFormatting sqref="Z55">
    <cfRule type="expression" dxfId="16776" priority="3828" stopIfTrue="1">
      <formula>LEN(TRIM($Z$55))=0</formula>
    </cfRule>
  </conditionalFormatting>
  <conditionalFormatting sqref="AA55">
    <cfRule type="expression" dxfId="16775" priority="3829" stopIfTrue="1">
      <formula>LEN(TRIM($AA$55))=0</formula>
    </cfRule>
  </conditionalFormatting>
  <conditionalFormatting sqref="AB55">
    <cfRule type="expression" dxfId="16774" priority="3830" stopIfTrue="1">
      <formula>LEN(TRIM($AB$55))=0</formula>
    </cfRule>
  </conditionalFormatting>
  <conditionalFormatting sqref="AD55">
    <cfRule type="expression" dxfId="16773" priority="3831" stopIfTrue="1">
      <formula>LEN(TRIM($AD$55))=0</formula>
    </cfRule>
  </conditionalFormatting>
  <conditionalFormatting sqref="AE55">
    <cfRule type="expression" dxfId="16772" priority="3832" stopIfTrue="1">
      <formula>LEN(TRIM($AE$55))=0</formula>
    </cfRule>
  </conditionalFormatting>
  <conditionalFormatting sqref="AF55">
    <cfRule type="expression" dxfId="16771" priority="3833" stopIfTrue="1">
      <formula>LEN(TRIM($AF$55))=0</formula>
    </cfRule>
  </conditionalFormatting>
  <conditionalFormatting sqref="AH55">
    <cfRule type="expression" dxfId="16770" priority="3834" stopIfTrue="1">
      <formula>LEN(TRIM($AH$55))=0</formula>
    </cfRule>
  </conditionalFormatting>
  <conditionalFormatting sqref="AI55">
    <cfRule type="expression" dxfId="16769" priority="3835" stopIfTrue="1">
      <formula>LEN(TRIM($AI$55))=0</formula>
    </cfRule>
  </conditionalFormatting>
  <conditionalFormatting sqref="AJ55">
    <cfRule type="expression" dxfId="16768" priority="3836" stopIfTrue="1">
      <formula>LEN(TRIM($AJ$55))=0</formula>
    </cfRule>
  </conditionalFormatting>
  <conditionalFormatting sqref="AL55">
    <cfRule type="expression" dxfId="16767" priority="3837" stopIfTrue="1">
      <formula>LEN(TRIM($AL$55))=0</formula>
    </cfRule>
  </conditionalFormatting>
  <conditionalFormatting sqref="AM55">
    <cfRule type="expression" dxfId="16766" priority="3838" stopIfTrue="1">
      <formula>LEN(TRIM($AM$55))=0</formula>
    </cfRule>
  </conditionalFormatting>
  <conditionalFormatting sqref="AN55">
    <cfRule type="expression" dxfId="16765" priority="3839" stopIfTrue="1">
      <formula>LEN(TRIM($AN$55))=0</formula>
    </cfRule>
  </conditionalFormatting>
  <conditionalFormatting sqref="AP55">
    <cfRule type="expression" dxfId="16764" priority="3840" stopIfTrue="1">
      <formula>LEN(TRIM($AP$55))=0</formula>
    </cfRule>
  </conditionalFormatting>
  <conditionalFormatting sqref="AQ55">
    <cfRule type="expression" dxfId="16763" priority="3841" stopIfTrue="1">
      <formula>LEN(TRIM($AQ$55))=0</formula>
    </cfRule>
  </conditionalFormatting>
  <conditionalFormatting sqref="AR55">
    <cfRule type="expression" dxfId="16762" priority="3842" stopIfTrue="1">
      <formula>LEN(TRIM($AR$55))=0</formula>
    </cfRule>
  </conditionalFormatting>
  <conditionalFormatting sqref="AT55">
    <cfRule type="expression" dxfId="16761" priority="3843" stopIfTrue="1">
      <formula>LEN(TRIM($AT$55))=0</formula>
    </cfRule>
  </conditionalFormatting>
  <conditionalFormatting sqref="AU55">
    <cfRule type="expression" dxfId="16760" priority="3844" stopIfTrue="1">
      <formula>LEN(TRIM($AU$55))=0</formula>
    </cfRule>
  </conditionalFormatting>
  <conditionalFormatting sqref="AV55">
    <cfRule type="expression" dxfId="16759" priority="3845" stopIfTrue="1">
      <formula>LEN(TRIM($AV$55))=0</formula>
    </cfRule>
  </conditionalFormatting>
  <conditionalFormatting sqref="AX55">
    <cfRule type="expression" dxfId="16758" priority="3846" stopIfTrue="1">
      <formula>LEN(TRIM($AX$55))=0</formula>
    </cfRule>
  </conditionalFormatting>
  <conditionalFormatting sqref="AY55">
    <cfRule type="expression" dxfId="16757" priority="3847" stopIfTrue="1">
      <formula>LEN(TRIM($AY$55))=0</formula>
    </cfRule>
  </conditionalFormatting>
  <conditionalFormatting sqref="AZ55">
    <cfRule type="expression" dxfId="16756" priority="3848" stopIfTrue="1">
      <formula>LEN(TRIM($AZ$55))=0</formula>
    </cfRule>
  </conditionalFormatting>
  <conditionalFormatting sqref="BB55">
    <cfRule type="expression" dxfId="16755" priority="3849" stopIfTrue="1">
      <formula>LEN(TRIM($BB$55))=0</formula>
    </cfRule>
  </conditionalFormatting>
  <conditionalFormatting sqref="BC55">
    <cfRule type="expression" dxfId="16754" priority="3850" stopIfTrue="1">
      <formula>LEN(TRIM($BC$55))=0</formula>
    </cfRule>
  </conditionalFormatting>
  <conditionalFormatting sqref="BD55">
    <cfRule type="expression" dxfId="16753" priority="3851" stopIfTrue="1">
      <formula>LEN(TRIM($BD$55))=0</formula>
    </cfRule>
  </conditionalFormatting>
  <conditionalFormatting sqref="BF55">
    <cfRule type="expression" dxfId="16752" priority="3852" stopIfTrue="1">
      <formula>LEN(TRIM($BF$55))=0</formula>
    </cfRule>
  </conditionalFormatting>
  <conditionalFormatting sqref="BG55">
    <cfRule type="expression" dxfId="16751" priority="3853" stopIfTrue="1">
      <formula>LEN(TRIM($BG$55))=0</formula>
    </cfRule>
  </conditionalFormatting>
  <conditionalFormatting sqref="BH55">
    <cfRule type="expression" dxfId="16750" priority="3854" stopIfTrue="1">
      <formula>LEN(TRIM($BH$55))=0</formula>
    </cfRule>
  </conditionalFormatting>
  <conditionalFormatting sqref="F57">
    <cfRule type="expression" dxfId="16749" priority="3855" stopIfTrue="1">
      <formula>LEN(TRIM($F$57))=0</formula>
    </cfRule>
  </conditionalFormatting>
  <conditionalFormatting sqref="G57">
    <cfRule type="expression" dxfId="16748" priority="3856" stopIfTrue="1">
      <formula>LEN(TRIM($G$57))=0</formula>
    </cfRule>
  </conditionalFormatting>
  <conditionalFormatting sqref="H57">
    <cfRule type="expression" dxfId="16747" priority="3857" stopIfTrue="1">
      <formula>LEN(TRIM($H$57))=0</formula>
    </cfRule>
  </conditionalFormatting>
  <conditionalFormatting sqref="F58">
    <cfRule type="expression" dxfId="16746" priority="3858" stopIfTrue="1">
      <formula>LEN(TRIM($F$58))=0</formula>
    </cfRule>
  </conditionalFormatting>
  <conditionalFormatting sqref="G58">
    <cfRule type="expression" dxfId="16745" priority="3859" stopIfTrue="1">
      <formula>LEN(TRIM($G$58))=0</formula>
    </cfRule>
  </conditionalFormatting>
  <conditionalFormatting sqref="H58">
    <cfRule type="expression" dxfId="16744" priority="3860" stopIfTrue="1">
      <formula>LEN(TRIM($H$58))=0</formula>
    </cfRule>
  </conditionalFormatting>
  <conditionalFormatting sqref="F59">
    <cfRule type="expression" dxfId="16743" priority="3861" stopIfTrue="1">
      <formula>LEN(TRIM($F$59))=0</formula>
    </cfRule>
  </conditionalFormatting>
  <conditionalFormatting sqref="G59">
    <cfRule type="expression" dxfId="16742" priority="3862" stopIfTrue="1">
      <formula>LEN(TRIM($G$59))=0</formula>
    </cfRule>
  </conditionalFormatting>
  <conditionalFormatting sqref="H59">
    <cfRule type="expression" dxfId="16741" priority="3863" stopIfTrue="1">
      <formula>LEN(TRIM($H$59))=0</formula>
    </cfRule>
  </conditionalFormatting>
  <conditionalFormatting sqref="F60">
    <cfRule type="expression" dxfId="16740" priority="3864" stopIfTrue="1">
      <formula>LEN(TRIM($F$60))=0</formula>
    </cfRule>
  </conditionalFormatting>
  <conditionalFormatting sqref="G60">
    <cfRule type="expression" dxfId="16739" priority="3865" stopIfTrue="1">
      <formula>LEN(TRIM($G$60))=0</formula>
    </cfRule>
  </conditionalFormatting>
  <conditionalFormatting sqref="H60">
    <cfRule type="expression" dxfId="16738" priority="3866" stopIfTrue="1">
      <formula>LEN(TRIM($H$60))=0</formula>
    </cfRule>
  </conditionalFormatting>
  <conditionalFormatting sqref="F61">
    <cfRule type="expression" dxfId="16737" priority="3867" stopIfTrue="1">
      <formula>LEN(TRIM($F$61))=0</formula>
    </cfRule>
  </conditionalFormatting>
  <conditionalFormatting sqref="G61">
    <cfRule type="expression" dxfId="16736" priority="3868" stopIfTrue="1">
      <formula>LEN(TRIM($G$61))=0</formula>
    </cfRule>
  </conditionalFormatting>
  <conditionalFormatting sqref="H61">
    <cfRule type="expression" dxfId="16735" priority="3869" stopIfTrue="1">
      <formula>LEN(TRIM($H$61))=0</formula>
    </cfRule>
  </conditionalFormatting>
  <conditionalFormatting sqref="F62">
    <cfRule type="expression" dxfId="16734" priority="3870" stopIfTrue="1">
      <formula>LEN(TRIM($F$62))=0</formula>
    </cfRule>
  </conditionalFormatting>
  <conditionalFormatting sqref="G62">
    <cfRule type="expression" dxfId="16733" priority="3871" stopIfTrue="1">
      <formula>LEN(TRIM($G$62))=0</formula>
    </cfRule>
  </conditionalFormatting>
  <conditionalFormatting sqref="H62">
    <cfRule type="expression" dxfId="16732" priority="3872" stopIfTrue="1">
      <formula>LEN(TRIM($H$62))=0</formula>
    </cfRule>
  </conditionalFormatting>
  <conditionalFormatting sqref="F63">
    <cfRule type="expression" dxfId="16731" priority="3873" stopIfTrue="1">
      <formula>LEN(TRIM($F$63))=0</formula>
    </cfRule>
  </conditionalFormatting>
  <conditionalFormatting sqref="G63">
    <cfRule type="expression" dxfId="16730" priority="3874" stopIfTrue="1">
      <formula>LEN(TRIM($G$63))=0</formula>
    </cfRule>
  </conditionalFormatting>
  <conditionalFormatting sqref="H63">
    <cfRule type="expression" dxfId="16729" priority="3875" stopIfTrue="1">
      <formula>LEN(TRIM($H$63))=0</formula>
    </cfRule>
  </conditionalFormatting>
  <conditionalFormatting sqref="J57">
    <cfRule type="expression" dxfId="16728" priority="3876" stopIfTrue="1">
      <formula>LEN(TRIM($J$57))=0</formula>
    </cfRule>
  </conditionalFormatting>
  <conditionalFormatting sqref="K57">
    <cfRule type="expression" dxfId="16727" priority="3877" stopIfTrue="1">
      <formula>LEN(TRIM($K$57))=0</formula>
    </cfRule>
  </conditionalFormatting>
  <conditionalFormatting sqref="L57">
    <cfRule type="expression" dxfId="16726" priority="3878" stopIfTrue="1">
      <formula>LEN(TRIM($L$57))=0</formula>
    </cfRule>
  </conditionalFormatting>
  <conditionalFormatting sqref="J58">
    <cfRule type="expression" dxfId="16725" priority="3879" stopIfTrue="1">
      <formula>LEN(TRIM($J$58))=0</formula>
    </cfRule>
  </conditionalFormatting>
  <conditionalFormatting sqref="K58">
    <cfRule type="expression" dxfId="16724" priority="3880" stopIfTrue="1">
      <formula>LEN(TRIM($K$58))=0</formula>
    </cfRule>
  </conditionalFormatting>
  <conditionalFormatting sqref="L58">
    <cfRule type="expression" dxfId="16723" priority="3881" stopIfTrue="1">
      <formula>LEN(TRIM($L$58))=0</formula>
    </cfRule>
  </conditionalFormatting>
  <conditionalFormatting sqref="J59">
    <cfRule type="expression" dxfId="16722" priority="3882" stopIfTrue="1">
      <formula>LEN(TRIM($J$59))=0</formula>
    </cfRule>
  </conditionalFormatting>
  <conditionalFormatting sqref="K59">
    <cfRule type="expression" dxfId="16721" priority="3883" stopIfTrue="1">
      <formula>LEN(TRIM($K$59))=0</formula>
    </cfRule>
  </conditionalFormatting>
  <conditionalFormatting sqref="L59">
    <cfRule type="expression" dxfId="16720" priority="3884" stopIfTrue="1">
      <formula>LEN(TRIM($L$59))=0</formula>
    </cfRule>
  </conditionalFormatting>
  <conditionalFormatting sqref="J60">
    <cfRule type="expression" dxfId="16719" priority="3885" stopIfTrue="1">
      <formula>LEN(TRIM($J$60))=0</formula>
    </cfRule>
  </conditionalFormatting>
  <conditionalFormatting sqref="K60">
    <cfRule type="expression" dxfId="16718" priority="3886" stopIfTrue="1">
      <formula>LEN(TRIM($K$60))=0</formula>
    </cfRule>
  </conditionalFormatting>
  <conditionalFormatting sqref="L60">
    <cfRule type="expression" dxfId="16717" priority="3887" stopIfTrue="1">
      <formula>LEN(TRIM($L$60))=0</formula>
    </cfRule>
  </conditionalFormatting>
  <conditionalFormatting sqref="J61">
    <cfRule type="expression" dxfId="16716" priority="3888" stopIfTrue="1">
      <formula>LEN(TRIM($J$61))=0</formula>
    </cfRule>
  </conditionalFormatting>
  <conditionalFormatting sqref="K61">
    <cfRule type="expression" dxfId="16715" priority="3889" stopIfTrue="1">
      <formula>LEN(TRIM($K$61))=0</formula>
    </cfRule>
  </conditionalFormatting>
  <conditionalFormatting sqref="L61">
    <cfRule type="expression" dxfId="16714" priority="3890" stopIfTrue="1">
      <formula>LEN(TRIM($L$61))=0</formula>
    </cfRule>
  </conditionalFormatting>
  <conditionalFormatting sqref="J62">
    <cfRule type="expression" dxfId="16713" priority="3891" stopIfTrue="1">
      <formula>LEN(TRIM($J$62))=0</formula>
    </cfRule>
  </conditionalFormatting>
  <conditionalFormatting sqref="K62">
    <cfRule type="expression" dxfId="16712" priority="3892" stopIfTrue="1">
      <formula>LEN(TRIM($K$62))=0</formula>
    </cfRule>
  </conditionalFormatting>
  <conditionalFormatting sqref="L62">
    <cfRule type="expression" dxfId="16711" priority="3893" stopIfTrue="1">
      <formula>LEN(TRIM($L$62))=0</formula>
    </cfRule>
  </conditionalFormatting>
  <conditionalFormatting sqref="J63">
    <cfRule type="expression" dxfId="16710" priority="3894" stopIfTrue="1">
      <formula>LEN(TRIM($J$63))=0</formula>
    </cfRule>
  </conditionalFormatting>
  <conditionalFormatting sqref="K63">
    <cfRule type="expression" dxfId="16709" priority="3895" stopIfTrue="1">
      <formula>LEN(TRIM($K$63))=0</formula>
    </cfRule>
  </conditionalFormatting>
  <conditionalFormatting sqref="L63">
    <cfRule type="expression" dxfId="16708" priority="3896" stopIfTrue="1">
      <formula>LEN(TRIM($L$63))=0</formula>
    </cfRule>
  </conditionalFormatting>
  <conditionalFormatting sqref="N57">
    <cfRule type="expression" dxfId="16707" priority="3897" stopIfTrue="1">
      <formula>LEN(TRIM($N$57))=0</formula>
    </cfRule>
  </conditionalFormatting>
  <conditionalFormatting sqref="O57">
    <cfRule type="expression" dxfId="16706" priority="3898" stopIfTrue="1">
      <formula>LEN(TRIM($O$57))=0</formula>
    </cfRule>
  </conditionalFormatting>
  <conditionalFormatting sqref="P57">
    <cfRule type="expression" dxfId="16705" priority="3899" stopIfTrue="1">
      <formula>LEN(TRIM($P$57))=0</formula>
    </cfRule>
  </conditionalFormatting>
  <conditionalFormatting sqref="N58">
    <cfRule type="expression" dxfId="16704" priority="3900" stopIfTrue="1">
      <formula>LEN(TRIM($N$58))=0</formula>
    </cfRule>
  </conditionalFormatting>
  <conditionalFormatting sqref="O58">
    <cfRule type="expression" dxfId="16703" priority="3901" stopIfTrue="1">
      <formula>LEN(TRIM($O$58))=0</formula>
    </cfRule>
  </conditionalFormatting>
  <conditionalFormatting sqref="P58">
    <cfRule type="expression" dxfId="16702" priority="3902" stopIfTrue="1">
      <formula>LEN(TRIM($P$58))=0</formula>
    </cfRule>
  </conditionalFormatting>
  <conditionalFormatting sqref="N59">
    <cfRule type="expression" dxfId="16701" priority="3903" stopIfTrue="1">
      <formula>LEN(TRIM($N$59))=0</formula>
    </cfRule>
  </conditionalFormatting>
  <conditionalFormatting sqref="O59">
    <cfRule type="expression" dxfId="16700" priority="3904" stopIfTrue="1">
      <formula>LEN(TRIM($O$59))=0</formula>
    </cfRule>
  </conditionalFormatting>
  <conditionalFormatting sqref="P59">
    <cfRule type="expression" dxfId="16699" priority="3905" stopIfTrue="1">
      <formula>LEN(TRIM($P$59))=0</formula>
    </cfRule>
  </conditionalFormatting>
  <conditionalFormatting sqref="N60">
    <cfRule type="expression" dxfId="16698" priority="3906" stopIfTrue="1">
      <formula>LEN(TRIM($N$60))=0</formula>
    </cfRule>
  </conditionalFormatting>
  <conditionalFormatting sqref="O60">
    <cfRule type="expression" dxfId="16697" priority="3907" stopIfTrue="1">
      <formula>LEN(TRIM($O$60))=0</formula>
    </cfRule>
  </conditionalFormatting>
  <conditionalFormatting sqref="P60">
    <cfRule type="expression" dxfId="16696" priority="3908" stopIfTrue="1">
      <formula>LEN(TRIM($P$60))=0</formula>
    </cfRule>
  </conditionalFormatting>
  <conditionalFormatting sqref="N61">
    <cfRule type="expression" dxfId="16695" priority="3909" stopIfTrue="1">
      <formula>LEN(TRIM($N$61))=0</formula>
    </cfRule>
  </conditionalFormatting>
  <conditionalFormatting sqref="O61">
    <cfRule type="expression" dxfId="16694" priority="3910" stopIfTrue="1">
      <formula>LEN(TRIM($O$61))=0</formula>
    </cfRule>
  </conditionalFormatting>
  <conditionalFormatting sqref="P61">
    <cfRule type="expression" dxfId="16693" priority="3911" stopIfTrue="1">
      <formula>LEN(TRIM($P$61))=0</formula>
    </cfRule>
  </conditionalFormatting>
  <conditionalFormatting sqref="N62">
    <cfRule type="expression" dxfId="16692" priority="3912" stopIfTrue="1">
      <formula>LEN(TRIM($N$62))=0</formula>
    </cfRule>
  </conditionalFormatting>
  <conditionalFormatting sqref="O62">
    <cfRule type="expression" dxfId="16691" priority="3913" stopIfTrue="1">
      <formula>LEN(TRIM($O$62))=0</formula>
    </cfRule>
  </conditionalFormatting>
  <conditionalFormatting sqref="P62">
    <cfRule type="expression" dxfId="16690" priority="3914" stopIfTrue="1">
      <formula>LEN(TRIM($P$62))=0</formula>
    </cfRule>
  </conditionalFormatting>
  <conditionalFormatting sqref="N63">
    <cfRule type="expression" dxfId="16689" priority="3915" stopIfTrue="1">
      <formula>LEN(TRIM($N$63))=0</formula>
    </cfRule>
  </conditionalFormatting>
  <conditionalFormatting sqref="O63">
    <cfRule type="expression" dxfId="16688" priority="3916" stopIfTrue="1">
      <formula>LEN(TRIM($O$63))=0</formula>
    </cfRule>
  </conditionalFormatting>
  <conditionalFormatting sqref="P63">
    <cfRule type="expression" dxfId="16687" priority="3917" stopIfTrue="1">
      <formula>LEN(TRIM($P$63))=0</formula>
    </cfRule>
  </conditionalFormatting>
  <conditionalFormatting sqref="R57">
    <cfRule type="expression" dxfId="16686" priority="3918" stopIfTrue="1">
      <formula>LEN(TRIM($R$57))=0</formula>
    </cfRule>
  </conditionalFormatting>
  <conditionalFormatting sqref="S57">
    <cfRule type="expression" dxfId="16685" priority="3919" stopIfTrue="1">
      <formula>LEN(TRIM($S$57))=0</formula>
    </cfRule>
  </conditionalFormatting>
  <conditionalFormatting sqref="T57">
    <cfRule type="expression" dxfId="16684" priority="3920" stopIfTrue="1">
      <formula>LEN(TRIM($T$57))=0</formula>
    </cfRule>
  </conditionalFormatting>
  <conditionalFormatting sqref="R58">
    <cfRule type="expression" dxfId="16683" priority="3921" stopIfTrue="1">
      <formula>LEN(TRIM($R$58))=0</formula>
    </cfRule>
  </conditionalFormatting>
  <conditionalFormatting sqref="S58">
    <cfRule type="expression" dxfId="16682" priority="3922" stopIfTrue="1">
      <formula>LEN(TRIM($S$58))=0</formula>
    </cfRule>
  </conditionalFormatting>
  <conditionalFormatting sqref="T58">
    <cfRule type="expression" dxfId="16681" priority="3923" stopIfTrue="1">
      <formula>LEN(TRIM($T$58))=0</formula>
    </cfRule>
  </conditionalFormatting>
  <conditionalFormatting sqref="R59">
    <cfRule type="expression" dxfId="16680" priority="3924" stopIfTrue="1">
      <formula>LEN(TRIM($R$59))=0</formula>
    </cfRule>
  </conditionalFormatting>
  <conditionalFormatting sqref="S59">
    <cfRule type="expression" dxfId="16679" priority="3925" stopIfTrue="1">
      <formula>LEN(TRIM($S$59))=0</formula>
    </cfRule>
  </conditionalFormatting>
  <conditionalFormatting sqref="T59">
    <cfRule type="expression" dxfId="16678" priority="3926" stopIfTrue="1">
      <formula>LEN(TRIM($T$59))=0</formula>
    </cfRule>
  </conditionalFormatting>
  <conditionalFormatting sqref="R60">
    <cfRule type="expression" dxfId="16677" priority="3927" stopIfTrue="1">
      <formula>LEN(TRIM($R$60))=0</formula>
    </cfRule>
  </conditionalFormatting>
  <conditionalFormatting sqref="S60">
    <cfRule type="expression" dxfId="16676" priority="3928" stopIfTrue="1">
      <formula>LEN(TRIM($S$60))=0</formula>
    </cfRule>
  </conditionalFormatting>
  <conditionalFormatting sqref="T60">
    <cfRule type="expression" dxfId="16675" priority="3929" stopIfTrue="1">
      <formula>LEN(TRIM($T$60))=0</formula>
    </cfRule>
  </conditionalFormatting>
  <conditionalFormatting sqref="R61">
    <cfRule type="expression" dxfId="16674" priority="3930" stopIfTrue="1">
      <formula>LEN(TRIM($R$61))=0</formula>
    </cfRule>
  </conditionalFormatting>
  <conditionalFormatting sqref="S61">
    <cfRule type="expression" dxfId="16673" priority="3931" stopIfTrue="1">
      <formula>LEN(TRIM($S$61))=0</formula>
    </cfRule>
  </conditionalFormatting>
  <conditionalFormatting sqref="T61">
    <cfRule type="expression" dxfId="16672" priority="3932" stopIfTrue="1">
      <formula>LEN(TRIM($T$61))=0</formula>
    </cfRule>
  </conditionalFormatting>
  <conditionalFormatting sqref="R62">
    <cfRule type="expression" dxfId="16671" priority="3933" stopIfTrue="1">
      <formula>LEN(TRIM($R$62))=0</formula>
    </cfRule>
  </conditionalFormatting>
  <conditionalFormatting sqref="S62">
    <cfRule type="expression" dxfId="16670" priority="3934" stopIfTrue="1">
      <formula>LEN(TRIM($S$62))=0</formula>
    </cfRule>
  </conditionalFormatting>
  <conditionalFormatting sqref="T62">
    <cfRule type="expression" dxfId="16669" priority="3935" stopIfTrue="1">
      <formula>LEN(TRIM($T$62))=0</formula>
    </cfRule>
  </conditionalFormatting>
  <conditionalFormatting sqref="R63">
    <cfRule type="expression" dxfId="16668" priority="3936" stopIfTrue="1">
      <formula>LEN(TRIM($R$63))=0</formula>
    </cfRule>
  </conditionalFormatting>
  <conditionalFormatting sqref="S63">
    <cfRule type="expression" dxfId="16667" priority="3937" stopIfTrue="1">
      <formula>LEN(TRIM($S$63))=0</formula>
    </cfRule>
  </conditionalFormatting>
  <conditionalFormatting sqref="T63">
    <cfRule type="expression" dxfId="16666" priority="3938" stopIfTrue="1">
      <formula>LEN(TRIM($T$63))=0</formula>
    </cfRule>
  </conditionalFormatting>
  <conditionalFormatting sqref="V57">
    <cfRule type="expression" dxfId="16665" priority="3939" stopIfTrue="1">
      <formula>LEN(TRIM($V$57))=0</formula>
    </cfRule>
  </conditionalFormatting>
  <conditionalFormatting sqref="W57">
    <cfRule type="expression" dxfId="16664" priority="3940" stopIfTrue="1">
      <formula>LEN(TRIM($W$57))=0</formula>
    </cfRule>
  </conditionalFormatting>
  <conditionalFormatting sqref="X57">
    <cfRule type="expression" dxfId="16663" priority="3941" stopIfTrue="1">
      <formula>LEN(TRIM($X$57))=0</formula>
    </cfRule>
  </conditionalFormatting>
  <conditionalFormatting sqref="V58">
    <cfRule type="expression" dxfId="16662" priority="3942" stopIfTrue="1">
      <formula>LEN(TRIM($V$58))=0</formula>
    </cfRule>
  </conditionalFormatting>
  <conditionalFormatting sqref="W58">
    <cfRule type="expression" dxfId="16661" priority="3943" stopIfTrue="1">
      <formula>LEN(TRIM($W$58))=0</formula>
    </cfRule>
  </conditionalFormatting>
  <conditionalFormatting sqref="X58">
    <cfRule type="expression" dxfId="16660" priority="3944" stopIfTrue="1">
      <formula>LEN(TRIM($X$58))=0</formula>
    </cfRule>
  </conditionalFormatting>
  <conditionalFormatting sqref="V59">
    <cfRule type="expression" dxfId="16659" priority="3945" stopIfTrue="1">
      <formula>LEN(TRIM($V$59))=0</formula>
    </cfRule>
  </conditionalFormatting>
  <conditionalFormatting sqref="W59">
    <cfRule type="expression" dxfId="16658" priority="3946" stopIfTrue="1">
      <formula>LEN(TRIM($W$59))=0</formula>
    </cfRule>
  </conditionalFormatting>
  <conditionalFormatting sqref="X59">
    <cfRule type="expression" dxfId="16657" priority="3947" stopIfTrue="1">
      <formula>LEN(TRIM($X$59))=0</formula>
    </cfRule>
  </conditionalFormatting>
  <conditionalFormatting sqref="V60">
    <cfRule type="expression" dxfId="16656" priority="3948" stopIfTrue="1">
      <formula>LEN(TRIM($V$60))=0</formula>
    </cfRule>
  </conditionalFormatting>
  <conditionalFormatting sqref="W60">
    <cfRule type="expression" dxfId="16655" priority="3949" stopIfTrue="1">
      <formula>LEN(TRIM($W$60))=0</formula>
    </cfRule>
  </conditionalFormatting>
  <conditionalFormatting sqref="X60">
    <cfRule type="expression" dxfId="16654" priority="3950" stopIfTrue="1">
      <formula>LEN(TRIM($X$60))=0</formula>
    </cfRule>
  </conditionalFormatting>
  <conditionalFormatting sqref="V61">
    <cfRule type="expression" dxfId="16653" priority="3951" stopIfTrue="1">
      <formula>LEN(TRIM($V$61))=0</formula>
    </cfRule>
  </conditionalFormatting>
  <conditionalFormatting sqref="W61">
    <cfRule type="expression" dxfId="16652" priority="3952" stopIfTrue="1">
      <formula>LEN(TRIM($W$61))=0</formula>
    </cfRule>
  </conditionalFormatting>
  <conditionalFormatting sqref="X61">
    <cfRule type="expression" dxfId="16651" priority="3953" stopIfTrue="1">
      <formula>LEN(TRIM($X$61))=0</formula>
    </cfRule>
  </conditionalFormatting>
  <conditionalFormatting sqref="V62">
    <cfRule type="expression" dxfId="16650" priority="3954" stopIfTrue="1">
      <formula>LEN(TRIM($V$62))=0</formula>
    </cfRule>
  </conditionalFormatting>
  <conditionalFormatting sqref="W62">
    <cfRule type="expression" dxfId="16649" priority="3955" stopIfTrue="1">
      <formula>LEN(TRIM($W$62))=0</formula>
    </cfRule>
  </conditionalFormatting>
  <conditionalFormatting sqref="X62">
    <cfRule type="expression" dxfId="16648" priority="3956" stopIfTrue="1">
      <formula>LEN(TRIM($X$62))=0</formula>
    </cfRule>
  </conditionalFormatting>
  <conditionalFormatting sqref="V63">
    <cfRule type="expression" dxfId="16647" priority="3957" stopIfTrue="1">
      <formula>LEN(TRIM($V$63))=0</formula>
    </cfRule>
  </conditionalFormatting>
  <conditionalFormatting sqref="W63">
    <cfRule type="expression" dxfId="16646" priority="3958" stopIfTrue="1">
      <formula>LEN(TRIM($W$63))=0</formula>
    </cfRule>
  </conditionalFormatting>
  <conditionalFormatting sqref="X63">
    <cfRule type="expression" dxfId="16645" priority="3959" stopIfTrue="1">
      <formula>LEN(TRIM($X$63))=0</formula>
    </cfRule>
  </conditionalFormatting>
  <conditionalFormatting sqref="Z57">
    <cfRule type="expression" dxfId="16644" priority="3960" stopIfTrue="1">
      <formula>LEN(TRIM($Z$57))=0</formula>
    </cfRule>
  </conditionalFormatting>
  <conditionalFormatting sqref="AA57">
    <cfRule type="expression" dxfId="16643" priority="3961" stopIfTrue="1">
      <formula>LEN(TRIM($AA$57))=0</formula>
    </cfRule>
  </conditionalFormatting>
  <conditionalFormatting sqref="AB57">
    <cfRule type="expression" dxfId="16642" priority="3962" stopIfTrue="1">
      <formula>LEN(TRIM($AB$57))=0</formula>
    </cfRule>
  </conditionalFormatting>
  <conditionalFormatting sqref="Z58">
    <cfRule type="expression" dxfId="16641" priority="3963" stopIfTrue="1">
      <formula>LEN(TRIM($Z$58))=0</formula>
    </cfRule>
  </conditionalFormatting>
  <conditionalFormatting sqref="AA58">
    <cfRule type="expression" dxfId="16640" priority="3964" stopIfTrue="1">
      <formula>LEN(TRIM($AA$58))=0</formula>
    </cfRule>
  </conditionalFormatting>
  <conditionalFormatting sqref="AB58">
    <cfRule type="expression" dxfId="16639" priority="3965" stopIfTrue="1">
      <formula>LEN(TRIM($AB$58))=0</formula>
    </cfRule>
  </conditionalFormatting>
  <conditionalFormatting sqref="Z59">
    <cfRule type="expression" dxfId="16638" priority="3966" stopIfTrue="1">
      <formula>LEN(TRIM($Z$59))=0</formula>
    </cfRule>
  </conditionalFormatting>
  <conditionalFormatting sqref="AA59">
    <cfRule type="expression" dxfId="16637" priority="3967" stopIfTrue="1">
      <formula>LEN(TRIM($AA$59))=0</formula>
    </cfRule>
  </conditionalFormatting>
  <conditionalFormatting sqref="AB59">
    <cfRule type="expression" dxfId="16636" priority="3968" stopIfTrue="1">
      <formula>LEN(TRIM($AB$59))=0</formula>
    </cfRule>
  </conditionalFormatting>
  <conditionalFormatting sqref="Z60">
    <cfRule type="expression" dxfId="16635" priority="3969" stopIfTrue="1">
      <formula>LEN(TRIM($Z$60))=0</formula>
    </cfRule>
  </conditionalFormatting>
  <conditionalFormatting sqref="AA60">
    <cfRule type="expression" dxfId="16634" priority="3970" stopIfTrue="1">
      <formula>LEN(TRIM($AA$60))=0</formula>
    </cfRule>
  </conditionalFormatting>
  <conditionalFormatting sqref="AB60">
    <cfRule type="expression" dxfId="16633" priority="3971" stopIfTrue="1">
      <formula>LEN(TRIM($AB$60))=0</formula>
    </cfRule>
  </conditionalFormatting>
  <conditionalFormatting sqref="Z61">
    <cfRule type="expression" dxfId="16632" priority="3972" stopIfTrue="1">
      <formula>LEN(TRIM($Z$61))=0</formula>
    </cfRule>
  </conditionalFormatting>
  <conditionalFormatting sqref="AA61">
    <cfRule type="expression" dxfId="16631" priority="3973" stopIfTrue="1">
      <formula>LEN(TRIM($AA$61))=0</formula>
    </cfRule>
  </conditionalFormatting>
  <conditionalFormatting sqref="AB61">
    <cfRule type="expression" dxfId="16630" priority="3974" stopIfTrue="1">
      <formula>LEN(TRIM($AB$61))=0</formula>
    </cfRule>
  </conditionalFormatting>
  <conditionalFormatting sqref="Z62">
    <cfRule type="expression" dxfId="16629" priority="3975" stopIfTrue="1">
      <formula>LEN(TRIM($Z$62))=0</formula>
    </cfRule>
  </conditionalFormatting>
  <conditionalFormatting sqref="AA62">
    <cfRule type="expression" dxfId="16628" priority="3976" stopIfTrue="1">
      <formula>LEN(TRIM($AA$62))=0</formula>
    </cfRule>
  </conditionalFormatting>
  <conditionalFormatting sqref="AB62">
    <cfRule type="expression" dxfId="16627" priority="3977" stopIfTrue="1">
      <formula>LEN(TRIM($AB$62))=0</formula>
    </cfRule>
  </conditionalFormatting>
  <conditionalFormatting sqref="Z63">
    <cfRule type="expression" dxfId="16626" priority="3978" stopIfTrue="1">
      <formula>LEN(TRIM($Z$63))=0</formula>
    </cfRule>
  </conditionalFormatting>
  <conditionalFormatting sqref="AA63">
    <cfRule type="expression" dxfId="16625" priority="3979" stopIfTrue="1">
      <formula>LEN(TRIM($AA$63))=0</formula>
    </cfRule>
  </conditionalFormatting>
  <conditionalFormatting sqref="AB63">
    <cfRule type="expression" dxfId="16624" priority="3980" stopIfTrue="1">
      <formula>LEN(TRIM($AB$63))=0</formula>
    </cfRule>
  </conditionalFormatting>
  <conditionalFormatting sqref="AD57">
    <cfRule type="expression" dxfId="16623" priority="3981" stopIfTrue="1">
      <formula>LEN(TRIM($AD$57))=0</formula>
    </cfRule>
  </conditionalFormatting>
  <conditionalFormatting sqref="AE57">
    <cfRule type="expression" dxfId="16622" priority="3982" stopIfTrue="1">
      <formula>LEN(TRIM($AE$57))=0</formula>
    </cfRule>
  </conditionalFormatting>
  <conditionalFormatting sqref="AF57">
    <cfRule type="expression" dxfId="16621" priority="3983" stopIfTrue="1">
      <formula>LEN(TRIM($AF$57))=0</formula>
    </cfRule>
  </conditionalFormatting>
  <conditionalFormatting sqref="AD58">
    <cfRule type="expression" dxfId="16620" priority="3984" stopIfTrue="1">
      <formula>LEN(TRIM($AD$58))=0</formula>
    </cfRule>
  </conditionalFormatting>
  <conditionalFormatting sqref="AE58">
    <cfRule type="expression" dxfId="16619" priority="3985" stopIfTrue="1">
      <formula>LEN(TRIM($AE$58))=0</formula>
    </cfRule>
  </conditionalFormatting>
  <conditionalFormatting sqref="AF58">
    <cfRule type="expression" dxfId="16618" priority="3986" stopIfTrue="1">
      <formula>LEN(TRIM($AF$58))=0</formula>
    </cfRule>
  </conditionalFormatting>
  <conditionalFormatting sqref="AD59">
    <cfRule type="expression" dxfId="16617" priority="3987" stopIfTrue="1">
      <formula>LEN(TRIM($AD$59))=0</formula>
    </cfRule>
  </conditionalFormatting>
  <conditionalFormatting sqref="AE59">
    <cfRule type="expression" dxfId="16616" priority="3988" stopIfTrue="1">
      <formula>LEN(TRIM($AE$59))=0</formula>
    </cfRule>
  </conditionalFormatting>
  <conditionalFormatting sqref="AF59">
    <cfRule type="expression" dxfId="16615" priority="3989" stopIfTrue="1">
      <formula>LEN(TRIM($AF$59))=0</formula>
    </cfRule>
  </conditionalFormatting>
  <conditionalFormatting sqref="AD60">
    <cfRule type="expression" dxfId="16614" priority="3990" stopIfTrue="1">
      <formula>LEN(TRIM($AD$60))=0</formula>
    </cfRule>
  </conditionalFormatting>
  <conditionalFormatting sqref="AE60">
    <cfRule type="expression" dxfId="16613" priority="3991" stopIfTrue="1">
      <formula>LEN(TRIM($AE$60))=0</formula>
    </cfRule>
  </conditionalFormatting>
  <conditionalFormatting sqref="AF60">
    <cfRule type="expression" dxfId="16612" priority="3992" stopIfTrue="1">
      <formula>LEN(TRIM($AF$60))=0</formula>
    </cfRule>
  </conditionalFormatting>
  <conditionalFormatting sqref="AD61">
    <cfRule type="expression" dxfId="16611" priority="3993" stopIfTrue="1">
      <formula>LEN(TRIM($AD$61))=0</formula>
    </cfRule>
  </conditionalFormatting>
  <conditionalFormatting sqref="AE61">
    <cfRule type="expression" dxfId="16610" priority="3994" stopIfTrue="1">
      <formula>LEN(TRIM($AE$61))=0</formula>
    </cfRule>
  </conditionalFormatting>
  <conditionalFormatting sqref="AF61">
    <cfRule type="expression" dxfId="16609" priority="3995" stopIfTrue="1">
      <formula>LEN(TRIM($AF$61))=0</formula>
    </cfRule>
  </conditionalFormatting>
  <conditionalFormatting sqref="AD62">
    <cfRule type="expression" dxfId="16608" priority="3996" stopIfTrue="1">
      <formula>LEN(TRIM($AD$62))=0</formula>
    </cfRule>
  </conditionalFormatting>
  <conditionalFormatting sqref="AE62">
    <cfRule type="expression" dxfId="16607" priority="3997" stopIfTrue="1">
      <formula>LEN(TRIM($AE$62))=0</formula>
    </cfRule>
  </conditionalFormatting>
  <conditionalFormatting sqref="AF62">
    <cfRule type="expression" dxfId="16606" priority="3998" stopIfTrue="1">
      <formula>LEN(TRIM($AF$62))=0</formula>
    </cfRule>
  </conditionalFormatting>
  <conditionalFormatting sqref="AD63">
    <cfRule type="expression" dxfId="16605" priority="3999" stopIfTrue="1">
      <formula>LEN(TRIM($AD$63))=0</formula>
    </cfRule>
  </conditionalFormatting>
  <conditionalFormatting sqref="AE63">
    <cfRule type="expression" dxfId="16604" priority="4000" stopIfTrue="1">
      <formula>LEN(TRIM($AE$63))=0</formula>
    </cfRule>
  </conditionalFormatting>
  <conditionalFormatting sqref="AF63">
    <cfRule type="expression" dxfId="16603" priority="4001" stopIfTrue="1">
      <formula>LEN(TRIM($AF$63))=0</formula>
    </cfRule>
  </conditionalFormatting>
  <conditionalFormatting sqref="AH57">
    <cfRule type="expression" dxfId="16602" priority="4002" stopIfTrue="1">
      <formula>LEN(TRIM($AH$57))=0</formula>
    </cfRule>
  </conditionalFormatting>
  <conditionalFormatting sqref="AI57">
    <cfRule type="expression" dxfId="16601" priority="4003" stopIfTrue="1">
      <formula>LEN(TRIM($AI$57))=0</formula>
    </cfRule>
  </conditionalFormatting>
  <conditionalFormatting sqref="AJ57">
    <cfRule type="expression" dxfId="16600" priority="4004" stopIfTrue="1">
      <formula>LEN(TRIM($AJ$57))=0</formula>
    </cfRule>
  </conditionalFormatting>
  <conditionalFormatting sqref="AH58">
    <cfRule type="expression" dxfId="16599" priority="4005" stopIfTrue="1">
      <formula>LEN(TRIM($AH$58))=0</formula>
    </cfRule>
  </conditionalFormatting>
  <conditionalFormatting sqref="AI58">
    <cfRule type="expression" dxfId="16598" priority="4006" stopIfTrue="1">
      <formula>LEN(TRIM($AI$58))=0</formula>
    </cfRule>
  </conditionalFormatting>
  <conditionalFormatting sqref="AJ58">
    <cfRule type="expression" dxfId="16597" priority="4007" stopIfTrue="1">
      <formula>LEN(TRIM($AJ$58))=0</formula>
    </cfRule>
  </conditionalFormatting>
  <conditionalFormatting sqref="AH59">
    <cfRule type="expression" dxfId="16596" priority="4008" stopIfTrue="1">
      <formula>LEN(TRIM($AH$59))=0</formula>
    </cfRule>
  </conditionalFormatting>
  <conditionalFormatting sqref="AI59">
    <cfRule type="expression" dxfId="16595" priority="4009" stopIfTrue="1">
      <formula>LEN(TRIM($AI$59))=0</formula>
    </cfRule>
  </conditionalFormatting>
  <conditionalFormatting sqref="AJ59">
    <cfRule type="expression" dxfId="16594" priority="4010" stopIfTrue="1">
      <formula>LEN(TRIM($AJ$59))=0</formula>
    </cfRule>
  </conditionalFormatting>
  <conditionalFormatting sqref="AH60">
    <cfRule type="expression" dxfId="16593" priority="4011" stopIfTrue="1">
      <formula>LEN(TRIM($AH$60))=0</formula>
    </cfRule>
  </conditionalFormatting>
  <conditionalFormatting sqref="AI60">
    <cfRule type="expression" dxfId="16592" priority="4012" stopIfTrue="1">
      <formula>LEN(TRIM($AI$60))=0</formula>
    </cfRule>
  </conditionalFormatting>
  <conditionalFormatting sqref="AJ60">
    <cfRule type="expression" dxfId="16591" priority="4013" stopIfTrue="1">
      <formula>LEN(TRIM($AJ$60))=0</formula>
    </cfRule>
  </conditionalFormatting>
  <conditionalFormatting sqref="AH61">
    <cfRule type="expression" dxfId="16590" priority="4014" stopIfTrue="1">
      <formula>LEN(TRIM($AH$61))=0</formula>
    </cfRule>
  </conditionalFormatting>
  <conditionalFormatting sqref="AI61">
    <cfRule type="expression" dxfId="16589" priority="4015" stopIfTrue="1">
      <formula>LEN(TRIM($AI$61))=0</formula>
    </cfRule>
  </conditionalFormatting>
  <conditionalFormatting sqref="AJ61">
    <cfRule type="expression" dxfId="16588" priority="4016" stopIfTrue="1">
      <formula>LEN(TRIM($AJ$61))=0</formula>
    </cfRule>
  </conditionalFormatting>
  <conditionalFormatting sqref="AH62">
    <cfRule type="expression" dxfId="16587" priority="4017" stopIfTrue="1">
      <formula>LEN(TRIM($AH$62))=0</formula>
    </cfRule>
  </conditionalFormatting>
  <conditionalFormatting sqref="AI62">
    <cfRule type="expression" dxfId="16586" priority="4018" stopIfTrue="1">
      <formula>LEN(TRIM($AI$62))=0</formula>
    </cfRule>
  </conditionalFormatting>
  <conditionalFormatting sqref="AJ62">
    <cfRule type="expression" dxfId="16585" priority="4019" stopIfTrue="1">
      <formula>LEN(TRIM($AJ$62))=0</formula>
    </cfRule>
  </conditionalFormatting>
  <conditionalFormatting sqref="AH63">
    <cfRule type="expression" dxfId="16584" priority="4020" stopIfTrue="1">
      <formula>LEN(TRIM($AH$63))=0</formula>
    </cfRule>
  </conditionalFormatting>
  <conditionalFormatting sqref="AI63">
    <cfRule type="expression" dxfId="16583" priority="4021" stopIfTrue="1">
      <formula>LEN(TRIM($AI$63))=0</formula>
    </cfRule>
  </conditionalFormatting>
  <conditionalFormatting sqref="AJ63">
    <cfRule type="expression" dxfId="16582" priority="4022" stopIfTrue="1">
      <formula>LEN(TRIM($AJ$63))=0</formula>
    </cfRule>
  </conditionalFormatting>
  <conditionalFormatting sqref="AL57">
    <cfRule type="expression" dxfId="16581" priority="4023" stopIfTrue="1">
      <formula>LEN(TRIM($AL$57))=0</formula>
    </cfRule>
  </conditionalFormatting>
  <conditionalFormatting sqref="AM57">
    <cfRule type="expression" dxfId="16580" priority="4024" stopIfTrue="1">
      <formula>LEN(TRIM($AM$57))=0</formula>
    </cfRule>
  </conditionalFormatting>
  <conditionalFormatting sqref="AN57">
    <cfRule type="expression" dxfId="16579" priority="4025" stopIfTrue="1">
      <formula>LEN(TRIM($AN$57))=0</formula>
    </cfRule>
  </conditionalFormatting>
  <conditionalFormatting sqref="AL58">
    <cfRule type="expression" dxfId="16578" priority="4026" stopIfTrue="1">
      <formula>LEN(TRIM($AL$58))=0</formula>
    </cfRule>
  </conditionalFormatting>
  <conditionalFormatting sqref="AM58">
    <cfRule type="expression" dxfId="16577" priority="4027" stopIfTrue="1">
      <formula>LEN(TRIM($AM$58))=0</formula>
    </cfRule>
  </conditionalFormatting>
  <conditionalFormatting sqref="AN58">
    <cfRule type="expression" dxfId="16576" priority="4028" stopIfTrue="1">
      <formula>LEN(TRIM($AN$58))=0</formula>
    </cfRule>
  </conditionalFormatting>
  <conditionalFormatting sqref="AL59">
    <cfRule type="expression" dxfId="16575" priority="4029" stopIfTrue="1">
      <formula>LEN(TRIM($AL$59))=0</formula>
    </cfRule>
  </conditionalFormatting>
  <conditionalFormatting sqref="AM59">
    <cfRule type="expression" dxfId="16574" priority="4030" stopIfTrue="1">
      <formula>LEN(TRIM($AM$59))=0</formula>
    </cfRule>
  </conditionalFormatting>
  <conditionalFormatting sqref="AN59">
    <cfRule type="expression" dxfId="16573" priority="4031" stopIfTrue="1">
      <formula>LEN(TRIM($AN$59))=0</formula>
    </cfRule>
  </conditionalFormatting>
  <conditionalFormatting sqref="AL60">
    <cfRule type="expression" dxfId="16572" priority="4032" stopIfTrue="1">
      <formula>LEN(TRIM($AL$60))=0</formula>
    </cfRule>
  </conditionalFormatting>
  <conditionalFormatting sqref="AM60">
    <cfRule type="expression" dxfId="16571" priority="4033" stopIfTrue="1">
      <formula>LEN(TRIM($AM$60))=0</formula>
    </cfRule>
  </conditionalFormatting>
  <conditionalFormatting sqref="AN60">
    <cfRule type="expression" dxfId="16570" priority="4034" stopIfTrue="1">
      <formula>LEN(TRIM($AN$60))=0</formula>
    </cfRule>
  </conditionalFormatting>
  <conditionalFormatting sqref="AL61">
    <cfRule type="expression" dxfId="16569" priority="4035" stopIfTrue="1">
      <formula>LEN(TRIM($AL$61))=0</formula>
    </cfRule>
  </conditionalFormatting>
  <conditionalFormatting sqref="AM61">
    <cfRule type="expression" dxfId="16568" priority="4036" stopIfTrue="1">
      <formula>LEN(TRIM($AM$61))=0</formula>
    </cfRule>
  </conditionalFormatting>
  <conditionalFormatting sqref="AN61">
    <cfRule type="expression" dxfId="16567" priority="4037" stopIfTrue="1">
      <formula>LEN(TRIM($AN$61))=0</formula>
    </cfRule>
  </conditionalFormatting>
  <conditionalFormatting sqref="AL62">
    <cfRule type="expression" dxfId="16566" priority="4038" stopIfTrue="1">
      <formula>LEN(TRIM($AL$62))=0</formula>
    </cfRule>
  </conditionalFormatting>
  <conditionalFormatting sqref="AM62">
    <cfRule type="expression" dxfId="16565" priority="4039" stopIfTrue="1">
      <formula>LEN(TRIM($AM$62))=0</formula>
    </cfRule>
  </conditionalFormatting>
  <conditionalFormatting sqref="AN62">
    <cfRule type="expression" dxfId="16564" priority="4040" stopIfTrue="1">
      <formula>LEN(TRIM($AN$62))=0</formula>
    </cfRule>
  </conditionalFormatting>
  <conditionalFormatting sqref="AL63">
    <cfRule type="expression" dxfId="16563" priority="4041" stopIfTrue="1">
      <formula>LEN(TRIM($AL$63))=0</formula>
    </cfRule>
  </conditionalFormatting>
  <conditionalFormatting sqref="AM63">
    <cfRule type="expression" dxfId="16562" priority="4042" stopIfTrue="1">
      <formula>LEN(TRIM($AM$63))=0</formula>
    </cfRule>
  </conditionalFormatting>
  <conditionalFormatting sqref="AN63">
    <cfRule type="expression" dxfId="16561" priority="4043" stopIfTrue="1">
      <formula>LEN(TRIM($AN$63))=0</formula>
    </cfRule>
  </conditionalFormatting>
  <conditionalFormatting sqref="AP57">
    <cfRule type="expression" dxfId="16560" priority="4044" stopIfTrue="1">
      <formula>LEN(TRIM($AP$57))=0</formula>
    </cfRule>
  </conditionalFormatting>
  <conditionalFormatting sqref="AQ57">
    <cfRule type="expression" dxfId="16559" priority="4045" stopIfTrue="1">
      <formula>LEN(TRIM($AQ$57))=0</formula>
    </cfRule>
  </conditionalFormatting>
  <conditionalFormatting sqref="AR57">
    <cfRule type="expression" dxfId="16558" priority="4046" stopIfTrue="1">
      <formula>LEN(TRIM($AR$57))=0</formula>
    </cfRule>
  </conditionalFormatting>
  <conditionalFormatting sqref="AP58">
    <cfRule type="expression" dxfId="16557" priority="4047" stopIfTrue="1">
      <formula>LEN(TRIM($AP$58))=0</formula>
    </cfRule>
  </conditionalFormatting>
  <conditionalFormatting sqref="AQ58">
    <cfRule type="expression" dxfId="16556" priority="4048" stopIfTrue="1">
      <formula>LEN(TRIM($AQ$58))=0</formula>
    </cfRule>
  </conditionalFormatting>
  <conditionalFormatting sqref="AR58">
    <cfRule type="expression" dxfId="16555" priority="4049" stopIfTrue="1">
      <formula>LEN(TRIM($AR$58))=0</formula>
    </cfRule>
  </conditionalFormatting>
  <conditionalFormatting sqref="AP59">
    <cfRule type="expression" dxfId="16554" priority="4050" stopIfTrue="1">
      <formula>LEN(TRIM($AP$59))=0</formula>
    </cfRule>
  </conditionalFormatting>
  <conditionalFormatting sqref="AQ59">
    <cfRule type="expression" dxfId="16553" priority="4051" stopIfTrue="1">
      <formula>LEN(TRIM($AQ$59))=0</formula>
    </cfRule>
  </conditionalFormatting>
  <conditionalFormatting sqref="AR59">
    <cfRule type="expression" dxfId="16552" priority="4052" stopIfTrue="1">
      <formula>LEN(TRIM($AR$59))=0</formula>
    </cfRule>
  </conditionalFormatting>
  <conditionalFormatting sqref="AP60">
    <cfRule type="expression" dxfId="16551" priority="4053" stopIfTrue="1">
      <formula>LEN(TRIM($AP$60))=0</formula>
    </cfRule>
  </conditionalFormatting>
  <conditionalFormatting sqref="AQ60">
    <cfRule type="expression" dxfId="16550" priority="4054" stopIfTrue="1">
      <formula>LEN(TRIM($AQ$60))=0</formula>
    </cfRule>
  </conditionalFormatting>
  <conditionalFormatting sqref="AR60">
    <cfRule type="expression" dxfId="16549" priority="4055" stopIfTrue="1">
      <formula>LEN(TRIM($AR$60))=0</formula>
    </cfRule>
  </conditionalFormatting>
  <conditionalFormatting sqref="AP61">
    <cfRule type="expression" dxfId="16548" priority="4056" stopIfTrue="1">
      <formula>LEN(TRIM($AP$61))=0</formula>
    </cfRule>
  </conditionalFormatting>
  <conditionalFormatting sqref="AQ61">
    <cfRule type="expression" dxfId="16547" priority="4057" stopIfTrue="1">
      <formula>LEN(TRIM($AQ$61))=0</formula>
    </cfRule>
  </conditionalFormatting>
  <conditionalFormatting sqref="AR61">
    <cfRule type="expression" dxfId="16546" priority="4058" stopIfTrue="1">
      <formula>LEN(TRIM($AR$61))=0</formula>
    </cfRule>
  </conditionalFormatting>
  <conditionalFormatting sqref="AP62">
    <cfRule type="expression" dxfId="16545" priority="4059" stopIfTrue="1">
      <formula>LEN(TRIM($AP$62))=0</formula>
    </cfRule>
  </conditionalFormatting>
  <conditionalFormatting sqref="AQ62">
    <cfRule type="expression" dxfId="16544" priority="4060" stopIfTrue="1">
      <formula>LEN(TRIM($AQ$62))=0</formula>
    </cfRule>
  </conditionalFormatting>
  <conditionalFormatting sqref="AR62">
    <cfRule type="expression" dxfId="16543" priority="4061" stopIfTrue="1">
      <formula>LEN(TRIM($AR$62))=0</formula>
    </cfRule>
  </conditionalFormatting>
  <conditionalFormatting sqref="AP63">
    <cfRule type="expression" dxfId="16542" priority="4062" stopIfTrue="1">
      <formula>LEN(TRIM($AP$63))=0</formula>
    </cfRule>
  </conditionalFormatting>
  <conditionalFormatting sqref="AQ63">
    <cfRule type="expression" dxfId="16541" priority="4063" stopIfTrue="1">
      <formula>LEN(TRIM($AQ$63))=0</formula>
    </cfRule>
  </conditionalFormatting>
  <conditionalFormatting sqref="AR63">
    <cfRule type="expression" dxfId="16540" priority="4064" stopIfTrue="1">
      <formula>LEN(TRIM($AR$63))=0</formula>
    </cfRule>
  </conditionalFormatting>
  <conditionalFormatting sqref="AT57">
    <cfRule type="expression" dxfId="16539" priority="4065" stopIfTrue="1">
      <formula>LEN(TRIM($AT$57))=0</formula>
    </cfRule>
  </conditionalFormatting>
  <conditionalFormatting sqref="AU57">
    <cfRule type="expression" dxfId="16538" priority="4066" stopIfTrue="1">
      <formula>LEN(TRIM($AU$57))=0</formula>
    </cfRule>
  </conditionalFormatting>
  <conditionalFormatting sqref="AV57">
    <cfRule type="expression" dxfId="16537" priority="4067" stopIfTrue="1">
      <formula>LEN(TRIM($AV$57))=0</formula>
    </cfRule>
  </conditionalFormatting>
  <conditionalFormatting sqref="AT58">
    <cfRule type="expression" dxfId="16536" priority="4068" stopIfTrue="1">
      <formula>LEN(TRIM($AT$58))=0</formula>
    </cfRule>
  </conditionalFormatting>
  <conditionalFormatting sqref="AU58">
    <cfRule type="expression" dxfId="16535" priority="4069" stopIfTrue="1">
      <formula>LEN(TRIM($AU$58))=0</formula>
    </cfRule>
  </conditionalFormatting>
  <conditionalFormatting sqref="AV58">
    <cfRule type="expression" dxfId="16534" priority="4070" stopIfTrue="1">
      <formula>LEN(TRIM($AV$58))=0</formula>
    </cfRule>
  </conditionalFormatting>
  <conditionalFormatting sqref="AT59">
    <cfRule type="expression" dxfId="16533" priority="4071" stopIfTrue="1">
      <formula>LEN(TRIM($AT$59))=0</formula>
    </cfRule>
  </conditionalFormatting>
  <conditionalFormatting sqref="AU59">
    <cfRule type="expression" dxfId="16532" priority="4072" stopIfTrue="1">
      <formula>LEN(TRIM($AU$59))=0</formula>
    </cfRule>
  </conditionalFormatting>
  <conditionalFormatting sqref="AV59">
    <cfRule type="expression" dxfId="16531" priority="4073" stopIfTrue="1">
      <formula>LEN(TRIM($AV$59))=0</formula>
    </cfRule>
  </conditionalFormatting>
  <conditionalFormatting sqref="AT60">
    <cfRule type="expression" dxfId="16530" priority="4074" stopIfTrue="1">
      <formula>LEN(TRIM($AT$60))=0</formula>
    </cfRule>
  </conditionalFormatting>
  <conditionalFormatting sqref="AU60">
    <cfRule type="expression" dxfId="16529" priority="4075" stopIfTrue="1">
      <formula>LEN(TRIM($AU$60))=0</formula>
    </cfRule>
  </conditionalFormatting>
  <conditionalFormatting sqref="AV60">
    <cfRule type="expression" dxfId="16528" priority="4076" stopIfTrue="1">
      <formula>LEN(TRIM($AV$60))=0</formula>
    </cfRule>
  </conditionalFormatting>
  <conditionalFormatting sqref="AT61">
    <cfRule type="expression" dxfId="16527" priority="4077" stopIfTrue="1">
      <formula>LEN(TRIM($AT$61))=0</formula>
    </cfRule>
  </conditionalFormatting>
  <conditionalFormatting sqref="AU61">
    <cfRule type="expression" dxfId="16526" priority="4078" stopIfTrue="1">
      <formula>LEN(TRIM($AU$61))=0</formula>
    </cfRule>
  </conditionalFormatting>
  <conditionalFormatting sqref="AV61">
    <cfRule type="expression" dxfId="16525" priority="4079" stopIfTrue="1">
      <formula>LEN(TRIM($AV$61))=0</formula>
    </cfRule>
  </conditionalFormatting>
  <conditionalFormatting sqref="AT62">
    <cfRule type="expression" dxfId="16524" priority="4080" stopIfTrue="1">
      <formula>LEN(TRIM($AT$62))=0</formula>
    </cfRule>
  </conditionalFormatting>
  <conditionalFormatting sqref="AU62">
    <cfRule type="expression" dxfId="16523" priority="4081" stopIfTrue="1">
      <formula>LEN(TRIM($AU$62))=0</formula>
    </cfRule>
  </conditionalFormatting>
  <conditionalFormatting sqref="AV62">
    <cfRule type="expression" dxfId="16522" priority="4082" stopIfTrue="1">
      <formula>LEN(TRIM($AV$62))=0</formula>
    </cfRule>
  </conditionalFormatting>
  <conditionalFormatting sqref="AT63">
    <cfRule type="expression" dxfId="16521" priority="4083" stopIfTrue="1">
      <formula>LEN(TRIM($AT$63))=0</formula>
    </cfRule>
  </conditionalFormatting>
  <conditionalFormatting sqref="AU63">
    <cfRule type="expression" dxfId="16520" priority="4084" stopIfTrue="1">
      <formula>LEN(TRIM($AU$63))=0</formula>
    </cfRule>
  </conditionalFormatting>
  <conditionalFormatting sqref="AV63">
    <cfRule type="expression" dxfId="16519" priority="4085" stopIfTrue="1">
      <formula>LEN(TRIM($AV$63))=0</formula>
    </cfRule>
  </conditionalFormatting>
  <conditionalFormatting sqref="AX57">
    <cfRule type="expression" dxfId="16518" priority="4086" stopIfTrue="1">
      <formula>LEN(TRIM($AX$57))=0</formula>
    </cfRule>
  </conditionalFormatting>
  <conditionalFormatting sqref="AY57">
    <cfRule type="expression" dxfId="16517" priority="4087" stopIfTrue="1">
      <formula>LEN(TRIM($AY$57))=0</formula>
    </cfRule>
  </conditionalFormatting>
  <conditionalFormatting sqref="AZ57">
    <cfRule type="expression" dxfId="16516" priority="4088" stopIfTrue="1">
      <formula>LEN(TRIM($AZ$57))=0</formula>
    </cfRule>
  </conditionalFormatting>
  <conditionalFormatting sqref="AX58">
    <cfRule type="expression" dxfId="16515" priority="4089" stopIfTrue="1">
      <formula>LEN(TRIM($AX$58))=0</formula>
    </cfRule>
  </conditionalFormatting>
  <conditionalFormatting sqref="AY58">
    <cfRule type="expression" dxfId="16514" priority="4090" stopIfTrue="1">
      <formula>LEN(TRIM($AY$58))=0</formula>
    </cfRule>
  </conditionalFormatting>
  <conditionalFormatting sqref="AZ58">
    <cfRule type="expression" dxfId="16513" priority="4091" stopIfTrue="1">
      <formula>LEN(TRIM($AZ$58))=0</formula>
    </cfRule>
  </conditionalFormatting>
  <conditionalFormatting sqref="AX59">
    <cfRule type="expression" dxfId="16512" priority="4092" stopIfTrue="1">
      <formula>LEN(TRIM($AX$59))=0</formula>
    </cfRule>
  </conditionalFormatting>
  <conditionalFormatting sqref="AY59">
    <cfRule type="expression" dxfId="16511" priority="4093" stopIfTrue="1">
      <formula>LEN(TRIM($AY$59))=0</formula>
    </cfRule>
  </conditionalFormatting>
  <conditionalFormatting sqref="AZ59">
    <cfRule type="expression" dxfId="16510" priority="4094" stopIfTrue="1">
      <formula>LEN(TRIM($AZ$59))=0</formula>
    </cfRule>
  </conditionalFormatting>
  <conditionalFormatting sqref="AX60">
    <cfRule type="expression" dxfId="16509" priority="4095" stopIfTrue="1">
      <formula>LEN(TRIM($AX$60))=0</formula>
    </cfRule>
  </conditionalFormatting>
  <conditionalFormatting sqref="AY60">
    <cfRule type="expression" dxfId="16508" priority="4096" stopIfTrue="1">
      <formula>LEN(TRIM($AY$60))=0</formula>
    </cfRule>
  </conditionalFormatting>
  <conditionalFormatting sqref="AZ60">
    <cfRule type="expression" dxfId="16507" priority="4097" stopIfTrue="1">
      <formula>LEN(TRIM($AZ$60))=0</formula>
    </cfRule>
  </conditionalFormatting>
  <conditionalFormatting sqref="AX61">
    <cfRule type="expression" dxfId="16506" priority="4098" stopIfTrue="1">
      <formula>LEN(TRIM($AX$61))=0</formula>
    </cfRule>
  </conditionalFormatting>
  <conditionalFormatting sqref="AY61">
    <cfRule type="expression" dxfId="16505" priority="4099" stopIfTrue="1">
      <formula>LEN(TRIM($AY$61))=0</formula>
    </cfRule>
  </conditionalFormatting>
  <conditionalFormatting sqref="AZ61">
    <cfRule type="expression" dxfId="16504" priority="4100" stopIfTrue="1">
      <formula>LEN(TRIM($AZ$61))=0</formula>
    </cfRule>
  </conditionalFormatting>
  <conditionalFormatting sqref="AX62">
    <cfRule type="expression" dxfId="16503" priority="4101" stopIfTrue="1">
      <formula>LEN(TRIM($AX$62))=0</formula>
    </cfRule>
  </conditionalFormatting>
  <conditionalFormatting sqref="AY62">
    <cfRule type="expression" dxfId="16502" priority="4102" stopIfTrue="1">
      <formula>LEN(TRIM($AY$62))=0</formula>
    </cfRule>
  </conditionalFormatting>
  <conditionalFormatting sqref="AZ62">
    <cfRule type="expression" dxfId="16501" priority="4103" stopIfTrue="1">
      <formula>LEN(TRIM($AZ$62))=0</formula>
    </cfRule>
  </conditionalFormatting>
  <conditionalFormatting sqref="AX63">
    <cfRule type="expression" dxfId="16500" priority="4104" stopIfTrue="1">
      <formula>LEN(TRIM($AX$63))=0</formula>
    </cfRule>
  </conditionalFormatting>
  <conditionalFormatting sqref="AY63">
    <cfRule type="expression" dxfId="16499" priority="4105" stopIfTrue="1">
      <formula>LEN(TRIM($AY$63))=0</formula>
    </cfRule>
  </conditionalFormatting>
  <conditionalFormatting sqref="AZ63">
    <cfRule type="expression" dxfId="16498" priority="4106" stopIfTrue="1">
      <formula>LEN(TRIM($AZ$63))=0</formula>
    </cfRule>
  </conditionalFormatting>
  <conditionalFormatting sqref="BB57">
    <cfRule type="expression" dxfId="16497" priority="4107" stopIfTrue="1">
      <formula>LEN(TRIM($BB$57))=0</formula>
    </cfRule>
  </conditionalFormatting>
  <conditionalFormatting sqref="BC57">
    <cfRule type="expression" dxfId="16496" priority="4108" stopIfTrue="1">
      <formula>LEN(TRIM($BC$57))=0</formula>
    </cfRule>
  </conditionalFormatting>
  <conditionalFormatting sqref="BD57">
    <cfRule type="expression" dxfId="16495" priority="4109" stopIfTrue="1">
      <formula>LEN(TRIM($BD$57))=0</formula>
    </cfRule>
  </conditionalFormatting>
  <conditionalFormatting sqref="BB58">
    <cfRule type="expression" dxfId="16494" priority="4110" stopIfTrue="1">
      <formula>LEN(TRIM($BB$58))=0</formula>
    </cfRule>
  </conditionalFormatting>
  <conditionalFormatting sqref="BC58">
    <cfRule type="expression" dxfId="16493" priority="4111" stopIfTrue="1">
      <formula>LEN(TRIM($BC$58))=0</formula>
    </cfRule>
  </conditionalFormatting>
  <conditionalFormatting sqref="BD58">
    <cfRule type="expression" dxfId="16492" priority="4112" stopIfTrue="1">
      <formula>LEN(TRIM($BD$58))=0</formula>
    </cfRule>
  </conditionalFormatting>
  <conditionalFormatting sqref="BB59">
    <cfRule type="expression" dxfId="16491" priority="4113" stopIfTrue="1">
      <formula>LEN(TRIM($BB$59))=0</formula>
    </cfRule>
  </conditionalFormatting>
  <conditionalFormatting sqref="BC59">
    <cfRule type="expression" dxfId="16490" priority="4114" stopIfTrue="1">
      <formula>LEN(TRIM($BC$59))=0</formula>
    </cfRule>
  </conditionalFormatting>
  <conditionalFormatting sqref="BD59">
    <cfRule type="expression" dxfId="16489" priority="4115" stopIfTrue="1">
      <formula>LEN(TRIM($BD$59))=0</formula>
    </cfRule>
  </conditionalFormatting>
  <conditionalFormatting sqref="BB60">
    <cfRule type="expression" dxfId="16488" priority="4116" stopIfTrue="1">
      <formula>LEN(TRIM($BB$60))=0</formula>
    </cfRule>
  </conditionalFormatting>
  <conditionalFormatting sqref="BC60">
    <cfRule type="expression" dxfId="16487" priority="4117" stopIfTrue="1">
      <formula>LEN(TRIM($BC$60))=0</formula>
    </cfRule>
  </conditionalFormatting>
  <conditionalFormatting sqref="BD60">
    <cfRule type="expression" dxfId="16486" priority="4118" stopIfTrue="1">
      <formula>LEN(TRIM($BD$60))=0</formula>
    </cfRule>
  </conditionalFormatting>
  <conditionalFormatting sqref="BB61">
    <cfRule type="expression" dxfId="16485" priority="4119" stopIfTrue="1">
      <formula>LEN(TRIM($BB$61))=0</formula>
    </cfRule>
  </conditionalFormatting>
  <conditionalFormatting sqref="BC61">
    <cfRule type="expression" dxfId="16484" priority="4120" stopIfTrue="1">
      <formula>LEN(TRIM($BC$61))=0</formula>
    </cfRule>
  </conditionalFormatting>
  <conditionalFormatting sqref="BD61">
    <cfRule type="expression" dxfId="16483" priority="4121" stopIfTrue="1">
      <formula>LEN(TRIM($BD$61))=0</formula>
    </cfRule>
  </conditionalFormatting>
  <conditionalFormatting sqref="BB62">
    <cfRule type="expression" dxfId="16482" priority="4122" stopIfTrue="1">
      <formula>LEN(TRIM($BB$62))=0</formula>
    </cfRule>
  </conditionalFormatting>
  <conditionalFormatting sqref="BC62">
    <cfRule type="expression" dxfId="16481" priority="4123" stopIfTrue="1">
      <formula>LEN(TRIM($BC$62))=0</formula>
    </cfRule>
  </conditionalFormatting>
  <conditionalFormatting sqref="BD62">
    <cfRule type="expression" dxfId="16480" priority="4124" stopIfTrue="1">
      <formula>LEN(TRIM($BD$62))=0</formula>
    </cfRule>
  </conditionalFormatting>
  <conditionalFormatting sqref="BB63">
    <cfRule type="expression" dxfId="16479" priority="4125" stopIfTrue="1">
      <formula>LEN(TRIM($BB$63))=0</formula>
    </cfRule>
  </conditionalFormatting>
  <conditionalFormatting sqref="BC63">
    <cfRule type="expression" dxfId="16478" priority="4126" stopIfTrue="1">
      <formula>LEN(TRIM($BC$63))=0</formula>
    </cfRule>
  </conditionalFormatting>
  <conditionalFormatting sqref="BD63">
    <cfRule type="expression" dxfId="16477" priority="4127" stopIfTrue="1">
      <formula>LEN(TRIM($BD$63))=0</formula>
    </cfRule>
  </conditionalFormatting>
  <conditionalFormatting sqref="BF57">
    <cfRule type="expression" dxfId="16476" priority="4128" stopIfTrue="1">
      <formula>LEN(TRIM($BF$57))=0</formula>
    </cfRule>
  </conditionalFormatting>
  <conditionalFormatting sqref="BG57">
    <cfRule type="expression" dxfId="16475" priority="4129" stopIfTrue="1">
      <formula>LEN(TRIM($BG$57))=0</formula>
    </cfRule>
  </conditionalFormatting>
  <conditionalFormatting sqref="BH57">
    <cfRule type="expression" dxfId="16474" priority="4130" stopIfTrue="1">
      <formula>LEN(TRIM($BH$57))=0</formula>
    </cfRule>
  </conditionalFormatting>
  <conditionalFormatting sqref="BF58">
    <cfRule type="expression" dxfId="16473" priority="4131" stopIfTrue="1">
      <formula>LEN(TRIM($BF$58))=0</formula>
    </cfRule>
  </conditionalFormatting>
  <conditionalFormatting sqref="BG58">
    <cfRule type="expression" dxfId="16472" priority="4132" stopIfTrue="1">
      <formula>LEN(TRIM($BG$58))=0</formula>
    </cfRule>
  </conditionalFormatting>
  <conditionalFormatting sqref="BH58">
    <cfRule type="expression" dxfId="16471" priority="4133" stopIfTrue="1">
      <formula>LEN(TRIM($BH$58))=0</formula>
    </cfRule>
  </conditionalFormatting>
  <conditionalFormatting sqref="BF59">
    <cfRule type="expression" dxfId="16470" priority="4134" stopIfTrue="1">
      <formula>LEN(TRIM($BF$59))=0</formula>
    </cfRule>
  </conditionalFormatting>
  <conditionalFormatting sqref="BG59">
    <cfRule type="expression" dxfId="16469" priority="4135" stopIfTrue="1">
      <formula>LEN(TRIM($BG$59))=0</formula>
    </cfRule>
  </conditionalFormatting>
  <conditionalFormatting sqref="BH59">
    <cfRule type="expression" dxfId="16468" priority="4136" stopIfTrue="1">
      <formula>LEN(TRIM($BH$59))=0</formula>
    </cfRule>
  </conditionalFormatting>
  <conditionalFormatting sqref="BF60">
    <cfRule type="expression" dxfId="16467" priority="4137" stopIfTrue="1">
      <formula>LEN(TRIM($BF$60))=0</formula>
    </cfRule>
  </conditionalFormatting>
  <conditionalFormatting sqref="BG60">
    <cfRule type="expression" dxfId="16466" priority="4138" stopIfTrue="1">
      <formula>LEN(TRIM($BG$60))=0</formula>
    </cfRule>
  </conditionalFormatting>
  <conditionalFormatting sqref="BH60">
    <cfRule type="expression" dxfId="16465" priority="4139" stopIfTrue="1">
      <formula>LEN(TRIM($BH$60))=0</formula>
    </cfRule>
  </conditionalFormatting>
  <conditionalFormatting sqref="BF61">
    <cfRule type="expression" dxfId="16464" priority="4140" stopIfTrue="1">
      <formula>LEN(TRIM($BF$61))=0</formula>
    </cfRule>
  </conditionalFormatting>
  <conditionalFormatting sqref="BG61">
    <cfRule type="expression" dxfId="16463" priority="4141" stopIfTrue="1">
      <formula>LEN(TRIM($BG$61))=0</formula>
    </cfRule>
  </conditionalFormatting>
  <conditionalFormatting sqref="BH61">
    <cfRule type="expression" dxfId="16462" priority="4142" stopIfTrue="1">
      <formula>LEN(TRIM($BH$61))=0</formula>
    </cfRule>
  </conditionalFormatting>
  <conditionalFormatting sqref="BF62">
    <cfRule type="expression" dxfId="16461" priority="4143" stopIfTrue="1">
      <formula>LEN(TRIM($BF$62))=0</formula>
    </cfRule>
  </conditionalFormatting>
  <conditionalFormatting sqref="BG62">
    <cfRule type="expression" dxfId="16460" priority="4144" stopIfTrue="1">
      <formula>LEN(TRIM($BG$62))=0</formula>
    </cfRule>
  </conditionalFormatting>
  <conditionalFormatting sqref="BH62">
    <cfRule type="expression" dxfId="16459" priority="4145" stopIfTrue="1">
      <formula>LEN(TRIM($BH$62))=0</formula>
    </cfRule>
  </conditionalFormatting>
  <conditionalFormatting sqref="BF63">
    <cfRule type="expression" dxfId="16458" priority="4146" stopIfTrue="1">
      <formula>LEN(TRIM($BF$63))=0</formula>
    </cfRule>
  </conditionalFormatting>
  <conditionalFormatting sqref="BG63">
    <cfRule type="expression" dxfId="16457" priority="4147" stopIfTrue="1">
      <formula>LEN(TRIM($BG$63))=0</formula>
    </cfRule>
  </conditionalFormatting>
  <conditionalFormatting sqref="BH63">
    <cfRule type="expression" dxfId="16456" priority="4148" stopIfTrue="1">
      <formula>LEN(TRIM($BH$63))=0</formula>
    </cfRule>
  </conditionalFormatting>
  <conditionalFormatting sqref="F65">
    <cfRule type="expression" dxfId="16455" priority="4149" stopIfTrue="1">
      <formula>LEN(TRIM($F$65))=0</formula>
    </cfRule>
  </conditionalFormatting>
  <conditionalFormatting sqref="G65">
    <cfRule type="expression" dxfId="16454" priority="4150" stopIfTrue="1">
      <formula>LEN(TRIM($G$65))=0</formula>
    </cfRule>
  </conditionalFormatting>
  <conditionalFormatting sqref="H65">
    <cfRule type="expression" dxfId="16453" priority="4151" stopIfTrue="1">
      <formula>LEN(TRIM($H$65))=0</formula>
    </cfRule>
  </conditionalFormatting>
  <conditionalFormatting sqref="J65">
    <cfRule type="expression" dxfId="16452" priority="4152" stopIfTrue="1">
      <formula>LEN(TRIM($J$65))=0</formula>
    </cfRule>
  </conditionalFormatting>
  <conditionalFormatting sqref="K65">
    <cfRule type="expression" dxfId="16451" priority="4153" stopIfTrue="1">
      <formula>LEN(TRIM($K$65))=0</formula>
    </cfRule>
  </conditionalFormatting>
  <conditionalFormatting sqref="L65">
    <cfRule type="expression" dxfId="16450" priority="4154" stopIfTrue="1">
      <formula>LEN(TRIM($L$65))=0</formula>
    </cfRule>
  </conditionalFormatting>
  <conditionalFormatting sqref="N65">
    <cfRule type="expression" dxfId="16449" priority="4155" stopIfTrue="1">
      <formula>LEN(TRIM($N$65))=0</formula>
    </cfRule>
  </conditionalFormatting>
  <conditionalFormatting sqref="O65">
    <cfRule type="expression" dxfId="16448" priority="4156" stopIfTrue="1">
      <formula>LEN(TRIM($O$65))=0</formula>
    </cfRule>
  </conditionalFormatting>
  <conditionalFormatting sqref="P65">
    <cfRule type="expression" dxfId="16447" priority="4157" stopIfTrue="1">
      <formula>LEN(TRIM($P$65))=0</formula>
    </cfRule>
  </conditionalFormatting>
  <conditionalFormatting sqref="R65">
    <cfRule type="expression" dxfId="16446" priority="4158" stopIfTrue="1">
      <formula>LEN(TRIM($R$65))=0</formula>
    </cfRule>
  </conditionalFormatting>
  <conditionalFormatting sqref="S65">
    <cfRule type="expression" dxfId="16445" priority="4159" stopIfTrue="1">
      <formula>LEN(TRIM($S$65))=0</formula>
    </cfRule>
  </conditionalFormatting>
  <conditionalFormatting sqref="T65">
    <cfRule type="expression" dxfId="16444" priority="4160" stopIfTrue="1">
      <formula>LEN(TRIM($T$65))=0</formula>
    </cfRule>
  </conditionalFormatting>
  <conditionalFormatting sqref="V65">
    <cfRule type="expression" dxfId="16443" priority="4161" stopIfTrue="1">
      <formula>LEN(TRIM($V$65))=0</formula>
    </cfRule>
  </conditionalFormatting>
  <conditionalFormatting sqref="W65">
    <cfRule type="expression" dxfId="16442" priority="4162" stopIfTrue="1">
      <formula>LEN(TRIM($W$65))=0</formula>
    </cfRule>
  </conditionalFormatting>
  <conditionalFormatting sqref="X65">
    <cfRule type="expression" dxfId="16441" priority="4163" stopIfTrue="1">
      <formula>LEN(TRIM($X$65))=0</formula>
    </cfRule>
  </conditionalFormatting>
  <conditionalFormatting sqref="Z65">
    <cfRule type="expression" dxfId="16440" priority="4164" stopIfTrue="1">
      <formula>LEN(TRIM($Z$65))=0</formula>
    </cfRule>
  </conditionalFormatting>
  <conditionalFormatting sqref="AA65">
    <cfRule type="expression" dxfId="16439" priority="4165" stopIfTrue="1">
      <formula>LEN(TRIM($AA$65))=0</formula>
    </cfRule>
  </conditionalFormatting>
  <conditionalFormatting sqref="AB65">
    <cfRule type="expression" dxfId="16438" priority="4166" stopIfTrue="1">
      <formula>LEN(TRIM($AB$65))=0</formula>
    </cfRule>
  </conditionalFormatting>
  <conditionalFormatting sqref="AD65">
    <cfRule type="expression" dxfId="16437" priority="4167" stopIfTrue="1">
      <formula>LEN(TRIM($AD$65))=0</formula>
    </cfRule>
  </conditionalFormatting>
  <conditionalFormatting sqref="AE65">
    <cfRule type="expression" dxfId="16436" priority="4168" stopIfTrue="1">
      <formula>LEN(TRIM($AE$65))=0</formula>
    </cfRule>
  </conditionalFormatting>
  <conditionalFormatting sqref="AF65">
    <cfRule type="expression" dxfId="16435" priority="4169" stopIfTrue="1">
      <formula>LEN(TRIM($AF$65))=0</formula>
    </cfRule>
  </conditionalFormatting>
  <conditionalFormatting sqref="AH65">
    <cfRule type="expression" dxfId="16434" priority="4170" stopIfTrue="1">
      <formula>LEN(TRIM($AH$65))=0</formula>
    </cfRule>
  </conditionalFormatting>
  <conditionalFormatting sqref="AI65">
    <cfRule type="expression" dxfId="16433" priority="4171" stopIfTrue="1">
      <formula>LEN(TRIM($AI$65))=0</formula>
    </cfRule>
  </conditionalFormatting>
  <conditionalFormatting sqref="AJ65">
    <cfRule type="expression" dxfId="16432" priority="4172" stopIfTrue="1">
      <formula>LEN(TRIM($AJ$65))=0</formula>
    </cfRule>
  </conditionalFormatting>
  <conditionalFormatting sqref="AL65">
    <cfRule type="expression" dxfId="16431" priority="4173" stopIfTrue="1">
      <formula>LEN(TRIM($AL$65))=0</formula>
    </cfRule>
  </conditionalFormatting>
  <conditionalFormatting sqref="AM65">
    <cfRule type="expression" dxfId="16430" priority="4174" stopIfTrue="1">
      <formula>LEN(TRIM($AM$65))=0</formula>
    </cfRule>
  </conditionalFormatting>
  <conditionalFormatting sqref="AN65">
    <cfRule type="expression" dxfId="16429" priority="4175" stopIfTrue="1">
      <formula>LEN(TRIM($AN$65))=0</formula>
    </cfRule>
  </conditionalFormatting>
  <conditionalFormatting sqref="AP65">
    <cfRule type="expression" dxfId="16428" priority="4176" stopIfTrue="1">
      <formula>LEN(TRIM($AP$65))=0</formula>
    </cfRule>
  </conditionalFormatting>
  <conditionalFormatting sqref="AQ65">
    <cfRule type="expression" dxfId="16427" priority="4177" stopIfTrue="1">
      <formula>LEN(TRIM($AQ$65))=0</formula>
    </cfRule>
  </conditionalFormatting>
  <conditionalFormatting sqref="AR65">
    <cfRule type="expression" dxfId="16426" priority="4178" stopIfTrue="1">
      <formula>LEN(TRIM($AR$65))=0</formula>
    </cfRule>
  </conditionalFormatting>
  <conditionalFormatting sqref="AT65">
    <cfRule type="expression" dxfId="16425" priority="4179" stopIfTrue="1">
      <formula>LEN(TRIM($AT$65))=0</formula>
    </cfRule>
  </conditionalFormatting>
  <conditionalFormatting sqref="AU65">
    <cfRule type="expression" dxfId="16424" priority="4180" stopIfTrue="1">
      <formula>LEN(TRIM($AU$65))=0</formula>
    </cfRule>
  </conditionalFormatting>
  <conditionalFormatting sqref="AV65">
    <cfRule type="expression" dxfId="16423" priority="4181" stopIfTrue="1">
      <formula>LEN(TRIM($AV$65))=0</formula>
    </cfRule>
  </conditionalFormatting>
  <conditionalFormatting sqref="AX65">
    <cfRule type="expression" dxfId="16422" priority="4182" stopIfTrue="1">
      <formula>LEN(TRIM($AX$65))=0</formula>
    </cfRule>
  </conditionalFormatting>
  <conditionalFormatting sqref="AY65">
    <cfRule type="expression" dxfId="16421" priority="4183" stopIfTrue="1">
      <formula>LEN(TRIM($AY$65))=0</formula>
    </cfRule>
  </conditionalFormatting>
  <conditionalFormatting sqref="AZ65">
    <cfRule type="expression" dxfId="16420" priority="4184" stopIfTrue="1">
      <formula>LEN(TRIM($AZ$65))=0</formula>
    </cfRule>
  </conditionalFormatting>
  <conditionalFormatting sqref="BB65">
    <cfRule type="expression" dxfId="16419" priority="4185" stopIfTrue="1">
      <formula>LEN(TRIM($BB$65))=0</formula>
    </cfRule>
  </conditionalFormatting>
  <conditionalFormatting sqref="BC65">
    <cfRule type="expression" dxfId="16418" priority="4186" stopIfTrue="1">
      <formula>LEN(TRIM($BC$65))=0</formula>
    </cfRule>
  </conditionalFormatting>
  <conditionalFormatting sqref="BD65">
    <cfRule type="expression" dxfId="16417" priority="4187" stopIfTrue="1">
      <formula>LEN(TRIM($BD$65))=0</formula>
    </cfRule>
  </conditionalFormatting>
  <conditionalFormatting sqref="BF65">
    <cfRule type="expression" dxfId="16416" priority="4188" stopIfTrue="1">
      <formula>LEN(TRIM($BF$65))=0</formula>
    </cfRule>
  </conditionalFormatting>
  <conditionalFormatting sqref="BG65">
    <cfRule type="expression" dxfId="16415" priority="4189" stopIfTrue="1">
      <formula>LEN(TRIM($BG$65))=0</formula>
    </cfRule>
  </conditionalFormatting>
  <conditionalFormatting sqref="BH65">
    <cfRule type="expression" dxfId="16414" priority="4190" stopIfTrue="1">
      <formula>LEN(TRIM($BH$65))=0</formula>
    </cfRule>
  </conditionalFormatting>
  <conditionalFormatting sqref="F84">
    <cfRule type="expression" dxfId="16413" priority="4191" stopIfTrue="1">
      <formula>LEN(TRIM($F$84))=0</formula>
    </cfRule>
  </conditionalFormatting>
  <conditionalFormatting sqref="G84">
    <cfRule type="expression" dxfId="16412" priority="4192" stopIfTrue="1">
      <formula>LEN(TRIM($G$84))=0</formula>
    </cfRule>
  </conditionalFormatting>
  <conditionalFormatting sqref="H84">
    <cfRule type="expression" dxfId="16411" priority="4193" stopIfTrue="1">
      <formula>LEN(TRIM($H$84))=0</formula>
    </cfRule>
  </conditionalFormatting>
  <conditionalFormatting sqref="J84">
    <cfRule type="expression" dxfId="16410" priority="4194" stopIfTrue="1">
      <formula>LEN(TRIM($J$84))=0</formula>
    </cfRule>
  </conditionalFormatting>
  <conditionalFormatting sqref="K84">
    <cfRule type="expression" dxfId="16409" priority="4195" stopIfTrue="1">
      <formula>LEN(TRIM($K$84))=0</formula>
    </cfRule>
  </conditionalFormatting>
  <conditionalFormatting sqref="L84">
    <cfRule type="expression" dxfId="16408" priority="4196" stopIfTrue="1">
      <formula>LEN(TRIM($L$84))=0</formula>
    </cfRule>
  </conditionalFormatting>
  <conditionalFormatting sqref="N84">
    <cfRule type="expression" dxfId="16407" priority="4197" stopIfTrue="1">
      <formula>LEN(TRIM($N$84))=0</formula>
    </cfRule>
  </conditionalFormatting>
  <conditionalFormatting sqref="O84">
    <cfRule type="expression" dxfId="16406" priority="4198" stopIfTrue="1">
      <formula>LEN(TRIM($O$84))=0</formula>
    </cfRule>
  </conditionalFormatting>
  <conditionalFormatting sqref="P84">
    <cfRule type="expression" dxfId="16405" priority="4199" stopIfTrue="1">
      <formula>LEN(TRIM($P$84))=0</formula>
    </cfRule>
  </conditionalFormatting>
  <conditionalFormatting sqref="R84">
    <cfRule type="expression" dxfId="16404" priority="4200" stopIfTrue="1">
      <formula>LEN(TRIM($R$84))=0</formula>
    </cfRule>
  </conditionalFormatting>
  <conditionalFormatting sqref="S84">
    <cfRule type="expression" dxfId="16403" priority="4201" stopIfTrue="1">
      <formula>LEN(TRIM($S$84))=0</formula>
    </cfRule>
  </conditionalFormatting>
  <conditionalFormatting sqref="T84">
    <cfRule type="expression" dxfId="16402" priority="4202" stopIfTrue="1">
      <formula>LEN(TRIM($T$84))=0</formula>
    </cfRule>
  </conditionalFormatting>
  <conditionalFormatting sqref="V84">
    <cfRule type="expression" dxfId="16401" priority="4203" stopIfTrue="1">
      <formula>LEN(TRIM($V$84))=0</formula>
    </cfRule>
  </conditionalFormatting>
  <conditionalFormatting sqref="W84">
    <cfRule type="expression" dxfId="16400" priority="4204" stopIfTrue="1">
      <formula>LEN(TRIM($W$84))=0</formula>
    </cfRule>
  </conditionalFormatting>
  <conditionalFormatting sqref="X84">
    <cfRule type="expression" dxfId="16399" priority="4205" stopIfTrue="1">
      <formula>LEN(TRIM($X$84))=0</formula>
    </cfRule>
  </conditionalFormatting>
  <conditionalFormatting sqref="Z84">
    <cfRule type="expression" dxfId="16398" priority="4206" stopIfTrue="1">
      <formula>LEN(TRIM($Z$84))=0</formula>
    </cfRule>
  </conditionalFormatting>
  <conditionalFormatting sqref="AA84">
    <cfRule type="expression" dxfId="16397" priority="4207" stopIfTrue="1">
      <formula>LEN(TRIM($AA$84))=0</formula>
    </cfRule>
  </conditionalFormatting>
  <conditionalFormatting sqref="AB84">
    <cfRule type="expression" dxfId="16396" priority="4208" stopIfTrue="1">
      <formula>LEN(TRIM($AB$84))=0</formula>
    </cfRule>
  </conditionalFormatting>
  <conditionalFormatting sqref="AD84">
    <cfRule type="expression" dxfId="16395" priority="4209" stopIfTrue="1">
      <formula>LEN(TRIM($AD$84))=0</formula>
    </cfRule>
  </conditionalFormatting>
  <conditionalFormatting sqref="AE84">
    <cfRule type="expression" dxfId="16394" priority="4210" stopIfTrue="1">
      <formula>LEN(TRIM($AE$84))=0</formula>
    </cfRule>
  </conditionalFormatting>
  <conditionalFormatting sqref="AF84">
    <cfRule type="expression" dxfId="16393" priority="4211" stopIfTrue="1">
      <formula>LEN(TRIM($AF$84))=0</formula>
    </cfRule>
  </conditionalFormatting>
  <conditionalFormatting sqref="AH84">
    <cfRule type="expression" dxfId="16392" priority="4212" stopIfTrue="1">
      <formula>LEN(TRIM($AH$84))=0</formula>
    </cfRule>
  </conditionalFormatting>
  <conditionalFormatting sqref="AI84">
    <cfRule type="expression" dxfId="16391" priority="4213" stopIfTrue="1">
      <formula>LEN(TRIM($AI$84))=0</formula>
    </cfRule>
  </conditionalFormatting>
  <conditionalFormatting sqref="AJ84">
    <cfRule type="expression" dxfId="16390" priority="4214" stopIfTrue="1">
      <formula>LEN(TRIM($AJ$84))=0</formula>
    </cfRule>
  </conditionalFormatting>
  <conditionalFormatting sqref="AL84">
    <cfRule type="expression" dxfId="16389" priority="4215" stopIfTrue="1">
      <formula>LEN(TRIM($AL$84))=0</formula>
    </cfRule>
  </conditionalFormatting>
  <conditionalFormatting sqref="AM84">
    <cfRule type="expression" dxfId="16388" priority="4216" stopIfTrue="1">
      <formula>LEN(TRIM($AM$84))=0</formula>
    </cfRule>
  </conditionalFormatting>
  <conditionalFormatting sqref="AN84">
    <cfRule type="expression" dxfId="16387" priority="4217" stopIfTrue="1">
      <formula>LEN(TRIM($AN$84))=0</formula>
    </cfRule>
  </conditionalFormatting>
  <conditionalFormatting sqref="AP84">
    <cfRule type="expression" dxfId="16386" priority="4218" stopIfTrue="1">
      <formula>LEN(TRIM($AP$84))=0</formula>
    </cfRule>
  </conditionalFormatting>
  <conditionalFormatting sqref="AQ84">
    <cfRule type="expression" dxfId="16385" priority="4219" stopIfTrue="1">
      <formula>LEN(TRIM($AQ$84))=0</formula>
    </cfRule>
  </conditionalFormatting>
  <conditionalFormatting sqref="AR84">
    <cfRule type="expression" dxfId="16384" priority="4220" stopIfTrue="1">
      <formula>LEN(TRIM($AR$84))=0</formula>
    </cfRule>
  </conditionalFormatting>
  <conditionalFormatting sqref="AT84">
    <cfRule type="expression" dxfId="16383" priority="4221" stopIfTrue="1">
      <formula>LEN(TRIM($AT$84))=0</formula>
    </cfRule>
  </conditionalFormatting>
  <conditionalFormatting sqref="AU84">
    <cfRule type="expression" dxfId="16382" priority="4222" stopIfTrue="1">
      <formula>LEN(TRIM($AU$84))=0</formula>
    </cfRule>
  </conditionalFormatting>
  <conditionalFormatting sqref="AV84">
    <cfRule type="expression" dxfId="16381" priority="4223" stopIfTrue="1">
      <formula>LEN(TRIM($AV$84))=0</formula>
    </cfRule>
  </conditionalFormatting>
  <conditionalFormatting sqref="AX84">
    <cfRule type="expression" dxfId="16380" priority="4224" stopIfTrue="1">
      <formula>LEN(TRIM($AX$84))=0</formula>
    </cfRule>
  </conditionalFormatting>
  <conditionalFormatting sqref="AY84">
    <cfRule type="expression" dxfId="16379" priority="4225" stopIfTrue="1">
      <formula>LEN(TRIM($AY$84))=0</formula>
    </cfRule>
  </conditionalFormatting>
  <conditionalFormatting sqref="AZ84">
    <cfRule type="expression" dxfId="16378" priority="4226" stopIfTrue="1">
      <formula>LEN(TRIM($AZ$84))=0</formula>
    </cfRule>
  </conditionalFormatting>
  <conditionalFormatting sqref="BB84">
    <cfRule type="expression" dxfId="16377" priority="4227" stopIfTrue="1">
      <formula>LEN(TRIM($BB$84))=0</formula>
    </cfRule>
  </conditionalFormatting>
  <conditionalFormatting sqref="BC84">
    <cfRule type="expression" dxfId="16376" priority="4228" stopIfTrue="1">
      <formula>LEN(TRIM($BC$84))=0</formula>
    </cfRule>
  </conditionalFormatting>
  <conditionalFormatting sqref="BD84">
    <cfRule type="expression" dxfId="16375" priority="4229" stopIfTrue="1">
      <formula>LEN(TRIM($BD$84))=0</formula>
    </cfRule>
  </conditionalFormatting>
  <conditionalFormatting sqref="BF84">
    <cfRule type="expression" dxfId="16374" priority="4230" stopIfTrue="1">
      <formula>LEN(TRIM($BF$84))=0</formula>
    </cfRule>
  </conditionalFormatting>
  <conditionalFormatting sqref="BG84">
    <cfRule type="expression" dxfId="16373" priority="4231" stopIfTrue="1">
      <formula>LEN(TRIM($BG$84))=0</formula>
    </cfRule>
  </conditionalFormatting>
  <conditionalFormatting sqref="BH84">
    <cfRule type="expression" dxfId="16372" priority="4232" stopIfTrue="1">
      <formula>LEN(TRIM($BH$84))=0</formula>
    </cfRule>
  </conditionalFormatting>
  <conditionalFormatting sqref="F91">
    <cfRule type="expression" dxfId="16371" priority="4233" stopIfTrue="1">
      <formula>LEN(TRIM($F$91))=0</formula>
    </cfRule>
  </conditionalFormatting>
  <conditionalFormatting sqref="G91">
    <cfRule type="expression" dxfId="16370" priority="4234" stopIfTrue="1">
      <formula>LEN(TRIM($G$91))=0</formula>
    </cfRule>
  </conditionalFormatting>
  <conditionalFormatting sqref="H91">
    <cfRule type="expression" dxfId="16369" priority="4235" stopIfTrue="1">
      <formula>LEN(TRIM($H$91))=0</formula>
    </cfRule>
  </conditionalFormatting>
  <conditionalFormatting sqref="F92">
    <cfRule type="expression" dxfId="16368" priority="4236" stopIfTrue="1">
      <formula>LEN(TRIM($F$92))=0</formula>
    </cfRule>
  </conditionalFormatting>
  <conditionalFormatting sqref="G92">
    <cfRule type="expression" dxfId="16367" priority="4237" stopIfTrue="1">
      <formula>LEN(TRIM($G$92))=0</formula>
    </cfRule>
  </conditionalFormatting>
  <conditionalFormatting sqref="H92">
    <cfRule type="expression" dxfId="16366" priority="4238" stopIfTrue="1">
      <formula>LEN(TRIM($H$92))=0</formula>
    </cfRule>
  </conditionalFormatting>
  <conditionalFormatting sqref="J91">
    <cfRule type="expression" dxfId="16365" priority="4239" stopIfTrue="1">
      <formula>LEN(TRIM($J$91))=0</formula>
    </cfRule>
  </conditionalFormatting>
  <conditionalFormatting sqref="K91">
    <cfRule type="expression" dxfId="16364" priority="4240" stopIfTrue="1">
      <formula>LEN(TRIM($K$91))=0</formula>
    </cfRule>
  </conditionalFormatting>
  <conditionalFormatting sqref="L91">
    <cfRule type="expression" dxfId="16363" priority="4241" stopIfTrue="1">
      <formula>LEN(TRIM($L$91))=0</formula>
    </cfRule>
  </conditionalFormatting>
  <conditionalFormatting sqref="J92">
    <cfRule type="expression" dxfId="16362" priority="4242" stopIfTrue="1">
      <formula>LEN(TRIM($J$92))=0</formula>
    </cfRule>
  </conditionalFormatting>
  <conditionalFormatting sqref="K92">
    <cfRule type="expression" dxfId="16361" priority="4243" stopIfTrue="1">
      <formula>LEN(TRIM($K$92))=0</formula>
    </cfRule>
  </conditionalFormatting>
  <conditionalFormatting sqref="L92">
    <cfRule type="expression" dxfId="16360" priority="4244" stopIfTrue="1">
      <formula>LEN(TRIM($L$92))=0</formula>
    </cfRule>
  </conditionalFormatting>
  <conditionalFormatting sqref="N91">
    <cfRule type="expression" dxfId="16359" priority="4245" stopIfTrue="1">
      <formula>LEN(TRIM($N$91))=0</formula>
    </cfRule>
  </conditionalFormatting>
  <conditionalFormatting sqref="O91">
    <cfRule type="expression" dxfId="16358" priority="4246" stopIfTrue="1">
      <formula>LEN(TRIM($O$91))=0</formula>
    </cfRule>
  </conditionalFormatting>
  <conditionalFormatting sqref="P91">
    <cfRule type="expression" dxfId="16357" priority="4247" stopIfTrue="1">
      <formula>LEN(TRIM($P$91))=0</formula>
    </cfRule>
  </conditionalFormatting>
  <conditionalFormatting sqref="N92">
    <cfRule type="expression" dxfId="16356" priority="4248" stopIfTrue="1">
      <formula>LEN(TRIM($N$92))=0</formula>
    </cfRule>
  </conditionalFormatting>
  <conditionalFormatting sqref="O92">
    <cfRule type="expression" dxfId="16355" priority="4249" stopIfTrue="1">
      <formula>LEN(TRIM($O$92))=0</formula>
    </cfRule>
  </conditionalFormatting>
  <conditionalFormatting sqref="P92">
    <cfRule type="expression" dxfId="16354" priority="4250" stopIfTrue="1">
      <formula>LEN(TRIM($P$92))=0</formula>
    </cfRule>
  </conditionalFormatting>
  <conditionalFormatting sqref="R91">
    <cfRule type="expression" dxfId="16353" priority="4251" stopIfTrue="1">
      <formula>LEN(TRIM($R$91))=0</formula>
    </cfRule>
  </conditionalFormatting>
  <conditionalFormatting sqref="S91">
    <cfRule type="expression" dxfId="16352" priority="4252" stopIfTrue="1">
      <formula>LEN(TRIM($S$91))=0</formula>
    </cfRule>
  </conditionalFormatting>
  <conditionalFormatting sqref="T91">
    <cfRule type="expression" dxfId="16351" priority="4253" stopIfTrue="1">
      <formula>LEN(TRIM($T$91))=0</formula>
    </cfRule>
  </conditionalFormatting>
  <conditionalFormatting sqref="R92">
    <cfRule type="expression" dxfId="16350" priority="4254" stopIfTrue="1">
      <formula>LEN(TRIM($R$92))=0</formula>
    </cfRule>
  </conditionalFormatting>
  <conditionalFormatting sqref="S92">
    <cfRule type="expression" dxfId="16349" priority="4255" stopIfTrue="1">
      <formula>LEN(TRIM($S$92))=0</formula>
    </cfRule>
  </conditionalFormatting>
  <conditionalFormatting sqref="T92">
    <cfRule type="expression" dxfId="16348" priority="4256" stopIfTrue="1">
      <formula>LEN(TRIM($T$92))=0</formula>
    </cfRule>
  </conditionalFormatting>
  <conditionalFormatting sqref="V91">
    <cfRule type="expression" dxfId="16347" priority="4257" stopIfTrue="1">
      <formula>LEN(TRIM($V$91))=0</formula>
    </cfRule>
  </conditionalFormatting>
  <conditionalFormatting sqref="W91">
    <cfRule type="expression" dxfId="16346" priority="4258" stopIfTrue="1">
      <formula>LEN(TRIM($W$91))=0</formula>
    </cfRule>
  </conditionalFormatting>
  <conditionalFormatting sqref="X91">
    <cfRule type="expression" dxfId="16345" priority="4259" stopIfTrue="1">
      <formula>LEN(TRIM($X$91))=0</formula>
    </cfRule>
  </conditionalFormatting>
  <conditionalFormatting sqref="V92">
    <cfRule type="expression" dxfId="16344" priority="4260" stopIfTrue="1">
      <formula>LEN(TRIM($V$92))=0</formula>
    </cfRule>
  </conditionalFormatting>
  <conditionalFormatting sqref="W92">
    <cfRule type="expression" dxfId="16343" priority="4261" stopIfTrue="1">
      <formula>LEN(TRIM($W$92))=0</formula>
    </cfRule>
  </conditionalFormatting>
  <conditionalFormatting sqref="X92">
    <cfRule type="expression" dxfId="16342" priority="4262" stopIfTrue="1">
      <formula>LEN(TRIM($X$92))=0</formula>
    </cfRule>
  </conditionalFormatting>
  <conditionalFormatting sqref="Z91">
    <cfRule type="expression" dxfId="16341" priority="4263" stopIfTrue="1">
      <formula>LEN(TRIM($Z$91))=0</formula>
    </cfRule>
  </conditionalFormatting>
  <conditionalFormatting sqref="AA91">
    <cfRule type="expression" dxfId="16340" priority="4264" stopIfTrue="1">
      <formula>LEN(TRIM($AA$91))=0</formula>
    </cfRule>
  </conditionalFormatting>
  <conditionalFormatting sqref="AB91">
    <cfRule type="expression" dxfId="16339" priority="4265" stopIfTrue="1">
      <formula>LEN(TRIM($AB$91))=0</formula>
    </cfRule>
  </conditionalFormatting>
  <conditionalFormatting sqref="Z92">
    <cfRule type="expression" dxfId="16338" priority="4266" stopIfTrue="1">
      <formula>LEN(TRIM($Z$92))=0</formula>
    </cfRule>
  </conditionalFormatting>
  <conditionalFormatting sqref="AA92">
    <cfRule type="expression" dxfId="16337" priority="4267" stopIfTrue="1">
      <formula>LEN(TRIM($AA$92))=0</formula>
    </cfRule>
  </conditionalFormatting>
  <conditionalFormatting sqref="AB92">
    <cfRule type="expression" dxfId="16336" priority="4268" stopIfTrue="1">
      <formula>LEN(TRIM($AB$92))=0</formula>
    </cfRule>
  </conditionalFormatting>
  <conditionalFormatting sqref="AD91">
    <cfRule type="expression" dxfId="16335" priority="4269" stopIfTrue="1">
      <formula>LEN(TRIM($AD$91))=0</formula>
    </cfRule>
  </conditionalFormatting>
  <conditionalFormatting sqref="AE91">
    <cfRule type="expression" dxfId="16334" priority="4270" stopIfTrue="1">
      <formula>LEN(TRIM($AE$91))=0</formula>
    </cfRule>
  </conditionalFormatting>
  <conditionalFormatting sqref="AF91">
    <cfRule type="expression" dxfId="16333" priority="4271" stopIfTrue="1">
      <formula>LEN(TRIM($AF$91))=0</formula>
    </cfRule>
  </conditionalFormatting>
  <conditionalFormatting sqref="AD92">
    <cfRule type="expression" dxfId="16332" priority="4272" stopIfTrue="1">
      <formula>LEN(TRIM($AD$92))=0</formula>
    </cfRule>
  </conditionalFormatting>
  <conditionalFormatting sqref="AE92">
    <cfRule type="expression" dxfId="16331" priority="4273" stopIfTrue="1">
      <formula>LEN(TRIM($AE$92))=0</formula>
    </cfRule>
  </conditionalFormatting>
  <conditionalFormatting sqref="AF92">
    <cfRule type="expression" dxfId="16330" priority="4274" stopIfTrue="1">
      <formula>LEN(TRIM($AF$92))=0</formula>
    </cfRule>
  </conditionalFormatting>
  <conditionalFormatting sqref="AH91">
    <cfRule type="expression" dxfId="16329" priority="4275" stopIfTrue="1">
      <formula>LEN(TRIM($AH$91))=0</formula>
    </cfRule>
  </conditionalFormatting>
  <conditionalFormatting sqref="AI91">
    <cfRule type="expression" dxfId="16328" priority="4276" stopIfTrue="1">
      <formula>LEN(TRIM($AI$91))=0</formula>
    </cfRule>
  </conditionalFormatting>
  <conditionalFormatting sqref="AJ91">
    <cfRule type="expression" dxfId="16327" priority="4277" stopIfTrue="1">
      <formula>LEN(TRIM($AJ$91))=0</formula>
    </cfRule>
  </conditionalFormatting>
  <conditionalFormatting sqref="AH92">
    <cfRule type="expression" dxfId="16326" priority="4278" stopIfTrue="1">
      <formula>LEN(TRIM($AH$92))=0</formula>
    </cfRule>
  </conditionalFormatting>
  <conditionalFormatting sqref="AI92">
    <cfRule type="expression" dxfId="16325" priority="4279" stopIfTrue="1">
      <formula>LEN(TRIM($AI$92))=0</formula>
    </cfRule>
  </conditionalFormatting>
  <conditionalFormatting sqref="AJ92">
    <cfRule type="expression" dxfId="16324" priority="4280" stopIfTrue="1">
      <formula>LEN(TRIM($AJ$92))=0</formula>
    </cfRule>
  </conditionalFormatting>
  <conditionalFormatting sqref="AL91">
    <cfRule type="expression" dxfId="16323" priority="4281" stopIfTrue="1">
      <formula>LEN(TRIM($AL$91))=0</formula>
    </cfRule>
  </conditionalFormatting>
  <conditionalFormatting sqref="AM91">
    <cfRule type="expression" dxfId="16322" priority="4282" stopIfTrue="1">
      <formula>LEN(TRIM($AM$91))=0</formula>
    </cfRule>
  </conditionalFormatting>
  <conditionalFormatting sqref="AN91">
    <cfRule type="expression" dxfId="16321" priority="4283" stopIfTrue="1">
      <formula>LEN(TRIM($AN$91))=0</formula>
    </cfRule>
  </conditionalFormatting>
  <conditionalFormatting sqref="AL92">
    <cfRule type="expression" dxfId="16320" priority="4284" stopIfTrue="1">
      <formula>LEN(TRIM($AL$92))=0</formula>
    </cfRule>
  </conditionalFormatting>
  <conditionalFormatting sqref="AM92">
    <cfRule type="expression" dxfId="16319" priority="4285" stopIfTrue="1">
      <formula>LEN(TRIM($AM$92))=0</formula>
    </cfRule>
  </conditionalFormatting>
  <conditionalFormatting sqref="AN92">
    <cfRule type="expression" dxfId="16318" priority="4286" stopIfTrue="1">
      <formula>LEN(TRIM($AN$92))=0</formula>
    </cfRule>
  </conditionalFormatting>
  <conditionalFormatting sqref="AP91">
    <cfRule type="expression" dxfId="16317" priority="4287" stopIfTrue="1">
      <formula>LEN(TRIM($AP$91))=0</formula>
    </cfRule>
  </conditionalFormatting>
  <conditionalFormatting sqref="AQ91">
    <cfRule type="expression" dxfId="16316" priority="4288" stopIfTrue="1">
      <formula>LEN(TRIM($AQ$91))=0</formula>
    </cfRule>
  </conditionalFormatting>
  <conditionalFormatting sqref="AR91">
    <cfRule type="expression" dxfId="16315" priority="4289" stopIfTrue="1">
      <formula>LEN(TRIM($AR$91))=0</formula>
    </cfRule>
  </conditionalFormatting>
  <conditionalFormatting sqref="AP92">
    <cfRule type="expression" dxfId="16314" priority="4290" stopIfTrue="1">
      <formula>LEN(TRIM($AP$92))=0</formula>
    </cfRule>
  </conditionalFormatting>
  <conditionalFormatting sqref="AQ92">
    <cfRule type="expression" dxfId="16313" priority="4291" stopIfTrue="1">
      <formula>LEN(TRIM($AQ$92))=0</formula>
    </cfRule>
  </conditionalFormatting>
  <conditionalFormatting sqref="AR92">
    <cfRule type="expression" dxfId="16312" priority="4292" stopIfTrue="1">
      <formula>LEN(TRIM($AR$92))=0</formula>
    </cfRule>
  </conditionalFormatting>
  <conditionalFormatting sqref="AT91">
    <cfRule type="expression" dxfId="16311" priority="4293" stopIfTrue="1">
      <formula>LEN(TRIM($AT$91))=0</formula>
    </cfRule>
  </conditionalFormatting>
  <conditionalFormatting sqref="AU91">
    <cfRule type="expression" dxfId="16310" priority="4294" stopIfTrue="1">
      <formula>LEN(TRIM($AU$91))=0</formula>
    </cfRule>
  </conditionalFormatting>
  <conditionalFormatting sqref="AV91">
    <cfRule type="expression" dxfId="16309" priority="4295" stopIfTrue="1">
      <formula>LEN(TRIM($AV$91))=0</formula>
    </cfRule>
  </conditionalFormatting>
  <conditionalFormatting sqref="AT92">
    <cfRule type="expression" dxfId="16308" priority="4296" stopIfTrue="1">
      <formula>LEN(TRIM($AT$92))=0</formula>
    </cfRule>
  </conditionalFormatting>
  <conditionalFormatting sqref="AU92">
    <cfRule type="expression" dxfId="16307" priority="4297" stopIfTrue="1">
      <formula>LEN(TRIM($AU$92))=0</formula>
    </cfRule>
  </conditionalFormatting>
  <conditionalFormatting sqref="AV92">
    <cfRule type="expression" dxfId="16306" priority="4298" stopIfTrue="1">
      <formula>LEN(TRIM($AV$92))=0</formula>
    </cfRule>
  </conditionalFormatting>
  <conditionalFormatting sqref="AX91">
    <cfRule type="expression" dxfId="16305" priority="4299" stopIfTrue="1">
      <formula>LEN(TRIM($AX$91))=0</formula>
    </cfRule>
  </conditionalFormatting>
  <conditionalFormatting sqref="AY91">
    <cfRule type="expression" dxfId="16304" priority="4300" stopIfTrue="1">
      <formula>LEN(TRIM($AY$91))=0</formula>
    </cfRule>
  </conditionalFormatting>
  <conditionalFormatting sqref="AZ91">
    <cfRule type="expression" dxfId="16303" priority="4301" stopIfTrue="1">
      <formula>LEN(TRIM($AZ$91))=0</formula>
    </cfRule>
  </conditionalFormatting>
  <conditionalFormatting sqref="AX92">
    <cfRule type="expression" dxfId="16302" priority="4302" stopIfTrue="1">
      <formula>LEN(TRIM($AX$92))=0</formula>
    </cfRule>
  </conditionalFormatting>
  <conditionalFormatting sqref="AY92">
    <cfRule type="expression" dxfId="16301" priority="4303" stopIfTrue="1">
      <formula>LEN(TRIM($AY$92))=0</formula>
    </cfRule>
  </conditionalFormatting>
  <conditionalFormatting sqref="AZ92">
    <cfRule type="expression" dxfId="16300" priority="4304" stopIfTrue="1">
      <formula>LEN(TRIM($AZ$92))=0</formula>
    </cfRule>
  </conditionalFormatting>
  <conditionalFormatting sqref="BB91">
    <cfRule type="expression" dxfId="16299" priority="4305" stopIfTrue="1">
      <formula>LEN(TRIM($BB$91))=0</formula>
    </cfRule>
  </conditionalFormatting>
  <conditionalFormatting sqref="BC91">
    <cfRule type="expression" dxfId="16298" priority="4306" stopIfTrue="1">
      <formula>LEN(TRIM($BC$91))=0</formula>
    </cfRule>
  </conditionalFormatting>
  <conditionalFormatting sqref="BD91">
    <cfRule type="expression" dxfId="16297" priority="4307" stopIfTrue="1">
      <formula>LEN(TRIM($BD$91))=0</formula>
    </cfRule>
  </conditionalFormatting>
  <conditionalFormatting sqref="BB92">
    <cfRule type="expression" dxfId="16296" priority="4308" stopIfTrue="1">
      <formula>LEN(TRIM($BB$92))=0</formula>
    </cfRule>
  </conditionalFormatting>
  <conditionalFormatting sqref="BC92">
    <cfRule type="expression" dxfId="16295" priority="4309" stopIfTrue="1">
      <formula>LEN(TRIM($BC$92))=0</formula>
    </cfRule>
  </conditionalFormatting>
  <conditionalFormatting sqref="BD92">
    <cfRule type="expression" dxfId="16294" priority="4310" stopIfTrue="1">
      <formula>LEN(TRIM($BD$92))=0</formula>
    </cfRule>
  </conditionalFormatting>
  <conditionalFormatting sqref="BF91">
    <cfRule type="expression" dxfId="16293" priority="4311" stopIfTrue="1">
      <formula>LEN(TRIM($BF$91))=0</formula>
    </cfRule>
  </conditionalFormatting>
  <conditionalFormatting sqref="BG91">
    <cfRule type="expression" dxfId="16292" priority="4312" stopIfTrue="1">
      <formula>LEN(TRIM($BG$91))=0</formula>
    </cfRule>
  </conditionalFormatting>
  <conditionalFormatting sqref="BH91">
    <cfRule type="expression" dxfId="16291" priority="4313" stopIfTrue="1">
      <formula>LEN(TRIM($BH$91))=0</formula>
    </cfRule>
  </conditionalFormatting>
  <conditionalFormatting sqref="BF92">
    <cfRule type="expression" dxfId="16290" priority="4314" stopIfTrue="1">
      <formula>LEN(TRIM($BF$92))=0</formula>
    </cfRule>
  </conditionalFormatting>
  <conditionalFormatting sqref="BG92">
    <cfRule type="expression" dxfId="16289" priority="4315" stopIfTrue="1">
      <formula>LEN(TRIM($BG$92))=0</formula>
    </cfRule>
  </conditionalFormatting>
  <conditionalFormatting sqref="BH92">
    <cfRule type="expression" dxfId="16288" priority="4316" stopIfTrue="1">
      <formula>LEN(TRIM($BH$92))=0</formula>
    </cfRule>
  </conditionalFormatting>
  <dataValidations count="2">
    <dataValidation type="whole" allowBlank="1" showErrorMessage="1" errorTitle="Input error" error="Enter a whole number." sqref="AH16:AJ16 AP16:AR16 F38:BI38 R16:T16 F67:BI67 Z16:AB16 AT16:AV16 AD16:AF16 AX16:AZ16 BF16:BH16 BB16:BD16 AL16:AN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CLAIMS_IndIS_Open_Adv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STATS_IndIS_Open_Adv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glmpngipZZqraaH39J8rki75Jyijae917KFor355mCQ=" saltValue="fTG37flbaECM91dxgx7tpA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16287" priority="322">
      <formula>NOT(F67=0)</formula>
    </cfRule>
  </conditionalFormatting>
  <conditionalFormatting sqref="F38:AG38 AX38:BA38 BF38:BI38 AL38:AO38">
    <cfRule type="expression" dxfId="16286" priority="321">
      <formula>NOT(F38=0)</formula>
    </cfRule>
  </conditionalFormatting>
  <conditionalFormatting sqref="AP67:AS67">
    <cfRule type="expression" dxfId="16285" priority="176">
      <formula>NOT(AP67=0)</formula>
    </cfRule>
  </conditionalFormatting>
  <conditionalFormatting sqref="AP38:AS38">
    <cfRule type="expression" dxfId="16284" priority="175">
      <formula>NOT(AP38=0)</formula>
    </cfRule>
  </conditionalFormatting>
  <conditionalFormatting sqref="AT67:AW67">
    <cfRule type="expression" dxfId="16283" priority="165">
      <formula>NOT(AT67=0)</formula>
    </cfRule>
  </conditionalFormatting>
  <conditionalFormatting sqref="AT38:AW38">
    <cfRule type="expression" dxfId="16282" priority="164">
      <formula>NOT(AT38=0)</formula>
    </cfRule>
  </conditionalFormatting>
  <conditionalFormatting sqref="BB67:BE67">
    <cfRule type="expression" dxfId="16281" priority="154">
      <formula>NOT(BB67=0)</formula>
    </cfRule>
  </conditionalFormatting>
  <conditionalFormatting sqref="BB38:BE38">
    <cfRule type="expression" dxfId="16280" priority="153">
      <formula>NOT(BB38=0)</formula>
    </cfRule>
  </conditionalFormatting>
  <conditionalFormatting sqref="F68">
    <cfRule type="expression" dxfId="16279" priority="32">
      <formula>F67=0</formula>
    </cfRule>
  </conditionalFormatting>
  <conditionalFormatting sqref="G68:AG68 AL68:BI68">
    <cfRule type="expression" dxfId="16278" priority="31">
      <formula>G67=0</formula>
    </cfRule>
  </conditionalFormatting>
  <conditionalFormatting sqref="F39">
    <cfRule type="expression" dxfId="16277" priority="30">
      <formula>F38=0</formula>
    </cfRule>
  </conditionalFormatting>
  <conditionalFormatting sqref="G39:AG39 AL39:BI39">
    <cfRule type="expression" dxfId="16276" priority="29">
      <formula>G38=0</formula>
    </cfRule>
  </conditionalFormatting>
  <conditionalFormatting sqref="AH67:AK67">
    <cfRule type="expression" dxfId="16275" priority="28">
      <formula>NOT(AH67=0)</formula>
    </cfRule>
  </conditionalFormatting>
  <conditionalFormatting sqref="AH38:AK38">
    <cfRule type="expression" dxfId="16274" priority="27">
      <formula>NOT(AH38=0)</formula>
    </cfRule>
  </conditionalFormatting>
  <conditionalFormatting sqref="AH68:AK68">
    <cfRule type="expression" dxfId="16273" priority="26">
      <formula>AH67=0</formula>
    </cfRule>
  </conditionalFormatting>
  <conditionalFormatting sqref="AH39:AK39">
    <cfRule type="expression" dxfId="16272" priority="25">
      <formula>AH38=0</formula>
    </cfRule>
  </conditionalFormatting>
  <conditionalFormatting sqref="F13">
    <cfRule type="expression" dxfId="16271" priority="3643" stopIfTrue="1">
      <formula>LEN(TRIM($F$13))=0</formula>
    </cfRule>
  </conditionalFormatting>
  <conditionalFormatting sqref="G13">
    <cfRule type="expression" dxfId="16270" priority="3644" stopIfTrue="1">
      <formula>LEN(TRIM($G$13))=0</formula>
    </cfRule>
  </conditionalFormatting>
  <conditionalFormatting sqref="H13">
    <cfRule type="expression" dxfId="16269" priority="3645" stopIfTrue="1">
      <formula>LEN(TRIM($H$13))=0</formula>
    </cfRule>
  </conditionalFormatting>
  <conditionalFormatting sqref="J13">
    <cfRule type="expression" dxfId="16268" priority="3646" stopIfTrue="1">
      <formula>LEN(TRIM($J$13))=0</formula>
    </cfRule>
  </conditionalFormatting>
  <conditionalFormatting sqref="K13">
    <cfRule type="expression" dxfId="16267" priority="3647" stopIfTrue="1">
      <formula>LEN(TRIM($K$13))=0</formula>
    </cfRule>
  </conditionalFormatting>
  <conditionalFormatting sqref="L13">
    <cfRule type="expression" dxfId="16266" priority="3648" stopIfTrue="1">
      <formula>LEN(TRIM($L$13))=0</formula>
    </cfRule>
  </conditionalFormatting>
  <conditionalFormatting sqref="N13">
    <cfRule type="expression" dxfId="16265" priority="3649" stopIfTrue="1">
      <formula>LEN(TRIM($N$13))=0</formula>
    </cfRule>
  </conditionalFormatting>
  <conditionalFormatting sqref="O13">
    <cfRule type="expression" dxfId="16264" priority="3650" stopIfTrue="1">
      <formula>LEN(TRIM($O$13))=0</formula>
    </cfRule>
  </conditionalFormatting>
  <conditionalFormatting sqref="P13">
    <cfRule type="expression" dxfId="16263" priority="3651" stopIfTrue="1">
      <formula>LEN(TRIM($P$13))=0</formula>
    </cfRule>
  </conditionalFormatting>
  <conditionalFormatting sqref="R13">
    <cfRule type="expression" dxfId="16262" priority="3652" stopIfTrue="1">
      <formula>LEN(TRIM($R$13))=0</formula>
    </cfRule>
  </conditionalFormatting>
  <conditionalFormatting sqref="S13">
    <cfRule type="expression" dxfId="16261" priority="3653" stopIfTrue="1">
      <formula>LEN(TRIM($S$13))=0</formula>
    </cfRule>
  </conditionalFormatting>
  <conditionalFormatting sqref="T13">
    <cfRule type="expression" dxfId="16260" priority="3654" stopIfTrue="1">
      <formula>LEN(TRIM($T$13))=0</formula>
    </cfRule>
  </conditionalFormatting>
  <conditionalFormatting sqref="V13">
    <cfRule type="expression" dxfId="16259" priority="3655" stopIfTrue="1">
      <formula>LEN(TRIM($V$13))=0</formula>
    </cfRule>
  </conditionalFormatting>
  <conditionalFormatting sqref="W13">
    <cfRule type="expression" dxfId="16258" priority="3656" stopIfTrue="1">
      <formula>LEN(TRIM($W$13))=0</formula>
    </cfRule>
  </conditionalFormatting>
  <conditionalFormatting sqref="X13">
    <cfRule type="expression" dxfId="16257" priority="3657" stopIfTrue="1">
      <formula>LEN(TRIM($X$13))=0</formula>
    </cfRule>
  </conditionalFormatting>
  <conditionalFormatting sqref="AD13">
    <cfRule type="expression" dxfId="16256" priority="3658" stopIfTrue="1">
      <formula>LEN(TRIM($AD$13))=0</formula>
    </cfRule>
  </conditionalFormatting>
  <conditionalFormatting sqref="AE13">
    <cfRule type="expression" dxfId="16255" priority="3659" stopIfTrue="1">
      <formula>LEN(TRIM($AE$13))=0</formula>
    </cfRule>
  </conditionalFormatting>
  <conditionalFormatting sqref="AF13">
    <cfRule type="expression" dxfId="16254" priority="3660" stopIfTrue="1">
      <formula>LEN(TRIM($AF$13))=0</formula>
    </cfRule>
  </conditionalFormatting>
  <conditionalFormatting sqref="F15">
    <cfRule type="expression" dxfId="16253" priority="3661" stopIfTrue="1">
      <formula>LEN(TRIM($F$15))=0</formula>
    </cfRule>
  </conditionalFormatting>
  <conditionalFormatting sqref="G15">
    <cfRule type="expression" dxfId="16252" priority="3662" stopIfTrue="1">
      <formula>LEN(TRIM($G$15))=0</formula>
    </cfRule>
  </conditionalFormatting>
  <conditionalFormatting sqref="H15">
    <cfRule type="expression" dxfId="16251" priority="3663" stopIfTrue="1">
      <formula>LEN(TRIM($H$15))=0</formula>
    </cfRule>
  </conditionalFormatting>
  <conditionalFormatting sqref="J15">
    <cfRule type="expression" dxfId="16250" priority="3664" stopIfTrue="1">
      <formula>LEN(TRIM($J$15))=0</formula>
    </cfRule>
  </conditionalFormatting>
  <conditionalFormatting sqref="K15">
    <cfRule type="expression" dxfId="16249" priority="3665" stopIfTrue="1">
      <formula>LEN(TRIM($K$15))=0</formula>
    </cfRule>
  </conditionalFormatting>
  <conditionalFormatting sqref="L15">
    <cfRule type="expression" dxfId="16248" priority="3666" stopIfTrue="1">
      <formula>LEN(TRIM($L$15))=0</formula>
    </cfRule>
  </conditionalFormatting>
  <conditionalFormatting sqref="N15">
    <cfRule type="expression" dxfId="16247" priority="3667" stopIfTrue="1">
      <formula>LEN(TRIM($N$15))=0</formula>
    </cfRule>
  </conditionalFormatting>
  <conditionalFormatting sqref="O15">
    <cfRule type="expression" dxfId="16246" priority="3668" stopIfTrue="1">
      <formula>LEN(TRIM($O$15))=0</formula>
    </cfRule>
  </conditionalFormatting>
  <conditionalFormatting sqref="P15">
    <cfRule type="expression" dxfId="16245" priority="3669" stopIfTrue="1">
      <formula>LEN(TRIM($P$15))=0</formula>
    </cfRule>
  </conditionalFormatting>
  <conditionalFormatting sqref="R15">
    <cfRule type="expression" dxfId="16244" priority="3670" stopIfTrue="1">
      <formula>LEN(TRIM($R$15))=0</formula>
    </cfRule>
  </conditionalFormatting>
  <conditionalFormatting sqref="S15">
    <cfRule type="expression" dxfId="16243" priority="3671" stopIfTrue="1">
      <formula>LEN(TRIM($S$15))=0</formula>
    </cfRule>
  </conditionalFormatting>
  <conditionalFormatting sqref="T15">
    <cfRule type="expression" dxfId="16242" priority="3672" stopIfTrue="1">
      <formula>LEN(TRIM($T$15))=0</formula>
    </cfRule>
  </conditionalFormatting>
  <conditionalFormatting sqref="V15">
    <cfRule type="expression" dxfId="16241" priority="3673" stopIfTrue="1">
      <formula>LEN(TRIM($V$15))=0</formula>
    </cfRule>
  </conditionalFormatting>
  <conditionalFormatting sqref="W15">
    <cfRule type="expression" dxfId="16240" priority="3674" stopIfTrue="1">
      <formula>LEN(TRIM($W$15))=0</formula>
    </cfRule>
  </conditionalFormatting>
  <conditionalFormatting sqref="X15">
    <cfRule type="expression" dxfId="16239" priority="3675" stopIfTrue="1">
      <formula>LEN(TRIM($X$15))=0</formula>
    </cfRule>
  </conditionalFormatting>
  <conditionalFormatting sqref="AD15">
    <cfRule type="expression" dxfId="16238" priority="3676" stopIfTrue="1">
      <formula>LEN(TRIM($AD$15))=0</formula>
    </cfRule>
  </conditionalFormatting>
  <conditionalFormatting sqref="AE15">
    <cfRule type="expression" dxfId="16237" priority="3677" stopIfTrue="1">
      <formula>LEN(TRIM($AE$15))=0</formula>
    </cfRule>
  </conditionalFormatting>
  <conditionalFormatting sqref="AF15">
    <cfRule type="expression" dxfId="16236" priority="3678" stopIfTrue="1">
      <formula>LEN(TRIM($AF$15))=0</formula>
    </cfRule>
  </conditionalFormatting>
  <conditionalFormatting sqref="F17">
    <cfRule type="expression" dxfId="16235" priority="3679" stopIfTrue="1">
      <formula>LEN(TRIM($F$17))=0</formula>
    </cfRule>
  </conditionalFormatting>
  <conditionalFormatting sqref="G17">
    <cfRule type="expression" dxfId="16234" priority="3680" stopIfTrue="1">
      <formula>LEN(TRIM($G$17))=0</formula>
    </cfRule>
  </conditionalFormatting>
  <conditionalFormatting sqref="H17">
    <cfRule type="expression" dxfId="16233" priority="3681" stopIfTrue="1">
      <formula>LEN(TRIM($H$17))=0</formula>
    </cfRule>
  </conditionalFormatting>
  <conditionalFormatting sqref="F18">
    <cfRule type="expression" dxfId="16232" priority="3682" stopIfTrue="1">
      <formula>LEN(TRIM($F$18))=0</formula>
    </cfRule>
  </conditionalFormatting>
  <conditionalFormatting sqref="G18">
    <cfRule type="expression" dxfId="16231" priority="3683" stopIfTrue="1">
      <formula>LEN(TRIM($G$18))=0</formula>
    </cfRule>
  </conditionalFormatting>
  <conditionalFormatting sqref="H18">
    <cfRule type="expression" dxfId="16230" priority="3684" stopIfTrue="1">
      <formula>LEN(TRIM($H$18))=0</formula>
    </cfRule>
  </conditionalFormatting>
  <conditionalFormatting sqref="J17">
    <cfRule type="expression" dxfId="16229" priority="3685" stopIfTrue="1">
      <formula>LEN(TRIM($J$17))=0</formula>
    </cfRule>
  </conditionalFormatting>
  <conditionalFormatting sqref="K17">
    <cfRule type="expression" dxfId="16228" priority="3686" stopIfTrue="1">
      <formula>LEN(TRIM($K$17))=0</formula>
    </cfRule>
  </conditionalFormatting>
  <conditionalFormatting sqref="L17">
    <cfRule type="expression" dxfId="16227" priority="3687" stopIfTrue="1">
      <formula>LEN(TRIM($L$17))=0</formula>
    </cfRule>
  </conditionalFormatting>
  <conditionalFormatting sqref="J18">
    <cfRule type="expression" dxfId="16226" priority="3688" stopIfTrue="1">
      <formula>LEN(TRIM($J$18))=0</formula>
    </cfRule>
  </conditionalFormatting>
  <conditionalFormatting sqref="K18">
    <cfRule type="expression" dxfId="16225" priority="3689" stopIfTrue="1">
      <formula>LEN(TRIM($K$18))=0</formula>
    </cfRule>
  </conditionalFormatting>
  <conditionalFormatting sqref="L18">
    <cfRule type="expression" dxfId="16224" priority="3690" stopIfTrue="1">
      <formula>LEN(TRIM($L$18))=0</formula>
    </cfRule>
  </conditionalFormatting>
  <conditionalFormatting sqref="N17">
    <cfRule type="expression" dxfId="16223" priority="3691" stopIfTrue="1">
      <formula>LEN(TRIM($N$17))=0</formula>
    </cfRule>
  </conditionalFormatting>
  <conditionalFormatting sqref="O17">
    <cfRule type="expression" dxfId="16222" priority="3692" stopIfTrue="1">
      <formula>LEN(TRIM($O$17))=0</formula>
    </cfRule>
  </conditionalFormatting>
  <conditionalFormatting sqref="P17">
    <cfRule type="expression" dxfId="16221" priority="3693" stopIfTrue="1">
      <formula>LEN(TRIM($P$17))=0</formula>
    </cfRule>
  </conditionalFormatting>
  <conditionalFormatting sqref="N18">
    <cfRule type="expression" dxfId="16220" priority="3694" stopIfTrue="1">
      <formula>LEN(TRIM($N$18))=0</formula>
    </cfRule>
  </conditionalFormatting>
  <conditionalFormatting sqref="O18">
    <cfRule type="expression" dxfId="16219" priority="3695" stopIfTrue="1">
      <formula>LEN(TRIM($O$18))=0</formula>
    </cfRule>
  </conditionalFormatting>
  <conditionalFormatting sqref="P18">
    <cfRule type="expression" dxfId="16218" priority="3696" stopIfTrue="1">
      <formula>LEN(TRIM($P$18))=0</formula>
    </cfRule>
  </conditionalFormatting>
  <conditionalFormatting sqref="R17">
    <cfRule type="expression" dxfId="16217" priority="3697" stopIfTrue="1">
      <formula>LEN(TRIM($R$17))=0</formula>
    </cfRule>
  </conditionalFormatting>
  <conditionalFormatting sqref="S17">
    <cfRule type="expression" dxfId="16216" priority="3698" stopIfTrue="1">
      <formula>LEN(TRIM($S$17))=0</formula>
    </cfRule>
  </conditionalFormatting>
  <conditionalFormatting sqref="T17">
    <cfRule type="expression" dxfId="16215" priority="3699" stopIfTrue="1">
      <formula>LEN(TRIM($T$17))=0</formula>
    </cfRule>
  </conditionalFormatting>
  <conditionalFormatting sqref="R18">
    <cfRule type="expression" dxfId="16214" priority="3700" stopIfTrue="1">
      <formula>LEN(TRIM($R$18))=0</formula>
    </cfRule>
  </conditionalFormatting>
  <conditionalFormatting sqref="S18">
    <cfRule type="expression" dxfId="16213" priority="3701" stopIfTrue="1">
      <formula>LEN(TRIM($S$18))=0</formula>
    </cfRule>
  </conditionalFormatting>
  <conditionalFormatting sqref="T18">
    <cfRule type="expression" dxfId="16212" priority="3702" stopIfTrue="1">
      <formula>LEN(TRIM($T$18))=0</formula>
    </cfRule>
  </conditionalFormatting>
  <conditionalFormatting sqref="V17">
    <cfRule type="expression" dxfId="16211" priority="3703" stopIfTrue="1">
      <formula>LEN(TRIM($V$17))=0</formula>
    </cfRule>
  </conditionalFormatting>
  <conditionalFormatting sqref="W17">
    <cfRule type="expression" dxfId="16210" priority="3704" stopIfTrue="1">
      <formula>LEN(TRIM($W$17))=0</formula>
    </cfRule>
  </conditionalFormatting>
  <conditionalFormatting sqref="X17">
    <cfRule type="expression" dxfId="16209" priority="3705" stopIfTrue="1">
      <formula>LEN(TRIM($X$17))=0</formula>
    </cfRule>
  </conditionalFormatting>
  <conditionalFormatting sqref="V18">
    <cfRule type="expression" dxfId="16208" priority="3706" stopIfTrue="1">
      <formula>LEN(TRIM($V$18))=0</formula>
    </cfRule>
  </conditionalFormatting>
  <conditionalFormatting sqref="W18">
    <cfRule type="expression" dxfId="16207" priority="3707" stopIfTrue="1">
      <formula>LEN(TRIM($W$18))=0</formula>
    </cfRule>
  </conditionalFormatting>
  <conditionalFormatting sqref="X18">
    <cfRule type="expression" dxfId="16206" priority="3708" stopIfTrue="1">
      <formula>LEN(TRIM($X$18))=0</formula>
    </cfRule>
  </conditionalFormatting>
  <conditionalFormatting sqref="AD17">
    <cfRule type="expression" dxfId="16205" priority="3709" stopIfTrue="1">
      <formula>LEN(TRIM($AD$17))=0</formula>
    </cfRule>
  </conditionalFormatting>
  <conditionalFormatting sqref="AE17">
    <cfRule type="expression" dxfId="16204" priority="3710" stopIfTrue="1">
      <formula>LEN(TRIM($AE$17))=0</formula>
    </cfRule>
  </conditionalFormatting>
  <conditionalFormatting sqref="AF17">
    <cfRule type="expression" dxfId="16203" priority="3711" stopIfTrue="1">
      <formula>LEN(TRIM($AF$17))=0</formula>
    </cfRule>
  </conditionalFormatting>
  <conditionalFormatting sqref="AD18">
    <cfRule type="expression" dxfId="16202" priority="3712" stopIfTrue="1">
      <formula>LEN(TRIM($AD$18))=0</formula>
    </cfRule>
  </conditionalFormatting>
  <conditionalFormatting sqref="AE18">
    <cfRule type="expression" dxfId="16201" priority="3713" stopIfTrue="1">
      <formula>LEN(TRIM($AE$18))=0</formula>
    </cfRule>
  </conditionalFormatting>
  <conditionalFormatting sqref="AF18">
    <cfRule type="expression" dxfId="16200" priority="3714" stopIfTrue="1">
      <formula>LEN(TRIM($AF$18))=0</formula>
    </cfRule>
  </conditionalFormatting>
  <conditionalFormatting sqref="F20">
    <cfRule type="expression" dxfId="16199" priority="3715" stopIfTrue="1">
      <formula>LEN(TRIM($F$20))=0</formula>
    </cfRule>
  </conditionalFormatting>
  <conditionalFormatting sqref="G20">
    <cfRule type="expression" dxfId="16198" priority="3716" stopIfTrue="1">
      <formula>LEN(TRIM($G$20))=0</formula>
    </cfRule>
  </conditionalFormatting>
  <conditionalFormatting sqref="H20">
    <cfRule type="expression" dxfId="16197" priority="3717" stopIfTrue="1">
      <formula>LEN(TRIM($H$20))=0</formula>
    </cfRule>
  </conditionalFormatting>
  <conditionalFormatting sqref="F21">
    <cfRule type="expression" dxfId="16196" priority="3718" stopIfTrue="1">
      <formula>LEN(TRIM($F$21))=0</formula>
    </cfRule>
  </conditionalFormatting>
  <conditionalFormatting sqref="G21">
    <cfRule type="expression" dxfId="16195" priority="3719" stopIfTrue="1">
      <formula>LEN(TRIM($G$21))=0</formula>
    </cfRule>
  </conditionalFormatting>
  <conditionalFormatting sqref="H21">
    <cfRule type="expression" dxfId="16194" priority="3720" stopIfTrue="1">
      <formula>LEN(TRIM($H$21))=0</formula>
    </cfRule>
  </conditionalFormatting>
  <conditionalFormatting sqref="F22">
    <cfRule type="expression" dxfId="16193" priority="3721" stopIfTrue="1">
      <formula>LEN(TRIM($F$22))=0</formula>
    </cfRule>
  </conditionalFormatting>
  <conditionalFormatting sqref="G22">
    <cfRule type="expression" dxfId="16192" priority="3722" stopIfTrue="1">
      <formula>LEN(TRIM($G$22))=0</formula>
    </cfRule>
  </conditionalFormatting>
  <conditionalFormatting sqref="H22">
    <cfRule type="expression" dxfId="16191" priority="3723" stopIfTrue="1">
      <formula>LEN(TRIM($H$22))=0</formula>
    </cfRule>
  </conditionalFormatting>
  <conditionalFormatting sqref="J20">
    <cfRule type="expression" dxfId="16190" priority="3724" stopIfTrue="1">
      <formula>LEN(TRIM($J$20))=0</formula>
    </cfRule>
  </conditionalFormatting>
  <conditionalFormatting sqref="K20">
    <cfRule type="expression" dxfId="16189" priority="3725" stopIfTrue="1">
      <formula>LEN(TRIM($K$20))=0</formula>
    </cfRule>
  </conditionalFormatting>
  <conditionalFormatting sqref="L20">
    <cfRule type="expression" dxfId="16188" priority="3726" stopIfTrue="1">
      <formula>LEN(TRIM($L$20))=0</formula>
    </cfRule>
  </conditionalFormatting>
  <conditionalFormatting sqref="J21">
    <cfRule type="expression" dxfId="16187" priority="3727" stopIfTrue="1">
      <formula>LEN(TRIM($J$21))=0</formula>
    </cfRule>
  </conditionalFormatting>
  <conditionalFormatting sqref="K21">
    <cfRule type="expression" dxfId="16186" priority="3728" stopIfTrue="1">
      <formula>LEN(TRIM($K$21))=0</formula>
    </cfRule>
  </conditionalFormatting>
  <conditionalFormatting sqref="L21">
    <cfRule type="expression" dxfId="16185" priority="3729" stopIfTrue="1">
      <formula>LEN(TRIM($L$21))=0</formula>
    </cfRule>
  </conditionalFormatting>
  <conditionalFormatting sqref="J22">
    <cfRule type="expression" dxfId="16184" priority="3730" stopIfTrue="1">
      <formula>LEN(TRIM($J$22))=0</formula>
    </cfRule>
  </conditionalFormatting>
  <conditionalFormatting sqref="K22">
    <cfRule type="expression" dxfId="16183" priority="3731" stopIfTrue="1">
      <formula>LEN(TRIM($K$22))=0</formula>
    </cfRule>
  </conditionalFormatting>
  <conditionalFormatting sqref="L22">
    <cfRule type="expression" dxfId="16182" priority="3732" stopIfTrue="1">
      <formula>LEN(TRIM($L$22))=0</formula>
    </cfRule>
  </conditionalFormatting>
  <conditionalFormatting sqref="N20">
    <cfRule type="expression" dxfId="16181" priority="3733" stopIfTrue="1">
      <formula>LEN(TRIM($N$20))=0</formula>
    </cfRule>
  </conditionalFormatting>
  <conditionalFormatting sqref="O20">
    <cfRule type="expression" dxfId="16180" priority="3734" stopIfTrue="1">
      <formula>LEN(TRIM($O$20))=0</formula>
    </cfRule>
  </conditionalFormatting>
  <conditionalFormatting sqref="P20">
    <cfRule type="expression" dxfId="16179" priority="3735" stopIfTrue="1">
      <formula>LEN(TRIM($P$20))=0</formula>
    </cfRule>
  </conditionalFormatting>
  <conditionalFormatting sqref="N21">
    <cfRule type="expression" dxfId="16178" priority="3736" stopIfTrue="1">
      <formula>LEN(TRIM($N$21))=0</formula>
    </cfRule>
  </conditionalFormatting>
  <conditionalFormatting sqref="O21">
    <cfRule type="expression" dxfId="16177" priority="3737" stopIfTrue="1">
      <formula>LEN(TRIM($O$21))=0</formula>
    </cfRule>
  </conditionalFormatting>
  <conditionalFormatting sqref="P21">
    <cfRule type="expression" dxfId="16176" priority="3738" stopIfTrue="1">
      <formula>LEN(TRIM($P$21))=0</formula>
    </cfRule>
  </conditionalFormatting>
  <conditionalFormatting sqref="N22">
    <cfRule type="expression" dxfId="16175" priority="3739" stopIfTrue="1">
      <formula>LEN(TRIM($N$22))=0</formula>
    </cfRule>
  </conditionalFormatting>
  <conditionalFormatting sqref="O22">
    <cfRule type="expression" dxfId="16174" priority="3740" stopIfTrue="1">
      <formula>LEN(TRIM($O$22))=0</formula>
    </cfRule>
  </conditionalFormatting>
  <conditionalFormatting sqref="P22">
    <cfRule type="expression" dxfId="16173" priority="3741" stopIfTrue="1">
      <formula>LEN(TRIM($P$22))=0</formula>
    </cfRule>
  </conditionalFormatting>
  <conditionalFormatting sqref="R20">
    <cfRule type="expression" dxfId="16172" priority="3742" stopIfTrue="1">
      <formula>LEN(TRIM($R$20))=0</formula>
    </cfRule>
  </conditionalFormatting>
  <conditionalFormatting sqref="S20">
    <cfRule type="expression" dxfId="16171" priority="3743" stopIfTrue="1">
      <formula>LEN(TRIM($S$20))=0</formula>
    </cfRule>
  </conditionalFormatting>
  <conditionalFormatting sqref="T20">
    <cfRule type="expression" dxfId="16170" priority="3744" stopIfTrue="1">
      <formula>LEN(TRIM($T$20))=0</formula>
    </cfRule>
  </conditionalFormatting>
  <conditionalFormatting sqref="R21">
    <cfRule type="expression" dxfId="16169" priority="3745" stopIfTrue="1">
      <formula>LEN(TRIM($R$21))=0</formula>
    </cfRule>
  </conditionalFormatting>
  <conditionalFormatting sqref="S21">
    <cfRule type="expression" dxfId="16168" priority="3746" stopIfTrue="1">
      <formula>LEN(TRIM($S$21))=0</formula>
    </cfRule>
  </conditionalFormatting>
  <conditionalFormatting sqref="T21">
    <cfRule type="expression" dxfId="16167" priority="3747" stopIfTrue="1">
      <formula>LEN(TRIM($T$21))=0</formula>
    </cfRule>
  </conditionalFormatting>
  <conditionalFormatting sqref="R22">
    <cfRule type="expression" dxfId="16166" priority="3748" stopIfTrue="1">
      <formula>LEN(TRIM($R$22))=0</formula>
    </cfRule>
  </conditionalFormatting>
  <conditionalFormatting sqref="S22">
    <cfRule type="expression" dxfId="16165" priority="3749" stopIfTrue="1">
      <formula>LEN(TRIM($S$22))=0</formula>
    </cfRule>
  </conditionalFormatting>
  <conditionalFormatting sqref="T22">
    <cfRule type="expression" dxfId="16164" priority="3750" stopIfTrue="1">
      <formula>LEN(TRIM($T$22))=0</formula>
    </cfRule>
  </conditionalFormatting>
  <conditionalFormatting sqref="V20">
    <cfRule type="expression" dxfId="16163" priority="3751" stopIfTrue="1">
      <formula>LEN(TRIM($V$20))=0</formula>
    </cfRule>
  </conditionalFormatting>
  <conditionalFormatting sqref="W20">
    <cfRule type="expression" dxfId="16162" priority="3752" stopIfTrue="1">
      <formula>LEN(TRIM($W$20))=0</formula>
    </cfRule>
  </conditionalFormatting>
  <conditionalFormatting sqref="X20">
    <cfRule type="expression" dxfId="16161" priority="3753" stopIfTrue="1">
      <formula>LEN(TRIM($X$20))=0</formula>
    </cfRule>
  </conditionalFormatting>
  <conditionalFormatting sqref="V21">
    <cfRule type="expression" dxfId="16160" priority="3754" stopIfTrue="1">
      <formula>LEN(TRIM($V$21))=0</formula>
    </cfRule>
  </conditionalFormatting>
  <conditionalFormatting sqref="W21">
    <cfRule type="expression" dxfId="16159" priority="3755" stopIfTrue="1">
      <formula>LEN(TRIM($W$21))=0</formula>
    </cfRule>
  </conditionalFormatting>
  <conditionalFormatting sqref="X21">
    <cfRule type="expression" dxfId="16158" priority="3756" stopIfTrue="1">
      <formula>LEN(TRIM($X$21))=0</formula>
    </cfRule>
  </conditionalFormatting>
  <conditionalFormatting sqref="V22">
    <cfRule type="expression" dxfId="16157" priority="3757" stopIfTrue="1">
      <formula>LEN(TRIM($V$22))=0</formula>
    </cfRule>
  </conditionalFormatting>
  <conditionalFormatting sqref="W22">
    <cfRule type="expression" dxfId="16156" priority="3758" stopIfTrue="1">
      <formula>LEN(TRIM($W$22))=0</formula>
    </cfRule>
  </conditionalFormatting>
  <conditionalFormatting sqref="X22">
    <cfRule type="expression" dxfId="16155" priority="3759" stopIfTrue="1">
      <formula>LEN(TRIM($X$22))=0</formula>
    </cfRule>
  </conditionalFormatting>
  <conditionalFormatting sqref="AD20">
    <cfRule type="expression" dxfId="16154" priority="3760" stopIfTrue="1">
      <formula>LEN(TRIM($AD$20))=0</formula>
    </cfRule>
  </conditionalFormatting>
  <conditionalFormatting sqref="AE20">
    <cfRule type="expression" dxfId="16153" priority="3761" stopIfTrue="1">
      <formula>LEN(TRIM($AE$20))=0</formula>
    </cfRule>
  </conditionalFormatting>
  <conditionalFormatting sqref="AF20">
    <cfRule type="expression" dxfId="16152" priority="3762" stopIfTrue="1">
      <formula>LEN(TRIM($AF$20))=0</formula>
    </cfRule>
  </conditionalFormatting>
  <conditionalFormatting sqref="AD21">
    <cfRule type="expression" dxfId="16151" priority="3763" stopIfTrue="1">
      <formula>LEN(TRIM($AD$21))=0</formula>
    </cfRule>
  </conditionalFormatting>
  <conditionalFormatting sqref="AE21">
    <cfRule type="expression" dxfId="16150" priority="3764" stopIfTrue="1">
      <formula>LEN(TRIM($AE$21))=0</formula>
    </cfRule>
  </conditionalFormatting>
  <conditionalFormatting sqref="AF21">
    <cfRule type="expression" dxfId="16149" priority="3765" stopIfTrue="1">
      <formula>LEN(TRIM($AF$21))=0</formula>
    </cfRule>
  </conditionalFormatting>
  <conditionalFormatting sqref="AD22">
    <cfRule type="expression" dxfId="16148" priority="3766" stopIfTrue="1">
      <formula>LEN(TRIM($AD$22))=0</formula>
    </cfRule>
  </conditionalFormatting>
  <conditionalFormatting sqref="AE22">
    <cfRule type="expression" dxfId="16147" priority="3767" stopIfTrue="1">
      <formula>LEN(TRIM($AE$22))=0</formula>
    </cfRule>
  </conditionalFormatting>
  <conditionalFormatting sqref="AF22">
    <cfRule type="expression" dxfId="16146" priority="3768" stopIfTrue="1">
      <formula>LEN(TRIM($AF$22))=0</formula>
    </cfRule>
  </conditionalFormatting>
  <conditionalFormatting sqref="F26">
    <cfRule type="expression" dxfId="16145" priority="3769" stopIfTrue="1">
      <formula>LEN(TRIM($F$26))=0</formula>
    </cfRule>
  </conditionalFormatting>
  <conditionalFormatting sqref="G26">
    <cfRule type="expression" dxfId="16144" priority="3770" stopIfTrue="1">
      <formula>LEN(TRIM($G$26))=0</formula>
    </cfRule>
  </conditionalFormatting>
  <conditionalFormatting sqref="H26">
    <cfRule type="expression" dxfId="16143" priority="3771" stopIfTrue="1">
      <formula>LEN(TRIM($H$26))=0</formula>
    </cfRule>
  </conditionalFormatting>
  <conditionalFormatting sqref="J26">
    <cfRule type="expression" dxfId="16142" priority="3772" stopIfTrue="1">
      <formula>LEN(TRIM($J$26))=0</formula>
    </cfRule>
  </conditionalFormatting>
  <conditionalFormatting sqref="K26">
    <cfRule type="expression" dxfId="16141" priority="3773" stopIfTrue="1">
      <formula>LEN(TRIM($K$26))=0</formula>
    </cfRule>
  </conditionalFormatting>
  <conditionalFormatting sqref="L26">
    <cfRule type="expression" dxfId="16140" priority="3774" stopIfTrue="1">
      <formula>LEN(TRIM($L$26))=0</formula>
    </cfRule>
  </conditionalFormatting>
  <conditionalFormatting sqref="N26">
    <cfRule type="expression" dxfId="16139" priority="3775" stopIfTrue="1">
      <formula>LEN(TRIM($N$26))=0</formula>
    </cfRule>
  </conditionalFormatting>
  <conditionalFormatting sqref="O26">
    <cfRule type="expression" dxfId="16138" priority="3776" stopIfTrue="1">
      <formula>LEN(TRIM($O$26))=0</formula>
    </cfRule>
  </conditionalFormatting>
  <conditionalFormatting sqref="P26">
    <cfRule type="expression" dxfId="16137" priority="3777" stopIfTrue="1">
      <formula>LEN(TRIM($P$26))=0</formula>
    </cfRule>
  </conditionalFormatting>
  <conditionalFormatting sqref="R26">
    <cfRule type="expression" dxfId="16136" priority="3778" stopIfTrue="1">
      <formula>LEN(TRIM($R$26))=0</formula>
    </cfRule>
  </conditionalFormatting>
  <conditionalFormatting sqref="S26">
    <cfRule type="expression" dxfId="16135" priority="3779" stopIfTrue="1">
      <formula>LEN(TRIM($S$26))=0</formula>
    </cfRule>
  </conditionalFormatting>
  <conditionalFormatting sqref="T26">
    <cfRule type="expression" dxfId="16134" priority="3780" stopIfTrue="1">
      <formula>LEN(TRIM($T$26))=0</formula>
    </cfRule>
  </conditionalFormatting>
  <conditionalFormatting sqref="V26">
    <cfRule type="expression" dxfId="16133" priority="3781" stopIfTrue="1">
      <formula>LEN(TRIM($V$26))=0</formula>
    </cfRule>
  </conditionalFormatting>
  <conditionalFormatting sqref="W26">
    <cfRule type="expression" dxfId="16132" priority="3782" stopIfTrue="1">
      <formula>LEN(TRIM($W$26))=0</formula>
    </cfRule>
  </conditionalFormatting>
  <conditionalFormatting sqref="X26">
    <cfRule type="expression" dxfId="16131" priority="3783" stopIfTrue="1">
      <formula>LEN(TRIM($X$26))=0</formula>
    </cfRule>
  </conditionalFormatting>
  <conditionalFormatting sqref="AD26">
    <cfRule type="expression" dxfId="16130" priority="3784" stopIfTrue="1">
      <formula>LEN(TRIM($AD$26))=0</formula>
    </cfRule>
  </conditionalFormatting>
  <conditionalFormatting sqref="AE26">
    <cfRule type="expression" dxfId="16129" priority="3785" stopIfTrue="1">
      <formula>LEN(TRIM($AE$26))=0</formula>
    </cfRule>
  </conditionalFormatting>
  <conditionalFormatting sqref="AF26">
    <cfRule type="expression" dxfId="16128" priority="3786" stopIfTrue="1">
      <formula>LEN(TRIM($AF$26))=0</formula>
    </cfRule>
  </conditionalFormatting>
  <conditionalFormatting sqref="F28">
    <cfRule type="expression" dxfId="16127" priority="3787" stopIfTrue="1">
      <formula>LEN(TRIM($F$28))=0</formula>
    </cfRule>
  </conditionalFormatting>
  <conditionalFormatting sqref="G28">
    <cfRule type="expression" dxfId="16126" priority="3788" stopIfTrue="1">
      <formula>LEN(TRIM($G$28))=0</formula>
    </cfRule>
  </conditionalFormatting>
  <conditionalFormatting sqref="H28">
    <cfRule type="expression" dxfId="16125" priority="3789" stopIfTrue="1">
      <formula>LEN(TRIM($H$28))=0</formula>
    </cfRule>
  </conditionalFormatting>
  <conditionalFormatting sqref="F29">
    <cfRule type="expression" dxfId="16124" priority="3790" stopIfTrue="1">
      <formula>LEN(TRIM($F$29))=0</formula>
    </cfRule>
  </conditionalFormatting>
  <conditionalFormatting sqref="G29">
    <cfRule type="expression" dxfId="16123" priority="3791" stopIfTrue="1">
      <formula>LEN(TRIM($G$29))=0</formula>
    </cfRule>
  </conditionalFormatting>
  <conditionalFormatting sqref="H29">
    <cfRule type="expression" dxfId="16122" priority="3792" stopIfTrue="1">
      <formula>LEN(TRIM($H$29))=0</formula>
    </cfRule>
  </conditionalFormatting>
  <conditionalFormatting sqref="F30">
    <cfRule type="expression" dxfId="16121" priority="3793" stopIfTrue="1">
      <formula>LEN(TRIM($F$30))=0</formula>
    </cfRule>
  </conditionalFormatting>
  <conditionalFormatting sqref="G30">
    <cfRule type="expression" dxfId="16120" priority="3794" stopIfTrue="1">
      <formula>LEN(TRIM($G$30))=0</formula>
    </cfRule>
  </conditionalFormatting>
  <conditionalFormatting sqref="H30">
    <cfRule type="expression" dxfId="16119" priority="3795" stopIfTrue="1">
      <formula>LEN(TRIM($H$30))=0</formula>
    </cfRule>
  </conditionalFormatting>
  <conditionalFormatting sqref="F31">
    <cfRule type="expression" dxfId="16118" priority="3796" stopIfTrue="1">
      <formula>LEN(TRIM($F$31))=0</formula>
    </cfRule>
  </conditionalFormatting>
  <conditionalFormatting sqref="G31">
    <cfRule type="expression" dxfId="16117" priority="3797" stopIfTrue="1">
      <formula>LEN(TRIM($G$31))=0</formula>
    </cfRule>
  </conditionalFormatting>
  <conditionalFormatting sqref="H31">
    <cfRule type="expression" dxfId="16116" priority="3798" stopIfTrue="1">
      <formula>LEN(TRIM($H$31))=0</formula>
    </cfRule>
  </conditionalFormatting>
  <conditionalFormatting sqref="F32">
    <cfRule type="expression" dxfId="16115" priority="3799" stopIfTrue="1">
      <formula>LEN(TRIM($F$32))=0</formula>
    </cfRule>
  </conditionalFormatting>
  <conditionalFormatting sqref="G32">
    <cfRule type="expression" dxfId="16114" priority="3800" stopIfTrue="1">
      <formula>LEN(TRIM($G$32))=0</formula>
    </cfRule>
  </conditionalFormatting>
  <conditionalFormatting sqref="H32">
    <cfRule type="expression" dxfId="16113" priority="3801" stopIfTrue="1">
      <formula>LEN(TRIM($H$32))=0</formula>
    </cfRule>
  </conditionalFormatting>
  <conditionalFormatting sqref="F33">
    <cfRule type="expression" dxfId="16112" priority="3802" stopIfTrue="1">
      <formula>LEN(TRIM($F$33))=0</formula>
    </cfRule>
  </conditionalFormatting>
  <conditionalFormatting sqref="G33">
    <cfRule type="expression" dxfId="16111" priority="3803" stopIfTrue="1">
      <formula>LEN(TRIM($G$33))=0</formula>
    </cfRule>
  </conditionalFormatting>
  <conditionalFormatting sqref="H33">
    <cfRule type="expression" dxfId="16110" priority="3804" stopIfTrue="1">
      <formula>LEN(TRIM($H$33))=0</formula>
    </cfRule>
  </conditionalFormatting>
  <conditionalFormatting sqref="F34">
    <cfRule type="expression" dxfId="16109" priority="3805" stopIfTrue="1">
      <formula>LEN(TRIM($F$34))=0</formula>
    </cfRule>
  </conditionalFormatting>
  <conditionalFormatting sqref="G34">
    <cfRule type="expression" dxfId="16108" priority="3806" stopIfTrue="1">
      <formula>LEN(TRIM($G$34))=0</formula>
    </cfRule>
  </conditionalFormatting>
  <conditionalFormatting sqref="H34">
    <cfRule type="expression" dxfId="16107" priority="3807" stopIfTrue="1">
      <formula>LEN(TRIM($H$34))=0</formula>
    </cfRule>
  </conditionalFormatting>
  <conditionalFormatting sqref="J28">
    <cfRule type="expression" dxfId="16106" priority="3808" stopIfTrue="1">
      <formula>LEN(TRIM($J$28))=0</formula>
    </cfRule>
  </conditionalFormatting>
  <conditionalFormatting sqref="K28">
    <cfRule type="expression" dxfId="16105" priority="3809" stopIfTrue="1">
      <formula>LEN(TRIM($K$28))=0</formula>
    </cfRule>
  </conditionalFormatting>
  <conditionalFormatting sqref="L28">
    <cfRule type="expression" dxfId="16104" priority="3810" stopIfTrue="1">
      <formula>LEN(TRIM($L$28))=0</formula>
    </cfRule>
  </conditionalFormatting>
  <conditionalFormatting sqref="J29">
    <cfRule type="expression" dxfId="16103" priority="3811" stopIfTrue="1">
      <formula>LEN(TRIM($J$29))=0</formula>
    </cfRule>
  </conditionalFormatting>
  <conditionalFormatting sqref="K29">
    <cfRule type="expression" dxfId="16102" priority="3812" stopIfTrue="1">
      <formula>LEN(TRIM($K$29))=0</formula>
    </cfRule>
  </conditionalFormatting>
  <conditionalFormatting sqref="L29">
    <cfRule type="expression" dxfId="16101" priority="3813" stopIfTrue="1">
      <formula>LEN(TRIM($L$29))=0</formula>
    </cfRule>
  </conditionalFormatting>
  <conditionalFormatting sqref="J30">
    <cfRule type="expression" dxfId="16100" priority="3814" stopIfTrue="1">
      <formula>LEN(TRIM($J$30))=0</formula>
    </cfRule>
  </conditionalFormatting>
  <conditionalFormatting sqref="K30">
    <cfRule type="expression" dxfId="16099" priority="3815" stopIfTrue="1">
      <formula>LEN(TRIM($K$30))=0</formula>
    </cfRule>
  </conditionalFormatting>
  <conditionalFormatting sqref="L30">
    <cfRule type="expression" dxfId="16098" priority="3816" stopIfTrue="1">
      <formula>LEN(TRIM($L$30))=0</formula>
    </cfRule>
  </conditionalFormatting>
  <conditionalFormatting sqref="J31">
    <cfRule type="expression" dxfId="16097" priority="3817" stopIfTrue="1">
      <formula>LEN(TRIM($J$31))=0</formula>
    </cfRule>
  </conditionalFormatting>
  <conditionalFormatting sqref="K31">
    <cfRule type="expression" dxfId="16096" priority="3818" stopIfTrue="1">
      <formula>LEN(TRIM($K$31))=0</formula>
    </cfRule>
  </conditionalFormatting>
  <conditionalFormatting sqref="L31">
    <cfRule type="expression" dxfId="16095" priority="3819" stopIfTrue="1">
      <formula>LEN(TRIM($L$31))=0</formula>
    </cfRule>
  </conditionalFormatting>
  <conditionalFormatting sqref="J32">
    <cfRule type="expression" dxfId="16094" priority="3820" stopIfTrue="1">
      <formula>LEN(TRIM($J$32))=0</formula>
    </cfRule>
  </conditionalFormatting>
  <conditionalFormatting sqref="K32">
    <cfRule type="expression" dxfId="16093" priority="3821" stopIfTrue="1">
      <formula>LEN(TRIM($K$32))=0</formula>
    </cfRule>
  </conditionalFormatting>
  <conditionalFormatting sqref="L32">
    <cfRule type="expression" dxfId="16092" priority="3822" stopIfTrue="1">
      <formula>LEN(TRIM($L$32))=0</formula>
    </cfRule>
  </conditionalFormatting>
  <conditionalFormatting sqref="J33">
    <cfRule type="expression" dxfId="16091" priority="3823" stopIfTrue="1">
      <formula>LEN(TRIM($J$33))=0</formula>
    </cfRule>
  </conditionalFormatting>
  <conditionalFormatting sqref="K33">
    <cfRule type="expression" dxfId="16090" priority="3824" stopIfTrue="1">
      <formula>LEN(TRIM($K$33))=0</formula>
    </cfRule>
  </conditionalFormatting>
  <conditionalFormatting sqref="L33">
    <cfRule type="expression" dxfId="16089" priority="3825" stopIfTrue="1">
      <formula>LEN(TRIM($L$33))=0</formula>
    </cfRule>
  </conditionalFormatting>
  <conditionalFormatting sqref="J34">
    <cfRule type="expression" dxfId="16088" priority="3826" stopIfTrue="1">
      <formula>LEN(TRIM($J$34))=0</formula>
    </cfRule>
  </conditionalFormatting>
  <conditionalFormatting sqref="K34">
    <cfRule type="expression" dxfId="16087" priority="3827" stopIfTrue="1">
      <formula>LEN(TRIM($K$34))=0</formula>
    </cfRule>
  </conditionalFormatting>
  <conditionalFormatting sqref="L34">
    <cfRule type="expression" dxfId="16086" priority="3828" stopIfTrue="1">
      <formula>LEN(TRIM($L$34))=0</formula>
    </cfRule>
  </conditionalFormatting>
  <conditionalFormatting sqref="N28">
    <cfRule type="expression" dxfId="16085" priority="3829" stopIfTrue="1">
      <formula>LEN(TRIM($N$28))=0</formula>
    </cfRule>
  </conditionalFormatting>
  <conditionalFormatting sqref="O28">
    <cfRule type="expression" dxfId="16084" priority="3830" stopIfTrue="1">
      <formula>LEN(TRIM($O$28))=0</formula>
    </cfRule>
  </conditionalFormatting>
  <conditionalFormatting sqref="P28">
    <cfRule type="expression" dxfId="16083" priority="3831" stopIfTrue="1">
      <formula>LEN(TRIM($P$28))=0</formula>
    </cfRule>
  </conditionalFormatting>
  <conditionalFormatting sqref="N29">
    <cfRule type="expression" dxfId="16082" priority="3832" stopIfTrue="1">
      <formula>LEN(TRIM($N$29))=0</formula>
    </cfRule>
  </conditionalFormatting>
  <conditionalFormatting sqref="O29">
    <cfRule type="expression" dxfId="16081" priority="3833" stopIfTrue="1">
      <formula>LEN(TRIM($O$29))=0</formula>
    </cfRule>
  </conditionalFormatting>
  <conditionalFormatting sqref="P29">
    <cfRule type="expression" dxfId="16080" priority="3834" stopIfTrue="1">
      <formula>LEN(TRIM($P$29))=0</formula>
    </cfRule>
  </conditionalFormatting>
  <conditionalFormatting sqref="N30">
    <cfRule type="expression" dxfId="16079" priority="3835" stopIfTrue="1">
      <formula>LEN(TRIM($N$30))=0</formula>
    </cfRule>
  </conditionalFormatting>
  <conditionalFormatting sqref="O30">
    <cfRule type="expression" dxfId="16078" priority="3836" stopIfTrue="1">
      <formula>LEN(TRIM($O$30))=0</formula>
    </cfRule>
  </conditionalFormatting>
  <conditionalFormatting sqref="P30">
    <cfRule type="expression" dxfId="16077" priority="3837" stopIfTrue="1">
      <formula>LEN(TRIM($P$30))=0</formula>
    </cfRule>
  </conditionalFormatting>
  <conditionalFormatting sqref="N31">
    <cfRule type="expression" dxfId="16076" priority="3838" stopIfTrue="1">
      <formula>LEN(TRIM($N$31))=0</formula>
    </cfRule>
  </conditionalFormatting>
  <conditionalFormatting sqref="O31">
    <cfRule type="expression" dxfId="16075" priority="3839" stopIfTrue="1">
      <formula>LEN(TRIM($O$31))=0</formula>
    </cfRule>
  </conditionalFormatting>
  <conditionalFormatting sqref="P31">
    <cfRule type="expression" dxfId="16074" priority="3840" stopIfTrue="1">
      <formula>LEN(TRIM($P$31))=0</formula>
    </cfRule>
  </conditionalFormatting>
  <conditionalFormatting sqref="N32">
    <cfRule type="expression" dxfId="16073" priority="3841" stopIfTrue="1">
      <formula>LEN(TRIM($N$32))=0</formula>
    </cfRule>
  </conditionalFormatting>
  <conditionalFormatting sqref="O32">
    <cfRule type="expression" dxfId="16072" priority="3842" stopIfTrue="1">
      <formula>LEN(TRIM($O$32))=0</formula>
    </cfRule>
  </conditionalFormatting>
  <conditionalFormatting sqref="P32">
    <cfRule type="expression" dxfId="16071" priority="3843" stopIfTrue="1">
      <formula>LEN(TRIM($P$32))=0</formula>
    </cfRule>
  </conditionalFormatting>
  <conditionalFormatting sqref="N33">
    <cfRule type="expression" dxfId="16070" priority="3844" stopIfTrue="1">
      <formula>LEN(TRIM($N$33))=0</formula>
    </cfRule>
  </conditionalFormatting>
  <conditionalFormatting sqref="O33">
    <cfRule type="expression" dxfId="16069" priority="3845" stopIfTrue="1">
      <formula>LEN(TRIM($O$33))=0</formula>
    </cfRule>
  </conditionalFormatting>
  <conditionalFormatting sqref="P33">
    <cfRule type="expression" dxfId="16068" priority="3846" stopIfTrue="1">
      <formula>LEN(TRIM($P$33))=0</formula>
    </cfRule>
  </conditionalFormatting>
  <conditionalFormatting sqref="N34">
    <cfRule type="expression" dxfId="16067" priority="3847" stopIfTrue="1">
      <formula>LEN(TRIM($N$34))=0</formula>
    </cfRule>
  </conditionalFormatting>
  <conditionalFormatting sqref="O34">
    <cfRule type="expression" dxfId="16066" priority="3848" stopIfTrue="1">
      <formula>LEN(TRIM($O$34))=0</formula>
    </cfRule>
  </conditionalFormatting>
  <conditionalFormatting sqref="P34">
    <cfRule type="expression" dxfId="16065" priority="3849" stopIfTrue="1">
      <formula>LEN(TRIM($P$34))=0</formula>
    </cfRule>
  </conditionalFormatting>
  <conditionalFormatting sqref="R28">
    <cfRule type="expression" dxfId="16064" priority="3850" stopIfTrue="1">
      <formula>LEN(TRIM($R$28))=0</formula>
    </cfRule>
  </conditionalFormatting>
  <conditionalFormatting sqref="S28">
    <cfRule type="expression" dxfId="16063" priority="3851" stopIfTrue="1">
      <formula>LEN(TRIM($S$28))=0</formula>
    </cfRule>
  </conditionalFormatting>
  <conditionalFormatting sqref="T28">
    <cfRule type="expression" dxfId="16062" priority="3852" stopIfTrue="1">
      <formula>LEN(TRIM($T$28))=0</formula>
    </cfRule>
  </conditionalFormatting>
  <conditionalFormatting sqref="R29">
    <cfRule type="expression" dxfId="16061" priority="3853" stopIfTrue="1">
      <formula>LEN(TRIM($R$29))=0</formula>
    </cfRule>
  </conditionalFormatting>
  <conditionalFormatting sqref="S29">
    <cfRule type="expression" dxfId="16060" priority="3854" stopIfTrue="1">
      <formula>LEN(TRIM($S$29))=0</formula>
    </cfRule>
  </conditionalFormatting>
  <conditionalFormatting sqref="T29">
    <cfRule type="expression" dxfId="16059" priority="3855" stopIfTrue="1">
      <formula>LEN(TRIM($T$29))=0</formula>
    </cfRule>
  </conditionalFormatting>
  <conditionalFormatting sqref="R30">
    <cfRule type="expression" dxfId="16058" priority="3856" stopIfTrue="1">
      <formula>LEN(TRIM($R$30))=0</formula>
    </cfRule>
  </conditionalFormatting>
  <conditionalFormatting sqref="S30">
    <cfRule type="expression" dxfId="16057" priority="3857" stopIfTrue="1">
      <formula>LEN(TRIM($S$30))=0</formula>
    </cfRule>
  </conditionalFormatting>
  <conditionalFormatting sqref="T30">
    <cfRule type="expression" dxfId="16056" priority="3858" stopIfTrue="1">
      <formula>LEN(TRIM($T$30))=0</formula>
    </cfRule>
  </conditionalFormatting>
  <conditionalFormatting sqref="R31">
    <cfRule type="expression" dxfId="16055" priority="3859" stopIfTrue="1">
      <formula>LEN(TRIM($R$31))=0</formula>
    </cfRule>
  </conditionalFormatting>
  <conditionalFormatting sqref="S31">
    <cfRule type="expression" dxfId="16054" priority="3860" stopIfTrue="1">
      <formula>LEN(TRIM($S$31))=0</formula>
    </cfRule>
  </conditionalFormatting>
  <conditionalFormatting sqref="T31">
    <cfRule type="expression" dxfId="16053" priority="3861" stopIfTrue="1">
      <formula>LEN(TRIM($T$31))=0</formula>
    </cfRule>
  </conditionalFormatting>
  <conditionalFormatting sqref="R32">
    <cfRule type="expression" dxfId="16052" priority="3862" stopIfTrue="1">
      <formula>LEN(TRIM($R$32))=0</formula>
    </cfRule>
  </conditionalFormatting>
  <conditionalFormatting sqref="S32">
    <cfRule type="expression" dxfId="16051" priority="3863" stopIfTrue="1">
      <formula>LEN(TRIM($S$32))=0</formula>
    </cfRule>
  </conditionalFormatting>
  <conditionalFormatting sqref="T32">
    <cfRule type="expression" dxfId="16050" priority="3864" stopIfTrue="1">
      <formula>LEN(TRIM($T$32))=0</formula>
    </cfRule>
  </conditionalFormatting>
  <conditionalFormatting sqref="R33">
    <cfRule type="expression" dxfId="16049" priority="3865" stopIfTrue="1">
      <formula>LEN(TRIM($R$33))=0</formula>
    </cfRule>
  </conditionalFormatting>
  <conditionalFormatting sqref="S33">
    <cfRule type="expression" dxfId="16048" priority="3866" stopIfTrue="1">
      <formula>LEN(TRIM($S$33))=0</formula>
    </cfRule>
  </conditionalFormatting>
  <conditionalFormatting sqref="T33">
    <cfRule type="expression" dxfId="16047" priority="3867" stopIfTrue="1">
      <formula>LEN(TRIM($T$33))=0</formula>
    </cfRule>
  </conditionalFormatting>
  <conditionalFormatting sqref="R34">
    <cfRule type="expression" dxfId="16046" priority="3868" stopIfTrue="1">
      <formula>LEN(TRIM($R$34))=0</formula>
    </cfRule>
  </conditionalFormatting>
  <conditionalFormatting sqref="S34">
    <cfRule type="expression" dxfId="16045" priority="3869" stopIfTrue="1">
      <formula>LEN(TRIM($S$34))=0</formula>
    </cfRule>
  </conditionalFormatting>
  <conditionalFormatting sqref="T34">
    <cfRule type="expression" dxfId="16044" priority="3870" stopIfTrue="1">
      <formula>LEN(TRIM($T$34))=0</formula>
    </cfRule>
  </conditionalFormatting>
  <conditionalFormatting sqref="V28">
    <cfRule type="expression" dxfId="16043" priority="3871" stopIfTrue="1">
      <formula>LEN(TRIM($V$28))=0</formula>
    </cfRule>
  </conditionalFormatting>
  <conditionalFormatting sqref="W28">
    <cfRule type="expression" dxfId="16042" priority="3872" stopIfTrue="1">
      <formula>LEN(TRIM($W$28))=0</formula>
    </cfRule>
  </conditionalFormatting>
  <conditionalFormatting sqref="X28">
    <cfRule type="expression" dxfId="16041" priority="3873" stopIfTrue="1">
      <formula>LEN(TRIM($X$28))=0</formula>
    </cfRule>
  </conditionalFormatting>
  <conditionalFormatting sqref="V29">
    <cfRule type="expression" dxfId="16040" priority="3874" stopIfTrue="1">
      <formula>LEN(TRIM($V$29))=0</formula>
    </cfRule>
  </conditionalFormatting>
  <conditionalFormatting sqref="W29">
    <cfRule type="expression" dxfId="16039" priority="3875" stopIfTrue="1">
      <formula>LEN(TRIM($W$29))=0</formula>
    </cfRule>
  </conditionalFormatting>
  <conditionalFormatting sqref="X29">
    <cfRule type="expression" dxfId="16038" priority="3876" stopIfTrue="1">
      <formula>LEN(TRIM($X$29))=0</formula>
    </cfRule>
  </conditionalFormatting>
  <conditionalFormatting sqref="V30">
    <cfRule type="expression" dxfId="16037" priority="3877" stopIfTrue="1">
      <formula>LEN(TRIM($V$30))=0</formula>
    </cfRule>
  </conditionalFormatting>
  <conditionalFormatting sqref="W30">
    <cfRule type="expression" dxfId="16036" priority="3878" stopIfTrue="1">
      <formula>LEN(TRIM($W$30))=0</formula>
    </cfRule>
  </conditionalFormatting>
  <conditionalFormatting sqref="X30">
    <cfRule type="expression" dxfId="16035" priority="3879" stopIfTrue="1">
      <formula>LEN(TRIM($X$30))=0</formula>
    </cfRule>
  </conditionalFormatting>
  <conditionalFormatting sqref="V31">
    <cfRule type="expression" dxfId="16034" priority="3880" stopIfTrue="1">
      <formula>LEN(TRIM($V$31))=0</formula>
    </cfRule>
  </conditionalFormatting>
  <conditionalFormatting sqref="W31">
    <cfRule type="expression" dxfId="16033" priority="3881" stopIfTrue="1">
      <formula>LEN(TRIM($W$31))=0</formula>
    </cfRule>
  </conditionalFormatting>
  <conditionalFormatting sqref="X31">
    <cfRule type="expression" dxfId="16032" priority="3882" stopIfTrue="1">
      <formula>LEN(TRIM($X$31))=0</formula>
    </cfRule>
  </conditionalFormatting>
  <conditionalFormatting sqref="V32">
    <cfRule type="expression" dxfId="16031" priority="3883" stopIfTrue="1">
      <formula>LEN(TRIM($V$32))=0</formula>
    </cfRule>
  </conditionalFormatting>
  <conditionalFormatting sqref="W32">
    <cfRule type="expression" dxfId="16030" priority="3884" stopIfTrue="1">
      <formula>LEN(TRIM($W$32))=0</formula>
    </cfRule>
  </conditionalFormatting>
  <conditionalFormatting sqref="X32">
    <cfRule type="expression" dxfId="16029" priority="3885" stopIfTrue="1">
      <formula>LEN(TRIM($X$32))=0</formula>
    </cfRule>
  </conditionalFormatting>
  <conditionalFormatting sqref="V33">
    <cfRule type="expression" dxfId="16028" priority="3886" stopIfTrue="1">
      <formula>LEN(TRIM($V$33))=0</formula>
    </cfRule>
  </conditionalFormatting>
  <conditionalFormatting sqref="W33">
    <cfRule type="expression" dxfId="16027" priority="3887" stopIfTrue="1">
      <formula>LEN(TRIM($W$33))=0</formula>
    </cfRule>
  </conditionalFormatting>
  <conditionalFormatting sqref="X33">
    <cfRule type="expression" dxfId="16026" priority="3888" stopIfTrue="1">
      <formula>LEN(TRIM($X$33))=0</formula>
    </cfRule>
  </conditionalFormatting>
  <conditionalFormatting sqref="V34">
    <cfRule type="expression" dxfId="16025" priority="3889" stopIfTrue="1">
      <formula>LEN(TRIM($V$34))=0</formula>
    </cfRule>
  </conditionalFormatting>
  <conditionalFormatting sqref="W34">
    <cfRule type="expression" dxfId="16024" priority="3890" stopIfTrue="1">
      <formula>LEN(TRIM($W$34))=0</formula>
    </cfRule>
  </conditionalFormatting>
  <conditionalFormatting sqref="X34">
    <cfRule type="expression" dxfId="16023" priority="3891" stopIfTrue="1">
      <formula>LEN(TRIM($X$34))=0</formula>
    </cfRule>
  </conditionalFormatting>
  <conditionalFormatting sqref="AD28">
    <cfRule type="expression" dxfId="16022" priority="3892" stopIfTrue="1">
      <formula>LEN(TRIM($AD$28))=0</formula>
    </cfRule>
  </conditionalFormatting>
  <conditionalFormatting sqref="AE28">
    <cfRule type="expression" dxfId="16021" priority="3893" stopIfTrue="1">
      <formula>LEN(TRIM($AE$28))=0</formula>
    </cfRule>
  </conditionalFormatting>
  <conditionalFormatting sqref="AF28">
    <cfRule type="expression" dxfId="16020" priority="3894" stopIfTrue="1">
      <formula>LEN(TRIM($AF$28))=0</formula>
    </cfRule>
  </conditionalFormatting>
  <conditionalFormatting sqref="AD29">
    <cfRule type="expression" dxfId="16019" priority="3895" stopIfTrue="1">
      <formula>LEN(TRIM($AD$29))=0</formula>
    </cfRule>
  </conditionalFormatting>
  <conditionalFormatting sqref="AE29">
    <cfRule type="expression" dxfId="16018" priority="3896" stopIfTrue="1">
      <formula>LEN(TRIM($AE$29))=0</formula>
    </cfRule>
  </conditionalFormatting>
  <conditionalFormatting sqref="AF29">
    <cfRule type="expression" dxfId="16017" priority="3897" stopIfTrue="1">
      <formula>LEN(TRIM($AF$29))=0</formula>
    </cfRule>
  </conditionalFormatting>
  <conditionalFormatting sqref="AD30">
    <cfRule type="expression" dxfId="16016" priority="3898" stopIfTrue="1">
      <formula>LEN(TRIM($AD$30))=0</formula>
    </cfRule>
  </conditionalFormatting>
  <conditionalFormatting sqref="AE30">
    <cfRule type="expression" dxfId="16015" priority="3899" stopIfTrue="1">
      <formula>LEN(TRIM($AE$30))=0</formula>
    </cfRule>
  </conditionalFormatting>
  <conditionalFormatting sqref="AF30">
    <cfRule type="expression" dxfId="16014" priority="3900" stopIfTrue="1">
      <formula>LEN(TRIM($AF$30))=0</formula>
    </cfRule>
  </conditionalFormatting>
  <conditionalFormatting sqref="AD31">
    <cfRule type="expression" dxfId="16013" priority="3901" stopIfTrue="1">
      <formula>LEN(TRIM($AD$31))=0</formula>
    </cfRule>
  </conditionalFormatting>
  <conditionalFormatting sqref="AE31">
    <cfRule type="expression" dxfId="16012" priority="3902" stopIfTrue="1">
      <formula>LEN(TRIM($AE$31))=0</formula>
    </cfRule>
  </conditionalFormatting>
  <conditionalFormatting sqref="AF31">
    <cfRule type="expression" dxfId="16011" priority="3903" stopIfTrue="1">
      <formula>LEN(TRIM($AF$31))=0</formula>
    </cfRule>
  </conditionalFormatting>
  <conditionalFormatting sqref="AD32">
    <cfRule type="expression" dxfId="16010" priority="3904" stopIfTrue="1">
      <formula>LEN(TRIM($AD$32))=0</formula>
    </cfRule>
  </conditionalFormatting>
  <conditionalFormatting sqref="AE32">
    <cfRule type="expression" dxfId="16009" priority="3905" stopIfTrue="1">
      <formula>LEN(TRIM($AE$32))=0</formula>
    </cfRule>
  </conditionalFormatting>
  <conditionalFormatting sqref="AF32">
    <cfRule type="expression" dxfId="16008" priority="3906" stopIfTrue="1">
      <formula>LEN(TRIM($AF$32))=0</formula>
    </cfRule>
  </conditionalFormatting>
  <conditionalFormatting sqref="AD33">
    <cfRule type="expression" dxfId="16007" priority="3907" stopIfTrue="1">
      <formula>LEN(TRIM($AD$33))=0</formula>
    </cfRule>
  </conditionalFormatting>
  <conditionalFormatting sqref="AE33">
    <cfRule type="expression" dxfId="16006" priority="3908" stopIfTrue="1">
      <formula>LEN(TRIM($AE$33))=0</formula>
    </cfRule>
  </conditionalFormatting>
  <conditionalFormatting sqref="AF33">
    <cfRule type="expression" dxfId="16005" priority="3909" stopIfTrue="1">
      <formula>LEN(TRIM($AF$33))=0</formula>
    </cfRule>
  </conditionalFormatting>
  <conditionalFormatting sqref="AD34">
    <cfRule type="expression" dxfId="16004" priority="3910" stopIfTrue="1">
      <formula>LEN(TRIM($AD$34))=0</formula>
    </cfRule>
  </conditionalFormatting>
  <conditionalFormatting sqref="AE34">
    <cfRule type="expression" dxfId="16003" priority="3911" stopIfTrue="1">
      <formula>LEN(TRIM($AE$34))=0</formula>
    </cfRule>
  </conditionalFormatting>
  <conditionalFormatting sqref="AF34">
    <cfRule type="expression" dxfId="16002" priority="3912" stopIfTrue="1">
      <formula>LEN(TRIM($AF$34))=0</formula>
    </cfRule>
  </conditionalFormatting>
  <conditionalFormatting sqref="F36">
    <cfRule type="expression" dxfId="16001" priority="3913" stopIfTrue="1">
      <formula>LEN(TRIM($F$36))=0</formula>
    </cfRule>
  </conditionalFormatting>
  <conditionalFormatting sqref="G36">
    <cfRule type="expression" dxfId="16000" priority="3914" stopIfTrue="1">
      <formula>LEN(TRIM($G$36))=0</formula>
    </cfRule>
  </conditionalFormatting>
  <conditionalFormatting sqref="H36">
    <cfRule type="expression" dxfId="15999" priority="3915" stopIfTrue="1">
      <formula>LEN(TRIM($H$36))=0</formula>
    </cfRule>
  </conditionalFormatting>
  <conditionalFormatting sqref="J36">
    <cfRule type="expression" dxfId="15998" priority="3916" stopIfTrue="1">
      <formula>LEN(TRIM($J$36))=0</formula>
    </cfRule>
  </conditionalFormatting>
  <conditionalFormatting sqref="K36">
    <cfRule type="expression" dxfId="15997" priority="3917" stopIfTrue="1">
      <formula>LEN(TRIM($K$36))=0</formula>
    </cfRule>
  </conditionalFormatting>
  <conditionalFormatting sqref="L36">
    <cfRule type="expression" dxfId="15996" priority="3918" stopIfTrue="1">
      <formula>LEN(TRIM($L$36))=0</formula>
    </cfRule>
  </conditionalFormatting>
  <conditionalFormatting sqref="N36">
    <cfRule type="expression" dxfId="15995" priority="3919" stopIfTrue="1">
      <formula>LEN(TRIM($N$36))=0</formula>
    </cfRule>
  </conditionalFormatting>
  <conditionalFormatting sqref="O36">
    <cfRule type="expression" dxfId="15994" priority="3920" stopIfTrue="1">
      <formula>LEN(TRIM($O$36))=0</formula>
    </cfRule>
  </conditionalFormatting>
  <conditionalFormatting sqref="P36">
    <cfRule type="expression" dxfId="15993" priority="3921" stopIfTrue="1">
      <formula>LEN(TRIM($P$36))=0</formula>
    </cfRule>
  </conditionalFormatting>
  <conditionalFormatting sqref="R36">
    <cfRule type="expression" dxfId="15992" priority="3922" stopIfTrue="1">
      <formula>LEN(TRIM($R$36))=0</formula>
    </cfRule>
  </conditionalFormatting>
  <conditionalFormatting sqref="S36">
    <cfRule type="expression" dxfId="15991" priority="3923" stopIfTrue="1">
      <formula>LEN(TRIM($S$36))=0</formula>
    </cfRule>
  </conditionalFormatting>
  <conditionalFormatting sqref="T36">
    <cfRule type="expression" dxfId="15990" priority="3924" stopIfTrue="1">
      <formula>LEN(TRIM($T$36))=0</formula>
    </cfRule>
  </conditionalFormatting>
  <conditionalFormatting sqref="V36">
    <cfRule type="expression" dxfId="15989" priority="3925" stopIfTrue="1">
      <formula>LEN(TRIM($V$36))=0</formula>
    </cfRule>
  </conditionalFormatting>
  <conditionalFormatting sqref="W36">
    <cfRule type="expression" dxfId="15988" priority="3926" stopIfTrue="1">
      <formula>LEN(TRIM($W$36))=0</formula>
    </cfRule>
  </conditionalFormatting>
  <conditionalFormatting sqref="X36">
    <cfRule type="expression" dxfId="15987" priority="3927" stopIfTrue="1">
      <formula>LEN(TRIM($X$36))=0</formula>
    </cfRule>
  </conditionalFormatting>
  <conditionalFormatting sqref="AD36">
    <cfRule type="expression" dxfId="15986" priority="3928" stopIfTrue="1">
      <formula>LEN(TRIM($AD$36))=0</formula>
    </cfRule>
  </conditionalFormatting>
  <conditionalFormatting sqref="AE36">
    <cfRule type="expression" dxfId="15985" priority="3929" stopIfTrue="1">
      <formula>LEN(TRIM($AE$36))=0</formula>
    </cfRule>
  </conditionalFormatting>
  <conditionalFormatting sqref="AF36">
    <cfRule type="expression" dxfId="15984" priority="3930" stopIfTrue="1">
      <formula>LEN(TRIM($AF$36))=0</formula>
    </cfRule>
  </conditionalFormatting>
  <conditionalFormatting sqref="F42">
    <cfRule type="expression" dxfId="15983" priority="3931" stopIfTrue="1">
      <formula>LEN(TRIM($F$42))=0</formula>
    </cfRule>
  </conditionalFormatting>
  <conditionalFormatting sqref="G42">
    <cfRule type="expression" dxfId="15982" priority="3932" stopIfTrue="1">
      <formula>LEN(TRIM($G$42))=0</formula>
    </cfRule>
  </conditionalFormatting>
  <conditionalFormatting sqref="H42">
    <cfRule type="expression" dxfId="15981" priority="3933" stopIfTrue="1">
      <formula>LEN(TRIM($H$42))=0</formula>
    </cfRule>
  </conditionalFormatting>
  <conditionalFormatting sqref="J42">
    <cfRule type="expression" dxfId="15980" priority="3934" stopIfTrue="1">
      <formula>LEN(TRIM($J$42))=0</formula>
    </cfRule>
  </conditionalFormatting>
  <conditionalFormatting sqref="K42">
    <cfRule type="expression" dxfId="15979" priority="3935" stopIfTrue="1">
      <formula>LEN(TRIM($K$42))=0</formula>
    </cfRule>
  </conditionalFormatting>
  <conditionalFormatting sqref="L42">
    <cfRule type="expression" dxfId="15978" priority="3936" stopIfTrue="1">
      <formula>LEN(TRIM($L$42))=0</formula>
    </cfRule>
  </conditionalFormatting>
  <conditionalFormatting sqref="N42">
    <cfRule type="expression" dxfId="15977" priority="3937" stopIfTrue="1">
      <formula>LEN(TRIM($N$42))=0</formula>
    </cfRule>
  </conditionalFormatting>
  <conditionalFormatting sqref="O42">
    <cfRule type="expression" dxfId="15976" priority="3938" stopIfTrue="1">
      <formula>LEN(TRIM($O$42))=0</formula>
    </cfRule>
  </conditionalFormatting>
  <conditionalFormatting sqref="P42">
    <cfRule type="expression" dxfId="15975" priority="3939" stopIfTrue="1">
      <formula>LEN(TRIM($P$42))=0</formula>
    </cfRule>
  </conditionalFormatting>
  <conditionalFormatting sqref="R42">
    <cfRule type="expression" dxfId="15974" priority="3940" stopIfTrue="1">
      <formula>LEN(TRIM($R$42))=0</formula>
    </cfRule>
  </conditionalFormatting>
  <conditionalFormatting sqref="S42">
    <cfRule type="expression" dxfId="15973" priority="3941" stopIfTrue="1">
      <formula>LEN(TRIM($S$42))=0</formula>
    </cfRule>
  </conditionalFormatting>
  <conditionalFormatting sqref="T42">
    <cfRule type="expression" dxfId="15972" priority="3942" stopIfTrue="1">
      <formula>LEN(TRIM($T$42))=0</formula>
    </cfRule>
  </conditionalFormatting>
  <conditionalFormatting sqref="V42">
    <cfRule type="expression" dxfId="15971" priority="3943" stopIfTrue="1">
      <formula>LEN(TRIM($V$42))=0</formula>
    </cfRule>
  </conditionalFormatting>
  <conditionalFormatting sqref="W42">
    <cfRule type="expression" dxfId="15970" priority="3944" stopIfTrue="1">
      <formula>LEN(TRIM($W$42))=0</formula>
    </cfRule>
  </conditionalFormatting>
  <conditionalFormatting sqref="X42">
    <cfRule type="expression" dxfId="15969" priority="3945" stopIfTrue="1">
      <formula>LEN(TRIM($X$42))=0</formula>
    </cfRule>
  </conditionalFormatting>
  <conditionalFormatting sqref="AD42">
    <cfRule type="expression" dxfId="15968" priority="3946" stopIfTrue="1">
      <formula>LEN(TRIM($AD$42))=0</formula>
    </cfRule>
  </conditionalFormatting>
  <conditionalFormatting sqref="AE42">
    <cfRule type="expression" dxfId="15967" priority="3947" stopIfTrue="1">
      <formula>LEN(TRIM($AE$42))=0</formula>
    </cfRule>
  </conditionalFormatting>
  <conditionalFormatting sqref="AF42">
    <cfRule type="expression" dxfId="15966" priority="3948" stopIfTrue="1">
      <formula>LEN(TRIM($AF$42))=0</formula>
    </cfRule>
  </conditionalFormatting>
  <conditionalFormatting sqref="F44">
    <cfRule type="expression" dxfId="15965" priority="3949" stopIfTrue="1">
      <formula>LEN(TRIM($F$44))=0</formula>
    </cfRule>
  </conditionalFormatting>
  <conditionalFormatting sqref="G44">
    <cfRule type="expression" dxfId="15964" priority="3950" stopIfTrue="1">
      <formula>LEN(TRIM($G$44))=0</formula>
    </cfRule>
  </conditionalFormatting>
  <conditionalFormatting sqref="H44">
    <cfRule type="expression" dxfId="15963" priority="3951" stopIfTrue="1">
      <formula>LEN(TRIM($H$44))=0</formula>
    </cfRule>
  </conditionalFormatting>
  <conditionalFormatting sqref="J44">
    <cfRule type="expression" dxfId="15962" priority="3952" stopIfTrue="1">
      <formula>LEN(TRIM($J$44))=0</formula>
    </cfRule>
  </conditionalFormatting>
  <conditionalFormatting sqref="K44">
    <cfRule type="expression" dxfId="15961" priority="3953" stopIfTrue="1">
      <formula>LEN(TRIM($K$44))=0</formula>
    </cfRule>
  </conditionalFormatting>
  <conditionalFormatting sqref="L44">
    <cfRule type="expression" dxfId="15960" priority="3954" stopIfTrue="1">
      <formula>LEN(TRIM($L$44))=0</formula>
    </cfRule>
  </conditionalFormatting>
  <conditionalFormatting sqref="N44">
    <cfRule type="expression" dxfId="15959" priority="3955" stopIfTrue="1">
      <formula>LEN(TRIM($N$44))=0</formula>
    </cfRule>
  </conditionalFormatting>
  <conditionalFormatting sqref="O44">
    <cfRule type="expression" dxfId="15958" priority="3956" stopIfTrue="1">
      <formula>LEN(TRIM($O$44))=0</formula>
    </cfRule>
  </conditionalFormatting>
  <conditionalFormatting sqref="P44">
    <cfRule type="expression" dxfId="15957" priority="3957" stopIfTrue="1">
      <formula>LEN(TRIM($P$44))=0</formula>
    </cfRule>
  </conditionalFormatting>
  <conditionalFormatting sqref="R44">
    <cfRule type="expression" dxfId="15956" priority="3958" stopIfTrue="1">
      <formula>LEN(TRIM($R$44))=0</formula>
    </cfRule>
  </conditionalFormatting>
  <conditionalFormatting sqref="S44">
    <cfRule type="expression" dxfId="15955" priority="3959" stopIfTrue="1">
      <formula>LEN(TRIM($S$44))=0</formula>
    </cfRule>
  </conditionalFormatting>
  <conditionalFormatting sqref="T44">
    <cfRule type="expression" dxfId="15954" priority="3960" stopIfTrue="1">
      <formula>LEN(TRIM($T$44))=0</formula>
    </cfRule>
  </conditionalFormatting>
  <conditionalFormatting sqref="V44">
    <cfRule type="expression" dxfId="15953" priority="3961" stopIfTrue="1">
      <formula>LEN(TRIM($V$44))=0</formula>
    </cfRule>
  </conditionalFormatting>
  <conditionalFormatting sqref="W44">
    <cfRule type="expression" dxfId="15952" priority="3962" stopIfTrue="1">
      <formula>LEN(TRIM($W$44))=0</formula>
    </cfRule>
  </conditionalFormatting>
  <conditionalFormatting sqref="X44">
    <cfRule type="expression" dxfId="15951" priority="3963" stopIfTrue="1">
      <formula>LEN(TRIM($X$44))=0</formula>
    </cfRule>
  </conditionalFormatting>
  <conditionalFormatting sqref="AD44">
    <cfRule type="expression" dxfId="15950" priority="3964" stopIfTrue="1">
      <formula>LEN(TRIM($AD$44))=0</formula>
    </cfRule>
  </conditionalFormatting>
  <conditionalFormatting sqref="AE44">
    <cfRule type="expression" dxfId="15949" priority="3965" stopIfTrue="1">
      <formula>LEN(TRIM($AE$44))=0</formula>
    </cfRule>
  </conditionalFormatting>
  <conditionalFormatting sqref="AF44">
    <cfRule type="expression" dxfId="15948" priority="3966" stopIfTrue="1">
      <formula>LEN(TRIM($AF$44))=0</formula>
    </cfRule>
  </conditionalFormatting>
  <conditionalFormatting sqref="F46">
    <cfRule type="expression" dxfId="15947" priority="3967" stopIfTrue="1">
      <formula>LEN(TRIM($F$46))=0</formula>
    </cfRule>
  </conditionalFormatting>
  <conditionalFormatting sqref="G46">
    <cfRule type="expression" dxfId="15946" priority="3968" stopIfTrue="1">
      <formula>LEN(TRIM($G$46))=0</formula>
    </cfRule>
  </conditionalFormatting>
  <conditionalFormatting sqref="H46">
    <cfRule type="expression" dxfId="15945" priority="3969" stopIfTrue="1">
      <formula>LEN(TRIM($H$46))=0</formula>
    </cfRule>
  </conditionalFormatting>
  <conditionalFormatting sqref="F47">
    <cfRule type="expression" dxfId="15944" priority="3970" stopIfTrue="1">
      <formula>LEN(TRIM($F$47))=0</formula>
    </cfRule>
  </conditionalFormatting>
  <conditionalFormatting sqref="G47">
    <cfRule type="expression" dxfId="15943" priority="3971" stopIfTrue="1">
      <formula>LEN(TRIM($G$47))=0</formula>
    </cfRule>
  </conditionalFormatting>
  <conditionalFormatting sqref="H47">
    <cfRule type="expression" dxfId="15942" priority="3972" stopIfTrue="1">
      <formula>LEN(TRIM($H$47))=0</formula>
    </cfRule>
  </conditionalFormatting>
  <conditionalFormatting sqref="J46">
    <cfRule type="expression" dxfId="15941" priority="3973" stopIfTrue="1">
      <formula>LEN(TRIM($J$46))=0</formula>
    </cfRule>
  </conditionalFormatting>
  <conditionalFormatting sqref="K46">
    <cfRule type="expression" dxfId="15940" priority="3974" stopIfTrue="1">
      <formula>LEN(TRIM($K$46))=0</formula>
    </cfRule>
  </conditionalFormatting>
  <conditionalFormatting sqref="L46">
    <cfRule type="expression" dxfId="15939" priority="3975" stopIfTrue="1">
      <formula>LEN(TRIM($L$46))=0</formula>
    </cfRule>
  </conditionalFormatting>
  <conditionalFormatting sqref="J47">
    <cfRule type="expression" dxfId="15938" priority="3976" stopIfTrue="1">
      <formula>LEN(TRIM($J$47))=0</formula>
    </cfRule>
  </conditionalFormatting>
  <conditionalFormatting sqref="K47">
    <cfRule type="expression" dxfId="15937" priority="3977" stopIfTrue="1">
      <formula>LEN(TRIM($K$47))=0</formula>
    </cfRule>
  </conditionalFormatting>
  <conditionalFormatting sqref="L47">
    <cfRule type="expression" dxfId="15936" priority="3978" stopIfTrue="1">
      <formula>LEN(TRIM($L$47))=0</formula>
    </cfRule>
  </conditionalFormatting>
  <conditionalFormatting sqref="N46">
    <cfRule type="expression" dxfId="15935" priority="3979" stopIfTrue="1">
      <formula>LEN(TRIM($N$46))=0</formula>
    </cfRule>
  </conditionalFormatting>
  <conditionalFormatting sqref="O46">
    <cfRule type="expression" dxfId="15934" priority="3980" stopIfTrue="1">
      <formula>LEN(TRIM($O$46))=0</formula>
    </cfRule>
  </conditionalFormatting>
  <conditionalFormatting sqref="P46">
    <cfRule type="expression" dxfId="15933" priority="3981" stopIfTrue="1">
      <formula>LEN(TRIM($P$46))=0</formula>
    </cfRule>
  </conditionalFormatting>
  <conditionalFormatting sqref="N47">
    <cfRule type="expression" dxfId="15932" priority="3982" stopIfTrue="1">
      <formula>LEN(TRIM($N$47))=0</formula>
    </cfRule>
  </conditionalFormatting>
  <conditionalFormatting sqref="O47">
    <cfRule type="expression" dxfId="15931" priority="3983" stopIfTrue="1">
      <formula>LEN(TRIM($O$47))=0</formula>
    </cfRule>
  </conditionalFormatting>
  <conditionalFormatting sqref="P47">
    <cfRule type="expression" dxfId="15930" priority="3984" stopIfTrue="1">
      <formula>LEN(TRIM($P$47))=0</formula>
    </cfRule>
  </conditionalFormatting>
  <conditionalFormatting sqref="R46">
    <cfRule type="expression" dxfId="15929" priority="3985" stopIfTrue="1">
      <formula>LEN(TRIM($R$46))=0</formula>
    </cfRule>
  </conditionalFormatting>
  <conditionalFormatting sqref="S46">
    <cfRule type="expression" dxfId="15928" priority="3986" stopIfTrue="1">
      <formula>LEN(TRIM($S$46))=0</formula>
    </cfRule>
  </conditionalFormatting>
  <conditionalFormatting sqref="T46">
    <cfRule type="expression" dxfId="15927" priority="3987" stopIfTrue="1">
      <formula>LEN(TRIM($T$46))=0</formula>
    </cfRule>
  </conditionalFormatting>
  <conditionalFormatting sqref="R47">
    <cfRule type="expression" dxfId="15926" priority="3988" stopIfTrue="1">
      <formula>LEN(TRIM($R$47))=0</formula>
    </cfRule>
  </conditionalFormatting>
  <conditionalFormatting sqref="S47">
    <cfRule type="expression" dxfId="15925" priority="3989" stopIfTrue="1">
      <formula>LEN(TRIM($S$47))=0</formula>
    </cfRule>
  </conditionalFormatting>
  <conditionalFormatting sqref="T47">
    <cfRule type="expression" dxfId="15924" priority="3990" stopIfTrue="1">
      <formula>LEN(TRIM($T$47))=0</formula>
    </cfRule>
  </conditionalFormatting>
  <conditionalFormatting sqref="V46">
    <cfRule type="expression" dxfId="15923" priority="3991" stopIfTrue="1">
      <formula>LEN(TRIM($V$46))=0</formula>
    </cfRule>
  </conditionalFormatting>
  <conditionalFormatting sqref="W46">
    <cfRule type="expression" dxfId="15922" priority="3992" stopIfTrue="1">
      <formula>LEN(TRIM($W$46))=0</formula>
    </cfRule>
  </conditionalFormatting>
  <conditionalFormatting sqref="X46">
    <cfRule type="expression" dxfId="15921" priority="3993" stopIfTrue="1">
      <formula>LEN(TRIM($X$46))=0</formula>
    </cfRule>
  </conditionalFormatting>
  <conditionalFormatting sqref="V47">
    <cfRule type="expression" dxfId="15920" priority="3994" stopIfTrue="1">
      <formula>LEN(TRIM($V$47))=0</formula>
    </cfRule>
  </conditionalFormatting>
  <conditionalFormatting sqref="W47">
    <cfRule type="expression" dxfId="15919" priority="3995" stopIfTrue="1">
      <formula>LEN(TRIM($W$47))=0</formula>
    </cfRule>
  </conditionalFormatting>
  <conditionalFormatting sqref="X47">
    <cfRule type="expression" dxfId="15918" priority="3996" stopIfTrue="1">
      <formula>LEN(TRIM($X$47))=0</formula>
    </cfRule>
  </conditionalFormatting>
  <conditionalFormatting sqref="AD46">
    <cfRule type="expression" dxfId="15917" priority="3997" stopIfTrue="1">
      <formula>LEN(TRIM($AD$46))=0</formula>
    </cfRule>
  </conditionalFormatting>
  <conditionalFormatting sqref="AE46">
    <cfRule type="expression" dxfId="15916" priority="3998" stopIfTrue="1">
      <formula>LEN(TRIM($AE$46))=0</formula>
    </cfRule>
  </conditionalFormatting>
  <conditionalFormatting sqref="AF46">
    <cfRule type="expression" dxfId="15915" priority="3999" stopIfTrue="1">
      <formula>LEN(TRIM($AF$46))=0</formula>
    </cfRule>
  </conditionalFormatting>
  <conditionalFormatting sqref="AD47">
    <cfRule type="expression" dxfId="15914" priority="4000" stopIfTrue="1">
      <formula>LEN(TRIM($AD$47))=0</formula>
    </cfRule>
  </conditionalFormatting>
  <conditionalFormatting sqref="AE47">
    <cfRule type="expression" dxfId="15913" priority="4001" stopIfTrue="1">
      <formula>LEN(TRIM($AE$47))=0</formula>
    </cfRule>
  </conditionalFormatting>
  <conditionalFormatting sqref="AF47">
    <cfRule type="expression" dxfId="15912" priority="4002" stopIfTrue="1">
      <formula>LEN(TRIM($AF$47))=0</formula>
    </cfRule>
  </conditionalFormatting>
  <conditionalFormatting sqref="F49">
    <cfRule type="expression" dxfId="15911" priority="4003" stopIfTrue="1">
      <formula>LEN(TRIM($F$49))=0</formula>
    </cfRule>
  </conditionalFormatting>
  <conditionalFormatting sqref="G49">
    <cfRule type="expression" dxfId="15910" priority="4004" stopIfTrue="1">
      <formula>LEN(TRIM($G$49))=0</formula>
    </cfRule>
  </conditionalFormatting>
  <conditionalFormatting sqref="H49">
    <cfRule type="expression" dxfId="15909" priority="4005" stopIfTrue="1">
      <formula>LEN(TRIM($H$49))=0</formula>
    </cfRule>
  </conditionalFormatting>
  <conditionalFormatting sqref="F50">
    <cfRule type="expression" dxfId="15908" priority="4006" stopIfTrue="1">
      <formula>LEN(TRIM($F$50))=0</formula>
    </cfRule>
  </conditionalFormatting>
  <conditionalFormatting sqref="G50">
    <cfRule type="expression" dxfId="15907" priority="4007" stopIfTrue="1">
      <formula>LEN(TRIM($G$50))=0</formula>
    </cfRule>
  </conditionalFormatting>
  <conditionalFormatting sqref="H50">
    <cfRule type="expression" dxfId="15906" priority="4008" stopIfTrue="1">
      <formula>LEN(TRIM($H$50))=0</formula>
    </cfRule>
  </conditionalFormatting>
  <conditionalFormatting sqref="F51">
    <cfRule type="expression" dxfId="15905" priority="4009" stopIfTrue="1">
      <formula>LEN(TRIM($F$51))=0</formula>
    </cfRule>
  </conditionalFormatting>
  <conditionalFormatting sqref="G51">
    <cfRule type="expression" dxfId="15904" priority="4010" stopIfTrue="1">
      <formula>LEN(TRIM($G$51))=0</formula>
    </cfRule>
  </conditionalFormatting>
  <conditionalFormatting sqref="H51">
    <cfRule type="expression" dxfId="15903" priority="4011" stopIfTrue="1">
      <formula>LEN(TRIM($H$51))=0</formula>
    </cfRule>
  </conditionalFormatting>
  <conditionalFormatting sqref="J49">
    <cfRule type="expression" dxfId="15902" priority="4012" stopIfTrue="1">
      <formula>LEN(TRIM($J$49))=0</formula>
    </cfRule>
  </conditionalFormatting>
  <conditionalFormatting sqref="K49">
    <cfRule type="expression" dxfId="15901" priority="4013" stopIfTrue="1">
      <formula>LEN(TRIM($K$49))=0</formula>
    </cfRule>
  </conditionalFormatting>
  <conditionalFormatting sqref="L49">
    <cfRule type="expression" dxfId="15900" priority="4014" stopIfTrue="1">
      <formula>LEN(TRIM($L$49))=0</formula>
    </cfRule>
  </conditionalFormatting>
  <conditionalFormatting sqref="J50">
    <cfRule type="expression" dxfId="15899" priority="4015" stopIfTrue="1">
      <formula>LEN(TRIM($J$50))=0</formula>
    </cfRule>
  </conditionalFormatting>
  <conditionalFormatting sqref="K50">
    <cfRule type="expression" dxfId="15898" priority="4016" stopIfTrue="1">
      <formula>LEN(TRIM($K$50))=0</formula>
    </cfRule>
  </conditionalFormatting>
  <conditionalFormatting sqref="L50">
    <cfRule type="expression" dxfId="15897" priority="4017" stopIfTrue="1">
      <formula>LEN(TRIM($L$50))=0</formula>
    </cfRule>
  </conditionalFormatting>
  <conditionalFormatting sqref="J51">
    <cfRule type="expression" dxfId="15896" priority="4018" stopIfTrue="1">
      <formula>LEN(TRIM($J$51))=0</formula>
    </cfRule>
  </conditionalFormatting>
  <conditionalFormatting sqref="K51">
    <cfRule type="expression" dxfId="15895" priority="4019" stopIfTrue="1">
      <formula>LEN(TRIM($K$51))=0</formula>
    </cfRule>
  </conditionalFormatting>
  <conditionalFormatting sqref="L51">
    <cfRule type="expression" dxfId="15894" priority="4020" stopIfTrue="1">
      <formula>LEN(TRIM($L$51))=0</formula>
    </cfRule>
  </conditionalFormatting>
  <conditionalFormatting sqref="N49">
    <cfRule type="expression" dxfId="15893" priority="4021" stopIfTrue="1">
      <formula>LEN(TRIM($N$49))=0</formula>
    </cfRule>
  </conditionalFormatting>
  <conditionalFormatting sqref="O49">
    <cfRule type="expression" dxfId="15892" priority="4022" stopIfTrue="1">
      <formula>LEN(TRIM($O$49))=0</formula>
    </cfRule>
  </conditionalFormatting>
  <conditionalFormatting sqref="P49">
    <cfRule type="expression" dxfId="15891" priority="4023" stopIfTrue="1">
      <formula>LEN(TRIM($P$49))=0</formula>
    </cfRule>
  </conditionalFormatting>
  <conditionalFormatting sqref="N50">
    <cfRule type="expression" dxfId="15890" priority="4024" stopIfTrue="1">
      <formula>LEN(TRIM($N$50))=0</formula>
    </cfRule>
  </conditionalFormatting>
  <conditionalFormatting sqref="O50">
    <cfRule type="expression" dxfId="15889" priority="4025" stopIfTrue="1">
      <formula>LEN(TRIM($O$50))=0</formula>
    </cfRule>
  </conditionalFormatting>
  <conditionalFormatting sqref="P50">
    <cfRule type="expression" dxfId="15888" priority="4026" stopIfTrue="1">
      <formula>LEN(TRIM($P$50))=0</formula>
    </cfRule>
  </conditionalFormatting>
  <conditionalFormatting sqref="N51">
    <cfRule type="expression" dxfId="15887" priority="4027" stopIfTrue="1">
      <formula>LEN(TRIM($N$51))=0</formula>
    </cfRule>
  </conditionalFormatting>
  <conditionalFormatting sqref="O51">
    <cfRule type="expression" dxfId="15886" priority="4028" stopIfTrue="1">
      <formula>LEN(TRIM($O$51))=0</formula>
    </cfRule>
  </conditionalFormatting>
  <conditionalFormatting sqref="P51">
    <cfRule type="expression" dxfId="15885" priority="4029" stopIfTrue="1">
      <formula>LEN(TRIM($P$51))=0</formula>
    </cfRule>
  </conditionalFormatting>
  <conditionalFormatting sqref="R49">
    <cfRule type="expression" dxfId="15884" priority="4030" stopIfTrue="1">
      <formula>LEN(TRIM($R$49))=0</formula>
    </cfRule>
  </conditionalFormatting>
  <conditionalFormatting sqref="S49">
    <cfRule type="expression" dxfId="15883" priority="4031" stopIfTrue="1">
      <formula>LEN(TRIM($S$49))=0</formula>
    </cfRule>
  </conditionalFormatting>
  <conditionalFormatting sqref="T49">
    <cfRule type="expression" dxfId="15882" priority="4032" stopIfTrue="1">
      <formula>LEN(TRIM($T$49))=0</formula>
    </cfRule>
  </conditionalFormatting>
  <conditionalFormatting sqref="R50">
    <cfRule type="expression" dxfId="15881" priority="4033" stopIfTrue="1">
      <formula>LEN(TRIM($R$50))=0</formula>
    </cfRule>
  </conditionalFormatting>
  <conditionalFormatting sqref="S50">
    <cfRule type="expression" dxfId="15880" priority="4034" stopIfTrue="1">
      <formula>LEN(TRIM($S$50))=0</formula>
    </cfRule>
  </conditionalFormatting>
  <conditionalFormatting sqref="T50">
    <cfRule type="expression" dxfId="15879" priority="4035" stopIfTrue="1">
      <formula>LEN(TRIM($T$50))=0</formula>
    </cfRule>
  </conditionalFormatting>
  <conditionalFormatting sqref="R51">
    <cfRule type="expression" dxfId="15878" priority="4036" stopIfTrue="1">
      <formula>LEN(TRIM($R$51))=0</formula>
    </cfRule>
  </conditionalFormatting>
  <conditionalFormatting sqref="S51">
    <cfRule type="expression" dxfId="15877" priority="4037" stopIfTrue="1">
      <formula>LEN(TRIM($S$51))=0</formula>
    </cfRule>
  </conditionalFormatting>
  <conditionalFormatting sqref="T51">
    <cfRule type="expression" dxfId="15876" priority="4038" stopIfTrue="1">
      <formula>LEN(TRIM($T$51))=0</formula>
    </cfRule>
  </conditionalFormatting>
  <conditionalFormatting sqref="V49">
    <cfRule type="expression" dxfId="15875" priority="4039" stopIfTrue="1">
      <formula>LEN(TRIM($V$49))=0</formula>
    </cfRule>
  </conditionalFormatting>
  <conditionalFormatting sqref="W49">
    <cfRule type="expression" dxfId="15874" priority="4040" stopIfTrue="1">
      <formula>LEN(TRIM($W$49))=0</formula>
    </cfRule>
  </conditionalFormatting>
  <conditionalFormatting sqref="X49">
    <cfRule type="expression" dxfId="15873" priority="4041" stopIfTrue="1">
      <formula>LEN(TRIM($X$49))=0</formula>
    </cfRule>
  </conditionalFormatting>
  <conditionalFormatting sqref="V50">
    <cfRule type="expression" dxfId="15872" priority="4042" stopIfTrue="1">
      <formula>LEN(TRIM($V$50))=0</formula>
    </cfRule>
  </conditionalFormatting>
  <conditionalFormatting sqref="W50">
    <cfRule type="expression" dxfId="15871" priority="4043" stopIfTrue="1">
      <formula>LEN(TRIM($W$50))=0</formula>
    </cfRule>
  </conditionalFormatting>
  <conditionalFormatting sqref="X50">
    <cfRule type="expression" dxfId="15870" priority="4044" stopIfTrue="1">
      <formula>LEN(TRIM($X$50))=0</formula>
    </cfRule>
  </conditionalFormatting>
  <conditionalFormatting sqref="V51">
    <cfRule type="expression" dxfId="15869" priority="4045" stopIfTrue="1">
      <formula>LEN(TRIM($V$51))=0</formula>
    </cfRule>
  </conditionalFormatting>
  <conditionalFormatting sqref="W51">
    <cfRule type="expression" dxfId="15868" priority="4046" stopIfTrue="1">
      <formula>LEN(TRIM($W$51))=0</formula>
    </cfRule>
  </conditionalFormatting>
  <conditionalFormatting sqref="X51">
    <cfRule type="expression" dxfId="15867" priority="4047" stopIfTrue="1">
      <formula>LEN(TRIM($X$51))=0</formula>
    </cfRule>
  </conditionalFormatting>
  <conditionalFormatting sqref="AD49">
    <cfRule type="expression" dxfId="15866" priority="4048" stopIfTrue="1">
      <formula>LEN(TRIM($AD$49))=0</formula>
    </cfRule>
  </conditionalFormatting>
  <conditionalFormatting sqref="AE49">
    <cfRule type="expression" dxfId="15865" priority="4049" stopIfTrue="1">
      <formula>LEN(TRIM($AE$49))=0</formula>
    </cfRule>
  </conditionalFormatting>
  <conditionalFormatting sqref="AF49">
    <cfRule type="expression" dxfId="15864" priority="4050" stopIfTrue="1">
      <formula>LEN(TRIM($AF$49))=0</formula>
    </cfRule>
  </conditionalFormatting>
  <conditionalFormatting sqref="AD50">
    <cfRule type="expression" dxfId="15863" priority="4051" stopIfTrue="1">
      <formula>LEN(TRIM($AD$50))=0</formula>
    </cfRule>
  </conditionalFormatting>
  <conditionalFormatting sqref="AE50">
    <cfRule type="expression" dxfId="15862" priority="4052" stopIfTrue="1">
      <formula>LEN(TRIM($AE$50))=0</formula>
    </cfRule>
  </conditionalFormatting>
  <conditionalFormatting sqref="AF50">
    <cfRule type="expression" dxfId="15861" priority="4053" stopIfTrue="1">
      <formula>LEN(TRIM($AF$50))=0</formula>
    </cfRule>
  </conditionalFormatting>
  <conditionalFormatting sqref="AD51">
    <cfRule type="expression" dxfId="15860" priority="4054" stopIfTrue="1">
      <formula>LEN(TRIM($AD$51))=0</formula>
    </cfRule>
  </conditionalFormatting>
  <conditionalFormatting sqref="AE51">
    <cfRule type="expression" dxfId="15859" priority="4055" stopIfTrue="1">
      <formula>LEN(TRIM($AE$51))=0</formula>
    </cfRule>
  </conditionalFormatting>
  <conditionalFormatting sqref="AF51">
    <cfRule type="expression" dxfId="15858" priority="4056" stopIfTrue="1">
      <formula>LEN(TRIM($AF$51))=0</formula>
    </cfRule>
  </conditionalFormatting>
  <conditionalFormatting sqref="F55">
    <cfRule type="expression" dxfId="15857" priority="4057" stopIfTrue="1">
      <formula>LEN(TRIM($F$55))=0</formula>
    </cfRule>
  </conditionalFormatting>
  <conditionalFormatting sqref="G55">
    <cfRule type="expression" dxfId="15856" priority="4058" stopIfTrue="1">
      <formula>LEN(TRIM($G$55))=0</formula>
    </cfRule>
  </conditionalFormatting>
  <conditionalFormatting sqref="H55">
    <cfRule type="expression" dxfId="15855" priority="4059" stopIfTrue="1">
      <formula>LEN(TRIM($H$55))=0</formula>
    </cfRule>
  </conditionalFormatting>
  <conditionalFormatting sqref="J55">
    <cfRule type="expression" dxfId="15854" priority="4060" stopIfTrue="1">
      <formula>LEN(TRIM($J$55))=0</formula>
    </cfRule>
  </conditionalFormatting>
  <conditionalFormatting sqref="K55">
    <cfRule type="expression" dxfId="15853" priority="4061" stopIfTrue="1">
      <formula>LEN(TRIM($K$55))=0</formula>
    </cfRule>
  </conditionalFormatting>
  <conditionalFormatting sqref="L55">
    <cfRule type="expression" dxfId="15852" priority="4062" stopIfTrue="1">
      <formula>LEN(TRIM($L$55))=0</formula>
    </cfRule>
  </conditionalFormatting>
  <conditionalFormatting sqref="N55">
    <cfRule type="expression" dxfId="15851" priority="4063" stopIfTrue="1">
      <formula>LEN(TRIM($N$55))=0</formula>
    </cfRule>
  </conditionalFormatting>
  <conditionalFormatting sqref="O55">
    <cfRule type="expression" dxfId="15850" priority="4064" stopIfTrue="1">
      <formula>LEN(TRIM($O$55))=0</formula>
    </cfRule>
  </conditionalFormatting>
  <conditionalFormatting sqref="P55">
    <cfRule type="expression" dxfId="15849" priority="4065" stopIfTrue="1">
      <formula>LEN(TRIM($P$55))=0</formula>
    </cfRule>
  </conditionalFormatting>
  <conditionalFormatting sqref="R55">
    <cfRule type="expression" dxfId="15848" priority="4066" stopIfTrue="1">
      <formula>LEN(TRIM($R$55))=0</formula>
    </cfRule>
  </conditionalFormatting>
  <conditionalFormatting sqref="S55">
    <cfRule type="expression" dxfId="15847" priority="4067" stopIfTrue="1">
      <formula>LEN(TRIM($S$55))=0</formula>
    </cfRule>
  </conditionalFormatting>
  <conditionalFormatting sqref="T55">
    <cfRule type="expression" dxfId="15846" priority="4068" stopIfTrue="1">
      <formula>LEN(TRIM($T$55))=0</formula>
    </cfRule>
  </conditionalFormatting>
  <conditionalFormatting sqref="V55">
    <cfRule type="expression" dxfId="15845" priority="4069" stopIfTrue="1">
      <formula>LEN(TRIM($V$55))=0</formula>
    </cfRule>
  </conditionalFormatting>
  <conditionalFormatting sqref="W55">
    <cfRule type="expression" dxfId="15844" priority="4070" stopIfTrue="1">
      <formula>LEN(TRIM($W$55))=0</formula>
    </cfRule>
  </conditionalFormatting>
  <conditionalFormatting sqref="X55">
    <cfRule type="expression" dxfId="15843" priority="4071" stopIfTrue="1">
      <formula>LEN(TRIM($X$55))=0</formula>
    </cfRule>
  </conditionalFormatting>
  <conditionalFormatting sqref="AD55">
    <cfRule type="expression" dxfId="15842" priority="4072" stopIfTrue="1">
      <formula>LEN(TRIM($AD$55))=0</formula>
    </cfRule>
  </conditionalFormatting>
  <conditionalFormatting sqref="AE55">
    <cfRule type="expression" dxfId="15841" priority="4073" stopIfTrue="1">
      <formula>LEN(TRIM($AE$55))=0</formula>
    </cfRule>
  </conditionalFormatting>
  <conditionalFormatting sqref="AF55">
    <cfRule type="expression" dxfId="15840" priority="4074" stopIfTrue="1">
      <formula>LEN(TRIM($AF$55))=0</formula>
    </cfRule>
  </conditionalFormatting>
  <conditionalFormatting sqref="F57">
    <cfRule type="expression" dxfId="15839" priority="4075" stopIfTrue="1">
      <formula>LEN(TRIM($F$57))=0</formula>
    </cfRule>
  </conditionalFormatting>
  <conditionalFormatting sqref="G57">
    <cfRule type="expression" dxfId="15838" priority="4076" stopIfTrue="1">
      <formula>LEN(TRIM($G$57))=0</formula>
    </cfRule>
  </conditionalFormatting>
  <conditionalFormatting sqref="H57">
    <cfRule type="expression" dxfId="15837" priority="4077" stopIfTrue="1">
      <formula>LEN(TRIM($H$57))=0</formula>
    </cfRule>
  </conditionalFormatting>
  <conditionalFormatting sqref="F58">
    <cfRule type="expression" dxfId="15836" priority="4078" stopIfTrue="1">
      <formula>LEN(TRIM($F$58))=0</formula>
    </cfRule>
  </conditionalFormatting>
  <conditionalFormatting sqref="G58">
    <cfRule type="expression" dxfId="15835" priority="4079" stopIfTrue="1">
      <formula>LEN(TRIM($G$58))=0</formula>
    </cfRule>
  </conditionalFormatting>
  <conditionalFormatting sqref="H58">
    <cfRule type="expression" dxfId="15834" priority="4080" stopIfTrue="1">
      <formula>LEN(TRIM($H$58))=0</formula>
    </cfRule>
  </conditionalFormatting>
  <conditionalFormatting sqref="F59">
    <cfRule type="expression" dxfId="15833" priority="4081" stopIfTrue="1">
      <formula>LEN(TRIM($F$59))=0</formula>
    </cfRule>
  </conditionalFormatting>
  <conditionalFormatting sqref="G59">
    <cfRule type="expression" dxfId="15832" priority="4082" stopIfTrue="1">
      <formula>LEN(TRIM($G$59))=0</formula>
    </cfRule>
  </conditionalFormatting>
  <conditionalFormatting sqref="H59">
    <cfRule type="expression" dxfId="15831" priority="4083" stopIfTrue="1">
      <formula>LEN(TRIM($H$59))=0</formula>
    </cfRule>
  </conditionalFormatting>
  <conditionalFormatting sqref="F60">
    <cfRule type="expression" dxfId="15830" priority="4084" stopIfTrue="1">
      <formula>LEN(TRIM($F$60))=0</formula>
    </cfRule>
  </conditionalFormatting>
  <conditionalFormatting sqref="G60">
    <cfRule type="expression" dxfId="15829" priority="4085" stopIfTrue="1">
      <formula>LEN(TRIM($G$60))=0</formula>
    </cfRule>
  </conditionalFormatting>
  <conditionalFormatting sqref="H60">
    <cfRule type="expression" dxfId="15828" priority="4086" stopIfTrue="1">
      <formula>LEN(TRIM($H$60))=0</formula>
    </cfRule>
  </conditionalFormatting>
  <conditionalFormatting sqref="F61">
    <cfRule type="expression" dxfId="15827" priority="4087" stopIfTrue="1">
      <formula>LEN(TRIM($F$61))=0</formula>
    </cfRule>
  </conditionalFormatting>
  <conditionalFormatting sqref="G61">
    <cfRule type="expression" dxfId="15826" priority="4088" stopIfTrue="1">
      <formula>LEN(TRIM($G$61))=0</formula>
    </cfRule>
  </conditionalFormatting>
  <conditionalFormatting sqref="H61">
    <cfRule type="expression" dxfId="15825" priority="4089" stopIfTrue="1">
      <formula>LEN(TRIM($H$61))=0</formula>
    </cfRule>
  </conditionalFormatting>
  <conditionalFormatting sqref="F62">
    <cfRule type="expression" dxfId="15824" priority="4090" stopIfTrue="1">
      <formula>LEN(TRIM($F$62))=0</formula>
    </cfRule>
  </conditionalFormatting>
  <conditionalFormatting sqref="G62">
    <cfRule type="expression" dxfId="15823" priority="4091" stopIfTrue="1">
      <formula>LEN(TRIM($G$62))=0</formula>
    </cfRule>
  </conditionalFormatting>
  <conditionalFormatting sqref="H62">
    <cfRule type="expression" dxfId="15822" priority="4092" stopIfTrue="1">
      <formula>LEN(TRIM($H$62))=0</formula>
    </cfRule>
  </conditionalFormatting>
  <conditionalFormatting sqref="F63">
    <cfRule type="expression" dxfId="15821" priority="4093" stopIfTrue="1">
      <formula>LEN(TRIM($F$63))=0</formula>
    </cfRule>
  </conditionalFormatting>
  <conditionalFormatting sqref="G63">
    <cfRule type="expression" dxfId="15820" priority="4094" stopIfTrue="1">
      <formula>LEN(TRIM($G$63))=0</formula>
    </cfRule>
  </conditionalFormatting>
  <conditionalFormatting sqref="H63">
    <cfRule type="expression" dxfId="15819" priority="4095" stopIfTrue="1">
      <formula>LEN(TRIM($H$63))=0</formula>
    </cfRule>
  </conditionalFormatting>
  <conditionalFormatting sqref="J57">
    <cfRule type="expression" dxfId="15818" priority="4096" stopIfTrue="1">
      <formula>LEN(TRIM($J$57))=0</formula>
    </cfRule>
  </conditionalFormatting>
  <conditionalFormatting sqref="K57">
    <cfRule type="expression" dxfId="15817" priority="4097" stopIfTrue="1">
      <formula>LEN(TRIM($K$57))=0</formula>
    </cfRule>
  </conditionalFormatting>
  <conditionalFormatting sqref="L57">
    <cfRule type="expression" dxfId="15816" priority="4098" stopIfTrue="1">
      <formula>LEN(TRIM($L$57))=0</formula>
    </cfRule>
  </conditionalFormatting>
  <conditionalFormatting sqref="J58">
    <cfRule type="expression" dxfId="15815" priority="4099" stopIfTrue="1">
      <formula>LEN(TRIM($J$58))=0</formula>
    </cfRule>
  </conditionalFormatting>
  <conditionalFormatting sqref="K58">
    <cfRule type="expression" dxfId="15814" priority="4100" stopIfTrue="1">
      <formula>LEN(TRIM($K$58))=0</formula>
    </cfRule>
  </conditionalFormatting>
  <conditionalFormatting sqref="L58">
    <cfRule type="expression" dxfId="15813" priority="4101" stopIfTrue="1">
      <formula>LEN(TRIM($L$58))=0</formula>
    </cfRule>
  </conditionalFormatting>
  <conditionalFormatting sqref="J59">
    <cfRule type="expression" dxfId="15812" priority="4102" stopIfTrue="1">
      <formula>LEN(TRIM($J$59))=0</formula>
    </cfRule>
  </conditionalFormatting>
  <conditionalFormatting sqref="K59">
    <cfRule type="expression" dxfId="15811" priority="4103" stopIfTrue="1">
      <formula>LEN(TRIM($K$59))=0</formula>
    </cfRule>
  </conditionalFormatting>
  <conditionalFormatting sqref="L59">
    <cfRule type="expression" dxfId="15810" priority="4104" stopIfTrue="1">
      <formula>LEN(TRIM($L$59))=0</formula>
    </cfRule>
  </conditionalFormatting>
  <conditionalFormatting sqref="J60">
    <cfRule type="expression" dxfId="15809" priority="4105" stopIfTrue="1">
      <formula>LEN(TRIM($J$60))=0</formula>
    </cfRule>
  </conditionalFormatting>
  <conditionalFormatting sqref="K60">
    <cfRule type="expression" dxfId="15808" priority="4106" stopIfTrue="1">
      <formula>LEN(TRIM($K$60))=0</formula>
    </cfRule>
  </conditionalFormatting>
  <conditionalFormatting sqref="L60">
    <cfRule type="expression" dxfId="15807" priority="4107" stopIfTrue="1">
      <formula>LEN(TRIM($L$60))=0</formula>
    </cfRule>
  </conditionalFormatting>
  <conditionalFormatting sqref="J61">
    <cfRule type="expression" dxfId="15806" priority="4108" stopIfTrue="1">
      <formula>LEN(TRIM($J$61))=0</formula>
    </cfRule>
  </conditionalFormatting>
  <conditionalFormatting sqref="K61">
    <cfRule type="expression" dxfId="15805" priority="4109" stopIfTrue="1">
      <formula>LEN(TRIM($K$61))=0</formula>
    </cfRule>
  </conditionalFormatting>
  <conditionalFormatting sqref="L61">
    <cfRule type="expression" dxfId="15804" priority="4110" stopIfTrue="1">
      <formula>LEN(TRIM($L$61))=0</formula>
    </cfRule>
  </conditionalFormatting>
  <conditionalFormatting sqref="J62">
    <cfRule type="expression" dxfId="15803" priority="4111" stopIfTrue="1">
      <formula>LEN(TRIM($J$62))=0</formula>
    </cfRule>
  </conditionalFormatting>
  <conditionalFormatting sqref="K62">
    <cfRule type="expression" dxfId="15802" priority="4112" stopIfTrue="1">
      <formula>LEN(TRIM($K$62))=0</formula>
    </cfRule>
  </conditionalFormatting>
  <conditionalFormatting sqref="L62">
    <cfRule type="expression" dxfId="15801" priority="4113" stopIfTrue="1">
      <formula>LEN(TRIM($L$62))=0</formula>
    </cfRule>
  </conditionalFormatting>
  <conditionalFormatting sqref="J63">
    <cfRule type="expression" dxfId="15800" priority="4114" stopIfTrue="1">
      <formula>LEN(TRIM($J$63))=0</formula>
    </cfRule>
  </conditionalFormatting>
  <conditionalFormatting sqref="K63">
    <cfRule type="expression" dxfId="15799" priority="4115" stopIfTrue="1">
      <formula>LEN(TRIM($K$63))=0</formula>
    </cfRule>
  </conditionalFormatting>
  <conditionalFormatting sqref="L63">
    <cfRule type="expression" dxfId="15798" priority="4116" stopIfTrue="1">
      <formula>LEN(TRIM($L$63))=0</formula>
    </cfRule>
  </conditionalFormatting>
  <conditionalFormatting sqref="N57">
    <cfRule type="expression" dxfId="15797" priority="4117" stopIfTrue="1">
      <formula>LEN(TRIM($N$57))=0</formula>
    </cfRule>
  </conditionalFormatting>
  <conditionalFormatting sqref="O57">
    <cfRule type="expression" dxfId="15796" priority="4118" stopIfTrue="1">
      <formula>LEN(TRIM($O$57))=0</formula>
    </cfRule>
  </conditionalFormatting>
  <conditionalFormatting sqref="P57">
    <cfRule type="expression" dxfId="15795" priority="4119" stopIfTrue="1">
      <formula>LEN(TRIM($P$57))=0</formula>
    </cfRule>
  </conditionalFormatting>
  <conditionalFormatting sqref="N58">
    <cfRule type="expression" dxfId="15794" priority="4120" stopIfTrue="1">
      <formula>LEN(TRIM($N$58))=0</formula>
    </cfRule>
  </conditionalFormatting>
  <conditionalFormatting sqref="O58">
    <cfRule type="expression" dxfId="15793" priority="4121" stopIfTrue="1">
      <formula>LEN(TRIM($O$58))=0</formula>
    </cfRule>
  </conditionalFormatting>
  <conditionalFormatting sqref="P58">
    <cfRule type="expression" dxfId="15792" priority="4122" stopIfTrue="1">
      <formula>LEN(TRIM($P$58))=0</formula>
    </cfRule>
  </conditionalFormatting>
  <conditionalFormatting sqref="N59">
    <cfRule type="expression" dxfId="15791" priority="4123" stopIfTrue="1">
      <formula>LEN(TRIM($N$59))=0</formula>
    </cfRule>
  </conditionalFormatting>
  <conditionalFormatting sqref="O59">
    <cfRule type="expression" dxfId="15790" priority="4124" stopIfTrue="1">
      <formula>LEN(TRIM($O$59))=0</formula>
    </cfRule>
  </conditionalFormatting>
  <conditionalFormatting sqref="P59">
    <cfRule type="expression" dxfId="15789" priority="4125" stopIfTrue="1">
      <formula>LEN(TRIM($P$59))=0</formula>
    </cfRule>
  </conditionalFormatting>
  <conditionalFormatting sqref="N60">
    <cfRule type="expression" dxfId="15788" priority="4126" stopIfTrue="1">
      <formula>LEN(TRIM($N$60))=0</formula>
    </cfRule>
  </conditionalFormatting>
  <conditionalFormatting sqref="O60">
    <cfRule type="expression" dxfId="15787" priority="4127" stopIfTrue="1">
      <formula>LEN(TRIM($O$60))=0</formula>
    </cfRule>
  </conditionalFormatting>
  <conditionalFormatting sqref="P60">
    <cfRule type="expression" dxfId="15786" priority="4128" stopIfTrue="1">
      <formula>LEN(TRIM($P$60))=0</formula>
    </cfRule>
  </conditionalFormatting>
  <conditionalFormatting sqref="N61">
    <cfRule type="expression" dxfId="15785" priority="4129" stopIfTrue="1">
      <formula>LEN(TRIM($N$61))=0</formula>
    </cfRule>
  </conditionalFormatting>
  <conditionalFormatting sqref="O61">
    <cfRule type="expression" dxfId="15784" priority="4130" stopIfTrue="1">
      <formula>LEN(TRIM($O$61))=0</formula>
    </cfRule>
  </conditionalFormatting>
  <conditionalFormatting sqref="P61">
    <cfRule type="expression" dxfId="15783" priority="4131" stopIfTrue="1">
      <formula>LEN(TRIM($P$61))=0</formula>
    </cfRule>
  </conditionalFormatting>
  <conditionalFormatting sqref="N62">
    <cfRule type="expression" dxfId="15782" priority="4132" stopIfTrue="1">
      <formula>LEN(TRIM($N$62))=0</formula>
    </cfRule>
  </conditionalFormatting>
  <conditionalFormatting sqref="O62">
    <cfRule type="expression" dxfId="15781" priority="4133" stopIfTrue="1">
      <formula>LEN(TRIM($O$62))=0</formula>
    </cfRule>
  </conditionalFormatting>
  <conditionalFormatting sqref="P62">
    <cfRule type="expression" dxfId="15780" priority="4134" stopIfTrue="1">
      <formula>LEN(TRIM($P$62))=0</formula>
    </cfRule>
  </conditionalFormatting>
  <conditionalFormatting sqref="N63">
    <cfRule type="expression" dxfId="15779" priority="4135" stopIfTrue="1">
      <formula>LEN(TRIM($N$63))=0</formula>
    </cfRule>
  </conditionalFormatting>
  <conditionalFormatting sqref="O63">
    <cfRule type="expression" dxfId="15778" priority="4136" stopIfTrue="1">
      <formula>LEN(TRIM($O$63))=0</formula>
    </cfRule>
  </conditionalFormatting>
  <conditionalFormatting sqref="P63">
    <cfRule type="expression" dxfId="15777" priority="4137" stopIfTrue="1">
      <formula>LEN(TRIM($P$63))=0</formula>
    </cfRule>
  </conditionalFormatting>
  <conditionalFormatting sqref="R57">
    <cfRule type="expression" dxfId="15776" priority="4138" stopIfTrue="1">
      <formula>LEN(TRIM($R$57))=0</formula>
    </cfRule>
  </conditionalFormatting>
  <conditionalFormatting sqref="S57">
    <cfRule type="expression" dxfId="15775" priority="4139" stopIfTrue="1">
      <formula>LEN(TRIM($S$57))=0</formula>
    </cfRule>
  </conditionalFormatting>
  <conditionalFormatting sqref="T57">
    <cfRule type="expression" dxfId="15774" priority="4140" stopIfTrue="1">
      <formula>LEN(TRIM($T$57))=0</formula>
    </cfRule>
  </conditionalFormatting>
  <conditionalFormatting sqref="R58">
    <cfRule type="expression" dxfId="15773" priority="4141" stopIfTrue="1">
      <formula>LEN(TRIM($R$58))=0</formula>
    </cfRule>
  </conditionalFormatting>
  <conditionalFormatting sqref="S58">
    <cfRule type="expression" dxfId="15772" priority="4142" stopIfTrue="1">
      <formula>LEN(TRIM($S$58))=0</formula>
    </cfRule>
  </conditionalFormatting>
  <conditionalFormatting sqref="T58">
    <cfRule type="expression" dxfId="15771" priority="4143" stopIfTrue="1">
      <formula>LEN(TRIM($T$58))=0</formula>
    </cfRule>
  </conditionalFormatting>
  <conditionalFormatting sqref="R59">
    <cfRule type="expression" dxfId="15770" priority="4144" stopIfTrue="1">
      <formula>LEN(TRIM($R$59))=0</formula>
    </cfRule>
  </conditionalFormatting>
  <conditionalFormatting sqref="S59">
    <cfRule type="expression" dxfId="15769" priority="4145" stopIfTrue="1">
      <formula>LEN(TRIM($S$59))=0</formula>
    </cfRule>
  </conditionalFormatting>
  <conditionalFormatting sqref="T59">
    <cfRule type="expression" dxfId="15768" priority="4146" stopIfTrue="1">
      <formula>LEN(TRIM($T$59))=0</formula>
    </cfRule>
  </conditionalFormatting>
  <conditionalFormatting sqref="R60">
    <cfRule type="expression" dxfId="15767" priority="4147" stopIfTrue="1">
      <formula>LEN(TRIM($R$60))=0</formula>
    </cfRule>
  </conditionalFormatting>
  <conditionalFormatting sqref="S60">
    <cfRule type="expression" dxfId="15766" priority="4148" stopIfTrue="1">
      <formula>LEN(TRIM($S$60))=0</formula>
    </cfRule>
  </conditionalFormatting>
  <conditionalFormatting sqref="T60">
    <cfRule type="expression" dxfId="15765" priority="4149" stopIfTrue="1">
      <formula>LEN(TRIM($T$60))=0</formula>
    </cfRule>
  </conditionalFormatting>
  <conditionalFormatting sqref="R61">
    <cfRule type="expression" dxfId="15764" priority="4150" stopIfTrue="1">
      <formula>LEN(TRIM($R$61))=0</formula>
    </cfRule>
  </conditionalFormatting>
  <conditionalFormatting sqref="S61">
    <cfRule type="expression" dxfId="15763" priority="4151" stopIfTrue="1">
      <formula>LEN(TRIM($S$61))=0</formula>
    </cfRule>
  </conditionalFormatting>
  <conditionalFormatting sqref="T61">
    <cfRule type="expression" dxfId="15762" priority="4152" stopIfTrue="1">
      <formula>LEN(TRIM($T$61))=0</formula>
    </cfRule>
  </conditionalFormatting>
  <conditionalFormatting sqref="R62">
    <cfRule type="expression" dxfId="15761" priority="4153" stopIfTrue="1">
      <formula>LEN(TRIM($R$62))=0</formula>
    </cfRule>
  </conditionalFormatting>
  <conditionalFormatting sqref="S62">
    <cfRule type="expression" dxfId="15760" priority="4154" stopIfTrue="1">
      <formula>LEN(TRIM($S$62))=0</formula>
    </cfRule>
  </conditionalFormatting>
  <conditionalFormatting sqref="T62">
    <cfRule type="expression" dxfId="15759" priority="4155" stopIfTrue="1">
      <formula>LEN(TRIM($T$62))=0</formula>
    </cfRule>
  </conditionalFormatting>
  <conditionalFormatting sqref="R63">
    <cfRule type="expression" dxfId="15758" priority="4156" stopIfTrue="1">
      <formula>LEN(TRIM($R$63))=0</formula>
    </cfRule>
  </conditionalFormatting>
  <conditionalFormatting sqref="S63">
    <cfRule type="expression" dxfId="15757" priority="4157" stopIfTrue="1">
      <formula>LEN(TRIM($S$63))=0</formula>
    </cfRule>
  </conditionalFormatting>
  <conditionalFormatting sqref="T63">
    <cfRule type="expression" dxfId="15756" priority="4158" stopIfTrue="1">
      <formula>LEN(TRIM($T$63))=0</formula>
    </cfRule>
  </conditionalFormatting>
  <conditionalFormatting sqref="V57">
    <cfRule type="expression" dxfId="15755" priority="4159" stopIfTrue="1">
      <formula>LEN(TRIM($V$57))=0</formula>
    </cfRule>
  </conditionalFormatting>
  <conditionalFormatting sqref="W57">
    <cfRule type="expression" dxfId="15754" priority="4160" stopIfTrue="1">
      <formula>LEN(TRIM($W$57))=0</formula>
    </cfRule>
  </conditionalFormatting>
  <conditionalFormatting sqref="X57">
    <cfRule type="expression" dxfId="15753" priority="4161" stopIfTrue="1">
      <formula>LEN(TRIM($X$57))=0</formula>
    </cfRule>
  </conditionalFormatting>
  <conditionalFormatting sqref="V58">
    <cfRule type="expression" dxfId="15752" priority="4162" stopIfTrue="1">
      <formula>LEN(TRIM($V$58))=0</formula>
    </cfRule>
  </conditionalFormatting>
  <conditionalFormatting sqref="W58">
    <cfRule type="expression" dxfId="15751" priority="4163" stopIfTrue="1">
      <formula>LEN(TRIM($W$58))=0</formula>
    </cfRule>
  </conditionalFormatting>
  <conditionalFormatting sqref="X58">
    <cfRule type="expression" dxfId="15750" priority="4164" stopIfTrue="1">
      <formula>LEN(TRIM($X$58))=0</formula>
    </cfRule>
  </conditionalFormatting>
  <conditionalFormatting sqref="V59">
    <cfRule type="expression" dxfId="15749" priority="4165" stopIfTrue="1">
      <formula>LEN(TRIM($V$59))=0</formula>
    </cfRule>
  </conditionalFormatting>
  <conditionalFormatting sqref="W59">
    <cfRule type="expression" dxfId="15748" priority="4166" stopIfTrue="1">
      <formula>LEN(TRIM($W$59))=0</formula>
    </cfRule>
  </conditionalFormatting>
  <conditionalFormatting sqref="X59">
    <cfRule type="expression" dxfId="15747" priority="4167" stopIfTrue="1">
      <formula>LEN(TRIM($X$59))=0</formula>
    </cfRule>
  </conditionalFormatting>
  <conditionalFormatting sqref="V60">
    <cfRule type="expression" dxfId="15746" priority="4168" stopIfTrue="1">
      <formula>LEN(TRIM($V$60))=0</formula>
    </cfRule>
  </conditionalFormatting>
  <conditionalFormatting sqref="W60">
    <cfRule type="expression" dxfId="15745" priority="4169" stopIfTrue="1">
      <formula>LEN(TRIM($W$60))=0</formula>
    </cfRule>
  </conditionalFormatting>
  <conditionalFormatting sqref="X60">
    <cfRule type="expression" dxfId="15744" priority="4170" stopIfTrue="1">
      <formula>LEN(TRIM($X$60))=0</formula>
    </cfRule>
  </conditionalFormatting>
  <conditionalFormatting sqref="V61">
    <cfRule type="expression" dxfId="15743" priority="4171" stopIfTrue="1">
      <formula>LEN(TRIM($V$61))=0</formula>
    </cfRule>
  </conditionalFormatting>
  <conditionalFormatting sqref="W61">
    <cfRule type="expression" dxfId="15742" priority="4172" stopIfTrue="1">
      <formula>LEN(TRIM($W$61))=0</formula>
    </cfRule>
  </conditionalFormatting>
  <conditionalFormatting sqref="X61">
    <cfRule type="expression" dxfId="15741" priority="4173" stopIfTrue="1">
      <formula>LEN(TRIM($X$61))=0</formula>
    </cfRule>
  </conditionalFormatting>
  <conditionalFormatting sqref="V62">
    <cfRule type="expression" dxfId="15740" priority="4174" stopIfTrue="1">
      <formula>LEN(TRIM($V$62))=0</formula>
    </cfRule>
  </conditionalFormatting>
  <conditionalFormatting sqref="W62">
    <cfRule type="expression" dxfId="15739" priority="4175" stopIfTrue="1">
      <formula>LEN(TRIM($W$62))=0</formula>
    </cfRule>
  </conditionalFormatting>
  <conditionalFormatting sqref="X62">
    <cfRule type="expression" dxfId="15738" priority="4176" stopIfTrue="1">
      <formula>LEN(TRIM($X$62))=0</formula>
    </cfRule>
  </conditionalFormatting>
  <conditionalFormatting sqref="V63">
    <cfRule type="expression" dxfId="15737" priority="4177" stopIfTrue="1">
      <formula>LEN(TRIM($V$63))=0</formula>
    </cfRule>
  </conditionalFormatting>
  <conditionalFormatting sqref="W63">
    <cfRule type="expression" dxfId="15736" priority="4178" stopIfTrue="1">
      <formula>LEN(TRIM($W$63))=0</formula>
    </cfRule>
  </conditionalFormatting>
  <conditionalFormatting sqref="X63">
    <cfRule type="expression" dxfId="15735" priority="4179" stopIfTrue="1">
      <formula>LEN(TRIM($X$63))=0</formula>
    </cfRule>
  </conditionalFormatting>
  <conditionalFormatting sqref="AD57">
    <cfRule type="expression" dxfId="15734" priority="4180" stopIfTrue="1">
      <formula>LEN(TRIM($AD$57))=0</formula>
    </cfRule>
  </conditionalFormatting>
  <conditionalFormatting sqref="AE57">
    <cfRule type="expression" dxfId="15733" priority="4181" stopIfTrue="1">
      <formula>LEN(TRIM($AE$57))=0</formula>
    </cfRule>
  </conditionalFormatting>
  <conditionalFormatting sqref="AF57">
    <cfRule type="expression" dxfId="15732" priority="4182" stopIfTrue="1">
      <formula>LEN(TRIM($AF$57))=0</formula>
    </cfRule>
  </conditionalFormatting>
  <conditionalFormatting sqref="AD58">
    <cfRule type="expression" dxfId="15731" priority="4183" stopIfTrue="1">
      <formula>LEN(TRIM($AD$58))=0</formula>
    </cfRule>
  </conditionalFormatting>
  <conditionalFormatting sqref="AE58">
    <cfRule type="expression" dxfId="15730" priority="4184" stopIfTrue="1">
      <formula>LEN(TRIM($AE$58))=0</formula>
    </cfRule>
  </conditionalFormatting>
  <conditionalFormatting sqref="AF58">
    <cfRule type="expression" dxfId="15729" priority="4185" stopIfTrue="1">
      <formula>LEN(TRIM($AF$58))=0</formula>
    </cfRule>
  </conditionalFormatting>
  <conditionalFormatting sqref="AD59">
    <cfRule type="expression" dxfId="15728" priority="4186" stopIfTrue="1">
      <formula>LEN(TRIM($AD$59))=0</formula>
    </cfRule>
  </conditionalFormatting>
  <conditionalFormatting sqref="AE59">
    <cfRule type="expression" dxfId="15727" priority="4187" stopIfTrue="1">
      <formula>LEN(TRIM($AE$59))=0</formula>
    </cfRule>
  </conditionalFormatting>
  <conditionalFormatting sqref="AF59">
    <cfRule type="expression" dxfId="15726" priority="4188" stopIfTrue="1">
      <formula>LEN(TRIM($AF$59))=0</formula>
    </cfRule>
  </conditionalFormatting>
  <conditionalFormatting sqref="AD60">
    <cfRule type="expression" dxfId="15725" priority="4189" stopIfTrue="1">
      <formula>LEN(TRIM($AD$60))=0</formula>
    </cfRule>
  </conditionalFormatting>
  <conditionalFormatting sqref="AE60">
    <cfRule type="expression" dxfId="15724" priority="4190" stopIfTrue="1">
      <formula>LEN(TRIM($AE$60))=0</formula>
    </cfRule>
  </conditionalFormatting>
  <conditionalFormatting sqref="AF60">
    <cfRule type="expression" dxfId="15723" priority="4191" stopIfTrue="1">
      <formula>LEN(TRIM($AF$60))=0</formula>
    </cfRule>
  </conditionalFormatting>
  <conditionalFormatting sqref="AD61">
    <cfRule type="expression" dxfId="15722" priority="4192" stopIfTrue="1">
      <formula>LEN(TRIM($AD$61))=0</formula>
    </cfRule>
  </conditionalFormatting>
  <conditionalFormatting sqref="AE61">
    <cfRule type="expression" dxfId="15721" priority="4193" stopIfTrue="1">
      <formula>LEN(TRIM($AE$61))=0</formula>
    </cfRule>
  </conditionalFormatting>
  <conditionalFormatting sqref="AF61">
    <cfRule type="expression" dxfId="15720" priority="4194" stopIfTrue="1">
      <formula>LEN(TRIM($AF$61))=0</formula>
    </cfRule>
  </conditionalFormatting>
  <conditionalFormatting sqref="AD62">
    <cfRule type="expression" dxfId="15719" priority="4195" stopIfTrue="1">
      <formula>LEN(TRIM($AD$62))=0</formula>
    </cfRule>
  </conditionalFormatting>
  <conditionalFormatting sqref="AE62">
    <cfRule type="expression" dxfId="15718" priority="4196" stopIfTrue="1">
      <formula>LEN(TRIM($AE$62))=0</formula>
    </cfRule>
  </conditionalFormatting>
  <conditionalFormatting sqref="AF62">
    <cfRule type="expression" dxfId="15717" priority="4197" stopIfTrue="1">
      <formula>LEN(TRIM($AF$62))=0</formula>
    </cfRule>
  </conditionalFormatting>
  <conditionalFormatting sqref="AD63">
    <cfRule type="expression" dxfId="15716" priority="4198" stopIfTrue="1">
      <formula>LEN(TRIM($AD$63))=0</formula>
    </cfRule>
  </conditionalFormatting>
  <conditionalFormatting sqref="AE63">
    <cfRule type="expression" dxfId="15715" priority="4199" stopIfTrue="1">
      <formula>LEN(TRIM($AE$63))=0</formula>
    </cfRule>
  </conditionalFormatting>
  <conditionalFormatting sqref="AF63">
    <cfRule type="expression" dxfId="15714" priority="4200" stopIfTrue="1">
      <formula>LEN(TRIM($AF$63))=0</formula>
    </cfRule>
  </conditionalFormatting>
  <conditionalFormatting sqref="F65">
    <cfRule type="expression" dxfId="15713" priority="4201" stopIfTrue="1">
      <formula>LEN(TRIM($F$65))=0</formula>
    </cfRule>
  </conditionalFormatting>
  <conditionalFormatting sqref="G65">
    <cfRule type="expression" dxfId="15712" priority="4202" stopIfTrue="1">
      <formula>LEN(TRIM($G$65))=0</formula>
    </cfRule>
  </conditionalFormatting>
  <conditionalFormatting sqref="H65">
    <cfRule type="expression" dxfId="15711" priority="4203" stopIfTrue="1">
      <formula>LEN(TRIM($H$65))=0</formula>
    </cfRule>
  </conditionalFormatting>
  <conditionalFormatting sqref="J65">
    <cfRule type="expression" dxfId="15710" priority="4204" stopIfTrue="1">
      <formula>LEN(TRIM($J$65))=0</formula>
    </cfRule>
  </conditionalFormatting>
  <conditionalFormatting sqref="K65">
    <cfRule type="expression" dxfId="15709" priority="4205" stopIfTrue="1">
      <formula>LEN(TRIM($K$65))=0</formula>
    </cfRule>
  </conditionalFormatting>
  <conditionalFormatting sqref="L65">
    <cfRule type="expression" dxfId="15708" priority="4206" stopIfTrue="1">
      <formula>LEN(TRIM($L$65))=0</formula>
    </cfRule>
  </conditionalFormatting>
  <conditionalFormatting sqref="N65">
    <cfRule type="expression" dxfId="15707" priority="4207" stopIfTrue="1">
      <formula>LEN(TRIM($N$65))=0</formula>
    </cfRule>
  </conditionalFormatting>
  <conditionalFormatting sqref="O65">
    <cfRule type="expression" dxfId="15706" priority="4208" stopIfTrue="1">
      <formula>LEN(TRIM($O$65))=0</formula>
    </cfRule>
  </conditionalFormatting>
  <conditionalFormatting sqref="P65">
    <cfRule type="expression" dxfId="15705" priority="4209" stopIfTrue="1">
      <formula>LEN(TRIM($P$65))=0</formula>
    </cfRule>
  </conditionalFormatting>
  <conditionalFormatting sqref="R65">
    <cfRule type="expression" dxfId="15704" priority="4210" stopIfTrue="1">
      <formula>LEN(TRIM($R$65))=0</formula>
    </cfRule>
  </conditionalFormatting>
  <conditionalFormatting sqref="S65">
    <cfRule type="expression" dxfId="15703" priority="4211" stopIfTrue="1">
      <formula>LEN(TRIM($S$65))=0</formula>
    </cfRule>
  </conditionalFormatting>
  <conditionalFormatting sqref="T65">
    <cfRule type="expression" dxfId="15702" priority="4212" stopIfTrue="1">
      <formula>LEN(TRIM($T$65))=0</formula>
    </cfRule>
  </conditionalFormatting>
  <conditionalFormatting sqref="V65">
    <cfRule type="expression" dxfId="15701" priority="4213" stopIfTrue="1">
      <formula>LEN(TRIM($V$65))=0</formula>
    </cfRule>
  </conditionalFormatting>
  <conditionalFormatting sqref="W65">
    <cfRule type="expression" dxfId="15700" priority="4214" stopIfTrue="1">
      <formula>LEN(TRIM($W$65))=0</formula>
    </cfRule>
  </conditionalFormatting>
  <conditionalFormatting sqref="X65">
    <cfRule type="expression" dxfId="15699" priority="4215" stopIfTrue="1">
      <formula>LEN(TRIM($X$65))=0</formula>
    </cfRule>
  </conditionalFormatting>
  <conditionalFormatting sqref="AD65">
    <cfRule type="expression" dxfId="15698" priority="4216" stopIfTrue="1">
      <formula>LEN(TRIM($AD$65))=0</formula>
    </cfRule>
  </conditionalFormatting>
  <conditionalFormatting sqref="AE65">
    <cfRule type="expression" dxfId="15697" priority="4217" stopIfTrue="1">
      <formula>LEN(TRIM($AE$65))=0</formula>
    </cfRule>
  </conditionalFormatting>
  <conditionalFormatting sqref="AF65">
    <cfRule type="expression" dxfId="15696" priority="4218" stopIfTrue="1">
      <formula>LEN(TRIM($AF$65))=0</formula>
    </cfRule>
  </conditionalFormatting>
  <conditionalFormatting sqref="F84">
    <cfRule type="expression" dxfId="15695" priority="4219" stopIfTrue="1">
      <formula>LEN(TRIM($F$84))=0</formula>
    </cfRule>
  </conditionalFormatting>
  <conditionalFormatting sqref="G84">
    <cfRule type="expression" dxfId="15694" priority="4220" stopIfTrue="1">
      <formula>LEN(TRIM($G$84))=0</formula>
    </cfRule>
  </conditionalFormatting>
  <conditionalFormatting sqref="H84">
    <cfRule type="expression" dxfId="15693" priority="4221" stopIfTrue="1">
      <formula>LEN(TRIM($H$84))=0</formula>
    </cfRule>
  </conditionalFormatting>
  <conditionalFormatting sqref="J84">
    <cfRule type="expression" dxfId="15692" priority="4222" stopIfTrue="1">
      <formula>LEN(TRIM($J$84))=0</formula>
    </cfRule>
  </conditionalFormatting>
  <conditionalFormatting sqref="K84">
    <cfRule type="expression" dxfId="15691" priority="4223" stopIfTrue="1">
      <formula>LEN(TRIM($K$84))=0</formula>
    </cfRule>
  </conditionalFormatting>
  <conditionalFormatting sqref="L84">
    <cfRule type="expression" dxfId="15690" priority="4224" stopIfTrue="1">
      <formula>LEN(TRIM($L$84))=0</formula>
    </cfRule>
  </conditionalFormatting>
  <conditionalFormatting sqref="N84">
    <cfRule type="expression" dxfId="15689" priority="4225" stopIfTrue="1">
      <formula>LEN(TRIM($N$84))=0</formula>
    </cfRule>
  </conditionalFormatting>
  <conditionalFormatting sqref="O84">
    <cfRule type="expression" dxfId="15688" priority="4226" stopIfTrue="1">
      <formula>LEN(TRIM($O$84))=0</formula>
    </cfRule>
  </conditionalFormatting>
  <conditionalFormatting sqref="P84">
    <cfRule type="expression" dxfId="15687" priority="4227" stopIfTrue="1">
      <formula>LEN(TRIM($P$84))=0</formula>
    </cfRule>
  </conditionalFormatting>
  <conditionalFormatting sqref="R84">
    <cfRule type="expression" dxfId="15686" priority="4228" stopIfTrue="1">
      <formula>LEN(TRIM($R$84))=0</formula>
    </cfRule>
  </conditionalFormatting>
  <conditionalFormatting sqref="S84">
    <cfRule type="expression" dxfId="15685" priority="4229" stopIfTrue="1">
      <formula>LEN(TRIM($S$84))=0</formula>
    </cfRule>
  </conditionalFormatting>
  <conditionalFormatting sqref="T84">
    <cfRule type="expression" dxfId="15684" priority="4230" stopIfTrue="1">
      <formula>LEN(TRIM($T$84))=0</formula>
    </cfRule>
  </conditionalFormatting>
  <conditionalFormatting sqref="V84">
    <cfRule type="expression" dxfId="15683" priority="4231" stopIfTrue="1">
      <formula>LEN(TRIM($V$84))=0</formula>
    </cfRule>
  </conditionalFormatting>
  <conditionalFormatting sqref="W84">
    <cfRule type="expression" dxfId="15682" priority="4232" stopIfTrue="1">
      <formula>LEN(TRIM($W$84))=0</formula>
    </cfRule>
  </conditionalFormatting>
  <conditionalFormatting sqref="X84">
    <cfRule type="expression" dxfId="15681" priority="4233" stopIfTrue="1">
      <formula>LEN(TRIM($X$84))=0</formula>
    </cfRule>
  </conditionalFormatting>
  <conditionalFormatting sqref="AD84">
    <cfRule type="expression" dxfId="15680" priority="4234" stopIfTrue="1">
      <formula>LEN(TRIM($AD$84))=0</formula>
    </cfRule>
  </conditionalFormatting>
  <conditionalFormatting sqref="AE84">
    <cfRule type="expression" dxfId="15679" priority="4235" stopIfTrue="1">
      <formula>LEN(TRIM($AE$84))=0</formula>
    </cfRule>
  </conditionalFormatting>
  <conditionalFormatting sqref="AF84">
    <cfRule type="expression" dxfId="15678" priority="4236" stopIfTrue="1">
      <formula>LEN(TRIM($AF$84))=0</formula>
    </cfRule>
  </conditionalFormatting>
  <conditionalFormatting sqref="F91">
    <cfRule type="expression" dxfId="15677" priority="4237" stopIfTrue="1">
      <formula>LEN(TRIM($F$91))=0</formula>
    </cfRule>
  </conditionalFormatting>
  <conditionalFormatting sqref="G91">
    <cfRule type="expression" dxfId="15676" priority="4238" stopIfTrue="1">
      <formula>LEN(TRIM($G$91))=0</formula>
    </cfRule>
  </conditionalFormatting>
  <conditionalFormatting sqref="H91">
    <cfRule type="expression" dxfId="15675" priority="4239" stopIfTrue="1">
      <formula>LEN(TRIM($H$91))=0</formula>
    </cfRule>
  </conditionalFormatting>
  <conditionalFormatting sqref="F92">
    <cfRule type="expression" dxfId="15674" priority="4240" stopIfTrue="1">
      <formula>LEN(TRIM($F$92))=0</formula>
    </cfRule>
  </conditionalFormatting>
  <conditionalFormatting sqref="G92">
    <cfRule type="expression" dxfId="15673" priority="4241" stopIfTrue="1">
      <formula>LEN(TRIM($G$92))=0</formula>
    </cfRule>
  </conditionalFormatting>
  <conditionalFormatting sqref="H92">
    <cfRule type="expression" dxfId="15672" priority="4242" stopIfTrue="1">
      <formula>LEN(TRIM($H$92))=0</formula>
    </cfRule>
  </conditionalFormatting>
  <conditionalFormatting sqref="J91">
    <cfRule type="expression" dxfId="15671" priority="4243" stopIfTrue="1">
      <formula>LEN(TRIM($J$91))=0</formula>
    </cfRule>
  </conditionalFormatting>
  <conditionalFormatting sqref="K91">
    <cfRule type="expression" dxfId="15670" priority="4244" stopIfTrue="1">
      <formula>LEN(TRIM($K$91))=0</formula>
    </cfRule>
  </conditionalFormatting>
  <conditionalFormatting sqref="L91">
    <cfRule type="expression" dxfId="15669" priority="4245" stopIfTrue="1">
      <formula>LEN(TRIM($L$91))=0</formula>
    </cfRule>
  </conditionalFormatting>
  <conditionalFormatting sqref="J92">
    <cfRule type="expression" dxfId="15668" priority="4246" stopIfTrue="1">
      <formula>LEN(TRIM($J$92))=0</formula>
    </cfRule>
  </conditionalFormatting>
  <conditionalFormatting sqref="K92">
    <cfRule type="expression" dxfId="15667" priority="4247" stopIfTrue="1">
      <formula>LEN(TRIM($K$92))=0</formula>
    </cfRule>
  </conditionalFormatting>
  <conditionalFormatting sqref="L92">
    <cfRule type="expression" dxfId="15666" priority="4248" stopIfTrue="1">
      <formula>LEN(TRIM($L$92))=0</formula>
    </cfRule>
  </conditionalFormatting>
  <conditionalFormatting sqref="N91">
    <cfRule type="expression" dxfId="15665" priority="4249" stopIfTrue="1">
      <formula>LEN(TRIM($N$91))=0</formula>
    </cfRule>
  </conditionalFormatting>
  <conditionalFormatting sqref="O91">
    <cfRule type="expression" dxfId="15664" priority="4250" stopIfTrue="1">
      <formula>LEN(TRIM($O$91))=0</formula>
    </cfRule>
  </conditionalFormatting>
  <conditionalFormatting sqref="P91">
    <cfRule type="expression" dxfId="15663" priority="4251" stopIfTrue="1">
      <formula>LEN(TRIM($P$91))=0</formula>
    </cfRule>
  </conditionalFormatting>
  <conditionalFormatting sqref="N92">
    <cfRule type="expression" dxfId="15662" priority="4252" stopIfTrue="1">
      <formula>LEN(TRIM($N$92))=0</formula>
    </cfRule>
  </conditionalFormatting>
  <conditionalFormatting sqref="O92">
    <cfRule type="expression" dxfId="15661" priority="4253" stopIfTrue="1">
      <formula>LEN(TRIM($O$92))=0</formula>
    </cfRule>
  </conditionalFormatting>
  <conditionalFormatting sqref="P92">
    <cfRule type="expression" dxfId="15660" priority="4254" stopIfTrue="1">
      <formula>LEN(TRIM($P$92))=0</formula>
    </cfRule>
  </conditionalFormatting>
  <conditionalFormatting sqref="R91">
    <cfRule type="expression" dxfId="15659" priority="4255" stopIfTrue="1">
      <formula>LEN(TRIM($R$91))=0</formula>
    </cfRule>
  </conditionalFormatting>
  <conditionalFormatting sqref="S91">
    <cfRule type="expression" dxfId="15658" priority="4256" stopIfTrue="1">
      <formula>LEN(TRIM($S$91))=0</formula>
    </cfRule>
  </conditionalFormatting>
  <conditionalFormatting sqref="T91">
    <cfRule type="expression" dxfId="15657" priority="4257" stopIfTrue="1">
      <formula>LEN(TRIM($T$91))=0</formula>
    </cfRule>
  </conditionalFormatting>
  <conditionalFormatting sqref="R92">
    <cfRule type="expression" dxfId="15656" priority="4258" stopIfTrue="1">
      <formula>LEN(TRIM($R$92))=0</formula>
    </cfRule>
  </conditionalFormatting>
  <conditionalFormatting sqref="S92">
    <cfRule type="expression" dxfId="15655" priority="4259" stopIfTrue="1">
      <formula>LEN(TRIM($S$92))=0</formula>
    </cfRule>
  </conditionalFormatting>
  <conditionalFormatting sqref="T92">
    <cfRule type="expression" dxfId="15654" priority="4260" stopIfTrue="1">
      <formula>LEN(TRIM($T$92))=0</formula>
    </cfRule>
  </conditionalFormatting>
  <conditionalFormatting sqref="V91">
    <cfRule type="expression" dxfId="15653" priority="4261" stopIfTrue="1">
      <formula>LEN(TRIM($V$91))=0</formula>
    </cfRule>
  </conditionalFormatting>
  <conditionalFormatting sqref="W91">
    <cfRule type="expression" dxfId="15652" priority="4262" stopIfTrue="1">
      <formula>LEN(TRIM($W$91))=0</formula>
    </cfRule>
  </conditionalFormatting>
  <conditionalFormatting sqref="X91">
    <cfRule type="expression" dxfId="15651" priority="4263" stopIfTrue="1">
      <formula>LEN(TRIM($X$91))=0</formula>
    </cfRule>
  </conditionalFormatting>
  <conditionalFormatting sqref="V92">
    <cfRule type="expression" dxfId="15650" priority="4264" stopIfTrue="1">
      <formula>LEN(TRIM($V$92))=0</formula>
    </cfRule>
  </conditionalFormatting>
  <conditionalFormatting sqref="W92">
    <cfRule type="expression" dxfId="15649" priority="4265" stopIfTrue="1">
      <formula>LEN(TRIM($W$92))=0</formula>
    </cfRule>
  </conditionalFormatting>
  <conditionalFormatting sqref="X92">
    <cfRule type="expression" dxfId="15648" priority="4266" stopIfTrue="1">
      <formula>LEN(TRIM($X$92))=0</formula>
    </cfRule>
  </conditionalFormatting>
  <conditionalFormatting sqref="AD91">
    <cfRule type="expression" dxfId="15647" priority="4267" stopIfTrue="1">
      <formula>LEN(TRIM($AD$91))=0</formula>
    </cfRule>
  </conditionalFormatting>
  <conditionalFormatting sqref="AE91">
    <cfRule type="expression" dxfId="15646" priority="4268" stopIfTrue="1">
      <formula>LEN(TRIM($AE$91))=0</formula>
    </cfRule>
  </conditionalFormatting>
  <conditionalFormatting sqref="AF91">
    <cfRule type="expression" dxfId="15645" priority="4269" stopIfTrue="1">
      <formula>LEN(TRIM($AF$91))=0</formula>
    </cfRule>
  </conditionalFormatting>
  <conditionalFormatting sqref="AD92">
    <cfRule type="expression" dxfId="15644" priority="4270" stopIfTrue="1">
      <formula>LEN(TRIM($AD$92))=0</formula>
    </cfRule>
  </conditionalFormatting>
  <conditionalFormatting sqref="AE92">
    <cfRule type="expression" dxfId="15643" priority="4271" stopIfTrue="1">
      <formula>LEN(TRIM($AE$92))=0</formula>
    </cfRule>
  </conditionalFormatting>
  <conditionalFormatting sqref="AF92">
    <cfRule type="expression" dxfId="15642" priority="4272" stopIfTrue="1">
      <formula>LEN(TRIM($AF$92))=0</formula>
    </cfRule>
  </conditionalFormatting>
  <dataValidations count="2">
    <dataValidation type="whole" allowBlank="1" showErrorMessage="1" errorTitle="Input error" error="Enter a whole number." sqref="F67:BI67 R16:T16 AD16:AF16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CLAIMS_IndIS_Closed_Adv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STATS_IndIS_Closed_Adv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QodDfNASVEnxzqr4x/eqi+hLp7zhjVbAMupWcMBDAM8=" saltValue="VOBmaLOP0c6JOwzzbw6mRQ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15641" priority="280">
      <formula>NOT(F67=0)</formula>
    </cfRule>
  </conditionalFormatting>
  <conditionalFormatting sqref="F38:AG38 AX38:BA38 BF38:BI38 AL38:AO38">
    <cfRule type="expression" dxfId="15640" priority="279">
      <formula>NOT(F38=0)</formula>
    </cfRule>
  </conditionalFormatting>
  <conditionalFormatting sqref="AP67:AS67">
    <cfRule type="expression" dxfId="15639" priority="188">
      <formula>NOT(AP67=0)</formula>
    </cfRule>
  </conditionalFormatting>
  <conditionalFormatting sqref="AP38:AS38">
    <cfRule type="expression" dxfId="15638" priority="187">
      <formula>NOT(AP38=0)</formula>
    </cfRule>
  </conditionalFormatting>
  <conditionalFormatting sqref="AT67:AW67">
    <cfRule type="expression" dxfId="15637" priority="177">
      <formula>NOT(AT67=0)</formula>
    </cfRule>
  </conditionalFormatting>
  <conditionalFormatting sqref="AT38:AW38">
    <cfRule type="expression" dxfId="15636" priority="176">
      <formula>NOT(AT38=0)</formula>
    </cfRule>
  </conditionalFormatting>
  <conditionalFormatting sqref="BB67:BE67">
    <cfRule type="expression" dxfId="15635" priority="166">
      <formula>NOT(BB67=0)</formula>
    </cfRule>
  </conditionalFormatting>
  <conditionalFormatting sqref="BB38:BE38">
    <cfRule type="expression" dxfId="15634" priority="165">
      <formula>NOT(BB38=0)</formula>
    </cfRule>
  </conditionalFormatting>
  <conditionalFormatting sqref="F68">
    <cfRule type="expression" dxfId="15633" priority="44">
      <formula>F67=0</formula>
    </cfRule>
  </conditionalFormatting>
  <conditionalFormatting sqref="G68:AG68 AL68:BI68">
    <cfRule type="expression" dxfId="15632" priority="43">
      <formula>G67=0</formula>
    </cfRule>
  </conditionalFormatting>
  <conditionalFormatting sqref="F39">
    <cfRule type="expression" dxfId="15631" priority="42">
      <formula>F38=0</formula>
    </cfRule>
  </conditionalFormatting>
  <conditionalFormatting sqref="G39:AG39 AL39:BI39">
    <cfRule type="expression" dxfId="15630" priority="41">
      <formula>G38=0</formula>
    </cfRule>
  </conditionalFormatting>
  <conditionalFormatting sqref="AH67:AK67">
    <cfRule type="expression" dxfId="15629" priority="40">
      <formula>NOT(AH67=0)</formula>
    </cfRule>
  </conditionalFormatting>
  <conditionalFormatting sqref="AH38:AK38">
    <cfRule type="expression" dxfId="15628" priority="39">
      <formula>NOT(AH38=0)</formula>
    </cfRule>
  </conditionalFormatting>
  <conditionalFormatting sqref="AH68:AK68">
    <cfRule type="expression" dxfId="15627" priority="38">
      <formula>AH67=0</formula>
    </cfRule>
  </conditionalFormatting>
  <conditionalFormatting sqref="AH39:AK39">
    <cfRule type="expression" dxfId="15626" priority="37">
      <formula>AH38=0</formula>
    </cfRule>
  </conditionalFormatting>
  <conditionalFormatting sqref="F13">
    <cfRule type="expression" dxfId="15625" priority="1445" stopIfTrue="1">
      <formula>LEN(TRIM($F$13))=0</formula>
    </cfRule>
  </conditionalFormatting>
  <conditionalFormatting sqref="G13">
    <cfRule type="expression" dxfId="15624" priority="1446" stopIfTrue="1">
      <formula>LEN(TRIM($G$13))=0</formula>
    </cfRule>
  </conditionalFormatting>
  <conditionalFormatting sqref="H13">
    <cfRule type="expression" dxfId="15623" priority="1447" stopIfTrue="1">
      <formula>LEN(TRIM($H$13))=0</formula>
    </cfRule>
  </conditionalFormatting>
  <conditionalFormatting sqref="J13">
    <cfRule type="expression" dxfId="15622" priority="1448" stopIfTrue="1">
      <formula>LEN(TRIM($J$13))=0</formula>
    </cfRule>
  </conditionalFormatting>
  <conditionalFormatting sqref="K13">
    <cfRule type="expression" dxfId="15621" priority="1449" stopIfTrue="1">
      <formula>LEN(TRIM($K$13))=0</formula>
    </cfRule>
  </conditionalFormatting>
  <conditionalFormatting sqref="L13">
    <cfRule type="expression" dxfId="15620" priority="1450" stopIfTrue="1">
      <formula>LEN(TRIM($L$13))=0</formula>
    </cfRule>
  </conditionalFormatting>
  <conditionalFormatting sqref="N13">
    <cfRule type="expression" dxfId="15619" priority="1451" stopIfTrue="1">
      <formula>LEN(TRIM($N$13))=0</formula>
    </cfRule>
  </conditionalFormatting>
  <conditionalFormatting sqref="O13">
    <cfRule type="expression" dxfId="15618" priority="1452" stopIfTrue="1">
      <formula>LEN(TRIM($O$13))=0</formula>
    </cfRule>
  </conditionalFormatting>
  <conditionalFormatting sqref="P13">
    <cfRule type="expression" dxfId="15617" priority="1453" stopIfTrue="1">
      <formula>LEN(TRIM($P$13))=0</formula>
    </cfRule>
  </conditionalFormatting>
  <conditionalFormatting sqref="R13">
    <cfRule type="expression" dxfId="15616" priority="1454" stopIfTrue="1">
      <formula>LEN(TRIM($R$13))=0</formula>
    </cfRule>
  </conditionalFormatting>
  <conditionalFormatting sqref="S13">
    <cfRule type="expression" dxfId="15615" priority="1455" stopIfTrue="1">
      <formula>LEN(TRIM($S$13))=0</formula>
    </cfRule>
  </conditionalFormatting>
  <conditionalFormatting sqref="T13">
    <cfRule type="expression" dxfId="15614" priority="1456" stopIfTrue="1">
      <formula>LEN(TRIM($T$13))=0</formula>
    </cfRule>
  </conditionalFormatting>
  <conditionalFormatting sqref="V13">
    <cfRule type="expression" dxfId="15613" priority="1457" stopIfTrue="1">
      <formula>LEN(TRIM($V$13))=0</formula>
    </cfRule>
  </conditionalFormatting>
  <conditionalFormatting sqref="W13">
    <cfRule type="expression" dxfId="15612" priority="1458" stopIfTrue="1">
      <formula>LEN(TRIM($W$13))=0</formula>
    </cfRule>
  </conditionalFormatting>
  <conditionalFormatting sqref="X13">
    <cfRule type="expression" dxfId="15611" priority="1459" stopIfTrue="1">
      <formula>LEN(TRIM($X$13))=0</formula>
    </cfRule>
  </conditionalFormatting>
  <conditionalFormatting sqref="AD13">
    <cfRule type="expression" dxfId="15610" priority="1460" stopIfTrue="1">
      <formula>LEN(TRIM($AD$13))=0</formula>
    </cfRule>
  </conditionalFormatting>
  <conditionalFormatting sqref="AE13">
    <cfRule type="expression" dxfId="15609" priority="1461" stopIfTrue="1">
      <formula>LEN(TRIM($AE$13))=0</formula>
    </cfRule>
  </conditionalFormatting>
  <conditionalFormatting sqref="AF13">
    <cfRule type="expression" dxfId="15608" priority="1462" stopIfTrue="1">
      <formula>LEN(TRIM($AF$13))=0</formula>
    </cfRule>
  </conditionalFormatting>
  <conditionalFormatting sqref="F15">
    <cfRule type="expression" dxfId="15607" priority="1463" stopIfTrue="1">
      <formula>LEN(TRIM($F$15))=0</formula>
    </cfRule>
  </conditionalFormatting>
  <conditionalFormatting sqref="G15">
    <cfRule type="expression" dxfId="15606" priority="1464" stopIfTrue="1">
      <formula>LEN(TRIM($G$15))=0</formula>
    </cfRule>
  </conditionalFormatting>
  <conditionalFormatting sqref="H15">
    <cfRule type="expression" dxfId="15605" priority="1465" stopIfTrue="1">
      <formula>LEN(TRIM($H$15))=0</formula>
    </cfRule>
  </conditionalFormatting>
  <conditionalFormatting sqref="J15">
    <cfRule type="expression" dxfId="15604" priority="1466" stopIfTrue="1">
      <formula>LEN(TRIM($J$15))=0</formula>
    </cfRule>
  </conditionalFormatting>
  <conditionalFormatting sqref="K15">
    <cfRule type="expression" dxfId="15603" priority="1467" stopIfTrue="1">
      <formula>LEN(TRIM($K$15))=0</formula>
    </cfRule>
  </conditionalFormatting>
  <conditionalFormatting sqref="L15">
    <cfRule type="expression" dxfId="15602" priority="1468" stopIfTrue="1">
      <formula>LEN(TRIM($L$15))=0</formula>
    </cfRule>
  </conditionalFormatting>
  <conditionalFormatting sqref="N15">
    <cfRule type="expression" dxfId="15601" priority="1469" stopIfTrue="1">
      <formula>LEN(TRIM($N$15))=0</formula>
    </cfRule>
  </conditionalFormatting>
  <conditionalFormatting sqref="O15">
    <cfRule type="expression" dxfId="15600" priority="1470" stopIfTrue="1">
      <formula>LEN(TRIM($O$15))=0</formula>
    </cfRule>
  </conditionalFormatting>
  <conditionalFormatting sqref="P15">
    <cfRule type="expression" dxfId="15599" priority="1471" stopIfTrue="1">
      <formula>LEN(TRIM($P$15))=0</formula>
    </cfRule>
  </conditionalFormatting>
  <conditionalFormatting sqref="R15">
    <cfRule type="expression" dxfId="15598" priority="1472" stopIfTrue="1">
      <formula>LEN(TRIM($R$15))=0</formula>
    </cfRule>
  </conditionalFormatting>
  <conditionalFormatting sqref="S15">
    <cfRule type="expression" dxfId="15597" priority="1473" stopIfTrue="1">
      <formula>LEN(TRIM($S$15))=0</formula>
    </cfRule>
  </conditionalFormatting>
  <conditionalFormatting sqref="T15">
    <cfRule type="expression" dxfId="15596" priority="1474" stopIfTrue="1">
      <formula>LEN(TRIM($T$15))=0</formula>
    </cfRule>
  </conditionalFormatting>
  <conditionalFormatting sqref="V15">
    <cfRule type="expression" dxfId="15595" priority="1475" stopIfTrue="1">
      <formula>LEN(TRIM($V$15))=0</formula>
    </cfRule>
  </conditionalFormatting>
  <conditionalFormatting sqref="W15">
    <cfRule type="expression" dxfId="15594" priority="1476" stopIfTrue="1">
      <formula>LEN(TRIM($W$15))=0</formula>
    </cfRule>
  </conditionalFormatting>
  <conditionalFormatting sqref="X15">
    <cfRule type="expression" dxfId="15593" priority="1477" stopIfTrue="1">
      <formula>LEN(TRIM($X$15))=0</formula>
    </cfRule>
  </conditionalFormatting>
  <conditionalFormatting sqref="AD15">
    <cfRule type="expression" dxfId="15592" priority="1478" stopIfTrue="1">
      <formula>LEN(TRIM($AD$15))=0</formula>
    </cfRule>
  </conditionalFormatting>
  <conditionalFormatting sqref="AE15">
    <cfRule type="expression" dxfId="15591" priority="1479" stopIfTrue="1">
      <formula>LEN(TRIM($AE$15))=0</formula>
    </cfRule>
  </conditionalFormatting>
  <conditionalFormatting sqref="AF15">
    <cfRule type="expression" dxfId="15590" priority="1480" stopIfTrue="1">
      <formula>LEN(TRIM($AF$15))=0</formula>
    </cfRule>
  </conditionalFormatting>
  <conditionalFormatting sqref="F17">
    <cfRule type="expression" dxfId="15589" priority="1481" stopIfTrue="1">
      <formula>LEN(TRIM($F$17))=0</formula>
    </cfRule>
  </conditionalFormatting>
  <conditionalFormatting sqref="G17">
    <cfRule type="expression" dxfId="15588" priority="1482" stopIfTrue="1">
      <formula>LEN(TRIM($G$17))=0</formula>
    </cfRule>
  </conditionalFormatting>
  <conditionalFormatting sqref="H17">
    <cfRule type="expression" dxfId="15587" priority="1483" stopIfTrue="1">
      <formula>LEN(TRIM($H$17))=0</formula>
    </cfRule>
  </conditionalFormatting>
  <conditionalFormatting sqref="F18">
    <cfRule type="expression" dxfId="15586" priority="1484" stopIfTrue="1">
      <formula>LEN(TRIM($F$18))=0</formula>
    </cfRule>
  </conditionalFormatting>
  <conditionalFormatting sqref="G18">
    <cfRule type="expression" dxfId="15585" priority="1485" stopIfTrue="1">
      <formula>LEN(TRIM($G$18))=0</formula>
    </cfRule>
  </conditionalFormatting>
  <conditionalFormatting sqref="H18">
    <cfRule type="expression" dxfId="15584" priority="1486" stopIfTrue="1">
      <formula>LEN(TRIM($H$18))=0</formula>
    </cfRule>
  </conditionalFormatting>
  <conditionalFormatting sqref="J17">
    <cfRule type="expression" dxfId="15583" priority="1487" stopIfTrue="1">
      <formula>LEN(TRIM($J$17))=0</formula>
    </cfRule>
  </conditionalFormatting>
  <conditionalFormatting sqref="K17">
    <cfRule type="expression" dxfId="15582" priority="1488" stopIfTrue="1">
      <formula>LEN(TRIM($K$17))=0</formula>
    </cfRule>
  </conditionalFormatting>
  <conditionalFormatting sqref="L17">
    <cfRule type="expression" dxfId="15581" priority="1489" stopIfTrue="1">
      <formula>LEN(TRIM($L$17))=0</formula>
    </cfRule>
  </conditionalFormatting>
  <conditionalFormatting sqref="J18">
    <cfRule type="expression" dxfId="15580" priority="1490" stopIfTrue="1">
      <formula>LEN(TRIM($J$18))=0</formula>
    </cfRule>
  </conditionalFormatting>
  <conditionalFormatting sqref="K18">
    <cfRule type="expression" dxfId="15579" priority="1491" stopIfTrue="1">
      <formula>LEN(TRIM($K$18))=0</formula>
    </cfRule>
  </conditionalFormatting>
  <conditionalFormatting sqref="L18">
    <cfRule type="expression" dxfId="15578" priority="1492" stopIfTrue="1">
      <formula>LEN(TRIM($L$18))=0</formula>
    </cfRule>
  </conditionalFormatting>
  <conditionalFormatting sqref="N17">
    <cfRule type="expression" dxfId="15577" priority="1493" stopIfTrue="1">
      <formula>LEN(TRIM($N$17))=0</formula>
    </cfRule>
  </conditionalFormatting>
  <conditionalFormatting sqref="O17">
    <cfRule type="expression" dxfId="15576" priority="1494" stopIfTrue="1">
      <formula>LEN(TRIM($O$17))=0</formula>
    </cfRule>
  </conditionalFormatting>
  <conditionalFormatting sqref="P17">
    <cfRule type="expression" dxfId="15575" priority="1495" stopIfTrue="1">
      <formula>LEN(TRIM($P$17))=0</formula>
    </cfRule>
  </conditionalFormatting>
  <conditionalFormatting sqref="N18">
    <cfRule type="expression" dxfId="15574" priority="1496" stopIfTrue="1">
      <formula>LEN(TRIM($N$18))=0</formula>
    </cfRule>
  </conditionalFormatting>
  <conditionalFormatting sqref="O18">
    <cfRule type="expression" dxfId="15573" priority="1497" stopIfTrue="1">
      <formula>LEN(TRIM($O$18))=0</formula>
    </cfRule>
  </conditionalFormatting>
  <conditionalFormatting sqref="P18">
    <cfRule type="expression" dxfId="15572" priority="1498" stopIfTrue="1">
      <formula>LEN(TRIM($P$18))=0</formula>
    </cfRule>
  </conditionalFormatting>
  <conditionalFormatting sqref="R17">
    <cfRule type="expression" dxfId="15571" priority="1499" stopIfTrue="1">
      <formula>LEN(TRIM($R$17))=0</formula>
    </cfRule>
  </conditionalFormatting>
  <conditionalFormatting sqref="S17">
    <cfRule type="expression" dxfId="15570" priority="1500" stopIfTrue="1">
      <formula>LEN(TRIM($S$17))=0</formula>
    </cfRule>
  </conditionalFormatting>
  <conditionalFormatting sqref="T17">
    <cfRule type="expression" dxfId="15569" priority="1501" stopIfTrue="1">
      <formula>LEN(TRIM($T$17))=0</formula>
    </cfRule>
  </conditionalFormatting>
  <conditionalFormatting sqref="R18">
    <cfRule type="expression" dxfId="15568" priority="1502" stopIfTrue="1">
      <formula>LEN(TRIM($R$18))=0</formula>
    </cfRule>
  </conditionalFormatting>
  <conditionalFormatting sqref="S18">
    <cfRule type="expression" dxfId="15567" priority="1503" stopIfTrue="1">
      <formula>LEN(TRIM($S$18))=0</formula>
    </cfRule>
  </conditionalFormatting>
  <conditionalFormatting sqref="T18">
    <cfRule type="expression" dxfId="15566" priority="1504" stopIfTrue="1">
      <formula>LEN(TRIM($T$18))=0</formula>
    </cfRule>
  </conditionalFormatting>
  <conditionalFormatting sqref="V17">
    <cfRule type="expression" dxfId="15565" priority="1505" stopIfTrue="1">
      <formula>LEN(TRIM($V$17))=0</formula>
    </cfRule>
  </conditionalFormatting>
  <conditionalFormatting sqref="W17">
    <cfRule type="expression" dxfId="15564" priority="1506" stopIfTrue="1">
      <formula>LEN(TRIM($W$17))=0</formula>
    </cfRule>
  </conditionalFormatting>
  <conditionalFormatting sqref="X17">
    <cfRule type="expression" dxfId="15563" priority="1507" stopIfTrue="1">
      <formula>LEN(TRIM($X$17))=0</formula>
    </cfRule>
  </conditionalFormatting>
  <conditionalFormatting sqref="V18">
    <cfRule type="expression" dxfId="15562" priority="1508" stopIfTrue="1">
      <formula>LEN(TRIM($V$18))=0</formula>
    </cfRule>
  </conditionalFormatting>
  <conditionalFormatting sqref="W18">
    <cfRule type="expression" dxfId="15561" priority="1509" stopIfTrue="1">
      <formula>LEN(TRIM($W$18))=0</formula>
    </cfRule>
  </conditionalFormatting>
  <conditionalFormatting sqref="X18">
    <cfRule type="expression" dxfId="15560" priority="1510" stopIfTrue="1">
      <formula>LEN(TRIM($X$18))=0</formula>
    </cfRule>
  </conditionalFormatting>
  <conditionalFormatting sqref="AD17">
    <cfRule type="expression" dxfId="15559" priority="1511" stopIfTrue="1">
      <formula>LEN(TRIM($AD$17))=0</formula>
    </cfRule>
  </conditionalFormatting>
  <conditionalFormatting sqref="AE17">
    <cfRule type="expression" dxfId="15558" priority="1512" stopIfTrue="1">
      <formula>LEN(TRIM($AE$17))=0</formula>
    </cfRule>
  </conditionalFormatting>
  <conditionalFormatting sqref="AF17">
    <cfRule type="expression" dxfId="15557" priority="1513" stopIfTrue="1">
      <formula>LEN(TRIM($AF$17))=0</formula>
    </cfRule>
  </conditionalFormatting>
  <conditionalFormatting sqref="AD18">
    <cfRule type="expression" dxfId="15556" priority="1514" stopIfTrue="1">
      <formula>LEN(TRIM($AD$18))=0</formula>
    </cfRule>
  </conditionalFormatting>
  <conditionalFormatting sqref="AE18">
    <cfRule type="expression" dxfId="15555" priority="1515" stopIfTrue="1">
      <formula>LEN(TRIM($AE$18))=0</formula>
    </cfRule>
  </conditionalFormatting>
  <conditionalFormatting sqref="AF18">
    <cfRule type="expression" dxfId="15554" priority="1516" stopIfTrue="1">
      <formula>LEN(TRIM($AF$18))=0</formula>
    </cfRule>
  </conditionalFormatting>
  <conditionalFormatting sqref="F20">
    <cfRule type="expression" dxfId="15553" priority="1517" stopIfTrue="1">
      <formula>LEN(TRIM($F$20))=0</formula>
    </cfRule>
  </conditionalFormatting>
  <conditionalFormatting sqref="G20">
    <cfRule type="expression" dxfId="15552" priority="1518" stopIfTrue="1">
      <formula>LEN(TRIM($G$20))=0</formula>
    </cfRule>
  </conditionalFormatting>
  <conditionalFormatting sqref="H20">
    <cfRule type="expression" dxfId="15551" priority="1519" stopIfTrue="1">
      <formula>LEN(TRIM($H$20))=0</formula>
    </cfRule>
  </conditionalFormatting>
  <conditionalFormatting sqref="F21">
    <cfRule type="expression" dxfId="15550" priority="1520" stopIfTrue="1">
      <formula>LEN(TRIM($F$21))=0</formula>
    </cfRule>
  </conditionalFormatting>
  <conditionalFormatting sqref="G21">
    <cfRule type="expression" dxfId="15549" priority="1521" stopIfTrue="1">
      <formula>LEN(TRIM($G$21))=0</formula>
    </cfRule>
  </conditionalFormatting>
  <conditionalFormatting sqref="H21">
    <cfRule type="expression" dxfId="15548" priority="1522" stopIfTrue="1">
      <formula>LEN(TRIM($H$21))=0</formula>
    </cfRule>
  </conditionalFormatting>
  <conditionalFormatting sqref="F22">
    <cfRule type="expression" dxfId="15547" priority="1523" stopIfTrue="1">
      <formula>LEN(TRIM($F$22))=0</formula>
    </cfRule>
  </conditionalFormatting>
  <conditionalFormatting sqref="G22">
    <cfRule type="expression" dxfId="15546" priority="1524" stopIfTrue="1">
      <formula>LEN(TRIM($G$22))=0</formula>
    </cfRule>
  </conditionalFormatting>
  <conditionalFormatting sqref="H22">
    <cfRule type="expression" dxfId="15545" priority="1525" stopIfTrue="1">
      <formula>LEN(TRIM($H$22))=0</formula>
    </cfRule>
  </conditionalFormatting>
  <conditionalFormatting sqref="J20">
    <cfRule type="expression" dxfId="15544" priority="1526" stopIfTrue="1">
      <formula>LEN(TRIM($J$20))=0</formula>
    </cfRule>
  </conditionalFormatting>
  <conditionalFormatting sqref="K20">
    <cfRule type="expression" dxfId="15543" priority="1527" stopIfTrue="1">
      <formula>LEN(TRIM($K$20))=0</formula>
    </cfRule>
  </conditionalFormatting>
  <conditionalFormatting sqref="L20">
    <cfRule type="expression" dxfId="15542" priority="1528" stopIfTrue="1">
      <formula>LEN(TRIM($L$20))=0</formula>
    </cfRule>
  </conditionalFormatting>
  <conditionalFormatting sqref="J21">
    <cfRule type="expression" dxfId="15541" priority="1529" stopIfTrue="1">
      <formula>LEN(TRIM($J$21))=0</formula>
    </cfRule>
  </conditionalFormatting>
  <conditionalFormatting sqref="K21">
    <cfRule type="expression" dxfId="15540" priority="1530" stopIfTrue="1">
      <formula>LEN(TRIM($K$21))=0</formula>
    </cfRule>
  </conditionalFormatting>
  <conditionalFormatting sqref="L21">
    <cfRule type="expression" dxfId="15539" priority="1531" stopIfTrue="1">
      <formula>LEN(TRIM($L$21))=0</formula>
    </cfRule>
  </conditionalFormatting>
  <conditionalFormatting sqref="J22">
    <cfRule type="expression" dxfId="15538" priority="1532" stopIfTrue="1">
      <formula>LEN(TRIM($J$22))=0</formula>
    </cfRule>
  </conditionalFormatting>
  <conditionalFormatting sqref="K22">
    <cfRule type="expression" dxfId="15537" priority="1533" stopIfTrue="1">
      <formula>LEN(TRIM($K$22))=0</formula>
    </cfRule>
  </conditionalFormatting>
  <conditionalFormatting sqref="L22">
    <cfRule type="expression" dxfId="15536" priority="1534" stopIfTrue="1">
      <formula>LEN(TRIM($L$22))=0</formula>
    </cfRule>
  </conditionalFormatting>
  <conditionalFormatting sqref="N20">
    <cfRule type="expression" dxfId="15535" priority="1535" stopIfTrue="1">
      <formula>LEN(TRIM($N$20))=0</formula>
    </cfRule>
  </conditionalFormatting>
  <conditionalFormatting sqref="O20">
    <cfRule type="expression" dxfId="15534" priority="1536" stopIfTrue="1">
      <formula>LEN(TRIM($O$20))=0</formula>
    </cfRule>
  </conditionalFormatting>
  <conditionalFormatting sqref="P20">
    <cfRule type="expression" dxfId="15533" priority="1537" stopIfTrue="1">
      <formula>LEN(TRIM($P$20))=0</formula>
    </cfRule>
  </conditionalFormatting>
  <conditionalFormatting sqref="N21">
    <cfRule type="expression" dxfId="15532" priority="1538" stopIfTrue="1">
      <formula>LEN(TRIM($N$21))=0</formula>
    </cfRule>
  </conditionalFormatting>
  <conditionalFormatting sqref="O21">
    <cfRule type="expression" dxfId="15531" priority="1539" stopIfTrue="1">
      <formula>LEN(TRIM($O$21))=0</formula>
    </cfRule>
  </conditionalFormatting>
  <conditionalFormatting sqref="P21">
    <cfRule type="expression" dxfId="15530" priority="1540" stopIfTrue="1">
      <formula>LEN(TRIM($P$21))=0</formula>
    </cfRule>
  </conditionalFormatting>
  <conditionalFormatting sqref="N22">
    <cfRule type="expression" dxfId="15529" priority="1541" stopIfTrue="1">
      <formula>LEN(TRIM($N$22))=0</formula>
    </cfRule>
  </conditionalFormatting>
  <conditionalFormatting sqref="O22">
    <cfRule type="expression" dxfId="15528" priority="1542" stopIfTrue="1">
      <formula>LEN(TRIM($O$22))=0</formula>
    </cfRule>
  </conditionalFormatting>
  <conditionalFormatting sqref="P22">
    <cfRule type="expression" dxfId="15527" priority="1543" stopIfTrue="1">
      <formula>LEN(TRIM($P$22))=0</formula>
    </cfRule>
  </conditionalFormatting>
  <conditionalFormatting sqref="R20">
    <cfRule type="expression" dxfId="15526" priority="1544" stopIfTrue="1">
      <formula>LEN(TRIM($R$20))=0</formula>
    </cfRule>
  </conditionalFormatting>
  <conditionalFormatting sqref="S20">
    <cfRule type="expression" dxfId="15525" priority="1545" stopIfTrue="1">
      <formula>LEN(TRIM($S$20))=0</formula>
    </cfRule>
  </conditionalFormatting>
  <conditionalFormatting sqref="T20">
    <cfRule type="expression" dxfId="15524" priority="1546" stopIfTrue="1">
      <formula>LEN(TRIM($T$20))=0</formula>
    </cfRule>
  </conditionalFormatting>
  <conditionalFormatting sqref="R21">
    <cfRule type="expression" dxfId="15523" priority="1547" stopIfTrue="1">
      <formula>LEN(TRIM($R$21))=0</formula>
    </cfRule>
  </conditionalFormatting>
  <conditionalFormatting sqref="S21">
    <cfRule type="expression" dxfId="15522" priority="1548" stopIfTrue="1">
      <formula>LEN(TRIM($S$21))=0</formula>
    </cfRule>
  </conditionalFormatting>
  <conditionalFormatting sqref="T21">
    <cfRule type="expression" dxfId="15521" priority="1549" stopIfTrue="1">
      <formula>LEN(TRIM($T$21))=0</formula>
    </cfRule>
  </conditionalFormatting>
  <conditionalFormatting sqref="R22">
    <cfRule type="expression" dxfId="15520" priority="1550" stopIfTrue="1">
      <formula>LEN(TRIM($R$22))=0</formula>
    </cfRule>
  </conditionalFormatting>
  <conditionalFormatting sqref="S22">
    <cfRule type="expression" dxfId="15519" priority="1551" stopIfTrue="1">
      <formula>LEN(TRIM($S$22))=0</formula>
    </cfRule>
  </conditionalFormatting>
  <conditionalFormatting sqref="T22">
    <cfRule type="expression" dxfId="15518" priority="1552" stopIfTrue="1">
      <formula>LEN(TRIM($T$22))=0</formula>
    </cfRule>
  </conditionalFormatting>
  <conditionalFormatting sqref="V20">
    <cfRule type="expression" dxfId="15517" priority="1553" stopIfTrue="1">
      <formula>LEN(TRIM($V$20))=0</formula>
    </cfRule>
  </conditionalFormatting>
  <conditionalFormatting sqref="W20">
    <cfRule type="expression" dxfId="15516" priority="1554" stopIfTrue="1">
      <formula>LEN(TRIM($W$20))=0</formula>
    </cfRule>
  </conditionalFormatting>
  <conditionalFormatting sqref="X20">
    <cfRule type="expression" dxfId="15515" priority="1555" stopIfTrue="1">
      <formula>LEN(TRIM($X$20))=0</formula>
    </cfRule>
  </conditionalFormatting>
  <conditionalFormatting sqref="V21">
    <cfRule type="expression" dxfId="15514" priority="1556" stopIfTrue="1">
      <formula>LEN(TRIM($V$21))=0</formula>
    </cfRule>
  </conditionalFormatting>
  <conditionalFormatting sqref="W21">
    <cfRule type="expression" dxfId="15513" priority="1557" stopIfTrue="1">
      <formula>LEN(TRIM($W$21))=0</formula>
    </cfRule>
  </conditionalFormatting>
  <conditionalFormatting sqref="X21">
    <cfRule type="expression" dxfId="15512" priority="1558" stopIfTrue="1">
      <formula>LEN(TRIM($X$21))=0</formula>
    </cfRule>
  </conditionalFormatting>
  <conditionalFormatting sqref="V22">
    <cfRule type="expression" dxfId="15511" priority="1559" stopIfTrue="1">
      <formula>LEN(TRIM($V$22))=0</formula>
    </cfRule>
  </conditionalFormatting>
  <conditionalFormatting sqref="W22">
    <cfRule type="expression" dxfId="15510" priority="1560" stopIfTrue="1">
      <formula>LEN(TRIM($W$22))=0</formula>
    </cfRule>
  </conditionalFormatting>
  <conditionalFormatting sqref="X22">
    <cfRule type="expression" dxfId="15509" priority="1561" stopIfTrue="1">
      <formula>LEN(TRIM($X$22))=0</formula>
    </cfRule>
  </conditionalFormatting>
  <conditionalFormatting sqref="AD20">
    <cfRule type="expression" dxfId="15508" priority="1562" stopIfTrue="1">
      <formula>LEN(TRIM($AD$20))=0</formula>
    </cfRule>
  </conditionalFormatting>
  <conditionalFormatting sqref="AE20">
    <cfRule type="expression" dxfId="15507" priority="1563" stopIfTrue="1">
      <formula>LEN(TRIM($AE$20))=0</formula>
    </cfRule>
  </conditionalFormatting>
  <conditionalFormatting sqref="AF20">
    <cfRule type="expression" dxfId="15506" priority="1564" stopIfTrue="1">
      <formula>LEN(TRIM($AF$20))=0</formula>
    </cfRule>
  </conditionalFormatting>
  <conditionalFormatting sqref="AD21">
    <cfRule type="expression" dxfId="15505" priority="1565" stopIfTrue="1">
      <formula>LEN(TRIM($AD$21))=0</formula>
    </cfRule>
  </conditionalFormatting>
  <conditionalFormatting sqref="AE21">
    <cfRule type="expression" dxfId="15504" priority="1566" stopIfTrue="1">
      <formula>LEN(TRIM($AE$21))=0</formula>
    </cfRule>
  </conditionalFormatting>
  <conditionalFormatting sqref="AF21">
    <cfRule type="expression" dxfId="15503" priority="1567" stopIfTrue="1">
      <formula>LEN(TRIM($AF$21))=0</formula>
    </cfRule>
  </conditionalFormatting>
  <conditionalFormatting sqref="AD22">
    <cfRule type="expression" dxfId="15502" priority="1568" stopIfTrue="1">
      <formula>LEN(TRIM($AD$22))=0</formula>
    </cfRule>
  </conditionalFormatting>
  <conditionalFormatting sqref="AE22">
    <cfRule type="expression" dxfId="15501" priority="1569" stopIfTrue="1">
      <formula>LEN(TRIM($AE$22))=0</formula>
    </cfRule>
  </conditionalFormatting>
  <conditionalFormatting sqref="AF22">
    <cfRule type="expression" dxfId="15500" priority="1570" stopIfTrue="1">
      <formula>LEN(TRIM($AF$22))=0</formula>
    </cfRule>
  </conditionalFormatting>
  <conditionalFormatting sqref="F26">
    <cfRule type="expression" dxfId="15499" priority="1571" stopIfTrue="1">
      <formula>LEN(TRIM($F$26))=0</formula>
    </cfRule>
  </conditionalFormatting>
  <conditionalFormatting sqref="G26">
    <cfRule type="expression" dxfId="15498" priority="1572" stopIfTrue="1">
      <formula>LEN(TRIM($G$26))=0</formula>
    </cfRule>
  </conditionalFormatting>
  <conditionalFormatting sqref="H26">
    <cfRule type="expression" dxfId="15497" priority="1573" stopIfTrue="1">
      <formula>LEN(TRIM($H$26))=0</formula>
    </cfRule>
  </conditionalFormatting>
  <conditionalFormatting sqref="J26">
    <cfRule type="expression" dxfId="15496" priority="1574" stopIfTrue="1">
      <formula>LEN(TRIM($J$26))=0</formula>
    </cfRule>
  </conditionalFormatting>
  <conditionalFormatting sqref="K26">
    <cfRule type="expression" dxfId="15495" priority="1575" stopIfTrue="1">
      <formula>LEN(TRIM($K$26))=0</formula>
    </cfRule>
  </conditionalFormatting>
  <conditionalFormatting sqref="L26">
    <cfRule type="expression" dxfId="15494" priority="1576" stopIfTrue="1">
      <formula>LEN(TRIM($L$26))=0</formula>
    </cfRule>
  </conditionalFormatting>
  <conditionalFormatting sqref="N26">
    <cfRule type="expression" dxfId="15493" priority="1577" stopIfTrue="1">
      <formula>LEN(TRIM($N$26))=0</formula>
    </cfRule>
  </conditionalFormatting>
  <conditionalFormatting sqref="O26">
    <cfRule type="expression" dxfId="15492" priority="1578" stopIfTrue="1">
      <formula>LEN(TRIM($O$26))=0</formula>
    </cfRule>
  </conditionalFormatting>
  <conditionalFormatting sqref="P26">
    <cfRule type="expression" dxfId="15491" priority="1579" stopIfTrue="1">
      <formula>LEN(TRIM($P$26))=0</formula>
    </cfRule>
  </conditionalFormatting>
  <conditionalFormatting sqref="R26">
    <cfRule type="expression" dxfId="15490" priority="1580" stopIfTrue="1">
      <formula>LEN(TRIM($R$26))=0</formula>
    </cfRule>
  </conditionalFormatting>
  <conditionalFormatting sqref="S26">
    <cfRule type="expression" dxfId="15489" priority="1581" stopIfTrue="1">
      <formula>LEN(TRIM($S$26))=0</formula>
    </cfRule>
  </conditionalFormatting>
  <conditionalFormatting sqref="T26">
    <cfRule type="expression" dxfId="15488" priority="1582" stopIfTrue="1">
      <formula>LEN(TRIM($T$26))=0</formula>
    </cfRule>
  </conditionalFormatting>
  <conditionalFormatting sqref="V26">
    <cfRule type="expression" dxfId="15487" priority="1583" stopIfTrue="1">
      <formula>LEN(TRIM($V$26))=0</formula>
    </cfRule>
  </conditionalFormatting>
  <conditionalFormatting sqref="W26">
    <cfRule type="expression" dxfId="15486" priority="1584" stopIfTrue="1">
      <formula>LEN(TRIM($W$26))=0</formula>
    </cfRule>
  </conditionalFormatting>
  <conditionalFormatting sqref="X26">
    <cfRule type="expression" dxfId="15485" priority="1585" stopIfTrue="1">
      <formula>LEN(TRIM($X$26))=0</formula>
    </cfRule>
  </conditionalFormatting>
  <conditionalFormatting sqref="AD26">
    <cfRule type="expression" dxfId="15484" priority="1586" stopIfTrue="1">
      <formula>LEN(TRIM($AD$26))=0</formula>
    </cfRule>
  </conditionalFormatting>
  <conditionalFormatting sqref="AE26">
    <cfRule type="expression" dxfId="15483" priority="1587" stopIfTrue="1">
      <formula>LEN(TRIM($AE$26))=0</formula>
    </cfRule>
  </conditionalFormatting>
  <conditionalFormatting sqref="AF26">
    <cfRule type="expression" dxfId="15482" priority="1588" stopIfTrue="1">
      <formula>LEN(TRIM($AF$26))=0</formula>
    </cfRule>
  </conditionalFormatting>
  <conditionalFormatting sqref="F28">
    <cfRule type="expression" dxfId="15481" priority="1589" stopIfTrue="1">
      <formula>LEN(TRIM($F$28))=0</formula>
    </cfRule>
  </conditionalFormatting>
  <conditionalFormatting sqref="G28">
    <cfRule type="expression" dxfId="15480" priority="1590" stopIfTrue="1">
      <formula>LEN(TRIM($G$28))=0</formula>
    </cfRule>
  </conditionalFormatting>
  <conditionalFormatting sqref="H28">
    <cfRule type="expression" dxfId="15479" priority="1591" stopIfTrue="1">
      <formula>LEN(TRIM($H$28))=0</formula>
    </cfRule>
  </conditionalFormatting>
  <conditionalFormatting sqref="F29">
    <cfRule type="expression" dxfId="15478" priority="1592" stopIfTrue="1">
      <formula>LEN(TRIM($F$29))=0</formula>
    </cfRule>
  </conditionalFormatting>
  <conditionalFormatting sqref="G29">
    <cfRule type="expression" dxfId="15477" priority="1593" stopIfTrue="1">
      <formula>LEN(TRIM($G$29))=0</formula>
    </cfRule>
  </conditionalFormatting>
  <conditionalFormatting sqref="H29">
    <cfRule type="expression" dxfId="15476" priority="1594" stopIfTrue="1">
      <formula>LEN(TRIM($H$29))=0</formula>
    </cfRule>
  </conditionalFormatting>
  <conditionalFormatting sqref="F30">
    <cfRule type="expression" dxfId="15475" priority="1595" stopIfTrue="1">
      <formula>LEN(TRIM($F$30))=0</formula>
    </cfRule>
  </conditionalFormatting>
  <conditionalFormatting sqref="G30">
    <cfRule type="expression" dxfId="15474" priority="1596" stopIfTrue="1">
      <formula>LEN(TRIM($G$30))=0</formula>
    </cfRule>
  </conditionalFormatting>
  <conditionalFormatting sqref="H30">
    <cfRule type="expression" dxfId="15473" priority="1597" stopIfTrue="1">
      <formula>LEN(TRIM($H$30))=0</formula>
    </cfRule>
  </conditionalFormatting>
  <conditionalFormatting sqref="F31">
    <cfRule type="expression" dxfId="15472" priority="1598" stopIfTrue="1">
      <formula>LEN(TRIM($F$31))=0</formula>
    </cfRule>
  </conditionalFormatting>
  <conditionalFormatting sqref="G31">
    <cfRule type="expression" dxfId="15471" priority="1599" stopIfTrue="1">
      <formula>LEN(TRIM($G$31))=0</formula>
    </cfRule>
  </conditionalFormatting>
  <conditionalFormatting sqref="H31">
    <cfRule type="expression" dxfId="15470" priority="1600" stopIfTrue="1">
      <formula>LEN(TRIM($H$31))=0</formula>
    </cfRule>
  </conditionalFormatting>
  <conditionalFormatting sqref="F32">
    <cfRule type="expression" dxfId="15469" priority="1601" stopIfTrue="1">
      <formula>LEN(TRIM($F$32))=0</formula>
    </cfRule>
  </conditionalFormatting>
  <conditionalFormatting sqref="G32">
    <cfRule type="expression" dxfId="15468" priority="1602" stopIfTrue="1">
      <formula>LEN(TRIM($G$32))=0</formula>
    </cfRule>
  </conditionalFormatting>
  <conditionalFormatting sqref="H32">
    <cfRule type="expression" dxfId="15467" priority="1603" stopIfTrue="1">
      <formula>LEN(TRIM($H$32))=0</formula>
    </cfRule>
  </conditionalFormatting>
  <conditionalFormatting sqref="F33">
    <cfRule type="expression" dxfId="15466" priority="1604" stopIfTrue="1">
      <formula>LEN(TRIM($F$33))=0</formula>
    </cfRule>
  </conditionalFormatting>
  <conditionalFormatting sqref="G33">
    <cfRule type="expression" dxfId="15465" priority="1605" stopIfTrue="1">
      <formula>LEN(TRIM($G$33))=0</formula>
    </cfRule>
  </conditionalFormatting>
  <conditionalFormatting sqref="H33">
    <cfRule type="expression" dxfId="15464" priority="1606" stopIfTrue="1">
      <formula>LEN(TRIM($H$33))=0</formula>
    </cfRule>
  </conditionalFormatting>
  <conditionalFormatting sqref="F34">
    <cfRule type="expression" dxfId="15463" priority="1607" stopIfTrue="1">
      <formula>LEN(TRIM($F$34))=0</formula>
    </cfRule>
  </conditionalFormatting>
  <conditionalFormatting sqref="G34">
    <cfRule type="expression" dxfId="15462" priority="1608" stopIfTrue="1">
      <formula>LEN(TRIM($G$34))=0</formula>
    </cfRule>
  </conditionalFormatting>
  <conditionalFormatting sqref="H34">
    <cfRule type="expression" dxfId="15461" priority="1609" stopIfTrue="1">
      <formula>LEN(TRIM($H$34))=0</formula>
    </cfRule>
  </conditionalFormatting>
  <conditionalFormatting sqref="J28">
    <cfRule type="expression" dxfId="15460" priority="1610" stopIfTrue="1">
      <formula>LEN(TRIM($J$28))=0</formula>
    </cfRule>
  </conditionalFormatting>
  <conditionalFormatting sqref="K28">
    <cfRule type="expression" dxfId="15459" priority="1611" stopIfTrue="1">
      <formula>LEN(TRIM($K$28))=0</formula>
    </cfRule>
  </conditionalFormatting>
  <conditionalFormatting sqref="L28">
    <cfRule type="expression" dxfId="15458" priority="1612" stopIfTrue="1">
      <formula>LEN(TRIM($L$28))=0</formula>
    </cfRule>
  </conditionalFormatting>
  <conditionalFormatting sqref="J29">
    <cfRule type="expression" dxfId="15457" priority="1613" stopIfTrue="1">
      <formula>LEN(TRIM($J$29))=0</formula>
    </cfRule>
  </conditionalFormatting>
  <conditionalFormatting sqref="K29">
    <cfRule type="expression" dxfId="15456" priority="1614" stopIfTrue="1">
      <formula>LEN(TRIM($K$29))=0</formula>
    </cfRule>
  </conditionalFormatting>
  <conditionalFormatting sqref="L29">
    <cfRule type="expression" dxfId="15455" priority="1615" stopIfTrue="1">
      <formula>LEN(TRIM($L$29))=0</formula>
    </cfRule>
  </conditionalFormatting>
  <conditionalFormatting sqref="J30">
    <cfRule type="expression" dxfId="15454" priority="1616" stopIfTrue="1">
      <formula>LEN(TRIM($J$30))=0</formula>
    </cfRule>
  </conditionalFormatting>
  <conditionalFormatting sqref="K30">
    <cfRule type="expression" dxfId="15453" priority="1617" stopIfTrue="1">
      <formula>LEN(TRIM($K$30))=0</formula>
    </cfRule>
  </conditionalFormatting>
  <conditionalFormatting sqref="L30">
    <cfRule type="expression" dxfId="15452" priority="1618" stopIfTrue="1">
      <formula>LEN(TRIM($L$30))=0</formula>
    </cfRule>
  </conditionalFormatting>
  <conditionalFormatting sqref="J31">
    <cfRule type="expression" dxfId="15451" priority="1619" stopIfTrue="1">
      <formula>LEN(TRIM($J$31))=0</formula>
    </cfRule>
  </conditionalFormatting>
  <conditionalFormatting sqref="K31">
    <cfRule type="expression" dxfId="15450" priority="1620" stopIfTrue="1">
      <formula>LEN(TRIM($K$31))=0</formula>
    </cfRule>
  </conditionalFormatting>
  <conditionalFormatting sqref="L31">
    <cfRule type="expression" dxfId="15449" priority="1621" stopIfTrue="1">
      <formula>LEN(TRIM($L$31))=0</formula>
    </cfRule>
  </conditionalFormatting>
  <conditionalFormatting sqref="J32">
    <cfRule type="expression" dxfId="15448" priority="1622" stopIfTrue="1">
      <formula>LEN(TRIM($J$32))=0</formula>
    </cfRule>
  </conditionalFormatting>
  <conditionalFormatting sqref="K32">
    <cfRule type="expression" dxfId="15447" priority="1623" stopIfTrue="1">
      <formula>LEN(TRIM($K$32))=0</formula>
    </cfRule>
  </conditionalFormatting>
  <conditionalFormatting sqref="L32">
    <cfRule type="expression" dxfId="15446" priority="1624" stopIfTrue="1">
      <formula>LEN(TRIM($L$32))=0</formula>
    </cfRule>
  </conditionalFormatting>
  <conditionalFormatting sqref="J33">
    <cfRule type="expression" dxfId="15445" priority="1625" stopIfTrue="1">
      <formula>LEN(TRIM($J$33))=0</formula>
    </cfRule>
  </conditionalFormatting>
  <conditionalFormatting sqref="K33">
    <cfRule type="expression" dxfId="15444" priority="1626" stopIfTrue="1">
      <formula>LEN(TRIM($K$33))=0</formula>
    </cfRule>
  </conditionalFormatting>
  <conditionalFormatting sqref="L33">
    <cfRule type="expression" dxfId="15443" priority="1627" stopIfTrue="1">
      <formula>LEN(TRIM($L$33))=0</formula>
    </cfRule>
  </conditionalFormatting>
  <conditionalFormatting sqref="J34">
    <cfRule type="expression" dxfId="15442" priority="1628" stopIfTrue="1">
      <formula>LEN(TRIM($J$34))=0</formula>
    </cfRule>
  </conditionalFormatting>
  <conditionalFormatting sqref="K34">
    <cfRule type="expression" dxfId="15441" priority="1629" stopIfTrue="1">
      <formula>LEN(TRIM($K$34))=0</formula>
    </cfRule>
  </conditionalFormatting>
  <conditionalFormatting sqref="L34">
    <cfRule type="expression" dxfId="15440" priority="1630" stopIfTrue="1">
      <formula>LEN(TRIM($L$34))=0</formula>
    </cfRule>
  </conditionalFormatting>
  <conditionalFormatting sqref="N28">
    <cfRule type="expression" dxfId="15439" priority="1631" stopIfTrue="1">
      <formula>LEN(TRIM($N$28))=0</formula>
    </cfRule>
  </conditionalFormatting>
  <conditionalFormatting sqref="O28">
    <cfRule type="expression" dxfId="15438" priority="1632" stopIfTrue="1">
      <formula>LEN(TRIM($O$28))=0</formula>
    </cfRule>
  </conditionalFormatting>
  <conditionalFormatting sqref="P28">
    <cfRule type="expression" dxfId="15437" priority="1633" stopIfTrue="1">
      <formula>LEN(TRIM($P$28))=0</formula>
    </cfRule>
  </conditionalFormatting>
  <conditionalFormatting sqref="N29">
    <cfRule type="expression" dxfId="15436" priority="1634" stopIfTrue="1">
      <formula>LEN(TRIM($N$29))=0</formula>
    </cfRule>
  </conditionalFormatting>
  <conditionalFormatting sqref="O29">
    <cfRule type="expression" dxfId="15435" priority="1635" stopIfTrue="1">
      <formula>LEN(TRIM($O$29))=0</formula>
    </cfRule>
  </conditionalFormatting>
  <conditionalFormatting sqref="P29">
    <cfRule type="expression" dxfId="15434" priority="1636" stopIfTrue="1">
      <formula>LEN(TRIM($P$29))=0</formula>
    </cfRule>
  </conditionalFormatting>
  <conditionalFormatting sqref="N30">
    <cfRule type="expression" dxfId="15433" priority="1637" stopIfTrue="1">
      <formula>LEN(TRIM($N$30))=0</formula>
    </cfRule>
  </conditionalFormatting>
  <conditionalFormatting sqref="O30">
    <cfRule type="expression" dxfId="15432" priority="1638" stopIfTrue="1">
      <formula>LEN(TRIM($O$30))=0</formula>
    </cfRule>
  </conditionalFormatting>
  <conditionalFormatting sqref="P30">
    <cfRule type="expression" dxfId="15431" priority="1639" stopIfTrue="1">
      <formula>LEN(TRIM($P$30))=0</formula>
    </cfRule>
  </conditionalFormatting>
  <conditionalFormatting sqref="N31">
    <cfRule type="expression" dxfId="15430" priority="1640" stopIfTrue="1">
      <formula>LEN(TRIM($N$31))=0</formula>
    </cfRule>
  </conditionalFormatting>
  <conditionalFormatting sqref="O31">
    <cfRule type="expression" dxfId="15429" priority="1641" stopIfTrue="1">
      <formula>LEN(TRIM($O$31))=0</formula>
    </cfRule>
  </conditionalFormatting>
  <conditionalFormatting sqref="P31">
    <cfRule type="expression" dxfId="15428" priority="1642" stopIfTrue="1">
      <formula>LEN(TRIM($P$31))=0</formula>
    </cfRule>
  </conditionalFormatting>
  <conditionalFormatting sqref="N32">
    <cfRule type="expression" dxfId="15427" priority="1643" stopIfTrue="1">
      <formula>LEN(TRIM($N$32))=0</formula>
    </cfRule>
  </conditionalFormatting>
  <conditionalFormatting sqref="O32">
    <cfRule type="expression" dxfId="15426" priority="1644" stopIfTrue="1">
      <formula>LEN(TRIM($O$32))=0</formula>
    </cfRule>
  </conditionalFormatting>
  <conditionalFormatting sqref="P32">
    <cfRule type="expression" dxfId="15425" priority="1645" stopIfTrue="1">
      <formula>LEN(TRIM($P$32))=0</formula>
    </cfRule>
  </conditionalFormatting>
  <conditionalFormatting sqref="N33">
    <cfRule type="expression" dxfId="15424" priority="1646" stopIfTrue="1">
      <formula>LEN(TRIM($N$33))=0</formula>
    </cfRule>
  </conditionalFormatting>
  <conditionalFormatting sqref="O33">
    <cfRule type="expression" dxfId="15423" priority="1647" stopIfTrue="1">
      <formula>LEN(TRIM($O$33))=0</formula>
    </cfRule>
  </conditionalFormatting>
  <conditionalFormatting sqref="P33">
    <cfRule type="expression" dxfId="15422" priority="1648" stopIfTrue="1">
      <formula>LEN(TRIM($P$33))=0</formula>
    </cfRule>
  </conditionalFormatting>
  <conditionalFormatting sqref="N34">
    <cfRule type="expression" dxfId="15421" priority="1649" stopIfTrue="1">
      <formula>LEN(TRIM($N$34))=0</formula>
    </cfRule>
  </conditionalFormatting>
  <conditionalFormatting sqref="O34">
    <cfRule type="expression" dxfId="15420" priority="1650" stopIfTrue="1">
      <formula>LEN(TRIM($O$34))=0</formula>
    </cfRule>
  </conditionalFormatting>
  <conditionalFormatting sqref="P34">
    <cfRule type="expression" dxfId="15419" priority="1651" stopIfTrue="1">
      <formula>LEN(TRIM($P$34))=0</formula>
    </cfRule>
  </conditionalFormatting>
  <conditionalFormatting sqref="R28">
    <cfRule type="expression" dxfId="15418" priority="1652" stopIfTrue="1">
      <formula>LEN(TRIM($R$28))=0</formula>
    </cfRule>
  </conditionalFormatting>
  <conditionalFormatting sqref="S28">
    <cfRule type="expression" dxfId="15417" priority="1653" stopIfTrue="1">
      <formula>LEN(TRIM($S$28))=0</formula>
    </cfRule>
  </conditionalFormatting>
  <conditionalFormatting sqref="T28">
    <cfRule type="expression" dxfId="15416" priority="1654" stopIfTrue="1">
      <formula>LEN(TRIM($T$28))=0</formula>
    </cfRule>
  </conditionalFormatting>
  <conditionalFormatting sqref="R29">
    <cfRule type="expression" dxfId="15415" priority="1655" stopIfTrue="1">
      <formula>LEN(TRIM($R$29))=0</formula>
    </cfRule>
  </conditionalFormatting>
  <conditionalFormatting sqref="S29">
    <cfRule type="expression" dxfId="15414" priority="1656" stopIfTrue="1">
      <formula>LEN(TRIM($S$29))=0</formula>
    </cfRule>
  </conditionalFormatting>
  <conditionalFormatting sqref="T29">
    <cfRule type="expression" dxfId="15413" priority="1657" stopIfTrue="1">
      <formula>LEN(TRIM($T$29))=0</formula>
    </cfRule>
  </conditionalFormatting>
  <conditionalFormatting sqref="R30">
    <cfRule type="expression" dxfId="15412" priority="1658" stopIfTrue="1">
      <formula>LEN(TRIM($R$30))=0</formula>
    </cfRule>
  </conditionalFormatting>
  <conditionalFormatting sqref="S30">
    <cfRule type="expression" dxfId="15411" priority="1659" stopIfTrue="1">
      <formula>LEN(TRIM($S$30))=0</formula>
    </cfRule>
  </conditionalFormatting>
  <conditionalFormatting sqref="T30">
    <cfRule type="expression" dxfId="15410" priority="1660" stopIfTrue="1">
      <formula>LEN(TRIM($T$30))=0</formula>
    </cfRule>
  </conditionalFormatting>
  <conditionalFormatting sqref="R31">
    <cfRule type="expression" dxfId="15409" priority="1661" stopIfTrue="1">
      <formula>LEN(TRIM($R$31))=0</formula>
    </cfRule>
  </conditionalFormatting>
  <conditionalFormatting sqref="S31">
    <cfRule type="expression" dxfId="15408" priority="1662" stopIfTrue="1">
      <formula>LEN(TRIM($S$31))=0</formula>
    </cfRule>
  </conditionalFormatting>
  <conditionalFormatting sqref="T31">
    <cfRule type="expression" dxfId="15407" priority="1663" stopIfTrue="1">
      <formula>LEN(TRIM($T$31))=0</formula>
    </cfRule>
  </conditionalFormatting>
  <conditionalFormatting sqref="R32">
    <cfRule type="expression" dxfId="15406" priority="1664" stopIfTrue="1">
      <formula>LEN(TRIM($R$32))=0</formula>
    </cfRule>
  </conditionalFormatting>
  <conditionalFormatting sqref="S32">
    <cfRule type="expression" dxfId="15405" priority="1665" stopIfTrue="1">
      <formula>LEN(TRIM($S$32))=0</formula>
    </cfRule>
  </conditionalFormatting>
  <conditionalFormatting sqref="T32">
    <cfRule type="expression" dxfId="15404" priority="1666" stopIfTrue="1">
      <formula>LEN(TRIM($T$32))=0</formula>
    </cfRule>
  </conditionalFormatting>
  <conditionalFormatting sqref="R33">
    <cfRule type="expression" dxfId="15403" priority="1667" stopIfTrue="1">
      <formula>LEN(TRIM($R$33))=0</formula>
    </cfRule>
  </conditionalFormatting>
  <conditionalFormatting sqref="S33">
    <cfRule type="expression" dxfId="15402" priority="1668" stopIfTrue="1">
      <formula>LEN(TRIM($S$33))=0</formula>
    </cfRule>
  </conditionalFormatting>
  <conditionalFormatting sqref="T33">
    <cfRule type="expression" dxfId="15401" priority="1669" stopIfTrue="1">
      <formula>LEN(TRIM($T$33))=0</formula>
    </cfRule>
  </conditionalFormatting>
  <conditionalFormatting sqref="R34">
    <cfRule type="expression" dxfId="15400" priority="1670" stopIfTrue="1">
      <formula>LEN(TRIM($R$34))=0</formula>
    </cfRule>
  </conditionalFormatting>
  <conditionalFormatting sqref="S34">
    <cfRule type="expression" dxfId="15399" priority="1671" stopIfTrue="1">
      <formula>LEN(TRIM($S$34))=0</formula>
    </cfRule>
  </conditionalFormatting>
  <conditionalFormatting sqref="T34">
    <cfRule type="expression" dxfId="15398" priority="1672" stopIfTrue="1">
      <formula>LEN(TRIM($T$34))=0</formula>
    </cfRule>
  </conditionalFormatting>
  <conditionalFormatting sqref="V28">
    <cfRule type="expression" dxfId="15397" priority="1673" stopIfTrue="1">
      <formula>LEN(TRIM($V$28))=0</formula>
    </cfRule>
  </conditionalFormatting>
  <conditionalFormatting sqref="W28">
    <cfRule type="expression" dxfId="15396" priority="1674" stopIfTrue="1">
      <formula>LEN(TRIM($W$28))=0</formula>
    </cfRule>
  </conditionalFormatting>
  <conditionalFormatting sqref="X28">
    <cfRule type="expression" dxfId="15395" priority="1675" stopIfTrue="1">
      <formula>LEN(TRIM($X$28))=0</formula>
    </cfRule>
  </conditionalFormatting>
  <conditionalFormatting sqref="V29">
    <cfRule type="expression" dxfId="15394" priority="1676" stopIfTrue="1">
      <formula>LEN(TRIM($V$29))=0</formula>
    </cfRule>
  </conditionalFormatting>
  <conditionalFormatting sqref="W29">
    <cfRule type="expression" dxfId="15393" priority="1677" stopIfTrue="1">
      <formula>LEN(TRIM($W$29))=0</formula>
    </cfRule>
  </conditionalFormatting>
  <conditionalFormatting sqref="X29">
    <cfRule type="expression" dxfId="15392" priority="1678" stopIfTrue="1">
      <formula>LEN(TRIM($X$29))=0</formula>
    </cfRule>
  </conditionalFormatting>
  <conditionalFormatting sqref="V30">
    <cfRule type="expression" dxfId="15391" priority="1679" stopIfTrue="1">
      <formula>LEN(TRIM($V$30))=0</formula>
    </cfRule>
  </conditionalFormatting>
  <conditionalFormatting sqref="W30">
    <cfRule type="expression" dxfId="15390" priority="1680" stopIfTrue="1">
      <formula>LEN(TRIM($W$30))=0</formula>
    </cfRule>
  </conditionalFormatting>
  <conditionalFormatting sqref="X30">
    <cfRule type="expression" dxfId="15389" priority="1681" stopIfTrue="1">
      <formula>LEN(TRIM($X$30))=0</formula>
    </cfRule>
  </conditionalFormatting>
  <conditionalFormatting sqref="V31">
    <cfRule type="expression" dxfId="15388" priority="1682" stopIfTrue="1">
      <formula>LEN(TRIM($V$31))=0</formula>
    </cfRule>
  </conditionalFormatting>
  <conditionalFormatting sqref="W31">
    <cfRule type="expression" dxfId="15387" priority="1683" stopIfTrue="1">
      <formula>LEN(TRIM($W$31))=0</formula>
    </cfRule>
  </conditionalFormatting>
  <conditionalFormatting sqref="X31">
    <cfRule type="expression" dxfId="15386" priority="1684" stopIfTrue="1">
      <formula>LEN(TRIM($X$31))=0</formula>
    </cfRule>
  </conditionalFormatting>
  <conditionalFormatting sqref="V32">
    <cfRule type="expression" dxfId="15385" priority="1685" stopIfTrue="1">
      <formula>LEN(TRIM($V$32))=0</formula>
    </cfRule>
  </conditionalFormatting>
  <conditionalFormatting sqref="W32">
    <cfRule type="expression" dxfId="15384" priority="1686" stopIfTrue="1">
      <formula>LEN(TRIM($W$32))=0</formula>
    </cfRule>
  </conditionalFormatting>
  <conditionalFormatting sqref="X32">
    <cfRule type="expression" dxfId="15383" priority="1687" stopIfTrue="1">
      <formula>LEN(TRIM($X$32))=0</formula>
    </cfRule>
  </conditionalFormatting>
  <conditionalFormatting sqref="V33">
    <cfRule type="expression" dxfId="15382" priority="1688" stopIfTrue="1">
      <formula>LEN(TRIM($V$33))=0</formula>
    </cfRule>
  </conditionalFormatting>
  <conditionalFormatting sqref="W33">
    <cfRule type="expression" dxfId="15381" priority="1689" stopIfTrue="1">
      <formula>LEN(TRIM($W$33))=0</formula>
    </cfRule>
  </conditionalFormatting>
  <conditionalFormatting sqref="X33">
    <cfRule type="expression" dxfId="15380" priority="1690" stopIfTrue="1">
      <formula>LEN(TRIM($X$33))=0</formula>
    </cfRule>
  </conditionalFormatting>
  <conditionalFormatting sqref="V34">
    <cfRule type="expression" dxfId="15379" priority="1691" stopIfTrue="1">
      <formula>LEN(TRIM($V$34))=0</formula>
    </cfRule>
  </conditionalFormatting>
  <conditionalFormatting sqref="W34">
    <cfRule type="expression" dxfId="15378" priority="1692" stopIfTrue="1">
      <formula>LEN(TRIM($W$34))=0</formula>
    </cfRule>
  </conditionalFormatting>
  <conditionalFormatting sqref="X34">
    <cfRule type="expression" dxfId="15377" priority="1693" stopIfTrue="1">
      <formula>LEN(TRIM($X$34))=0</formula>
    </cfRule>
  </conditionalFormatting>
  <conditionalFormatting sqref="AD28">
    <cfRule type="expression" dxfId="15376" priority="1694" stopIfTrue="1">
      <formula>LEN(TRIM($AD$28))=0</formula>
    </cfRule>
  </conditionalFormatting>
  <conditionalFormatting sqref="AE28">
    <cfRule type="expression" dxfId="15375" priority="1695" stopIfTrue="1">
      <formula>LEN(TRIM($AE$28))=0</formula>
    </cfRule>
  </conditionalFormatting>
  <conditionalFormatting sqref="AF28">
    <cfRule type="expression" dxfId="15374" priority="1696" stopIfTrue="1">
      <formula>LEN(TRIM($AF$28))=0</formula>
    </cfRule>
  </conditionalFormatting>
  <conditionalFormatting sqref="AD29">
    <cfRule type="expression" dxfId="15373" priority="1697" stopIfTrue="1">
      <formula>LEN(TRIM($AD$29))=0</formula>
    </cfRule>
  </conditionalFormatting>
  <conditionalFormatting sqref="AE29">
    <cfRule type="expression" dxfId="15372" priority="1698" stopIfTrue="1">
      <formula>LEN(TRIM($AE$29))=0</formula>
    </cfRule>
  </conditionalFormatting>
  <conditionalFormatting sqref="AF29">
    <cfRule type="expression" dxfId="15371" priority="1699" stopIfTrue="1">
      <formula>LEN(TRIM($AF$29))=0</formula>
    </cfRule>
  </conditionalFormatting>
  <conditionalFormatting sqref="AD30">
    <cfRule type="expression" dxfId="15370" priority="1700" stopIfTrue="1">
      <formula>LEN(TRIM($AD$30))=0</formula>
    </cfRule>
  </conditionalFormatting>
  <conditionalFormatting sqref="AE30">
    <cfRule type="expression" dxfId="15369" priority="1701" stopIfTrue="1">
      <formula>LEN(TRIM($AE$30))=0</formula>
    </cfRule>
  </conditionalFormatting>
  <conditionalFormatting sqref="AF30">
    <cfRule type="expression" dxfId="15368" priority="1702" stopIfTrue="1">
      <formula>LEN(TRIM($AF$30))=0</formula>
    </cfRule>
  </conditionalFormatting>
  <conditionalFormatting sqref="AD31">
    <cfRule type="expression" dxfId="15367" priority="1703" stopIfTrue="1">
      <formula>LEN(TRIM($AD$31))=0</formula>
    </cfRule>
  </conditionalFormatting>
  <conditionalFormatting sqref="AE31">
    <cfRule type="expression" dxfId="15366" priority="1704" stopIfTrue="1">
      <formula>LEN(TRIM($AE$31))=0</formula>
    </cfRule>
  </conditionalFormatting>
  <conditionalFormatting sqref="AF31">
    <cfRule type="expression" dxfId="15365" priority="1705" stopIfTrue="1">
      <formula>LEN(TRIM($AF$31))=0</formula>
    </cfRule>
  </conditionalFormatting>
  <conditionalFormatting sqref="AD32">
    <cfRule type="expression" dxfId="15364" priority="1706" stopIfTrue="1">
      <formula>LEN(TRIM($AD$32))=0</formula>
    </cfRule>
  </conditionalFormatting>
  <conditionalFormatting sqref="AE32">
    <cfRule type="expression" dxfId="15363" priority="1707" stopIfTrue="1">
      <formula>LEN(TRIM($AE$32))=0</formula>
    </cfRule>
  </conditionalFormatting>
  <conditionalFormatting sqref="AF32">
    <cfRule type="expression" dxfId="15362" priority="1708" stopIfTrue="1">
      <formula>LEN(TRIM($AF$32))=0</formula>
    </cfRule>
  </conditionalFormatting>
  <conditionalFormatting sqref="AD33">
    <cfRule type="expression" dxfId="15361" priority="1709" stopIfTrue="1">
      <formula>LEN(TRIM($AD$33))=0</formula>
    </cfRule>
  </conditionalFormatting>
  <conditionalFormatting sqref="AE33">
    <cfRule type="expression" dxfId="15360" priority="1710" stopIfTrue="1">
      <formula>LEN(TRIM($AE$33))=0</formula>
    </cfRule>
  </conditionalFormatting>
  <conditionalFormatting sqref="AF33">
    <cfRule type="expression" dxfId="15359" priority="1711" stopIfTrue="1">
      <formula>LEN(TRIM($AF$33))=0</formula>
    </cfRule>
  </conditionalFormatting>
  <conditionalFormatting sqref="AD34">
    <cfRule type="expression" dxfId="15358" priority="1712" stopIfTrue="1">
      <formula>LEN(TRIM($AD$34))=0</formula>
    </cfRule>
  </conditionalFormatting>
  <conditionalFormatting sqref="AE34">
    <cfRule type="expression" dxfId="15357" priority="1713" stopIfTrue="1">
      <formula>LEN(TRIM($AE$34))=0</formula>
    </cfRule>
  </conditionalFormatting>
  <conditionalFormatting sqref="AF34">
    <cfRule type="expression" dxfId="15356" priority="1714" stopIfTrue="1">
      <formula>LEN(TRIM($AF$34))=0</formula>
    </cfRule>
  </conditionalFormatting>
  <conditionalFormatting sqref="F36">
    <cfRule type="expression" dxfId="15355" priority="1715" stopIfTrue="1">
      <formula>LEN(TRIM($F$36))=0</formula>
    </cfRule>
  </conditionalFormatting>
  <conditionalFormatting sqref="G36">
    <cfRule type="expression" dxfId="15354" priority="1716" stopIfTrue="1">
      <formula>LEN(TRIM($G$36))=0</formula>
    </cfRule>
  </conditionalFormatting>
  <conditionalFormatting sqref="H36">
    <cfRule type="expression" dxfId="15353" priority="1717" stopIfTrue="1">
      <formula>LEN(TRIM($H$36))=0</formula>
    </cfRule>
  </conditionalFormatting>
  <conditionalFormatting sqref="J36">
    <cfRule type="expression" dxfId="15352" priority="1718" stopIfTrue="1">
      <formula>LEN(TRIM($J$36))=0</formula>
    </cfRule>
  </conditionalFormatting>
  <conditionalFormatting sqref="K36">
    <cfRule type="expression" dxfId="15351" priority="1719" stopIfTrue="1">
      <formula>LEN(TRIM($K$36))=0</formula>
    </cfRule>
  </conditionalFormatting>
  <conditionalFormatting sqref="L36">
    <cfRule type="expression" dxfId="15350" priority="1720" stopIfTrue="1">
      <formula>LEN(TRIM($L$36))=0</formula>
    </cfRule>
  </conditionalFormatting>
  <conditionalFormatting sqref="N36">
    <cfRule type="expression" dxfId="15349" priority="1721" stopIfTrue="1">
      <formula>LEN(TRIM($N$36))=0</formula>
    </cfRule>
  </conditionalFormatting>
  <conditionalFormatting sqref="O36">
    <cfRule type="expression" dxfId="15348" priority="1722" stopIfTrue="1">
      <formula>LEN(TRIM($O$36))=0</formula>
    </cfRule>
  </conditionalFormatting>
  <conditionalFormatting sqref="P36">
    <cfRule type="expression" dxfId="15347" priority="1723" stopIfTrue="1">
      <formula>LEN(TRIM($P$36))=0</formula>
    </cfRule>
  </conditionalFormatting>
  <conditionalFormatting sqref="R36">
    <cfRule type="expression" dxfId="15346" priority="1724" stopIfTrue="1">
      <formula>LEN(TRIM($R$36))=0</formula>
    </cfRule>
  </conditionalFormatting>
  <conditionalFormatting sqref="S36">
    <cfRule type="expression" dxfId="15345" priority="1725" stopIfTrue="1">
      <formula>LEN(TRIM($S$36))=0</formula>
    </cfRule>
  </conditionalFormatting>
  <conditionalFormatting sqref="T36">
    <cfRule type="expression" dxfId="15344" priority="1726" stopIfTrue="1">
      <formula>LEN(TRIM($T$36))=0</formula>
    </cfRule>
  </conditionalFormatting>
  <conditionalFormatting sqref="V36">
    <cfRule type="expression" dxfId="15343" priority="1727" stopIfTrue="1">
      <formula>LEN(TRIM($V$36))=0</formula>
    </cfRule>
  </conditionalFormatting>
  <conditionalFormatting sqref="W36">
    <cfRule type="expression" dxfId="15342" priority="1728" stopIfTrue="1">
      <formula>LEN(TRIM($W$36))=0</formula>
    </cfRule>
  </conditionalFormatting>
  <conditionalFormatting sqref="X36">
    <cfRule type="expression" dxfId="15341" priority="1729" stopIfTrue="1">
      <formula>LEN(TRIM($X$36))=0</formula>
    </cfRule>
  </conditionalFormatting>
  <conditionalFormatting sqref="AD36">
    <cfRule type="expression" dxfId="15340" priority="1730" stopIfTrue="1">
      <formula>LEN(TRIM($AD$36))=0</formula>
    </cfRule>
  </conditionalFormatting>
  <conditionalFormatting sqref="AE36">
    <cfRule type="expression" dxfId="15339" priority="1731" stopIfTrue="1">
      <formula>LEN(TRIM($AE$36))=0</formula>
    </cfRule>
  </conditionalFormatting>
  <conditionalFormatting sqref="AF36">
    <cfRule type="expression" dxfId="15338" priority="1732" stopIfTrue="1">
      <formula>LEN(TRIM($AF$36))=0</formula>
    </cfRule>
  </conditionalFormatting>
  <conditionalFormatting sqref="F42">
    <cfRule type="expression" dxfId="15337" priority="1733" stopIfTrue="1">
      <formula>LEN(TRIM($F$42))=0</formula>
    </cfRule>
  </conditionalFormatting>
  <conditionalFormatting sqref="G42">
    <cfRule type="expression" dxfId="15336" priority="1734" stopIfTrue="1">
      <formula>LEN(TRIM($G$42))=0</formula>
    </cfRule>
  </conditionalFormatting>
  <conditionalFormatting sqref="H42">
    <cfRule type="expression" dxfId="15335" priority="1735" stopIfTrue="1">
      <formula>LEN(TRIM($H$42))=0</formula>
    </cfRule>
  </conditionalFormatting>
  <conditionalFormatting sqref="J42">
    <cfRule type="expression" dxfId="15334" priority="1736" stopIfTrue="1">
      <formula>LEN(TRIM($J$42))=0</formula>
    </cfRule>
  </conditionalFormatting>
  <conditionalFormatting sqref="K42">
    <cfRule type="expression" dxfId="15333" priority="1737" stopIfTrue="1">
      <formula>LEN(TRIM($K$42))=0</formula>
    </cfRule>
  </conditionalFormatting>
  <conditionalFormatting sqref="L42">
    <cfRule type="expression" dxfId="15332" priority="1738" stopIfTrue="1">
      <formula>LEN(TRIM($L$42))=0</formula>
    </cfRule>
  </conditionalFormatting>
  <conditionalFormatting sqref="N42">
    <cfRule type="expression" dxfId="15331" priority="1739" stopIfTrue="1">
      <formula>LEN(TRIM($N$42))=0</formula>
    </cfRule>
  </conditionalFormatting>
  <conditionalFormatting sqref="O42">
    <cfRule type="expression" dxfId="15330" priority="1740" stopIfTrue="1">
      <formula>LEN(TRIM($O$42))=0</formula>
    </cfRule>
  </conditionalFormatting>
  <conditionalFormatting sqref="P42">
    <cfRule type="expression" dxfId="15329" priority="1741" stopIfTrue="1">
      <formula>LEN(TRIM($P$42))=0</formula>
    </cfRule>
  </conditionalFormatting>
  <conditionalFormatting sqref="R42">
    <cfRule type="expression" dxfId="15328" priority="1742" stopIfTrue="1">
      <formula>LEN(TRIM($R$42))=0</formula>
    </cfRule>
  </conditionalFormatting>
  <conditionalFormatting sqref="S42">
    <cfRule type="expression" dxfId="15327" priority="1743" stopIfTrue="1">
      <formula>LEN(TRIM($S$42))=0</formula>
    </cfRule>
  </conditionalFormatting>
  <conditionalFormatting sqref="T42">
    <cfRule type="expression" dxfId="15326" priority="1744" stopIfTrue="1">
      <formula>LEN(TRIM($T$42))=0</formula>
    </cfRule>
  </conditionalFormatting>
  <conditionalFormatting sqref="V42">
    <cfRule type="expression" dxfId="15325" priority="1745" stopIfTrue="1">
      <formula>LEN(TRIM($V$42))=0</formula>
    </cfRule>
  </conditionalFormatting>
  <conditionalFormatting sqref="W42">
    <cfRule type="expression" dxfId="15324" priority="1746" stopIfTrue="1">
      <formula>LEN(TRIM($W$42))=0</formula>
    </cfRule>
  </conditionalFormatting>
  <conditionalFormatting sqref="X42">
    <cfRule type="expression" dxfId="15323" priority="1747" stopIfTrue="1">
      <formula>LEN(TRIM($X$42))=0</formula>
    </cfRule>
  </conditionalFormatting>
  <conditionalFormatting sqref="AD42">
    <cfRule type="expression" dxfId="15322" priority="1748" stopIfTrue="1">
      <formula>LEN(TRIM($AD$42))=0</formula>
    </cfRule>
  </conditionalFormatting>
  <conditionalFormatting sqref="AE42">
    <cfRule type="expression" dxfId="15321" priority="1749" stopIfTrue="1">
      <formula>LEN(TRIM($AE$42))=0</formula>
    </cfRule>
  </conditionalFormatting>
  <conditionalFormatting sqref="AF42">
    <cfRule type="expression" dxfId="15320" priority="1750" stopIfTrue="1">
      <formula>LEN(TRIM($AF$42))=0</formula>
    </cfRule>
  </conditionalFormatting>
  <conditionalFormatting sqref="F44">
    <cfRule type="expression" dxfId="15319" priority="1751" stopIfTrue="1">
      <formula>LEN(TRIM($F$44))=0</formula>
    </cfRule>
  </conditionalFormatting>
  <conditionalFormatting sqref="G44">
    <cfRule type="expression" dxfId="15318" priority="1752" stopIfTrue="1">
      <formula>LEN(TRIM($G$44))=0</formula>
    </cfRule>
  </conditionalFormatting>
  <conditionalFormatting sqref="H44">
    <cfRule type="expression" dxfId="15317" priority="1753" stopIfTrue="1">
      <formula>LEN(TRIM($H$44))=0</formula>
    </cfRule>
  </conditionalFormatting>
  <conditionalFormatting sqref="J44">
    <cfRule type="expression" dxfId="15316" priority="1754" stopIfTrue="1">
      <formula>LEN(TRIM($J$44))=0</formula>
    </cfRule>
  </conditionalFormatting>
  <conditionalFormatting sqref="K44">
    <cfRule type="expression" dxfId="15315" priority="1755" stopIfTrue="1">
      <formula>LEN(TRIM($K$44))=0</formula>
    </cfRule>
  </conditionalFormatting>
  <conditionalFormatting sqref="L44">
    <cfRule type="expression" dxfId="15314" priority="1756" stopIfTrue="1">
      <formula>LEN(TRIM($L$44))=0</formula>
    </cfRule>
  </conditionalFormatting>
  <conditionalFormatting sqref="N44">
    <cfRule type="expression" dxfId="15313" priority="1757" stopIfTrue="1">
      <formula>LEN(TRIM($N$44))=0</formula>
    </cfRule>
  </conditionalFormatting>
  <conditionalFormatting sqref="O44">
    <cfRule type="expression" dxfId="15312" priority="1758" stopIfTrue="1">
      <formula>LEN(TRIM($O$44))=0</formula>
    </cfRule>
  </conditionalFormatting>
  <conditionalFormatting sqref="P44">
    <cfRule type="expression" dxfId="15311" priority="1759" stopIfTrue="1">
      <formula>LEN(TRIM($P$44))=0</formula>
    </cfRule>
  </conditionalFormatting>
  <conditionalFormatting sqref="R44">
    <cfRule type="expression" dxfId="15310" priority="1760" stopIfTrue="1">
      <formula>LEN(TRIM($R$44))=0</formula>
    </cfRule>
  </conditionalFormatting>
  <conditionalFormatting sqref="S44">
    <cfRule type="expression" dxfId="15309" priority="1761" stopIfTrue="1">
      <formula>LEN(TRIM($S$44))=0</formula>
    </cfRule>
  </conditionalFormatting>
  <conditionalFormatting sqref="T44">
    <cfRule type="expression" dxfId="15308" priority="1762" stopIfTrue="1">
      <formula>LEN(TRIM($T$44))=0</formula>
    </cfRule>
  </conditionalFormatting>
  <conditionalFormatting sqref="V44">
    <cfRule type="expression" dxfId="15307" priority="1763" stopIfTrue="1">
      <formula>LEN(TRIM($V$44))=0</formula>
    </cfRule>
  </conditionalFormatting>
  <conditionalFormatting sqref="W44">
    <cfRule type="expression" dxfId="15306" priority="1764" stopIfTrue="1">
      <formula>LEN(TRIM($W$44))=0</formula>
    </cfRule>
  </conditionalFormatting>
  <conditionalFormatting sqref="X44">
    <cfRule type="expression" dxfId="15305" priority="1765" stopIfTrue="1">
      <formula>LEN(TRIM($X$44))=0</formula>
    </cfRule>
  </conditionalFormatting>
  <conditionalFormatting sqref="AD44">
    <cfRule type="expression" dxfId="15304" priority="1766" stopIfTrue="1">
      <formula>LEN(TRIM($AD$44))=0</formula>
    </cfRule>
  </conditionalFormatting>
  <conditionalFormatting sqref="AE44">
    <cfRule type="expression" dxfId="15303" priority="1767" stopIfTrue="1">
      <formula>LEN(TRIM($AE$44))=0</formula>
    </cfRule>
  </conditionalFormatting>
  <conditionalFormatting sqref="AF44">
    <cfRule type="expression" dxfId="15302" priority="1768" stopIfTrue="1">
      <formula>LEN(TRIM($AF$44))=0</formula>
    </cfRule>
  </conditionalFormatting>
  <conditionalFormatting sqref="F46">
    <cfRule type="expression" dxfId="15301" priority="1769" stopIfTrue="1">
      <formula>LEN(TRIM($F$46))=0</formula>
    </cfRule>
  </conditionalFormatting>
  <conditionalFormatting sqref="G46">
    <cfRule type="expression" dxfId="15300" priority="1770" stopIfTrue="1">
      <formula>LEN(TRIM($G$46))=0</formula>
    </cfRule>
  </conditionalFormatting>
  <conditionalFormatting sqref="H46">
    <cfRule type="expression" dxfId="15299" priority="1771" stopIfTrue="1">
      <formula>LEN(TRIM($H$46))=0</formula>
    </cfRule>
  </conditionalFormatting>
  <conditionalFormatting sqref="F47">
    <cfRule type="expression" dxfId="15298" priority="1772" stopIfTrue="1">
      <formula>LEN(TRIM($F$47))=0</formula>
    </cfRule>
  </conditionalFormatting>
  <conditionalFormatting sqref="G47">
    <cfRule type="expression" dxfId="15297" priority="1773" stopIfTrue="1">
      <formula>LEN(TRIM($G$47))=0</formula>
    </cfRule>
  </conditionalFormatting>
  <conditionalFormatting sqref="H47">
    <cfRule type="expression" dxfId="15296" priority="1774" stopIfTrue="1">
      <formula>LEN(TRIM($H$47))=0</formula>
    </cfRule>
  </conditionalFormatting>
  <conditionalFormatting sqref="J46">
    <cfRule type="expression" dxfId="15295" priority="1775" stopIfTrue="1">
      <formula>LEN(TRIM($J$46))=0</formula>
    </cfRule>
  </conditionalFormatting>
  <conditionalFormatting sqref="K46">
    <cfRule type="expression" dxfId="15294" priority="1776" stopIfTrue="1">
      <formula>LEN(TRIM($K$46))=0</formula>
    </cfRule>
  </conditionalFormatting>
  <conditionalFormatting sqref="L46">
    <cfRule type="expression" dxfId="15293" priority="1777" stopIfTrue="1">
      <formula>LEN(TRIM($L$46))=0</formula>
    </cfRule>
  </conditionalFormatting>
  <conditionalFormatting sqref="J47">
    <cfRule type="expression" dxfId="15292" priority="1778" stopIfTrue="1">
      <formula>LEN(TRIM($J$47))=0</formula>
    </cfRule>
  </conditionalFormatting>
  <conditionalFormatting sqref="K47">
    <cfRule type="expression" dxfId="15291" priority="1779" stopIfTrue="1">
      <formula>LEN(TRIM($K$47))=0</formula>
    </cfRule>
  </conditionalFormatting>
  <conditionalFormatting sqref="L47">
    <cfRule type="expression" dxfId="15290" priority="1780" stopIfTrue="1">
      <formula>LEN(TRIM($L$47))=0</formula>
    </cfRule>
  </conditionalFormatting>
  <conditionalFormatting sqref="N46">
    <cfRule type="expression" dxfId="15289" priority="1781" stopIfTrue="1">
      <formula>LEN(TRIM($N$46))=0</formula>
    </cfRule>
  </conditionalFormatting>
  <conditionalFormatting sqref="O46">
    <cfRule type="expression" dxfId="15288" priority="1782" stopIfTrue="1">
      <formula>LEN(TRIM($O$46))=0</formula>
    </cfRule>
  </conditionalFormatting>
  <conditionalFormatting sqref="P46">
    <cfRule type="expression" dxfId="15287" priority="1783" stopIfTrue="1">
      <formula>LEN(TRIM($P$46))=0</formula>
    </cfRule>
  </conditionalFormatting>
  <conditionalFormatting sqref="N47">
    <cfRule type="expression" dxfId="15286" priority="1784" stopIfTrue="1">
      <formula>LEN(TRIM($N$47))=0</formula>
    </cfRule>
  </conditionalFormatting>
  <conditionalFormatting sqref="O47">
    <cfRule type="expression" dxfId="15285" priority="1785" stopIfTrue="1">
      <formula>LEN(TRIM($O$47))=0</formula>
    </cfRule>
  </conditionalFormatting>
  <conditionalFormatting sqref="P47">
    <cfRule type="expression" dxfId="15284" priority="1786" stopIfTrue="1">
      <formula>LEN(TRIM($P$47))=0</formula>
    </cfRule>
  </conditionalFormatting>
  <conditionalFormatting sqref="R46">
    <cfRule type="expression" dxfId="15283" priority="1787" stopIfTrue="1">
      <formula>LEN(TRIM($R$46))=0</formula>
    </cfRule>
  </conditionalFormatting>
  <conditionalFormatting sqref="S46">
    <cfRule type="expression" dxfId="15282" priority="1788" stopIfTrue="1">
      <formula>LEN(TRIM($S$46))=0</formula>
    </cfRule>
  </conditionalFormatting>
  <conditionalFormatting sqref="T46">
    <cfRule type="expression" dxfId="15281" priority="1789" stopIfTrue="1">
      <formula>LEN(TRIM($T$46))=0</formula>
    </cfRule>
  </conditionalFormatting>
  <conditionalFormatting sqref="R47">
    <cfRule type="expression" dxfId="15280" priority="1790" stopIfTrue="1">
      <formula>LEN(TRIM($R$47))=0</formula>
    </cfRule>
  </conditionalFormatting>
  <conditionalFormatting sqref="S47">
    <cfRule type="expression" dxfId="15279" priority="1791" stopIfTrue="1">
      <formula>LEN(TRIM($S$47))=0</formula>
    </cfRule>
  </conditionalFormatting>
  <conditionalFormatting sqref="T47">
    <cfRule type="expression" dxfId="15278" priority="1792" stopIfTrue="1">
      <formula>LEN(TRIM($T$47))=0</formula>
    </cfRule>
  </conditionalFormatting>
  <conditionalFormatting sqref="V46">
    <cfRule type="expression" dxfId="15277" priority="1793" stopIfTrue="1">
      <formula>LEN(TRIM($V$46))=0</formula>
    </cfRule>
  </conditionalFormatting>
  <conditionalFormatting sqref="W46">
    <cfRule type="expression" dxfId="15276" priority="1794" stopIfTrue="1">
      <formula>LEN(TRIM($W$46))=0</formula>
    </cfRule>
  </conditionalFormatting>
  <conditionalFormatting sqref="X46">
    <cfRule type="expression" dxfId="15275" priority="1795" stopIfTrue="1">
      <formula>LEN(TRIM($X$46))=0</formula>
    </cfRule>
  </conditionalFormatting>
  <conditionalFormatting sqref="V47">
    <cfRule type="expression" dxfId="15274" priority="1796" stopIfTrue="1">
      <formula>LEN(TRIM($V$47))=0</formula>
    </cfRule>
  </conditionalFormatting>
  <conditionalFormatting sqref="W47">
    <cfRule type="expression" dxfId="15273" priority="1797" stopIfTrue="1">
      <formula>LEN(TRIM($W$47))=0</formula>
    </cfRule>
  </conditionalFormatting>
  <conditionalFormatting sqref="X47">
    <cfRule type="expression" dxfId="15272" priority="1798" stopIfTrue="1">
      <formula>LEN(TRIM($X$47))=0</formula>
    </cfRule>
  </conditionalFormatting>
  <conditionalFormatting sqref="AD46">
    <cfRule type="expression" dxfId="15271" priority="1799" stopIfTrue="1">
      <formula>LEN(TRIM($AD$46))=0</formula>
    </cfRule>
  </conditionalFormatting>
  <conditionalFormatting sqref="AE46">
    <cfRule type="expression" dxfId="15270" priority="1800" stopIfTrue="1">
      <formula>LEN(TRIM($AE$46))=0</formula>
    </cfRule>
  </conditionalFormatting>
  <conditionalFormatting sqref="AF46">
    <cfRule type="expression" dxfId="15269" priority="1801" stopIfTrue="1">
      <formula>LEN(TRIM($AF$46))=0</formula>
    </cfRule>
  </conditionalFormatting>
  <conditionalFormatting sqref="AD47">
    <cfRule type="expression" dxfId="15268" priority="1802" stopIfTrue="1">
      <formula>LEN(TRIM($AD$47))=0</formula>
    </cfRule>
  </conditionalFormatting>
  <conditionalFormatting sqref="AE47">
    <cfRule type="expression" dxfId="15267" priority="1803" stopIfTrue="1">
      <formula>LEN(TRIM($AE$47))=0</formula>
    </cfRule>
  </conditionalFormatting>
  <conditionalFormatting sqref="AF47">
    <cfRule type="expression" dxfId="15266" priority="1804" stopIfTrue="1">
      <formula>LEN(TRIM($AF$47))=0</formula>
    </cfRule>
  </conditionalFormatting>
  <conditionalFormatting sqref="F49">
    <cfRule type="expression" dxfId="15265" priority="1805" stopIfTrue="1">
      <formula>LEN(TRIM($F$49))=0</formula>
    </cfRule>
  </conditionalFormatting>
  <conditionalFormatting sqref="G49">
    <cfRule type="expression" dxfId="15264" priority="1806" stopIfTrue="1">
      <formula>LEN(TRIM($G$49))=0</formula>
    </cfRule>
  </conditionalFormatting>
  <conditionalFormatting sqref="H49">
    <cfRule type="expression" dxfId="15263" priority="1807" stopIfTrue="1">
      <formula>LEN(TRIM($H$49))=0</formula>
    </cfRule>
  </conditionalFormatting>
  <conditionalFormatting sqref="F50">
    <cfRule type="expression" dxfId="15262" priority="1808" stopIfTrue="1">
      <formula>LEN(TRIM($F$50))=0</formula>
    </cfRule>
  </conditionalFormatting>
  <conditionalFormatting sqref="G50">
    <cfRule type="expression" dxfId="15261" priority="1809" stopIfTrue="1">
      <formula>LEN(TRIM($G$50))=0</formula>
    </cfRule>
  </conditionalFormatting>
  <conditionalFormatting sqref="H50">
    <cfRule type="expression" dxfId="15260" priority="1810" stopIfTrue="1">
      <formula>LEN(TRIM($H$50))=0</formula>
    </cfRule>
  </conditionalFormatting>
  <conditionalFormatting sqref="F51">
    <cfRule type="expression" dxfId="15259" priority="1811" stopIfTrue="1">
      <formula>LEN(TRIM($F$51))=0</formula>
    </cfRule>
  </conditionalFormatting>
  <conditionalFormatting sqref="G51">
    <cfRule type="expression" dxfId="15258" priority="1812" stopIfTrue="1">
      <formula>LEN(TRIM($G$51))=0</formula>
    </cfRule>
  </conditionalFormatting>
  <conditionalFormatting sqref="H51">
    <cfRule type="expression" dxfId="15257" priority="1813" stopIfTrue="1">
      <formula>LEN(TRIM($H$51))=0</formula>
    </cfRule>
  </conditionalFormatting>
  <conditionalFormatting sqref="J49">
    <cfRule type="expression" dxfId="15256" priority="1814" stopIfTrue="1">
      <formula>LEN(TRIM($J$49))=0</formula>
    </cfRule>
  </conditionalFormatting>
  <conditionalFormatting sqref="K49">
    <cfRule type="expression" dxfId="15255" priority="1815" stopIfTrue="1">
      <formula>LEN(TRIM($K$49))=0</formula>
    </cfRule>
  </conditionalFormatting>
  <conditionalFormatting sqref="L49">
    <cfRule type="expression" dxfId="15254" priority="1816" stopIfTrue="1">
      <formula>LEN(TRIM($L$49))=0</formula>
    </cfRule>
  </conditionalFormatting>
  <conditionalFormatting sqref="J50">
    <cfRule type="expression" dxfId="15253" priority="1817" stopIfTrue="1">
      <formula>LEN(TRIM($J$50))=0</formula>
    </cfRule>
  </conditionalFormatting>
  <conditionalFormatting sqref="K50">
    <cfRule type="expression" dxfId="15252" priority="1818" stopIfTrue="1">
      <formula>LEN(TRIM($K$50))=0</formula>
    </cfRule>
  </conditionalFormatting>
  <conditionalFormatting sqref="L50">
    <cfRule type="expression" dxfId="15251" priority="1819" stopIfTrue="1">
      <formula>LEN(TRIM($L$50))=0</formula>
    </cfRule>
  </conditionalFormatting>
  <conditionalFormatting sqref="J51">
    <cfRule type="expression" dxfId="15250" priority="1820" stopIfTrue="1">
      <formula>LEN(TRIM($J$51))=0</formula>
    </cfRule>
  </conditionalFormatting>
  <conditionalFormatting sqref="K51">
    <cfRule type="expression" dxfId="15249" priority="1821" stopIfTrue="1">
      <formula>LEN(TRIM($K$51))=0</formula>
    </cfRule>
  </conditionalFormatting>
  <conditionalFormatting sqref="L51">
    <cfRule type="expression" dxfId="15248" priority="1822" stopIfTrue="1">
      <formula>LEN(TRIM($L$51))=0</formula>
    </cfRule>
  </conditionalFormatting>
  <conditionalFormatting sqref="N49">
    <cfRule type="expression" dxfId="15247" priority="1823" stopIfTrue="1">
      <formula>LEN(TRIM($N$49))=0</formula>
    </cfRule>
  </conditionalFormatting>
  <conditionalFormatting sqref="O49">
    <cfRule type="expression" dxfId="15246" priority="1824" stopIfTrue="1">
      <formula>LEN(TRIM($O$49))=0</formula>
    </cfRule>
  </conditionalFormatting>
  <conditionalFormatting sqref="P49">
    <cfRule type="expression" dxfId="15245" priority="1825" stopIfTrue="1">
      <formula>LEN(TRIM($P$49))=0</formula>
    </cfRule>
  </conditionalFormatting>
  <conditionalFormatting sqref="N50">
    <cfRule type="expression" dxfId="15244" priority="1826" stopIfTrue="1">
      <formula>LEN(TRIM($N$50))=0</formula>
    </cfRule>
  </conditionalFormatting>
  <conditionalFormatting sqref="O50">
    <cfRule type="expression" dxfId="15243" priority="1827" stopIfTrue="1">
      <formula>LEN(TRIM($O$50))=0</formula>
    </cfRule>
  </conditionalFormatting>
  <conditionalFormatting sqref="P50">
    <cfRule type="expression" dxfId="15242" priority="1828" stopIfTrue="1">
      <formula>LEN(TRIM($P$50))=0</formula>
    </cfRule>
  </conditionalFormatting>
  <conditionalFormatting sqref="N51">
    <cfRule type="expression" dxfId="15241" priority="1829" stopIfTrue="1">
      <formula>LEN(TRIM($N$51))=0</formula>
    </cfRule>
  </conditionalFormatting>
  <conditionalFormatting sqref="O51">
    <cfRule type="expression" dxfId="15240" priority="1830" stopIfTrue="1">
      <formula>LEN(TRIM($O$51))=0</formula>
    </cfRule>
  </conditionalFormatting>
  <conditionalFormatting sqref="P51">
    <cfRule type="expression" dxfId="15239" priority="1831" stopIfTrue="1">
      <formula>LEN(TRIM($P$51))=0</formula>
    </cfRule>
  </conditionalFormatting>
  <conditionalFormatting sqref="R49">
    <cfRule type="expression" dxfId="15238" priority="1832" stopIfTrue="1">
      <formula>LEN(TRIM($R$49))=0</formula>
    </cfRule>
  </conditionalFormatting>
  <conditionalFormatting sqref="S49">
    <cfRule type="expression" dxfId="15237" priority="1833" stopIfTrue="1">
      <formula>LEN(TRIM($S$49))=0</formula>
    </cfRule>
  </conditionalFormatting>
  <conditionalFormatting sqref="T49">
    <cfRule type="expression" dxfId="15236" priority="1834" stopIfTrue="1">
      <formula>LEN(TRIM($T$49))=0</formula>
    </cfRule>
  </conditionalFormatting>
  <conditionalFormatting sqref="R50">
    <cfRule type="expression" dxfId="15235" priority="1835" stopIfTrue="1">
      <formula>LEN(TRIM($R$50))=0</formula>
    </cfRule>
  </conditionalFormatting>
  <conditionalFormatting sqref="S50">
    <cfRule type="expression" dxfId="15234" priority="1836" stopIfTrue="1">
      <formula>LEN(TRIM($S$50))=0</formula>
    </cfRule>
  </conditionalFormatting>
  <conditionalFormatting sqref="T50">
    <cfRule type="expression" dxfId="15233" priority="1837" stopIfTrue="1">
      <formula>LEN(TRIM($T$50))=0</formula>
    </cfRule>
  </conditionalFormatting>
  <conditionalFormatting sqref="R51">
    <cfRule type="expression" dxfId="15232" priority="1838" stopIfTrue="1">
      <formula>LEN(TRIM($R$51))=0</formula>
    </cfRule>
  </conditionalFormatting>
  <conditionalFormatting sqref="S51">
    <cfRule type="expression" dxfId="15231" priority="1839" stopIfTrue="1">
      <formula>LEN(TRIM($S$51))=0</formula>
    </cfRule>
  </conditionalFormatting>
  <conditionalFormatting sqref="T51">
    <cfRule type="expression" dxfId="15230" priority="1840" stopIfTrue="1">
      <formula>LEN(TRIM($T$51))=0</formula>
    </cfRule>
  </conditionalFormatting>
  <conditionalFormatting sqref="V49">
    <cfRule type="expression" dxfId="15229" priority="1841" stopIfTrue="1">
      <formula>LEN(TRIM($V$49))=0</formula>
    </cfRule>
  </conditionalFormatting>
  <conditionalFormatting sqref="W49">
    <cfRule type="expression" dxfId="15228" priority="1842" stopIfTrue="1">
      <formula>LEN(TRIM($W$49))=0</formula>
    </cfRule>
  </conditionalFormatting>
  <conditionalFormatting sqref="X49">
    <cfRule type="expression" dxfId="15227" priority="1843" stopIfTrue="1">
      <formula>LEN(TRIM($X$49))=0</formula>
    </cfRule>
  </conditionalFormatting>
  <conditionalFormatting sqref="V50">
    <cfRule type="expression" dxfId="15226" priority="1844" stopIfTrue="1">
      <formula>LEN(TRIM($V$50))=0</formula>
    </cfRule>
  </conditionalFormatting>
  <conditionalFormatting sqref="W50">
    <cfRule type="expression" dxfId="15225" priority="1845" stopIfTrue="1">
      <formula>LEN(TRIM($W$50))=0</formula>
    </cfRule>
  </conditionalFormatting>
  <conditionalFormatting sqref="X50">
    <cfRule type="expression" dxfId="15224" priority="1846" stopIfTrue="1">
      <formula>LEN(TRIM($X$50))=0</formula>
    </cfRule>
  </conditionalFormatting>
  <conditionalFormatting sqref="V51">
    <cfRule type="expression" dxfId="15223" priority="1847" stopIfTrue="1">
      <formula>LEN(TRIM($V$51))=0</formula>
    </cfRule>
  </conditionalFormatting>
  <conditionalFormatting sqref="W51">
    <cfRule type="expression" dxfId="15222" priority="1848" stopIfTrue="1">
      <formula>LEN(TRIM($W$51))=0</formula>
    </cfRule>
  </conditionalFormatting>
  <conditionalFormatting sqref="X51">
    <cfRule type="expression" dxfId="15221" priority="1849" stopIfTrue="1">
      <formula>LEN(TRIM($X$51))=0</formula>
    </cfRule>
  </conditionalFormatting>
  <conditionalFormatting sqref="AD49">
    <cfRule type="expression" dxfId="15220" priority="1850" stopIfTrue="1">
      <formula>LEN(TRIM($AD$49))=0</formula>
    </cfRule>
  </conditionalFormatting>
  <conditionalFormatting sqref="AE49">
    <cfRule type="expression" dxfId="15219" priority="1851" stopIfTrue="1">
      <formula>LEN(TRIM($AE$49))=0</formula>
    </cfRule>
  </conditionalFormatting>
  <conditionalFormatting sqref="AF49">
    <cfRule type="expression" dxfId="15218" priority="1852" stopIfTrue="1">
      <formula>LEN(TRIM($AF$49))=0</formula>
    </cfRule>
  </conditionalFormatting>
  <conditionalFormatting sqref="AD50">
    <cfRule type="expression" dxfId="15217" priority="1853" stopIfTrue="1">
      <formula>LEN(TRIM($AD$50))=0</formula>
    </cfRule>
  </conditionalFormatting>
  <conditionalFormatting sqref="AE50">
    <cfRule type="expression" dxfId="15216" priority="1854" stopIfTrue="1">
      <formula>LEN(TRIM($AE$50))=0</formula>
    </cfRule>
  </conditionalFormatting>
  <conditionalFormatting sqref="AF50">
    <cfRule type="expression" dxfId="15215" priority="1855" stopIfTrue="1">
      <formula>LEN(TRIM($AF$50))=0</formula>
    </cfRule>
  </conditionalFormatting>
  <conditionalFormatting sqref="AD51">
    <cfRule type="expression" dxfId="15214" priority="1856" stopIfTrue="1">
      <formula>LEN(TRIM($AD$51))=0</formula>
    </cfRule>
  </conditionalFormatting>
  <conditionalFormatting sqref="AE51">
    <cfRule type="expression" dxfId="15213" priority="1857" stopIfTrue="1">
      <formula>LEN(TRIM($AE$51))=0</formula>
    </cfRule>
  </conditionalFormatting>
  <conditionalFormatting sqref="AF51">
    <cfRule type="expression" dxfId="15212" priority="1858" stopIfTrue="1">
      <formula>LEN(TRIM($AF$51))=0</formula>
    </cfRule>
  </conditionalFormatting>
  <conditionalFormatting sqref="F55">
    <cfRule type="expression" dxfId="15211" priority="1859" stopIfTrue="1">
      <formula>LEN(TRIM($F$55))=0</formula>
    </cfRule>
  </conditionalFormatting>
  <conditionalFormatting sqref="G55">
    <cfRule type="expression" dxfId="15210" priority="1860" stopIfTrue="1">
      <formula>LEN(TRIM($G$55))=0</formula>
    </cfRule>
  </conditionalFormatting>
  <conditionalFormatting sqref="H55">
    <cfRule type="expression" dxfId="15209" priority="1861" stopIfTrue="1">
      <formula>LEN(TRIM($H$55))=0</formula>
    </cfRule>
  </conditionalFormatting>
  <conditionalFormatting sqref="J55">
    <cfRule type="expression" dxfId="15208" priority="1862" stopIfTrue="1">
      <formula>LEN(TRIM($J$55))=0</formula>
    </cfRule>
  </conditionalFormatting>
  <conditionalFormatting sqref="K55">
    <cfRule type="expression" dxfId="15207" priority="1863" stopIfTrue="1">
      <formula>LEN(TRIM($K$55))=0</formula>
    </cfRule>
  </conditionalFormatting>
  <conditionalFormatting sqref="L55">
    <cfRule type="expression" dxfId="15206" priority="1864" stopIfTrue="1">
      <formula>LEN(TRIM($L$55))=0</formula>
    </cfRule>
  </conditionalFormatting>
  <conditionalFormatting sqref="N55">
    <cfRule type="expression" dxfId="15205" priority="1865" stopIfTrue="1">
      <formula>LEN(TRIM($N$55))=0</formula>
    </cfRule>
  </conditionalFormatting>
  <conditionalFormatting sqref="O55">
    <cfRule type="expression" dxfId="15204" priority="1866" stopIfTrue="1">
      <formula>LEN(TRIM($O$55))=0</formula>
    </cfRule>
  </conditionalFormatting>
  <conditionalFormatting sqref="P55">
    <cfRule type="expression" dxfId="15203" priority="1867" stopIfTrue="1">
      <formula>LEN(TRIM($P$55))=0</formula>
    </cfRule>
  </conditionalFormatting>
  <conditionalFormatting sqref="R55">
    <cfRule type="expression" dxfId="15202" priority="1868" stopIfTrue="1">
      <formula>LEN(TRIM($R$55))=0</formula>
    </cfRule>
  </conditionalFormatting>
  <conditionalFormatting sqref="S55">
    <cfRule type="expression" dxfId="15201" priority="1869" stopIfTrue="1">
      <formula>LEN(TRIM($S$55))=0</formula>
    </cfRule>
  </conditionalFormatting>
  <conditionalFormatting sqref="T55">
    <cfRule type="expression" dxfId="15200" priority="1870" stopIfTrue="1">
      <formula>LEN(TRIM($T$55))=0</formula>
    </cfRule>
  </conditionalFormatting>
  <conditionalFormatting sqref="V55">
    <cfRule type="expression" dxfId="15199" priority="1871" stopIfTrue="1">
      <formula>LEN(TRIM($V$55))=0</formula>
    </cfRule>
  </conditionalFormatting>
  <conditionalFormatting sqref="W55">
    <cfRule type="expression" dxfId="15198" priority="1872" stopIfTrue="1">
      <formula>LEN(TRIM($W$55))=0</formula>
    </cfRule>
  </conditionalFormatting>
  <conditionalFormatting sqref="X55">
    <cfRule type="expression" dxfId="15197" priority="1873" stopIfTrue="1">
      <formula>LEN(TRIM($X$55))=0</formula>
    </cfRule>
  </conditionalFormatting>
  <conditionalFormatting sqref="AD55">
    <cfRule type="expression" dxfId="15196" priority="1874" stopIfTrue="1">
      <formula>LEN(TRIM($AD$55))=0</formula>
    </cfRule>
  </conditionalFormatting>
  <conditionalFormatting sqref="AE55">
    <cfRule type="expression" dxfId="15195" priority="1875" stopIfTrue="1">
      <formula>LEN(TRIM($AE$55))=0</formula>
    </cfRule>
  </conditionalFormatting>
  <conditionalFormatting sqref="AF55">
    <cfRule type="expression" dxfId="15194" priority="1876" stopIfTrue="1">
      <formula>LEN(TRIM($AF$55))=0</formula>
    </cfRule>
  </conditionalFormatting>
  <conditionalFormatting sqref="F57">
    <cfRule type="expression" dxfId="15193" priority="1877" stopIfTrue="1">
      <formula>LEN(TRIM($F$57))=0</formula>
    </cfRule>
  </conditionalFormatting>
  <conditionalFormatting sqref="G57">
    <cfRule type="expression" dxfId="15192" priority="1878" stopIfTrue="1">
      <formula>LEN(TRIM($G$57))=0</formula>
    </cfRule>
  </conditionalFormatting>
  <conditionalFormatting sqref="H57">
    <cfRule type="expression" dxfId="15191" priority="1879" stopIfTrue="1">
      <formula>LEN(TRIM($H$57))=0</formula>
    </cfRule>
  </conditionalFormatting>
  <conditionalFormatting sqref="F58">
    <cfRule type="expression" dxfId="15190" priority="1880" stopIfTrue="1">
      <formula>LEN(TRIM($F$58))=0</formula>
    </cfRule>
  </conditionalFormatting>
  <conditionalFormatting sqref="G58">
    <cfRule type="expression" dxfId="15189" priority="1881" stopIfTrue="1">
      <formula>LEN(TRIM($G$58))=0</formula>
    </cfRule>
  </conditionalFormatting>
  <conditionalFormatting sqref="H58">
    <cfRule type="expression" dxfId="15188" priority="1882" stopIfTrue="1">
      <formula>LEN(TRIM($H$58))=0</formula>
    </cfRule>
  </conditionalFormatting>
  <conditionalFormatting sqref="F59">
    <cfRule type="expression" dxfId="15187" priority="1883" stopIfTrue="1">
      <formula>LEN(TRIM($F$59))=0</formula>
    </cfRule>
  </conditionalFormatting>
  <conditionalFormatting sqref="G59">
    <cfRule type="expression" dxfId="15186" priority="1884" stopIfTrue="1">
      <formula>LEN(TRIM($G$59))=0</formula>
    </cfRule>
  </conditionalFormatting>
  <conditionalFormatting sqref="H59">
    <cfRule type="expression" dxfId="15185" priority="1885" stopIfTrue="1">
      <formula>LEN(TRIM($H$59))=0</formula>
    </cfRule>
  </conditionalFormatting>
  <conditionalFormatting sqref="F60">
    <cfRule type="expression" dxfId="15184" priority="1886" stopIfTrue="1">
      <formula>LEN(TRIM($F$60))=0</formula>
    </cfRule>
  </conditionalFormatting>
  <conditionalFormatting sqref="G60">
    <cfRule type="expression" dxfId="15183" priority="1887" stopIfTrue="1">
      <formula>LEN(TRIM($G$60))=0</formula>
    </cfRule>
  </conditionalFormatting>
  <conditionalFormatting sqref="H60">
    <cfRule type="expression" dxfId="15182" priority="1888" stopIfTrue="1">
      <formula>LEN(TRIM($H$60))=0</formula>
    </cfRule>
  </conditionalFormatting>
  <conditionalFormatting sqref="F61">
    <cfRule type="expression" dxfId="15181" priority="1889" stopIfTrue="1">
      <formula>LEN(TRIM($F$61))=0</formula>
    </cfRule>
  </conditionalFormatting>
  <conditionalFormatting sqref="G61">
    <cfRule type="expression" dxfId="15180" priority="1890" stopIfTrue="1">
      <formula>LEN(TRIM($G$61))=0</formula>
    </cfRule>
  </conditionalFormatting>
  <conditionalFormatting sqref="H61">
    <cfRule type="expression" dxfId="15179" priority="1891" stopIfTrue="1">
      <formula>LEN(TRIM($H$61))=0</formula>
    </cfRule>
  </conditionalFormatting>
  <conditionalFormatting sqref="F62">
    <cfRule type="expression" dxfId="15178" priority="1892" stopIfTrue="1">
      <formula>LEN(TRIM($F$62))=0</formula>
    </cfRule>
  </conditionalFormatting>
  <conditionalFormatting sqref="G62">
    <cfRule type="expression" dxfId="15177" priority="1893" stopIfTrue="1">
      <formula>LEN(TRIM($G$62))=0</formula>
    </cfRule>
  </conditionalFormatting>
  <conditionalFormatting sqref="H62">
    <cfRule type="expression" dxfId="15176" priority="1894" stopIfTrue="1">
      <formula>LEN(TRIM($H$62))=0</formula>
    </cfRule>
  </conditionalFormatting>
  <conditionalFormatting sqref="F63">
    <cfRule type="expression" dxfId="15175" priority="1895" stopIfTrue="1">
      <formula>LEN(TRIM($F$63))=0</formula>
    </cfRule>
  </conditionalFormatting>
  <conditionalFormatting sqref="G63">
    <cfRule type="expression" dxfId="15174" priority="1896" stopIfTrue="1">
      <formula>LEN(TRIM($G$63))=0</formula>
    </cfRule>
  </conditionalFormatting>
  <conditionalFormatting sqref="H63">
    <cfRule type="expression" dxfId="15173" priority="1897" stopIfTrue="1">
      <formula>LEN(TRIM($H$63))=0</formula>
    </cfRule>
  </conditionalFormatting>
  <conditionalFormatting sqref="J57">
    <cfRule type="expression" dxfId="15172" priority="1898" stopIfTrue="1">
      <formula>LEN(TRIM($J$57))=0</formula>
    </cfRule>
  </conditionalFormatting>
  <conditionalFormatting sqref="K57">
    <cfRule type="expression" dxfId="15171" priority="1899" stopIfTrue="1">
      <formula>LEN(TRIM($K$57))=0</formula>
    </cfRule>
  </conditionalFormatting>
  <conditionalFormatting sqref="L57">
    <cfRule type="expression" dxfId="15170" priority="1900" stopIfTrue="1">
      <formula>LEN(TRIM($L$57))=0</formula>
    </cfRule>
  </conditionalFormatting>
  <conditionalFormatting sqref="J58">
    <cfRule type="expression" dxfId="15169" priority="1901" stopIfTrue="1">
      <formula>LEN(TRIM($J$58))=0</formula>
    </cfRule>
  </conditionalFormatting>
  <conditionalFormatting sqref="K58">
    <cfRule type="expression" dxfId="15168" priority="1902" stopIfTrue="1">
      <formula>LEN(TRIM($K$58))=0</formula>
    </cfRule>
  </conditionalFormatting>
  <conditionalFormatting sqref="L58">
    <cfRule type="expression" dxfId="15167" priority="1903" stopIfTrue="1">
      <formula>LEN(TRIM($L$58))=0</formula>
    </cfRule>
  </conditionalFormatting>
  <conditionalFormatting sqref="J59">
    <cfRule type="expression" dxfId="15166" priority="1904" stopIfTrue="1">
      <formula>LEN(TRIM($J$59))=0</formula>
    </cfRule>
  </conditionalFormatting>
  <conditionalFormatting sqref="K59">
    <cfRule type="expression" dxfId="15165" priority="1905" stopIfTrue="1">
      <formula>LEN(TRIM($K$59))=0</formula>
    </cfRule>
  </conditionalFormatting>
  <conditionalFormatting sqref="L59">
    <cfRule type="expression" dxfId="15164" priority="1906" stopIfTrue="1">
      <formula>LEN(TRIM($L$59))=0</formula>
    </cfRule>
  </conditionalFormatting>
  <conditionalFormatting sqref="J60">
    <cfRule type="expression" dxfId="15163" priority="1907" stopIfTrue="1">
      <formula>LEN(TRIM($J$60))=0</formula>
    </cfRule>
  </conditionalFormatting>
  <conditionalFormatting sqref="K60">
    <cfRule type="expression" dxfId="15162" priority="1908" stopIfTrue="1">
      <formula>LEN(TRIM($K$60))=0</formula>
    </cfRule>
  </conditionalFormatting>
  <conditionalFormatting sqref="L60">
    <cfRule type="expression" dxfId="15161" priority="1909" stopIfTrue="1">
      <formula>LEN(TRIM($L$60))=0</formula>
    </cfRule>
  </conditionalFormatting>
  <conditionalFormatting sqref="J61">
    <cfRule type="expression" dxfId="15160" priority="1910" stopIfTrue="1">
      <formula>LEN(TRIM($J$61))=0</formula>
    </cfRule>
  </conditionalFormatting>
  <conditionalFormatting sqref="K61">
    <cfRule type="expression" dxfId="15159" priority="1911" stopIfTrue="1">
      <formula>LEN(TRIM($K$61))=0</formula>
    </cfRule>
  </conditionalFormatting>
  <conditionalFormatting sqref="L61">
    <cfRule type="expression" dxfId="15158" priority="1912" stopIfTrue="1">
      <formula>LEN(TRIM($L$61))=0</formula>
    </cfRule>
  </conditionalFormatting>
  <conditionalFormatting sqref="J62">
    <cfRule type="expression" dxfId="15157" priority="1913" stopIfTrue="1">
      <formula>LEN(TRIM($J$62))=0</formula>
    </cfRule>
  </conditionalFormatting>
  <conditionalFormatting sqref="K62">
    <cfRule type="expression" dxfId="15156" priority="1914" stopIfTrue="1">
      <formula>LEN(TRIM($K$62))=0</formula>
    </cfRule>
  </conditionalFormatting>
  <conditionalFormatting sqref="L62">
    <cfRule type="expression" dxfId="15155" priority="1915" stopIfTrue="1">
      <formula>LEN(TRIM($L$62))=0</formula>
    </cfRule>
  </conditionalFormatting>
  <conditionalFormatting sqref="J63">
    <cfRule type="expression" dxfId="15154" priority="1916" stopIfTrue="1">
      <formula>LEN(TRIM($J$63))=0</formula>
    </cfRule>
  </conditionalFormatting>
  <conditionalFormatting sqref="K63">
    <cfRule type="expression" dxfId="15153" priority="1917" stopIfTrue="1">
      <formula>LEN(TRIM($K$63))=0</formula>
    </cfRule>
  </conditionalFormatting>
  <conditionalFormatting sqref="L63">
    <cfRule type="expression" dxfId="15152" priority="1918" stopIfTrue="1">
      <formula>LEN(TRIM($L$63))=0</formula>
    </cfRule>
  </conditionalFormatting>
  <conditionalFormatting sqref="N57">
    <cfRule type="expression" dxfId="15151" priority="1919" stopIfTrue="1">
      <formula>LEN(TRIM($N$57))=0</formula>
    </cfRule>
  </conditionalFormatting>
  <conditionalFormatting sqref="O57">
    <cfRule type="expression" dxfId="15150" priority="1920" stopIfTrue="1">
      <formula>LEN(TRIM($O$57))=0</formula>
    </cfRule>
  </conditionalFormatting>
  <conditionalFormatting sqref="P57">
    <cfRule type="expression" dxfId="15149" priority="1921" stopIfTrue="1">
      <formula>LEN(TRIM($P$57))=0</formula>
    </cfRule>
  </conditionalFormatting>
  <conditionalFormatting sqref="N58">
    <cfRule type="expression" dxfId="15148" priority="1922" stopIfTrue="1">
      <formula>LEN(TRIM($N$58))=0</formula>
    </cfRule>
  </conditionalFormatting>
  <conditionalFormatting sqref="O58">
    <cfRule type="expression" dxfId="15147" priority="1923" stopIfTrue="1">
      <formula>LEN(TRIM($O$58))=0</formula>
    </cfRule>
  </conditionalFormatting>
  <conditionalFormatting sqref="P58">
    <cfRule type="expression" dxfId="15146" priority="1924" stopIfTrue="1">
      <formula>LEN(TRIM($P$58))=0</formula>
    </cfRule>
  </conditionalFormatting>
  <conditionalFormatting sqref="N59">
    <cfRule type="expression" dxfId="15145" priority="1925" stopIfTrue="1">
      <formula>LEN(TRIM($N$59))=0</formula>
    </cfRule>
  </conditionalFormatting>
  <conditionalFormatting sqref="O59">
    <cfRule type="expression" dxfId="15144" priority="1926" stopIfTrue="1">
      <formula>LEN(TRIM($O$59))=0</formula>
    </cfRule>
  </conditionalFormatting>
  <conditionalFormatting sqref="P59">
    <cfRule type="expression" dxfId="15143" priority="1927" stopIfTrue="1">
      <formula>LEN(TRIM($P$59))=0</formula>
    </cfRule>
  </conditionalFormatting>
  <conditionalFormatting sqref="N60">
    <cfRule type="expression" dxfId="15142" priority="1928" stopIfTrue="1">
      <formula>LEN(TRIM($N$60))=0</formula>
    </cfRule>
  </conditionalFormatting>
  <conditionalFormatting sqref="O60">
    <cfRule type="expression" dxfId="15141" priority="1929" stopIfTrue="1">
      <formula>LEN(TRIM($O$60))=0</formula>
    </cfRule>
  </conditionalFormatting>
  <conditionalFormatting sqref="P60">
    <cfRule type="expression" dxfId="15140" priority="1930" stopIfTrue="1">
      <formula>LEN(TRIM($P$60))=0</formula>
    </cfRule>
  </conditionalFormatting>
  <conditionalFormatting sqref="N61">
    <cfRule type="expression" dxfId="15139" priority="1931" stopIfTrue="1">
      <formula>LEN(TRIM($N$61))=0</formula>
    </cfRule>
  </conditionalFormatting>
  <conditionalFormatting sqref="O61">
    <cfRule type="expression" dxfId="15138" priority="1932" stopIfTrue="1">
      <formula>LEN(TRIM($O$61))=0</formula>
    </cfRule>
  </conditionalFormatting>
  <conditionalFormatting sqref="P61">
    <cfRule type="expression" dxfId="15137" priority="1933" stopIfTrue="1">
      <formula>LEN(TRIM($P$61))=0</formula>
    </cfRule>
  </conditionalFormatting>
  <conditionalFormatting sqref="N62">
    <cfRule type="expression" dxfId="15136" priority="1934" stopIfTrue="1">
      <formula>LEN(TRIM($N$62))=0</formula>
    </cfRule>
  </conditionalFormatting>
  <conditionalFormatting sqref="O62">
    <cfRule type="expression" dxfId="15135" priority="1935" stopIfTrue="1">
      <formula>LEN(TRIM($O$62))=0</formula>
    </cfRule>
  </conditionalFormatting>
  <conditionalFormatting sqref="P62">
    <cfRule type="expression" dxfId="15134" priority="1936" stopIfTrue="1">
      <formula>LEN(TRIM($P$62))=0</formula>
    </cfRule>
  </conditionalFormatting>
  <conditionalFormatting sqref="N63">
    <cfRule type="expression" dxfId="15133" priority="1937" stopIfTrue="1">
      <formula>LEN(TRIM($N$63))=0</formula>
    </cfRule>
  </conditionalFormatting>
  <conditionalFormatting sqref="O63">
    <cfRule type="expression" dxfId="15132" priority="1938" stopIfTrue="1">
      <formula>LEN(TRIM($O$63))=0</formula>
    </cfRule>
  </conditionalFormatting>
  <conditionalFormatting sqref="P63">
    <cfRule type="expression" dxfId="15131" priority="1939" stopIfTrue="1">
      <formula>LEN(TRIM($P$63))=0</formula>
    </cfRule>
  </conditionalFormatting>
  <conditionalFormatting sqref="R57">
    <cfRule type="expression" dxfId="15130" priority="1940" stopIfTrue="1">
      <formula>LEN(TRIM($R$57))=0</formula>
    </cfRule>
  </conditionalFormatting>
  <conditionalFormatting sqref="S57">
    <cfRule type="expression" dxfId="15129" priority="1941" stopIfTrue="1">
      <formula>LEN(TRIM($S$57))=0</formula>
    </cfRule>
  </conditionalFormatting>
  <conditionalFormatting sqref="T57">
    <cfRule type="expression" dxfId="15128" priority="1942" stopIfTrue="1">
      <formula>LEN(TRIM($T$57))=0</formula>
    </cfRule>
  </conditionalFormatting>
  <conditionalFormatting sqref="R58">
    <cfRule type="expression" dxfId="15127" priority="1943" stopIfTrue="1">
      <formula>LEN(TRIM($R$58))=0</formula>
    </cfRule>
  </conditionalFormatting>
  <conditionalFormatting sqref="S58">
    <cfRule type="expression" dxfId="15126" priority="1944" stopIfTrue="1">
      <formula>LEN(TRIM($S$58))=0</formula>
    </cfRule>
  </conditionalFormatting>
  <conditionalFormatting sqref="T58">
    <cfRule type="expression" dxfId="15125" priority="1945" stopIfTrue="1">
      <formula>LEN(TRIM($T$58))=0</formula>
    </cfRule>
  </conditionalFormatting>
  <conditionalFormatting sqref="R59">
    <cfRule type="expression" dxfId="15124" priority="1946" stopIfTrue="1">
      <formula>LEN(TRIM($R$59))=0</formula>
    </cfRule>
  </conditionalFormatting>
  <conditionalFormatting sqref="S59">
    <cfRule type="expression" dxfId="15123" priority="1947" stopIfTrue="1">
      <formula>LEN(TRIM($S$59))=0</formula>
    </cfRule>
  </conditionalFormatting>
  <conditionalFormatting sqref="T59">
    <cfRule type="expression" dxfId="15122" priority="1948" stopIfTrue="1">
      <formula>LEN(TRIM($T$59))=0</formula>
    </cfRule>
  </conditionalFormatting>
  <conditionalFormatting sqref="R60">
    <cfRule type="expression" dxfId="15121" priority="1949" stopIfTrue="1">
      <formula>LEN(TRIM($R$60))=0</formula>
    </cfRule>
  </conditionalFormatting>
  <conditionalFormatting sqref="S60">
    <cfRule type="expression" dxfId="15120" priority="1950" stopIfTrue="1">
      <formula>LEN(TRIM($S$60))=0</formula>
    </cfRule>
  </conditionalFormatting>
  <conditionalFormatting sqref="T60">
    <cfRule type="expression" dxfId="15119" priority="1951" stopIfTrue="1">
      <formula>LEN(TRIM($T$60))=0</formula>
    </cfRule>
  </conditionalFormatting>
  <conditionalFormatting sqref="R61">
    <cfRule type="expression" dxfId="15118" priority="1952" stopIfTrue="1">
      <formula>LEN(TRIM($R$61))=0</formula>
    </cfRule>
  </conditionalFormatting>
  <conditionalFormatting sqref="S61">
    <cfRule type="expression" dxfId="15117" priority="1953" stopIfTrue="1">
      <formula>LEN(TRIM($S$61))=0</formula>
    </cfRule>
  </conditionalFormatting>
  <conditionalFormatting sqref="T61">
    <cfRule type="expression" dxfId="15116" priority="1954" stopIfTrue="1">
      <formula>LEN(TRIM($T$61))=0</formula>
    </cfRule>
  </conditionalFormatting>
  <conditionalFormatting sqref="R62">
    <cfRule type="expression" dxfId="15115" priority="1955" stopIfTrue="1">
      <formula>LEN(TRIM($R$62))=0</formula>
    </cfRule>
  </conditionalFormatting>
  <conditionalFormatting sqref="S62">
    <cfRule type="expression" dxfId="15114" priority="1956" stopIfTrue="1">
      <formula>LEN(TRIM($S$62))=0</formula>
    </cfRule>
  </conditionalFormatting>
  <conditionalFormatting sqref="T62">
    <cfRule type="expression" dxfId="15113" priority="1957" stopIfTrue="1">
      <formula>LEN(TRIM($T$62))=0</formula>
    </cfRule>
  </conditionalFormatting>
  <conditionalFormatting sqref="R63">
    <cfRule type="expression" dxfId="15112" priority="1958" stopIfTrue="1">
      <formula>LEN(TRIM($R$63))=0</formula>
    </cfRule>
  </conditionalFormatting>
  <conditionalFormatting sqref="S63">
    <cfRule type="expression" dxfId="15111" priority="1959" stopIfTrue="1">
      <formula>LEN(TRIM($S$63))=0</formula>
    </cfRule>
  </conditionalFormatting>
  <conditionalFormatting sqref="T63">
    <cfRule type="expression" dxfId="15110" priority="1960" stopIfTrue="1">
      <formula>LEN(TRIM($T$63))=0</formula>
    </cfRule>
  </conditionalFormatting>
  <conditionalFormatting sqref="V57">
    <cfRule type="expression" dxfId="15109" priority="1961" stopIfTrue="1">
      <formula>LEN(TRIM($V$57))=0</formula>
    </cfRule>
  </conditionalFormatting>
  <conditionalFormatting sqref="W57">
    <cfRule type="expression" dxfId="15108" priority="1962" stopIfTrue="1">
      <formula>LEN(TRIM($W$57))=0</formula>
    </cfRule>
  </conditionalFormatting>
  <conditionalFormatting sqref="X57">
    <cfRule type="expression" dxfId="15107" priority="1963" stopIfTrue="1">
      <formula>LEN(TRIM($X$57))=0</formula>
    </cfRule>
  </conditionalFormatting>
  <conditionalFormatting sqref="V58">
    <cfRule type="expression" dxfId="15106" priority="1964" stopIfTrue="1">
      <formula>LEN(TRIM($V$58))=0</formula>
    </cfRule>
  </conditionalFormatting>
  <conditionalFormatting sqref="W58">
    <cfRule type="expression" dxfId="15105" priority="1965" stopIfTrue="1">
      <formula>LEN(TRIM($W$58))=0</formula>
    </cfRule>
  </conditionalFormatting>
  <conditionalFormatting sqref="X58">
    <cfRule type="expression" dxfId="15104" priority="1966" stopIfTrue="1">
      <formula>LEN(TRIM($X$58))=0</formula>
    </cfRule>
  </conditionalFormatting>
  <conditionalFormatting sqref="V59">
    <cfRule type="expression" dxfId="15103" priority="1967" stopIfTrue="1">
      <formula>LEN(TRIM($V$59))=0</formula>
    </cfRule>
  </conditionalFormatting>
  <conditionalFormatting sqref="W59">
    <cfRule type="expression" dxfId="15102" priority="1968" stopIfTrue="1">
      <formula>LEN(TRIM($W$59))=0</formula>
    </cfRule>
  </conditionalFormatting>
  <conditionalFormatting sqref="X59">
    <cfRule type="expression" dxfId="15101" priority="1969" stopIfTrue="1">
      <formula>LEN(TRIM($X$59))=0</formula>
    </cfRule>
  </conditionalFormatting>
  <conditionalFormatting sqref="V60">
    <cfRule type="expression" dxfId="15100" priority="1970" stopIfTrue="1">
      <formula>LEN(TRIM($V$60))=0</formula>
    </cfRule>
  </conditionalFormatting>
  <conditionalFormatting sqref="W60">
    <cfRule type="expression" dxfId="15099" priority="1971" stopIfTrue="1">
      <formula>LEN(TRIM($W$60))=0</formula>
    </cfRule>
  </conditionalFormatting>
  <conditionalFormatting sqref="X60">
    <cfRule type="expression" dxfId="15098" priority="1972" stopIfTrue="1">
      <formula>LEN(TRIM($X$60))=0</formula>
    </cfRule>
  </conditionalFormatting>
  <conditionalFormatting sqref="V61">
    <cfRule type="expression" dxfId="15097" priority="1973" stopIfTrue="1">
      <formula>LEN(TRIM($V$61))=0</formula>
    </cfRule>
  </conditionalFormatting>
  <conditionalFormatting sqref="W61">
    <cfRule type="expression" dxfId="15096" priority="1974" stopIfTrue="1">
      <formula>LEN(TRIM($W$61))=0</formula>
    </cfRule>
  </conditionalFormatting>
  <conditionalFormatting sqref="X61">
    <cfRule type="expression" dxfId="15095" priority="1975" stopIfTrue="1">
      <formula>LEN(TRIM($X$61))=0</formula>
    </cfRule>
  </conditionalFormatting>
  <conditionalFormatting sqref="V62">
    <cfRule type="expression" dxfId="15094" priority="1976" stopIfTrue="1">
      <formula>LEN(TRIM($V$62))=0</formula>
    </cfRule>
  </conditionalFormatting>
  <conditionalFormatting sqref="W62">
    <cfRule type="expression" dxfId="15093" priority="1977" stopIfTrue="1">
      <formula>LEN(TRIM($W$62))=0</formula>
    </cfRule>
  </conditionalFormatting>
  <conditionalFormatting sqref="X62">
    <cfRule type="expression" dxfId="15092" priority="1978" stopIfTrue="1">
      <formula>LEN(TRIM($X$62))=0</formula>
    </cfRule>
  </conditionalFormatting>
  <conditionalFormatting sqref="V63">
    <cfRule type="expression" dxfId="15091" priority="1979" stopIfTrue="1">
      <formula>LEN(TRIM($V$63))=0</formula>
    </cfRule>
  </conditionalFormatting>
  <conditionalFormatting sqref="W63">
    <cfRule type="expression" dxfId="15090" priority="1980" stopIfTrue="1">
      <formula>LEN(TRIM($W$63))=0</formula>
    </cfRule>
  </conditionalFormatting>
  <conditionalFormatting sqref="X63">
    <cfRule type="expression" dxfId="15089" priority="1981" stopIfTrue="1">
      <formula>LEN(TRIM($X$63))=0</formula>
    </cfRule>
  </conditionalFormatting>
  <conditionalFormatting sqref="AD57">
    <cfRule type="expression" dxfId="15088" priority="1982" stopIfTrue="1">
      <formula>LEN(TRIM($AD$57))=0</formula>
    </cfRule>
  </conditionalFormatting>
  <conditionalFormatting sqref="AE57">
    <cfRule type="expression" dxfId="15087" priority="1983" stopIfTrue="1">
      <formula>LEN(TRIM($AE$57))=0</formula>
    </cfRule>
  </conditionalFormatting>
  <conditionalFormatting sqref="AF57">
    <cfRule type="expression" dxfId="15086" priority="1984" stopIfTrue="1">
      <formula>LEN(TRIM($AF$57))=0</formula>
    </cfRule>
  </conditionalFormatting>
  <conditionalFormatting sqref="AD58">
    <cfRule type="expression" dxfId="15085" priority="1985" stopIfTrue="1">
      <formula>LEN(TRIM($AD$58))=0</formula>
    </cfRule>
  </conditionalFormatting>
  <conditionalFormatting sqref="AE58">
    <cfRule type="expression" dxfId="15084" priority="1986" stopIfTrue="1">
      <formula>LEN(TRIM($AE$58))=0</formula>
    </cfRule>
  </conditionalFormatting>
  <conditionalFormatting sqref="AF58">
    <cfRule type="expression" dxfId="15083" priority="1987" stopIfTrue="1">
      <formula>LEN(TRIM($AF$58))=0</formula>
    </cfRule>
  </conditionalFormatting>
  <conditionalFormatting sqref="AD59">
    <cfRule type="expression" dxfId="15082" priority="1988" stopIfTrue="1">
      <formula>LEN(TRIM($AD$59))=0</formula>
    </cfRule>
  </conditionalFormatting>
  <conditionalFormatting sqref="AE59">
    <cfRule type="expression" dxfId="15081" priority="1989" stopIfTrue="1">
      <formula>LEN(TRIM($AE$59))=0</formula>
    </cfRule>
  </conditionalFormatting>
  <conditionalFormatting sqref="AF59">
    <cfRule type="expression" dxfId="15080" priority="1990" stopIfTrue="1">
      <formula>LEN(TRIM($AF$59))=0</formula>
    </cfRule>
  </conditionalFormatting>
  <conditionalFormatting sqref="AD60">
    <cfRule type="expression" dxfId="15079" priority="1991" stopIfTrue="1">
      <formula>LEN(TRIM($AD$60))=0</formula>
    </cfRule>
  </conditionalFormatting>
  <conditionalFormatting sqref="AE60">
    <cfRule type="expression" dxfId="15078" priority="1992" stopIfTrue="1">
      <formula>LEN(TRIM($AE$60))=0</formula>
    </cfRule>
  </conditionalFormatting>
  <conditionalFormatting sqref="AF60">
    <cfRule type="expression" dxfId="15077" priority="1993" stopIfTrue="1">
      <formula>LEN(TRIM($AF$60))=0</formula>
    </cfRule>
  </conditionalFormatting>
  <conditionalFormatting sqref="AD61">
    <cfRule type="expression" dxfId="15076" priority="1994" stopIfTrue="1">
      <formula>LEN(TRIM($AD$61))=0</formula>
    </cfRule>
  </conditionalFormatting>
  <conditionalFormatting sqref="AE61">
    <cfRule type="expression" dxfId="15075" priority="1995" stopIfTrue="1">
      <formula>LEN(TRIM($AE$61))=0</formula>
    </cfRule>
  </conditionalFormatting>
  <conditionalFormatting sqref="AF61">
    <cfRule type="expression" dxfId="15074" priority="1996" stopIfTrue="1">
      <formula>LEN(TRIM($AF$61))=0</formula>
    </cfRule>
  </conditionalFormatting>
  <conditionalFormatting sqref="AD62">
    <cfRule type="expression" dxfId="15073" priority="1997" stopIfTrue="1">
      <formula>LEN(TRIM($AD$62))=0</formula>
    </cfRule>
  </conditionalFormatting>
  <conditionalFormatting sqref="AE62">
    <cfRule type="expression" dxfId="15072" priority="1998" stopIfTrue="1">
      <formula>LEN(TRIM($AE$62))=0</formula>
    </cfRule>
  </conditionalFormatting>
  <conditionalFormatting sqref="AF62">
    <cfRule type="expression" dxfId="15071" priority="1999" stopIfTrue="1">
      <formula>LEN(TRIM($AF$62))=0</formula>
    </cfRule>
  </conditionalFormatting>
  <conditionalFormatting sqref="AD63">
    <cfRule type="expression" dxfId="15070" priority="2000" stopIfTrue="1">
      <formula>LEN(TRIM($AD$63))=0</formula>
    </cfRule>
  </conditionalFormatting>
  <conditionalFormatting sqref="AE63">
    <cfRule type="expression" dxfId="15069" priority="2001" stopIfTrue="1">
      <formula>LEN(TRIM($AE$63))=0</formula>
    </cfRule>
  </conditionalFormatting>
  <conditionalFormatting sqref="AF63">
    <cfRule type="expression" dxfId="15068" priority="2002" stopIfTrue="1">
      <formula>LEN(TRIM($AF$63))=0</formula>
    </cfRule>
  </conditionalFormatting>
  <conditionalFormatting sqref="F65">
    <cfRule type="expression" dxfId="15067" priority="2003" stopIfTrue="1">
      <formula>LEN(TRIM($F$65))=0</formula>
    </cfRule>
  </conditionalFormatting>
  <conditionalFormatting sqref="G65">
    <cfRule type="expression" dxfId="15066" priority="2004" stopIfTrue="1">
      <formula>LEN(TRIM($G$65))=0</formula>
    </cfRule>
  </conditionalFormatting>
  <conditionalFormatting sqref="H65">
    <cfRule type="expression" dxfId="15065" priority="2005" stopIfTrue="1">
      <formula>LEN(TRIM($H$65))=0</formula>
    </cfRule>
  </conditionalFormatting>
  <conditionalFormatting sqref="J65">
    <cfRule type="expression" dxfId="15064" priority="2006" stopIfTrue="1">
      <formula>LEN(TRIM($J$65))=0</formula>
    </cfRule>
  </conditionalFormatting>
  <conditionalFormatting sqref="K65">
    <cfRule type="expression" dxfId="15063" priority="2007" stopIfTrue="1">
      <formula>LEN(TRIM($K$65))=0</formula>
    </cfRule>
  </conditionalFormatting>
  <conditionalFormatting sqref="L65">
    <cfRule type="expression" dxfId="15062" priority="2008" stopIfTrue="1">
      <formula>LEN(TRIM($L$65))=0</formula>
    </cfRule>
  </conditionalFormatting>
  <conditionalFormatting sqref="N65">
    <cfRule type="expression" dxfId="15061" priority="2009" stopIfTrue="1">
      <formula>LEN(TRIM($N$65))=0</formula>
    </cfRule>
  </conditionalFormatting>
  <conditionalFormatting sqref="O65">
    <cfRule type="expression" dxfId="15060" priority="2010" stopIfTrue="1">
      <formula>LEN(TRIM($O$65))=0</formula>
    </cfRule>
  </conditionalFormatting>
  <conditionalFormatting sqref="P65">
    <cfRule type="expression" dxfId="15059" priority="2011" stopIfTrue="1">
      <formula>LEN(TRIM($P$65))=0</formula>
    </cfRule>
  </conditionalFormatting>
  <conditionalFormatting sqref="R65">
    <cfRule type="expression" dxfId="15058" priority="2012" stopIfTrue="1">
      <formula>LEN(TRIM($R$65))=0</formula>
    </cfRule>
  </conditionalFormatting>
  <conditionalFormatting sqref="S65">
    <cfRule type="expression" dxfId="15057" priority="2013" stopIfTrue="1">
      <formula>LEN(TRIM($S$65))=0</formula>
    </cfRule>
  </conditionalFormatting>
  <conditionalFormatting sqref="T65">
    <cfRule type="expression" dxfId="15056" priority="2014" stopIfTrue="1">
      <formula>LEN(TRIM($T$65))=0</formula>
    </cfRule>
  </conditionalFormatting>
  <conditionalFormatting sqref="V65">
    <cfRule type="expression" dxfId="15055" priority="2015" stopIfTrue="1">
      <formula>LEN(TRIM($V$65))=0</formula>
    </cfRule>
  </conditionalFormatting>
  <conditionalFormatting sqref="W65">
    <cfRule type="expression" dxfId="15054" priority="2016" stopIfTrue="1">
      <formula>LEN(TRIM($W$65))=0</formula>
    </cfRule>
  </conditionalFormatting>
  <conditionalFormatting sqref="X65">
    <cfRule type="expression" dxfId="15053" priority="2017" stopIfTrue="1">
      <formula>LEN(TRIM($X$65))=0</formula>
    </cfRule>
  </conditionalFormatting>
  <conditionalFormatting sqref="AD65">
    <cfRule type="expression" dxfId="15052" priority="2018" stopIfTrue="1">
      <formula>LEN(TRIM($AD$65))=0</formula>
    </cfRule>
  </conditionalFormatting>
  <conditionalFormatting sqref="AE65">
    <cfRule type="expression" dxfId="15051" priority="2019" stopIfTrue="1">
      <formula>LEN(TRIM($AE$65))=0</formula>
    </cfRule>
  </conditionalFormatting>
  <conditionalFormatting sqref="AF65">
    <cfRule type="expression" dxfId="15050" priority="2020" stopIfTrue="1">
      <formula>LEN(TRIM($AF$65))=0</formula>
    </cfRule>
  </conditionalFormatting>
  <conditionalFormatting sqref="F84">
    <cfRule type="expression" dxfId="15049" priority="2021" stopIfTrue="1">
      <formula>LEN(TRIM($F$84))=0</formula>
    </cfRule>
  </conditionalFormatting>
  <conditionalFormatting sqref="G84">
    <cfRule type="expression" dxfId="15048" priority="2022" stopIfTrue="1">
      <formula>LEN(TRIM($G$84))=0</formula>
    </cfRule>
  </conditionalFormatting>
  <conditionalFormatting sqref="H84">
    <cfRule type="expression" dxfId="15047" priority="2023" stopIfTrue="1">
      <formula>LEN(TRIM($H$84))=0</formula>
    </cfRule>
  </conditionalFormatting>
  <conditionalFormatting sqref="J84">
    <cfRule type="expression" dxfId="15046" priority="2024" stopIfTrue="1">
      <formula>LEN(TRIM($J$84))=0</formula>
    </cfRule>
  </conditionalFormatting>
  <conditionalFormatting sqref="K84">
    <cfRule type="expression" dxfId="15045" priority="2025" stopIfTrue="1">
      <formula>LEN(TRIM($K$84))=0</formula>
    </cfRule>
  </conditionalFormatting>
  <conditionalFormatting sqref="L84">
    <cfRule type="expression" dxfId="15044" priority="2026" stopIfTrue="1">
      <formula>LEN(TRIM($L$84))=0</formula>
    </cfRule>
  </conditionalFormatting>
  <conditionalFormatting sqref="N84">
    <cfRule type="expression" dxfId="15043" priority="2027" stopIfTrue="1">
      <formula>LEN(TRIM($N$84))=0</formula>
    </cfRule>
  </conditionalFormatting>
  <conditionalFormatting sqref="O84">
    <cfRule type="expression" dxfId="15042" priority="2028" stopIfTrue="1">
      <formula>LEN(TRIM($O$84))=0</formula>
    </cfRule>
  </conditionalFormatting>
  <conditionalFormatting sqref="P84">
    <cfRule type="expression" dxfId="15041" priority="2029" stopIfTrue="1">
      <formula>LEN(TRIM($P$84))=0</formula>
    </cfRule>
  </conditionalFormatting>
  <conditionalFormatting sqref="R84">
    <cfRule type="expression" dxfId="15040" priority="2030" stopIfTrue="1">
      <formula>LEN(TRIM($R$84))=0</formula>
    </cfRule>
  </conditionalFormatting>
  <conditionalFormatting sqref="S84">
    <cfRule type="expression" dxfId="15039" priority="2031" stopIfTrue="1">
      <formula>LEN(TRIM($S$84))=0</formula>
    </cfRule>
  </conditionalFormatting>
  <conditionalFormatting sqref="T84">
    <cfRule type="expression" dxfId="15038" priority="2032" stopIfTrue="1">
      <formula>LEN(TRIM($T$84))=0</formula>
    </cfRule>
  </conditionalFormatting>
  <conditionalFormatting sqref="V84">
    <cfRule type="expression" dxfId="15037" priority="2033" stopIfTrue="1">
      <formula>LEN(TRIM($V$84))=0</formula>
    </cfRule>
  </conditionalFormatting>
  <conditionalFormatting sqref="W84">
    <cfRule type="expression" dxfId="15036" priority="2034" stopIfTrue="1">
      <formula>LEN(TRIM($W$84))=0</formula>
    </cfRule>
  </conditionalFormatting>
  <conditionalFormatting sqref="X84">
    <cfRule type="expression" dxfId="15035" priority="2035" stopIfTrue="1">
      <formula>LEN(TRIM($X$84))=0</formula>
    </cfRule>
  </conditionalFormatting>
  <conditionalFormatting sqref="AD84">
    <cfRule type="expression" dxfId="15034" priority="2036" stopIfTrue="1">
      <formula>LEN(TRIM($AD$84))=0</formula>
    </cfRule>
  </conditionalFormatting>
  <conditionalFormatting sqref="AE84">
    <cfRule type="expression" dxfId="15033" priority="2037" stopIfTrue="1">
      <formula>LEN(TRIM($AE$84))=0</formula>
    </cfRule>
  </conditionalFormatting>
  <conditionalFormatting sqref="AF84">
    <cfRule type="expression" dxfId="15032" priority="2038" stopIfTrue="1">
      <formula>LEN(TRIM($AF$84))=0</formula>
    </cfRule>
  </conditionalFormatting>
  <conditionalFormatting sqref="F91">
    <cfRule type="expression" dxfId="15031" priority="2039" stopIfTrue="1">
      <formula>LEN(TRIM($F$91))=0</formula>
    </cfRule>
  </conditionalFormatting>
  <conditionalFormatting sqref="G91">
    <cfRule type="expression" dxfId="15030" priority="2040" stopIfTrue="1">
      <formula>LEN(TRIM($G$91))=0</formula>
    </cfRule>
  </conditionalFormatting>
  <conditionalFormatting sqref="H91">
    <cfRule type="expression" dxfId="15029" priority="2041" stopIfTrue="1">
      <formula>LEN(TRIM($H$91))=0</formula>
    </cfRule>
  </conditionalFormatting>
  <conditionalFormatting sqref="F92">
    <cfRule type="expression" dxfId="15028" priority="2042" stopIfTrue="1">
      <formula>LEN(TRIM($F$92))=0</formula>
    </cfRule>
  </conditionalFormatting>
  <conditionalFormatting sqref="G92">
    <cfRule type="expression" dxfId="15027" priority="2043" stopIfTrue="1">
      <formula>LEN(TRIM($G$92))=0</formula>
    </cfRule>
  </conditionalFormatting>
  <conditionalFormatting sqref="H92">
    <cfRule type="expression" dxfId="15026" priority="2044" stopIfTrue="1">
      <formula>LEN(TRIM($H$92))=0</formula>
    </cfRule>
  </conditionalFormatting>
  <conditionalFormatting sqref="J91">
    <cfRule type="expression" dxfId="15025" priority="2045" stopIfTrue="1">
      <formula>LEN(TRIM($J$91))=0</formula>
    </cfRule>
  </conditionalFormatting>
  <conditionalFormatting sqref="K91">
    <cfRule type="expression" dxfId="15024" priority="2046" stopIfTrue="1">
      <formula>LEN(TRIM($K$91))=0</formula>
    </cfRule>
  </conditionalFormatting>
  <conditionalFormatting sqref="L91">
    <cfRule type="expression" dxfId="15023" priority="2047" stopIfTrue="1">
      <formula>LEN(TRIM($L$91))=0</formula>
    </cfRule>
  </conditionalFormatting>
  <conditionalFormatting sqref="J92">
    <cfRule type="expression" dxfId="15022" priority="2048" stopIfTrue="1">
      <formula>LEN(TRIM($J$92))=0</formula>
    </cfRule>
  </conditionalFormatting>
  <conditionalFormatting sqref="K92">
    <cfRule type="expression" dxfId="15021" priority="2049" stopIfTrue="1">
      <formula>LEN(TRIM($K$92))=0</formula>
    </cfRule>
  </conditionalFormatting>
  <conditionalFormatting sqref="L92">
    <cfRule type="expression" dxfId="15020" priority="2050" stopIfTrue="1">
      <formula>LEN(TRIM($L$92))=0</formula>
    </cfRule>
  </conditionalFormatting>
  <conditionalFormatting sqref="N91">
    <cfRule type="expression" dxfId="15019" priority="2051" stopIfTrue="1">
      <formula>LEN(TRIM($N$91))=0</formula>
    </cfRule>
  </conditionalFormatting>
  <conditionalFormatting sqref="O91">
    <cfRule type="expression" dxfId="15018" priority="2052" stopIfTrue="1">
      <formula>LEN(TRIM($O$91))=0</formula>
    </cfRule>
  </conditionalFormatting>
  <conditionalFormatting sqref="P91">
    <cfRule type="expression" dxfId="15017" priority="2053" stopIfTrue="1">
      <formula>LEN(TRIM($P$91))=0</formula>
    </cfRule>
  </conditionalFormatting>
  <conditionalFormatting sqref="N92">
    <cfRule type="expression" dxfId="15016" priority="2054" stopIfTrue="1">
      <formula>LEN(TRIM($N$92))=0</formula>
    </cfRule>
  </conditionalFormatting>
  <conditionalFormatting sqref="O92">
    <cfRule type="expression" dxfId="15015" priority="2055" stopIfTrue="1">
      <formula>LEN(TRIM($O$92))=0</formula>
    </cfRule>
  </conditionalFormatting>
  <conditionalFormatting sqref="P92">
    <cfRule type="expression" dxfId="15014" priority="2056" stopIfTrue="1">
      <formula>LEN(TRIM($P$92))=0</formula>
    </cfRule>
  </conditionalFormatting>
  <conditionalFormatting sqref="R91">
    <cfRule type="expression" dxfId="15013" priority="2057" stopIfTrue="1">
      <formula>LEN(TRIM($R$91))=0</formula>
    </cfRule>
  </conditionalFormatting>
  <conditionalFormatting sqref="S91">
    <cfRule type="expression" dxfId="15012" priority="2058" stopIfTrue="1">
      <formula>LEN(TRIM($S$91))=0</formula>
    </cfRule>
  </conditionalFormatting>
  <conditionalFormatting sqref="T91">
    <cfRule type="expression" dxfId="15011" priority="2059" stopIfTrue="1">
      <formula>LEN(TRIM($T$91))=0</formula>
    </cfRule>
  </conditionalFormatting>
  <conditionalFormatting sqref="R92">
    <cfRule type="expression" dxfId="15010" priority="2060" stopIfTrue="1">
      <formula>LEN(TRIM($R$92))=0</formula>
    </cfRule>
  </conditionalFormatting>
  <conditionalFormatting sqref="S92">
    <cfRule type="expression" dxfId="15009" priority="2061" stopIfTrue="1">
      <formula>LEN(TRIM($S$92))=0</formula>
    </cfRule>
  </conditionalFormatting>
  <conditionalFormatting sqref="T92">
    <cfRule type="expression" dxfId="15008" priority="2062" stopIfTrue="1">
      <formula>LEN(TRIM($T$92))=0</formula>
    </cfRule>
  </conditionalFormatting>
  <conditionalFormatting sqref="V91">
    <cfRule type="expression" dxfId="15007" priority="2063" stopIfTrue="1">
      <formula>LEN(TRIM($V$91))=0</formula>
    </cfRule>
  </conditionalFormatting>
  <conditionalFormatting sqref="W91">
    <cfRule type="expression" dxfId="15006" priority="2064" stopIfTrue="1">
      <formula>LEN(TRIM($W$91))=0</formula>
    </cfRule>
  </conditionalFormatting>
  <conditionalFormatting sqref="X91">
    <cfRule type="expression" dxfId="15005" priority="2065" stopIfTrue="1">
      <formula>LEN(TRIM($X$91))=0</formula>
    </cfRule>
  </conditionalFormatting>
  <conditionalFormatting sqref="V92">
    <cfRule type="expression" dxfId="15004" priority="2066" stopIfTrue="1">
      <formula>LEN(TRIM($V$92))=0</formula>
    </cfRule>
  </conditionalFormatting>
  <conditionalFormatting sqref="W92">
    <cfRule type="expression" dxfId="15003" priority="2067" stopIfTrue="1">
      <formula>LEN(TRIM($W$92))=0</formula>
    </cfRule>
  </conditionalFormatting>
  <conditionalFormatting sqref="X92">
    <cfRule type="expression" dxfId="15002" priority="2068" stopIfTrue="1">
      <formula>LEN(TRIM($X$92))=0</formula>
    </cfRule>
  </conditionalFormatting>
  <conditionalFormatting sqref="AD91">
    <cfRule type="expression" dxfId="15001" priority="2069" stopIfTrue="1">
      <formula>LEN(TRIM($AD$91))=0</formula>
    </cfRule>
  </conditionalFormatting>
  <conditionalFormatting sqref="AE91">
    <cfRule type="expression" dxfId="15000" priority="2070" stopIfTrue="1">
      <formula>LEN(TRIM($AE$91))=0</formula>
    </cfRule>
  </conditionalFormatting>
  <conditionalFormatting sqref="AF91">
    <cfRule type="expression" dxfId="14999" priority="2071" stopIfTrue="1">
      <formula>LEN(TRIM($AF$91))=0</formula>
    </cfRule>
  </conditionalFormatting>
  <conditionalFormatting sqref="AD92">
    <cfRule type="expression" dxfId="14998" priority="2072" stopIfTrue="1">
      <formula>LEN(TRIM($AD$92))=0</formula>
    </cfRule>
  </conditionalFormatting>
  <conditionalFormatting sqref="AE92">
    <cfRule type="expression" dxfId="14997" priority="2073" stopIfTrue="1">
      <formula>LEN(TRIM($AE$92))=0</formula>
    </cfRule>
  </conditionalFormatting>
  <conditionalFormatting sqref="AF92">
    <cfRule type="expression" dxfId="14996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CLAIMS_IndIS_Open_NonAdv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STATS_IndIS_Open_NonAdv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pv6PY8SgKXABIGiKqmOxmV9zlmWIc1LbFI2w+3zQ71U=" saltValue="4MkvSxJsl6Qj6QgD2ni+rw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14995" priority="280">
      <formula>NOT(F67=0)</formula>
    </cfRule>
  </conditionalFormatting>
  <conditionalFormatting sqref="F38:AG38 AX38:BA38 BF38:BI38 AL38:AO38">
    <cfRule type="expression" dxfId="14994" priority="279">
      <formula>NOT(F38=0)</formula>
    </cfRule>
  </conditionalFormatting>
  <conditionalFormatting sqref="AP67:AS67">
    <cfRule type="expression" dxfId="14993" priority="188">
      <formula>NOT(AP67=0)</formula>
    </cfRule>
  </conditionalFormatting>
  <conditionalFormatting sqref="AP38:AS38">
    <cfRule type="expression" dxfId="14992" priority="187">
      <formula>NOT(AP38=0)</formula>
    </cfRule>
  </conditionalFormatting>
  <conditionalFormatting sqref="AT67:AW67">
    <cfRule type="expression" dxfId="14991" priority="177">
      <formula>NOT(AT67=0)</formula>
    </cfRule>
  </conditionalFormatting>
  <conditionalFormatting sqref="AT38:AW38">
    <cfRule type="expression" dxfId="14990" priority="176">
      <formula>NOT(AT38=0)</formula>
    </cfRule>
  </conditionalFormatting>
  <conditionalFormatting sqref="BB67:BE67">
    <cfRule type="expression" dxfId="14989" priority="166">
      <formula>NOT(BB67=0)</formula>
    </cfRule>
  </conditionalFormatting>
  <conditionalFormatting sqref="BB38:BE38">
    <cfRule type="expression" dxfId="14988" priority="165">
      <formula>NOT(BB38=0)</formula>
    </cfRule>
  </conditionalFormatting>
  <conditionalFormatting sqref="F68">
    <cfRule type="expression" dxfId="14987" priority="44">
      <formula>F67=0</formula>
    </cfRule>
  </conditionalFormatting>
  <conditionalFormatting sqref="G68:AG68 AL68:BI68">
    <cfRule type="expression" dxfId="14986" priority="43">
      <formula>G67=0</formula>
    </cfRule>
  </conditionalFormatting>
  <conditionalFormatting sqref="F39">
    <cfRule type="expression" dxfId="14985" priority="42">
      <formula>F38=0</formula>
    </cfRule>
  </conditionalFormatting>
  <conditionalFormatting sqref="G39:AG39 AL39:BI39">
    <cfRule type="expression" dxfId="14984" priority="41">
      <formula>G38=0</formula>
    </cfRule>
  </conditionalFormatting>
  <conditionalFormatting sqref="AH67:AK67">
    <cfRule type="expression" dxfId="14983" priority="40">
      <formula>NOT(AH67=0)</formula>
    </cfRule>
  </conditionalFormatting>
  <conditionalFormatting sqref="AH38:AK38">
    <cfRule type="expression" dxfId="14982" priority="39">
      <formula>NOT(AH38=0)</formula>
    </cfRule>
  </conditionalFormatting>
  <conditionalFormatting sqref="AH68:AK68">
    <cfRule type="expression" dxfId="14981" priority="38">
      <formula>AH67=0</formula>
    </cfRule>
  </conditionalFormatting>
  <conditionalFormatting sqref="AH39:AK39">
    <cfRule type="expression" dxfId="14980" priority="37">
      <formula>AH38=0</formula>
    </cfRule>
  </conditionalFormatting>
  <conditionalFormatting sqref="F13">
    <cfRule type="expression" dxfId="14979" priority="1445" stopIfTrue="1">
      <formula>LEN(TRIM($F$13))=0</formula>
    </cfRule>
  </conditionalFormatting>
  <conditionalFormatting sqref="G13">
    <cfRule type="expression" dxfId="14978" priority="1446" stopIfTrue="1">
      <formula>LEN(TRIM($G$13))=0</formula>
    </cfRule>
  </conditionalFormatting>
  <conditionalFormatting sqref="H13">
    <cfRule type="expression" dxfId="14977" priority="1447" stopIfTrue="1">
      <formula>LEN(TRIM($H$13))=0</formula>
    </cfRule>
  </conditionalFormatting>
  <conditionalFormatting sqref="J13">
    <cfRule type="expression" dxfId="14976" priority="1448" stopIfTrue="1">
      <formula>LEN(TRIM($J$13))=0</formula>
    </cfRule>
  </conditionalFormatting>
  <conditionalFormatting sqref="K13">
    <cfRule type="expression" dxfId="14975" priority="1449" stopIfTrue="1">
      <formula>LEN(TRIM($K$13))=0</formula>
    </cfRule>
  </conditionalFormatting>
  <conditionalFormatting sqref="L13">
    <cfRule type="expression" dxfId="14974" priority="1450" stopIfTrue="1">
      <formula>LEN(TRIM($L$13))=0</formula>
    </cfRule>
  </conditionalFormatting>
  <conditionalFormatting sqref="N13">
    <cfRule type="expression" dxfId="14973" priority="1451" stopIfTrue="1">
      <formula>LEN(TRIM($N$13))=0</formula>
    </cfRule>
  </conditionalFormatting>
  <conditionalFormatting sqref="O13">
    <cfRule type="expression" dxfId="14972" priority="1452" stopIfTrue="1">
      <formula>LEN(TRIM($O$13))=0</formula>
    </cfRule>
  </conditionalFormatting>
  <conditionalFormatting sqref="P13">
    <cfRule type="expression" dxfId="14971" priority="1453" stopIfTrue="1">
      <formula>LEN(TRIM($P$13))=0</formula>
    </cfRule>
  </conditionalFormatting>
  <conditionalFormatting sqref="R13">
    <cfRule type="expression" dxfId="14970" priority="1454" stopIfTrue="1">
      <formula>LEN(TRIM($R$13))=0</formula>
    </cfRule>
  </conditionalFormatting>
  <conditionalFormatting sqref="S13">
    <cfRule type="expression" dxfId="14969" priority="1455" stopIfTrue="1">
      <formula>LEN(TRIM($S$13))=0</formula>
    </cfRule>
  </conditionalFormatting>
  <conditionalFormatting sqref="T13">
    <cfRule type="expression" dxfId="14968" priority="1456" stopIfTrue="1">
      <formula>LEN(TRIM($T$13))=0</formula>
    </cfRule>
  </conditionalFormatting>
  <conditionalFormatting sqref="V13">
    <cfRule type="expression" dxfId="14967" priority="1457" stopIfTrue="1">
      <formula>LEN(TRIM($V$13))=0</formula>
    </cfRule>
  </conditionalFormatting>
  <conditionalFormatting sqref="W13">
    <cfRule type="expression" dxfId="14966" priority="1458" stopIfTrue="1">
      <formula>LEN(TRIM($W$13))=0</formula>
    </cfRule>
  </conditionalFormatting>
  <conditionalFormatting sqref="X13">
    <cfRule type="expression" dxfId="14965" priority="1459" stopIfTrue="1">
      <formula>LEN(TRIM($X$13))=0</formula>
    </cfRule>
  </conditionalFormatting>
  <conditionalFormatting sqref="AD13">
    <cfRule type="expression" dxfId="14964" priority="1460" stopIfTrue="1">
      <formula>LEN(TRIM($AD$13))=0</formula>
    </cfRule>
  </conditionalFormatting>
  <conditionalFormatting sqref="AE13">
    <cfRule type="expression" dxfId="14963" priority="1461" stopIfTrue="1">
      <formula>LEN(TRIM($AE$13))=0</formula>
    </cfRule>
  </conditionalFormatting>
  <conditionalFormatting sqref="AF13">
    <cfRule type="expression" dxfId="14962" priority="1462" stopIfTrue="1">
      <formula>LEN(TRIM($AF$13))=0</formula>
    </cfRule>
  </conditionalFormatting>
  <conditionalFormatting sqref="F15">
    <cfRule type="expression" dxfId="14961" priority="1463" stopIfTrue="1">
      <formula>LEN(TRIM($F$15))=0</formula>
    </cfRule>
  </conditionalFormatting>
  <conditionalFormatting sqref="G15">
    <cfRule type="expression" dxfId="14960" priority="1464" stopIfTrue="1">
      <formula>LEN(TRIM($G$15))=0</formula>
    </cfRule>
  </conditionalFormatting>
  <conditionalFormatting sqref="H15">
    <cfRule type="expression" dxfId="14959" priority="1465" stopIfTrue="1">
      <formula>LEN(TRIM($H$15))=0</formula>
    </cfRule>
  </conditionalFormatting>
  <conditionalFormatting sqref="J15">
    <cfRule type="expression" dxfId="14958" priority="1466" stopIfTrue="1">
      <formula>LEN(TRIM($J$15))=0</formula>
    </cfRule>
  </conditionalFormatting>
  <conditionalFormatting sqref="K15">
    <cfRule type="expression" dxfId="14957" priority="1467" stopIfTrue="1">
      <formula>LEN(TRIM($K$15))=0</formula>
    </cfRule>
  </conditionalFormatting>
  <conditionalFormatting sqref="L15">
    <cfRule type="expression" dxfId="14956" priority="1468" stopIfTrue="1">
      <formula>LEN(TRIM($L$15))=0</formula>
    </cfRule>
  </conditionalFormatting>
  <conditionalFormatting sqref="N15">
    <cfRule type="expression" dxfId="14955" priority="1469" stopIfTrue="1">
      <formula>LEN(TRIM($N$15))=0</formula>
    </cfRule>
  </conditionalFormatting>
  <conditionalFormatting sqref="O15">
    <cfRule type="expression" dxfId="14954" priority="1470" stopIfTrue="1">
      <formula>LEN(TRIM($O$15))=0</formula>
    </cfRule>
  </conditionalFormatting>
  <conditionalFormatting sqref="P15">
    <cfRule type="expression" dxfId="14953" priority="1471" stopIfTrue="1">
      <formula>LEN(TRIM($P$15))=0</formula>
    </cfRule>
  </conditionalFormatting>
  <conditionalFormatting sqref="R15">
    <cfRule type="expression" dxfId="14952" priority="1472" stopIfTrue="1">
      <formula>LEN(TRIM($R$15))=0</formula>
    </cfRule>
  </conditionalFormatting>
  <conditionalFormatting sqref="S15">
    <cfRule type="expression" dxfId="14951" priority="1473" stopIfTrue="1">
      <formula>LEN(TRIM($S$15))=0</formula>
    </cfRule>
  </conditionalFormatting>
  <conditionalFormatting sqref="T15">
    <cfRule type="expression" dxfId="14950" priority="1474" stopIfTrue="1">
      <formula>LEN(TRIM($T$15))=0</formula>
    </cfRule>
  </conditionalFormatting>
  <conditionalFormatting sqref="V15">
    <cfRule type="expression" dxfId="14949" priority="1475" stopIfTrue="1">
      <formula>LEN(TRIM($V$15))=0</formula>
    </cfRule>
  </conditionalFormatting>
  <conditionalFormatting sqref="W15">
    <cfRule type="expression" dxfId="14948" priority="1476" stopIfTrue="1">
      <formula>LEN(TRIM($W$15))=0</formula>
    </cfRule>
  </conditionalFormatting>
  <conditionalFormatting sqref="X15">
    <cfRule type="expression" dxfId="14947" priority="1477" stopIfTrue="1">
      <formula>LEN(TRIM($X$15))=0</formula>
    </cfRule>
  </conditionalFormatting>
  <conditionalFormatting sqref="AD15">
    <cfRule type="expression" dxfId="14946" priority="1478" stopIfTrue="1">
      <formula>LEN(TRIM($AD$15))=0</formula>
    </cfRule>
  </conditionalFormatting>
  <conditionalFormatting sqref="AE15">
    <cfRule type="expression" dxfId="14945" priority="1479" stopIfTrue="1">
      <formula>LEN(TRIM($AE$15))=0</formula>
    </cfRule>
  </conditionalFormatting>
  <conditionalFormatting sqref="AF15">
    <cfRule type="expression" dxfId="14944" priority="1480" stopIfTrue="1">
      <formula>LEN(TRIM($AF$15))=0</formula>
    </cfRule>
  </conditionalFormatting>
  <conditionalFormatting sqref="F17">
    <cfRule type="expression" dxfId="14943" priority="1481" stopIfTrue="1">
      <formula>LEN(TRIM($F$17))=0</formula>
    </cfRule>
  </conditionalFormatting>
  <conditionalFormatting sqref="G17">
    <cfRule type="expression" dxfId="14942" priority="1482" stopIfTrue="1">
      <formula>LEN(TRIM($G$17))=0</formula>
    </cfRule>
  </conditionalFormatting>
  <conditionalFormatting sqref="H17">
    <cfRule type="expression" dxfId="14941" priority="1483" stopIfTrue="1">
      <formula>LEN(TRIM($H$17))=0</formula>
    </cfRule>
  </conditionalFormatting>
  <conditionalFormatting sqref="F18">
    <cfRule type="expression" dxfId="14940" priority="1484" stopIfTrue="1">
      <formula>LEN(TRIM($F$18))=0</formula>
    </cfRule>
  </conditionalFormatting>
  <conditionalFormatting sqref="G18">
    <cfRule type="expression" dxfId="14939" priority="1485" stopIfTrue="1">
      <formula>LEN(TRIM($G$18))=0</formula>
    </cfRule>
  </conditionalFormatting>
  <conditionalFormatting sqref="H18">
    <cfRule type="expression" dxfId="14938" priority="1486" stopIfTrue="1">
      <formula>LEN(TRIM($H$18))=0</formula>
    </cfRule>
  </conditionalFormatting>
  <conditionalFormatting sqref="J17">
    <cfRule type="expression" dxfId="14937" priority="1487" stopIfTrue="1">
      <formula>LEN(TRIM($J$17))=0</formula>
    </cfRule>
  </conditionalFormatting>
  <conditionalFormatting sqref="K17">
    <cfRule type="expression" dxfId="14936" priority="1488" stopIfTrue="1">
      <formula>LEN(TRIM($K$17))=0</formula>
    </cfRule>
  </conditionalFormatting>
  <conditionalFormatting sqref="L17">
    <cfRule type="expression" dxfId="14935" priority="1489" stopIfTrue="1">
      <formula>LEN(TRIM($L$17))=0</formula>
    </cfRule>
  </conditionalFormatting>
  <conditionalFormatting sqref="J18">
    <cfRule type="expression" dxfId="14934" priority="1490" stopIfTrue="1">
      <formula>LEN(TRIM($J$18))=0</formula>
    </cfRule>
  </conditionalFormatting>
  <conditionalFormatting sqref="K18">
    <cfRule type="expression" dxfId="14933" priority="1491" stopIfTrue="1">
      <formula>LEN(TRIM($K$18))=0</formula>
    </cfRule>
  </conditionalFormatting>
  <conditionalFormatting sqref="L18">
    <cfRule type="expression" dxfId="14932" priority="1492" stopIfTrue="1">
      <formula>LEN(TRIM($L$18))=0</formula>
    </cfRule>
  </conditionalFormatting>
  <conditionalFormatting sqref="N17">
    <cfRule type="expression" dxfId="14931" priority="1493" stopIfTrue="1">
      <formula>LEN(TRIM($N$17))=0</formula>
    </cfRule>
  </conditionalFormatting>
  <conditionalFormatting sqref="O17">
    <cfRule type="expression" dxfId="14930" priority="1494" stopIfTrue="1">
      <formula>LEN(TRIM($O$17))=0</formula>
    </cfRule>
  </conditionalFormatting>
  <conditionalFormatting sqref="P17">
    <cfRule type="expression" dxfId="14929" priority="1495" stopIfTrue="1">
      <formula>LEN(TRIM($P$17))=0</formula>
    </cfRule>
  </conditionalFormatting>
  <conditionalFormatting sqref="N18">
    <cfRule type="expression" dxfId="14928" priority="1496" stopIfTrue="1">
      <formula>LEN(TRIM($N$18))=0</formula>
    </cfRule>
  </conditionalFormatting>
  <conditionalFormatting sqref="O18">
    <cfRule type="expression" dxfId="14927" priority="1497" stopIfTrue="1">
      <formula>LEN(TRIM($O$18))=0</formula>
    </cfRule>
  </conditionalFormatting>
  <conditionalFormatting sqref="P18">
    <cfRule type="expression" dxfId="14926" priority="1498" stopIfTrue="1">
      <formula>LEN(TRIM($P$18))=0</formula>
    </cfRule>
  </conditionalFormatting>
  <conditionalFormatting sqref="R17">
    <cfRule type="expression" dxfId="14925" priority="1499" stopIfTrue="1">
      <formula>LEN(TRIM($R$17))=0</formula>
    </cfRule>
  </conditionalFormatting>
  <conditionalFormatting sqref="S17">
    <cfRule type="expression" dxfId="14924" priority="1500" stopIfTrue="1">
      <formula>LEN(TRIM($S$17))=0</formula>
    </cfRule>
  </conditionalFormatting>
  <conditionalFormatting sqref="T17">
    <cfRule type="expression" dxfId="14923" priority="1501" stopIfTrue="1">
      <formula>LEN(TRIM($T$17))=0</formula>
    </cfRule>
  </conditionalFormatting>
  <conditionalFormatting sqref="R18">
    <cfRule type="expression" dxfId="14922" priority="1502" stopIfTrue="1">
      <formula>LEN(TRIM($R$18))=0</formula>
    </cfRule>
  </conditionalFormatting>
  <conditionalFormatting sqref="S18">
    <cfRule type="expression" dxfId="14921" priority="1503" stopIfTrue="1">
      <formula>LEN(TRIM($S$18))=0</formula>
    </cfRule>
  </conditionalFormatting>
  <conditionalFormatting sqref="T18">
    <cfRule type="expression" dxfId="14920" priority="1504" stopIfTrue="1">
      <formula>LEN(TRIM($T$18))=0</formula>
    </cfRule>
  </conditionalFormatting>
  <conditionalFormatting sqref="V17">
    <cfRule type="expression" dxfId="14919" priority="1505" stopIfTrue="1">
      <formula>LEN(TRIM($V$17))=0</formula>
    </cfRule>
  </conditionalFormatting>
  <conditionalFormatting sqref="W17">
    <cfRule type="expression" dxfId="14918" priority="1506" stopIfTrue="1">
      <formula>LEN(TRIM($W$17))=0</formula>
    </cfRule>
  </conditionalFormatting>
  <conditionalFormatting sqref="X17">
    <cfRule type="expression" dxfId="14917" priority="1507" stopIfTrue="1">
      <formula>LEN(TRIM($X$17))=0</formula>
    </cfRule>
  </conditionalFormatting>
  <conditionalFormatting sqref="V18">
    <cfRule type="expression" dxfId="14916" priority="1508" stopIfTrue="1">
      <formula>LEN(TRIM($V$18))=0</formula>
    </cfRule>
  </conditionalFormatting>
  <conditionalFormatting sqref="W18">
    <cfRule type="expression" dxfId="14915" priority="1509" stopIfTrue="1">
      <formula>LEN(TRIM($W$18))=0</formula>
    </cfRule>
  </conditionalFormatting>
  <conditionalFormatting sqref="X18">
    <cfRule type="expression" dxfId="14914" priority="1510" stopIfTrue="1">
      <formula>LEN(TRIM($X$18))=0</formula>
    </cfRule>
  </conditionalFormatting>
  <conditionalFormatting sqref="AD17">
    <cfRule type="expression" dxfId="14913" priority="1511" stopIfTrue="1">
      <formula>LEN(TRIM($AD$17))=0</formula>
    </cfRule>
  </conditionalFormatting>
  <conditionalFormatting sqref="AE17">
    <cfRule type="expression" dxfId="14912" priority="1512" stopIfTrue="1">
      <formula>LEN(TRIM($AE$17))=0</formula>
    </cfRule>
  </conditionalFormatting>
  <conditionalFormatting sqref="AF17">
    <cfRule type="expression" dxfId="14911" priority="1513" stopIfTrue="1">
      <formula>LEN(TRIM($AF$17))=0</formula>
    </cfRule>
  </conditionalFormatting>
  <conditionalFormatting sqref="AD18">
    <cfRule type="expression" dxfId="14910" priority="1514" stopIfTrue="1">
      <formula>LEN(TRIM($AD$18))=0</formula>
    </cfRule>
  </conditionalFormatting>
  <conditionalFormatting sqref="AE18">
    <cfRule type="expression" dxfId="14909" priority="1515" stopIfTrue="1">
      <formula>LEN(TRIM($AE$18))=0</formula>
    </cfRule>
  </conditionalFormatting>
  <conditionalFormatting sqref="AF18">
    <cfRule type="expression" dxfId="14908" priority="1516" stopIfTrue="1">
      <formula>LEN(TRIM($AF$18))=0</formula>
    </cfRule>
  </conditionalFormatting>
  <conditionalFormatting sqref="F20">
    <cfRule type="expression" dxfId="14907" priority="1517" stopIfTrue="1">
      <formula>LEN(TRIM($F$20))=0</formula>
    </cfRule>
  </conditionalFormatting>
  <conditionalFormatting sqref="G20">
    <cfRule type="expression" dxfId="14906" priority="1518" stopIfTrue="1">
      <formula>LEN(TRIM($G$20))=0</formula>
    </cfRule>
  </conditionalFormatting>
  <conditionalFormatting sqref="H20">
    <cfRule type="expression" dxfId="14905" priority="1519" stopIfTrue="1">
      <formula>LEN(TRIM($H$20))=0</formula>
    </cfRule>
  </conditionalFormatting>
  <conditionalFormatting sqref="F21">
    <cfRule type="expression" dxfId="14904" priority="1520" stopIfTrue="1">
      <formula>LEN(TRIM($F$21))=0</formula>
    </cfRule>
  </conditionalFormatting>
  <conditionalFormatting sqref="G21">
    <cfRule type="expression" dxfId="14903" priority="1521" stopIfTrue="1">
      <formula>LEN(TRIM($G$21))=0</formula>
    </cfRule>
  </conditionalFormatting>
  <conditionalFormatting sqref="H21">
    <cfRule type="expression" dxfId="14902" priority="1522" stopIfTrue="1">
      <formula>LEN(TRIM($H$21))=0</formula>
    </cfRule>
  </conditionalFormatting>
  <conditionalFormatting sqref="F22">
    <cfRule type="expression" dxfId="14901" priority="1523" stopIfTrue="1">
      <formula>LEN(TRIM($F$22))=0</formula>
    </cfRule>
  </conditionalFormatting>
  <conditionalFormatting sqref="G22">
    <cfRule type="expression" dxfId="14900" priority="1524" stopIfTrue="1">
      <formula>LEN(TRIM($G$22))=0</formula>
    </cfRule>
  </conditionalFormatting>
  <conditionalFormatting sqref="H22">
    <cfRule type="expression" dxfId="14899" priority="1525" stopIfTrue="1">
      <formula>LEN(TRIM($H$22))=0</formula>
    </cfRule>
  </conditionalFormatting>
  <conditionalFormatting sqref="J20">
    <cfRule type="expression" dxfId="14898" priority="1526" stopIfTrue="1">
      <formula>LEN(TRIM($J$20))=0</formula>
    </cfRule>
  </conditionalFormatting>
  <conditionalFormatting sqref="K20">
    <cfRule type="expression" dxfId="14897" priority="1527" stopIfTrue="1">
      <formula>LEN(TRIM($K$20))=0</formula>
    </cfRule>
  </conditionalFormatting>
  <conditionalFormatting sqref="L20">
    <cfRule type="expression" dxfId="14896" priority="1528" stopIfTrue="1">
      <formula>LEN(TRIM($L$20))=0</formula>
    </cfRule>
  </conditionalFormatting>
  <conditionalFormatting sqref="J21">
    <cfRule type="expression" dxfId="14895" priority="1529" stopIfTrue="1">
      <formula>LEN(TRIM($J$21))=0</formula>
    </cfRule>
  </conditionalFormatting>
  <conditionalFormatting sqref="K21">
    <cfRule type="expression" dxfId="14894" priority="1530" stopIfTrue="1">
      <formula>LEN(TRIM($K$21))=0</formula>
    </cfRule>
  </conditionalFormatting>
  <conditionalFormatting sqref="L21">
    <cfRule type="expression" dxfId="14893" priority="1531" stopIfTrue="1">
      <formula>LEN(TRIM($L$21))=0</formula>
    </cfRule>
  </conditionalFormatting>
  <conditionalFormatting sqref="J22">
    <cfRule type="expression" dxfId="14892" priority="1532" stopIfTrue="1">
      <formula>LEN(TRIM($J$22))=0</formula>
    </cfRule>
  </conditionalFormatting>
  <conditionalFormatting sqref="K22">
    <cfRule type="expression" dxfId="14891" priority="1533" stopIfTrue="1">
      <formula>LEN(TRIM($K$22))=0</formula>
    </cfRule>
  </conditionalFormatting>
  <conditionalFormatting sqref="L22">
    <cfRule type="expression" dxfId="14890" priority="1534" stopIfTrue="1">
      <formula>LEN(TRIM($L$22))=0</formula>
    </cfRule>
  </conditionalFormatting>
  <conditionalFormatting sqref="N20">
    <cfRule type="expression" dxfId="14889" priority="1535" stopIfTrue="1">
      <formula>LEN(TRIM($N$20))=0</formula>
    </cfRule>
  </conditionalFormatting>
  <conditionalFormatting sqref="O20">
    <cfRule type="expression" dxfId="14888" priority="1536" stopIfTrue="1">
      <formula>LEN(TRIM($O$20))=0</formula>
    </cfRule>
  </conditionalFormatting>
  <conditionalFormatting sqref="P20">
    <cfRule type="expression" dxfId="14887" priority="1537" stopIfTrue="1">
      <formula>LEN(TRIM($P$20))=0</formula>
    </cfRule>
  </conditionalFormatting>
  <conditionalFormatting sqref="N21">
    <cfRule type="expression" dxfId="14886" priority="1538" stopIfTrue="1">
      <formula>LEN(TRIM($N$21))=0</formula>
    </cfRule>
  </conditionalFormatting>
  <conditionalFormatting sqref="O21">
    <cfRule type="expression" dxfId="14885" priority="1539" stopIfTrue="1">
      <formula>LEN(TRIM($O$21))=0</formula>
    </cfRule>
  </conditionalFormatting>
  <conditionalFormatting sqref="P21">
    <cfRule type="expression" dxfId="14884" priority="1540" stopIfTrue="1">
      <formula>LEN(TRIM($P$21))=0</formula>
    </cfRule>
  </conditionalFormatting>
  <conditionalFormatting sqref="N22">
    <cfRule type="expression" dxfId="14883" priority="1541" stopIfTrue="1">
      <formula>LEN(TRIM($N$22))=0</formula>
    </cfRule>
  </conditionalFormatting>
  <conditionalFormatting sqref="O22">
    <cfRule type="expression" dxfId="14882" priority="1542" stopIfTrue="1">
      <formula>LEN(TRIM($O$22))=0</formula>
    </cfRule>
  </conditionalFormatting>
  <conditionalFormatting sqref="P22">
    <cfRule type="expression" dxfId="14881" priority="1543" stopIfTrue="1">
      <formula>LEN(TRIM($P$22))=0</formula>
    </cfRule>
  </conditionalFormatting>
  <conditionalFormatting sqref="R20">
    <cfRule type="expression" dxfId="14880" priority="1544" stopIfTrue="1">
      <formula>LEN(TRIM($R$20))=0</formula>
    </cfRule>
  </conditionalFormatting>
  <conditionalFormatting sqref="S20">
    <cfRule type="expression" dxfId="14879" priority="1545" stopIfTrue="1">
      <formula>LEN(TRIM($S$20))=0</formula>
    </cfRule>
  </conditionalFormatting>
  <conditionalFormatting sqref="T20">
    <cfRule type="expression" dxfId="14878" priority="1546" stopIfTrue="1">
      <formula>LEN(TRIM($T$20))=0</formula>
    </cfRule>
  </conditionalFormatting>
  <conditionalFormatting sqref="R21">
    <cfRule type="expression" dxfId="14877" priority="1547" stopIfTrue="1">
      <formula>LEN(TRIM($R$21))=0</formula>
    </cfRule>
  </conditionalFormatting>
  <conditionalFormatting sqref="S21">
    <cfRule type="expression" dxfId="14876" priority="1548" stopIfTrue="1">
      <formula>LEN(TRIM($S$21))=0</formula>
    </cfRule>
  </conditionalFormatting>
  <conditionalFormatting sqref="T21">
    <cfRule type="expression" dxfId="14875" priority="1549" stopIfTrue="1">
      <formula>LEN(TRIM($T$21))=0</formula>
    </cfRule>
  </conditionalFormatting>
  <conditionalFormatting sqref="R22">
    <cfRule type="expression" dxfId="14874" priority="1550" stopIfTrue="1">
      <formula>LEN(TRIM($R$22))=0</formula>
    </cfRule>
  </conditionalFormatting>
  <conditionalFormatting sqref="S22">
    <cfRule type="expression" dxfId="14873" priority="1551" stopIfTrue="1">
      <formula>LEN(TRIM($S$22))=0</formula>
    </cfRule>
  </conditionalFormatting>
  <conditionalFormatting sqref="T22">
    <cfRule type="expression" dxfId="14872" priority="1552" stopIfTrue="1">
      <formula>LEN(TRIM($T$22))=0</formula>
    </cfRule>
  </conditionalFormatting>
  <conditionalFormatting sqref="V20">
    <cfRule type="expression" dxfId="14871" priority="1553" stopIfTrue="1">
      <formula>LEN(TRIM($V$20))=0</formula>
    </cfRule>
  </conditionalFormatting>
  <conditionalFormatting sqref="W20">
    <cfRule type="expression" dxfId="14870" priority="1554" stopIfTrue="1">
      <formula>LEN(TRIM($W$20))=0</formula>
    </cfRule>
  </conditionalFormatting>
  <conditionalFormatting sqref="X20">
    <cfRule type="expression" dxfId="14869" priority="1555" stopIfTrue="1">
      <formula>LEN(TRIM($X$20))=0</formula>
    </cfRule>
  </conditionalFormatting>
  <conditionalFormatting sqref="V21">
    <cfRule type="expression" dxfId="14868" priority="1556" stopIfTrue="1">
      <formula>LEN(TRIM($V$21))=0</formula>
    </cfRule>
  </conditionalFormatting>
  <conditionalFormatting sqref="W21">
    <cfRule type="expression" dxfId="14867" priority="1557" stopIfTrue="1">
      <formula>LEN(TRIM($W$21))=0</formula>
    </cfRule>
  </conditionalFormatting>
  <conditionalFormatting sqref="X21">
    <cfRule type="expression" dxfId="14866" priority="1558" stopIfTrue="1">
      <formula>LEN(TRIM($X$21))=0</formula>
    </cfRule>
  </conditionalFormatting>
  <conditionalFormatting sqref="V22">
    <cfRule type="expression" dxfId="14865" priority="1559" stopIfTrue="1">
      <formula>LEN(TRIM($V$22))=0</formula>
    </cfRule>
  </conditionalFormatting>
  <conditionalFormatting sqref="W22">
    <cfRule type="expression" dxfId="14864" priority="1560" stopIfTrue="1">
      <formula>LEN(TRIM($W$22))=0</formula>
    </cfRule>
  </conditionalFormatting>
  <conditionalFormatting sqref="X22">
    <cfRule type="expression" dxfId="14863" priority="1561" stopIfTrue="1">
      <formula>LEN(TRIM($X$22))=0</formula>
    </cfRule>
  </conditionalFormatting>
  <conditionalFormatting sqref="AD20">
    <cfRule type="expression" dxfId="14862" priority="1562" stopIfTrue="1">
      <formula>LEN(TRIM($AD$20))=0</formula>
    </cfRule>
  </conditionalFormatting>
  <conditionalFormatting sqref="AE20">
    <cfRule type="expression" dxfId="14861" priority="1563" stopIfTrue="1">
      <formula>LEN(TRIM($AE$20))=0</formula>
    </cfRule>
  </conditionalFormatting>
  <conditionalFormatting sqref="AF20">
    <cfRule type="expression" dxfId="14860" priority="1564" stopIfTrue="1">
      <formula>LEN(TRIM($AF$20))=0</formula>
    </cfRule>
  </conditionalFormatting>
  <conditionalFormatting sqref="AD21">
    <cfRule type="expression" dxfId="14859" priority="1565" stopIfTrue="1">
      <formula>LEN(TRIM($AD$21))=0</formula>
    </cfRule>
  </conditionalFormatting>
  <conditionalFormatting sqref="AE21">
    <cfRule type="expression" dxfId="14858" priority="1566" stopIfTrue="1">
      <formula>LEN(TRIM($AE$21))=0</formula>
    </cfRule>
  </conditionalFormatting>
  <conditionalFormatting sqref="AF21">
    <cfRule type="expression" dxfId="14857" priority="1567" stopIfTrue="1">
      <formula>LEN(TRIM($AF$21))=0</formula>
    </cfRule>
  </conditionalFormatting>
  <conditionalFormatting sqref="AD22">
    <cfRule type="expression" dxfId="14856" priority="1568" stopIfTrue="1">
      <formula>LEN(TRIM($AD$22))=0</formula>
    </cfRule>
  </conditionalFormatting>
  <conditionalFormatting sqref="AE22">
    <cfRule type="expression" dxfId="14855" priority="1569" stopIfTrue="1">
      <formula>LEN(TRIM($AE$22))=0</formula>
    </cfRule>
  </conditionalFormatting>
  <conditionalFormatting sqref="AF22">
    <cfRule type="expression" dxfId="14854" priority="1570" stopIfTrue="1">
      <formula>LEN(TRIM($AF$22))=0</formula>
    </cfRule>
  </conditionalFormatting>
  <conditionalFormatting sqref="F26">
    <cfRule type="expression" dxfId="14853" priority="1571" stopIfTrue="1">
      <formula>LEN(TRIM($F$26))=0</formula>
    </cfRule>
  </conditionalFormatting>
  <conditionalFormatting sqref="G26">
    <cfRule type="expression" dxfId="14852" priority="1572" stopIfTrue="1">
      <formula>LEN(TRIM($G$26))=0</formula>
    </cfRule>
  </conditionalFormatting>
  <conditionalFormatting sqref="H26">
    <cfRule type="expression" dxfId="14851" priority="1573" stopIfTrue="1">
      <formula>LEN(TRIM($H$26))=0</formula>
    </cfRule>
  </conditionalFormatting>
  <conditionalFormatting sqref="J26">
    <cfRule type="expression" dxfId="14850" priority="1574" stopIfTrue="1">
      <formula>LEN(TRIM($J$26))=0</formula>
    </cfRule>
  </conditionalFormatting>
  <conditionalFormatting sqref="K26">
    <cfRule type="expression" dxfId="14849" priority="1575" stopIfTrue="1">
      <formula>LEN(TRIM($K$26))=0</formula>
    </cfRule>
  </conditionalFormatting>
  <conditionalFormatting sqref="L26">
    <cfRule type="expression" dxfId="14848" priority="1576" stopIfTrue="1">
      <formula>LEN(TRIM($L$26))=0</formula>
    </cfRule>
  </conditionalFormatting>
  <conditionalFormatting sqref="N26">
    <cfRule type="expression" dxfId="14847" priority="1577" stopIfTrue="1">
      <formula>LEN(TRIM($N$26))=0</formula>
    </cfRule>
  </conditionalFormatting>
  <conditionalFormatting sqref="O26">
    <cfRule type="expression" dxfId="14846" priority="1578" stopIfTrue="1">
      <formula>LEN(TRIM($O$26))=0</formula>
    </cfRule>
  </conditionalFormatting>
  <conditionalFormatting sqref="P26">
    <cfRule type="expression" dxfId="14845" priority="1579" stopIfTrue="1">
      <formula>LEN(TRIM($P$26))=0</formula>
    </cfRule>
  </conditionalFormatting>
  <conditionalFormatting sqref="R26">
    <cfRule type="expression" dxfId="14844" priority="1580" stopIfTrue="1">
      <formula>LEN(TRIM($R$26))=0</formula>
    </cfRule>
  </conditionalFormatting>
  <conditionalFormatting sqref="S26">
    <cfRule type="expression" dxfId="14843" priority="1581" stopIfTrue="1">
      <formula>LEN(TRIM($S$26))=0</formula>
    </cfRule>
  </conditionalFormatting>
  <conditionalFormatting sqref="T26">
    <cfRule type="expression" dxfId="14842" priority="1582" stopIfTrue="1">
      <formula>LEN(TRIM($T$26))=0</formula>
    </cfRule>
  </conditionalFormatting>
  <conditionalFormatting sqref="V26">
    <cfRule type="expression" dxfId="14841" priority="1583" stopIfTrue="1">
      <formula>LEN(TRIM($V$26))=0</formula>
    </cfRule>
  </conditionalFormatting>
  <conditionalFormatting sqref="W26">
    <cfRule type="expression" dxfId="14840" priority="1584" stopIfTrue="1">
      <formula>LEN(TRIM($W$26))=0</formula>
    </cfRule>
  </conditionalFormatting>
  <conditionalFormatting sqref="X26">
    <cfRule type="expression" dxfId="14839" priority="1585" stopIfTrue="1">
      <formula>LEN(TRIM($X$26))=0</formula>
    </cfRule>
  </conditionalFormatting>
  <conditionalFormatting sqref="AD26">
    <cfRule type="expression" dxfId="14838" priority="1586" stopIfTrue="1">
      <formula>LEN(TRIM($AD$26))=0</formula>
    </cfRule>
  </conditionalFormatting>
  <conditionalFormatting sqref="AE26">
    <cfRule type="expression" dxfId="14837" priority="1587" stopIfTrue="1">
      <formula>LEN(TRIM($AE$26))=0</formula>
    </cfRule>
  </conditionalFormatting>
  <conditionalFormatting sqref="AF26">
    <cfRule type="expression" dxfId="14836" priority="1588" stopIfTrue="1">
      <formula>LEN(TRIM($AF$26))=0</formula>
    </cfRule>
  </conditionalFormatting>
  <conditionalFormatting sqref="F28">
    <cfRule type="expression" dxfId="14835" priority="1589" stopIfTrue="1">
      <formula>LEN(TRIM($F$28))=0</formula>
    </cfRule>
  </conditionalFormatting>
  <conditionalFormatting sqref="G28">
    <cfRule type="expression" dxfId="14834" priority="1590" stopIfTrue="1">
      <formula>LEN(TRIM($G$28))=0</formula>
    </cfRule>
  </conditionalFormatting>
  <conditionalFormatting sqref="H28">
    <cfRule type="expression" dxfId="14833" priority="1591" stopIfTrue="1">
      <formula>LEN(TRIM($H$28))=0</formula>
    </cfRule>
  </conditionalFormatting>
  <conditionalFormatting sqref="F29">
    <cfRule type="expression" dxfId="14832" priority="1592" stopIfTrue="1">
      <formula>LEN(TRIM($F$29))=0</formula>
    </cfRule>
  </conditionalFormatting>
  <conditionalFormatting sqref="G29">
    <cfRule type="expression" dxfId="14831" priority="1593" stopIfTrue="1">
      <formula>LEN(TRIM($G$29))=0</formula>
    </cfRule>
  </conditionalFormatting>
  <conditionalFormatting sqref="H29">
    <cfRule type="expression" dxfId="14830" priority="1594" stopIfTrue="1">
      <formula>LEN(TRIM($H$29))=0</formula>
    </cfRule>
  </conditionalFormatting>
  <conditionalFormatting sqref="F30">
    <cfRule type="expression" dxfId="14829" priority="1595" stopIfTrue="1">
      <formula>LEN(TRIM($F$30))=0</formula>
    </cfRule>
  </conditionalFormatting>
  <conditionalFormatting sqref="G30">
    <cfRule type="expression" dxfId="14828" priority="1596" stopIfTrue="1">
      <formula>LEN(TRIM($G$30))=0</formula>
    </cfRule>
  </conditionalFormatting>
  <conditionalFormatting sqref="H30">
    <cfRule type="expression" dxfId="14827" priority="1597" stopIfTrue="1">
      <formula>LEN(TRIM($H$30))=0</formula>
    </cfRule>
  </conditionalFormatting>
  <conditionalFormatting sqref="F31">
    <cfRule type="expression" dxfId="14826" priority="1598" stopIfTrue="1">
      <formula>LEN(TRIM($F$31))=0</formula>
    </cfRule>
  </conditionalFormatting>
  <conditionalFormatting sqref="G31">
    <cfRule type="expression" dxfId="14825" priority="1599" stopIfTrue="1">
      <formula>LEN(TRIM($G$31))=0</formula>
    </cfRule>
  </conditionalFormatting>
  <conditionalFormatting sqref="H31">
    <cfRule type="expression" dxfId="14824" priority="1600" stopIfTrue="1">
      <formula>LEN(TRIM($H$31))=0</formula>
    </cfRule>
  </conditionalFormatting>
  <conditionalFormatting sqref="F32">
    <cfRule type="expression" dxfId="14823" priority="1601" stopIfTrue="1">
      <formula>LEN(TRIM($F$32))=0</formula>
    </cfRule>
  </conditionalFormatting>
  <conditionalFormatting sqref="G32">
    <cfRule type="expression" dxfId="14822" priority="1602" stopIfTrue="1">
      <formula>LEN(TRIM($G$32))=0</formula>
    </cfRule>
  </conditionalFormatting>
  <conditionalFormatting sqref="H32">
    <cfRule type="expression" dxfId="14821" priority="1603" stopIfTrue="1">
      <formula>LEN(TRIM($H$32))=0</formula>
    </cfRule>
  </conditionalFormatting>
  <conditionalFormatting sqref="F33">
    <cfRule type="expression" dxfId="14820" priority="1604" stopIfTrue="1">
      <formula>LEN(TRIM($F$33))=0</formula>
    </cfRule>
  </conditionalFormatting>
  <conditionalFormatting sqref="G33">
    <cfRule type="expression" dxfId="14819" priority="1605" stopIfTrue="1">
      <formula>LEN(TRIM($G$33))=0</formula>
    </cfRule>
  </conditionalFormatting>
  <conditionalFormatting sqref="H33">
    <cfRule type="expression" dxfId="14818" priority="1606" stopIfTrue="1">
      <formula>LEN(TRIM($H$33))=0</formula>
    </cfRule>
  </conditionalFormatting>
  <conditionalFormatting sqref="F34">
    <cfRule type="expression" dxfId="14817" priority="1607" stopIfTrue="1">
      <formula>LEN(TRIM($F$34))=0</formula>
    </cfRule>
  </conditionalFormatting>
  <conditionalFormatting sqref="G34">
    <cfRule type="expression" dxfId="14816" priority="1608" stopIfTrue="1">
      <formula>LEN(TRIM($G$34))=0</formula>
    </cfRule>
  </conditionalFormatting>
  <conditionalFormatting sqref="H34">
    <cfRule type="expression" dxfId="14815" priority="1609" stopIfTrue="1">
      <formula>LEN(TRIM($H$34))=0</formula>
    </cfRule>
  </conditionalFormatting>
  <conditionalFormatting sqref="J28">
    <cfRule type="expression" dxfId="14814" priority="1610" stopIfTrue="1">
      <formula>LEN(TRIM($J$28))=0</formula>
    </cfRule>
  </conditionalFormatting>
  <conditionalFormatting sqref="K28">
    <cfRule type="expression" dxfId="14813" priority="1611" stopIfTrue="1">
      <formula>LEN(TRIM($K$28))=0</formula>
    </cfRule>
  </conditionalFormatting>
  <conditionalFormatting sqref="L28">
    <cfRule type="expression" dxfId="14812" priority="1612" stopIfTrue="1">
      <formula>LEN(TRIM($L$28))=0</formula>
    </cfRule>
  </conditionalFormatting>
  <conditionalFormatting sqref="J29">
    <cfRule type="expression" dxfId="14811" priority="1613" stopIfTrue="1">
      <formula>LEN(TRIM($J$29))=0</formula>
    </cfRule>
  </conditionalFormatting>
  <conditionalFormatting sqref="K29">
    <cfRule type="expression" dxfId="14810" priority="1614" stopIfTrue="1">
      <formula>LEN(TRIM($K$29))=0</formula>
    </cfRule>
  </conditionalFormatting>
  <conditionalFormatting sqref="L29">
    <cfRule type="expression" dxfId="14809" priority="1615" stopIfTrue="1">
      <formula>LEN(TRIM($L$29))=0</formula>
    </cfRule>
  </conditionalFormatting>
  <conditionalFormatting sqref="J30">
    <cfRule type="expression" dxfId="14808" priority="1616" stopIfTrue="1">
      <formula>LEN(TRIM($J$30))=0</formula>
    </cfRule>
  </conditionalFormatting>
  <conditionalFormatting sqref="K30">
    <cfRule type="expression" dxfId="14807" priority="1617" stopIfTrue="1">
      <formula>LEN(TRIM($K$30))=0</formula>
    </cfRule>
  </conditionalFormatting>
  <conditionalFormatting sqref="L30">
    <cfRule type="expression" dxfId="14806" priority="1618" stopIfTrue="1">
      <formula>LEN(TRIM($L$30))=0</formula>
    </cfRule>
  </conditionalFormatting>
  <conditionalFormatting sqref="J31">
    <cfRule type="expression" dxfId="14805" priority="1619" stopIfTrue="1">
      <formula>LEN(TRIM($J$31))=0</formula>
    </cfRule>
  </conditionalFormatting>
  <conditionalFormatting sqref="K31">
    <cfRule type="expression" dxfId="14804" priority="1620" stopIfTrue="1">
      <formula>LEN(TRIM($K$31))=0</formula>
    </cfRule>
  </conditionalFormatting>
  <conditionalFormatting sqref="L31">
    <cfRule type="expression" dxfId="14803" priority="1621" stopIfTrue="1">
      <formula>LEN(TRIM($L$31))=0</formula>
    </cfRule>
  </conditionalFormatting>
  <conditionalFormatting sqref="J32">
    <cfRule type="expression" dxfId="14802" priority="1622" stopIfTrue="1">
      <formula>LEN(TRIM($J$32))=0</formula>
    </cfRule>
  </conditionalFormatting>
  <conditionalFormatting sqref="K32">
    <cfRule type="expression" dxfId="14801" priority="1623" stopIfTrue="1">
      <formula>LEN(TRIM($K$32))=0</formula>
    </cfRule>
  </conditionalFormatting>
  <conditionalFormatting sqref="L32">
    <cfRule type="expression" dxfId="14800" priority="1624" stopIfTrue="1">
      <formula>LEN(TRIM($L$32))=0</formula>
    </cfRule>
  </conditionalFormatting>
  <conditionalFormatting sqref="J33">
    <cfRule type="expression" dxfId="14799" priority="1625" stopIfTrue="1">
      <formula>LEN(TRIM($J$33))=0</formula>
    </cfRule>
  </conditionalFormatting>
  <conditionalFormatting sqref="K33">
    <cfRule type="expression" dxfId="14798" priority="1626" stopIfTrue="1">
      <formula>LEN(TRIM($K$33))=0</formula>
    </cfRule>
  </conditionalFormatting>
  <conditionalFormatting sqref="L33">
    <cfRule type="expression" dxfId="14797" priority="1627" stopIfTrue="1">
      <formula>LEN(TRIM($L$33))=0</formula>
    </cfRule>
  </conditionalFormatting>
  <conditionalFormatting sqref="J34">
    <cfRule type="expression" dxfId="14796" priority="1628" stopIfTrue="1">
      <formula>LEN(TRIM($J$34))=0</formula>
    </cfRule>
  </conditionalFormatting>
  <conditionalFormatting sqref="K34">
    <cfRule type="expression" dxfId="14795" priority="1629" stopIfTrue="1">
      <formula>LEN(TRIM($K$34))=0</formula>
    </cfRule>
  </conditionalFormatting>
  <conditionalFormatting sqref="L34">
    <cfRule type="expression" dxfId="14794" priority="1630" stopIfTrue="1">
      <formula>LEN(TRIM($L$34))=0</formula>
    </cfRule>
  </conditionalFormatting>
  <conditionalFormatting sqref="N28">
    <cfRule type="expression" dxfId="14793" priority="1631" stopIfTrue="1">
      <formula>LEN(TRIM($N$28))=0</formula>
    </cfRule>
  </conditionalFormatting>
  <conditionalFormatting sqref="O28">
    <cfRule type="expression" dxfId="14792" priority="1632" stopIfTrue="1">
      <formula>LEN(TRIM($O$28))=0</formula>
    </cfRule>
  </conditionalFormatting>
  <conditionalFormatting sqref="P28">
    <cfRule type="expression" dxfId="14791" priority="1633" stopIfTrue="1">
      <formula>LEN(TRIM($P$28))=0</formula>
    </cfRule>
  </conditionalFormatting>
  <conditionalFormatting sqref="N29">
    <cfRule type="expression" dxfId="14790" priority="1634" stopIfTrue="1">
      <formula>LEN(TRIM($N$29))=0</formula>
    </cfRule>
  </conditionalFormatting>
  <conditionalFormatting sqref="O29">
    <cfRule type="expression" dxfId="14789" priority="1635" stopIfTrue="1">
      <formula>LEN(TRIM($O$29))=0</formula>
    </cfRule>
  </conditionalFormatting>
  <conditionalFormatting sqref="P29">
    <cfRule type="expression" dxfId="14788" priority="1636" stopIfTrue="1">
      <formula>LEN(TRIM($P$29))=0</formula>
    </cfRule>
  </conditionalFormatting>
  <conditionalFormatting sqref="N30">
    <cfRule type="expression" dxfId="14787" priority="1637" stopIfTrue="1">
      <formula>LEN(TRIM($N$30))=0</formula>
    </cfRule>
  </conditionalFormatting>
  <conditionalFormatting sqref="O30">
    <cfRule type="expression" dxfId="14786" priority="1638" stopIfTrue="1">
      <formula>LEN(TRIM($O$30))=0</formula>
    </cfRule>
  </conditionalFormatting>
  <conditionalFormatting sqref="P30">
    <cfRule type="expression" dxfId="14785" priority="1639" stopIfTrue="1">
      <formula>LEN(TRIM($P$30))=0</formula>
    </cfRule>
  </conditionalFormatting>
  <conditionalFormatting sqref="N31">
    <cfRule type="expression" dxfId="14784" priority="1640" stopIfTrue="1">
      <formula>LEN(TRIM($N$31))=0</formula>
    </cfRule>
  </conditionalFormatting>
  <conditionalFormatting sqref="O31">
    <cfRule type="expression" dxfId="14783" priority="1641" stopIfTrue="1">
      <formula>LEN(TRIM($O$31))=0</formula>
    </cfRule>
  </conditionalFormatting>
  <conditionalFormatting sqref="P31">
    <cfRule type="expression" dxfId="14782" priority="1642" stopIfTrue="1">
      <formula>LEN(TRIM($P$31))=0</formula>
    </cfRule>
  </conditionalFormatting>
  <conditionalFormatting sqref="N32">
    <cfRule type="expression" dxfId="14781" priority="1643" stopIfTrue="1">
      <formula>LEN(TRIM($N$32))=0</formula>
    </cfRule>
  </conditionalFormatting>
  <conditionalFormatting sqref="O32">
    <cfRule type="expression" dxfId="14780" priority="1644" stopIfTrue="1">
      <formula>LEN(TRIM($O$32))=0</formula>
    </cfRule>
  </conditionalFormatting>
  <conditionalFormatting sqref="P32">
    <cfRule type="expression" dxfId="14779" priority="1645" stopIfTrue="1">
      <formula>LEN(TRIM($P$32))=0</formula>
    </cfRule>
  </conditionalFormatting>
  <conditionalFormatting sqref="N33">
    <cfRule type="expression" dxfId="14778" priority="1646" stopIfTrue="1">
      <formula>LEN(TRIM($N$33))=0</formula>
    </cfRule>
  </conditionalFormatting>
  <conditionalFormatting sqref="O33">
    <cfRule type="expression" dxfId="14777" priority="1647" stopIfTrue="1">
      <formula>LEN(TRIM($O$33))=0</formula>
    </cfRule>
  </conditionalFormatting>
  <conditionalFormatting sqref="P33">
    <cfRule type="expression" dxfId="14776" priority="1648" stopIfTrue="1">
      <formula>LEN(TRIM($P$33))=0</formula>
    </cfRule>
  </conditionalFormatting>
  <conditionalFormatting sqref="N34">
    <cfRule type="expression" dxfId="14775" priority="1649" stopIfTrue="1">
      <formula>LEN(TRIM($N$34))=0</formula>
    </cfRule>
  </conditionalFormatting>
  <conditionalFormatting sqref="O34">
    <cfRule type="expression" dxfId="14774" priority="1650" stopIfTrue="1">
      <formula>LEN(TRIM($O$34))=0</formula>
    </cfRule>
  </conditionalFormatting>
  <conditionalFormatting sqref="P34">
    <cfRule type="expression" dxfId="14773" priority="1651" stopIfTrue="1">
      <formula>LEN(TRIM($P$34))=0</formula>
    </cfRule>
  </conditionalFormatting>
  <conditionalFormatting sqref="R28">
    <cfRule type="expression" dxfId="14772" priority="1652" stopIfTrue="1">
      <formula>LEN(TRIM($R$28))=0</formula>
    </cfRule>
  </conditionalFormatting>
  <conditionalFormatting sqref="S28">
    <cfRule type="expression" dxfId="14771" priority="1653" stopIfTrue="1">
      <formula>LEN(TRIM($S$28))=0</formula>
    </cfRule>
  </conditionalFormatting>
  <conditionalFormatting sqref="T28">
    <cfRule type="expression" dxfId="14770" priority="1654" stopIfTrue="1">
      <formula>LEN(TRIM($T$28))=0</formula>
    </cfRule>
  </conditionalFormatting>
  <conditionalFormatting sqref="R29">
    <cfRule type="expression" dxfId="14769" priority="1655" stopIfTrue="1">
      <formula>LEN(TRIM($R$29))=0</formula>
    </cfRule>
  </conditionalFormatting>
  <conditionalFormatting sqref="S29">
    <cfRule type="expression" dxfId="14768" priority="1656" stopIfTrue="1">
      <formula>LEN(TRIM($S$29))=0</formula>
    </cfRule>
  </conditionalFormatting>
  <conditionalFormatting sqref="T29">
    <cfRule type="expression" dxfId="14767" priority="1657" stopIfTrue="1">
      <formula>LEN(TRIM($T$29))=0</formula>
    </cfRule>
  </conditionalFormatting>
  <conditionalFormatting sqref="R30">
    <cfRule type="expression" dxfId="14766" priority="1658" stopIfTrue="1">
      <formula>LEN(TRIM($R$30))=0</formula>
    </cfRule>
  </conditionalFormatting>
  <conditionalFormatting sqref="S30">
    <cfRule type="expression" dxfId="14765" priority="1659" stopIfTrue="1">
      <formula>LEN(TRIM($S$30))=0</formula>
    </cfRule>
  </conditionalFormatting>
  <conditionalFormatting sqref="T30">
    <cfRule type="expression" dxfId="14764" priority="1660" stopIfTrue="1">
      <formula>LEN(TRIM($T$30))=0</formula>
    </cfRule>
  </conditionalFormatting>
  <conditionalFormatting sqref="R31">
    <cfRule type="expression" dxfId="14763" priority="1661" stopIfTrue="1">
      <formula>LEN(TRIM($R$31))=0</formula>
    </cfRule>
  </conditionalFormatting>
  <conditionalFormatting sqref="S31">
    <cfRule type="expression" dxfId="14762" priority="1662" stopIfTrue="1">
      <formula>LEN(TRIM($S$31))=0</formula>
    </cfRule>
  </conditionalFormatting>
  <conditionalFormatting sqref="T31">
    <cfRule type="expression" dxfId="14761" priority="1663" stopIfTrue="1">
      <formula>LEN(TRIM($T$31))=0</formula>
    </cfRule>
  </conditionalFormatting>
  <conditionalFormatting sqref="R32">
    <cfRule type="expression" dxfId="14760" priority="1664" stopIfTrue="1">
      <formula>LEN(TRIM($R$32))=0</formula>
    </cfRule>
  </conditionalFormatting>
  <conditionalFormatting sqref="S32">
    <cfRule type="expression" dxfId="14759" priority="1665" stopIfTrue="1">
      <formula>LEN(TRIM($S$32))=0</formula>
    </cfRule>
  </conditionalFormatting>
  <conditionalFormatting sqref="T32">
    <cfRule type="expression" dxfId="14758" priority="1666" stopIfTrue="1">
      <formula>LEN(TRIM($T$32))=0</formula>
    </cfRule>
  </conditionalFormatting>
  <conditionalFormatting sqref="R33">
    <cfRule type="expression" dxfId="14757" priority="1667" stopIfTrue="1">
      <formula>LEN(TRIM($R$33))=0</formula>
    </cfRule>
  </conditionalFormatting>
  <conditionalFormatting sqref="S33">
    <cfRule type="expression" dxfId="14756" priority="1668" stopIfTrue="1">
      <formula>LEN(TRIM($S$33))=0</formula>
    </cfRule>
  </conditionalFormatting>
  <conditionalFormatting sqref="T33">
    <cfRule type="expression" dxfId="14755" priority="1669" stopIfTrue="1">
      <formula>LEN(TRIM($T$33))=0</formula>
    </cfRule>
  </conditionalFormatting>
  <conditionalFormatting sqref="R34">
    <cfRule type="expression" dxfId="14754" priority="1670" stopIfTrue="1">
      <formula>LEN(TRIM($R$34))=0</formula>
    </cfRule>
  </conditionalFormatting>
  <conditionalFormatting sqref="S34">
    <cfRule type="expression" dxfId="14753" priority="1671" stopIfTrue="1">
      <formula>LEN(TRIM($S$34))=0</formula>
    </cfRule>
  </conditionalFormatting>
  <conditionalFormatting sqref="T34">
    <cfRule type="expression" dxfId="14752" priority="1672" stopIfTrue="1">
      <formula>LEN(TRIM($T$34))=0</formula>
    </cfRule>
  </conditionalFormatting>
  <conditionalFormatting sqref="V28">
    <cfRule type="expression" dxfId="14751" priority="1673" stopIfTrue="1">
      <formula>LEN(TRIM($V$28))=0</formula>
    </cfRule>
  </conditionalFormatting>
  <conditionalFormatting sqref="W28">
    <cfRule type="expression" dxfId="14750" priority="1674" stopIfTrue="1">
      <formula>LEN(TRIM($W$28))=0</formula>
    </cfRule>
  </conditionalFormatting>
  <conditionalFormatting sqref="X28">
    <cfRule type="expression" dxfId="14749" priority="1675" stopIfTrue="1">
      <formula>LEN(TRIM($X$28))=0</formula>
    </cfRule>
  </conditionalFormatting>
  <conditionalFormatting sqref="V29">
    <cfRule type="expression" dxfId="14748" priority="1676" stopIfTrue="1">
      <formula>LEN(TRIM($V$29))=0</formula>
    </cfRule>
  </conditionalFormatting>
  <conditionalFormatting sqref="W29">
    <cfRule type="expression" dxfId="14747" priority="1677" stopIfTrue="1">
      <formula>LEN(TRIM($W$29))=0</formula>
    </cfRule>
  </conditionalFormatting>
  <conditionalFormatting sqref="X29">
    <cfRule type="expression" dxfId="14746" priority="1678" stopIfTrue="1">
      <formula>LEN(TRIM($X$29))=0</formula>
    </cfRule>
  </conditionalFormatting>
  <conditionalFormatting sqref="V30">
    <cfRule type="expression" dxfId="14745" priority="1679" stopIfTrue="1">
      <formula>LEN(TRIM($V$30))=0</formula>
    </cfRule>
  </conditionalFormatting>
  <conditionalFormatting sqref="W30">
    <cfRule type="expression" dxfId="14744" priority="1680" stopIfTrue="1">
      <formula>LEN(TRIM($W$30))=0</formula>
    </cfRule>
  </conditionalFormatting>
  <conditionalFormatting sqref="X30">
    <cfRule type="expression" dxfId="14743" priority="1681" stopIfTrue="1">
      <formula>LEN(TRIM($X$30))=0</formula>
    </cfRule>
  </conditionalFormatting>
  <conditionalFormatting sqref="V31">
    <cfRule type="expression" dxfId="14742" priority="1682" stopIfTrue="1">
      <formula>LEN(TRIM($V$31))=0</formula>
    </cfRule>
  </conditionalFormatting>
  <conditionalFormatting sqref="W31">
    <cfRule type="expression" dxfId="14741" priority="1683" stopIfTrue="1">
      <formula>LEN(TRIM($W$31))=0</formula>
    </cfRule>
  </conditionalFormatting>
  <conditionalFormatting sqref="X31">
    <cfRule type="expression" dxfId="14740" priority="1684" stopIfTrue="1">
      <formula>LEN(TRIM($X$31))=0</formula>
    </cfRule>
  </conditionalFormatting>
  <conditionalFormatting sqref="V32">
    <cfRule type="expression" dxfId="14739" priority="1685" stopIfTrue="1">
      <formula>LEN(TRIM($V$32))=0</formula>
    </cfRule>
  </conditionalFormatting>
  <conditionalFormatting sqref="W32">
    <cfRule type="expression" dxfId="14738" priority="1686" stopIfTrue="1">
      <formula>LEN(TRIM($W$32))=0</formula>
    </cfRule>
  </conditionalFormatting>
  <conditionalFormatting sqref="X32">
    <cfRule type="expression" dxfId="14737" priority="1687" stopIfTrue="1">
      <formula>LEN(TRIM($X$32))=0</formula>
    </cfRule>
  </conditionalFormatting>
  <conditionalFormatting sqref="V33">
    <cfRule type="expression" dxfId="14736" priority="1688" stopIfTrue="1">
      <formula>LEN(TRIM($V$33))=0</formula>
    </cfRule>
  </conditionalFormatting>
  <conditionalFormatting sqref="W33">
    <cfRule type="expression" dxfId="14735" priority="1689" stopIfTrue="1">
      <formula>LEN(TRIM($W$33))=0</formula>
    </cfRule>
  </conditionalFormatting>
  <conditionalFormatting sqref="X33">
    <cfRule type="expression" dxfId="14734" priority="1690" stopIfTrue="1">
      <formula>LEN(TRIM($X$33))=0</formula>
    </cfRule>
  </conditionalFormatting>
  <conditionalFormatting sqref="V34">
    <cfRule type="expression" dxfId="14733" priority="1691" stopIfTrue="1">
      <formula>LEN(TRIM($V$34))=0</formula>
    </cfRule>
  </conditionalFormatting>
  <conditionalFormatting sqref="W34">
    <cfRule type="expression" dxfId="14732" priority="1692" stopIfTrue="1">
      <formula>LEN(TRIM($W$34))=0</formula>
    </cfRule>
  </conditionalFormatting>
  <conditionalFormatting sqref="X34">
    <cfRule type="expression" dxfId="14731" priority="1693" stopIfTrue="1">
      <formula>LEN(TRIM($X$34))=0</formula>
    </cfRule>
  </conditionalFormatting>
  <conditionalFormatting sqref="AD28">
    <cfRule type="expression" dxfId="14730" priority="1694" stopIfTrue="1">
      <formula>LEN(TRIM($AD$28))=0</formula>
    </cfRule>
  </conditionalFormatting>
  <conditionalFormatting sqref="AE28">
    <cfRule type="expression" dxfId="14729" priority="1695" stopIfTrue="1">
      <formula>LEN(TRIM($AE$28))=0</formula>
    </cfRule>
  </conditionalFormatting>
  <conditionalFormatting sqref="AF28">
    <cfRule type="expression" dxfId="14728" priority="1696" stopIfTrue="1">
      <formula>LEN(TRIM($AF$28))=0</formula>
    </cfRule>
  </conditionalFormatting>
  <conditionalFormatting sqref="AD29">
    <cfRule type="expression" dxfId="14727" priority="1697" stopIfTrue="1">
      <formula>LEN(TRIM($AD$29))=0</formula>
    </cfRule>
  </conditionalFormatting>
  <conditionalFormatting sqref="AE29">
    <cfRule type="expression" dxfId="14726" priority="1698" stopIfTrue="1">
      <formula>LEN(TRIM($AE$29))=0</formula>
    </cfRule>
  </conditionalFormatting>
  <conditionalFormatting sqref="AF29">
    <cfRule type="expression" dxfId="14725" priority="1699" stopIfTrue="1">
      <formula>LEN(TRIM($AF$29))=0</formula>
    </cfRule>
  </conditionalFormatting>
  <conditionalFormatting sqref="AD30">
    <cfRule type="expression" dxfId="14724" priority="1700" stopIfTrue="1">
      <formula>LEN(TRIM($AD$30))=0</formula>
    </cfRule>
  </conditionalFormatting>
  <conditionalFormatting sqref="AE30">
    <cfRule type="expression" dxfId="14723" priority="1701" stopIfTrue="1">
      <formula>LEN(TRIM($AE$30))=0</formula>
    </cfRule>
  </conditionalFormatting>
  <conditionalFormatting sqref="AF30">
    <cfRule type="expression" dxfId="14722" priority="1702" stopIfTrue="1">
      <formula>LEN(TRIM($AF$30))=0</formula>
    </cfRule>
  </conditionalFormatting>
  <conditionalFormatting sqref="AD31">
    <cfRule type="expression" dxfId="14721" priority="1703" stopIfTrue="1">
      <formula>LEN(TRIM($AD$31))=0</formula>
    </cfRule>
  </conditionalFormatting>
  <conditionalFormatting sqref="AE31">
    <cfRule type="expression" dxfId="14720" priority="1704" stopIfTrue="1">
      <formula>LEN(TRIM($AE$31))=0</formula>
    </cfRule>
  </conditionalFormatting>
  <conditionalFormatting sqref="AF31">
    <cfRule type="expression" dxfId="14719" priority="1705" stopIfTrue="1">
      <formula>LEN(TRIM($AF$31))=0</formula>
    </cfRule>
  </conditionalFormatting>
  <conditionalFormatting sqref="AD32">
    <cfRule type="expression" dxfId="14718" priority="1706" stopIfTrue="1">
      <formula>LEN(TRIM($AD$32))=0</formula>
    </cfRule>
  </conditionalFormatting>
  <conditionalFormatting sqref="AE32">
    <cfRule type="expression" dxfId="14717" priority="1707" stopIfTrue="1">
      <formula>LEN(TRIM($AE$32))=0</formula>
    </cfRule>
  </conditionalFormatting>
  <conditionalFormatting sqref="AF32">
    <cfRule type="expression" dxfId="14716" priority="1708" stopIfTrue="1">
      <formula>LEN(TRIM($AF$32))=0</formula>
    </cfRule>
  </conditionalFormatting>
  <conditionalFormatting sqref="AD33">
    <cfRule type="expression" dxfId="14715" priority="1709" stopIfTrue="1">
      <formula>LEN(TRIM($AD$33))=0</formula>
    </cfRule>
  </conditionalFormatting>
  <conditionalFormatting sqref="AE33">
    <cfRule type="expression" dxfId="14714" priority="1710" stopIfTrue="1">
      <formula>LEN(TRIM($AE$33))=0</formula>
    </cfRule>
  </conditionalFormatting>
  <conditionalFormatting sqref="AF33">
    <cfRule type="expression" dxfId="14713" priority="1711" stopIfTrue="1">
      <formula>LEN(TRIM($AF$33))=0</formula>
    </cfRule>
  </conditionalFormatting>
  <conditionalFormatting sqref="AD34">
    <cfRule type="expression" dxfId="14712" priority="1712" stopIfTrue="1">
      <formula>LEN(TRIM($AD$34))=0</formula>
    </cfRule>
  </conditionalFormatting>
  <conditionalFormatting sqref="AE34">
    <cfRule type="expression" dxfId="14711" priority="1713" stopIfTrue="1">
      <formula>LEN(TRIM($AE$34))=0</formula>
    </cfRule>
  </conditionalFormatting>
  <conditionalFormatting sqref="AF34">
    <cfRule type="expression" dxfId="14710" priority="1714" stopIfTrue="1">
      <formula>LEN(TRIM($AF$34))=0</formula>
    </cfRule>
  </conditionalFormatting>
  <conditionalFormatting sqref="F36">
    <cfRule type="expression" dxfId="14709" priority="1715" stopIfTrue="1">
      <formula>LEN(TRIM($F$36))=0</formula>
    </cfRule>
  </conditionalFormatting>
  <conditionalFormatting sqref="G36">
    <cfRule type="expression" dxfId="14708" priority="1716" stopIfTrue="1">
      <formula>LEN(TRIM($G$36))=0</formula>
    </cfRule>
  </conditionalFormatting>
  <conditionalFormatting sqref="H36">
    <cfRule type="expression" dxfId="14707" priority="1717" stopIfTrue="1">
      <formula>LEN(TRIM($H$36))=0</formula>
    </cfRule>
  </conditionalFormatting>
  <conditionalFormatting sqref="J36">
    <cfRule type="expression" dxfId="14706" priority="1718" stopIfTrue="1">
      <formula>LEN(TRIM($J$36))=0</formula>
    </cfRule>
  </conditionalFormatting>
  <conditionalFormatting sqref="K36">
    <cfRule type="expression" dxfId="14705" priority="1719" stopIfTrue="1">
      <formula>LEN(TRIM($K$36))=0</formula>
    </cfRule>
  </conditionalFormatting>
  <conditionalFormatting sqref="L36">
    <cfRule type="expression" dxfId="14704" priority="1720" stopIfTrue="1">
      <formula>LEN(TRIM($L$36))=0</formula>
    </cfRule>
  </conditionalFormatting>
  <conditionalFormatting sqref="N36">
    <cfRule type="expression" dxfId="14703" priority="1721" stopIfTrue="1">
      <formula>LEN(TRIM($N$36))=0</formula>
    </cfRule>
  </conditionalFormatting>
  <conditionalFormatting sqref="O36">
    <cfRule type="expression" dxfId="14702" priority="1722" stopIfTrue="1">
      <formula>LEN(TRIM($O$36))=0</formula>
    </cfRule>
  </conditionalFormatting>
  <conditionalFormatting sqref="P36">
    <cfRule type="expression" dxfId="14701" priority="1723" stopIfTrue="1">
      <formula>LEN(TRIM($P$36))=0</formula>
    </cfRule>
  </conditionalFormatting>
  <conditionalFormatting sqref="R36">
    <cfRule type="expression" dxfId="14700" priority="1724" stopIfTrue="1">
      <formula>LEN(TRIM($R$36))=0</formula>
    </cfRule>
  </conditionalFormatting>
  <conditionalFormatting sqref="S36">
    <cfRule type="expression" dxfId="14699" priority="1725" stopIfTrue="1">
      <formula>LEN(TRIM($S$36))=0</formula>
    </cfRule>
  </conditionalFormatting>
  <conditionalFormatting sqref="T36">
    <cfRule type="expression" dxfId="14698" priority="1726" stopIfTrue="1">
      <formula>LEN(TRIM($T$36))=0</formula>
    </cfRule>
  </conditionalFormatting>
  <conditionalFormatting sqref="V36">
    <cfRule type="expression" dxfId="14697" priority="1727" stopIfTrue="1">
      <formula>LEN(TRIM($V$36))=0</formula>
    </cfRule>
  </conditionalFormatting>
  <conditionalFormatting sqref="W36">
    <cfRule type="expression" dxfId="14696" priority="1728" stopIfTrue="1">
      <formula>LEN(TRIM($W$36))=0</formula>
    </cfRule>
  </conditionalFormatting>
  <conditionalFormatting sqref="X36">
    <cfRule type="expression" dxfId="14695" priority="1729" stopIfTrue="1">
      <formula>LEN(TRIM($X$36))=0</formula>
    </cfRule>
  </conditionalFormatting>
  <conditionalFormatting sqref="AD36">
    <cfRule type="expression" dxfId="14694" priority="1730" stopIfTrue="1">
      <formula>LEN(TRIM($AD$36))=0</formula>
    </cfRule>
  </conditionalFormatting>
  <conditionalFormatting sqref="AE36">
    <cfRule type="expression" dxfId="14693" priority="1731" stopIfTrue="1">
      <formula>LEN(TRIM($AE$36))=0</formula>
    </cfRule>
  </conditionalFormatting>
  <conditionalFormatting sqref="AF36">
    <cfRule type="expression" dxfId="14692" priority="1732" stopIfTrue="1">
      <formula>LEN(TRIM($AF$36))=0</formula>
    </cfRule>
  </conditionalFormatting>
  <conditionalFormatting sqref="F42">
    <cfRule type="expression" dxfId="14691" priority="1733" stopIfTrue="1">
      <formula>LEN(TRIM($F$42))=0</formula>
    </cfRule>
  </conditionalFormatting>
  <conditionalFormatting sqref="G42">
    <cfRule type="expression" dxfId="14690" priority="1734" stopIfTrue="1">
      <formula>LEN(TRIM($G$42))=0</formula>
    </cfRule>
  </conditionalFormatting>
  <conditionalFormatting sqref="H42">
    <cfRule type="expression" dxfId="14689" priority="1735" stopIfTrue="1">
      <formula>LEN(TRIM($H$42))=0</formula>
    </cfRule>
  </conditionalFormatting>
  <conditionalFormatting sqref="J42">
    <cfRule type="expression" dxfId="14688" priority="1736" stopIfTrue="1">
      <formula>LEN(TRIM($J$42))=0</formula>
    </cfRule>
  </conditionalFormatting>
  <conditionalFormatting sqref="K42">
    <cfRule type="expression" dxfId="14687" priority="1737" stopIfTrue="1">
      <formula>LEN(TRIM($K$42))=0</formula>
    </cfRule>
  </conditionalFormatting>
  <conditionalFormatting sqref="L42">
    <cfRule type="expression" dxfId="14686" priority="1738" stopIfTrue="1">
      <formula>LEN(TRIM($L$42))=0</formula>
    </cfRule>
  </conditionalFormatting>
  <conditionalFormatting sqref="N42">
    <cfRule type="expression" dxfId="14685" priority="1739" stopIfTrue="1">
      <formula>LEN(TRIM($N$42))=0</formula>
    </cfRule>
  </conditionalFormatting>
  <conditionalFormatting sqref="O42">
    <cfRule type="expression" dxfId="14684" priority="1740" stopIfTrue="1">
      <formula>LEN(TRIM($O$42))=0</formula>
    </cfRule>
  </conditionalFormatting>
  <conditionalFormatting sqref="P42">
    <cfRule type="expression" dxfId="14683" priority="1741" stopIfTrue="1">
      <formula>LEN(TRIM($P$42))=0</formula>
    </cfRule>
  </conditionalFormatting>
  <conditionalFormatting sqref="R42">
    <cfRule type="expression" dxfId="14682" priority="1742" stopIfTrue="1">
      <formula>LEN(TRIM($R$42))=0</formula>
    </cfRule>
  </conditionalFormatting>
  <conditionalFormatting sqref="S42">
    <cfRule type="expression" dxfId="14681" priority="1743" stopIfTrue="1">
      <formula>LEN(TRIM($S$42))=0</formula>
    </cfRule>
  </conditionalFormatting>
  <conditionalFormatting sqref="T42">
    <cfRule type="expression" dxfId="14680" priority="1744" stopIfTrue="1">
      <formula>LEN(TRIM($T$42))=0</formula>
    </cfRule>
  </conditionalFormatting>
  <conditionalFormatting sqref="V42">
    <cfRule type="expression" dxfId="14679" priority="1745" stopIfTrue="1">
      <formula>LEN(TRIM($V$42))=0</formula>
    </cfRule>
  </conditionalFormatting>
  <conditionalFormatting sqref="W42">
    <cfRule type="expression" dxfId="14678" priority="1746" stopIfTrue="1">
      <formula>LEN(TRIM($W$42))=0</formula>
    </cfRule>
  </conditionalFormatting>
  <conditionalFormatting sqref="X42">
    <cfRule type="expression" dxfId="14677" priority="1747" stopIfTrue="1">
      <formula>LEN(TRIM($X$42))=0</formula>
    </cfRule>
  </conditionalFormatting>
  <conditionalFormatting sqref="AD42">
    <cfRule type="expression" dxfId="14676" priority="1748" stopIfTrue="1">
      <formula>LEN(TRIM($AD$42))=0</formula>
    </cfRule>
  </conditionalFormatting>
  <conditionalFormatting sqref="AE42">
    <cfRule type="expression" dxfId="14675" priority="1749" stopIfTrue="1">
      <formula>LEN(TRIM($AE$42))=0</formula>
    </cfRule>
  </conditionalFormatting>
  <conditionalFormatting sqref="AF42">
    <cfRule type="expression" dxfId="14674" priority="1750" stopIfTrue="1">
      <formula>LEN(TRIM($AF$42))=0</formula>
    </cfRule>
  </conditionalFormatting>
  <conditionalFormatting sqref="F44">
    <cfRule type="expression" dxfId="14673" priority="1751" stopIfTrue="1">
      <formula>LEN(TRIM($F$44))=0</formula>
    </cfRule>
  </conditionalFormatting>
  <conditionalFormatting sqref="G44">
    <cfRule type="expression" dxfId="14672" priority="1752" stopIfTrue="1">
      <formula>LEN(TRIM($G$44))=0</formula>
    </cfRule>
  </conditionalFormatting>
  <conditionalFormatting sqref="H44">
    <cfRule type="expression" dxfId="14671" priority="1753" stopIfTrue="1">
      <formula>LEN(TRIM($H$44))=0</formula>
    </cfRule>
  </conditionalFormatting>
  <conditionalFormatting sqref="J44">
    <cfRule type="expression" dxfId="14670" priority="1754" stopIfTrue="1">
      <formula>LEN(TRIM($J$44))=0</formula>
    </cfRule>
  </conditionalFormatting>
  <conditionalFormatting sqref="K44">
    <cfRule type="expression" dxfId="14669" priority="1755" stopIfTrue="1">
      <formula>LEN(TRIM($K$44))=0</formula>
    </cfRule>
  </conditionalFormatting>
  <conditionalFormatting sqref="L44">
    <cfRule type="expression" dxfId="14668" priority="1756" stopIfTrue="1">
      <formula>LEN(TRIM($L$44))=0</formula>
    </cfRule>
  </conditionalFormatting>
  <conditionalFormatting sqref="N44">
    <cfRule type="expression" dxfId="14667" priority="1757" stopIfTrue="1">
      <formula>LEN(TRIM($N$44))=0</formula>
    </cfRule>
  </conditionalFormatting>
  <conditionalFormatting sqref="O44">
    <cfRule type="expression" dxfId="14666" priority="1758" stopIfTrue="1">
      <formula>LEN(TRIM($O$44))=0</formula>
    </cfRule>
  </conditionalFormatting>
  <conditionalFormatting sqref="P44">
    <cfRule type="expression" dxfId="14665" priority="1759" stopIfTrue="1">
      <formula>LEN(TRIM($P$44))=0</formula>
    </cfRule>
  </conditionalFormatting>
  <conditionalFormatting sqref="R44">
    <cfRule type="expression" dxfId="14664" priority="1760" stopIfTrue="1">
      <formula>LEN(TRIM($R$44))=0</formula>
    </cfRule>
  </conditionalFormatting>
  <conditionalFormatting sqref="S44">
    <cfRule type="expression" dxfId="14663" priority="1761" stopIfTrue="1">
      <formula>LEN(TRIM($S$44))=0</formula>
    </cfRule>
  </conditionalFormatting>
  <conditionalFormatting sqref="T44">
    <cfRule type="expression" dxfId="14662" priority="1762" stopIfTrue="1">
      <formula>LEN(TRIM($T$44))=0</formula>
    </cfRule>
  </conditionalFormatting>
  <conditionalFormatting sqref="V44">
    <cfRule type="expression" dxfId="14661" priority="1763" stopIfTrue="1">
      <formula>LEN(TRIM($V$44))=0</formula>
    </cfRule>
  </conditionalFormatting>
  <conditionalFormatting sqref="W44">
    <cfRule type="expression" dxfId="14660" priority="1764" stopIfTrue="1">
      <formula>LEN(TRIM($W$44))=0</formula>
    </cfRule>
  </conditionalFormatting>
  <conditionalFormatting sqref="X44">
    <cfRule type="expression" dxfId="14659" priority="1765" stopIfTrue="1">
      <formula>LEN(TRIM($X$44))=0</formula>
    </cfRule>
  </conditionalFormatting>
  <conditionalFormatting sqref="AD44">
    <cfRule type="expression" dxfId="14658" priority="1766" stopIfTrue="1">
      <formula>LEN(TRIM($AD$44))=0</formula>
    </cfRule>
  </conditionalFormatting>
  <conditionalFormatting sqref="AE44">
    <cfRule type="expression" dxfId="14657" priority="1767" stopIfTrue="1">
      <formula>LEN(TRIM($AE$44))=0</formula>
    </cfRule>
  </conditionalFormatting>
  <conditionalFormatting sqref="AF44">
    <cfRule type="expression" dxfId="14656" priority="1768" stopIfTrue="1">
      <formula>LEN(TRIM($AF$44))=0</formula>
    </cfRule>
  </conditionalFormatting>
  <conditionalFormatting sqref="F46">
    <cfRule type="expression" dxfId="14655" priority="1769" stopIfTrue="1">
      <formula>LEN(TRIM($F$46))=0</formula>
    </cfRule>
  </conditionalFormatting>
  <conditionalFormatting sqref="G46">
    <cfRule type="expression" dxfId="14654" priority="1770" stopIfTrue="1">
      <formula>LEN(TRIM($G$46))=0</formula>
    </cfRule>
  </conditionalFormatting>
  <conditionalFormatting sqref="H46">
    <cfRule type="expression" dxfId="14653" priority="1771" stopIfTrue="1">
      <formula>LEN(TRIM($H$46))=0</formula>
    </cfRule>
  </conditionalFormatting>
  <conditionalFormatting sqref="F47">
    <cfRule type="expression" dxfId="14652" priority="1772" stopIfTrue="1">
      <formula>LEN(TRIM($F$47))=0</formula>
    </cfRule>
  </conditionalFormatting>
  <conditionalFormatting sqref="G47">
    <cfRule type="expression" dxfId="14651" priority="1773" stopIfTrue="1">
      <formula>LEN(TRIM($G$47))=0</formula>
    </cfRule>
  </conditionalFormatting>
  <conditionalFormatting sqref="H47">
    <cfRule type="expression" dxfId="14650" priority="1774" stopIfTrue="1">
      <formula>LEN(TRIM($H$47))=0</formula>
    </cfRule>
  </conditionalFormatting>
  <conditionalFormatting sqref="J46">
    <cfRule type="expression" dxfId="14649" priority="1775" stopIfTrue="1">
      <formula>LEN(TRIM($J$46))=0</formula>
    </cfRule>
  </conditionalFormatting>
  <conditionalFormatting sqref="K46">
    <cfRule type="expression" dxfId="14648" priority="1776" stopIfTrue="1">
      <formula>LEN(TRIM($K$46))=0</formula>
    </cfRule>
  </conditionalFormatting>
  <conditionalFormatting sqref="L46">
    <cfRule type="expression" dxfId="14647" priority="1777" stopIfTrue="1">
      <formula>LEN(TRIM($L$46))=0</formula>
    </cfRule>
  </conditionalFormatting>
  <conditionalFormatting sqref="J47">
    <cfRule type="expression" dxfId="14646" priority="1778" stopIfTrue="1">
      <formula>LEN(TRIM($J$47))=0</formula>
    </cfRule>
  </conditionalFormatting>
  <conditionalFormatting sqref="K47">
    <cfRule type="expression" dxfId="14645" priority="1779" stopIfTrue="1">
      <formula>LEN(TRIM($K$47))=0</formula>
    </cfRule>
  </conditionalFormatting>
  <conditionalFormatting sqref="L47">
    <cfRule type="expression" dxfId="14644" priority="1780" stopIfTrue="1">
      <formula>LEN(TRIM($L$47))=0</formula>
    </cfRule>
  </conditionalFormatting>
  <conditionalFormatting sqref="N46">
    <cfRule type="expression" dxfId="14643" priority="1781" stopIfTrue="1">
      <formula>LEN(TRIM($N$46))=0</formula>
    </cfRule>
  </conditionalFormatting>
  <conditionalFormatting sqref="O46">
    <cfRule type="expression" dxfId="14642" priority="1782" stopIfTrue="1">
      <formula>LEN(TRIM($O$46))=0</formula>
    </cfRule>
  </conditionalFormatting>
  <conditionalFormatting sqref="P46">
    <cfRule type="expression" dxfId="14641" priority="1783" stopIfTrue="1">
      <formula>LEN(TRIM($P$46))=0</formula>
    </cfRule>
  </conditionalFormatting>
  <conditionalFormatting sqref="N47">
    <cfRule type="expression" dxfId="14640" priority="1784" stopIfTrue="1">
      <formula>LEN(TRIM($N$47))=0</formula>
    </cfRule>
  </conditionalFormatting>
  <conditionalFormatting sqref="O47">
    <cfRule type="expression" dxfId="14639" priority="1785" stopIfTrue="1">
      <formula>LEN(TRIM($O$47))=0</formula>
    </cfRule>
  </conditionalFormatting>
  <conditionalFormatting sqref="P47">
    <cfRule type="expression" dxfId="14638" priority="1786" stopIfTrue="1">
      <formula>LEN(TRIM($P$47))=0</formula>
    </cfRule>
  </conditionalFormatting>
  <conditionalFormatting sqref="R46">
    <cfRule type="expression" dxfId="14637" priority="1787" stopIfTrue="1">
      <formula>LEN(TRIM($R$46))=0</formula>
    </cfRule>
  </conditionalFormatting>
  <conditionalFormatting sqref="S46">
    <cfRule type="expression" dxfId="14636" priority="1788" stopIfTrue="1">
      <formula>LEN(TRIM($S$46))=0</formula>
    </cfRule>
  </conditionalFormatting>
  <conditionalFormatting sqref="T46">
    <cfRule type="expression" dxfId="14635" priority="1789" stopIfTrue="1">
      <formula>LEN(TRIM($T$46))=0</formula>
    </cfRule>
  </conditionalFormatting>
  <conditionalFormatting sqref="R47">
    <cfRule type="expression" dxfId="14634" priority="1790" stopIfTrue="1">
      <formula>LEN(TRIM($R$47))=0</formula>
    </cfRule>
  </conditionalFormatting>
  <conditionalFormatting sqref="S47">
    <cfRule type="expression" dxfId="14633" priority="1791" stopIfTrue="1">
      <formula>LEN(TRIM($S$47))=0</formula>
    </cfRule>
  </conditionalFormatting>
  <conditionalFormatting sqref="T47">
    <cfRule type="expression" dxfId="14632" priority="1792" stopIfTrue="1">
      <formula>LEN(TRIM($T$47))=0</formula>
    </cfRule>
  </conditionalFormatting>
  <conditionalFormatting sqref="V46">
    <cfRule type="expression" dxfId="14631" priority="1793" stopIfTrue="1">
      <formula>LEN(TRIM($V$46))=0</formula>
    </cfRule>
  </conditionalFormatting>
  <conditionalFormatting sqref="W46">
    <cfRule type="expression" dxfId="14630" priority="1794" stopIfTrue="1">
      <formula>LEN(TRIM($W$46))=0</formula>
    </cfRule>
  </conditionalFormatting>
  <conditionalFormatting sqref="X46">
    <cfRule type="expression" dxfId="14629" priority="1795" stopIfTrue="1">
      <formula>LEN(TRIM($X$46))=0</formula>
    </cfRule>
  </conditionalFormatting>
  <conditionalFormatting sqref="V47">
    <cfRule type="expression" dxfId="14628" priority="1796" stopIfTrue="1">
      <formula>LEN(TRIM($V$47))=0</formula>
    </cfRule>
  </conditionalFormatting>
  <conditionalFormatting sqref="W47">
    <cfRule type="expression" dxfId="14627" priority="1797" stopIfTrue="1">
      <formula>LEN(TRIM($W$47))=0</formula>
    </cfRule>
  </conditionalFormatting>
  <conditionalFormatting sqref="X47">
    <cfRule type="expression" dxfId="14626" priority="1798" stopIfTrue="1">
      <formula>LEN(TRIM($X$47))=0</formula>
    </cfRule>
  </conditionalFormatting>
  <conditionalFormatting sqref="AD46">
    <cfRule type="expression" dxfId="14625" priority="1799" stopIfTrue="1">
      <formula>LEN(TRIM($AD$46))=0</formula>
    </cfRule>
  </conditionalFormatting>
  <conditionalFormatting sqref="AE46">
    <cfRule type="expression" dxfId="14624" priority="1800" stopIfTrue="1">
      <formula>LEN(TRIM($AE$46))=0</formula>
    </cfRule>
  </conditionalFormatting>
  <conditionalFormatting sqref="AF46">
    <cfRule type="expression" dxfId="14623" priority="1801" stopIfTrue="1">
      <formula>LEN(TRIM($AF$46))=0</formula>
    </cfRule>
  </conditionalFormatting>
  <conditionalFormatting sqref="AD47">
    <cfRule type="expression" dxfId="14622" priority="1802" stopIfTrue="1">
      <formula>LEN(TRIM($AD$47))=0</formula>
    </cfRule>
  </conditionalFormatting>
  <conditionalFormatting sqref="AE47">
    <cfRule type="expression" dxfId="14621" priority="1803" stopIfTrue="1">
      <formula>LEN(TRIM($AE$47))=0</formula>
    </cfRule>
  </conditionalFormatting>
  <conditionalFormatting sqref="AF47">
    <cfRule type="expression" dxfId="14620" priority="1804" stopIfTrue="1">
      <formula>LEN(TRIM($AF$47))=0</formula>
    </cfRule>
  </conditionalFormatting>
  <conditionalFormatting sqref="F49">
    <cfRule type="expression" dxfId="14619" priority="1805" stopIfTrue="1">
      <formula>LEN(TRIM($F$49))=0</formula>
    </cfRule>
  </conditionalFormatting>
  <conditionalFormatting sqref="G49">
    <cfRule type="expression" dxfId="14618" priority="1806" stopIfTrue="1">
      <formula>LEN(TRIM($G$49))=0</formula>
    </cfRule>
  </conditionalFormatting>
  <conditionalFormatting sqref="H49">
    <cfRule type="expression" dxfId="14617" priority="1807" stopIfTrue="1">
      <formula>LEN(TRIM($H$49))=0</formula>
    </cfRule>
  </conditionalFormatting>
  <conditionalFormatting sqref="F50">
    <cfRule type="expression" dxfId="14616" priority="1808" stopIfTrue="1">
      <formula>LEN(TRIM($F$50))=0</formula>
    </cfRule>
  </conditionalFormatting>
  <conditionalFormatting sqref="G50">
    <cfRule type="expression" dxfId="14615" priority="1809" stopIfTrue="1">
      <formula>LEN(TRIM($G$50))=0</formula>
    </cfRule>
  </conditionalFormatting>
  <conditionalFormatting sqref="H50">
    <cfRule type="expression" dxfId="14614" priority="1810" stopIfTrue="1">
      <formula>LEN(TRIM($H$50))=0</formula>
    </cfRule>
  </conditionalFormatting>
  <conditionalFormatting sqref="F51">
    <cfRule type="expression" dxfId="14613" priority="1811" stopIfTrue="1">
      <formula>LEN(TRIM($F$51))=0</formula>
    </cfRule>
  </conditionalFormatting>
  <conditionalFormatting sqref="G51">
    <cfRule type="expression" dxfId="14612" priority="1812" stopIfTrue="1">
      <formula>LEN(TRIM($G$51))=0</formula>
    </cfRule>
  </conditionalFormatting>
  <conditionalFormatting sqref="H51">
    <cfRule type="expression" dxfId="14611" priority="1813" stopIfTrue="1">
      <formula>LEN(TRIM($H$51))=0</formula>
    </cfRule>
  </conditionalFormatting>
  <conditionalFormatting sqref="J49">
    <cfRule type="expression" dxfId="14610" priority="1814" stopIfTrue="1">
      <formula>LEN(TRIM($J$49))=0</formula>
    </cfRule>
  </conditionalFormatting>
  <conditionalFormatting sqref="K49">
    <cfRule type="expression" dxfId="14609" priority="1815" stopIfTrue="1">
      <formula>LEN(TRIM($K$49))=0</formula>
    </cfRule>
  </conditionalFormatting>
  <conditionalFormatting sqref="L49">
    <cfRule type="expression" dxfId="14608" priority="1816" stopIfTrue="1">
      <formula>LEN(TRIM($L$49))=0</formula>
    </cfRule>
  </conditionalFormatting>
  <conditionalFormatting sqref="J50">
    <cfRule type="expression" dxfId="14607" priority="1817" stopIfTrue="1">
      <formula>LEN(TRIM($J$50))=0</formula>
    </cfRule>
  </conditionalFormatting>
  <conditionalFormatting sqref="K50">
    <cfRule type="expression" dxfId="14606" priority="1818" stopIfTrue="1">
      <formula>LEN(TRIM($K$50))=0</formula>
    </cfRule>
  </conditionalFormatting>
  <conditionalFormatting sqref="L50">
    <cfRule type="expression" dxfId="14605" priority="1819" stopIfTrue="1">
      <formula>LEN(TRIM($L$50))=0</formula>
    </cfRule>
  </conditionalFormatting>
  <conditionalFormatting sqref="J51">
    <cfRule type="expression" dxfId="14604" priority="1820" stopIfTrue="1">
      <formula>LEN(TRIM($J$51))=0</formula>
    </cfRule>
  </conditionalFormatting>
  <conditionalFormatting sqref="K51">
    <cfRule type="expression" dxfId="14603" priority="1821" stopIfTrue="1">
      <formula>LEN(TRIM($K$51))=0</formula>
    </cfRule>
  </conditionalFormatting>
  <conditionalFormatting sqref="L51">
    <cfRule type="expression" dxfId="14602" priority="1822" stopIfTrue="1">
      <formula>LEN(TRIM($L$51))=0</formula>
    </cfRule>
  </conditionalFormatting>
  <conditionalFormatting sqref="N49">
    <cfRule type="expression" dxfId="14601" priority="1823" stopIfTrue="1">
      <formula>LEN(TRIM($N$49))=0</formula>
    </cfRule>
  </conditionalFormatting>
  <conditionalFormatting sqref="O49">
    <cfRule type="expression" dxfId="14600" priority="1824" stopIfTrue="1">
      <formula>LEN(TRIM($O$49))=0</formula>
    </cfRule>
  </conditionalFormatting>
  <conditionalFormatting sqref="P49">
    <cfRule type="expression" dxfId="14599" priority="1825" stopIfTrue="1">
      <formula>LEN(TRIM($P$49))=0</formula>
    </cfRule>
  </conditionalFormatting>
  <conditionalFormatting sqref="N50">
    <cfRule type="expression" dxfId="14598" priority="1826" stopIfTrue="1">
      <formula>LEN(TRIM($N$50))=0</formula>
    </cfRule>
  </conditionalFormatting>
  <conditionalFormatting sqref="O50">
    <cfRule type="expression" dxfId="14597" priority="1827" stopIfTrue="1">
      <formula>LEN(TRIM($O$50))=0</formula>
    </cfRule>
  </conditionalFormatting>
  <conditionalFormatting sqref="P50">
    <cfRule type="expression" dxfId="14596" priority="1828" stopIfTrue="1">
      <formula>LEN(TRIM($P$50))=0</formula>
    </cfRule>
  </conditionalFormatting>
  <conditionalFormatting sqref="N51">
    <cfRule type="expression" dxfId="14595" priority="1829" stopIfTrue="1">
      <formula>LEN(TRIM($N$51))=0</formula>
    </cfRule>
  </conditionalFormatting>
  <conditionalFormatting sqref="O51">
    <cfRule type="expression" dxfId="14594" priority="1830" stopIfTrue="1">
      <formula>LEN(TRIM($O$51))=0</formula>
    </cfRule>
  </conditionalFormatting>
  <conditionalFormatting sqref="P51">
    <cfRule type="expression" dxfId="14593" priority="1831" stopIfTrue="1">
      <formula>LEN(TRIM($P$51))=0</formula>
    </cfRule>
  </conditionalFormatting>
  <conditionalFormatting sqref="R49">
    <cfRule type="expression" dxfId="14592" priority="1832" stopIfTrue="1">
      <formula>LEN(TRIM($R$49))=0</formula>
    </cfRule>
  </conditionalFormatting>
  <conditionalFormatting sqref="S49">
    <cfRule type="expression" dxfId="14591" priority="1833" stopIfTrue="1">
      <formula>LEN(TRIM($S$49))=0</formula>
    </cfRule>
  </conditionalFormatting>
  <conditionalFormatting sqref="T49">
    <cfRule type="expression" dxfId="14590" priority="1834" stopIfTrue="1">
      <formula>LEN(TRIM($T$49))=0</formula>
    </cfRule>
  </conditionalFormatting>
  <conditionalFormatting sqref="R50">
    <cfRule type="expression" dxfId="14589" priority="1835" stopIfTrue="1">
      <formula>LEN(TRIM($R$50))=0</formula>
    </cfRule>
  </conditionalFormatting>
  <conditionalFormatting sqref="S50">
    <cfRule type="expression" dxfId="14588" priority="1836" stopIfTrue="1">
      <formula>LEN(TRIM($S$50))=0</formula>
    </cfRule>
  </conditionalFormatting>
  <conditionalFormatting sqref="T50">
    <cfRule type="expression" dxfId="14587" priority="1837" stopIfTrue="1">
      <formula>LEN(TRIM($T$50))=0</formula>
    </cfRule>
  </conditionalFormatting>
  <conditionalFormatting sqref="R51">
    <cfRule type="expression" dxfId="14586" priority="1838" stopIfTrue="1">
      <formula>LEN(TRIM($R$51))=0</formula>
    </cfRule>
  </conditionalFormatting>
  <conditionalFormatting sqref="S51">
    <cfRule type="expression" dxfId="14585" priority="1839" stopIfTrue="1">
      <formula>LEN(TRIM($S$51))=0</formula>
    </cfRule>
  </conditionalFormatting>
  <conditionalFormatting sqref="T51">
    <cfRule type="expression" dxfId="14584" priority="1840" stopIfTrue="1">
      <formula>LEN(TRIM($T$51))=0</formula>
    </cfRule>
  </conditionalFormatting>
  <conditionalFormatting sqref="V49">
    <cfRule type="expression" dxfId="14583" priority="1841" stopIfTrue="1">
      <formula>LEN(TRIM($V$49))=0</formula>
    </cfRule>
  </conditionalFormatting>
  <conditionalFormatting sqref="W49">
    <cfRule type="expression" dxfId="14582" priority="1842" stopIfTrue="1">
      <formula>LEN(TRIM($W$49))=0</formula>
    </cfRule>
  </conditionalFormatting>
  <conditionalFormatting sqref="X49">
    <cfRule type="expression" dxfId="14581" priority="1843" stopIfTrue="1">
      <formula>LEN(TRIM($X$49))=0</formula>
    </cfRule>
  </conditionalFormatting>
  <conditionalFormatting sqref="V50">
    <cfRule type="expression" dxfId="14580" priority="1844" stopIfTrue="1">
      <formula>LEN(TRIM($V$50))=0</formula>
    </cfRule>
  </conditionalFormatting>
  <conditionalFormatting sqref="W50">
    <cfRule type="expression" dxfId="14579" priority="1845" stopIfTrue="1">
      <formula>LEN(TRIM($W$50))=0</formula>
    </cfRule>
  </conditionalFormatting>
  <conditionalFormatting sqref="X50">
    <cfRule type="expression" dxfId="14578" priority="1846" stopIfTrue="1">
      <formula>LEN(TRIM($X$50))=0</formula>
    </cfRule>
  </conditionalFormatting>
  <conditionalFormatting sqref="V51">
    <cfRule type="expression" dxfId="14577" priority="1847" stopIfTrue="1">
      <formula>LEN(TRIM($V$51))=0</formula>
    </cfRule>
  </conditionalFormatting>
  <conditionalFormatting sqref="W51">
    <cfRule type="expression" dxfId="14576" priority="1848" stopIfTrue="1">
      <formula>LEN(TRIM($W$51))=0</formula>
    </cfRule>
  </conditionalFormatting>
  <conditionalFormatting sqref="X51">
    <cfRule type="expression" dxfId="14575" priority="1849" stopIfTrue="1">
      <formula>LEN(TRIM($X$51))=0</formula>
    </cfRule>
  </conditionalFormatting>
  <conditionalFormatting sqref="AD49">
    <cfRule type="expression" dxfId="14574" priority="1850" stopIfTrue="1">
      <formula>LEN(TRIM($AD$49))=0</formula>
    </cfRule>
  </conditionalFormatting>
  <conditionalFormatting sqref="AE49">
    <cfRule type="expression" dxfId="14573" priority="1851" stopIfTrue="1">
      <formula>LEN(TRIM($AE$49))=0</formula>
    </cfRule>
  </conditionalFormatting>
  <conditionalFormatting sqref="AF49">
    <cfRule type="expression" dxfId="14572" priority="1852" stopIfTrue="1">
      <formula>LEN(TRIM($AF$49))=0</formula>
    </cfRule>
  </conditionalFormatting>
  <conditionalFormatting sqref="AD50">
    <cfRule type="expression" dxfId="14571" priority="1853" stopIfTrue="1">
      <formula>LEN(TRIM($AD$50))=0</formula>
    </cfRule>
  </conditionalFormatting>
  <conditionalFormatting sqref="AE50">
    <cfRule type="expression" dxfId="14570" priority="1854" stopIfTrue="1">
      <formula>LEN(TRIM($AE$50))=0</formula>
    </cfRule>
  </conditionalFormatting>
  <conditionalFormatting sqref="AF50">
    <cfRule type="expression" dxfId="14569" priority="1855" stopIfTrue="1">
      <formula>LEN(TRIM($AF$50))=0</formula>
    </cfRule>
  </conditionalFormatting>
  <conditionalFormatting sqref="AD51">
    <cfRule type="expression" dxfId="14568" priority="1856" stopIfTrue="1">
      <formula>LEN(TRIM($AD$51))=0</formula>
    </cfRule>
  </conditionalFormatting>
  <conditionalFormatting sqref="AE51">
    <cfRule type="expression" dxfId="14567" priority="1857" stopIfTrue="1">
      <formula>LEN(TRIM($AE$51))=0</formula>
    </cfRule>
  </conditionalFormatting>
  <conditionalFormatting sqref="AF51">
    <cfRule type="expression" dxfId="14566" priority="1858" stopIfTrue="1">
      <formula>LEN(TRIM($AF$51))=0</formula>
    </cfRule>
  </conditionalFormatting>
  <conditionalFormatting sqref="F55">
    <cfRule type="expression" dxfId="14565" priority="1859" stopIfTrue="1">
      <formula>LEN(TRIM($F$55))=0</formula>
    </cfRule>
  </conditionalFormatting>
  <conditionalFormatting sqref="G55">
    <cfRule type="expression" dxfId="14564" priority="1860" stopIfTrue="1">
      <formula>LEN(TRIM($G$55))=0</formula>
    </cfRule>
  </conditionalFormatting>
  <conditionalFormatting sqref="H55">
    <cfRule type="expression" dxfId="14563" priority="1861" stopIfTrue="1">
      <formula>LEN(TRIM($H$55))=0</formula>
    </cfRule>
  </conditionalFormatting>
  <conditionalFormatting sqref="J55">
    <cfRule type="expression" dxfId="14562" priority="1862" stopIfTrue="1">
      <formula>LEN(TRIM($J$55))=0</formula>
    </cfRule>
  </conditionalFormatting>
  <conditionalFormatting sqref="K55">
    <cfRule type="expression" dxfId="14561" priority="1863" stopIfTrue="1">
      <formula>LEN(TRIM($K$55))=0</formula>
    </cfRule>
  </conditionalFormatting>
  <conditionalFormatting sqref="L55">
    <cfRule type="expression" dxfId="14560" priority="1864" stopIfTrue="1">
      <formula>LEN(TRIM($L$55))=0</formula>
    </cfRule>
  </conditionalFormatting>
  <conditionalFormatting sqref="N55">
    <cfRule type="expression" dxfId="14559" priority="1865" stopIfTrue="1">
      <formula>LEN(TRIM($N$55))=0</formula>
    </cfRule>
  </conditionalFormatting>
  <conditionalFormatting sqref="O55">
    <cfRule type="expression" dxfId="14558" priority="1866" stopIfTrue="1">
      <formula>LEN(TRIM($O$55))=0</formula>
    </cfRule>
  </conditionalFormatting>
  <conditionalFormatting sqref="P55">
    <cfRule type="expression" dxfId="14557" priority="1867" stopIfTrue="1">
      <formula>LEN(TRIM($P$55))=0</formula>
    </cfRule>
  </conditionalFormatting>
  <conditionalFormatting sqref="R55">
    <cfRule type="expression" dxfId="14556" priority="1868" stopIfTrue="1">
      <formula>LEN(TRIM($R$55))=0</formula>
    </cfRule>
  </conditionalFormatting>
  <conditionalFormatting sqref="S55">
    <cfRule type="expression" dxfId="14555" priority="1869" stopIfTrue="1">
      <formula>LEN(TRIM($S$55))=0</formula>
    </cfRule>
  </conditionalFormatting>
  <conditionalFormatting sqref="T55">
    <cfRule type="expression" dxfId="14554" priority="1870" stopIfTrue="1">
      <formula>LEN(TRIM($T$55))=0</formula>
    </cfRule>
  </conditionalFormatting>
  <conditionalFormatting sqref="V55">
    <cfRule type="expression" dxfId="14553" priority="1871" stopIfTrue="1">
      <formula>LEN(TRIM($V$55))=0</formula>
    </cfRule>
  </conditionalFormatting>
  <conditionalFormatting sqref="W55">
    <cfRule type="expression" dxfId="14552" priority="1872" stopIfTrue="1">
      <formula>LEN(TRIM($W$55))=0</formula>
    </cfRule>
  </conditionalFormatting>
  <conditionalFormatting sqref="X55">
    <cfRule type="expression" dxfId="14551" priority="1873" stopIfTrue="1">
      <formula>LEN(TRIM($X$55))=0</formula>
    </cfRule>
  </conditionalFormatting>
  <conditionalFormatting sqref="AD55">
    <cfRule type="expression" dxfId="14550" priority="1874" stopIfTrue="1">
      <formula>LEN(TRIM($AD$55))=0</formula>
    </cfRule>
  </conditionalFormatting>
  <conditionalFormatting sqref="AE55">
    <cfRule type="expression" dxfId="14549" priority="1875" stopIfTrue="1">
      <formula>LEN(TRIM($AE$55))=0</formula>
    </cfRule>
  </conditionalFormatting>
  <conditionalFormatting sqref="AF55">
    <cfRule type="expression" dxfId="14548" priority="1876" stopIfTrue="1">
      <formula>LEN(TRIM($AF$55))=0</formula>
    </cfRule>
  </conditionalFormatting>
  <conditionalFormatting sqref="F57">
    <cfRule type="expression" dxfId="14547" priority="1877" stopIfTrue="1">
      <formula>LEN(TRIM($F$57))=0</formula>
    </cfRule>
  </conditionalFormatting>
  <conditionalFormatting sqref="G57">
    <cfRule type="expression" dxfId="14546" priority="1878" stopIfTrue="1">
      <formula>LEN(TRIM($G$57))=0</formula>
    </cfRule>
  </conditionalFormatting>
  <conditionalFormatting sqref="H57">
    <cfRule type="expression" dxfId="14545" priority="1879" stopIfTrue="1">
      <formula>LEN(TRIM($H$57))=0</formula>
    </cfRule>
  </conditionalFormatting>
  <conditionalFormatting sqref="F58">
    <cfRule type="expression" dxfId="14544" priority="1880" stopIfTrue="1">
      <formula>LEN(TRIM($F$58))=0</formula>
    </cfRule>
  </conditionalFormatting>
  <conditionalFormatting sqref="G58">
    <cfRule type="expression" dxfId="14543" priority="1881" stopIfTrue="1">
      <formula>LEN(TRIM($G$58))=0</formula>
    </cfRule>
  </conditionalFormatting>
  <conditionalFormatting sqref="H58">
    <cfRule type="expression" dxfId="14542" priority="1882" stopIfTrue="1">
      <formula>LEN(TRIM($H$58))=0</formula>
    </cfRule>
  </conditionalFormatting>
  <conditionalFormatting sqref="F59">
    <cfRule type="expression" dxfId="14541" priority="1883" stopIfTrue="1">
      <formula>LEN(TRIM($F$59))=0</formula>
    </cfRule>
  </conditionalFormatting>
  <conditionalFormatting sqref="G59">
    <cfRule type="expression" dxfId="14540" priority="1884" stopIfTrue="1">
      <formula>LEN(TRIM($G$59))=0</formula>
    </cfRule>
  </conditionalFormatting>
  <conditionalFormatting sqref="H59">
    <cfRule type="expression" dxfId="14539" priority="1885" stopIfTrue="1">
      <formula>LEN(TRIM($H$59))=0</formula>
    </cfRule>
  </conditionalFormatting>
  <conditionalFormatting sqref="F60">
    <cfRule type="expression" dxfId="14538" priority="1886" stopIfTrue="1">
      <formula>LEN(TRIM($F$60))=0</formula>
    </cfRule>
  </conditionalFormatting>
  <conditionalFormatting sqref="G60">
    <cfRule type="expression" dxfId="14537" priority="1887" stopIfTrue="1">
      <formula>LEN(TRIM($G$60))=0</formula>
    </cfRule>
  </conditionalFormatting>
  <conditionalFormatting sqref="H60">
    <cfRule type="expression" dxfId="14536" priority="1888" stopIfTrue="1">
      <formula>LEN(TRIM($H$60))=0</formula>
    </cfRule>
  </conditionalFormatting>
  <conditionalFormatting sqref="F61">
    <cfRule type="expression" dxfId="14535" priority="1889" stopIfTrue="1">
      <formula>LEN(TRIM($F$61))=0</formula>
    </cfRule>
  </conditionalFormatting>
  <conditionalFormatting sqref="G61">
    <cfRule type="expression" dxfId="14534" priority="1890" stopIfTrue="1">
      <formula>LEN(TRIM($G$61))=0</formula>
    </cfRule>
  </conditionalFormatting>
  <conditionalFormatting sqref="H61">
    <cfRule type="expression" dxfId="14533" priority="1891" stopIfTrue="1">
      <formula>LEN(TRIM($H$61))=0</formula>
    </cfRule>
  </conditionalFormatting>
  <conditionalFormatting sqref="F62">
    <cfRule type="expression" dxfId="14532" priority="1892" stopIfTrue="1">
      <formula>LEN(TRIM($F$62))=0</formula>
    </cfRule>
  </conditionalFormatting>
  <conditionalFormatting sqref="G62">
    <cfRule type="expression" dxfId="14531" priority="1893" stopIfTrue="1">
      <formula>LEN(TRIM($G$62))=0</formula>
    </cfRule>
  </conditionalFormatting>
  <conditionalFormatting sqref="H62">
    <cfRule type="expression" dxfId="14530" priority="1894" stopIfTrue="1">
      <formula>LEN(TRIM($H$62))=0</formula>
    </cfRule>
  </conditionalFormatting>
  <conditionalFormatting sqref="F63">
    <cfRule type="expression" dxfId="14529" priority="1895" stopIfTrue="1">
      <formula>LEN(TRIM($F$63))=0</formula>
    </cfRule>
  </conditionalFormatting>
  <conditionalFormatting sqref="G63">
    <cfRule type="expression" dxfId="14528" priority="1896" stopIfTrue="1">
      <formula>LEN(TRIM($G$63))=0</formula>
    </cfRule>
  </conditionalFormatting>
  <conditionalFormatting sqref="H63">
    <cfRule type="expression" dxfId="14527" priority="1897" stopIfTrue="1">
      <formula>LEN(TRIM($H$63))=0</formula>
    </cfRule>
  </conditionalFormatting>
  <conditionalFormatting sqref="J57">
    <cfRule type="expression" dxfId="14526" priority="1898" stopIfTrue="1">
      <formula>LEN(TRIM($J$57))=0</formula>
    </cfRule>
  </conditionalFormatting>
  <conditionalFormatting sqref="K57">
    <cfRule type="expression" dxfId="14525" priority="1899" stopIfTrue="1">
      <formula>LEN(TRIM($K$57))=0</formula>
    </cfRule>
  </conditionalFormatting>
  <conditionalFormatting sqref="L57">
    <cfRule type="expression" dxfId="14524" priority="1900" stopIfTrue="1">
      <formula>LEN(TRIM($L$57))=0</formula>
    </cfRule>
  </conditionalFormatting>
  <conditionalFormatting sqref="J58">
    <cfRule type="expression" dxfId="14523" priority="1901" stopIfTrue="1">
      <formula>LEN(TRIM($J$58))=0</formula>
    </cfRule>
  </conditionalFormatting>
  <conditionalFormatting sqref="K58">
    <cfRule type="expression" dxfId="14522" priority="1902" stopIfTrue="1">
      <formula>LEN(TRIM($K$58))=0</formula>
    </cfRule>
  </conditionalFormatting>
  <conditionalFormatting sqref="L58">
    <cfRule type="expression" dxfId="14521" priority="1903" stopIfTrue="1">
      <formula>LEN(TRIM($L$58))=0</formula>
    </cfRule>
  </conditionalFormatting>
  <conditionalFormatting sqref="J59">
    <cfRule type="expression" dxfId="14520" priority="1904" stopIfTrue="1">
      <formula>LEN(TRIM($J$59))=0</formula>
    </cfRule>
  </conditionalFormatting>
  <conditionalFormatting sqref="K59">
    <cfRule type="expression" dxfId="14519" priority="1905" stopIfTrue="1">
      <formula>LEN(TRIM($K$59))=0</formula>
    </cfRule>
  </conditionalFormatting>
  <conditionalFormatting sqref="L59">
    <cfRule type="expression" dxfId="14518" priority="1906" stopIfTrue="1">
      <formula>LEN(TRIM($L$59))=0</formula>
    </cfRule>
  </conditionalFormatting>
  <conditionalFormatting sqref="J60">
    <cfRule type="expression" dxfId="14517" priority="1907" stopIfTrue="1">
      <formula>LEN(TRIM($J$60))=0</formula>
    </cfRule>
  </conditionalFormatting>
  <conditionalFormatting sqref="K60">
    <cfRule type="expression" dxfId="14516" priority="1908" stopIfTrue="1">
      <formula>LEN(TRIM($K$60))=0</formula>
    </cfRule>
  </conditionalFormatting>
  <conditionalFormatting sqref="L60">
    <cfRule type="expression" dxfId="14515" priority="1909" stopIfTrue="1">
      <formula>LEN(TRIM($L$60))=0</formula>
    </cfRule>
  </conditionalFormatting>
  <conditionalFormatting sqref="J61">
    <cfRule type="expression" dxfId="14514" priority="1910" stopIfTrue="1">
      <formula>LEN(TRIM($J$61))=0</formula>
    </cfRule>
  </conditionalFormatting>
  <conditionalFormatting sqref="K61">
    <cfRule type="expression" dxfId="14513" priority="1911" stopIfTrue="1">
      <formula>LEN(TRIM($K$61))=0</formula>
    </cfRule>
  </conditionalFormatting>
  <conditionalFormatting sqref="L61">
    <cfRule type="expression" dxfId="14512" priority="1912" stopIfTrue="1">
      <formula>LEN(TRIM($L$61))=0</formula>
    </cfRule>
  </conditionalFormatting>
  <conditionalFormatting sqref="J62">
    <cfRule type="expression" dxfId="14511" priority="1913" stopIfTrue="1">
      <formula>LEN(TRIM($J$62))=0</formula>
    </cfRule>
  </conditionalFormatting>
  <conditionalFormatting sqref="K62">
    <cfRule type="expression" dxfId="14510" priority="1914" stopIfTrue="1">
      <formula>LEN(TRIM($K$62))=0</formula>
    </cfRule>
  </conditionalFormatting>
  <conditionalFormatting sqref="L62">
    <cfRule type="expression" dxfId="14509" priority="1915" stopIfTrue="1">
      <formula>LEN(TRIM($L$62))=0</formula>
    </cfRule>
  </conditionalFormatting>
  <conditionalFormatting sqref="J63">
    <cfRule type="expression" dxfId="14508" priority="1916" stopIfTrue="1">
      <formula>LEN(TRIM($J$63))=0</formula>
    </cfRule>
  </conditionalFormatting>
  <conditionalFormatting sqref="K63">
    <cfRule type="expression" dxfId="14507" priority="1917" stopIfTrue="1">
      <formula>LEN(TRIM($K$63))=0</formula>
    </cfRule>
  </conditionalFormatting>
  <conditionalFormatting sqref="L63">
    <cfRule type="expression" dxfId="14506" priority="1918" stopIfTrue="1">
      <formula>LEN(TRIM($L$63))=0</formula>
    </cfRule>
  </conditionalFormatting>
  <conditionalFormatting sqref="N57">
    <cfRule type="expression" dxfId="14505" priority="1919" stopIfTrue="1">
      <formula>LEN(TRIM($N$57))=0</formula>
    </cfRule>
  </conditionalFormatting>
  <conditionalFormatting sqref="O57">
    <cfRule type="expression" dxfId="14504" priority="1920" stopIfTrue="1">
      <formula>LEN(TRIM($O$57))=0</formula>
    </cfRule>
  </conditionalFormatting>
  <conditionalFormatting sqref="P57">
    <cfRule type="expression" dxfId="14503" priority="1921" stopIfTrue="1">
      <formula>LEN(TRIM($P$57))=0</formula>
    </cfRule>
  </conditionalFormatting>
  <conditionalFormatting sqref="N58">
    <cfRule type="expression" dxfId="14502" priority="1922" stopIfTrue="1">
      <formula>LEN(TRIM($N$58))=0</formula>
    </cfRule>
  </conditionalFormatting>
  <conditionalFormatting sqref="O58">
    <cfRule type="expression" dxfId="14501" priority="1923" stopIfTrue="1">
      <formula>LEN(TRIM($O$58))=0</formula>
    </cfRule>
  </conditionalFormatting>
  <conditionalFormatting sqref="P58">
    <cfRule type="expression" dxfId="14500" priority="1924" stopIfTrue="1">
      <formula>LEN(TRIM($P$58))=0</formula>
    </cfRule>
  </conditionalFormatting>
  <conditionalFormatting sqref="N59">
    <cfRule type="expression" dxfId="14499" priority="1925" stopIfTrue="1">
      <formula>LEN(TRIM($N$59))=0</formula>
    </cfRule>
  </conditionalFormatting>
  <conditionalFormatting sqref="O59">
    <cfRule type="expression" dxfId="14498" priority="1926" stopIfTrue="1">
      <formula>LEN(TRIM($O$59))=0</formula>
    </cfRule>
  </conditionalFormatting>
  <conditionalFormatting sqref="P59">
    <cfRule type="expression" dxfId="14497" priority="1927" stopIfTrue="1">
      <formula>LEN(TRIM($P$59))=0</formula>
    </cfRule>
  </conditionalFormatting>
  <conditionalFormatting sqref="N60">
    <cfRule type="expression" dxfId="14496" priority="1928" stopIfTrue="1">
      <formula>LEN(TRIM($N$60))=0</formula>
    </cfRule>
  </conditionalFormatting>
  <conditionalFormatting sqref="O60">
    <cfRule type="expression" dxfId="14495" priority="1929" stopIfTrue="1">
      <formula>LEN(TRIM($O$60))=0</formula>
    </cfRule>
  </conditionalFormatting>
  <conditionalFormatting sqref="P60">
    <cfRule type="expression" dxfId="14494" priority="1930" stopIfTrue="1">
      <formula>LEN(TRIM($P$60))=0</formula>
    </cfRule>
  </conditionalFormatting>
  <conditionalFormatting sqref="N61">
    <cfRule type="expression" dxfId="14493" priority="1931" stopIfTrue="1">
      <formula>LEN(TRIM($N$61))=0</formula>
    </cfRule>
  </conditionalFormatting>
  <conditionalFormatting sqref="O61">
    <cfRule type="expression" dxfId="14492" priority="1932" stopIfTrue="1">
      <formula>LEN(TRIM($O$61))=0</formula>
    </cfRule>
  </conditionalFormatting>
  <conditionalFormatting sqref="P61">
    <cfRule type="expression" dxfId="14491" priority="1933" stopIfTrue="1">
      <formula>LEN(TRIM($P$61))=0</formula>
    </cfRule>
  </conditionalFormatting>
  <conditionalFormatting sqref="N62">
    <cfRule type="expression" dxfId="14490" priority="1934" stopIfTrue="1">
      <formula>LEN(TRIM($N$62))=0</formula>
    </cfRule>
  </conditionalFormatting>
  <conditionalFormatting sqref="O62">
    <cfRule type="expression" dxfId="14489" priority="1935" stopIfTrue="1">
      <formula>LEN(TRIM($O$62))=0</formula>
    </cfRule>
  </conditionalFormatting>
  <conditionalFormatting sqref="P62">
    <cfRule type="expression" dxfId="14488" priority="1936" stopIfTrue="1">
      <formula>LEN(TRIM($P$62))=0</formula>
    </cfRule>
  </conditionalFormatting>
  <conditionalFormatting sqref="N63">
    <cfRule type="expression" dxfId="14487" priority="1937" stopIfTrue="1">
      <formula>LEN(TRIM($N$63))=0</formula>
    </cfRule>
  </conditionalFormatting>
  <conditionalFormatting sqref="O63">
    <cfRule type="expression" dxfId="14486" priority="1938" stopIfTrue="1">
      <formula>LEN(TRIM($O$63))=0</formula>
    </cfRule>
  </conditionalFormatting>
  <conditionalFormatting sqref="P63">
    <cfRule type="expression" dxfId="14485" priority="1939" stopIfTrue="1">
      <formula>LEN(TRIM($P$63))=0</formula>
    </cfRule>
  </conditionalFormatting>
  <conditionalFormatting sqref="R57">
    <cfRule type="expression" dxfId="14484" priority="1940" stopIfTrue="1">
      <formula>LEN(TRIM($R$57))=0</formula>
    </cfRule>
  </conditionalFormatting>
  <conditionalFormatting sqref="S57">
    <cfRule type="expression" dxfId="14483" priority="1941" stopIfTrue="1">
      <formula>LEN(TRIM($S$57))=0</formula>
    </cfRule>
  </conditionalFormatting>
  <conditionalFormatting sqref="T57">
    <cfRule type="expression" dxfId="14482" priority="1942" stopIfTrue="1">
      <formula>LEN(TRIM($T$57))=0</formula>
    </cfRule>
  </conditionalFormatting>
  <conditionalFormatting sqref="R58">
    <cfRule type="expression" dxfId="14481" priority="1943" stopIfTrue="1">
      <formula>LEN(TRIM($R$58))=0</formula>
    </cfRule>
  </conditionalFormatting>
  <conditionalFormatting sqref="S58">
    <cfRule type="expression" dxfId="14480" priority="1944" stopIfTrue="1">
      <formula>LEN(TRIM($S$58))=0</formula>
    </cfRule>
  </conditionalFormatting>
  <conditionalFormatting sqref="T58">
    <cfRule type="expression" dxfId="14479" priority="1945" stopIfTrue="1">
      <formula>LEN(TRIM($T$58))=0</formula>
    </cfRule>
  </conditionalFormatting>
  <conditionalFormatting sqref="R59">
    <cfRule type="expression" dxfId="14478" priority="1946" stopIfTrue="1">
      <formula>LEN(TRIM($R$59))=0</formula>
    </cfRule>
  </conditionalFormatting>
  <conditionalFormatting sqref="S59">
    <cfRule type="expression" dxfId="14477" priority="1947" stopIfTrue="1">
      <formula>LEN(TRIM($S$59))=0</formula>
    </cfRule>
  </conditionalFormatting>
  <conditionalFormatting sqref="T59">
    <cfRule type="expression" dxfId="14476" priority="1948" stopIfTrue="1">
      <formula>LEN(TRIM($T$59))=0</formula>
    </cfRule>
  </conditionalFormatting>
  <conditionalFormatting sqref="R60">
    <cfRule type="expression" dxfId="14475" priority="1949" stopIfTrue="1">
      <formula>LEN(TRIM($R$60))=0</formula>
    </cfRule>
  </conditionalFormatting>
  <conditionalFormatting sqref="S60">
    <cfRule type="expression" dxfId="14474" priority="1950" stopIfTrue="1">
      <formula>LEN(TRIM($S$60))=0</formula>
    </cfRule>
  </conditionalFormatting>
  <conditionalFormatting sqref="T60">
    <cfRule type="expression" dxfId="14473" priority="1951" stopIfTrue="1">
      <formula>LEN(TRIM($T$60))=0</formula>
    </cfRule>
  </conditionalFormatting>
  <conditionalFormatting sqref="R61">
    <cfRule type="expression" dxfId="14472" priority="1952" stopIfTrue="1">
      <formula>LEN(TRIM($R$61))=0</formula>
    </cfRule>
  </conditionalFormatting>
  <conditionalFormatting sqref="S61">
    <cfRule type="expression" dxfId="14471" priority="1953" stopIfTrue="1">
      <formula>LEN(TRIM($S$61))=0</formula>
    </cfRule>
  </conditionalFormatting>
  <conditionalFormatting sqref="T61">
    <cfRule type="expression" dxfId="14470" priority="1954" stopIfTrue="1">
      <formula>LEN(TRIM($T$61))=0</formula>
    </cfRule>
  </conditionalFormatting>
  <conditionalFormatting sqref="R62">
    <cfRule type="expression" dxfId="14469" priority="1955" stopIfTrue="1">
      <formula>LEN(TRIM($R$62))=0</formula>
    </cfRule>
  </conditionalFormatting>
  <conditionalFormatting sqref="S62">
    <cfRule type="expression" dxfId="14468" priority="1956" stopIfTrue="1">
      <formula>LEN(TRIM($S$62))=0</formula>
    </cfRule>
  </conditionalFormatting>
  <conditionalFormatting sqref="T62">
    <cfRule type="expression" dxfId="14467" priority="1957" stopIfTrue="1">
      <formula>LEN(TRIM($T$62))=0</formula>
    </cfRule>
  </conditionalFormatting>
  <conditionalFormatting sqref="R63">
    <cfRule type="expression" dxfId="14466" priority="1958" stopIfTrue="1">
      <formula>LEN(TRIM($R$63))=0</formula>
    </cfRule>
  </conditionalFormatting>
  <conditionalFormatting sqref="S63">
    <cfRule type="expression" dxfId="14465" priority="1959" stopIfTrue="1">
      <formula>LEN(TRIM($S$63))=0</formula>
    </cfRule>
  </conditionalFormatting>
  <conditionalFormatting sqref="T63">
    <cfRule type="expression" dxfId="14464" priority="1960" stopIfTrue="1">
      <formula>LEN(TRIM($T$63))=0</formula>
    </cfRule>
  </conditionalFormatting>
  <conditionalFormatting sqref="V57">
    <cfRule type="expression" dxfId="14463" priority="1961" stopIfTrue="1">
      <formula>LEN(TRIM($V$57))=0</formula>
    </cfRule>
  </conditionalFormatting>
  <conditionalFormatting sqref="W57">
    <cfRule type="expression" dxfId="14462" priority="1962" stopIfTrue="1">
      <formula>LEN(TRIM($W$57))=0</formula>
    </cfRule>
  </conditionalFormatting>
  <conditionalFormatting sqref="X57">
    <cfRule type="expression" dxfId="14461" priority="1963" stopIfTrue="1">
      <formula>LEN(TRIM($X$57))=0</formula>
    </cfRule>
  </conditionalFormatting>
  <conditionalFormatting sqref="V58">
    <cfRule type="expression" dxfId="14460" priority="1964" stopIfTrue="1">
      <formula>LEN(TRIM($V$58))=0</formula>
    </cfRule>
  </conditionalFormatting>
  <conditionalFormatting sqref="W58">
    <cfRule type="expression" dxfId="14459" priority="1965" stopIfTrue="1">
      <formula>LEN(TRIM($W$58))=0</formula>
    </cfRule>
  </conditionalFormatting>
  <conditionalFormatting sqref="X58">
    <cfRule type="expression" dxfId="14458" priority="1966" stopIfTrue="1">
      <formula>LEN(TRIM($X$58))=0</formula>
    </cfRule>
  </conditionalFormatting>
  <conditionalFormatting sqref="V59">
    <cfRule type="expression" dxfId="14457" priority="1967" stopIfTrue="1">
      <formula>LEN(TRIM($V$59))=0</formula>
    </cfRule>
  </conditionalFormatting>
  <conditionalFormatting sqref="W59">
    <cfRule type="expression" dxfId="14456" priority="1968" stopIfTrue="1">
      <formula>LEN(TRIM($W$59))=0</formula>
    </cfRule>
  </conditionalFormatting>
  <conditionalFormatting sqref="X59">
    <cfRule type="expression" dxfId="14455" priority="1969" stopIfTrue="1">
      <formula>LEN(TRIM($X$59))=0</formula>
    </cfRule>
  </conditionalFormatting>
  <conditionalFormatting sqref="V60">
    <cfRule type="expression" dxfId="14454" priority="1970" stopIfTrue="1">
      <formula>LEN(TRIM($V$60))=0</formula>
    </cfRule>
  </conditionalFormatting>
  <conditionalFormatting sqref="W60">
    <cfRule type="expression" dxfId="14453" priority="1971" stopIfTrue="1">
      <formula>LEN(TRIM($W$60))=0</formula>
    </cfRule>
  </conditionalFormatting>
  <conditionalFormatting sqref="X60">
    <cfRule type="expression" dxfId="14452" priority="1972" stopIfTrue="1">
      <formula>LEN(TRIM($X$60))=0</formula>
    </cfRule>
  </conditionalFormatting>
  <conditionalFormatting sqref="V61">
    <cfRule type="expression" dxfId="14451" priority="1973" stopIfTrue="1">
      <formula>LEN(TRIM($V$61))=0</formula>
    </cfRule>
  </conditionalFormatting>
  <conditionalFormatting sqref="W61">
    <cfRule type="expression" dxfId="14450" priority="1974" stopIfTrue="1">
      <formula>LEN(TRIM($W$61))=0</formula>
    </cfRule>
  </conditionalFormatting>
  <conditionalFormatting sqref="X61">
    <cfRule type="expression" dxfId="14449" priority="1975" stopIfTrue="1">
      <formula>LEN(TRIM($X$61))=0</formula>
    </cfRule>
  </conditionalFormatting>
  <conditionalFormatting sqref="V62">
    <cfRule type="expression" dxfId="14448" priority="1976" stopIfTrue="1">
      <formula>LEN(TRIM($V$62))=0</formula>
    </cfRule>
  </conditionalFormatting>
  <conditionalFormatting sqref="W62">
    <cfRule type="expression" dxfId="14447" priority="1977" stopIfTrue="1">
      <formula>LEN(TRIM($W$62))=0</formula>
    </cfRule>
  </conditionalFormatting>
  <conditionalFormatting sqref="X62">
    <cfRule type="expression" dxfId="14446" priority="1978" stopIfTrue="1">
      <formula>LEN(TRIM($X$62))=0</formula>
    </cfRule>
  </conditionalFormatting>
  <conditionalFormatting sqref="V63">
    <cfRule type="expression" dxfId="14445" priority="1979" stopIfTrue="1">
      <formula>LEN(TRIM($V$63))=0</formula>
    </cfRule>
  </conditionalFormatting>
  <conditionalFormatting sqref="W63">
    <cfRule type="expression" dxfId="14444" priority="1980" stopIfTrue="1">
      <formula>LEN(TRIM($W$63))=0</formula>
    </cfRule>
  </conditionalFormatting>
  <conditionalFormatting sqref="X63">
    <cfRule type="expression" dxfId="14443" priority="1981" stopIfTrue="1">
      <formula>LEN(TRIM($X$63))=0</formula>
    </cfRule>
  </conditionalFormatting>
  <conditionalFormatting sqref="AD57">
    <cfRule type="expression" dxfId="14442" priority="1982" stopIfTrue="1">
      <formula>LEN(TRIM($AD$57))=0</formula>
    </cfRule>
  </conditionalFormatting>
  <conditionalFormatting sqref="AE57">
    <cfRule type="expression" dxfId="14441" priority="1983" stopIfTrue="1">
      <formula>LEN(TRIM($AE$57))=0</formula>
    </cfRule>
  </conditionalFormatting>
  <conditionalFormatting sqref="AF57">
    <cfRule type="expression" dxfId="14440" priority="1984" stopIfTrue="1">
      <formula>LEN(TRIM($AF$57))=0</formula>
    </cfRule>
  </conditionalFormatting>
  <conditionalFormatting sqref="AD58">
    <cfRule type="expression" dxfId="14439" priority="1985" stopIfTrue="1">
      <formula>LEN(TRIM($AD$58))=0</formula>
    </cfRule>
  </conditionalFormatting>
  <conditionalFormatting sqref="AE58">
    <cfRule type="expression" dxfId="14438" priority="1986" stopIfTrue="1">
      <formula>LEN(TRIM($AE$58))=0</formula>
    </cfRule>
  </conditionalFormatting>
  <conditionalFormatting sqref="AF58">
    <cfRule type="expression" dxfId="14437" priority="1987" stopIfTrue="1">
      <formula>LEN(TRIM($AF$58))=0</formula>
    </cfRule>
  </conditionalFormatting>
  <conditionalFormatting sqref="AD59">
    <cfRule type="expression" dxfId="14436" priority="1988" stopIfTrue="1">
      <formula>LEN(TRIM($AD$59))=0</formula>
    </cfRule>
  </conditionalFormatting>
  <conditionalFormatting sqref="AE59">
    <cfRule type="expression" dxfId="14435" priority="1989" stopIfTrue="1">
      <formula>LEN(TRIM($AE$59))=0</formula>
    </cfRule>
  </conditionalFormatting>
  <conditionalFormatting sqref="AF59">
    <cfRule type="expression" dxfId="14434" priority="1990" stopIfTrue="1">
      <formula>LEN(TRIM($AF$59))=0</formula>
    </cfRule>
  </conditionalFormatting>
  <conditionalFormatting sqref="AD60">
    <cfRule type="expression" dxfId="14433" priority="1991" stopIfTrue="1">
      <formula>LEN(TRIM($AD$60))=0</formula>
    </cfRule>
  </conditionalFormatting>
  <conditionalFormatting sqref="AE60">
    <cfRule type="expression" dxfId="14432" priority="1992" stopIfTrue="1">
      <formula>LEN(TRIM($AE$60))=0</formula>
    </cfRule>
  </conditionalFormatting>
  <conditionalFormatting sqref="AF60">
    <cfRule type="expression" dxfId="14431" priority="1993" stopIfTrue="1">
      <formula>LEN(TRIM($AF$60))=0</formula>
    </cfRule>
  </conditionalFormatting>
  <conditionalFormatting sqref="AD61">
    <cfRule type="expression" dxfId="14430" priority="1994" stopIfTrue="1">
      <formula>LEN(TRIM($AD$61))=0</formula>
    </cfRule>
  </conditionalFormatting>
  <conditionalFormatting sqref="AE61">
    <cfRule type="expression" dxfId="14429" priority="1995" stopIfTrue="1">
      <formula>LEN(TRIM($AE$61))=0</formula>
    </cfRule>
  </conditionalFormatting>
  <conditionalFormatting sqref="AF61">
    <cfRule type="expression" dxfId="14428" priority="1996" stopIfTrue="1">
      <formula>LEN(TRIM($AF$61))=0</formula>
    </cfRule>
  </conditionalFormatting>
  <conditionalFormatting sqref="AD62">
    <cfRule type="expression" dxfId="14427" priority="1997" stopIfTrue="1">
      <formula>LEN(TRIM($AD$62))=0</formula>
    </cfRule>
  </conditionalFormatting>
  <conditionalFormatting sqref="AE62">
    <cfRule type="expression" dxfId="14426" priority="1998" stopIfTrue="1">
      <formula>LEN(TRIM($AE$62))=0</formula>
    </cfRule>
  </conditionalFormatting>
  <conditionalFormatting sqref="AF62">
    <cfRule type="expression" dxfId="14425" priority="1999" stopIfTrue="1">
      <formula>LEN(TRIM($AF$62))=0</formula>
    </cfRule>
  </conditionalFormatting>
  <conditionalFormatting sqref="AD63">
    <cfRule type="expression" dxfId="14424" priority="2000" stopIfTrue="1">
      <formula>LEN(TRIM($AD$63))=0</formula>
    </cfRule>
  </conditionalFormatting>
  <conditionalFormatting sqref="AE63">
    <cfRule type="expression" dxfId="14423" priority="2001" stopIfTrue="1">
      <formula>LEN(TRIM($AE$63))=0</formula>
    </cfRule>
  </conditionalFormatting>
  <conditionalFormatting sqref="AF63">
    <cfRule type="expression" dxfId="14422" priority="2002" stopIfTrue="1">
      <formula>LEN(TRIM($AF$63))=0</formula>
    </cfRule>
  </conditionalFormatting>
  <conditionalFormatting sqref="F65">
    <cfRule type="expression" dxfId="14421" priority="2003" stopIfTrue="1">
      <formula>LEN(TRIM($F$65))=0</formula>
    </cfRule>
  </conditionalFormatting>
  <conditionalFormatting sqref="G65">
    <cfRule type="expression" dxfId="14420" priority="2004" stopIfTrue="1">
      <formula>LEN(TRIM($G$65))=0</formula>
    </cfRule>
  </conditionalFormatting>
  <conditionalFormatting sqref="H65">
    <cfRule type="expression" dxfId="14419" priority="2005" stopIfTrue="1">
      <formula>LEN(TRIM($H$65))=0</formula>
    </cfRule>
  </conditionalFormatting>
  <conditionalFormatting sqref="J65">
    <cfRule type="expression" dxfId="14418" priority="2006" stopIfTrue="1">
      <formula>LEN(TRIM($J$65))=0</formula>
    </cfRule>
  </conditionalFormatting>
  <conditionalFormatting sqref="K65">
    <cfRule type="expression" dxfId="14417" priority="2007" stopIfTrue="1">
      <formula>LEN(TRIM($K$65))=0</formula>
    </cfRule>
  </conditionalFormatting>
  <conditionalFormatting sqref="L65">
    <cfRule type="expression" dxfId="14416" priority="2008" stopIfTrue="1">
      <formula>LEN(TRIM($L$65))=0</formula>
    </cfRule>
  </conditionalFormatting>
  <conditionalFormatting sqref="N65">
    <cfRule type="expression" dxfId="14415" priority="2009" stopIfTrue="1">
      <formula>LEN(TRIM($N$65))=0</formula>
    </cfRule>
  </conditionalFormatting>
  <conditionalFormatting sqref="O65">
    <cfRule type="expression" dxfId="14414" priority="2010" stopIfTrue="1">
      <formula>LEN(TRIM($O$65))=0</formula>
    </cfRule>
  </conditionalFormatting>
  <conditionalFormatting sqref="P65">
    <cfRule type="expression" dxfId="14413" priority="2011" stopIfTrue="1">
      <formula>LEN(TRIM($P$65))=0</formula>
    </cfRule>
  </conditionalFormatting>
  <conditionalFormatting sqref="R65">
    <cfRule type="expression" dxfId="14412" priority="2012" stopIfTrue="1">
      <formula>LEN(TRIM($R$65))=0</formula>
    </cfRule>
  </conditionalFormatting>
  <conditionalFormatting sqref="S65">
    <cfRule type="expression" dxfId="14411" priority="2013" stopIfTrue="1">
      <formula>LEN(TRIM($S$65))=0</formula>
    </cfRule>
  </conditionalFormatting>
  <conditionalFormatting sqref="T65">
    <cfRule type="expression" dxfId="14410" priority="2014" stopIfTrue="1">
      <formula>LEN(TRIM($T$65))=0</formula>
    </cfRule>
  </conditionalFormatting>
  <conditionalFormatting sqref="V65">
    <cfRule type="expression" dxfId="14409" priority="2015" stopIfTrue="1">
      <formula>LEN(TRIM($V$65))=0</formula>
    </cfRule>
  </conditionalFormatting>
  <conditionalFormatting sqref="W65">
    <cfRule type="expression" dxfId="14408" priority="2016" stopIfTrue="1">
      <formula>LEN(TRIM($W$65))=0</formula>
    </cfRule>
  </conditionalFormatting>
  <conditionalFormatting sqref="X65">
    <cfRule type="expression" dxfId="14407" priority="2017" stopIfTrue="1">
      <formula>LEN(TRIM($X$65))=0</formula>
    </cfRule>
  </conditionalFormatting>
  <conditionalFormatting sqref="AD65">
    <cfRule type="expression" dxfId="14406" priority="2018" stopIfTrue="1">
      <formula>LEN(TRIM($AD$65))=0</formula>
    </cfRule>
  </conditionalFormatting>
  <conditionalFormatting sqref="AE65">
    <cfRule type="expression" dxfId="14405" priority="2019" stopIfTrue="1">
      <formula>LEN(TRIM($AE$65))=0</formula>
    </cfRule>
  </conditionalFormatting>
  <conditionalFormatting sqref="AF65">
    <cfRule type="expression" dxfId="14404" priority="2020" stopIfTrue="1">
      <formula>LEN(TRIM($AF$65))=0</formula>
    </cfRule>
  </conditionalFormatting>
  <conditionalFormatting sqref="F84">
    <cfRule type="expression" dxfId="14403" priority="2021" stopIfTrue="1">
      <formula>LEN(TRIM($F$84))=0</formula>
    </cfRule>
  </conditionalFormatting>
  <conditionalFormatting sqref="G84">
    <cfRule type="expression" dxfId="14402" priority="2022" stopIfTrue="1">
      <formula>LEN(TRIM($G$84))=0</formula>
    </cfRule>
  </conditionalFormatting>
  <conditionalFormatting sqref="H84">
    <cfRule type="expression" dxfId="14401" priority="2023" stopIfTrue="1">
      <formula>LEN(TRIM($H$84))=0</formula>
    </cfRule>
  </conditionalFormatting>
  <conditionalFormatting sqref="J84">
    <cfRule type="expression" dxfId="14400" priority="2024" stopIfTrue="1">
      <formula>LEN(TRIM($J$84))=0</formula>
    </cfRule>
  </conditionalFormatting>
  <conditionalFormatting sqref="K84">
    <cfRule type="expression" dxfId="14399" priority="2025" stopIfTrue="1">
      <formula>LEN(TRIM($K$84))=0</formula>
    </cfRule>
  </conditionalFormatting>
  <conditionalFormatting sqref="L84">
    <cfRule type="expression" dxfId="14398" priority="2026" stopIfTrue="1">
      <formula>LEN(TRIM($L$84))=0</formula>
    </cfRule>
  </conditionalFormatting>
  <conditionalFormatting sqref="N84">
    <cfRule type="expression" dxfId="14397" priority="2027" stopIfTrue="1">
      <formula>LEN(TRIM($N$84))=0</formula>
    </cfRule>
  </conditionalFormatting>
  <conditionalFormatting sqref="O84">
    <cfRule type="expression" dxfId="14396" priority="2028" stopIfTrue="1">
      <formula>LEN(TRIM($O$84))=0</formula>
    </cfRule>
  </conditionalFormatting>
  <conditionalFormatting sqref="P84">
    <cfRule type="expression" dxfId="14395" priority="2029" stopIfTrue="1">
      <formula>LEN(TRIM($P$84))=0</formula>
    </cfRule>
  </conditionalFormatting>
  <conditionalFormatting sqref="R84">
    <cfRule type="expression" dxfId="14394" priority="2030" stopIfTrue="1">
      <formula>LEN(TRIM($R$84))=0</formula>
    </cfRule>
  </conditionalFormatting>
  <conditionalFormatting sqref="S84">
    <cfRule type="expression" dxfId="14393" priority="2031" stopIfTrue="1">
      <formula>LEN(TRIM($S$84))=0</formula>
    </cfRule>
  </conditionalFormatting>
  <conditionalFormatting sqref="T84">
    <cfRule type="expression" dxfId="14392" priority="2032" stopIfTrue="1">
      <formula>LEN(TRIM($T$84))=0</formula>
    </cfRule>
  </conditionalFormatting>
  <conditionalFormatting sqref="V84">
    <cfRule type="expression" dxfId="14391" priority="2033" stopIfTrue="1">
      <formula>LEN(TRIM($V$84))=0</formula>
    </cfRule>
  </conditionalFormatting>
  <conditionalFormatting sqref="W84">
    <cfRule type="expression" dxfId="14390" priority="2034" stopIfTrue="1">
      <formula>LEN(TRIM($W$84))=0</formula>
    </cfRule>
  </conditionalFormatting>
  <conditionalFormatting sqref="X84">
    <cfRule type="expression" dxfId="14389" priority="2035" stopIfTrue="1">
      <formula>LEN(TRIM($X$84))=0</formula>
    </cfRule>
  </conditionalFormatting>
  <conditionalFormatting sqref="AD84">
    <cfRule type="expression" dxfId="14388" priority="2036" stopIfTrue="1">
      <formula>LEN(TRIM($AD$84))=0</formula>
    </cfRule>
  </conditionalFormatting>
  <conditionalFormatting sqref="AE84">
    <cfRule type="expression" dxfId="14387" priority="2037" stopIfTrue="1">
      <formula>LEN(TRIM($AE$84))=0</formula>
    </cfRule>
  </conditionalFormatting>
  <conditionalFormatting sqref="AF84">
    <cfRule type="expression" dxfId="14386" priority="2038" stopIfTrue="1">
      <formula>LEN(TRIM($AF$84))=0</formula>
    </cfRule>
  </conditionalFormatting>
  <conditionalFormatting sqref="F91">
    <cfRule type="expression" dxfId="14385" priority="2039" stopIfTrue="1">
      <formula>LEN(TRIM($F$91))=0</formula>
    </cfRule>
  </conditionalFormatting>
  <conditionalFormatting sqref="G91">
    <cfRule type="expression" dxfId="14384" priority="2040" stopIfTrue="1">
      <formula>LEN(TRIM($G$91))=0</formula>
    </cfRule>
  </conditionalFormatting>
  <conditionalFormatting sqref="H91">
    <cfRule type="expression" dxfId="14383" priority="2041" stopIfTrue="1">
      <formula>LEN(TRIM($H$91))=0</formula>
    </cfRule>
  </conditionalFormatting>
  <conditionalFormatting sqref="F92">
    <cfRule type="expression" dxfId="14382" priority="2042" stopIfTrue="1">
      <formula>LEN(TRIM($F$92))=0</formula>
    </cfRule>
  </conditionalFormatting>
  <conditionalFormatting sqref="G92">
    <cfRule type="expression" dxfId="14381" priority="2043" stopIfTrue="1">
      <formula>LEN(TRIM($G$92))=0</formula>
    </cfRule>
  </conditionalFormatting>
  <conditionalFormatting sqref="H92">
    <cfRule type="expression" dxfId="14380" priority="2044" stopIfTrue="1">
      <formula>LEN(TRIM($H$92))=0</formula>
    </cfRule>
  </conditionalFormatting>
  <conditionalFormatting sqref="J91">
    <cfRule type="expression" dxfId="14379" priority="2045" stopIfTrue="1">
      <formula>LEN(TRIM($J$91))=0</formula>
    </cfRule>
  </conditionalFormatting>
  <conditionalFormatting sqref="K91">
    <cfRule type="expression" dxfId="14378" priority="2046" stopIfTrue="1">
      <formula>LEN(TRIM($K$91))=0</formula>
    </cfRule>
  </conditionalFormatting>
  <conditionalFormatting sqref="L91">
    <cfRule type="expression" dxfId="14377" priority="2047" stopIfTrue="1">
      <formula>LEN(TRIM($L$91))=0</formula>
    </cfRule>
  </conditionalFormatting>
  <conditionalFormatting sqref="J92">
    <cfRule type="expression" dxfId="14376" priority="2048" stopIfTrue="1">
      <formula>LEN(TRIM($J$92))=0</formula>
    </cfRule>
  </conditionalFormatting>
  <conditionalFormatting sqref="K92">
    <cfRule type="expression" dxfId="14375" priority="2049" stopIfTrue="1">
      <formula>LEN(TRIM($K$92))=0</formula>
    </cfRule>
  </conditionalFormatting>
  <conditionalFormatting sqref="L92">
    <cfRule type="expression" dxfId="14374" priority="2050" stopIfTrue="1">
      <formula>LEN(TRIM($L$92))=0</formula>
    </cfRule>
  </conditionalFormatting>
  <conditionalFormatting sqref="N91">
    <cfRule type="expression" dxfId="14373" priority="2051" stopIfTrue="1">
      <formula>LEN(TRIM($N$91))=0</formula>
    </cfRule>
  </conditionalFormatting>
  <conditionalFormatting sqref="O91">
    <cfRule type="expression" dxfId="14372" priority="2052" stopIfTrue="1">
      <formula>LEN(TRIM($O$91))=0</formula>
    </cfRule>
  </conditionalFormatting>
  <conditionalFormatting sqref="P91">
    <cfRule type="expression" dxfId="14371" priority="2053" stopIfTrue="1">
      <formula>LEN(TRIM($P$91))=0</formula>
    </cfRule>
  </conditionalFormatting>
  <conditionalFormatting sqref="N92">
    <cfRule type="expression" dxfId="14370" priority="2054" stopIfTrue="1">
      <formula>LEN(TRIM($N$92))=0</formula>
    </cfRule>
  </conditionalFormatting>
  <conditionalFormatting sqref="O92">
    <cfRule type="expression" dxfId="14369" priority="2055" stopIfTrue="1">
      <formula>LEN(TRIM($O$92))=0</formula>
    </cfRule>
  </conditionalFormatting>
  <conditionalFormatting sqref="P92">
    <cfRule type="expression" dxfId="14368" priority="2056" stopIfTrue="1">
      <formula>LEN(TRIM($P$92))=0</formula>
    </cfRule>
  </conditionalFormatting>
  <conditionalFormatting sqref="R91">
    <cfRule type="expression" dxfId="14367" priority="2057" stopIfTrue="1">
      <formula>LEN(TRIM($R$91))=0</formula>
    </cfRule>
  </conditionalFormatting>
  <conditionalFormatting sqref="S91">
    <cfRule type="expression" dxfId="14366" priority="2058" stopIfTrue="1">
      <formula>LEN(TRIM($S$91))=0</formula>
    </cfRule>
  </conditionalFormatting>
  <conditionalFormatting sqref="T91">
    <cfRule type="expression" dxfId="14365" priority="2059" stopIfTrue="1">
      <formula>LEN(TRIM($T$91))=0</formula>
    </cfRule>
  </conditionalFormatting>
  <conditionalFormatting sqref="R92">
    <cfRule type="expression" dxfId="14364" priority="2060" stopIfTrue="1">
      <formula>LEN(TRIM($R$92))=0</formula>
    </cfRule>
  </conditionalFormatting>
  <conditionalFormatting sqref="S92">
    <cfRule type="expression" dxfId="14363" priority="2061" stopIfTrue="1">
      <formula>LEN(TRIM($S$92))=0</formula>
    </cfRule>
  </conditionalFormatting>
  <conditionalFormatting sqref="T92">
    <cfRule type="expression" dxfId="14362" priority="2062" stopIfTrue="1">
      <formula>LEN(TRIM($T$92))=0</formula>
    </cfRule>
  </conditionalFormatting>
  <conditionalFormatting sqref="V91">
    <cfRule type="expression" dxfId="14361" priority="2063" stopIfTrue="1">
      <formula>LEN(TRIM($V$91))=0</formula>
    </cfRule>
  </conditionalFormatting>
  <conditionalFormatting sqref="W91">
    <cfRule type="expression" dxfId="14360" priority="2064" stopIfTrue="1">
      <formula>LEN(TRIM($W$91))=0</formula>
    </cfRule>
  </conditionalFormatting>
  <conditionalFormatting sqref="X91">
    <cfRule type="expression" dxfId="14359" priority="2065" stopIfTrue="1">
      <formula>LEN(TRIM($X$91))=0</formula>
    </cfRule>
  </conditionalFormatting>
  <conditionalFormatting sqref="V92">
    <cfRule type="expression" dxfId="14358" priority="2066" stopIfTrue="1">
      <formula>LEN(TRIM($V$92))=0</formula>
    </cfRule>
  </conditionalFormatting>
  <conditionalFormatting sqref="W92">
    <cfRule type="expression" dxfId="14357" priority="2067" stopIfTrue="1">
      <formula>LEN(TRIM($W$92))=0</formula>
    </cfRule>
  </conditionalFormatting>
  <conditionalFormatting sqref="X92">
    <cfRule type="expression" dxfId="14356" priority="2068" stopIfTrue="1">
      <formula>LEN(TRIM($X$92))=0</formula>
    </cfRule>
  </conditionalFormatting>
  <conditionalFormatting sqref="AD91">
    <cfRule type="expression" dxfId="14355" priority="2069" stopIfTrue="1">
      <formula>LEN(TRIM($AD$91))=0</formula>
    </cfRule>
  </conditionalFormatting>
  <conditionalFormatting sqref="AE91">
    <cfRule type="expression" dxfId="14354" priority="2070" stopIfTrue="1">
      <formula>LEN(TRIM($AE$91))=0</formula>
    </cfRule>
  </conditionalFormatting>
  <conditionalFormatting sqref="AF91">
    <cfRule type="expression" dxfId="14353" priority="2071" stopIfTrue="1">
      <formula>LEN(TRIM($AF$91))=0</formula>
    </cfRule>
  </conditionalFormatting>
  <conditionalFormatting sqref="AD92">
    <cfRule type="expression" dxfId="14352" priority="2072" stopIfTrue="1">
      <formula>LEN(TRIM($AD$92))=0</formula>
    </cfRule>
  </conditionalFormatting>
  <conditionalFormatting sqref="AE92">
    <cfRule type="expression" dxfId="14351" priority="2073" stopIfTrue="1">
      <formula>LEN(TRIM($AE$92))=0</formula>
    </cfRule>
  </conditionalFormatting>
  <conditionalFormatting sqref="AF92">
    <cfRule type="expression" dxfId="14350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CLAIMS_IndIS_Closed_NonAdv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STATS_IndIS_Closed_NonAdv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X7j4cVZjwpOrSqIkOB4i/XPqyxg6z4QFOBT2WVWcAQE=" saltValue="ZpXO1NwRclT39BLVyrkII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14349" priority="334">
      <formula>NOT(F67=0)</formula>
    </cfRule>
  </conditionalFormatting>
  <conditionalFormatting sqref="F38:AG38 AX38:BA38 BF38:BI38 AL38:AO38">
    <cfRule type="expression" dxfId="14348" priority="333">
      <formula>NOT(F38=0)</formula>
    </cfRule>
  </conditionalFormatting>
  <conditionalFormatting sqref="AP67:AS67">
    <cfRule type="expression" dxfId="14347" priority="188">
      <formula>NOT(AP67=0)</formula>
    </cfRule>
  </conditionalFormatting>
  <conditionalFormatting sqref="AP38:AS38">
    <cfRule type="expression" dxfId="14346" priority="187">
      <formula>NOT(AP38=0)</formula>
    </cfRule>
  </conditionalFormatting>
  <conditionalFormatting sqref="AT67:AW67">
    <cfRule type="expression" dxfId="14345" priority="177">
      <formula>NOT(AT67=0)</formula>
    </cfRule>
  </conditionalFormatting>
  <conditionalFormatting sqref="AT38:AW38">
    <cfRule type="expression" dxfId="14344" priority="176">
      <formula>NOT(AT38=0)</formula>
    </cfRule>
  </conditionalFormatting>
  <conditionalFormatting sqref="BB67:BE67">
    <cfRule type="expression" dxfId="14343" priority="166">
      <formula>NOT(BB67=0)</formula>
    </cfRule>
  </conditionalFormatting>
  <conditionalFormatting sqref="BB38:BE38">
    <cfRule type="expression" dxfId="14342" priority="165">
      <formula>NOT(BB38=0)</formula>
    </cfRule>
  </conditionalFormatting>
  <conditionalFormatting sqref="F68">
    <cfRule type="expression" dxfId="14341" priority="44">
      <formula>F67=0</formula>
    </cfRule>
  </conditionalFormatting>
  <conditionalFormatting sqref="G68:AG68 AL68:BI68">
    <cfRule type="expression" dxfId="14340" priority="43">
      <formula>G67=0</formula>
    </cfRule>
  </conditionalFormatting>
  <conditionalFormatting sqref="F39">
    <cfRule type="expression" dxfId="14339" priority="42">
      <formula>F38=0</formula>
    </cfRule>
  </conditionalFormatting>
  <conditionalFormatting sqref="G39:AG39 AL39:BI39">
    <cfRule type="expression" dxfId="14338" priority="41">
      <formula>G38=0</formula>
    </cfRule>
  </conditionalFormatting>
  <conditionalFormatting sqref="AH67:AK67">
    <cfRule type="expression" dxfId="14337" priority="40">
      <formula>NOT(AH67=0)</formula>
    </cfRule>
  </conditionalFormatting>
  <conditionalFormatting sqref="AH38:AK38">
    <cfRule type="expression" dxfId="14336" priority="39">
      <formula>NOT(AH38=0)</formula>
    </cfRule>
  </conditionalFormatting>
  <conditionalFormatting sqref="AH68:AK68">
    <cfRule type="expression" dxfId="14335" priority="38">
      <formula>AH67=0</formula>
    </cfRule>
  </conditionalFormatting>
  <conditionalFormatting sqref="AH39:AK39">
    <cfRule type="expression" dxfId="14334" priority="37">
      <formula>AH38=0</formula>
    </cfRule>
  </conditionalFormatting>
  <conditionalFormatting sqref="F13">
    <cfRule type="expression" dxfId="14333" priority="3656" stopIfTrue="1">
      <formula>LEN(TRIM($F$13))=0</formula>
    </cfRule>
  </conditionalFormatting>
  <conditionalFormatting sqref="G13">
    <cfRule type="expression" dxfId="14332" priority="3657" stopIfTrue="1">
      <formula>LEN(TRIM($G$13))=0</formula>
    </cfRule>
  </conditionalFormatting>
  <conditionalFormatting sqref="H13">
    <cfRule type="expression" dxfId="14331" priority="3658" stopIfTrue="1">
      <formula>LEN(TRIM($H$13))=0</formula>
    </cfRule>
  </conditionalFormatting>
  <conditionalFormatting sqref="J13">
    <cfRule type="expression" dxfId="14330" priority="3659" stopIfTrue="1">
      <formula>LEN(TRIM($J$13))=0</formula>
    </cfRule>
  </conditionalFormatting>
  <conditionalFormatting sqref="K13">
    <cfRule type="expression" dxfId="14329" priority="3660" stopIfTrue="1">
      <formula>LEN(TRIM($K$13))=0</formula>
    </cfRule>
  </conditionalFormatting>
  <conditionalFormatting sqref="L13">
    <cfRule type="expression" dxfId="14328" priority="3661" stopIfTrue="1">
      <formula>LEN(TRIM($L$13))=0</formula>
    </cfRule>
  </conditionalFormatting>
  <conditionalFormatting sqref="N13">
    <cfRule type="expression" dxfId="14327" priority="3662" stopIfTrue="1">
      <formula>LEN(TRIM($N$13))=0</formula>
    </cfRule>
  </conditionalFormatting>
  <conditionalFormatting sqref="O13">
    <cfRule type="expression" dxfId="14326" priority="3663" stopIfTrue="1">
      <formula>LEN(TRIM($O$13))=0</formula>
    </cfRule>
  </conditionalFormatting>
  <conditionalFormatting sqref="P13">
    <cfRule type="expression" dxfId="14325" priority="3664" stopIfTrue="1">
      <formula>LEN(TRIM($P$13))=0</formula>
    </cfRule>
  </conditionalFormatting>
  <conditionalFormatting sqref="R13">
    <cfRule type="expression" dxfId="14324" priority="3665" stopIfTrue="1">
      <formula>LEN(TRIM($R$13))=0</formula>
    </cfRule>
  </conditionalFormatting>
  <conditionalFormatting sqref="S13">
    <cfRule type="expression" dxfId="14323" priority="3666" stopIfTrue="1">
      <formula>LEN(TRIM($S$13))=0</formula>
    </cfRule>
  </conditionalFormatting>
  <conditionalFormatting sqref="T13">
    <cfRule type="expression" dxfId="14322" priority="3667" stopIfTrue="1">
      <formula>LEN(TRIM($T$13))=0</formula>
    </cfRule>
  </conditionalFormatting>
  <conditionalFormatting sqref="V13">
    <cfRule type="expression" dxfId="14321" priority="3668" stopIfTrue="1">
      <formula>LEN(TRIM($V$13))=0</formula>
    </cfRule>
  </conditionalFormatting>
  <conditionalFormatting sqref="W13">
    <cfRule type="expression" dxfId="14320" priority="3669" stopIfTrue="1">
      <formula>LEN(TRIM($W$13))=0</formula>
    </cfRule>
  </conditionalFormatting>
  <conditionalFormatting sqref="X13">
    <cfRule type="expression" dxfId="14319" priority="3670" stopIfTrue="1">
      <formula>LEN(TRIM($X$13))=0</formula>
    </cfRule>
  </conditionalFormatting>
  <conditionalFormatting sqref="AD13">
    <cfRule type="expression" dxfId="14318" priority="3671" stopIfTrue="1">
      <formula>LEN(TRIM($AD$13))=0</formula>
    </cfRule>
  </conditionalFormatting>
  <conditionalFormatting sqref="AE13">
    <cfRule type="expression" dxfId="14317" priority="3672" stopIfTrue="1">
      <formula>LEN(TRIM($AE$13))=0</formula>
    </cfRule>
  </conditionalFormatting>
  <conditionalFormatting sqref="AF13">
    <cfRule type="expression" dxfId="14316" priority="3673" stopIfTrue="1">
      <formula>LEN(TRIM($AF$13))=0</formula>
    </cfRule>
  </conditionalFormatting>
  <conditionalFormatting sqref="F15">
    <cfRule type="expression" dxfId="14315" priority="3674" stopIfTrue="1">
      <formula>LEN(TRIM($F$15))=0</formula>
    </cfRule>
  </conditionalFormatting>
  <conditionalFormatting sqref="G15">
    <cfRule type="expression" dxfId="14314" priority="3675" stopIfTrue="1">
      <formula>LEN(TRIM($G$15))=0</formula>
    </cfRule>
  </conditionalFormatting>
  <conditionalFormatting sqref="H15">
    <cfRule type="expression" dxfId="14313" priority="3676" stopIfTrue="1">
      <formula>LEN(TRIM($H$15))=0</formula>
    </cfRule>
  </conditionalFormatting>
  <conditionalFormatting sqref="J15">
    <cfRule type="expression" dxfId="14312" priority="3677" stopIfTrue="1">
      <formula>LEN(TRIM($J$15))=0</formula>
    </cfRule>
  </conditionalFormatting>
  <conditionalFormatting sqref="K15">
    <cfRule type="expression" dxfId="14311" priority="3678" stopIfTrue="1">
      <formula>LEN(TRIM($K$15))=0</formula>
    </cfRule>
  </conditionalFormatting>
  <conditionalFormatting sqref="L15">
    <cfRule type="expression" dxfId="14310" priority="3679" stopIfTrue="1">
      <formula>LEN(TRIM($L$15))=0</formula>
    </cfRule>
  </conditionalFormatting>
  <conditionalFormatting sqref="N15">
    <cfRule type="expression" dxfId="14309" priority="3680" stopIfTrue="1">
      <formula>LEN(TRIM($N$15))=0</formula>
    </cfRule>
  </conditionalFormatting>
  <conditionalFormatting sqref="O15">
    <cfRule type="expression" dxfId="14308" priority="3681" stopIfTrue="1">
      <formula>LEN(TRIM($O$15))=0</formula>
    </cfRule>
  </conditionalFormatting>
  <conditionalFormatting sqref="P15">
    <cfRule type="expression" dxfId="14307" priority="3682" stopIfTrue="1">
      <formula>LEN(TRIM($P$15))=0</formula>
    </cfRule>
  </conditionalFormatting>
  <conditionalFormatting sqref="R15">
    <cfRule type="expression" dxfId="14306" priority="3683" stopIfTrue="1">
      <formula>LEN(TRIM($R$15))=0</formula>
    </cfRule>
  </conditionalFormatting>
  <conditionalFormatting sqref="S15">
    <cfRule type="expression" dxfId="14305" priority="3684" stopIfTrue="1">
      <formula>LEN(TRIM($S$15))=0</formula>
    </cfRule>
  </conditionalFormatting>
  <conditionalFormatting sqref="T15">
    <cfRule type="expression" dxfId="14304" priority="3685" stopIfTrue="1">
      <formula>LEN(TRIM($T$15))=0</formula>
    </cfRule>
  </conditionalFormatting>
  <conditionalFormatting sqref="V15">
    <cfRule type="expression" dxfId="14303" priority="3686" stopIfTrue="1">
      <formula>LEN(TRIM($V$15))=0</formula>
    </cfRule>
  </conditionalFormatting>
  <conditionalFormatting sqref="W15">
    <cfRule type="expression" dxfId="14302" priority="3687" stopIfTrue="1">
      <formula>LEN(TRIM($W$15))=0</formula>
    </cfRule>
  </conditionalFormatting>
  <conditionalFormatting sqref="X15">
    <cfRule type="expression" dxfId="14301" priority="3688" stopIfTrue="1">
      <formula>LEN(TRIM($X$15))=0</formula>
    </cfRule>
  </conditionalFormatting>
  <conditionalFormatting sqref="AD15">
    <cfRule type="expression" dxfId="14300" priority="3689" stopIfTrue="1">
      <formula>LEN(TRIM($AD$15))=0</formula>
    </cfRule>
  </conditionalFormatting>
  <conditionalFormatting sqref="AE15">
    <cfRule type="expression" dxfId="14299" priority="3690" stopIfTrue="1">
      <formula>LEN(TRIM($AE$15))=0</formula>
    </cfRule>
  </conditionalFormatting>
  <conditionalFormatting sqref="AF15">
    <cfRule type="expression" dxfId="14298" priority="3691" stopIfTrue="1">
      <formula>LEN(TRIM($AF$15))=0</formula>
    </cfRule>
  </conditionalFormatting>
  <conditionalFormatting sqref="F17">
    <cfRule type="expression" dxfId="14297" priority="3692" stopIfTrue="1">
      <formula>LEN(TRIM($F$17))=0</formula>
    </cfRule>
  </conditionalFormatting>
  <conditionalFormatting sqref="G17">
    <cfRule type="expression" dxfId="14296" priority="3693" stopIfTrue="1">
      <formula>LEN(TRIM($G$17))=0</formula>
    </cfRule>
  </conditionalFormatting>
  <conditionalFormatting sqref="H17">
    <cfRule type="expression" dxfId="14295" priority="3694" stopIfTrue="1">
      <formula>LEN(TRIM($H$17))=0</formula>
    </cfRule>
  </conditionalFormatting>
  <conditionalFormatting sqref="F18">
    <cfRule type="expression" dxfId="14294" priority="3695" stopIfTrue="1">
      <formula>LEN(TRIM($F$18))=0</formula>
    </cfRule>
  </conditionalFormatting>
  <conditionalFormatting sqref="G18">
    <cfRule type="expression" dxfId="14293" priority="3696" stopIfTrue="1">
      <formula>LEN(TRIM($G$18))=0</formula>
    </cfRule>
  </conditionalFormatting>
  <conditionalFormatting sqref="H18">
    <cfRule type="expression" dxfId="14292" priority="3697" stopIfTrue="1">
      <formula>LEN(TRIM($H$18))=0</formula>
    </cfRule>
  </conditionalFormatting>
  <conditionalFormatting sqref="J17">
    <cfRule type="expression" dxfId="14291" priority="3698" stopIfTrue="1">
      <formula>LEN(TRIM($J$17))=0</formula>
    </cfRule>
  </conditionalFormatting>
  <conditionalFormatting sqref="K17">
    <cfRule type="expression" dxfId="14290" priority="3699" stopIfTrue="1">
      <formula>LEN(TRIM($K$17))=0</formula>
    </cfRule>
  </conditionalFormatting>
  <conditionalFormatting sqref="L17">
    <cfRule type="expression" dxfId="14289" priority="3700" stopIfTrue="1">
      <formula>LEN(TRIM($L$17))=0</formula>
    </cfRule>
  </conditionalFormatting>
  <conditionalFormatting sqref="J18">
    <cfRule type="expression" dxfId="14288" priority="3701" stopIfTrue="1">
      <formula>LEN(TRIM($J$18))=0</formula>
    </cfRule>
  </conditionalFormatting>
  <conditionalFormatting sqref="K18">
    <cfRule type="expression" dxfId="14287" priority="3702" stopIfTrue="1">
      <formula>LEN(TRIM($K$18))=0</formula>
    </cfRule>
  </conditionalFormatting>
  <conditionalFormatting sqref="L18">
    <cfRule type="expression" dxfId="14286" priority="3703" stopIfTrue="1">
      <formula>LEN(TRIM($L$18))=0</formula>
    </cfRule>
  </conditionalFormatting>
  <conditionalFormatting sqref="N17">
    <cfRule type="expression" dxfId="14285" priority="3704" stopIfTrue="1">
      <formula>LEN(TRIM($N$17))=0</formula>
    </cfRule>
  </conditionalFormatting>
  <conditionalFormatting sqref="O17">
    <cfRule type="expression" dxfId="14284" priority="3705" stopIfTrue="1">
      <formula>LEN(TRIM($O$17))=0</formula>
    </cfRule>
  </conditionalFormatting>
  <conditionalFormatting sqref="P17">
    <cfRule type="expression" dxfId="14283" priority="3706" stopIfTrue="1">
      <formula>LEN(TRIM($P$17))=0</formula>
    </cfRule>
  </conditionalFormatting>
  <conditionalFormatting sqref="N18">
    <cfRule type="expression" dxfId="14282" priority="3707" stopIfTrue="1">
      <formula>LEN(TRIM($N$18))=0</formula>
    </cfRule>
  </conditionalFormatting>
  <conditionalFormatting sqref="O18">
    <cfRule type="expression" dxfId="14281" priority="3708" stopIfTrue="1">
      <formula>LEN(TRIM($O$18))=0</formula>
    </cfRule>
  </conditionalFormatting>
  <conditionalFormatting sqref="P18">
    <cfRule type="expression" dxfId="14280" priority="3709" stopIfTrue="1">
      <formula>LEN(TRIM($P$18))=0</formula>
    </cfRule>
  </conditionalFormatting>
  <conditionalFormatting sqref="R17">
    <cfRule type="expression" dxfId="14279" priority="3710" stopIfTrue="1">
      <formula>LEN(TRIM($R$17))=0</formula>
    </cfRule>
  </conditionalFormatting>
  <conditionalFormatting sqref="S17">
    <cfRule type="expression" dxfId="14278" priority="3711" stopIfTrue="1">
      <formula>LEN(TRIM($S$17))=0</formula>
    </cfRule>
  </conditionalFormatting>
  <conditionalFormatting sqref="T17">
    <cfRule type="expression" dxfId="14277" priority="3712" stopIfTrue="1">
      <formula>LEN(TRIM($T$17))=0</formula>
    </cfRule>
  </conditionalFormatting>
  <conditionalFormatting sqref="R18">
    <cfRule type="expression" dxfId="14276" priority="3713" stopIfTrue="1">
      <formula>LEN(TRIM($R$18))=0</formula>
    </cfRule>
  </conditionalFormatting>
  <conditionalFormatting sqref="S18">
    <cfRule type="expression" dxfId="14275" priority="3714" stopIfTrue="1">
      <formula>LEN(TRIM($S$18))=0</formula>
    </cfRule>
  </conditionalFormatting>
  <conditionalFormatting sqref="T18">
    <cfRule type="expression" dxfId="14274" priority="3715" stopIfTrue="1">
      <formula>LEN(TRIM($T$18))=0</formula>
    </cfRule>
  </conditionalFormatting>
  <conditionalFormatting sqref="V17">
    <cfRule type="expression" dxfId="14273" priority="3716" stopIfTrue="1">
      <formula>LEN(TRIM($V$17))=0</formula>
    </cfRule>
  </conditionalFormatting>
  <conditionalFormatting sqref="W17">
    <cfRule type="expression" dxfId="14272" priority="3717" stopIfTrue="1">
      <formula>LEN(TRIM($W$17))=0</formula>
    </cfRule>
  </conditionalFormatting>
  <conditionalFormatting sqref="X17">
    <cfRule type="expression" dxfId="14271" priority="3718" stopIfTrue="1">
      <formula>LEN(TRIM($X$17))=0</formula>
    </cfRule>
  </conditionalFormatting>
  <conditionalFormatting sqref="V18">
    <cfRule type="expression" dxfId="14270" priority="3719" stopIfTrue="1">
      <formula>LEN(TRIM($V$18))=0</formula>
    </cfRule>
  </conditionalFormatting>
  <conditionalFormatting sqref="W18">
    <cfRule type="expression" dxfId="14269" priority="3720" stopIfTrue="1">
      <formula>LEN(TRIM($W$18))=0</formula>
    </cfRule>
  </conditionalFormatting>
  <conditionalFormatting sqref="X18">
    <cfRule type="expression" dxfId="14268" priority="3721" stopIfTrue="1">
      <formula>LEN(TRIM($X$18))=0</formula>
    </cfRule>
  </conditionalFormatting>
  <conditionalFormatting sqref="AD17">
    <cfRule type="expression" dxfId="14267" priority="3722" stopIfTrue="1">
      <formula>LEN(TRIM($AD$17))=0</formula>
    </cfRule>
  </conditionalFormatting>
  <conditionalFormatting sqref="AE17">
    <cfRule type="expression" dxfId="14266" priority="3723" stopIfTrue="1">
      <formula>LEN(TRIM($AE$17))=0</formula>
    </cfRule>
  </conditionalFormatting>
  <conditionalFormatting sqref="AF17">
    <cfRule type="expression" dxfId="14265" priority="3724" stopIfTrue="1">
      <formula>LEN(TRIM($AF$17))=0</formula>
    </cfRule>
  </conditionalFormatting>
  <conditionalFormatting sqref="AD18">
    <cfRule type="expression" dxfId="14264" priority="3725" stopIfTrue="1">
      <formula>LEN(TRIM($AD$18))=0</formula>
    </cfRule>
  </conditionalFormatting>
  <conditionalFormatting sqref="AE18">
    <cfRule type="expression" dxfId="14263" priority="3726" stopIfTrue="1">
      <formula>LEN(TRIM($AE$18))=0</formula>
    </cfRule>
  </conditionalFormatting>
  <conditionalFormatting sqref="AF18">
    <cfRule type="expression" dxfId="14262" priority="3727" stopIfTrue="1">
      <formula>LEN(TRIM($AF$18))=0</formula>
    </cfRule>
  </conditionalFormatting>
  <conditionalFormatting sqref="F20">
    <cfRule type="expression" dxfId="14261" priority="3728" stopIfTrue="1">
      <formula>LEN(TRIM($F$20))=0</formula>
    </cfRule>
  </conditionalFormatting>
  <conditionalFormatting sqref="G20">
    <cfRule type="expression" dxfId="14260" priority="3729" stopIfTrue="1">
      <formula>LEN(TRIM($G$20))=0</formula>
    </cfRule>
  </conditionalFormatting>
  <conditionalFormatting sqref="H20">
    <cfRule type="expression" dxfId="14259" priority="3730" stopIfTrue="1">
      <formula>LEN(TRIM($H$20))=0</formula>
    </cfRule>
  </conditionalFormatting>
  <conditionalFormatting sqref="F21">
    <cfRule type="expression" dxfId="14258" priority="3731" stopIfTrue="1">
      <formula>LEN(TRIM($F$21))=0</formula>
    </cfRule>
  </conditionalFormatting>
  <conditionalFormatting sqref="G21">
    <cfRule type="expression" dxfId="14257" priority="3732" stopIfTrue="1">
      <formula>LEN(TRIM($G$21))=0</formula>
    </cfRule>
  </conditionalFormatting>
  <conditionalFormatting sqref="H21">
    <cfRule type="expression" dxfId="14256" priority="3733" stopIfTrue="1">
      <formula>LEN(TRIM($H$21))=0</formula>
    </cfRule>
  </conditionalFormatting>
  <conditionalFormatting sqref="F22">
    <cfRule type="expression" dxfId="14255" priority="3734" stopIfTrue="1">
      <formula>LEN(TRIM($F$22))=0</formula>
    </cfRule>
  </conditionalFormatting>
  <conditionalFormatting sqref="G22">
    <cfRule type="expression" dxfId="14254" priority="3735" stopIfTrue="1">
      <formula>LEN(TRIM($G$22))=0</formula>
    </cfRule>
  </conditionalFormatting>
  <conditionalFormatting sqref="H22">
    <cfRule type="expression" dxfId="14253" priority="3736" stopIfTrue="1">
      <formula>LEN(TRIM($H$22))=0</formula>
    </cfRule>
  </conditionalFormatting>
  <conditionalFormatting sqref="J20">
    <cfRule type="expression" dxfId="14252" priority="3737" stopIfTrue="1">
      <formula>LEN(TRIM($J$20))=0</formula>
    </cfRule>
  </conditionalFormatting>
  <conditionalFormatting sqref="K20">
    <cfRule type="expression" dxfId="14251" priority="3738" stopIfTrue="1">
      <formula>LEN(TRIM($K$20))=0</formula>
    </cfRule>
  </conditionalFormatting>
  <conditionalFormatting sqref="L20">
    <cfRule type="expression" dxfId="14250" priority="3739" stopIfTrue="1">
      <formula>LEN(TRIM($L$20))=0</formula>
    </cfRule>
  </conditionalFormatting>
  <conditionalFormatting sqref="J21">
    <cfRule type="expression" dxfId="14249" priority="3740" stopIfTrue="1">
      <formula>LEN(TRIM($J$21))=0</formula>
    </cfRule>
  </conditionalFormatting>
  <conditionalFormatting sqref="K21">
    <cfRule type="expression" dxfId="14248" priority="3741" stopIfTrue="1">
      <formula>LEN(TRIM($K$21))=0</formula>
    </cfRule>
  </conditionalFormatting>
  <conditionalFormatting sqref="L21">
    <cfRule type="expression" dxfId="14247" priority="3742" stopIfTrue="1">
      <formula>LEN(TRIM($L$21))=0</formula>
    </cfRule>
  </conditionalFormatting>
  <conditionalFormatting sqref="J22">
    <cfRule type="expression" dxfId="14246" priority="3743" stopIfTrue="1">
      <formula>LEN(TRIM($J$22))=0</formula>
    </cfRule>
  </conditionalFormatting>
  <conditionalFormatting sqref="K22">
    <cfRule type="expression" dxfId="14245" priority="3744" stopIfTrue="1">
      <formula>LEN(TRIM($K$22))=0</formula>
    </cfRule>
  </conditionalFormatting>
  <conditionalFormatting sqref="L22">
    <cfRule type="expression" dxfId="14244" priority="3745" stopIfTrue="1">
      <formula>LEN(TRIM($L$22))=0</formula>
    </cfRule>
  </conditionalFormatting>
  <conditionalFormatting sqref="N20">
    <cfRule type="expression" dxfId="14243" priority="3746" stopIfTrue="1">
      <formula>LEN(TRIM($N$20))=0</formula>
    </cfRule>
  </conditionalFormatting>
  <conditionalFormatting sqref="O20">
    <cfRule type="expression" dxfId="14242" priority="3747" stopIfTrue="1">
      <formula>LEN(TRIM($O$20))=0</formula>
    </cfRule>
  </conditionalFormatting>
  <conditionalFormatting sqref="P20">
    <cfRule type="expression" dxfId="14241" priority="3748" stopIfTrue="1">
      <formula>LEN(TRIM($P$20))=0</formula>
    </cfRule>
  </conditionalFormatting>
  <conditionalFormatting sqref="N21">
    <cfRule type="expression" dxfId="14240" priority="3749" stopIfTrue="1">
      <formula>LEN(TRIM($N$21))=0</formula>
    </cfRule>
  </conditionalFormatting>
  <conditionalFormatting sqref="O21">
    <cfRule type="expression" dxfId="14239" priority="3750" stopIfTrue="1">
      <formula>LEN(TRIM($O$21))=0</formula>
    </cfRule>
  </conditionalFormatting>
  <conditionalFormatting sqref="P21">
    <cfRule type="expression" dxfId="14238" priority="3751" stopIfTrue="1">
      <formula>LEN(TRIM($P$21))=0</formula>
    </cfRule>
  </conditionalFormatting>
  <conditionalFormatting sqref="N22">
    <cfRule type="expression" dxfId="14237" priority="3752" stopIfTrue="1">
      <formula>LEN(TRIM($N$22))=0</formula>
    </cfRule>
  </conditionalFormatting>
  <conditionalFormatting sqref="O22">
    <cfRule type="expression" dxfId="14236" priority="3753" stopIfTrue="1">
      <formula>LEN(TRIM($O$22))=0</formula>
    </cfRule>
  </conditionalFormatting>
  <conditionalFormatting sqref="P22">
    <cfRule type="expression" dxfId="14235" priority="3754" stopIfTrue="1">
      <formula>LEN(TRIM($P$22))=0</formula>
    </cfRule>
  </conditionalFormatting>
  <conditionalFormatting sqref="R20">
    <cfRule type="expression" dxfId="14234" priority="3755" stopIfTrue="1">
      <formula>LEN(TRIM($R$20))=0</formula>
    </cfRule>
  </conditionalFormatting>
  <conditionalFormatting sqref="S20">
    <cfRule type="expression" dxfId="14233" priority="3756" stopIfTrue="1">
      <formula>LEN(TRIM($S$20))=0</formula>
    </cfRule>
  </conditionalFormatting>
  <conditionalFormatting sqref="T20">
    <cfRule type="expression" dxfId="14232" priority="3757" stopIfTrue="1">
      <formula>LEN(TRIM($T$20))=0</formula>
    </cfRule>
  </conditionalFormatting>
  <conditionalFormatting sqref="R21">
    <cfRule type="expression" dxfId="14231" priority="3758" stopIfTrue="1">
      <formula>LEN(TRIM($R$21))=0</formula>
    </cfRule>
  </conditionalFormatting>
  <conditionalFormatting sqref="S21">
    <cfRule type="expression" dxfId="14230" priority="3759" stopIfTrue="1">
      <formula>LEN(TRIM($S$21))=0</formula>
    </cfRule>
  </conditionalFormatting>
  <conditionalFormatting sqref="T21">
    <cfRule type="expression" dxfId="14229" priority="3760" stopIfTrue="1">
      <formula>LEN(TRIM($T$21))=0</formula>
    </cfRule>
  </conditionalFormatting>
  <conditionalFormatting sqref="R22">
    <cfRule type="expression" dxfId="14228" priority="3761" stopIfTrue="1">
      <formula>LEN(TRIM($R$22))=0</formula>
    </cfRule>
  </conditionalFormatting>
  <conditionalFormatting sqref="S22">
    <cfRule type="expression" dxfId="14227" priority="3762" stopIfTrue="1">
      <formula>LEN(TRIM($S$22))=0</formula>
    </cfRule>
  </conditionalFormatting>
  <conditionalFormatting sqref="T22">
    <cfRule type="expression" dxfId="14226" priority="3763" stopIfTrue="1">
      <formula>LEN(TRIM($T$22))=0</formula>
    </cfRule>
  </conditionalFormatting>
  <conditionalFormatting sqref="V20">
    <cfRule type="expression" dxfId="14225" priority="3764" stopIfTrue="1">
      <formula>LEN(TRIM($V$20))=0</formula>
    </cfRule>
  </conditionalFormatting>
  <conditionalFormatting sqref="W20">
    <cfRule type="expression" dxfId="14224" priority="3765" stopIfTrue="1">
      <formula>LEN(TRIM($W$20))=0</formula>
    </cfRule>
  </conditionalFormatting>
  <conditionalFormatting sqref="X20">
    <cfRule type="expression" dxfId="14223" priority="3766" stopIfTrue="1">
      <formula>LEN(TRIM($X$20))=0</formula>
    </cfRule>
  </conditionalFormatting>
  <conditionalFormatting sqref="V21">
    <cfRule type="expression" dxfId="14222" priority="3767" stopIfTrue="1">
      <formula>LEN(TRIM($V$21))=0</formula>
    </cfRule>
  </conditionalFormatting>
  <conditionalFormatting sqref="W21">
    <cfRule type="expression" dxfId="14221" priority="3768" stopIfTrue="1">
      <formula>LEN(TRIM($W$21))=0</formula>
    </cfRule>
  </conditionalFormatting>
  <conditionalFormatting sqref="X21">
    <cfRule type="expression" dxfId="14220" priority="3769" stopIfTrue="1">
      <formula>LEN(TRIM($X$21))=0</formula>
    </cfRule>
  </conditionalFormatting>
  <conditionalFormatting sqref="V22">
    <cfRule type="expression" dxfId="14219" priority="3770" stopIfTrue="1">
      <formula>LEN(TRIM($V$22))=0</formula>
    </cfRule>
  </conditionalFormatting>
  <conditionalFormatting sqref="W22">
    <cfRule type="expression" dxfId="14218" priority="3771" stopIfTrue="1">
      <formula>LEN(TRIM($W$22))=0</formula>
    </cfRule>
  </conditionalFormatting>
  <conditionalFormatting sqref="X22">
    <cfRule type="expression" dxfId="14217" priority="3772" stopIfTrue="1">
      <formula>LEN(TRIM($X$22))=0</formula>
    </cfRule>
  </conditionalFormatting>
  <conditionalFormatting sqref="AD20">
    <cfRule type="expression" dxfId="14216" priority="3773" stopIfTrue="1">
      <formula>LEN(TRIM($AD$20))=0</formula>
    </cfRule>
  </conditionalFormatting>
  <conditionalFormatting sqref="AE20">
    <cfRule type="expression" dxfId="14215" priority="3774" stopIfTrue="1">
      <formula>LEN(TRIM($AE$20))=0</formula>
    </cfRule>
  </conditionalFormatting>
  <conditionalFormatting sqref="AF20">
    <cfRule type="expression" dxfId="14214" priority="3775" stopIfTrue="1">
      <formula>LEN(TRIM($AF$20))=0</formula>
    </cfRule>
  </conditionalFormatting>
  <conditionalFormatting sqref="AD21">
    <cfRule type="expression" dxfId="14213" priority="3776" stopIfTrue="1">
      <formula>LEN(TRIM($AD$21))=0</formula>
    </cfRule>
  </conditionalFormatting>
  <conditionalFormatting sqref="AE21">
    <cfRule type="expression" dxfId="14212" priority="3777" stopIfTrue="1">
      <formula>LEN(TRIM($AE$21))=0</formula>
    </cfRule>
  </conditionalFormatting>
  <conditionalFormatting sqref="AF21">
    <cfRule type="expression" dxfId="14211" priority="3778" stopIfTrue="1">
      <formula>LEN(TRIM($AF$21))=0</formula>
    </cfRule>
  </conditionalFormatting>
  <conditionalFormatting sqref="AD22">
    <cfRule type="expression" dxfId="14210" priority="3779" stopIfTrue="1">
      <formula>LEN(TRIM($AD$22))=0</formula>
    </cfRule>
  </conditionalFormatting>
  <conditionalFormatting sqref="AE22">
    <cfRule type="expression" dxfId="14209" priority="3780" stopIfTrue="1">
      <formula>LEN(TRIM($AE$22))=0</formula>
    </cfRule>
  </conditionalFormatting>
  <conditionalFormatting sqref="AF22">
    <cfRule type="expression" dxfId="14208" priority="3781" stopIfTrue="1">
      <formula>LEN(TRIM($AF$22))=0</formula>
    </cfRule>
  </conditionalFormatting>
  <conditionalFormatting sqref="F26">
    <cfRule type="expression" dxfId="14207" priority="3782" stopIfTrue="1">
      <formula>LEN(TRIM($F$26))=0</formula>
    </cfRule>
  </conditionalFormatting>
  <conditionalFormatting sqref="G26">
    <cfRule type="expression" dxfId="14206" priority="3783" stopIfTrue="1">
      <formula>LEN(TRIM($G$26))=0</formula>
    </cfRule>
  </conditionalFormatting>
  <conditionalFormatting sqref="H26">
    <cfRule type="expression" dxfId="14205" priority="3784" stopIfTrue="1">
      <formula>LEN(TRIM($H$26))=0</formula>
    </cfRule>
  </conditionalFormatting>
  <conditionalFormatting sqref="J26">
    <cfRule type="expression" dxfId="14204" priority="3785" stopIfTrue="1">
      <formula>LEN(TRIM($J$26))=0</formula>
    </cfRule>
  </conditionalFormatting>
  <conditionalFormatting sqref="K26">
    <cfRule type="expression" dxfId="14203" priority="3786" stopIfTrue="1">
      <formula>LEN(TRIM($K$26))=0</formula>
    </cfRule>
  </conditionalFormatting>
  <conditionalFormatting sqref="L26">
    <cfRule type="expression" dxfId="14202" priority="3787" stopIfTrue="1">
      <formula>LEN(TRIM($L$26))=0</formula>
    </cfRule>
  </conditionalFormatting>
  <conditionalFormatting sqref="N26">
    <cfRule type="expression" dxfId="14201" priority="3788" stopIfTrue="1">
      <formula>LEN(TRIM($N$26))=0</formula>
    </cfRule>
  </conditionalFormatting>
  <conditionalFormatting sqref="O26">
    <cfRule type="expression" dxfId="14200" priority="3789" stopIfTrue="1">
      <formula>LEN(TRIM($O$26))=0</formula>
    </cfRule>
  </conditionalFormatting>
  <conditionalFormatting sqref="P26">
    <cfRule type="expression" dxfId="14199" priority="3790" stopIfTrue="1">
      <formula>LEN(TRIM($P$26))=0</formula>
    </cfRule>
  </conditionalFormatting>
  <conditionalFormatting sqref="R26">
    <cfRule type="expression" dxfId="14198" priority="3791" stopIfTrue="1">
      <formula>LEN(TRIM($R$26))=0</formula>
    </cfRule>
  </conditionalFormatting>
  <conditionalFormatting sqref="S26">
    <cfRule type="expression" dxfId="14197" priority="3792" stopIfTrue="1">
      <formula>LEN(TRIM($S$26))=0</formula>
    </cfRule>
  </conditionalFormatting>
  <conditionalFormatting sqref="T26">
    <cfRule type="expression" dxfId="14196" priority="3793" stopIfTrue="1">
      <formula>LEN(TRIM($T$26))=0</formula>
    </cfRule>
  </conditionalFormatting>
  <conditionalFormatting sqref="V26">
    <cfRule type="expression" dxfId="14195" priority="3794" stopIfTrue="1">
      <formula>LEN(TRIM($V$26))=0</formula>
    </cfRule>
  </conditionalFormatting>
  <conditionalFormatting sqref="W26">
    <cfRule type="expression" dxfId="14194" priority="3795" stopIfTrue="1">
      <formula>LEN(TRIM($W$26))=0</formula>
    </cfRule>
  </conditionalFormatting>
  <conditionalFormatting sqref="X26">
    <cfRule type="expression" dxfId="14193" priority="3796" stopIfTrue="1">
      <formula>LEN(TRIM($X$26))=0</formula>
    </cfRule>
  </conditionalFormatting>
  <conditionalFormatting sqref="AD26">
    <cfRule type="expression" dxfId="14192" priority="3797" stopIfTrue="1">
      <formula>LEN(TRIM($AD$26))=0</formula>
    </cfRule>
  </conditionalFormatting>
  <conditionalFormatting sqref="AE26">
    <cfRule type="expression" dxfId="14191" priority="3798" stopIfTrue="1">
      <formula>LEN(TRIM($AE$26))=0</formula>
    </cfRule>
  </conditionalFormatting>
  <conditionalFormatting sqref="AF26">
    <cfRule type="expression" dxfId="14190" priority="3799" stopIfTrue="1">
      <formula>LEN(TRIM($AF$26))=0</formula>
    </cfRule>
  </conditionalFormatting>
  <conditionalFormatting sqref="F28">
    <cfRule type="expression" dxfId="14189" priority="3800" stopIfTrue="1">
      <formula>LEN(TRIM($F$28))=0</formula>
    </cfRule>
  </conditionalFormatting>
  <conditionalFormatting sqref="G28">
    <cfRule type="expression" dxfId="14188" priority="3801" stopIfTrue="1">
      <formula>LEN(TRIM($G$28))=0</formula>
    </cfRule>
  </conditionalFormatting>
  <conditionalFormatting sqref="H28">
    <cfRule type="expression" dxfId="14187" priority="3802" stopIfTrue="1">
      <formula>LEN(TRIM($H$28))=0</formula>
    </cfRule>
  </conditionalFormatting>
  <conditionalFormatting sqref="F29">
    <cfRule type="expression" dxfId="14186" priority="3803" stopIfTrue="1">
      <formula>LEN(TRIM($F$29))=0</formula>
    </cfRule>
  </conditionalFormatting>
  <conditionalFormatting sqref="G29">
    <cfRule type="expression" dxfId="14185" priority="3804" stopIfTrue="1">
      <formula>LEN(TRIM($G$29))=0</formula>
    </cfRule>
  </conditionalFormatting>
  <conditionalFormatting sqref="H29">
    <cfRule type="expression" dxfId="14184" priority="3805" stopIfTrue="1">
      <formula>LEN(TRIM($H$29))=0</formula>
    </cfRule>
  </conditionalFormatting>
  <conditionalFormatting sqref="F30">
    <cfRule type="expression" dxfId="14183" priority="3806" stopIfTrue="1">
      <formula>LEN(TRIM($F$30))=0</formula>
    </cfRule>
  </conditionalFormatting>
  <conditionalFormatting sqref="G30">
    <cfRule type="expression" dxfId="14182" priority="3807" stopIfTrue="1">
      <formula>LEN(TRIM($G$30))=0</formula>
    </cfRule>
  </conditionalFormatting>
  <conditionalFormatting sqref="H30">
    <cfRule type="expression" dxfId="14181" priority="3808" stopIfTrue="1">
      <formula>LEN(TRIM($H$30))=0</formula>
    </cfRule>
  </conditionalFormatting>
  <conditionalFormatting sqref="F31">
    <cfRule type="expression" dxfId="14180" priority="3809" stopIfTrue="1">
      <formula>LEN(TRIM($F$31))=0</formula>
    </cfRule>
  </conditionalFormatting>
  <conditionalFormatting sqref="G31">
    <cfRule type="expression" dxfId="14179" priority="3810" stopIfTrue="1">
      <formula>LEN(TRIM($G$31))=0</formula>
    </cfRule>
  </conditionalFormatting>
  <conditionalFormatting sqref="H31">
    <cfRule type="expression" dxfId="14178" priority="3811" stopIfTrue="1">
      <formula>LEN(TRIM($H$31))=0</formula>
    </cfRule>
  </conditionalFormatting>
  <conditionalFormatting sqref="F32">
    <cfRule type="expression" dxfId="14177" priority="3812" stopIfTrue="1">
      <formula>LEN(TRIM($F$32))=0</formula>
    </cfRule>
  </conditionalFormatting>
  <conditionalFormatting sqref="G32">
    <cfRule type="expression" dxfId="14176" priority="3813" stopIfTrue="1">
      <formula>LEN(TRIM($G$32))=0</formula>
    </cfRule>
  </conditionalFormatting>
  <conditionalFormatting sqref="H32">
    <cfRule type="expression" dxfId="14175" priority="3814" stopIfTrue="1">
      <formula>LEN(TRIM($H$32))=0</formula>
    </cfRule>
  </conditionalFormatting>
  <conditionalFormatting sqref="F33">
    <cfRule type="expression" dxfId="14174" priority="3815" stopIfTrue="1">
      <formula>LEN(TRIM($F$33))=0</formula>
    </cfRule>
  </conditionalFormatting>
  <conditionalFormatting sqref="G33">
    <cfRule type="expression" dxfId="14173" priority="3816" stopIfTrue="1">
      <formula>LEN(TRIM($G$33))=0</formula>
    </cfRule>
  </conditionalFormatting>
  <conditionalFormatting sqref="H33">
    <cfRule type="expression" dxfId="14172" priority="3817" stopIfTrue="1">
      <formula>LEN(TRIM($H$33))=0</formula>
    </cfRule>
  </conditionalFormatting>
  <conditionalFormatting sqref="F34">
    <cfRule type="expression" dxfId="14171" priority="3818" stopIfTrue="1">
      <formula>LEN(TRIM($F$34))=0</formula>
    </cfRule>
  </conditionalFormatting>
  <conditionalFormatting sqref="G34">
    <cfRule type="expression" dxfId="14170" priority="3819" stopIfTrue="1">
      <formula>LEN(TRIM($G$34))=0</formula>
    </cfRule>
  </conditionalFormatting>
  <conditionalFormatting sqref="H34">
    <cfRule type="expression" dxfId="14169" priority="3820" stopIfTrue="1">
      <formula>LEN(TRIM($H$34))=0</formula>
    </cfRule>
  </conditionalFormatting>
  <conditionalFormatting sqref="J28">
    <cfRule type="expression" dxfId="14168" priority="3821" stopIfTrue="1">
      <formula>LEN(TRIM($J$28))=0</formula>
    </cfRule>
  </conditionalFormatting>
  <conditionalFormatting sqref="K28">
    <cfRule type="expression" dxfId="14167" priority="3822" stopIfTrue="1">
      <formula>LEN(TRIM($K$28))=0</formula>
    </cfRule>
  </conditionalFormatting>
  <conditionalFormatting sqref="L28">
    <cfRule type="expression" dxfId="14166" priority="3823" stopIfTrue="1">
      <formula>LEN(TRIM($L$28))=0</formula>
    </cfRule>
  </conditionalFormatting>
  <conditionalFormatting sqref="J29">
    <cfRule type="expression" dxfId="14165" priority="3824" stopIfTrue="1">
      <formula>LEN(TRIM($J$29))=0</formula>
    </cfRule>
  </conditionalFormatting>
  <conditionalFormatting sqref="K29">
    <cfRule type="expression" dxfId="14164" priority="3825" stopIfTrue="1">
      <formula>LEN(TRIM($K$29))=0</formula>
    </cfRule>
  </conditionalFormatting>
  <conditionalFormatting sqref="L29">
    <cfRule type="expression" dxfId="14163" priority="3826" stopIfTrue="1">
      <formula>LEN(TRIM($L$29))=0</formula>
    </cfRule>
  </conditionalFormatting>
  <conditionalFormatting sqref="J30">
    <cfRule type="expression" dxfId="14162" priority="3827" stopIfTrue="1">
      <formula>LEN(TRIM($J$30))=0</formula>
    </cfRule>
  </conditionalFormatting>
  <conditionalFormatting sqref="K30">
    <cfRule type="expression" dxfId="14161" priority="3828" stopIfTrue="1">
      <formula>LEN(TRIM($K$30))=0</formula>
    </cfRule>
  </conditionalFormatting>
  <conditionalFormatting sqref="L30">
    <cfRule type="expression" dxfId="14160" priority="3829" stopIfTrue="1">
      <formula>LEN(TRIM($L$30))=0</formula>
    </cfRule>
  </conditionalFormatting>
  <conditionalFormatting sqref="J31">
    <cfRule type="expression" dxfId="14159" priority="3830" stopIfTrue="1">
      <formula>LEN(TRIM($J$31))=0</formula>
    </cfRule>
  </conditionalFormatting>
  <conditionalFormatting sqref="K31">
    <cfRule type="expression" dxfId="14158" priority="3831" stopIfTrue="1">
      <formula>LEN(TRIM($K$31))=0</formula>
    </cfRule>
  </conditionalFormatting>
  <conditionalFormatting sqref="L31">
    <cfRule type="expression" dxfId="14157" priority="3832" stopIfTrue="1">
      <formula>LEN(TRIM($L$31))=0</formula>
    </cfRule>
  </conditionalFormatting>
  <conditionalFormatting sqref="J32">
    <cfRule type="expression" dxfId="14156" priority="3833" stopIfTrue="1">
      <formula>LEN(TRIM($J$32))=0</formula>
    </cfRule>
  </conditionalFormatting>
  <conditionalFormatting sqref="K32">
    <cfRule type="expression" dxfId="14155" priority="3834" stopIfTrue="1">
      <formula>LEN(TRIM($K$32))=0</formula>
    </cfRule>
  </conditionalFormatting>
  <conditionalFormatting sqref="L32">
    <cfRule type="expression" dxfId="14154" priority="3835" stopIfTrue="1">
      <formula>LEN(TRIM($L$32))=0</formula>
    </cfRule>
  </conditionalFormatting>
  <conditionalFormatting sqref="J33">
    <cfRule type="expression" dxfId="14153" priority="3836" stopIfTrue="1">
      <formula>LEN(TRIM($J$33))=0</formula>
    </cfRule>
  </conditionalFormatting>
  <conditionalFormatting sqref="K33">
    <cfRule type="expression" dxfId="14152" priority="3837" stopIfTrue="1">
      <formula>LEN(TRIM($K$33))=0</formula>
    </cfRule>
  </conditionalFormatting>
  <conditionalFormatting sqref="L33">
    <cfRule type="expression" dxfId="14151" priority="3838" stopIfTrue="1">
      <formula>LEN(TRIM($L$33))=0</formula>
    </cfRule>
  </conditionalFormatting>
  <conditionalFormatting sqref="J34">
    <cfRule type="expression" dxfId="14150" priority="3839" stopIfTrue="1">
      <formula>LEN(TRIM($J$34))=0</formula>
    </cfRule>
  </conditionalFormatting>
  <conditionalFormatting sqref="K34">
    <cfRule type="expression" dxfId="14149" priority="3840" stopIfTrue="1">
      <formula>LEN(TRIM($K$34))=0</formula>
    </cfRule>
  </conditionalFormatting>
  <conditionalFormatting sqref="L34">
    <cfRule type="expression" dxfId="14148" priority="3841" stopIfTrue="1">
      <formula>LEN(TRIM($L$34))=0</formula>
    </cfRule>
  </conditionalFormatting>
  <conditionalFormatting sqref="N28">
    <cfRule type="expression" dxfId="14147" priority="3842" stopIfTrue="1">
      <formula>LEN(TRIM($N$28))=0</formula>
    </cfRule>
  </conditionalFormatting>
  <conditionalFormatting sqref="O28">
    <cfRule type="expression" dxfId="14146" priority="3843" stopIfTrue="1">
      <formula>LEN(TRIM($O$28))=0</formula>
    </cfRule>
  </conditionalFormatting>
  <conditionalFormatting sqref="P28">
    <cfRule type="expression" dxfId="14145" priority="3844" stopIfTrue="1">
      <formula>LEN(TRIM($P$28))=0</formula>
    </cfRule>
  </conditionalFormatting>
  <conditionalFormatting sqref="N29">
    <cfRule type="expression" dxfId="14144" priority="3845" stopIfTrue="1">
      <formula>LEN(TRIM($N$29))=0</formula>
    </cfRule>
  </conditionalFormatting>
  <conditionalFormatting sqref="O29">
    <cfRule type="expression" dxfId="14143" priority="3846" stopIfTrue="1">
      <formula>LEN(TRIM($O$29))=0</formula>
    </cfRule>
  </conditionalFormatting>
  <conditionalFormatting sqref="P29">
    <cfRule type="expression" dxfId="14142" priority="3847" stopIfTrue="1">
      <formula>LEN(TRIM($P$29))=0</formula>
    </cfRule>
  </conditionalFormatting>
  <conditionalFormatting sqref="N30">
    <cfRule type="expression" dxfId="14141" priority="3848" stopIfTrue="1">
      <formula>LEN(TRIM($N$30))=0</formula>
    </cfRule>
  </conditionalFormatting>
  <conditionalFormatting sqref="O30">
    <cfRule type="expression" dxfId="14140" priority="3849" stopIfTrue="1">
      <formula>LEN(TRIM($O$30))=0</formula>
    </cfRule>
  </conditionalFormatting>
  <conditionalFormatting sqref="P30">
    <cfRule type="expression" dxfId="14139" priority="3850" stopIfTrue="1">
      <formula>LEN(TRIM($P$30))=0</formula>
    </cfRule>
  </conditionalFormatting>
  <conditionalFormatting sqref="N31">
    <cfRule type="expression" dxfId="14138" priority="3851" stopIfTrue="1">
      <formula>LEN(TRIM($N$31))=0</formula>
    </cfRule>
  </conditionalFormatting>
  <conditionalFormatting sqref="O31">
    <cfRule type="expression" dxfId="14137" priority="3852" stopIfTrue="1">
      <formula>LEN(TRIM($O$31))=0</formula>
    </cfRule>
  </conditionalFormatting>
  <conditionalFormatting sqref="P31">
    <cfRule type="expression" dxfId="14136" priority="3853" stopIfTrue="1">
      <formula>LEN(TRIM($P$31))=0</formula>
    </cfRule>
  </conditionalFormatting>
  <conditionalFormatting sqref="N32">
    <cfRule type="expression" dxfId="14135" priority="3854" stopIfTrue="1">
      <formula>LEN(TRIM($N$32))=0</formula>
    </cfRule>
  </conditionalFormatting>
  <conditionalFormatting sqref="O32">
    <cfRule type="expression" dxfId="14134" priority="3855" stopIfTrue="1">
      <formula>LEN(TRIM($O$32))=0</formula>
    </cfRule>
  </conditionalFormatting>
  <conditionalFormatting sqref="P32">
    <cfRule type="expression" dxfId="14133" priority="3856" stopIfTrue="1">
      <formula>LEN(TRIM($P$32))=0</formula>
    </cfRule>
  </conditionalFormatting>
  <conditionalFormatting sqref="N33">
    <cfRule type="expression" dxfId="14132" priority="3857" stopIfTrue="1">
      <formula>LEN(TRIM($N$33))=0</formula>
    </cfRule>
  </conditionalFormatting>
  <conditionalFormatting sqref="O33">
    <cfRule type="expression" dxfId="14131" priority="3858" stopIfTrue="1">
      <formula>LEN(TRIM($O$33))=0</formula>
    </cfRule>
  </conditionalFormatting>
  <conditionalFormatting sqref="P33">
    <cfRule type="expression" dxfId="14130" priority="3859" stopIfTrue="1">
      <formula>LEN(TRIM($P$33))=0</formula>
    </cfRule>
  </conditionalFormatting>
  <conditionalFormatting sqref="N34">
    <cfRule type="expression" dxfId="14129" priority="3860" stopIfTrue="1">
      <formula>LEN(TRIM($N$34))=0</formula>
    </cfRule>
  </conditionalFormatting>
  <conditionalFormatting sqref="O34">
    <cfRule type="expression" dxfId="14128" priority="3861" stopIfTrue="1">
      <formula>LEN(TRIM($O$34))=0</formula>
    </cfRule>
  </conditionalFormatting>
  <conditionalFormatting sqref="P34">
    <cfRule type="expression" dxfId="14127" priority="3862" stopIfTrue="1">
      <formula>LEN(TRIM($P$34))=0</formula>
    </cfRule>
  </conditionalFormatting>
  <conditionalFormatting sqref="R28">
    <cfRule type="expression" dxfId="14126" priority="3863" stopIfTrue="1">
      <formula>LEN(TRIM($R$28))=0</formula>
    </cfRule>
  </conditionalFormatting>
  <conditionalFormatting sqref="S28">
    <cfRule type="expression" dxfId="14125" priority="3864" stopIfTrue="1">
      <formula>LEN(TRIM($S$28))=0</formula>
    </cfRule>
  </conditionalFormatting>
  <conditionalFormatting sqref="T28">
    <cfRule type="expression" dxfId="14124" priority="3865" stopIfTrue="1">
      <formula>LEN(TRIM($T$28))=0</formula>
    </cfRule>
  </conditionalFormatting>
  <conditionalFormatting sqref="R29">
    <cfRule type="expression" dxfId="14123" priority="3866" stopIfTrue="1">
      <formula>LEN(TRIM($R$29))=0</formula>
    </cfRule>
  </conditionalFormatting>
  <conditionalFormatting sqref="S29">
    <cfRule type="expression" dxfId="14122" priority="3867" stopIfTrue="1">
      <formula>LEN(TRIM($S$29))=0</formula>
    </cfRule>
  </conditionalFormatting>
  <conditionalFormatting sqref="T29">
    <cfRule type="expression" dxfId="14121" priority="3868" stopIfTrue="1">
      <formula>LEN(TRIM($T$29))=0</formula>
    </cfRule>
  </conditionalFormatting>
  <conditionalFormatting sqref="R30">
    <cfRule type="expression" dxfId="14120" priority="3869" stopIfTrue="1">
      <formula>LEN(TRIM($R$30))=0</formula>
    </cfRule>
  </conditionalFormatting>
  <conditionalFormatting sqref="S30">
    <cfRule type="expression" dxfId="14119" priority="3870" stopIfTrue="1">
      <formula>LEN(TRIM($S$30))=0</formula>
    </cfRule>
  </conditionalFormatting>
  <conditionalFormatting sqref="T30">
    <cfRule type="expression" dxfId="14118" priority="3871" stopIfTrue="1">
      <formula>LEN(TRIM($T$30))=0</formula>
    </cfRule>
  </conditionalFormatting>
  <conditionalFormatting sqref="R31">
    <cfRule type="expression" dxfId="14117" priority="3872" stopIfTrue="1">
      <formula>LEN(TRIM($R$31))=0</formula>
    </cfRule>
  </conditionalFormatting>
  <conditionalFormatting sqref="S31">
    <cfRule type="expression" dxfId="14116" priority="3873" stopIfTrue="1">
      <formula>LEN(TRIM($S$31))=0</formula>
    </cfRule>
  </conditionalFormatting>
  <conditionalFormatting sqref="T31">
    <cfRule type="expression" dxfId="14115" priority="3874" stopIfTrue="1">
      <formula>LEN(TRIM($T$31))=0</formula>
    </cfRule>
  </conditionalFormatting>
  <conditionalFormatting sqref="R32">
    <cfRule type="expression" dxfId="14114" priority="3875" stopIfTrue="1">
      <formula>LEN(TRIM($R$32))=0</formula>
    </cfRule>
  </conditionalFormatting>
  <conditionalFormatting sqref="S32">
    <cfRule type="expression" dxfId="14113" priority="3876" stopIfTrue="1">
      <formula>LEN(TRIM($S$32))=0</formula>
    </cfRule>
  </conditionalFormatting>
  <conditionalFormatting sqref="T32">
    <cfRule type="expression" dxfId="14112" priority="3877" stopIfTrue="1">
      <formula>LEN(TRIM($T$32))=0</formula>
    </cfRule>
  </conditionalFormatting>
  <conditionalFormatting sqref="R33">
    <cfRule type="expression" dxfId="14111" priority="3878" stopIfTrue="1">
      <formula>LEN(TRIM($R$33))=0</formula>
    </cfRule>
  </conditionalFormatting>
  <conditionalFormatting sqref="S33">
    <cfRule type="expression" dxfId="14110" priority="3879" stopIfTrue="1">
      <formula>LEN(TRIM($S$33))=0</formula>
    </cfRule>
  </conditionalFormatting>
  <conditionalFormatting sqref="T33">
    <cfRule type="expression" dxfId="14109" priority="3880" stopIfTrue="1">
      <formula>LEN(TRIM($T$33))=0</formula>
    </cfRule>
  </conditionalFormatting>
  <conditionalFormatting sqref="R34">
    <cfRule type="expression" dxfId="14108" priority="3881" stopIfTrue="1">
      <formula>LEN(TRIM($R$34))=0</formula>
    </cfRule>
  </conditionalFormatting>
  <conditionalFormatting sqref="S34">
    <cfRule type="expression" dxfId="14107" priority="3882" stopIfTrue="1">
      <formula>LEN(TRIM($S$34))=0</formula>
    </cfRule>
  </conditionalFormatting>
  <conditionalFormatting sqref="T34">
    <cfRule type="expression" dxfId="14106" priority="3883" stopIfTrue="1">
      <formula>LEN(TRIM($T$34))=0</formula>
    </cfRule>
  </conditionalFormatting>
  <conditionalFormatting sqref="V28">
    <cfRule type="expression" dxfId="14105" priority="3884" stopIfTrue="1">
      <formula>LEN(TRIM($V$28))=0</formula>
    </cfRule>
  </conditionalFormatting>
  <conditionalFormatting sqref="W28">
    <cfRule type="expression" dxfId="14104" priority="3885" stopIfTrue="1">
      <formula>LEN(TRIM($W$28))=0</formula>
    </cfRule>
  </conditionalFormatting>
  <conditionalFormatting sqref="X28">
    <cfRule type="expression" dxfId="14103" priority="3886" stopIfTrue="1">
      <formula>LEN(TRIM($X$28))=0</formula>
    </cfRule>
  </conditionalFormatting>
  <conditionalFormatting sqref="V29">
    <cfRule type="expression" dxfId="14102" priority="3887" stopIfTrue="1">
      <formula>LEN(TRIM($V$29))=0</formula>
    </cfRule>
  </conditionalFormatting>
  <conditionalFormatting sqref="W29">
    <cfRule type="expression" dxfId="14101" priority="3888" stopIfTrue="1">
      <formula>LEN(TRIM($W$29))=0</formula>
    </cfRule>
  </conditionalFormatting>
  <conditionalFormatting sqref="X29">
    <cfRule type="expression" dxfId="14100" priority="3889" stopIfTrue="1">
      <formula>LEN(TRIM($X$29))=0</formula>
    </cfRule>
  </conditionalFormatting>
  <conditionalFormatting sqref="V30">
    <cfRule type="expression" dxfId="14099" priority="3890" stopIfTrue="1">
      <formula>LEN(TRIM($V$30))=0</formula>
    </cfRule>
  </conditionalFormatting>
  <conditionalFormatting sqref="W30">
    <cfRule type="expression" dxfId="14098" priority="3891" stopIfTrue="1">
      <formula>LEN(TRIM($W$30))=0</formula>
    </cfRule>
  </conditionalFormatting>
  <conditionalFormatting sqref="X30">
    <cfRule type="expression" dxfId="14097" priority="3892" stopIfTrue="1">
      <formula>LEN(TRIM($X$30))=0</formula>
    </cfRule>
  </conditionalFormatting>
  <conditionalFormatting sqref="V31">
    <cfRule type="expression" dxfId="14096" priority="3893" stopIfTrue="1">
      <formula>LEN(TRIM($V$31))=0</formula>
    </cfRule>
  </conditionalFormatting>
  <conditionalFormatting sqref="W31">
    <cfRule type="expression" dxfId="14095" priority="3894" stopIfTrue="1">
      <formula>LEN(TRIM($W$31))=0</formula>
    </cfRule>
  </conditionalFormatting>
  <conditionalFormatting sqref="X31">
    <cfRule type="expression" dxfId="14094" priority="3895" stopIfTrue="1">
      <formula>LEN(TRIM($X$31))=0</formula>
    </cfRule>
  </conditionalFormatting>
  <conditionalFormatting sqref="V32">
    <cfRule type="expression" dxfId="14093" priority="3896" stopIfTrue="1">
      <formula>LEN(TRIM($V$32))=0</formula>
    </cfRule>
  </conditionalFormatting>
  <conditionalFormatting sqref="W32">
    <cfRule type="expression" dxfId="14092" priority="3897" stopIfTrue="1">
      <formula>LEN(TRIM($W$32))=0</formula>
    </cfRule>
  </conditionalFormatting>
  <conditionalFormatting sqref="X32">
    <cfRule type="expression" dxfId="14091" priority="3898" stopIfTrue="1">
      <formula>LEN(TRIM($X$32))=0</formula>
    </cfRule>
  </conditionalFormatting>
  <conditionalFormatting sqref="V33">
    <cfRule type="expression" dxfId="14090" priority="3899" stopIfTrue="1">
      <formula>LEN(TRIM($V$33))=0</formula>
    </cfRule>
  </conditionalFormatting>
  <conditionalFormatting sqref="W33">
    <cfRule type="expression" dxfId="14089" priority="3900" stopIfTrue="1">
      <formula>LEN(TRIM($W$33))=0</formula>
    </cfRule>
  </conditionalFormatting>
  <conditionalFormatting sqref="X33">
    <cfRule type="expression" dxfId="14088" priority="3901" stopIfTrue="1">
      <formula>LEN(TRIM($X$33))=0</formula>
    </cfRule>
  </conditionalFormatting>
  <conditionalFormatting sqref="V34">
    <cfRule type="expression" dxfId="14087" priority="3902" stopIfTrue="1">
      <formula>LEN(TRIM($V$34))=0</formula>
    </cfRule>
  </conditionalFormatting>
  <conditionalFormatting sqref="W34">
    <cfRule type="expression" dxfId="14086" priority="3903" stopIfTrue="1">
      <formula>LEN(TRIM($W$34))=0</formula>
    </cfRule>
  </conditionalFormatting>
  <conditionalFormatting sqref="X34">
    <cfRule type="expression" dxfId="14085" priority="3904" stopIfTrue="1">
      <formula>LEN(TRIM($X$34))=0</formula>
    </cfRule>
  </conditionalFormatting>
  <conditionalFormatting sqref="AD28">
    <cfRule type="expression" dxfId="14084" priority="3905" stopIfTrue="1">
      <formula>LEN(TRIM($AD$28))=0</formula>
    </cfRule>
  </conditionalFormatting>
  <conditionalFormatting sqref="AE28">
    <cfRule type="expression" dxfId="14083" priority="3906" stopIfTrue="1">
      <formula>LEN(TRIM($AE$28))=0</formula>
    </cfRule>
  </conditionalFormatting>
  <conditionalFormatting sqref="AF28">
    <cfRule type="expression" dxfId="14082" priority="3907" stopIfTrue="1">
      <formula>LEN(TRIM($AF$28))=0</formula>
    </cfRule>
  </conditionalFormatting>
  <conditionalFormatting sqref="AD29">
    <cfRule type="expression" dxfId="14081" priority="3908" stopIfTrue="1">
      <formula>LEN(TRIM($AD$29))=0</formula>
    </cfRule>
  </conditionalFormatting>
  <conditionalFormatting sqref="AE29">
    <cfRule type="expression" dxfId="14080" priority="3909" stopIfTrue="1">
      <formula>LEN(TRIM($AE$29))=0</formula>
    </cfRule>
  </conditionalFormatting>
  <conditionalFormatting sqref="AF29">
    <cfRule type="expression" dxfId="14079" priority="3910" stopIfTrue="1">
      <formula>LEN(TRIM($AF$29))=0</formula>
    </cfRule>
  </conditionalFormatting>
  <conditionalFormatting sqref="AD30">
    <cfRule type="expression" dxfId="14078" priority="3911" stopIfTrue="1">
      <formula>LEN(TRIM($AD$30))=0</formula>
    </cfRule>
  </conditionalFormatting>
  <conditionalFormatting sqref="AE30">
    <cfRule type="expression" dxfId="14077" priority="3912" stopIfTrue="1">
      <formula>LEN(TRIM($AE$30))=0</formula>
    </cfRule>
  </conditionalFormatting>
  <conditionalFormatting sqref="AF30">
    <cfRule type="expression" dxfId="14076" priority="3913" stopIfTrue="1">
      <formula>LEN(TRIM($AF$30))=0</formula>
    </cfRule>
  </conditionalFormatting>
  <conditionalFormatting sqref="AD31">
    <cfRule type="expression" dxfId="14075" priority="3914" stopIfTrue="1">
      <formula>LEN(TRIM($AD$31))=0</formula>
    </cfRule>
  </conditionalFormatting>
  <conditionalFormatting sqref="AE31">
    <cfRule type="expression" dxfId="14074" priority="3915" stopIfTrue="1">
      <formula>LEN(TRIM($AE$31))=0</formula>
    </cfRule>
  </conditionalFormatting>
  <conditionalFormatting sqref="AF31">
    <cfRule type="expression" dxfId="14073" priority="3916" stopIfTrue="1">
      <formula>LEN(TRIM($AF$31))=0</formula>
    </cfRule>
  </conditionalFormatting>
  <conditionalFormatting sqref="AD32">
    <cfRule type="expression" dxfId="14072" priority="3917" stopIfTrue="1">
      <formula>LEN(TRIM($AD$32))=0</formula>
    </cfRule>
  </conditionalFormatting>
  <conditionalFormatting sqref="AE32">
    <cfRule type="expression" dxfId="14071" priority="3918" stopIfTrue="1">
      <formula>LEN(TRIM($AE$32))=0</formula>
    </cfRule>
  </conditionalFormatting>
  <conditionalFormatting sqref="AF32">
    <cfRule type="expression" dxfId="14070" priority="3919" stopIfTrue="1">
      <formula>LEN(TRIM($AF$32))=0</formula>
    </cfRule>
  </conditionalFormatting>
  <conditionalFormatting sqref="AD33">
    <cfRule type="expression" dxfId="14069" priority="3920" stopIfTrue="1">
      <formula>LEN(TRIM($AD$33))=0</formula>
    </cfRule>
  </conditionalFormatting>
  <conditionalFormatting sqref="AE33">
    <cfRule type="expression" dxfId="14068" priority="3921" stopIfTrue="1">
      <formula>LEN(TRIM($AE$33))=0</formula>
    </cfRule>
  </conditionalFormatting>
  <conditionalFormatting sqref="AF33">
    <cfRule type="expression" dxfId="14067" priority="3922" stopIfTrue="1">
      <formula>LEN(TRIM($AF$33))=0</formula>
    </cfRule>
  </conditionalFormatting>
  <conditionalFormatting sqref="AD34">
    <cfRule type="expression" dxfId="14066" priority="3923" stopIfTrue="1">
      <formula>LEN(TRIM($AD$34))=0</formula>
    </cfRule>
  </conditionalFormatting>
  <conditionalFormatting sqref="AE34">
    <cfRule type="expression" dxfId="14065" priority="3924" stopIfTrue="1">
      <formula>LEN(TRIM($AE$34))=0</formula>
    </cfRule>
  </conditionalFormatting>
  <conditionalFormatting sqref="AF34">
    <cfRule type="expression" dxfId="14064" priority="3925" stopIfTrue="1">
      <formula>LEN(TRIM($AF$34))=0</formula>
    </cfRule>
  </conditionalFormatting>
  <conditionalFormatting sqref="F36">
    <cfRule type="expression" dxfId="14063" priority="3926" stopIfTrue="1">
      <formula>LEN(TRIM($F$36))=0</formula>
    </cfRule>
  </conditionalFormatting>
  <conditionalFormatting sqref="G36">
    <cfRule type="expression" dxfId="14062" priority="3927" stopIfTrue="1">
      <formula>LEN(TRIM($G$36))=0</formula>
    </cfRule>
  </conditionalFormatting>
  <conditionalFormatting sqref="H36">
    <cfRule type="expression" dxfId="14061" priority="3928" stopIfTrue="1">
      <formula>LEN(TRIM($H$36))=0</formula>
    </cfRule>
  </conditionalFormatting>
  <conditionalFormatting sqref="J36">
    <cfRule type="expression" dxfId="14060" priority="3929" stopIfTrue="1">
      <formula>LEN(TRIM($J$36))=0</formula>
    </cfRule>
  </conditionalFormatting>
  <conditionalFormatting sqref="K36">
    <cfRule type="expression" dxfId="14059" priority="3930" stopIfTrue="1">
      <formula>LEN(TRIM($K$36))=0</formula>
    </cfRule>
  </conditionalFormatting>
  <conditionalFormatting sqref="L36">
    <cfRule type="expression" dxfId="14058" priority="3931" stopIfTrue="1">
      <formula>LEN(TRIM($L$36))=0</formula>
    </cfRule>
  </conditionalFormatting>
  <conditionalFormatting sqref="N36">
    <cfRule type="expression" dxfId="14057" priority="3932" stopIfTrue="1">
      <formula>LEN(TRIM($N$36))=0</formula>
    </cfRule>
  </conditionalFormatting>
  <conditionalFormatting sqref="O36">
    <cfRule type="expression" dxfId="14056" priority="3933" stopIfTrue="1">
      <formula>LEN(TRIM($O$36))=0</formula>
    </cfRule>
  </conditionalFormatting>
  <conditionalFormatting sqref="P36">
    <cfRule type="expression" dxfId="14055" priority="3934" stopIfTrue="1">
      <formula>LEN(TRIM($P$36))=0</formula>
    </cfRule>
  </conditionalFormatting>
  <conditionalFormatting sqref="R36">
    <cfRule type="expression" dxfId="14054" priority="3935" stopIfTrue="1">
      <formula>LEN(TRIM($R$36))=0</formula>
    </cfRule>
  </conditionalFormatting>
  <conditionalFormatting sqref="S36">
    <cfRule type="expression" dxfId="14053" priority="3936" stopIfTrue="1">
      <formula>LEN(TRIM($S$36))=0</formula>
    </cfRule>
  </conditionalFormatting>
  <conditionalFormatting sqref="T36">
    <cfRule type="expression" dxfId="14052" priority="3937" stopIfTrue="1">
      <formula>LEN(TRIM($T$36))=0</formula>
    </cfRule>
  </conditionalFormatting>
  <conditionalFormatting sqref="V36">
    <cfRule type="expression" dxfId="14051" priority="3938" stopIfTrue="1">
      <formula>LEN(TRIM($V$36))=0</formula>
    </cfRule>
  </conditionalFormatting>
  <conditionalFormatting sqref="W36">
    <cfRule type="expression" dxfId="14050" priority="3939" stopIfTrue="1">
      <formula>LEN(TRIM($W$36))=0</formula>
    </cfRule>
  </conditionalFormatting>
  <conditionalFormatting sqref="X36">
    <cfRule type="expression" dxfId="14049" priority="3940" stopIfTrue="1">
      <formula>LEN(TRIM($X$36))=0</formula>
    </cfRule>
  </conditionalFormatting>
  <conditionalFormatting sqref="AD36">
    <cfRule type="expression" dxfId="14048" priority="3941" stopIfTrue="1">
      <formula>LEN(TRIM($AD$36))=0</formula>
    </cfRule>
  </conditionalFormatting>
  <conditionalFormatting sqref="AE36">
    <cfRule type="expression" dxfId="14047" priority="3942" stopIfTrue="1">
      <formula>LEN(TRIM($AE$36))=0</formula>
    </cfRule>
  </conditionalFormatting>
  <conditionalFormatting sqref="AF36">
    <cfRule type="expression" dxfId="14046" priority="3943" stopIfTrue="1">
      <formula>LEN(TRIM($AF$36))=0</formula>
    </cfRule>
  </conditionalFormatting>
  <conditionalFormatting sqref="F42">
    <cfRule type="expression" dxfId="14045" priority="3944" stopIfTrue="1">
      <formula>LEN(TRIM($F$42))=0</formula>
    </cfRule>
  </conditionalFormatting>
  <conditionalFormatting sqref="G42">
    <cfRule type="expression" dxfId="14044" priority="3945" stopIfTrue="1">
      <formula>LEN(TRIM($G$42))=0</formula>
    </cfRule>
  </conditionalFormatting>
  <conditionalFormatting sqref="H42">
    <cfRule type="expression" dxfId="14043" priority="3946" stopIfTrue="1">
      <formula>LEN(TRIM($H$42))=0</formula>
    </cfRule>
  </conditionalFormatting>
  <conditionalFormatting sqref="J42">
    <cfRule type="expression" dxfId="14042" priority="3947" stopIfTrue="1">
      <formula>LEN(TRIM($J$42))=0</formula>
    </cfRule>
  </conditionalFormatting>
  <conditionalFormatting sqref="K42">
    <cfRule type="expression" dxfId="14041" priority="3948" stopIfTrue="1">
      <formula>LEN(TRIM($K$42))=0</formula>
    </cfRule>
  </conditionalFormatting>
  <conditionalFormatting sqref="L42">
    <cfRule type="expression" dxfId="14040" priority="3949" stopIfTrue="1">
      <formula>LEN(TRIM($L$42))=0</formula>
    </cfRule>
  </conditionalFormatting>
  <conditionalFormatting sqref="N42">
    <cfRule type="expression" dxfId="14039" priority="3950" stopIfTrue="1">
      <formula>LEN(TRIM($N$42))=0</formula>
    </cfRule>
  </conditionalFormatting>
  <conditionalFormatting sqref="O42">
    <cfRule type="expression" dxfId="14038" priority="3951" stopIfTrue="1">
      <formula>LEN(TRIM($O$42))=0</formula>
    </cfRule>
  </conditionalFormatting>
  <conditionalFormatting sqref="P42">
    <cfRule type="expression" dxfId="14037" priority="3952" stopIfTrue="1">
      <formula>LEN(TRIM($P$42))=0</formula>
    </cfRule>
  </conditionalFormatting>
  <conditionalFormatting sqref="R42">
    <cfRule type="expression" dxfId="14036" priority="3953" stopIfTrue="1">
      <formula>LEN(TRIM($R$42))=0</formula>
    </cfRule>
  </conditionalFormatting>
  <conditionalFormatting sqref="S42">
    <cfRule type="expression" dxfId="14035" priority="3954" stopIfTrue="1">
      <formula>LEN(TRIM($S$42))=0</formula>
    </cfRule>
  </conditionalFormatting>
  <conditionalFormatting sqref="T42">
    <cfRule type="expression" dxfId="14034" priority="3955" stopIfTrue="1">
      <formula>LEN(TRIM($T$42))=0</formula>
    </cfRule>
  </conditionalFormatting>
  <conditionalFormatting sqref="V42">
    <cfRule type="expression" dxfId="14033" priority="3956" stopIfTrue="1">
      <formula>LEN(TRIM($V$42))=0</formula>
    </cfRule>
  </conditionalFormatting>
  <conditionalFormatting sqref="W42">
    <cfRule type="expression" dxfId="14032" priority="3957" stopIfTrue="1">
      <formula>LEN(TRIM($W$42))=0</formula>
    </cfRule>
  </conditionalFormatting>
  <conditionalFormatting sqref="X42">
    <cfRule type="expression" dxfId="14031" priority="3958" stopIfTrue="1">
      <formula>LEN(TRIM($X$42))=0</formula>
    </cfRule>
  </conditionalFormatting>
  <conditionalFormatting sqref="AD42">
    <cfRule type="expression" dxfId="14030" priority="3959" stopIfTrue="1">
      <formula>LEN(TRIM($AD$42))=0</formula>
    </cfRule>
  </conditionalFormatting>
  <conditionalFormatting sqref="AE42">
    <cfRule type="expression" dxfId="14029" priority="3960" stopIfTrue="1">
      <formula>LEN(TRIM($AE$42))=0</formula>
    </cfRule>
  </conditionalFormatting>
  <conditionalFormatting sqref="AF42">
    <cfRule type="expression" dxfId="14028" priority="3961" stopIfTrue="1">
      <formula>LEN(TRIM($AF$42))=0</formula>
    </cfRule>
  </conditionalFormatting>
  <conditionalFormatting sqref="F44">
    <cfRule type="expression" dxfId="14027" priority="3962" stopIfTrue="1">
      <formula>LEN(TRIM($F$44))=0</formula>
    </cfRule>
  </conditionalFormatting>
  <conditionalFormatting sqref="G44">
    <cfRule type="expression" dxfId="14026" priority="3963" stopIfTrue="1">
      <formula>LEN(TRIM($G$44))=0</formula>
    </cfRule>
  </conditionalFormatting>
  <conditionalFormatting sqref="H44">
    <cfRule type="expression" dxfId="14025" priority="3964" stopIfTrue="1">
      <formula>LEN(TRIM($H$44))=0</formula>
    </cfRule>
  </conditionalFormatting>
  <conditionalFormatting sqref="J44">
    <cfRule type="expression" dxfId="14024" priority="3965" stopIfTrue="1">
      <formula>LEN(TRIM($J$44))=0</formula>
    </cfRule>
  </conditionalFormatting>
  <conditionalFormatting sqref="K44">
    <cfRule type="expression" dxfId="14023" priority="3966" stopIfTrue="1">
      <formula>LEN(TRIM($K$44))=0</formula>
    </cfRule>
  </conditionalFormatting>
  <conditionalFormatting sqref="L44">
    <cfRule type="expression" dxfId="14022" priority="3967" stopIfTrue="1">
      <formula>LEN(TRIM($L$44))=0</formula>
    </cfRule>
  </conditionalFormatting>
  <conditionalFormatting sqref="N44">
    <cfRule type="expression" dxfId="14021" priority="3968" stopIfTrue="1">
      <formula>LEN(TRIM($N$44))=0</formula>
    </cfRule>
  </conditionalFormatting>
  <conditionalFormatting sqref="O44">
    <cfRule type="expression" dxfId="14020" priority="3969" stopIfTrue="1">
      <formula>LEN(TRIM($O$44))=0</formula>
    </cfRule>
  </conditionalFormatting>
  <conditionalFormatting sqref="P44">
    <cfRule type="expression" dxfId="14019" priority="3970" stopIfTrue="1">
      <formula>LEN(TRIM($P$44))=0</formula>
    </cfRule>
  </conditionalFormatting>
  <conditionalFormatting sqref="R44">
    <cfRule type="expression" dxfId="14018" priority="3971" stopIfTrue="1">
      <formula>LEN(TRIM($R$44))=0</formula>
    </cfRule>
  </conditionalFormatting>
  <conditionalFormatting sqref="S44">
    <cfRule type="expression" dxfId="14017" priority="3972" stopIfTrue="1">
      <formula>LEN(TRIM($S$44))=0</formula>
    </cfRule>
  </conditionalFormatting>
  <conditionalFormatting sqref="T44">
    <cfRule type="expression" dxfId="14016" priority="3973" stopIfTrue="1">
      <formula>LEN(TRIM($T$44))=0</formula>
    </cfRule>
  </conditionalFormatting>
  <conditionalFormatting sqref="V44">
    <cfRule type="expression" dxfId="14015" priority="3974" stopIfTrue="1">
      <formula>LEN(TRIM($V$44))=0</formula>
    </cfRule>
  </conditionalFormatting>
  <conditionalFormatting sqref="W44">
    <cfRule type="expression" dxfId="14014" priority="3975" stopIfTrue="1">
      <formula>LEN(TRIM($W$44))=0</formula>
    </cfRule>
  </conditionalFormatting>
  <conditionalFormatting sqref="X44">
    <cfRule type="expression" dxfId="14013" priority="3976" stopIfTrue="1">
      <formula>LEN(TRIM($X$44))=0</formula>
    </cfRule>
  </conditionalFormatting>
  <conditionalFormatting sqref="AD44">
    <cfRule type="expression" dxfId="14012" priority="3977" stopIfTrue="1">
      <formula>LEN(TRIM($AD$44))=0</formula>
    </cfRule>
  </conditionalFormatting>
  <conditionalFormatting sqref="AE44">
    <cfRule type="expression" dxfId="14011" priority="3978" stopIfTrue="1">
      <formula>LEN(TRIM($AE$44))=0</formula>
    </cfRule>
  </conditionalFormatting>
  <conditionalFormatting sqref="AF44">
    <cfRule type="expression" dxfId="14010" priority="3979" stopIfTrue="1">
      <formula>LEN(TRIM($AF$44))=0</formula>
    </cfRule>
  </conditionalFormatting>
  <conditionalFormatting sqref="F46">
    <cfRule type="expression" dxfId="14009" priority="3980" stopIfTrue="1">
      <formula>LEN(TRIM($F$46))=0</formula>
    </cfRule>
  </conditionalFormatting>
  <conditionalFormatting sqref="G46">
    <cfRule type="expression" dxfId="14008" priority="3981" stopIfTrue="1">
      <formula>LEN(TRIM($G$46))=0</formula>
    </cfRule>
  </conditionalFormatting>
  <conditionalFormatting sqref="H46">
    <cfRule type="expression" dxfId="14007" priority="3982" stopIfTrue="1">
      <formula>LEN(TRIM($H$46))=0</formula>
    </cfRule>
  </conditionalFormatting>
  <conditionalFormatting sqref="F47">
    <cfRule type="expression" dxfId="14006" priority="3983" stopIfTrue="1">
      <formula>LEN(TRIM($F$47))=0</formula>
    </cfRule>
  </conditionalFormatting>
  <conditionalFormatting sqref="G47">
    <cfRule type="expression" dxfId="14005" priority="3984" stopIfTrue="1">
      <formula>LEN(TRIM($G$47))=0</formula>
    </cfRule>
  </conditionalFormatting>
  <conditionalFormatting sqref="H47">
    <cfRule type="expression" dxfId="14004" priority="3985" stopIfTrue="1">
      <formula>LEN(TRIM($H$47))=0</formula>
    </cfRule>
  </conditionalFormatting>
  <conditionalFormatting sqref="J46">
    <cfRule type="expression" dxfId="14003" priority="3986" stopIfTrue="1">
      <formula>LEN(TRIM($J$46))=0</formula>
    </cfRule>
  </conditionalFormatting>
  <conditionalFormatting sqref="K46">
    <cfRule type="expression" dxfId="14002" priority="3987" stopIfTrue="1">
      <formula>LEN(TRIM($K$46))=0</formula>
    </cfRule>
  </conditionalFormatting>
  <conditionalFormatting sqref="L46">
    <cfRule type="expression" dxfId="14001" priority="3988" stopIfTrue="1">
      <formula>LEN(TRIM($L$46))=0</formula>
    </cfRule>
  </conditionalFormatting>
  <conditionalFormatting sqref="J47">
    <cfRule type="expression" dxfId="14000" priority="3989" stopIfTrue="1">
      <formula>LEN(TRIM($J$47))=0</formula>
    </cfRule>
  </conditionalFormatting>
  <conditionalFormatting sqref="K47">
    <cfRule type="expression" dxfId="13999" priority="3990" stopIfTrue="1">
      <formula>LEN(TRIM($K$47))=0</formula>
    </cfRule>
  </conditionalFormatting>
  <conditionalFormatting sqref="L47">
    <cfRule type="expression" dxfId="13998" priority="3991" stopIfTrue="1">
      <formula>LEN(TRIM($L$47))=0</formula>
    </cfRule>
  </conditionalFormatting>
  <conditionalFormatting sqref="N46">
    <cfRule type="expression" dxfId="13997" priority="3992" stopIfTrue="1">
      <formula>LEN(TRIM($N$46))=0</formula>
    </cfRule>
  </conditionalFormatting>
  <conditionalFormatting sqref="O46">
    <cfRule type="expression" dxfId="13996" priority="3993" stopIfTrue="1">
      <formula>LEN(TRIM($O$46))=0</formula>
    </cfRule>
  </conditionalFormatting>
  <conditionalFormatting sqref="P46">
    <cfRule type="expression" dxfId="13995" priority="3994" stopIfTrue="1">
      <formula>LEN(TRIM($P$46))=0</formula>
    </cfRule>
  </conditionalFormatting>
  <conditionalFormatting sqref="N47">
    <cfRule type="expression" dxfId="13994" priority="3995" stopIfTrue="1">
      <formula>LEN(TRIM($N$47))=0</formula>
    </cfRule>
  </conditionalFormatting>
  <conditionalFormatting sqref="O47">
    <cfRule type="expression" dxfId="13993" priority="3996" stopIfTrue="1">
      <formula>LEN(TRIM($O$47))=0</formula>
    </cfRule>
  </conditionalFormatting>
  <conditionalFormatting sqref="P47">
    <cfRule type="expression" dxfId="13992" priority="3997" stopIfTrue="1">
      <formula>LEN(TRIM($P$47))=0</formula>
    </cfRule>
  </conditionalFormatting>
  <conditionalFormatting sqref="R46">
    <cfRule type="expression" dxfId="13991" priority="3998" stopIfTrue="1">
      <formula>LEN(TRIM($R$46))=0</formula>
    </cfRule>
  </conditionalFormatting>
  <conditionalFormatting sqref="S46">
    <cfRule type="expression" dxfId="13990" priority="3999" stopIfTrue="1">
      <formula>LEN(TRIM($S$46))=0</formula>
    </cfRule>
  </conditionalFormatting>
  <conditionalFormatting sqref="T46">
    <cfRule type="expression" dxfId="13989" priority="4000" stopIfTrue="1">
      <formula>LEN(TRIM($T$46))=0</formula>
    </cfRule>
  </conditionalFormatting>
  <conditionalFormatting sqref="R47">
    <cfRule type="expression" dxfId="13988" priority="4001" stopIfTrue="1">
      <formula>LEN(TRIM($R$47))=0</formula>
    </cfRule>
  </conditionalFormatting>
  <conditionalFormatting sqref="S47">
    <cfRule type="expression" dxfId="13987" priority="4002" stopIfTrue="1">
      <formula>LEN(TRIM($S$47))=0</formula>
    </cfRule>
  </conditionalFormatting>
  <conditionalFormatting sqref="T47">
    <cfRule type="expression" dxfId="13986" priority="4003" stopIfTrue="1">
      <formula>LEN(TRIM($T$47))=0</formula>
    </cfRule>
  </conditionalFormatting>
  <conditionalFormatting sqref="V46">
    <cfRule type="expression" dxfId="13985" priority="4004" stopIfTrue="1">
      <formula>LEN(TRIM($V$46))=0</formula>
    </cfRule>
  </conditionalFormatting>
  <conditionalFormatting sqref="W46">
    <cfRule type="expression" dxfId="13984" priority="4005" stopIfTrue="1">
      <formula>LEN(TRIM($W$46))=0</formula>
    </cfRule>
  </conditionalFormatting>
  <conditionalFormatting sqref="X46">
    <cfRule type="expression" dxfId="13983" priority="4006" stopIfTrue="1">
      <formula>LEN(TRIM($X$46))=0</formula>
    </cfRule>
  </conditionalFormatting>
  <conditionalFormatting sqref="V47">
    <cfRule type="expression" dxfId="13982" priority="4007" stopIfTrue="1">
      <formula>LEN(TRIM($V$47))=0</formula>
    </cfRule>
  </conditionalFormatting>
  <conditionalFormatting sqref="W47">
    <cfRule type="expression" dxfId="13981" priority="4008" stopIfTrue="1">
      <formula>LEN(TRIM($W$47))=0</formula>
    </cfRule>
  </conditionalFormatting>
  <conditionalFormatting sqref="X47">
    <cfRule type="expression" dxfId="13980" priority="4009" stopIfTrue="1">
      <formula>LEN(TRIM($X$47))=0</formula>
    </cfRule>
  </conditionalFormatting>
  <conditionalFormatting sqref="AD46">
    <cfRule type="expression" dxfId="13979" priority="4010" stopIfTrue="1">
      <formula>LEN(TRIM($AD$46))=0</formula>
    </cfRule>
  </conditionalFormatting>
  <conditionalFormatting sqref="AE46">
    <cfRule type="expression" dxfId="13978" priority="4011" stopIfTrue="1">
      <formula>LEN(TRIM($AE$46))=0</formula>
    </cfRule>
  </conditionalFormatting>
  <conditionalFormatting sqref="AF46">
    <cfRule type="expression" dxfId="13977" priority="4012" stopIfTrue="1">
      <formula>LEN(TRIM($AF$46))=0</formula>
    </cfRule>
  </conditionalFormatting>
  <conditionalFormatting sqref="AD47">
    <cfRule type="expression" dxfId="13976" priority="4013" stopIfTrue="1">
      <formula>LEN(TRIM($AD$47))=0</formula>
    </cfRule>
  </conditionalFormatting>
  <conditionalFormatting sqref="AE47">
    <cfRule type="expression" dxfId="13975" priority="4014" stopIfTrue="1">
      <formula>LEN(TRIM($AE$47))=0</formula>
    </cfRule>
  </conditionalFormatting>
  <conditionalFormatting sqref="AF47">
    <cfRule type="expression" dxfId="13974" priority="4015" stopIfTrue="1">
      <formula>LEN(TRIM($AF$47))=0</formula>
    </cfRule>
  </conditionalFormatting>
  <conditionalFormatting sqref="F49">
    <cfRule type="expression" dxfId="13973" priority="4016" stopIfTrue="1">
      <formula>LEN(TRIM($F$49))=0</formula>
    </cfRule>
  </conditionalFormatting>
  <conditionalFormatting sqref="G49">
    <cfRule type="expression" dxfId="13972" priority="4017" stopIfTrue="1">
      <formula>LEN(TRIM($G$49))=0</formula>
    </cfRule>
  </conditionalFormatting>
  <conditionalFormatting sqref="H49">
    <cfRule type="expression" dxfId="13971" priority="4018" stopIfTrue="1">
      <formula>LEN(TRIM($H$49))=0</formula>
    </cfRule>
  </conditionalFormatting>
  <conditionalFormatting sqref="F50">
    <cfRule type="expression" dxfId="13970" priority="4019" stopIfTrue="1">
      <formula>LEN(TRIM($F$50))=0</formula>
    </cfRule>
  </conditionalFormatting>
  <conditionalFormatting sqref="G50">
    <cfRule type="expression" dxfId="13969" priority="4020" stopIfTrue="1">
      <formula>LEN(TRIM($G$50))=0</formula>
    </cfRule>
  </conditionalFormatting>
  <conditionalFormatting sqref="H50">
    <cfRule type="expression" dxfId="13968" priority="4021" stopIfTrue="1">
      <formula>LEN(TRIM($H$50))=0</formula>
    </cfRule>
  </conditionalFormatting>
  <conditionalFormatting sqref="F51">
    <cfRule type="expression" dxfId="13967" priority="4022" stopIfTrue="1">
      <formula>LEN(TRIM($F$51))=0</formula>
    </cfRule>
  </conditionalFormatting>
  <conditionalFormatting sqref="G51">
    <cfRule type="expression" dxfId="13966" priority="4023" stopIfTrue="1">
      <formula>LEN(TRIM($G$51))=0</formula>
    </cfRule>
  </conditionalFormatting>
  <conditionalFormatting sqref="H51">
    <cfRule type="expression" dxfId="13965" priority="4024" stopIfTrue="1">
      <formula>LEN(TRIM($H$51))=0</formula>
    </cfRule>
  </conditionalFormatting>
  <conditionalFormatting sqref="J49">
    <cfRule type="expression" dxfId="13964" priority="4025" stopIfTrue="1">
      <formula>LEN(TRIM($J$49))=0</formula>
    </cfRule>
  </conditionalFormatting>
  <conditionalFormatting sqref="K49">
    <cfRule type="expression" dxfId="13963" priority="4026" stopIfTrue="1">
      <formula>LEN(TRIM($K$49))=0</formula>
    </cfRule>
  </conditionalFormatting>
  <conditionalFormatting sqref="L49">
    <cfRule type="expression" dxfId="13962" priority="4027" stopIfTrue="1">
      <formula>LEN(TRIM($L$49))=0</formula>
    </cfRule>
  </conditionalFormatting>
  <conditionalFormatting sqref="J50">
    <cfRule type="expression" dxfId="13961" priority="4028" stopIfTrue="1">
      <formula>LEN(TRIM($J$50))=0</formula>
    </cfRule>
  </conditionalFormatting>
  <conditionalFormatting sqref="K50">
    <cfRule type="expression" dxfId="13960" priority="4029" stopIfTrue="1">
      <formula>LEN(TRIM($K$50))=0</formula>
    </cfRule>
  </conditionalFormatting>
  <conditionalFormatting sqref="L50">
    <cfRule type="expression" dxfId="13959" priority="4030" stopIfTrue="1">
      <formula>LEN(TRIM($L$50))=0</formula>
    </cfRule>
  </conditionalFormatting>
  <conditionalFormatting sqref="J51">
    <cfRule type="expression" dxfId="13958" priority="4031" stopIfTrue="1">
      <formula>LEN(TRIM($J$51))=0</formula>
    </cfRule>
  </conditionalFormatting>
  <conditionalFormatting sqref="K51">
    <cfRule type="expression" dxfId="13957" priority="4032" stopIfTrue="1">
      <formula>LEN(TRIM($K$51))=0</formula>
    </cfRule>
  </conditionalFormatting>
  <conditionalFormatting sqref="L51">
    <cfRule type="expression" dxfId="13956" priority="4033" stopIfTrue="1">
      <formula>LEN(TRIM($L$51))=0</formula>
    </cfRule>
  </conditionalFormatting>
  <conditionalFormatting sqref="N49">
    <cfRule type="expression" dxfId="13955" priority="4034" stopIfTrue="1">
      <formula>LEN(TRIM($N$49))=0</formula>
    </cfRule>
  </conditionalFormatting>
  <conditionalFormatting sqref="O49">
    <cfRule type="expression" dxfId="13954" priority="4035" stopIfTrue="1">
      <formula>LEN(TRIM($O$49))=0</formula>
    </cfRule>
  </conditionalFormatting>
  <conditionalFormatting sqref="P49">
    <cfRule type="expression" dxfId="13953" priority="4036" stopIfTrue="1">
      <formula>LEN(TRIM($P$49))=0</formula>
    </cfRule>
  </conditionalFormatting>
  <conditionalFormatting sqref="N50">
    <cfRule type="expression" dxfId="13952" priority="4037" stopIfTrue="1">
      <formula>LEN(TRIM($N$50))=0</formula>
    </cfRule>
  </conditionalFormatting>
  <conditionalFormatting sqref="O50">
    <cfRule type="expression" dxfId="13951" priority="4038" stopIfTrue="1">
      <formula>LEN(TRIM($O$50))=0</formula>
    </cfRule>
  </conditionalFormatting>
  <conditionalFormatting sqref="P50">
    <cfRule type="expression" dxfId="13950" priority="4039" stopIfTrue="1">
      <formula>LEN(TRIM($P$50))=0</formula>
    </cfRule>
  </conditionalFormatting>
  <conditionalFormatting sqref="N51">
    <cfRule type="expression" dxfId="13949" priority="4040" stopIfTrue="1">
      <formula>LEN(TRIM($N$51))=0</formula>
    </cfRule>
  </conditionalFormatting>
  <conditionalFormatting sqref="O51">
    <cfRule type="expression" dxfId="13948" priority="4041" stopIfTrue="1">
      <formula>LEN(TRIM($O$51))=0</formula>
    </cfRule>
  </conditionalFormatting>
  <conditionalFormatting sqref="P51">
    <cfRule type="expression" dxfId="13947" priority="4042" stopIfTrue="1">
      <formula>LEN(TRIM($P$51))=0</formula>
    </cfRule>
  </conditionalFormatting>
  <conditionalFormatting sqref="R49">
    <cfRule type="expression" dxfId="13946" priority="4043" stopIfTrue="1">
      <formula>LEN(TRIM($R$49))=0</formula>
    </cfRule>
  </conditionalFormatting>
  <conditionalFormatting sqref="S49">
    <cfRule type="expression" dxfId="13945" priority="4044" stopIfTrue="1">
      <formula>LEN(TRIM($S$49))=0</formula>
    </cfRule>
  </conditionalFormatting>
  <conditionalFormatting sqref="T49">
    <cfRule type="expression" dxfId="13944" priority="4045" stopIfTrue="1">
      <formula>LEN(TRIM($T$49))=0</formula>
    </cfRule>
  </conditionalFormatting>
  <conditionalFormatting sqref="R50">
    <cfRule type="expression" dxfId="13943" priority="4046" stopIfTrue="1">
      <formula>LEN(TRIM($R$50))=0</formula>
    </cfRule>
  </conditionalFormatting>
  <conditionalFormatting sqref="S50">
    <cfRule type="expression" dxfId="13942" priority="4047" stopIfTrue="1">
      <formula>LEN(TRIM($S$50))=0</formula>
    </cfRule>
  </conditionalFormatting>
  <conditionalFormatting sqref="T50">
    <cfRule type="expression" dxfId="13941" priority="4048" stopIfTrue="1">
      <formula>LEN(TRIM($T$50))=0</formula>
    </cfRule>
  </conditionalFormatting>
  <conditionalFormatting sqref="R51">
    <cfRule type="expression" dxfId="13940" priority="4049" stopIfTrue="1">
      <formula>LEN(TRIM($R$51))=0</formula>
    </cfRule>
  </conditionalFormatting>
  <conditionalFormatting sqref="S51">
    <cfRule type="expression" dxfId="13939" priority="4050" stopIfTrue="1">
      <formula>LEN(TRIM($S$51))=0</formula>
    </cfRule>
  </conditionalFormatting>
  <conditionalFormatting sqref="T51">
    <cfRule type="expression" dxfId="13938" priority="4051" stopIfTrue="1">
      <formula>LEN(TRIM($T$51))=0</formula>
    </cfRule>
  </conditionalFormatting>
  <conditionalFormatting sqref="V49">
    <cfRule type="expression" dxfId="13937" priority="4052" stopIfTrue="1">
      <formula>LEN(TRIM($V$49))=0</formula>
    </cfRule>
  </conditionalFormatting>
  <conditionalFormatting sqref="W49">
    <cfRule type="expression" dxfId="13936" priority="4053" stopIfTrue="1">
      <formula>LEN(TRIM($W$49))=0</formula>
    </cfRule>
  </conditionalFormatting>
  <conditionalFormatting sqref="X49">
    <cfRule type="expression" dxfId="13935" priority="4054" stopIfTrue="1">
      <formula>LEN(TRIM($X$49))=0</formula>
    </cfRule>
  </conditionalFormatting>
  <conditionalFormatting sqref="V50">
    <cfRule type="expression" dxfId="13934" priority="4055" stopIfTrue="1">
      <formula>LEN(TRIM($V$50))=0</formula>
    </cfRule>
  </conditionalFormatting>
  <conditionalFormatting sqref="W50">
    <cfRule type="expression" dxfId="13933" priority="4056" stopIfTrue="1">
      <formula>LEN(TRIM($W$50))=0</formula>
    </cfRule>
  </conditionalFormatting>
  <conditionalFormatting sqref="X50">
    <cfRule type="expression" dxfId="13932" priority="4057" stopIfTrue="1">
      <formula>LEN(TRIM($X$50))=0</formula>
    </cfRule>
  </conditionalFormatting>
  <conditionalFormatting sqref="V51">
    <cfRule type="expression" dxfId="13931" priority="4058" stopIfTrue="1">
      <formula>LEN(TRIM($V$51))=0</formula>
    </cfRule>
  </conditionalFormatting>
  <conditionalFormatting sqref="W51">
    <cfRule type="expression" dxfId="13930" priority="4059" stopIfTrue="1">
      <formula>LEN(TRIM($W$51))=0</formula>
    </cfRule>
  </conditionalFormatting>
  <conditionalFormatting sqref="X51">
    <cfRule type="expression" dxfId="13929" priority="4060" stopIfTrue="1">
      <formula>LEN(TRIM($X$51))=0</formula>
    </cfRule>
  </conditionalFormatting>
  <conditionalFormatting sqref="AD49">
    <cfRule type="expression" dxfId="13928" priority="4061" stopIfTrue="1">
      <formula>LEN(TRIM($AD$49))=0</formula>
    </cfRule>
  </conditionalFormatting>
  <conditionalFormatting sqref="AE49">
    <cfRule type="expression" dxfId="13927" priority="4062" stopIfTrue="1">
      <formula>LEN(TRIM($AE$49))=0</formula>
    </cfRule>
  </conditionalFormatting>
  <conditionalFormatting sqref="AF49">
    <cfRule type="expression" dxfId="13926" priority="4063" stopIfTrue="1">
      <formula>LEN(TRIM($AF$49))=0</formula>
    </cfRule>
  </conditionalFormatting>
  <conditionalFormatting sqref="AD50">
    <cfRule type="expression" dxfId="13925" priority="4064" stopIfTrue="1">
      <formula>LEN(TRIM($AD$50))=0</formula>
    </cfRule>
  </conditionalFormatting>
  <conditionalFormatting sqref="AE50">
    <cfRule type="expression" dxfId="13924" priority="4065" stopIfTrue="1">
      <formula>LEN(TRIM($AE$50))=0</formula>
    </cfRule>
  </conditionalFormatting>
  <conditionalFormatting sqref="AF50">
    <cfRule type="expression" dxfId="13923" priority="4066" stopIfTrue="1">
      <formula>LEN(TRIM($AF$50))=0</formula>
    </cfRule>
  </conditionalFormatting>
  <conditionalFormatting sqref="AD51">
    <cfRule type="expression" dxfId="13922" priority="4067" stopIfTrue="1">
      <formula>LEN(TRIM($AD$51))=0</formula>
    </cfRule>
  </conditionalFormatting>
  <conditionalFormatting sqref="AE51">
    <cfRule type="expression" dxfId="13921" priority="4068" stopIfTrue="1">
      <formula>LEN(TRIM($AE$51))=0</formula>
    </cfRule>
  </conditionalFormatting>
  <conditionalFormatting sqref="AF51">
    <cfRule type="expression" dxfId="13920" priority="4069" stopIfTrue="1">
      <formula>LEN(TRIM($AF$51))=0</formula>
    </cfRule>
  </conditionalFormatting>
  <conditionalFormatting sqref="F55">
    <cfRule type="expression" dxfId="13919" priority="4070" stopIfTrue="1">
      <formula>LEN(TRIM($F$55))=0</formula>
    </cfRule>
  </conditionalFormatting>
  <conditionalFormatting sqref="G55">
    <cfRule type="expression" dxfId="13918" priority="4071" stopIfTrue="1">
      <formula>LEN(TRIM($G$55))=0</formula>
    </cfRule>
  </conditionalFormatting>
  <conditionalFormatting sqref="H55">
    <cfRule type="expression" dxfId="13917" priority="4072" stopIfTrue="1">
      <formula>LEN(TRIM($H$55))=0</formula>
    </cfRule>
  </conditionalFormatting>
  <conditionalFormatting sqref="J55">
    <cfRule type="expression" dxfId="13916" priority="4073" stopIfTrue="1">
      <formula>LEN(TRIM($J$55))=0</formula>
    </cfRule>
  </conditionalFormatting>
  <conditionalFormatting sqref="K55">
    <cfRule type="expression" dxfId="13915" priority="4074" stopIfTrue="1">
      <formula>LEN(TRIM($K$55))=0</formula>
    </cfRule>
  </conditionalFormatting>
  <conditionalFormatting sqref="L55">
    <cfRule type="expression" dxfId="13914" priority="4075" stopIfTrue="1">
      <formula>LEN(TRIM($L$55))=0</formula>
    </cfRule>
  </conditionalFormatting>
  <conditionalFormatting sqref="N55">
    <cfRule type="expression" dxfId="13913" priority="4076" stopIfTrue="1">
      <formula>LEN(TRIM($N$55))=0</formula>
    </cfRule>
  </conditionalFormatting>
  <conditionalFormatting sqref="O55">
    <cfRule type="expression" dxfId="13912" priority="4077" stopIfTrue="1">
      <formula>LEN(TRIM($O$55))=0</formula>
    </cfRule>
  </conditionalFormatting>
  <conditionalFormatting sqref="P55">
    <cfRule type="expression" dxfId="13911" priority="4078" stopIfTrue="1">
      <formula>LEN(TRIM($P$55))=0</formula>
    </cfRule>
  </conditionalFormatting>
  <conditionalFormatting sqref="R55">
    <cfRule type="expression" dxfId="13910" priority="4079" stopIfTrue="1">
      <formula>LEN(TRIM($R$55))=0</formula>
    </cfRule>
  </conditionalFormatting>
  <conditionalFormatting sqref="S55">
    <cfRule type="expression" dxfId="13909" priority="4080" stopIfTrue="1">
      <formula>LEN(TRIM($S$55))=0</formula>
    </cfRule>
  </conditionalFormatting>
  <conditionalFormatting sqref="T55">
    <cfRule type="expression" dxfId="13908" priority="4081" stopIfTrue="1">
      <formula>LEN(TRIM($T$55))=0</formula>
    </cfRule>
  </conditionalFormatting>
  <conditionalFormatting sqref="V55">
    <cfRule type="expression" dxfId="13907" priority="4082" stopIfTrue="1">
      <formula>LEN(TRIM($V$55))=0</formula>
    </cfRule>
  </conditionalFormatting>
  <conditionalFormatting sqref="W55">
    <cfRule type="expression" dxfId="13906" priority="4083" stopIfTrue="1">
      <formula>LEN(TRIM($W$55))=0</formula>
    </cfRule>
  </conditionalFormatting>
  <conditionalFormatting sqref="X55">
    <cfRule type="expression" dxfId="13905" priority="4084" stopIfTrue="1">
      <formula>LEN(TRIM($X$55))=0</formula>
    </cfRule>
  </conditionalFormatting>
  <conditionalFormatting sqref="AD55">
    <cfRule type="expression" dxfId="13904" priority="4085" stopIfTrue="1">
      <formula>LEN(TRIM($AD$55))=0</formula>
    </cfRule>
  </conditionalFormatting>
  <conditionalFormatting sqref="AE55">
    <cfRule type="expression" dxfId="13903" priority="4086" stopIfTrue="1">
      <formula>LEN(TRIM($AE$55))=0</formula>
    </cfRule>
  </conditionalFormatting>
  <conditionalFormatting sqref="AF55">
    <cfRule type="expression" dxfId="13902" priority="4087" stopIfTrue="1">
      <formula>LEN(TRIM($AF$55))=0</formula>
    </cfRule>
  </conditionalFormatting>
  <conditionalFormatting sqref="F57">
    <cfRule type="expression" dxfId="13901" priority="4088" stopIfTrue="1">
      <formula>LEN(TRIM($F$57))=0</formula>
    </cfRule>
  </conditionalFormatting>
  <conditionalFormatting sqref="G57">
    <cfRule type="expression" dxfId="13900" priority="4089" stopIfTrue="1">
      <formula>LEN(TRIM($G$57))=0</formula>
    </cfRule>
  </conditionalFormatting>
  <conditionalFormatting sqref="H57">
    <cfRule type="expression" dxfId="13899" priority="4090" stopIfTrue="1">
      <formula>LEN(TRIM($H$57))=0</formula>
    </cfRule>
  </conditionalFormatting>
  <conditionalFormatting sqref="F58">
    <cfRule type="expression" dxfId="13898" priority="4091" stopIfTrue="1">
      <formula>LEN(TRIM($F$58))=0</formula>
    </cfRule>
  </conditionalFormatting>
  <conditionalFormatting sqref="G58">
    <cfRule type="expression" dxfId="13897" priority="4092" stopIfTrue="1">
      <formula>LEN(TRIM($G$58))=0</formula>
    </cfRule>
  </conditionalFormatting>
  <conditionalFormatting sqref="H58">
    <cfRule type="expression" dxfId="13896" priority="4093" stopIfTrue="1">
      <formula>LEN(TRIM($H$58))=0</formula>
    </cfRule>
  </conditionalFormatting>
  <conditionalFormatting sqref="F59">
    <cfRule type="expression" dxfId="13895" priority="4094" stopIfTrue="1">
      <formula>LEN(TRIM($F$59))=0</formula>
    </cfRule>
  </conditionalFormatting>
  <conditionalFormatting sqref="G59">
    <cfRule type="expression" dxfId="13894" priority="4095" stopIfTrue="1">
      <formula>LEN(TRIM($G$59))=0</formula>
    </cfRule>
  </conditionalFormatting>
  <conditionalFormatting sqref="H59">
    <cfRule type="expression" dxfId="13893" priority="4096" stopIfTrue="1">
      <formula>LEN(TRIM($H$59))=0</formula>
    </cfRule>
  </conditionalFormatting>
  <conditionalFormatting sqref="F60">
    <cfRule type="expression" dxfId="13892" priority="4097" stopIfTrue="1">
      <formula>LEN(TRIM($F$60))=0</formula>
    </cfRule>
  </conditionalFormatting>
  <conditionalFormatting sqref="G60">
    <cfRule type="expression" dxfId="13891" priority="4098" stopIfTrue="1">
      <formula>LEN(TRIM($G$60))=0</formula>
    </cfRule>
  </conditionalFormatting>
  <conditionalFormatting sqref="H60">
    <cfRule type="expression" dxfId="13890" priority="4099" stopIfTrue="1">
      <formula>LEN(TRIM($H$60))=0</formula>
    </cfRule>
  </conditionalFormatting>
  <conditionalFormatting sqref="F61">
    <cfRule type="expression" dxfId="13889" priority="4100" stopIfTrue="1">
      <formula>LEN(TRIM($F$61))=0</formula>
    </cfRule>
  </conditionalFormatting>
  <conditionalFormatting sqref="G61">
    <cfRule type="expression" dxfId="13888" priority="4101" stopIfTrue="1">
      <formula>LEN(TRIM($G$61))=0</formula>
    </cfRule>
  </conditionalFormatting>
  <conditionalFormatting sqref="H61">
    <cfRule type="expression" dxfId="13887" priority="4102" stopIfTrue="1">
      <formula>LEN(TRIM($H$61))=0</formula>
    </cfRule>
  </conditionalFormatting>
  <conditionalFormatting sqref="F62">
    <cfRule type="expression" dxfId="13886" priority="4103" stopIfTrue="1">
      <formula>LEN(TRIM($F$62))=0</formula>
    </cfRule>
  </conditionalFormatting>
  <conditionalFormatting sqref="G62">
    <cfRule type="expression" dxfId="13885" priority="4104" stopIfTrue="1">
      <formula>LEN(TRIM($G$62))=0</formula>
    </cfRule>
  </conditionalFormatting>
  <conditionalFormatting sqref="H62">
    <cfRule type="expression" dxfId="13884" priority="4105" stopIfTrue="1">
      <formula>LEN(TRIM($H$62))=0</formula>
    </cfRule>
  </conditionalFormatting>
  <conditionalFormatting sqref="F63">
    <cfRule type="expression" dxfId="13883" priority="4106" stopIfTrue="1">
      <formula>LEN(TRIM($F$63))=0</formula>
    </cfRule>
  </conditionalFormatting>
  <conditionalFormatting sqref="G63">
    <cfRule type="expression" dxfId="13882" priority="4107" stopIfTrue="1">
      <formula>LEN(TRIM($G$63))=0</formula>
    </cfRule>
  </conditionalFormatting>
  <conditionalFormatting sqref="H63">
    <cfRule type="expression" dxfId="13881" priority="4108" stopIfTrue="1">
      <formula>LEN(TRIM($H$63))=0</formula>
    </cfRule>
  </conditionalFormatting>
  <conditionalFormatting sqref="J57">
    <cfRule type="expression" dxfId="13880" priority="4109" stopIfTrue="1">
      <formula>LEN(TRIM($J$57))=0</formula>
    </cfRule>
  </conditionalFormatting>
  <conditionalFormatting sqref="K57">
    <cfRule type="expression" dxfId="13879" priority="4110" stopIfTrue="1">
      <formula>LEN(TRIM($K$57))=0</formula>
    </cfRule>
  </conditionalFormatting>
  <conditionalFormatting sqref="L57">
    <cfRule type="expression" dxfId="13878" priority="4111" stopIfTrue="1">
      <formula>LEN(TRIM($L$57))=0</formula>
    </cfRule>
  </conditionalFormatting>
  <conditionalFormatting sqref="J58">
    <cfRule type="expression" dxfId="13877" priority="4112" stopIfTrue="1">
      <formula>LEN(TRIM($J$58))=0</formula>
    </cfRule>
  </conditionalFormatting>
  <conditionalFormatting sqref="K58">
    <cfRule type="expression" dxfId="13876" priority="4113" stopIfTrue="1">
      <formula>LEN(TRIM($K$58))=0</formula>
    </cfRule>
  </conditionalFormatting>
  <conditionalFormatting sqref="L58">
    <cfRule type="expression" dxfId="13875" priority="4114" stopIfTrue="1">
      <formula>LEN(TRIM($L$58))=0</formula>
    </cfRule>
  </conditionalFormatting>
  <conditionalFormatting sqref="J59">
    <cfRule type="expression" dxfId="13874" priority="4115" stopIfTrue="1">
      <formula>LEN(TRIM($J$59))=0</formula>
    </cfRule>
  </conditionalFormatting>
  <conditionalFormatting sqref="K59">
    <cfRule type="expression" dxfId="13873" priority="4116" stopIfTrue="1">
      <formula>LEN(TRIM($K$59))=0</formula>
    </cfRule>
  </conditionalFormatting>
  <conditionalFormatting sqref="L59">
    <cfRule type="expression" dxfId="13872" priority="4117" stopIfTrue="1">
      <formula>LEN(TRIM($L$59))=0</formula>
    </cfRule>
  </conditionalFormatting>
  <conditionalFormatting sqref="J60">
    <cfRule type="expression" dxfId="13871" priority="4118" stopIfTrue="1">
      <formula>LEN(TRIM($J$60))=0</formula>
    </cfRule>
  </conditionalFormatting>
  <conditionalFormatting sqref="K60">
    <cfRule type="expression" dxfId="13870" priority="4119" stopIfTrue="1">
      <formula>LEN(TRIM($K$60))=0</formula>
    </cfRule>
  </conditionalFormatting>
  <conditionalFormatting sqref="L60">
    <cfRule type="expression" dxfId="13869" priority="4120" stopIfTrue="1">
      <formula>LEN(TRIM($L$60))=0</formula>
    </cfRule>
  </conditionalFormatting>
  <conditionalFormatting sqref="J61">
    <cfRule type="expression" dxfId="13868" priority="4121" stopIfTrue="1">
      <formula>LEN(TRIM($J$61))=0</formula>
    </cfRule>
  </conditionalFormatting>
  <conditionalFormatting sqref="K61">
    <cfRule type="expression" dxfId="13867" priority="4122" stopIfTrue="1">
      <formula>LEN(TRIM($K$61))=0</formula>
    </cfRule>
  </conditionalFormatting>
  <conditionalFormatting sqref="L61">
    <cfRule type="expression" dxfId="13866" priority="4123" stopIfTrue="1">
      <formula>LEN(TRIM($L$61))=0</formula>
    </cfRule>
  </conditionalFormatting>
  <conditionalFormatting sqref="J62">
    <cfRule type="expression" dxfId="13865" priority="4124" stopIfTrue="1">
      <formula>LEN(TRIM($J$62))=0</formula>
    </cfRule>
  </conditionalFormatting>
  <conditionalFormatting sqref="K62">
    <cfRule type="expression" dxfId="13864" priority="4125" stopIfTrue="1">
      <formula>LEN(TRIM($K$62))=0</formula>
    </cfRule>
  </conditionalFormatting>
  <conditionalFormatting sqref="L62">
    <cfRule type="expression" dxfId="13863" priority="4126" stopIfTrue="1">
      <formula>LEN(TRIM($L$62))=0</formula>
    </cfRule>
  </conditionalFormatting>
  <conditionalFormatting sqref="J63">
    <cfRule type="expression" dxfId="13862" priority="4127" stopIfTrue="1">
      <formula>LEN(TRIM($J$63))=0</formula>
    </cfRule>
  </conditionalFormatting>
  <conditionalFormatting sqref="K63">
    <cfRule type="expression" dxfId="13861" priority="4128" stopIfTrue="1">
      <formula>LEN(TRIM($K$63))=0</formula>
    </cfRule>
  </conditionalFormatting>
  <conditionalFormatting sqref="L63">
    <cfRule type="expression" dxfId="13860" priority="4129" stopIfTrue="1">
      <formula>LEN(TRIM($L$63))=0</formula>
    </cfRule>
  </conditionalFormatting>
  <conditionalFormatting sqref="N57">
    <cfRule type="expression" dxfId="13859" priority="4130" stopIfTrue="1">
      <formula>LEN(TRIM($N$57))=0</formula>
    </cfRule>
  </conditionalFormatting>
  <conditionalFormatting sqref="O57">
    <cfRule type="expression" dxfId="13858" priority="4131" stopIfTrue="1">
      <formula>LEN(TRIM($O$57))=0</formula>
    </cfRule>
  </conditionalFormatting>
  <conditionalFormatting sqref="P57">
    <cfRule type="expression" dxfId="13857" priority="4132" stopIfTrue="1">
      <formula>LEN(TRIM($P$57))=0</formula>
    </cfRule>
  </conditionalFormatting>
  <conditionalFormatting sqref="N58">
    <cfRule type="expression" dxfId="13856" priority="4133" stopIfTrue="1">
      <formula>LEN(TRIM($N$58))=0</formula>
    </cfRule>
  </conditionalFormatting>
  <conditionalFormatting sqref="O58">
    <cfRule type="expression" dxfId="13855" priority="4134" stopIfTrue="1">
      <formula>LEN(TRIM($O$58))=0</formula>
    </cfRule>
  </conditionalFormatting>
  <conditionalFormatting sqref="P58">
    <cfRule type="expression" dxfId="13854" priority="4135" stopIfTrue="1">
      <formula>LEN(TRIM($P$58))=0</formula>
    </cfRule>
  </conditionalFormatting>
  <conditionalFormatting sqref="N59">
    <cfRule type="expression" dxfId="13853" priority="4136" stopIfTrue="1">
      <formula>LEN(TRIM($N$59))=0</formula>
    </cfRule>
  </conditionalFormatting>
  <conditionalFormatting sqref="O59">
    <cfRule type="expression" dxfId="13852" priority="4137" stopIfTrue="1">
      <formula>LEN(TRIM($O$59))=0</formula>
    </cfRule>
  </conditionalFormatting>
  <conditionalFormatting sqref="P59">
    <cfRule type="expression" dxfId="13851" priority="4138" stopIfTrue="1">
      <formula>LEN(TRIM($P$59))=0</formula>
    </cfRule>
  </conditionalFormatting>
  <conditionalFormatting sqref="N60">
    <cfRule type="expression" dxfId="13850" priority="4139" stopIfTrue="1">
      <formula>LEN(TRIM($N$60))=0</formula>
    </cfRule>
  </conditionalFormatting>
  <conditionalFormatting sqref="O60">
    <cfRule type="expression" dxfId="13849" priority="4140" stopIfTrue="1">
      <formula>LEN(TRIM($O$60))=0</formula>
    </cfRule>
  </conditionalFormatting>
  <conditionalFormatting sqref="P60">
    <cfRule type="expression" dxfId="13848" priority="4141" stopIfTrue="1">
      <formula>LEN(TRIM($P$60))=0</formula>
    </cfRule>
  </conditionalFormatting>
  <conditionalFormatting sqref="N61">
    <cfRule type="expression" dxfId="13847" priority="4142" stopIfTrue="1">
      <formula>LEN(TRIM($N$61))=0</formula>
    </cfRule>
  </conditionalFormatting>
  <conditionalFormatting sqref="O61">
    <cfRule type="expression" dxfId="13846" priority="4143" stopIfTrue="1">
      <formula>LEN(TRIM($O$61))=0</formula>
    </cfRule>
  </conditionalFormatting>
  <conditionalFormatting sqref="P61">
    <cfRule type="expression" dxfId="13845" priority="4144" stopIfTrue="1">
      <formula>LEN(TRIM($P$61))=0</formula>
    </cfRule>
  </conditionalFormatting>
  <conditionalFormatting sqref="N62">
    <cfRule type="expression" dxfId="13844" priority="4145" stopIfTrue="1">
      <formula>LEN(TRIM($N$62))=0</formula>
    </cfRule>
  </conditionalFormatting>
  <conditionalFormatting sqref="O62">
    <cfRule type="expression" dxfId="13843" priority="4146" stopIfTrue="1">
      <formula>LEN(TRIM($O$62))=0</formula>
    </cfRule>
  </conditionalFormatting>
  <conditionalFormatting sqref="P62">
    <cfRule type="expression" dxfId="13842" priority="4147" stopIfTrue="1">
      <formula>LEN(TRIM($P$62))=0</formula>
    </cfRule>
  </conditionalFormatting>
  <conditionalFormatting sqref="N63">
    <cfRule type="expression" dxfId="13841" priority="4148" stopIfTrue="1">
      <formula>LEN(TRIM($N$63))=0</formula>
    </cfRule>
  </conditionalFormatting>
  <conditionalFormatting sqref="O63">
    <cfRule type="expression" dxfId="13840" priority="4149" stopIfTrue="1">
      <formula>LEN(TRIM($O$63))=0</formula>
    </cfRule>
  </conditionalFormatting>
  <conditionalFormatting sqref="P63">
    <cfRule type="expression" dxfId="13839" priority="4150" stopIfTrue="1">
      <formula>LEN(TRIM($P$63))=0</formula>
    </cfRule>
  </conditionalFormatting>
  <conditionalFormatting sqref="R57">
    <cfRule type="expression" dxfId="13838" priority="4151" stopIfTrue="1">
      <formula>LEN(TRIM($R$57))=0</formula>
    </cfRule>
  </conditionalFormatting>
  <conditionalFormatting sqref="S57">
    <cfRule type="expression" dxfId="13837" priority="4152" stopIfTrue="1">
      <formula>LEN(TRIM($S$57))=0</formula>
    </cfRule>
  </conditionalFormatting>
  <conditionalFormatting sqref="T57">
    <cfRule type="expression" dxfId="13836" priority="4153" stopIfTrue="1">
      <formula>LEN(TRIM($T$57))=0</formula>
    </cfRule>
  </conditionalFormatting>
  <conditionalFormatting sqref="R58">
    <cfRule type="expression" dxfId="13835" priority="4154" stopIfTrue="1">
      <formula>LEN(TRIM($R$58))=0</formula>
    </cfRule>
  </conditionalFormatting>
  <conditionalFormatting sqref="S58">
    <cfRule type="expression" dxfId="13834" priority="4155" stopIfTrue="1">
      <formula>LEN(TRIM($S$58))=0</formula>
    </cfRule>
  </conditionalFormatting>
  <conditionalFormatting sqref="T58">
    <cfRule type="expression" dxfId="13833" priority="4156" stopIfTrue="1">
      <formula>LEN(TRIM($T$58))=0</formula>
    </cfRule>
  </conditionalFormatting>
  <conditionalFormatting sqref="R59">
    <cfRule type="expression" dxfId="13832" priority="4157" stopIfTrue="1">
      <formula>LEN(TRIM($R$59))=0</formula>
    </cfRule>
  </conditionalFormatting>
  <conditionalFormatting sqref="S59">
    <cfRule type="expression" dxfId="13831" priority="4158" stopIfTrue="1">
      <formula>LEN(TRIM($S$59))=0</formula>
    </cfRule>
  </conditionalFormatting>
  <conditionalFormatting sqref="T59">
    <cfRule type="expression" dxfId="13830" priority="4159" stopIfTrue="1">
      <formula>LEN(TRIM($T$59))=0</formula>
    </cfRule>
  </conditionalFormatting>
  <conditionalFormatting sqref="R60">
    <cfRule type="expression" dxfId="13829" priority="4160" stopIfTrue="1">
      <formula>LEN(TRIM($R$60))=0</formula>
    </cfRule>
  </conditionalFormatting>
  <conditionalFormatting sqref="S60">
    <cfRule type="expression" dxfId="13828" priority="4161" stopIfTrue="1">
      <formula>LEN(TRIM($S$60))=0</formula>
    </cfRule>
  </conditionalFormatting>
  <conditionalFormatting sqref="T60">
    <cfRule type="expression" dxfId="13827" priority="4162" stopIfTrue="1">
      <formula>LEN(TRIM($T$60))=0</formula>
    </cfRule>
  </conditionalFormatting>
  <conditionalFormatting sqref="R61">
    <cfRule type="expression" dxfId="13826" priority="4163" stopIfTrue="1">
      <formula>LEN(TRIM($R$61))=0</formula>
    </cfRule>
  </conditionalFormatting>
  <conditionalFormatting sqref="S61">
    <cfRule type="expression" dxfId="13825" priority="4164" stopIfTrue="1">
      <formula>LEN(TRIM($S$61))=0</formula>
    </cfRule>
  </conditionalFormatting>
  <conditionalFormatting sqref="T61">
    <cfRule type="expression" dxfId="13824" priority="4165" stopIfTrue="1">
      <formula>LEN(TRIM($T$61))=0</formula>
    </cfRule>
  </conditionalFormatting>
  <conditionalFormatting sqref="R62">
    <cfRule type="expression" dxfId="13823" priority="4166" stopIfTrue="1">
      <formula>LEN(TRIM($R$62))=0</formula>
    </cfRule>
  </conditionalFormatting>
  <conditionalFormatting sqref="S62">
    <cfRule type="expression" dxfId="13822" priority="4167" stopIfTrue="1">
      <formula>LEN(TRIM($S$62))=0</formula>
    </cfRule>
  </conditionalFormatting>
  <conditionalFormatting sqref="T62">
    <cfRule type="expression" dxfId="13821" priority="4168" stopIfTrue="1">
      <formula>LEN(TRIM($T$62))=0</formula>
    </cfRule>
  </conditionalFormatting>
  <conditionalFormatting sqref="R63">
    <cfRule type="expression" dxfId="13820" priority="4169" stopIfTrue="1">
      <formula>LEN(TRIM($R$63))=0</formula>
    </cfRule>
  </conditionalFormatting>
  <conditionalFormatting sqref="S63">
    <cfRule type="expression" dxfId="13819" priority="4170" stopIfTrue="1">
      <formula>LEN(TRIM($S$63))=0</formula>
    </cfRule>
  </conditionalFormatting>
  <conditionalFormatting sqref="T63">
    <cfRule type="expression" dxfId="13818" priority="4171" stopIfTrue="1">
      <formula>LEN(TRIM($T$63))=0</formula>
    </cfRule>
  </conditionalFormatting>
  <conditionalFormatting sqref="V57">
    <cfRule type="expression" dxfId="13817" priority="4172" stopIfTrue="1">
      <formula>LEN(TRIM($V$57))=0</formula>
    </cfRule>
  </conditionalFormatting>
  <conditionalFormatting sqref="W57">
    <cfRule type="expression" dxfId="13816" priority="4173" stopIfTrue="1">
      <formula>LEN(TRIM($W$57))=0</formula>
    </cfRule>
  </conditionalFormatting>
  <conditionalFormatting sqref="X57">
    <cfRule type="expression" dxfId="13815" priority="4174" stopIfTrue="1">
      <formula>LEN(TRIM($X$57))=0</formula>
    </cfRule>
  </conditionalFormatting>
  <conditionalFormatting sqref="V58">
    <cfRule type="expression" dxfId="13814" priority="4175" stopIfTrue="1">
      <formula>LEN(TRIM($V$58))=0</formula>
    </cfRule>
  </conditionalFormatting>
  <conditionalFormatting sqref="W58">
    <cfRule type="expression" dxfId="13813" priority="4176" stopIfTrue="1">
      <formula>LEN(TRIM($W$58))=0</formula>
    </cfRule>
  </conditionalFormatting>
  <conditionalFormatting sqref="X58">
    <cfRule type="expression" dxfId="13812" priority="4177" stopIfTrue="1">
      <formula>LEN(TRIM($X$58))=0</formula>
    </cfRule>
  </conditionalFormatting>
  <conditionalFormatting sqref="V59">
    <cfRule type="expression" dxfId="13811" priority="4178" stopIfTrue="1">
      <formula>LEN(TRIM($V$59))=0</formula>
    </cfRule>
  </conditionalFormatting>
  <conditionalFormatting sqref="W59">
    <cfRule type="expression" dxfId="13810" priority="4179" stopIfTrue="1">
      <formula>LEN(TRIM($W$59))=0</formula>
    </cfRule>
  </conditionalFormatting>
  <conditionalFormatting sqref="X59">
    <cfRule type="expression" dxfId="13809" priority="4180" stopIfTrue="1">
      <formula>LEN(TRIM($X$59))=0</formula>
    </cfRule>
  </conditionalFormatting>
  <conditionalFormatting sqref="V60">
    <cfRule type="expression" dxfId="13808" priority="4181" stopIfTrue="1">
      <formula>LEN(TRIM($V$60))=0</formula>
    </cfRule>
  </conditionalFormatting>
  <conditionalFormatting sqref="W60">
    <cfRule type="expression" dxfId="13807" priority="4182" stopIfTrue="1">
      <formula>LEN(TRIM($W$60))=0</formula>
    </cfRule>
  </conditionalFormatting>
  <conditionalFormatting sqref="X60">
    <cfRule type="expression" dxfId="13806" priority="4183" stopIfTrue="1">
      <formula>LEN(TRIM($X$60))=0</formula>
    </cfRule>
  </conditionalFormatting>
  <conditionalFormatting sqref="V61">
    <cfRule type="expression" dxfId="13805" priority="4184" stopIfTrue="1">
      <formula>LEN(TRIM($V$61))=0</formula>
    </cfRule>
  </conditionalFormatting>
  <conditionalFormatting sqref="W61">
    <cfRule type="expression" dxfId="13804" priority="4185" stopIfTrue="1">
      <formula>LEN(TRIM($W$61))=0</formula>
    </cfRule>
  </conditionalFormatting>
  <conditionalFormatting sqref="X61">
    <cfRule type="expression" dxfId="13803" priority="4186" stopIfTrue="1">
      <formula>LEN(TRIM($X$61))=0</formula>
    </cfRule>
  </conditionalFormatting>
  <conditionalFormatting sqref="V62">
    <cfRule type="expression" dxfId="13802" priority="4187" stopIfTrue="1">
      <formula>LEN(TRIM($V$62))=0</formula>
    </cfRule>
  </conditionalFormatting>
  <conditionalFormatting sqref="W62">
    <cfRule type="expression" dxfId="13801" priority="4188" stopIfTrue="1">
      <formula>LEN(TRIM($W$62))=0</formula>
    </cfRule>
  </conditionalFormatting>
  <conditionalFormatting sqref="X62">
    <cfRule type="expression" dxfId="13800" priority="4189" stopIfTrue="1">
      <formula>LEN(TRIM($X$62))=0</formula>
    </cfRule>
  </conditionalFormatting>
  <conditionalFormatting sqref="V63">
    <cfRule type="expression" dxfId="13799" priority="4190" stopIfTrue="1">
      <formula>LEN(TRIM($V$63))=0</formula>
    </cfRule>
  </conditionalFormatting>
  <conditionalFormatting sqref="W63">
    <cfRule type="expression" dxfId="13798" priority="4191" stopIfTrue="1">
      <formula>LEN(TRIM($W$63))=0</formula>
    </cfRule>
  </conditionalFormatting>
  <conditionalFormatting sqref="X63">
    <cfRule type="expression" dxfId="13797" priority="4192" stopIfTrue="1">
      <formula>LEN(TRIM($X$63))=0</formula>
    </cfRule>
  </conditionalFormatting>
  <conditionalFormatting sqref="AD57">
    <cfRule type="expression" dxfId="13796" priority="4193" stopIfTrue="1">
      <formula>LEN(TRIM($AD$57))=0</formula>
    </cfRule>
  </conditionalFormatting>
  <conditionalFormatting sqref="AE57">
    <cfRule type="expression" dxfId="13795" priority="4194" stopIfTrue="1">
      <formula>LEN(TRIM($AE$57))=0</formula>
    </cfRule>
  </conditionalFormatting>
  <conditionalFormatting sqref="AF57">
    <cfRule type="expression" dxfId="13794" priority="4195" stopIfTrue="1">
      <formula>LEN(TRIM($AF$57))=0</formula>
    </cfRule>
  </conditionalFormatting>
  <conditionalFormatting sqref="AD58">
    <cfRule type="expression" dxfId="13793" priority="4196" stopIfTrue="1">
      <formula>LEN(TRIM($AD$58))=0</formula>
    </cfRule>
  </conditionalFormatting>
  <conditionalFormatting sqref="AE58">
    <cfRule type="expression" dxfId="13792" priority="4197" stopIfTrue="1">
      <formula>LEN(TRIM($AE$58))=0</formula>
    </cfRule>
  </conditionalFormatting>
  <conditionalFormatting sqref="AF58">
    <cfRule type="expression" dxfId="13791" priority="4198" stopIfTrue="1">
      <formula>LEN(TRIM($AF$58))=0</formula>
    </cfRule>
  </conditionalFormatting>
  <conditionalFormatting sqref="AD59">
    <cfRule type="expression" dxfId="13790" priority="4199" stopIfTrue="1">
      <formula>LEN(TRIM($AD$59))=0</formula>
    </cfRule>
  </conditionalFormatting>
  <conditionalFormatting sqref="AE59">
    <cfRule type="expression" dxfId="13789" priority="4200" stopIfTrue="1">
      <formula>LEN(TRIM($AE$59))=0</formula>
    </cfRule>
  </conditionalFormatting>
  <conditionalFormatting sqref="AF59">
    <cfRule type="expression" dxfId="13788" priority="4201" stopIfTrue="1">
      <formula>LEN(TRIM($AF$59))=0</formula>
    </cfRule>
  </conditionalFormatting>
  <conditionalFormatting sqref="AD60">
    <cfRule type="expression" dxfId="13787" priority="4202" stopIfTrue="1">
      <formula>LEN(TRIM($AD$60))=0</formula>
    </cfRule>
  </conditionalFormatting>
  <conditionalFormatting sqref="AE60">
    <cfRule type="expression" dxfId="13786" priority="4203" stopIfTrue="1">
      <formula>LEN(TRIM($AE$60))=0</formula>
    </cfRule>
  </conditionalFormatting>
  <conditionalFormatting sqref="AF60">
    <cfRule type="expression" dxfId="13785" priority="4204" stopIfTrue="1">
      <formula>LEN(TRIM($AF$60))=0</formula>
    </cfRule>
  </conditionalFormatting>
  <conditionalFormatting sqref="AD61">
    <cfRule type="expression" dxfId="13784" priority="4205" stopIfTrue="1">
      <formula>LEN(TRIM($AD$61))=0</formula>
    </cfRule>
  </conditionalFormatting>
  <conditionalFormatting sqref="AE61">
    <cfRule type="expression" dxfId="13783" priority="4206" stopIfTrue="1">
      <formula>LEN(TRIM($AE$61))=0</formula>
    </cfRule>
  </conditionalFormatting>
  <conditionalFormatting sqref="AF61">
    <cfRule type="expression" dxfId="13782" priority="4207" stopIfTrue="1">
      <formula>LEN(TRIM($AF$61))=0</formula>
    </cfRule>
  </conditionalFormatting>
  <conditionalFormatting sqref="AD62">
    <cfRule type="expression" dxfId="13781" priority="4208" stopIfTrue="1">
      <formula>LEN(TRIM($AD$62))=0</formula>
    </cfRule>
  </conditionalFormatting>
  <conditionalFormatting sqref="AE62">
    <cfRule type="expression" dxfId="13780" priority="4209" stopIfTrue="1">
      <formula>LEN(TRIM($AE$62))=0</formula>
    </cfRule>
  </conditionalFormatting>
  <conditionalFormatting sqref="AF62">
    <cfRule type="expression" dxfId="13779" priority="4210" stopIfTrue="1">
      <formula>LEN(TRIM($AF$62))=0</formula>
    </cfRule>
  </conditionalFormatting>
  <conditionalFormatting sqref="AD63">
    <cfRule type="expression" dxfId="13778" priority="4211" stopIfTrue="1">
      <formula>LEN(TRIM($AD$63))=0</formula>
    </cfRule>
  </conditionalFormatting>
  <conditionalFormatting sqref="AE63">
    <cfRule type="expression" dxfId="13777" priority="4212" stopIfTrue="1">
      <formula>LEN(TRIM($AE$63))=0</formula>
    </cfRule>
  </conditionalFormatting>
  <conditionalFormatting sqref="AF63">
    <cfRule type="expression" dxfId="13776" priority="4213" stopIfTrue="1">
      <formula>LEN(TRIM($AF$63))=0</formula>
    </cfRule>
  </conditionalFormatting>
  <conditionalFormatting sqref="F65">
    <cfRule type="expression" dxfId="13775" priority="4214" stopIfTrue="1">
      <formula>LEN(TRIM($F$65))=0</formula>
    </cfRule>
  </conditionalFormatting>
  <conditionalFormatting sqref="G65">
    <cfRule type="expression" dxfId="13774" priority="4215" stopIfTrue="1">
      <formula>LEN(TRIM($G$65))=0</formula>
    </cfRule>
  </conditionalFormatting>
  <conditionalFormatting sqref="H65">
    <cfRule type="expression" dxfId="13773" priority="4216" stopIfTrue="1">
      <formula>LEN(TRIM($H$65))=0</formula>
    </cfRule>
  </conditionalFormatting>
  <conditionalFormatting sqref="J65">
    <cfRule type="expression" dxfId="13772" priority="4217" stopIfTrue="1">
      <formula>LEN(TRIM($J$65))=0</formula>
    </cfRule>
  </conditionalFormatting>
  <conditionalFormatting sqref="K65">
    <cfRule type="expression" dxfId="13771" priority="4218" stopIfTrue="1">
      <formula>LEN(TRIM($K$65))=0</formula>
    </cfRule>
  </conditionalFormatting>
  <conditionalFormatting sqref="L65">
    <cfRule type="expression" dxfId="13770" priority="4219" stopIfTrue="1">
      <formula>LEN(TRIM($L$65))=0</formula>
    </cfRule>
  </conditionalFormatting>
  <conditionalFormatting sqref="N65">
    <cfRule type="expression" dxfId="13769" priority="4220" stopIfTrue="1">
      <formula>LEN(TRIM($N$65))=0</formula>
    </cfRule>
  </conditionalFormatting>
  <conditionalFormatting sqref="O65">
    <cfRule type="expression" dxfId="13768" priority="4221" stopIfTrue="1">
      <formula>LEN(TRIM($O$65))=0</formula>
    </cfRule>
  </conditionalFormatting>
  <conditionalFormatting sqref="P65">
    <cfRule type="expression" dxfId="13767" priority="4222" stopIfTrue="1">
      <formula>LEN(TRIM($P$65))=0</formula>
    </cfRule>
  </conditionalFormatting>
  <conditionalFormatting sqref="R65">
    <cfRule type="expression" dxfId="13766" priority="4223" stopIfTrue="1">
      <formula>LEN(TRIM($R$65))=0</formula>
    </cfRule>
  </conditionalFormatting>
  <conditionalFormatting sqref="S65">
    <cfRule type="expression" dxfId="13765" priority="4224" stopIfTrue="1">
      <formula>LEN(TRIM($S$65))=0</formula>
    </cfRule>
  </conditionalFormatting>
  <conditionalFormatting sqref="T65">
    <cfRule type="expression" dxfId="13764" priority="4225" stopIfTrue="1">
      <formula>LEN(TRIM($T$65))=0</formula>
    </cfRule>
  </conditionalFormatting>
  <conditionalFormatting sqref="V65">
    <cfRule type="expression" dxfId="13763" priority="4226" stopIfTrue="1">
      <formula>LEN(TRIM($V$65))=0</formula>
    </cfRule>
  </conditionalFormatting>
  <conditionalFormatting sqref="W65">
    <cfRule type="expression" dxfId="13762" priority="4227" stopIfTrue="1">
      <formula>LEN(TRIM($W$65))=0</formula>
    </cfRule>
  </conditionalFormatting>
  <conditionalFormatting sqref="X65">
    <cfRule type="expression" dxfId="13761" priority="4228" stopIfTrue="1">
      <formula>LEN(TRIM($X$65))=0</formula>
    </cfRule>
  </conditionalFormatting>
  <conditionalFormatting sqref="AD65">
    <cfRule type="expression" dxfId="13760" priority="4229" stopIfTrue="1">
      <formula>LEN(TRIM($AD$65))=0</formula>
    </cfRule>
  </conditionalFormatting>
  <conditionalFormatting sqref="AE65">
    <cfRule type="expression" dxfId="13759" priority="4230" stopIfTrue="1">
      <formula>LEN(TRIM($AE$65))=0</formula>
    </cfRule>
  </conditionalFormatting>
  <conditionalFormatting sqref="AF65">
    <cfRule type="expression" dxfId="13758" priority="4231" stopIfTrue="1">
      <formula>LEN(TRIM($AF$65))=0</formula>
    </cfRule>
  </conditionalFormatting>
  <conditionalFormatting sqref="F84">
    <cfRule type="expression" dxfId="13757" priority="4232" stopIfTrue="1">
      <formula>LEN(TRIM($F$84))=0</formula>
    </cfRule>
  </conditionalFormatting>
  <conditionalFormatting sqref="G84">
    <cfRule type="expression" dxfId="13756" priority="4233" stopIfTrue="1">
      <formula>LEN(TRIM($G$84))=0</formula>
    </cfRule>
  </conditionalFormatting>
  <conditionalFormatting sqref="H84">
    <cfRule type="expression" dxfId="13755" priority="4234" stopIfTrue="1">
      <formula>LEN(TRIM($H$84))=0</formula>
    </cfRule>
  </conditionalFormatting>
  <conditionalFormatting sqref="J84">
    <cfRule type="expression" dxfId="13754" priority="4235" stopIfTrue="1">
      <formula>LEN(TRIM($J$84))=0</formula>
    </cfRule>
  </conditionalFormatting>
  <conditionalFormatting sqref="K84">
    <cfRule type="expression" dxfId="13753" priority="4236" stopIfTrue="1">
      <formula>LEN(TRIM($K$84))=0</formula>
    </cfRule>
  </conditionalFormatting>
  <conditionalFormatting sqref="L84">
    <cfRule type="expression" dxfId="13752" priority="4237" stopIfTrue="1">
      <formula>LEN(TRIM($L$84))=0</formula>
    </cfRule>
  </conditionalFormatting>
  <conditionalFormatting sqref="N84">
    <cfRule type="expression" dxfId="13751" priority="4238" stopIfTrue="1">
      <formula>LEN(TRIM($N$84))=0</formula>
    </cfRule>
  </conditionalFormatting>
  <conditionalFormatting sqref="O84">
    <cfRule type="expression" dxfId="13750" priority="4239" stopIfTrue="1">
      <formula>LEN(TRIM($O$84))=0</formula>
    </cfRule>
  </conditionalFormatting>
  <conditionalFormatting sqref="P84">
    <cfRule type="expression" dxfId="13749" priority="4240" stopIfTrue="1">
      <formula>LEN(TRIM($P$84))=0</formula>
    </cfRule>
  </conditionalFormatting>
  <conditionalFormatting sqref="R84">
    <cfRule type="expression" dxfId="13748" priority="4241" stopIfTrue="1">
      <formula>LEN(TRIM($R$84))=0</formula>
    </cfRule>
  </conditionalFormatting>
  <conditionalFormatting sqref="S84">
    <cfRule type="expression" dxfId="13747" priority="4242" stopIfTrue="1">
      <formula>LEN(TRIM($S$84))=0</formula>
    </cfRule>
  </conditionalFormatting>
  <conditionalFormatting sqref="T84">
    <cfRule type="expression" dxfId="13746" priority="4243" stopIfTrue="1">
      <formula>LEN(TRIM($T$84))=0</formula>
    </cfRule>
  </conditionalFormatting>
  <conditionalFormatting sqref="V84">
    <cfRule type="expression" dxfId="13745" priority="4244" stopIfTrue="1">
      <formula>LEN(TRIM($V$84))=0</formula>
    </cfRule>
  </conditionalFormatting>
  <conditionalFormatting sqref="W84">
    <cfRule type="expression" dxfId="13744" priority="4245" stopIfTrue="1">
      <formula>LEN(TRIM($W$84))=0</formula>
    </cfRule>
  </conditionalFormatting>
  <conditionalFormatting sqref="X84">
    <cfRule type="expression" dxfId="13743" priority="4246" stopIfTrue="1">
      <formula>LEN(TRIM($X$84))=0</formula>
    </cfRule>
  </conditionalFormatting>
  <conditionalFormatting sqref="AD84">
    <cfRule type="expression" dxfId="13742" priority="4247" stopIfTrue="1">
      <formula>LEN(TRIM($AD$84))=0</formula>
    </cfRule>
  </conditionalFormatting>
  <conditionalFormatting sqref="AE84">
    <cfRule type="expression" dxfId="13741" priority="4248" stopIfTrue="1">
      <formula>LEN(TRIM($AE$84))=0</formula>
    </cfRule>
  </conditionalFormatting>
  <conditionalFormatting sqref="AF84">
    <cfRule type="expression" dxfId="13740" priority="4249" stopIfTrue="1">
      <formula>LEN(TRIM($AF$84))=0</formula>
    </cfRule>
  </conditionalFormatting>
  <conditionalFormatting sqref="F91">
    <cfRule type="expression" dxfId="13739" priority="4250" stopIfTrue="1">
      <formula>LEN(TRIM($F$91))=0</formula>
    </cfRule>
  </conditionalFormatting>
  <conditionalFormatting sqref="G91">
    <cfRule type="expression" dxfId="13738" priority="4251" stopIfTrue="1">
      <formula>LEN(TRIM($G$91))=0</formula>
    </cfRule>
  </conditionalFormatting>
  <conditionalFormatting sqref="H91">
    <cfRule type="expression" dxfId="13737" priority="4252" stopIfTrue="1">
      <formula>LEN(TRIM($H$91))=0</formula>
    </cfRule>
  </conditionalFormatting>
  <conditionalFormatting sqref="F92">
    <cfRule type="expression" dxfId="13736" priority="4253" stopIfTrue="1">
      <formula>LEN(TRIM($F$92))=0</formula>
    </cfRule>
  </conditionalFormatting>
  <conditionalFormatting sqref="G92">
    <cfRule type="expression" dxfId="13735" priority="4254" stopIfTrue="1">
      <formula>LEN(TRIM($G$92))=0</formula>
    </cfRule>
  </conditionalFormatting>
  <conditionalFormatting sqref="H92">
    <cfRule type="expression" dxfId="13734" priority="4255" stopIfTrue="1">
      <formula>LEN(TRIM($H$92))=0</formula>
    </cfRule>
  </conditionalFormatting>
  <conditionalFormatting sqref="J91">
    <cfRule type="expression" dxfId="13733" priority="4256" stopIfTrue="1">
      <formula>LEN(TRIM($J$91))=0</formula>
    </cfRule>
  </conditionalFormatting>
  <conditionalFormatting sqref="K91">
    <cfRule type="expression" dxfId="13732" priority="4257" stopIfTrue="1">
      <formula>LEN(TRIM($K$91))=0</formula>
    </cfRule>
  </conditionalFormatting>
  <conditionalFormatting sqref="L91">
    <cfRule type="expression" dxfId="13731" priority="4258" stopIfTrue="1">
      <formula>LEN(TRIM($L$91))=0</formula>
    </cfRule>
  </conditionalFormatting>
  <conditionalFormatting sqref="J92">
    <cfRule type="expression" dxfId="13730" priority="4259" stopIfTrue="1">
      <formula>LEN(TRIM($J$92))=0</formula>
    </cfRule>
  </conditionalFormatting>
  <conditionalFormatting sqref="K92">
    <cfRule type="expression" dxfId="13729" priority="4260" stopIfTrue="1">
      <formula>LEN(TRIM($K$92))=0</formula>
    </cfRule>
  </conditionalFormatting>
  <conditionalFormatting sqref="L92">
    <cfRule type="expression" dxfId="13728" priority="4261" stopIfTrue="1">
      <formula>LEN(TRIM($L$92))=0</formula>
    </cfRule>
  </conditionalFormatting>
  <conditionalFormatting sqref="N91">
    <cfRule type="expression" dxfId="13727" priority="4262" stopIfTrue="1">
      <formula>LEN(TRIM($N$91))=0</formula>
    </cfRule>
  </conditionalFormatting>
  <conditionalFormatting sqref="O91">
    <cfRule type="expression" dxfId="13726" priority="4263" stopIfTrue="1">
      <formula>LEN(TRIM($O$91))=0</formula>
    </cfRule>
  </conditionalFormatting>
  <conditionalFormatting sqref="P91">
    <cfRule type="expression" dxfId="13725" priority="4264" stopIfTrue="1">
      <formula>LEN(TRIM($P$91))=0</formula>
    </cfRule>
  </conditionalFormatting>
  <conditionalFormatting sqref="N92">
    <cfRule type="expression" dxfId="13724" priority="4265" stopIfTrue="1">
      <formula>LEN(TRIM($N$92))=0</formula>
    </cfRule>
  </conditionalFormatting>
  <conditionalFormatting sqref="O92">
    <cfRule type="expression" dxfId="13723" priority="4266" stopIfTrue="1">
      <formula>LEN(TRIM($O$92))=0</formula>
    </cfRule>
  </conditionalFormatting>
  <conditionalFormatting sqref="P92">
    <cfRule type="expression" dxfId="13722" priority="4267" stopIfTrue="1">
      <formula>LEN(TRIM($P$92))=0</formula>
    </cfRule>
  </conditionalFormatting>
  <conditionalFormatting sqref="R91">
    <cfRule type="expression" dxfId="13721" priority="4268" stopIfTrue="1">
      <formula>LEN(TRIM($R$91))=0</formula>
    </cfRule>
  </conditionalFormatting>
  <conditionalFormatting sqref="S91">
    <cfRule type="expression" dxfId="13720" priority="4269" stopIfTrue="1">
      <formula>LEN(TRIM($S$91))=0</formula>
    </cfRule>
  </conditionalFormatting>
  <conditionalFormatting sqref="T91">
    <cfRule type="expression" dxfId="13719" priority="4270" stopIfTrue="1">
      <formula>LEN(TRIM($T$91))=0</formula>
    </cfRule>
  </conditionalFormatting>
  <conditionalFormatting sqref="R92">
    <cfRule type="expression" dxfId="13718" priority="4271" stopIfTrue="1">
      <formula>LEN(TRIM($R$92))=0</formula>
    </cfRule>
  </conditionalFormatting>
  <conditionalFormatting sqref="S92">
    <cfRule type="expression" dxfId="13717" priority="4272" stopIfTrue="1">
      <formula>LEN(TRIM($S$92))=0</formula>
    </cfRule>
  </conditionalFormatting>
  <conditionalFormatting sqref="T92">
    <cfRule type="expression" dxfId="13716" priority="4273" stopIfTrue="1">
      <formula>LEN(TRIM($T$92))=0</formula>
    </cfRule>
  </conditionalFormatting>
  <conditionalFormatting sqref="V91">
    <cfRule type="expression" dxfId="13715" priority="4274" stopIfTrue="1">
      <formula>LEN(TRIM($V$91))=0</formula>
    </cfRule>
  </conditionalFormatting>
  <conditionalFormatting sqref="W91">
    <cfRule type="expression" dxfId="13714" priority="4275" stopIfTrue="1">
      <formula>LEN(TRIM($W$91))=0</formula>
    </cfRule>
  </conditionalFormatting>
  <conditionalFormatting sqref="X91">
    <cfRule type="expression" dxfId="13713" priority="4276" stopIfTrue="1">
      <formula>LEN(TRIM($X$91))=0</formula>
    </cfRule>
  </conditionalFormatting>
  <conditionalFormatting sqref="V92">
    <cfRule type="expression" dxfId="13712" priority="4277" stopIfTrue="1">
      <formula>LEN(TRIM($V$92))=0</formula>
    </cfRule>
  </conditionalFormatting>
  <conditionalFormatting sqref="W92">
    <cfRule type="expression" dxfId="13711" priority="4278" stopIfTrue="1">
      <formula>LEN(TRIM($W$92))=0</formula>
    </cfRule>
  </conditionalFormatting>
  <conditionalFormatting sqref="X92">
    <cfRule type="expression" dxfId="13710" priority="4279" stopIfTrue="1">
      <formula>LEN(TRIM($X$92))=0</formula>
    </cfRule>
  </conditionalFormatting>
  <conditionalFormatting sqref="AD91">
    <cfRule type="expression" dxfId="13709" priority="4280" stopIfTrue="1">
      <formula>LEN(TRIM($AD$91))=0</formula>
    </cfRule>
  </conditionalFormatting>
  <conditionalFormatting sqref="AE91">
    <cfRule type="expression" dxfId="13708" priority="4281" stopIfTrue="1">
      <formula>LEN(TRIM($AE$91))=0</formula>
    </cfRule>
  </conditionalFormatting>
  <conditionalFormatting sqref="AF91">
    <cfRule type="expression" dxfId="13707" priority="4282" stopIfTrue="1">
      <formula>LEN(TRIM($AF$91))=0</formula>
    </cfRule>
  </conditionalFormatting>
  <conditionalFormatting sqref="AD92">
    <cfRule type="expression" dxfId="13706" priority="4283" stopIfTrue="1">
      <formula>LEN(TRIM($AD$92))=0</formula>
    </cfRule>
  </conditionalFormatting>
  <conditionalFormatting sqref="AE92">
    <cfRule type="expression" dxfId="13705" priority="4284" stopIfTrue="1">
      <formula>LEN(TRIM($AE$92))=0</formula>
    </cfRule>
  </conditionalFormatting>
  <conditionalFormatting sqref="AF92">
    <cfRule type="expression" dxfId="13704" priority="4285" stopIfTrue="1">
      <formula>LEN(TRIM($AF$92))=0</formula>
    </cfRule>
  </conditionalFormatting>
  <dataValidations count="2">
    <dataValidation type="whole" allowBlank="1" showErrorMessage="1" errorTitle="Input error" error="Enter a whole number." sqref="AD16:AF16 R16:T16 F67:BI67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19">
        <f>SUM(CLAIMS_GrpOS:CLAIMS_GrpIS!A2)</f>
        <v>2100</v>
      </c>
      <c r="D2" s="38" t="s">
        <v>143</v>
      </c>
      <c r="E2" s="38"/>
      <c r="F2" s="88" t="s">
        <v>164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CLAIMS_Total_Grp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STATS_Total_Grp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19">
        <f>SUM(CLAIMS_GrpOS:CLAIMS_GrpIS!F13)</f>
        <v>0</v>
      </c>
      <c r="G13" s="19">
        <f>SUM(CLAIMS_GrpOS:CLAIMS_GrpIS!G13)</f>
        <v>0</v>
      </c>
      <c r="H13" s="19">
        <f>SUM(CLAIMS_GrpOS:CLAIMS_GrpIS!H13)</f>
        <v>0</v>
      </c>
      <c r="I13" s="19">
        <f>SUM(CLAIMS_GrpOS:CLAIMS_GrpIS!I13)</f>
        <v>0</v>
      </c>
      <c r="J13" s="19">
        <f>SUM(CLAIMS_GrpOS:CLAIMS_GrpIS!J13)</f>
        <v>0</v>
      </c>
      <c r="K13" s="19">
        <f>SUM(CLAIMS_GrpOS:CLAIMS_GrpIS!K13)</f>
        <v>0</v>
      </c>
      <c r="L13" s="19">
        <f>SUM(CLAIMS_GrpOS:CLAIMS_GrpIS!L13)</f>
        <v>0</v>
      </c>
      <c r="M13" s="19">
        <f>SUM(CLAIMS_GrpOS:CLAIMS_GrpIS!M13)</f>
        <v>0</v>
      </c>
      <c r="N13" s="19">
        <f>SUM(CLAIMS_GrpOS:CLAIMS_GrpIS!N13)</f>
        <v>0</v>
      </c>
      <c r="O13" s="19">
        <f>SUM(CLAIMS_GrpOS:CLAIMS_GrpIS!O13)</f>
        <v>0</v>
      </c>
      <c r="P13" s="19">
        <f>SUM(CLAIMS_GrpOS:CLAIMS_GrpIS!P13)</f>
        <v>0</v>
      </c>
      <c r="Q13" s="19">
        <f>SUM(CLAIMS_GrpOS:CLAIMS_GrpIS!Q13)</f>
        <v>0</v>
      </c>
      <c r="R13" s="19">
        <f>SUM(CLAIMS_GrpOS:CLAIMS_GrpIS!R13)</f>
        <v>0</v>
      </c>
      <c r="S13" s="19">
        <f>SUM(CLAIMS_GrpOS:CLAIMS_GrpIS!S13)</f>
        <v>0</v>
      </c>
      <c r="T13" s="19">
        <f>SUM(CLAIMS_GrpOS:CLAIMS_GrpIS!T13)</f>
        <v>0</v>
      </c>
      <c r="U13" s="19">
        <f>SUM(CLAIMS_GrpOS:CLAIMS_GrpIS!U13)</f>
        <v>0</v>
      </c>
      <c r="V13" s="19">
        <f>SUM(CLAIMS_GrpOS:CLAIMS_GrpIS!V13)</f>
        <v>0</v>
      </c>
      <c r="W13" s="19">
        <f>SUM(CLAIMS_GrpOS:CLAIMS_GrpIS!W13)</f>
        <v>0</v>
      </c>
      <c r="X13" s="19">
        <f>SUM(CLAIMS_GrpOS:CLAIMS_GrpIS!X13)</f>
        <v>0</v>
      </c>
      <c r="Y13" s="19">
        <f>SUM(CLAIMS_GrpOS:CLAIMS_GrpIS!Y13)</f>
        <v>0</v>
      </c>
      <c r="Z13" s="19">
        <f>SUM(CLAIMS_GrpOS:CLAIMS_GrpIS!Z13)</f>
        <v>0</v>
      </c>
      <c r="AA13" s="19">
        <f>SUM(CLAIMS_GrpOS:CLAIMS_GrpIS!AA13)</f>
        <v>0</v>
      </c>
      <c r="AB13" s="19">
        <f>SUM(CLAIMS_GrpOS:CLAIMS_GrpIS!AB13)</f>
        <v>0</v>
      </c>
      <c r="AC13" s="19">
        <f>SUM(CLAIMS_GrpOS:CLAIMS_GrpIS!AC13)</f>
        <v>0</v>
      </c>
      <c r="AD13" s="19">
        <f>SUM(CLAIMS_GrpOS:CLAIMS_GrpIS!AD13)</f>
        <v>0</v>
      </c>
      <c r="AE13" s="19">
        <f>SUM(CLAIMS_GrpOS:CLAIMS_GrpIS!AE13)</f>
        <v>0</v>
      </c>
      <c r="AF13" s="19">
        <f>SUM(CLAIMS_GrpOS:CLAIMS_GrpIS!AF13)</f>
        <v>0</v>
      </c>
      <c r="AG13" s="19">
        <f>SUM(CLAIMS_GrpOS:CLAIMS_GrpIS!AG13)</f>
        <v>0</v>
      </c>
      <c r="AH13" s="19">
        <f>SUM(CLAIMS_GrpOS:CLAIMS_GrpIS!AH13)</f>
        <v>0</v>
      </c>
      <c r="AI13" s="19">
        <f>SUM(CLAIMS_GrpOS:CLAIMS_GrpIS!AI13)</f>
        <v>0</v>
      </c>
      <c r="AJ13" s="19">
        <f>SUM(CLAIMS_GrpOS:CLAIMS_GrpIS!AJ13)</f>
        <v>0</v>
      </c>
      <c r="AK13" s="19">
        <f>SUM(CLAIMS_GrpOS:CLAIMS_GrpIS!AK13)</f>
        <v>0</v>
      </c>
      <c r="AL13" s="19">
        <f>SUM(CLAIMS_GrpOS:CLAIMS_GrpIS!AL13)</f>
        <v>0</v>
      </c>
      <c r="AM13" s="19">
        <f>SUM(CLAIMS_GrpOS:CLAIMS_GrpIS!AM13)</f>
        <v>0</v>
      </c>
      <c r="AN13" s="19">
        <f>SUM(CLAIMS_GrpOS:CLAIMS_GrpIS!AN13)</f>
        <v>0</v>
      </c>
      <c r="AO13" s="19">
        <f>SUM(CLAIMS_GrpOS:CLAIMS_GrpIS!AO13)</f>
        <v>0</v>
      </c>
      <c r="AP13" s="19">
        <f>SUM(CLAIMS_GrpOS:CLAIMS_GrpIS!AP13)</f>
        <v>0</v>
      </c>
      <c r="AQ13" s="19">
        <f>SUM(CLAIMS_GrpOS:CLAIMS_GrpIS!AQ13)</f>
        <v>0</v>
      </c>
      <c r="AR13" s="19">
        <f>SUM(CLAIMS_GrpOS:CLAIMS_GrpIS!AR13)</f>
        <v>0</v>
      </c>
      <c r="AS13" s="19">
        <f>SUM(CLAIMS_GrpOS:CLAIMS_GrpIS!AS13)</f>
        <v>0</v>
      </c>
      <c r="AT13" s="19">
        <f>SUM(CLAIMS_GrpOS:CLAIMS_GrpIS!AT13)</f>
        <v>0</v>
      </c>
      <c r="AU13" s="19">
        <f>SUM(CLAIMS_GrpOS:CLAIMS_GrpIS!AU13)</f>
        <v>0</v>
      </c>
      <c r="AV13" s="19">
        <f>SUM(CLAIMS_GrpOS:CLAIMS_GrpIS!AV13)</f>
        <v>0</v>
      </c>
      <c r="AW13" s="19">
        <f>SUM(CLAIMS_GrpOS:CLAIMS_GrpIS!AW13)</f>
        <v>0</v>
      </c>
      <c r="AX13" s="19">
        <f>SUM(CLAIMS_GrpOS:CLAIMS_GrpIS!AX13)</f>
        <v>0</v>
      </c>
      <c r="AY13" s="19">
        <f>SUM(CLAIMS_GrpOS:CLAIMS_GrpIS!AY13)</f>
        <v>0</v>
      </c>
      <c r="AZ13" s="19">
        <f>SUM(CLAIMS_GrpOS:CLAIMS_GrpIS!AZ13)</f>
        <v>0</v>
      </c>
      <c r="BA13" s="19">
        <f>SUM(CLAIMS_GrpOS:CLAIMS_GrpIS!BA13)</f>
        <v>0</v>
      </c>
      <c r="BB13" s="19">
        <f>SUM(CLAIMS_GrpOS:CLAIMS_GrpIS!BB13)</f>
        <v>0</v>
      </c>
      <c r="BC13" s="19">
        <f>SUM(CLAIMS_GrpOS:CLAIMS_GrpIS!BC13)</f>
        <v>0</v>
      </c>
      <c r="BD13" s="19">
        <f>SUM(CLAIMS_GrpOS:CLAIMS_GrpIS!BD13)</f>
        <v>0</v>
      </c>
      <c r="BE13" s="19">
        <f>SUM(CLAIMS_GrpOS:CLAIMS_GrpIS!BE13)</f>
        <v>0</v>
      </c>
      <c r="BF13" s="19">
        <f>SUM(CLAIMS_GrpOS:CLAIMS_GrpIS!BF13)</f>
        <v>0</v>
      </c>
      <c r="BG13" s="19">
        <f>SUM(CLAIMS_GrpOS:CLAIMS_GrpIS!BG13)</f>
        <v>0</v>
      </c>
      <c r="BH13" s="19">
        <f>SUM(CLAIMS_GrpOS:CLAIMS_GrpIS!BH13)</f>
        <v>0</v>
      </c>
      <c r="BI13" s="19">
        <f>SUM(CLAIMS_GrpOS:CLAIMS_GrpIS!BI13)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156">
        <f>SUM(CLAIMS_GrpOS:CLAIMS_GrpIS!F15)</f>
        <v>0</v>
      </c>
      <c r="G15" s="156">
        <f>SUM(CLAIMS_GrpOS:CLAIMS_GrpIS!G15)</f>
        <v>0</v>
      </c>
      <c r="H15" s="156">
        <f>SUM(CLAIMS_GrpOS:CLAIMS_GrpIS!H15)</f>
        <v>0</v>
      </c>
      <c r="I15" s="156">
        <f>SUM(CLAIMS_GrpOS:CLAIMS_GrpIS!I15)</f>
        <v>0</v>
      </c>
      <c r="J15" s="156">
        <f>SUM(CLAIMS_GrpOS:CLAIMS_GrpIS!J15)</f>
        <v>0</v>
      </c>
      <c r="K15" s="156">
        <f>SUM(CLAIMS_GrpOS:CLAIMS_GrpIS!K15)</f>
        <v>0</v>
      </c>
      <c r="L15" s="156">
        <f>SUM(CLAIMS_GrpOS:CLAIMS_GrpIS!L15)</f>
        <v>0</v>
      </c>
      <c r="M15" s="156">
        <f>SUM(CLAIMS_GrpOS:CLAIMS_GrpIS!M15)</f>
        <v>0</v>
      </c>
      <c r="N15" s="156">
        <f>SUM(CLAIMS_GrpOS:CLAIMS_GrpIS!N15)</f>
        <v>0</v>
      </c>
      <c r="O15" s="156">
        <f>SUM(CLAIMS_GrpOS:CLAIMS_GrpIS!O15)</f>
        <v>0</v>
      </c>
      <c r="P15" s="156">
        <f>SUM(CLAIMS_GrpOS:CLAIMS_GrpIS!P15)</f>
        <v>0</v>
      </c>
      <c r="Q15" s="156">
        <f>SUM(CLAIMS_GrpOS:CLAIMS_GrpIS!Q15)</f>
        <v>0</v>
      </c>
      <c r="R15" s="156">
        <f>SUM(CLAIMS_GrpOS:CLAIMS_GrpIS!R15)</f>
        <v>0</v>
      </c>
      <c r="S15" s="156">
        <f>SUM(CLAIMS_GrpOS:CLAIMS_GrpIS!S15)</f>
        <v>0</v>
      </c>
      <c r="T15" s="156">
        <f>SUM(CLAIMS_GrpOS:CLAIMS_GrpIS!T15)</f>
        <v>0</v>
      </c>
      <c r="U15" s="156">
        <f>SUM(CLAIMS_GrpOS:CLAIMS_GrpIS!U15)</f>
        <v>0</v>
      </c>
      <c r="V15" s="156">
        <f>SUM(CLAIMS_GrpOS:CLAIMS_GrpIS!V15)</f>
        <v>0</v>
      </c>
      <c r="W15" s="156">
        <f>SUM(CLAIMS_GrpOS:CLAIMS_GrpIS!W15)</f>
        <v>0</v>
      </c>
      <c r="X15" s="156">
        <f>SUM(CLAIMS_GrpOS:CLAIMS_GrpIS!X15)</f>
        <v>0</v>
      </c>
      <c r="Y15" s="156">
        <f>SUM(CLAIMS_GrpOS:CLAIMS_GrpIS!Y15)</f>
        <v>0</v>
      </c>
      <c r="Z15" s="156">
        <f>SUM(CLAIMS_GrpOS:CLAIMS_GrpIS!Z15)</f>
        <v>0</v>
      </c>
      <c r="AA15" s="156">
        <f>SUM(CLAIMS_GrpOS:CLAIMS_GrpIS!AA15)</f>
        <v>0</v>
      </c>
      <c r="AB15" s="156">
        <f>SUM(CLAIMS_GrpOS:CLAIMS_GrpIS!AB15)</f>
        <v>0</v>
      </c>
      <c r="AC15" s="156">
        <f>SUM(CLAIMS_GrpOS:CLAIMS_GrpIS!AC15)</f>
        <v>0</v>
      </c>
      <c r="AD15" s="156">
        <f>SUM(CLAIMS_GrpOS:CLAIMS_GrpIS!AD15)</f>
        <v>0</v>
      </c>
      <c r="AE15" s="156">
        <f>SUM(CLAIMS_GrpOS:CLAIMS_GrpIS!AE15)</f>
        <v>0</v>
      </c>
      <c r="AF15" s="156">
        <f>SUM(CLAIMS_GrpOS:CLAIMS_GrpIS!AF15)</f>
        <v>0</v>
      </c>
      <c r="AG15" s="156">
        <f>SUM(CLAIMS_GrpOS:CLAIMS_GrpIS!AG15)</f>
        <v>0</v>
      </c>
      <c r="AH15" s="156">
        <f>SUM(CLAIMS_GrpOS:CLAIMS_GrpIS!AH15)</f>
        <v>0</v>
      </c>
      <c r="AI15" s="156">
        <f>SUM(CLAIMS_GrpOS:CLAIMS_GrpIS!AI15)</f>
        <v>0</v>
      </c>
      <c r="AJ15" s="156">
        <f>SUM(CLAIMS_GrpOS:CLAIMS_GrpIS!AJ15)</f>
        <v>0</v>
      </c>
      <c r="AK15" s="156">
        <f>SUM(CLAIMS_GrpOS:CLAIMS_GrpIS!AK15)</f>
        <v>0</v>
      </c>
      <c r="AL15" s="156">
        <f>SUM(CLAIMS_GrpOS:CLAIMS_GrpIS!AL15)</f>
        <v>0</v>
      </c>
      <c r="AM15" s="156">
        <f>SUM(CLAIMS_GrpOS:CLAIMS_GrpIS!AM15)</f>
        <v>0</v>
      </c>
      <c r="AN15" s="156">
        <f>SUM(CLAIMS_GrpOS:CLAIMS_GrpIS!AN15)</f>
        <v>0</v>
      </c>
      <c r="AO15" s="156">
        <f>SUM(CLAIMS_GrpOS:CLAIMS_GrpIS!AO15)</f>
        <v>0</v>
      </c>
      <c r="AP15" s="156">
        <f>SUM(CLAIMS_GrpOS:CLAIMS_GrpIS!AP15)</f>
        <v>0</v>
      </c>
      <c r="AQ15" s="156">
        <f>SUM(CLAIMS_GrpOS:CLAIMS_GrpIS!AQ15)</f>
        <v>0</v>
      </c>
      <c r="AR15" s="156">
        <f>SUM(CLAIMS_GrpOS:CLAIMS_GrpIS!AR15)</f>
        <v>0</v>
      </c>
      <c r="AS15" s="156">
        <f>SUM(CLAIMS_GrpOS:CLAIMS_GrpIS!AS15)</f>
        <v>0</v>
      </c>
      <c r="AT15" s="156">
        <f>SUM(CLAIMS_GrpOS:CLAIMS_GrpIS!AT15)</f>
        <v>0</v>
      </c>
      <c r="AU15" s="156">
        <f>SUM(CLAIMS_GrpOS:CLAIMS_GrpIS!AU15)</f>
        <v>0</v>
      </c>
      <c r="AV15" s="156">
        <f>SUM(CLAIMS_GrpOS:CLAIMS_GrpIS!AV15)</f>
        <v>0</v>
      </c>
      <c r="AW15" s="156">
        <f>SUM(CLAIMS_GrpOS:CLAIMS_GrpIS!AW15)</f>
        <v>0</v>
      </c>
      <c r="AX15" s="156">
        <f>SUM(CLAIMS_GrpOS:CLAIMS_GrpIS!AX15)</f>
        <v>0</v>
      </c>
      <c r="AY15" s="156">
        <f>SUM(CLAIMS_GrpOS:CLAIMS_GrpIS!AY15)</f>
        <v>0</v>
      </c>
      <c r="AZ15" s="156">
        <f>SUM(CLAIMS_GrpOS:CLAIMS_GrpIS!AZ15)</f>
        <v>0</v>
      </c>
      <c r="BA15" s="156">
        <f>SUM(CLAIMS_GrpOS:CLAIMS_GrpIS!BA15)</f>
        <v>0</v>
      </c>
      <c r="BB15" s="156">
        <f>SUM(CLAIMS_GrpOS:CLAIMS_GrpIS!BB15)</f>
        <v>0</v>
      </c>
      <c r="BC15" s="156">
        <f>SUM(CLAIMS_GrpOS:CLAIMS_GrpIS!BC15)</f>
        <v>0</v>
      </c>
      <c r="BD15" s="156">
        <f>SUM(CLAIMS_GrpOS:CLAIMS_GrpIS!BD15)</f>
        <v>0</v>
      </c>
      <c r="BE15" s="156">
        <f>SUM(CLAIMS_GrpOS:CLAIMS_GrpIS!BE15)</f>
        <v>0</v>
      </c>
      <c r="BF15" s="156">
        <f>SUM(CLAIMS_GrpOS:CLAIMS_GrpIS!BF15)</f>
        <v>0</v>
      </c>
      <c r="BG15" s="156">
        <f>SUM(CLAIMS_GrpOS:CLAIMS_GrpIS!BG15)</f>
        <v>0</v>
      </c>
      <c r="BH15" s="156">
        <f>SUM(CLAIMS_GrpOS:CLAIMS_GrpIS!BH15)</f>
        <v>0</v>
      </c>
      <c r="BI15" s="156">
        <f>SUM(CLAIMS_GrpOS:CLAIMS_GrpIS!BI15)</f>
        <v>0</v>
      </c>
    </row>
    <row r="16" spans="1:61" ht="15" customHeight="1" x14ac:dyDescent="0.55000000000000004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19">
        <f>SUM(CLAIMS_GrpOS:CLAIMS_GrpIS!F17)</f>
        <v>0</v>
      </c>
      <c r="G17" s="19">
        <f>SUM(CLAIMS_GrpOS:CLAIMS_GrpIS!G17)</f>
        <v>0</v>
      </c>
      <c r="H17" s="19">
        <f>SUM(CLAIMS_GrpOS:CLAIMS_GrpIS!H17)</f>
        <v>0</v>
      </c>
      <c r="I17" s="19">
        <f>SUM(CLAIMS_GrpOS:CLAIMS_GrpIS!I17)</f>
        <v>0</v>
      </c>
      <c r="J17" s="19">
        <f>SUM(CLAIMS_GrpOS:CLAIMS_GrpIS!J17)</f>
        <v>0</v>
      </c>
      <c r="K17" s="19">
        <f>SUM(CLAIMS_GrpOS:CLAIMS_GrpIS!K17)</f>
        <v>0</v>
      </c>
      <c r="L17" s="19">
        <f>SUM(CLAIMS_GrpOS:CLAIMS_GrpIS!L17)</f>
        <v>0</v>
      </c>
      <c r="M17" s="19">
        <f>SUM(CLAIMS_GrpOS:CLAIMS_GrpIS!M17)</f>
        <v>0</v>
      </c>
      <c r="N17" s="19">
        <f>SUM(CLAIMS_GrpOS:CLAIMS_GrpIS!N17)</f>
        <v>0</v>
      </c>
      <c r="O17" s="19">
        <f>SUM(CLAIMS_GrpOS:CLAIMS_GrpIS!O17)</f>
        <v>0</v>
      </c>
      <c r="P17" s="19">
        <f>SUM(CLAIMS_GrpOS:CLAIMS_GrpIS!P17)</f>
        <v>0</v>
      </c>
      <c r="Q17" s="19">
        <f>SUM(CLAIMS_GrpOS:CLAIMS_GrpIS!Q17)</f>
        <v>0</v>
      </c>
      <c r="R17" s="19">
        <f>SUM(CLAIMS_GrpOS:CLAIMS_GrpIS!R17)</f>
        <v>0</v>
      </c>
      <c r="S17" s="19">
        <f>SUM(CLAIMS_GrpOS:CLAIMS_GrpIS!S17)</f>
        <v>0</v>
      </c>
      <c r="T17" s="19">
        <f>SUM(CLAIMS_GrpOS:CLAIMS_GrpIS!T17)</f>
        <v>0</v>
      </c>
      <c r="U17" s="19">
        <f>SUM(CLAIMS_GrpOS:CLAIMS_GrpIS!U17)</f>
        <v>0</v>
      </c>
      <c r="V17" s="19">
        <f>SUM(CLAIMS_GrpOS:CLAIMS_GrpIS!V17)</f>
        <v>0</v>
      </c>
      <c r="W17" s="19">
        <f>SUM(CLAIMS_GrpOS:CLAIMS_GrpIS!W17)</f>
        <v>0</v>
      </c>
      <c r="X17" s="19">
        <f>SUM(CLAIMS_GrpOS:CLAIMS_GrpIS!X17)</f>
        <v>0</v>
      </c>
      <c r="Y17" s="19">
        <f>SUM(CLAIMS_GrpOS:CLAIMS_GrpIS!Y17)</f>
        <v>0</v>
      </c>
      <c r="Z17" s="19">
        <f>SUM(CLAIMS_GrpOS:CLAIMS_GrpIS!Z17)</f>
        <v>0</v>
      </c>
      <c r="AA17" s="19">
        <f>SUM(CLAIMS_GrpOS:CLAIMS_GrpIS!AA17)</f>
        <v>0</v>
      </c>
      <c r="AB17" s="19">
        <f>SUM(CLAIMS_GrpOS:CLAIMS_GrpIS!AB17)</f>
        <v>0</v>
      </c>
      <c r="AC17" s="19">
        <f>SUM(CLAIMS_GrpOS:CLAIMS_GrpIS!AC17)</f>
        <v>0</v>
      </c>
      <c r="AD17" s="19">
        <f>SUM(CLAIMS_GrpOS:CLAIMS_GrpIS!AD17)</f>
        <v>0</v>
      </c>
      <c r="AE17" s="19">
        <f>SUM(CLAIMS_GrpOS:CLAIMS_GrpIS!AE17)</f>
        <v>0</v>
      </c>
      <c r="AF17" s="19">
        <f>SUM(CLAIMS_GrpOS:CLAIMS_GrpIS!AF17)</f>
        <v>0</v>
      </c>
      <c r="AG17" s="19">
        <f>SUM(CLAIMS_GrpOS:CLAIMS_GrpIS!AG17)</f>
        <v>0</v>
      </c>
      <c r="AH17" s="19">
        <f>SUM(CLAIMS_GrpOS:CLAIMS_GrpIS!AH17)</f>
        <v>0</v>
      </c>
      <c r="AI17" s="19">
        <f>SUM(CLAIMS_GrpOS:CLAIMS_GrpIS!AI17)</f>
        <v>0</v>
      </c>
      <c r="AJ17" s="19">
        <f>SUM(CLAIMS_GrpOS:CLAIMS_GrpIS!AJ17)</f>
        <v>0</v>
      </c>
      <c r="AK17" s="19">
        <f>SUM(CLAIMS_GrpOS:CLAIMS_GrpIS!AK17)</f>
        <v>0</v>
      </c>
      <c r="AL17" s="19">
        <f>SUM(CLAIMS_GrpOS:CLAIMS_GrpIS!AL17)</f>
        <v>0</v>
      </c>
      <c r="AM17" s="19">
        <f>SUM(CLAIMS_GrpOS:CLAIMS_GrpIS!AM17)</f>
        <v>0</v>
      </c>
      <c r="AN17" s="19">
        <f>SUM(CLAIMS_GrpOS:CLAIMS_GrpIS!AN17)</f>
        <v>0</v>
      </c>
      <c r="AO17" s="19">
        <f>SUM(CLAIMS_GrpOS:CLAIMS_GrpIS!AO17)</f>
        <v>0</v>
      </c>
      <c r="AP17" s="19">
        <f>SUM(CLAIMS_GrpOS:CLAIMS_GrpIS!AP17)</f>
        <v>0</v>
      </c>
      <c r="AQ17" s="19">
        <f>SUM(CLAIMS_GrpOS:CLAIMS_GrpIS!AQ17)</f>
        <v>0</v>
      </c>
      <c r="AR17" s="19">
        <f>SUM(CLAIMS_GrpOS:CLAIMS_GrpIS!AR17)</f>
        <v>0</v>
      </c>
      <c r="AS17" s="19">
        <f>SUM(CLAIMS_GrpOS:CLAIMS_GrpIS!AS17)</f>
        <v>0</v>
      </c>
      <c r="AT17" s="19">
        <f>SUM(CLAIMS_GrpOS:CLAIMS_GrpIS!AT17)</f>
        <v>0</v>
      </c>
      <c r="AU17" s="19">
        <f>SUM(CLAIMS_GrpOS:CLAIMS_GrpIS!AU17)</f>
        <v>0</v>
      </c>
      <c r="AV17" s="19">
        <f>SUM(CLAIMS_GrpOS:CLAIMS_GrpIS!AV17)</f>
        <v>0</v>
      </c>
      <c r="AW17" s="19">
        <f>SUM(CLAIMS_GrpOS:CLAIMS_GrpIS!AW17)</f>
        <v>0</v>
      </c>
      <c r="AX17" s="19">
        <f>SUM(CLAIMS_GrpOS:CLAIMS_GrpIS!AX17)</f>
        <v>0</v>
      </c>
      <c r="AY17" s="19">
        <f>SUM(CLAIMS_GrpOS:CLAIMS_GrpIS!AY17)</f>
        <v>0</v>
      </c>
      <c r="AZ17" s="19">
        <f>SUM(CLAIMS_GrpOS:CLAIMS_GrpIS!AZ17)</f>
        <v>0</v>
      </c>
      <c r="BA17" s="19">
        <f>SUM(CLAIMS_GrpOS:CLAIMS_GrpIS!BA17)</f>
        <v>0</v>
      </c>
      <c r="BB17" s="19">
        <f>SUM(CLAIMS_GrpOS:CLAIMS_GrpIS!BB17)</f>
        <v>0</v>
      </c>
      <c r="BC17" s="19">
        <f>SUM(CLAIMS_GrpOS:CLAIMS_GrpIS!BC17)</f>
        <v>0</v>
      </c>
      <c r="BD17" s="19">
        <f>SUM(CLAIMS_GrpOS:CLAIMS_GrpIS!BD17)</f>
        <v>0</v>
      </c>
      <c r="BE17" s="19">
        <f>SUM(CLAIMS_GrpOS:CLAIMS_GrpIS!BE17)</f>
        <v>0</v>
      </c>
      <c r="BF17" s="19">
        <f>SUM(CLAIMS_GrpOS:CLAIMS_GrpIS!BF17)</f>
        <v>0</v>
      </c>
      <c r="BG17" s="19">
        <f>SUM(CLAIMS_GrpOS:CLAIMS_GrpIS!BG17)</f>
        <v>0</v>
      </c>
      <c r="BH17" s="19">
        <f>SUM(CLAIMS_GrpOS:CLAIMS_GrpIS!BH17)</f>
        <v>0</v>
      </c>
      <c r="BI17" s="19">
        <f>SUM(CLAIMS_GrpOS:CLAIMS_GrpIS!BI17)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19">
        <f>SUM(CLAIMS_GrpOS:CLAIMS_GrpIS!F18)</f>
        <v>0</v>
      </c>
      <c r="G18" s="19">
        <f>SUM(CLAIMS_GrpOS:CLAIMS_GrpIS!G18)</f>
        <v>0</v>
      </c>
      <c r="H18" s="19">
        <f>SUM(CLAIMS_GrpOS:CLAIMS_GrpIS!H18)</f>
        <v>0</v>
      </c>
      <c r="I18" s="19">
        <f>SUM(CLAIMS_GrpOS:CLAIMS_GrpIS!I18)</f>
        <v>0</v>
      </c>
      <c r="J18" s="19">
        <f>SUM(CLAIMS_GrpOS:CLAIMS_GrpIS!J18)</f>
        <v>0</v>
      </c>
      <c r="K18" s="19">
        <f>SUM(CLAIMS_GrpOS:CLAIMS_GrpIS!K18)</f>
        <v>0</v>
      </c>
      <c r="L18" s="19">
        <f>SUM(CLAIMS_GrpOS:CLAIMS_GrpIS!L18)</f>
        <v>0</v>
      </c>
      <c r="M18" s="19">
        <f>SUM(CLAIMS_GrpOS:CLAIMS_GrpIS!M18)</f>
        <v>0</v>
      </c>
      <c r="N18" s="19">
        <f>SUM(CLAIMS_GrpOS:CLAIMS_GrpIS!N18)</f>
        <v>0</v>
      </c>
      <c r="O18" s="19">
        <f>SUM(CLAIMS_GrpOS:CLAIMS_GrpIS!O18)</f>
        <v>0</v>
      </c>
      <c r="P18" s="19">
        <f>SUM(CLAIMS_GrpOS:CLAIMS_GrpIS!P18)</f>
        <v>0</v>
      </c>
      <c r="Q18" s="19">
        <f>SUM(CLAIMS_GrpOS:CLAIMS_GrpIS!Q18)</f>
        <v>0</v>
      </c>
      <c r="R18" s="19">
        <f>SUM(CLAIMS_GrpOS:CLAIMS_GrpIS!R18)</f>
        <v>0</v>
      </c>
      <c r="S18" s="19">
        <f>SUM(CLAIMS_GrpOS:CLAIMS_GrpIS!S18)</f>
        <v>0</v>
      </c>
      <c r="T18" s="19">
        <f>SUM(CLAIMS_GrpOS:CLAIMS_GrpIS!T18)</f>
        <v>0</v>
      </c>
      <c r="U18" s="19">
        <f>SUM(CLAIMS_GrpOS:CLAIMS_GrpIS!U18)</f>
        <v>0</v>
      </c>
      <c r="V18" s="19">
        <f>SUM(CLAIMS_GrpOS:CLAIMS_GrpIS!V18)</f>
        <v>0</v>
      </c>
      <c r="W18" s="19">
        <f>SUM(CLAIMS_GrpOS:CLAIMS_GrpIS!W18)</f>
        <v>0</v>
      </c>
      <c r="X18" s="19">
        <f>SUM(CLAIMS_GrpOS:CLAIMS_GrpIS!X18)</f>
        <v>0</v>
      </c>
      <c r="Y18" s="19">
        <f>SUM(CLAIMS_GrpOS:CLAIMS_GrpIS!Y18)</f>
        <v>0</v>
      </c>
      <c r="Z18" s="19">
        <f>SUM(CLAIMS_GrpOS:CLAIMS_GrpIS!Z18)</f>
        <v>0</v>
      </c>
      <c r="AA18" s="19">
        <f>SUM(CLAIMS_GrpOS:CLAIMS_GrpIS!AA18)</f>
        <v>0</v>
      </c>
      <c r="AB18" s="19">
        <f>SUM(CLAIMS_GrpOS:CLAIMS_GrpIS!AB18)</f>
        <v>0</v>
      </c>
      <c r="AC18" s="19">
        <f>SUM(CLAIMS_GrpOS:CLAIMS_GrpIS!AC18)</f>
        <v>0</v>
      </c>
      <c r="AD18" s="19">
        <f>SUM(CLAIMS_GrpOS:CLAIMS_GrpIS!AD18)</f>
        <v>0</v>
      </c>
      <c r="AE18" s="19">
        <f>SUM(CLAIMS_GrpOS:CLAIMS_GrpIS!AE18)</f>
        <v>0</v>
      </c>
      <c r="AF18" s="19">
        <f>SUM(CLAIMS_GrpOS:CLAIMS_GrpIS!AF18)</f>
        <v>0</v>
      </c>
      <c r="AG18" s="19">
        <f>SUM(CLAIMS_GrpOS:CLAIMS_GrpIS!AG18)</f>
        <v>0</v>
      </c>
      <c r="AH18" s="19">
        <f>SUM(CLAIMS_GrpOS:CLAIMS_GrpIS!AH18)</f>
        <v>0</v>
      </c>
      <c r="AI18" s="19">
        <f>SUM(CLAIMS_GrpOS:CLAIMS_GrpIS!AI18)</f>
        <v>0</v>
      </c>
      <c r="AJ18" s="19">
        <f>SUM(CLAIMS_GrpOS:CLAIMS_GrpIS!AJ18)</f>
        <v>0</v>
      </c>
      <c r="AK18" s="19">
        <f>SUM(CLAIMS_GrpOS:CLAIMS_GrpIS!AK18)</f>
        <v>0</v>
      </c>
      <c r="AL18" s="19">
        <f>SUM(CLAIMS_GrpOS:CLAIMS_GrpIS!AL18)</f>
        <v>0</v>
      </c>
      <c r="AM18" s="19">
        <f>SUM(CLAIMS_GrpOS:CLAIMS_GrpIS!AM18)</f>
        <v>0</v>
      </c>
      <c r="AN18" s="19">
        <f>SUM(CLAIMS_GrpOS:CLAIMS_GrpIS!AN18)</f>
        <v>0</v>
      </c>
      <c r="AO18" s="19">
        <f>SUM(CLAIMS_GrpOS:CLAIMS_GrpIS!AO18)</f>
        <v>0</v>
      </c>
      <c r="AP18" s="19">
        <f>SUM(CLAIMS_GrpOS:CLAIMS_GrpIS!AP18)</f>
        <v>0</v>
      </c>
      <c r="AQ18" s="19">
        <f>SUM(CLAIMS_GrpOS:CLAIMS_GrpIS!AQ18)</f>
        <v>0</v>
      </c>
      <c r="AR18" s="19">
        <f>SUM(CLAIMS_GrpOS:CLAIMS_GrpIS!AR18)</f>
        <v>0</v>
      </c>
      <c r="AS18" s="19">
        <f>SUM(CLAIMS_GrpOS:CLAIMS_GrpIS!AS18)</f>
        <v>0</v>
      </c>
      <c r="AT18" s="19">
        <f>SUM(CLAIMS_GrpOS:CLAIMS_GrpIS!AT18)</f>
        <v>0</v>
      </c>
      <c r="AU18" s="19">
        <f>SUM(CLAIMS_GrpOS:CLAIMS_GrpIS!AU18)</f>
        <v>0</v>
      </c>
      <c r="AV18" s="19">
        <f>SUM(CLAIMS_GrpOS:CLAIMS_GrpIS!AV18)</f>
        <v>0</v>
      </c>
      <c r="AW18" s="19">
        <f>SUM(CLAIMS_GrpOS:CLAIMS_GrpIS!AW18)</f>
        <v>0</v>
      </c>
      <c r="AX18" s="19">
        <f>SUM(CLAIMS_GrpOS:CLAIMS_GrpIS!AX18)</f>
        <v>0</v>
      </c>
      <c r="AY18" s="19">
        <f>SUM(CLAIMS_GrpOS:CLAIMS_GrpIS!AY18)</f>
        <v>0</v>
      </c>
      <c r="AZ18" s="19">
        <f>SUM(CLAIMS_GrpOS:CLAIMS_GrpIS!AZ18)</f>
        <v>0</v>
      </c>
      <c r="BA18" s="19">
        <f>SUM(CLAIMS_GrpOS:CLAIMS_GrpIS!BA18)</f>
        <v>0</v>
      </c>
      <c r="BB18" s="19">
        <f>SUM(CLAIMS_GrpOS:CLAIMS_GrpIS!BB18)</f>
        <v>0</v>
      </c>
      <c r="BC18" s="19">
        <f>SUM(CLAIMS_GrpOS:CLAIMS_GrpIS!BC18)</f>
        <v>0</v>
      </c>
      <c r="BD18" s="19">
        <f>SUM(CLAIMS_GrpOS:CLAIMS_GrpIS!BD18)</f>
        <v>0</v>
      </c>
      <c r="BE18" s="19">
        <f>SUM(CLAIMS_GrpOS:CLAIMS_GrpIS!BE18)</f>
        <v>0</v>
      </c>
      <c r="BF18" s="19">
        <f>SUM(CLAIMS_GrpOS:CLAIMS_GrpIS!BF18)</f>
        <v>0</v>
      </c>
      <c r="BG18" s="19">
        <f>SUM(CLAIMS_GrpOS:CLAIMS_GrpIS!BG18)</f>
        <v>0</v>
      </c>
      <c r="BH18" s="19">
        <f>SUM(CLAIMS_GrpOS:CLAIMS_GrpIS!BH18)</f>
        <v>0</v>
      </c>
      <c r="BI18" s="19">
        <f>SUM(CLAIMS_GrpOS:CLAIMS_GrpIS!BI18)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SUM(CLAIMS_GrpOS:CLAIMS_GrpIS!F19)</f>
        <v>0</v>
      </c>
      <c r="G19" s="19">
        <f>SUM(CLAIMS_GrpOS:CLAIMS_GrpIS!G19)</f>
        <v>0</v>
      </c>
      <c r="H19" s="19">
        <f>SUM(CLAIMS_GrpOS:CLAIMS_GrpIS!H19)</f>
        <v>0</v>
      </c>
      <c r="I19" s="19">
        <f>SUM(CLAIMS_GrpOS:CLAIMS_GrpIS!I19)</f>
        <v>0</v>
      </c>
      <c r="J19" s="19">
        <f>SUM(CLAIMS_GrpOS:CLAIMS_GrpIS!J19)</f>
        <v>0</v>
      </c>
      <c r="K19" s="19">
        <f>SUM(CLAIMS_GrpOS:CLAIMS_GrpIS!K19)</f>
        <v>0</v>
      </c>
      <c r="L19" s="19">
        <f>SUM(CLAIMS_GrpOS:CLAIMS_GrpIS!L19)</f>
        <v>0</v>
      </c>
      <c r="M19" s="19">
        <f>SUM(CLAIMS_GrpOS:CLAIMS_GrpIS!M19)</f>
        <v>0</v>
      </c>
      <c r="N19" s="19">
        <f>SUM(CLAIMS_GrpOS:CLAIMS_GrpIS!N19)</f>
        <v>0</v>
      </c>
      <c r="O19" s="19">
        <f>SUM(CLAIMS_GrpOS:CLAIMS_GrpIS!O19)</f>
        <v>0</v>
      </c>
      <c r="P19" s="19">
        <f>SUM(CLAIMS_GrpOS:CLAIMS_GrpIS!P19)</f>
        <v>0</v>
      </c>
      <c r="Q19" s="19">
        <f>SUM(CLAIMS_GrpOS:CLAIMS_GrpIS!Q19)</f>
        <v>0</v>
      </c>
      <c r="R19" s="19">
        <f>SUM(CLAIMS_GrpOS:CLAIMS_GrpIS!R19)</f>
        <v>0</v>
      </c>
      <c r="S19" s="19">
        <f>SUM(CLAIMS_GrpOS:CLAIMS_GrpIS!S19)</f>
        <v>0</v>
      </c>
      <c r="T19" s="19">
        <f>SUM(CLAIMS_GrpOS:CLAIMS_GrpIS!T19)</f>
        <v>0</v>
      </c>
      <c r="U19" s="19">
        <f>SUM(CLAIMS_GrpOS:CLAIMS_GrpIS!U19)</f>
        <v>0</v>
      </c>
      <c r="V19" s="19">
        <f>SUM(CLAIMS_GrpOS:CLAIMS_GrpIS!V19)</f>
        <v>0</v>
      </c>
      <c r="W19" s="19">
        <f>SUM(CLAIMS_GrpOS:CLAIMS_GrpIS!W19)</f>
        <v>0</v>
      </c>
      <c r="X19" s="19">
        <f>SUM(CLAIMS_GrpOS:CLAIMS_GrpIS!X19)</f>
        <v>0</v>
      </c>
      <c r="Y19" s="19">
        <f>SUM(CLAIMS_GrpOS:CLAIMS_GrpIS!Y19)</f>
        <v>0</v>
      </c>
      <c r="Z19" s="19">
        <f>SUM(CLAIMS_GrpOS:CLAIMS_GrpIS!Z19)</f>
        <v>0</v>
      </c>
      <c r="AA19" s="19">
        <f>SUM(CLAIMS_GrpOS:CLAIMS_GrpIS!AA19)</f>
        <v>0</v>
      </c>
      <c r="AB19" s="19">
        <f>SUM(CLAIMS_GrpOS:CLAIMS_GrpIS!AB19)</f>
        <v>0</v>
      </c>
      <c r="AC19" s="19">
        <f>SUM(CLAIMS_GrpOS:CLAIMS_GrpIS!AC19)</f>
        <v>0</v>
      </c>
      <c r="AD19" s="19">
        <f>SUM(CLAIMS_GrpOS:CLAIMS_GrpIS!AD19)</f>
        <v>0</v>
      </c>
      <c r="AE19" s="19">
        <f>SUM(CLAIMS_GrpOS:CLAIMS_GrpIS!AE19)</f>
        <v>0</v>
      </c>
      <c r="AF19" s="19">
        <f>SUM(CLAIMS_GrpOS:CLAIMS_GrpIS!AF19)</f>
        <v>0</v>
      </c>
      <c r="AG19" s="19">
        <f>SUM(CLAIMS_GrpOS:CLAIMS_GrpIS!AG19)</f>
        <v>0</v>
      </c>
      <c r="AH19" s="19">
        <f>SUM(CLAIMS_GrpOS:CLAIMS_GrpIS!AH19)</f>
        <v>0</v>
      </c>
      <c r="AI19" s="19">
        <f>SUM(CLAIMS_GrpOS:CLAIMS_GrpIS!AI19)</f>
        <v>0</v>
      </c>
      <c r="AJ19" s="19">
        <f>SUM(CLAIMS_GrpOS:CLAIMS_GrpIS!AJ19)</f>
        <v>0</v>
      </c>
      <c r="AK19" s="19">
        <f>SUM(CLAIMS_GrpOS:CLAIMS_GrpIS!AK19)</f>
        <v>0</v>
      </c>
      <c r="AL19" s="19">
        <f>SUM(CLAIMS_GrpOS:CLAIMS_GrpIS!AL19)</f>
        <v>0</v>
      </c>
      <c r="AM19" s="19">
        <f>SUM(CLAIMS_GrpOS:CLAIMS_GrpIS!AM19)</f>
        <v>0</v>
      </c>
      <c r="AN19" s="19">
        <f>SUM(CLAIMS_GrpOS:CLAIMS_GrpIS!AN19)</f>
        <v>0</v>
      </c>
      <c r="AO19" s="19">
        <f>SUM(CLAIMS_GrpOS:CLAIMS_GrpIS!AO19)</f>
        <v>0</v>
      </c>
      <c r="AP19" s="19">
        <f>SUM(CLAIMS_GrpOS:CLAIMS_GrpIS!AP19)</f>
        <v>0</v>
      </c>
      <c r="AQ19" s="19">
        <f>SUM(CLAIMS_GrpOS:CLAIMS_GrpIS!AQ19)</f>
        <v>0</v>
      </c>
      <c r="AR19" s="19">
        <f>SUM(CLAIMS_GrpOS:CLAIMS_GrpIS!AR19)</f>
        <v>0</v>
      </c>
      <c r="AS19" s="19">
        <f>SUM(CLAIMS_GrpOS:CLAIMS_GrpIS!AS19)</f>
        <v>0</v>
      </c>
      <c r="AT19" s="19">
        <f>SUM(CLAIMS_GrpOS:CLAIMS_GrpIS!AT19)</f>
        <v>0</v>
      </c>
      <c r="AU19" s="19">
        <f>SUM(CLAIMS_GrpOS:CLAIMS_GrpIS!AU19)</f>
        <v>0</v>
      </c>
      <c r="AV19" s="19">
        <f>SUM(CLAIMS_GrpOS:CLAIMS_GrpIS!AV19)</f>
        <v>0</v>
      </c>
      <c r="AW19" s="19">
        <f>SUM(CLAIMS_GrpOS:CLAIMS_GrpIS!AW19)</f>
        <v>0</v>
      </c>
      <c r="AX19" s="19">
        <f>SUM(CLAIMS_GrpOS:CLAIMS_GrpIS!AX19)</f>
        <v>0</v>
      </c>
      <c r="AY19" s="19">
        <f>SUM(CLAIMS_GrpOS:CLAIMS_GrpIS!AY19)</f>
        <v>0</v>
      </c>
      <c r="AZ19" s="19">
        <f>SUM(CLAIMS_GrpOS:CLAIMS_GrpIS!AZ19)</f>
        <v>0</v>
      </c>
      <c r="BA19" s="19">
        <f>SUM(CLAIMS_GrpOS:CLAIMS_GrpIS!BA19)</f>
        <v>0</v>
      </c>
      <c r="BB19" s="19">
        <f>SUM(CLAIMS_GrpOS:CLAIMS_GrpIS!BB19)</f>
        <v>0</v>
      </c>
      <c r="BC19" s="19">
        <f>SUM(CLAIMS_GrpOS:CLAIMS_GrpIS!BC19)</f>
        <v>0</v>
      </c>
      <c r="BD19" s="19">
        <f>SUM(CLAIMS_GrpOS:CLAIMS_GrpIS!BD19)</f>
        <v>0</v>
      </c>
      <c r="BE19" s="19">
        <f>SUM(CLAIMS_GrpOS:CLAIMS_GrpIS!BE19)</f>
        <v>0</v>
      </c>
      <c r="BF19" s="19">
        <f>SUM(CLAIMS_GrpOS:CLAIMS_GrpIS!BF19)</f>
        <v>0</v>
      </c>
      <c r="BG19" s="19">
        <f>SUM(CLAIMS_GrpOS:CLAIMS_GrpIS!BG19)</f>
        <v>0</v>
      </c>
      <c r="BH19" s="19">
        <f>SUM(CLAIMS_GrpOS:CLAIMS_GrpIS!BH19)</f>
        <v>0</v>
      </c>
      <c r="BI19" s="19">
        <f>SUM(CLAIMS_GrpOS:CLAIMS_GrpIS!BI19)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19">
        <f>SUM(CLAIMS_GrpOS:CLAIMS_GrpIS!F20)</f>
        <v>0</v>
      </c>
      <c r="G20" s="19">
        <f>SUM(CLAIMS_GrpOS:CLAIMS_GrpIS!G20)</f>
        <v>0</v>
      </c>
      <c r="H20" s="19">
        <f>SUM(CLAIMS_GrpOS:CLAIMS_GrpIS!H20)</f>
        <v>0</v>
      </c>
      <c r="I20" s="19">
        <f>SUM(CLAIMS_GrpOS:CLAIMS_GrpIS!I20)</f>
        <v>0</v>
      </c>
      <c r="J20" s="19">
        <f>SUM(CLAIMS_GrpOS:CLAIMS_GrpIS!J20)</f>
        <v>0</v>
      </c>
      <c r="K20" s="19">
        <f>SUM(CLAIMS_GrpOS:CLAIMS_GrpIS!K20)</f>
        <v>0</v>
      </c>
      <c r="L20" s="19">
        <f>SUM(CLAIMS_GrpOS:CLAIMS_GrpIS!L20)</f>
        <v>0</v>
      </c>
      <c r="M20" s="19">
        <f>SUM(CLAIMS_GrpOS:CLAIMS_GrpIS!M20)</f>
        <v>0</v>
      </c>
      <c r="N20" s="19">
        <f>SUM(CLAIMS_GrpOS:CLAIMS_GrpIS!N20)</f>
        <v>0</v>
      </c>
      <c r="O20" s="19">
        <f>SUM(CLAIMS_GrpOS:CLAIMS_GrpIS!O20)</f>
        <v>0</v>
      </c>
      <c r="P20" s="19">
        <f>SUM(CLAIMS_GrpOS:CLAIMS_GrpIS!P20)</f>
        <v>0</v>
      </c>
      <c r="Q20" s="19">
        <f>SUM(CLAIMS_GrpOS:CLAIMS_GrpIS!Q20)</f>
        <v>0</v>
      </c>
      <c r="R20" s="19">
        <f>SUM(CLAIMS_GrpOS:CLAIMS_GrpIS!R20)</f>
        <v>0</v>
      </c>
      <c r="S20" s="19">
        <f>SUM(CLAIMS_GrpOS:CLAIMS_GrpIS!S20)</f>
        <v>0</v>
      </c>
      <c r="T20" s="19">
        <f>SUM(CLAIMS_GrpOS:CLAIMS_GrpIS!T20)</f>
        <v>0</v>
      </c>
      <c r="U20" s="19">
        <f>SUM(CLAIMS_GrpOS:CLAIMS_GrpIS!U20)</f>
        <v>0</v>
      </c>
      <c r="V20" s="19">
        <f>SUM(CLAIMS_GrpOS:CLAIMS_GrpIS!V20)</f>
        <v>0</v>
      </c>
      <c r="W20" s="19">
        <f>SUM(CLAIMS_GrpOS:CLAIMS_GrpIS!W20)</f>
        <v>0</v>
      </c>
      <c r="X20" s="19">
        <f>SUM(CLAIMS_GrpOS:CLAIMS_GrpIS!X20)</f>
        <v>0</v>
      </c>
      <c r="Y20" s="19">
        <f>SUM(CLAIMS_GrpOS:CLAIMS_GrpIS!Y20)</f>
        <v>0</v>
      </c>
      <c r="Z20" s="19">
        <f>SUM(CLAIMS_GrpOS:CLAIMS_GrpIS!Z20)</f>
        <v>0</v>
      </c>
      <c r="AA20" s="19">
        <f>SUM(CLAIMS_GrpOS:CLAIMS_GrpIS!AA20)</f>
        <v>0</v>
      </c>
      <c r="AB20" s="19">
        <f>SUM(CLAIMS_GrpOS:CLAIMS_GrpIS!AB20)</f>
        <v>0</v>
      </c>
      <c r="AC20" s="19">
        <f>SUM(CLAIMS_GrpOS:CLAIMS_GrpIS!AC20)</f>
        <v>0</v>
      </c>
      <c r="AD20" s="19">
        <f>SUM(CLAIMS_GrpOS:CLAIMS_GrpIS!AD20)</f>
        <v>0</v>
      </c>
      <c r="AE20" s="19">
        <f>SUM(CLAIMS_GrpOS:CLAIMS_GrpIS!AE20)</f>
        <v>0</v>
      </c>
      <c r="AF20" s="19">
        <f>SUM(CLAIMS_GrpOS:CLAIMS_GrpIS!AF20)</f>
        <v>0</v>
      </c>
      <c r="AG20" s="19">
        <f>SUM(CLAIMS_GrpOS:CLAIMS_GrpIS!AG20)</f>
        <v>0</v>
      </c>
      <c r="AH20" s="19">
        <f>SUM(CLAIMS_GrpOS:CLAIMS_GrpIS!AH20)</f>
        <v>0</v>
      </c>
      <c r="AI20" s="19">
        <f>SUM(CLAIMS_GrpOS:CLAIMS_GrpIS!AI20)</f>
        <v>0</v>
      </c>
      <c r="AJ20" s="19">
        <f>SUM(CLAIMS_GrpOS:CLAIMS_GrpIS!AJ20)</f>
        <v>0</v>
      </c>
      <c r="AK20" s="19">
        <f>SUM(CLAIMS_GrpOS:CLAIMS_GrpIS!AK20)</f>
        <v>0</v>
      </c>
      <c r="AL20" s="19">
        <f>SUM(CLAIMS_GrpOS:CLAIMS_GrpIS!AL20)</f>
        <v>0</v>
      </c>
      <c r="AM20" s="19">
        <f>SUM(CLAIMS_GrpOS:CLAIMS_GrpIS!AM20)</f>
        <v>0</v>
      </c>
      <c r="AN20" s="19">
        <f>SUM(CLAIMS_GrpOS:CLAIMS_GrpIS!AN20)</f>
        <v>0</v>
      </c>
      <c r="AO20" s="19">
        <f>SUM(CLAIMS_GrpOS:CLAIMS_GrpIS!AO20)</f>
        <v>0</v>
      </c>
      <c r="AP20" s="19">
        <f>SUM(CLAIMS_GrpOS:CLAIMS_GrpIS!AP20)</f>
        <v>0</v>
      </c>
      <c r="AQ20" s="19">
        <f>SUM(CLAIMS_GrpOS:CLAIMS_GrpIS!AQ20)</f>
        <v>0</v>
      </c>
      <c r="AR20" s="19">
        <f>SUM(CLAIMS_GrpOS:CLAIMS_GrpIS!AR20)</f>
        <v>0</v>
      </c>
      <c r="AS20" s="19">
        <f>SUM(CLAIMS_GrpOS:CLAIMS_GrpIS!AS20)</f>
        <v>0</v>
      </c>
      <c r="AT20" s="19">
        <f>SUM(CLAIMS_GrpOS:CLAIMS_GrpIS!AT20)</f>
        <v>0</v>
      </c>
      <c r="AU20" s="19">
        <f>SUM(CLAIMS_GrpOS:CLAIMS_GrpIS!AU20)</f>
        <v>0</v>
      </c>
      <c r="AV20" s="19">
        <f>SUM(CLAIMS_GrpOS:CLAIMS_GrpIS!AV20)</f>
        <v>0</v>
      </c>
      <c r="AW20" s="19">
        <f>SUM(CLAIMS_GrpOS:CLAIMS_GrpIS!AW20)</f>
        <v>0</v>
      </c>
      <c r="AX20" s="19">
        <f>SUM(CLAIMS_GrpOS:CLAIMS_GrpIS!AX20)</f>
        <v>0</v>
      </c>
      <c r="AY20" s="19">
        <f>SUM(CLAIMS_GrpOS:CLAIMS_GrpIS!AY20)</f>
        <v>0</v>
      </c>
      <c r="AZ20" s="19">
        <f>SUM(CLAIMS_GrpOS:CLAIMS_GrpIS!AZ20)</f>
        <v>0</v>
      </c>
      <c r="BA20" s="19">
        <f>SUM(CLAIMS_GrpOS:CLAIMS_GrpIS!BA20)</f>
        <v>0</v>
      </c>
      <c r="BB20" s="19">
        <f>SUM(CLAIMS_GrpOS:CLAIMS_GrpIS!BB20)</f>
        <v>0</v>
      </c>
      <c r="BC20" s="19">
        <f>SUM(CLAIMS_GrpOS:CLAIMS_GrpIS!BC20)</f>
        <v>0</v>
      </c>
      <c r="BD20" s="19">
        <f>SUM(CLAIMS_GrpOS:CLAIMS_GrpIS!BD20)</f>
        <v>0</v>
      </c>
      <c r="BE20" s="19">
        <f>SUM(CLAIMS_GrpOS:CLAIMS_GrpIS!BE20)</f>
        <v>0</v>
      </c>
      <c r="BF20" s="19">
        <f>SUM(CLAIMS_GrpOS:CLAIMS_GrpIS!BF20)</f>
        <v>0</v>
      </c>
      <c r="BG20" s="19">
        <f>SUM(CLAIMS_GrpOS:CLAIMS_GrpIS!BG20)</f>
        <v>0</v>
      </c>
      <c r="BH20" s="19">
        <f>SUM(CLAIMS_GrpOS:CLAIMS_GrpIS!BH20)</f>
        <v>0</v>
      </c>
      <c r="BI20" s="19">
        <f>SUM(CLAIMS_GrpOS:CLAIMS_GrpIS!BI20)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19">
        <f>SUM(CLAIMS_GrpOS:CLAIMS_GrpIS!F21)</f>
        <v>0</v>
      </c>
      <c r="G21" s="19">
        <f>SUM(CLAIMS_GrpOS:CLAIMS_GrpIS!G21)</f>
        <v>0</v>
      </c>
      <c r="H21" s="19">
        <f>SUM(CLAIMS_GrpOS:CLAIMS_GrpIS!H21)</f>
        <v>0</v>
      </c>
      <c r="I21" s="19">
        <f>SUM(CLAIMS_GrpOS:CLAIMS_GrpIS!I21)</f>
        <v>0</v>
      </c>
      <c r="J21" s="19">
        <f>SUM(CLAIMS_GrpOS:CLAIMS_GrpIS!J21)</f>
        <v>0</v>
      </c>
      <c r="K21" s="19">
        <f>SUM(CLAIMS_GrpOS:CLAIMS_GrpIS!K21)</f>
        <v>0</v>
      </c>
      <c r="L21" s="19">
        <f>SUM(CLAIMS_GrpOS:CLAIMS_GrpIS!L21)</f>
        <v>0</v>
      </c>
      <c r="M21" s="19">
        <f>SUM(CLAIMS_GrpOS:CLAIMS_GrpIS!M21)</f>
        <v>0</v>
      </c>
      <c r="N21" s="19">
        <f>SUM(CLAIMS_GrpOS:CLAIMS_GrpIS!N21)</f>
        <v>0</v>
      </c>
      <c r="O21" s="19">
        <f>SUM(CLAIMS_GrpOS:CLAIMS_GrpIS!O21)</f>
        <v>0</v>
      </c>
      <c r="P21" s="19">
        <f>SUM(CLAIMS_GrpOS:CLAIMS_GrpIS!P21)</f>
        <v>0</v>
      </c>
      <c r="Q21" s="19">
        <f>SUM(CLAIMS_GrpOS:CLAIMS_GrpIS!Q21)</f>
        <v>0</v>
      </c>
      <c r="R21" s="19">
        <f>SUM(CLAIMS_GrpOS:CLAIMS_GrpIS!R21)</f>
        <v>0</v>
      </c>
      <c r="S21" s="19">
        <f>SUM(CLAIMS_GrpOS:CLAIMS_GrpIS!S21)</f>
        <v>0</v>
      </c>
      <c r="T21" s="19">
        <f>SUM(CLAIMS_GrpOS:CLAIMS_GrpIS!T21)</f>
        <v>0</v>
      </c>
      <c r="U21" s="19">
        <f>SUM(CLAIMS_GrpOS:CLAIMS_GrpIS!U21)</f>
        <v>0</v>
      </c>
      <c r="V21" s="19">
        <f>SUM(CLAIMS_GrpOS:CLAIMS_GrpIS!V21)</f>
        <v>0</v>
      </c>
      <c r="W21" s="19">
        <f>SUM(CLAIMS_GrpOS:CLAIMS_GrpIS!W21)</f>
        <v>0</v>
      </c>
      <c r="X21" s="19">
        <f>SUM(CLAIMS_GrpOS:CLAIMS_GrpIS!X21)</f>
        <v>0</v>
      </c>
      <c r="Y21" s="19">
        <f>SUM(CLAIMS_GrpOS:CLAIMS_GrpIS!Y21)</f>
        <v>0</v>
      </c>
      <c r="Z21" s="19">
        <f>SUM(CLAIMS_GrpOS:CLAIMS_GrpIS!Z21)</f>
        <v>0</v>
      </c>
      <c r="AA21" s="19">
        <f>SUM(CLAIMS_GrpOS:CLAIMS_GrpIS!AA21)</f>
        <v>0</v>
      </c>
      <c r="AB21" s="19">
        <f>SUM(CLAIMS_GrpOS:CLAIMS_GrpIS!AB21)</f>
        <v>0</v>
      </c>
      <c r="AC21" s="19">
        <f>SUM(CLAIMS_GrpOS:CLAIMS_GrpIS!AC21)</f>
        <v>0</v>
      </c>
      <c r="AD21" s="19">
        <f>SUM(CLAIMS_GrpOS:CLAIMS_GrpIS!AD21)</f>
        <v>0</v>
      </c>
      <c r="AE21" s="19">
        <f>SUM(CLAIMS_GrpOS:CLAIMS_GrpIS!AE21)</f>
        <v>0</v>
      </c>
      <c r="AF21" s="19">
        <f>SUM(CLAIMS_GrpOS:CLAIMS_GrpIS!AF21)</f>
        <v>0</v>
      </c>
      <c r="AG21" s="19">
        <f>SUM(CLAIMS_GrpOS:CLAIMS_GrpIS!AG21)</f>
        <v>0</v>
      </c>
      <c r="AH21" s="19">
        <f>SUM(CLAIMS_GrpOS:CLAIMS_GrpIS!AH21)</f>
        <v>0</v>
      </c>
      <c r="AI21" s="19">
        <f>SUM(CLAIMS_GrpOS:CLAIMS_GrpIS!AI21)</f>
        <v>0</v>
      </c>
      <c r="AJ21" s="19">
        <f>SUM(CLAIMS_GrpOS:CLAIMS_GrpIS!AJ21)</f>
        <v>0</v>
      </c>
      <c r="AK21" s="19">
        <f>SUM(CLAIMS_GrpOS:CLAIMS_GrpIS!AK21)</f>
        <v>0</v>
      </c>
      <c r="AL21" s="19">
        <f>SUM(CLAIMS_GrpOS:CLAIMS_GrpIS!AL21)</f>
        <v>0</v>
      </c>
      <c r="AM21" s="19">
        <f>SUM(CLAIMS_GrpOS:CLAIMS_GrpIS!AM21)</f>
        <v>0</v>
      </c>
      <c r="AN21" s="19">
        <f>SUM(CLAIMS_GrpOS:CLAIMS_GrpIS!AN21)</f>
        <v>0</v>
      </c>
      <c r="AO21" s="19">
        <f>SUM(CLAIMS_GrpOS:CLAIMS_GrpIS!AO21)</f>
        <v>0</v>
      </c>
      <c r="AP21" s="19">
        <f>SUM(CLAIMS_GrpOS:CLAIMS_GrpIS!AP21)</f>
        <v>0</v>
      </c>
      <c r="AQ21" s="19">
        <f>SUM(CLAIMS_GrpOS:CLAIMS_GrpIS!AQ21)</f>
        <v>0</v>
      </c>
      <c r="AR21" s="19">
        <f>SUM(CLAIMS_GrpOS:CLAIMS_GrpIS!AR21)</f>
        <v>0</v>
      </c>
      <c r="AS21" s="19">
        <f>SUM(CLAIMS_GrpOS:CLAIMS_GrpIS!AS21)</f>
        <v>0</v>
      </c>
      <c r="AT21" s="19">
        <f>SUM(CLAIMS_GrpOS:CLAIMS_GrpIS!AT21)</f>
        <v>0</v>
      </c>
      <c r="AU21" s="19">
        <f>SUM(CLAIMS_GrpOS:CLAIMS_GrpIS!AU21)</f>
        <v>0</v>
      </c>
      <c r="AV21" s="19">
        <f>SUM(CLAIMS_GrpOS:CLAIMS_GrpIS!AV21)</f>
        <v>0</v>
      </c>
      <c r="AW21" s="19">
        <f>SUM(CLAIMS_GrpOS:CLAIMS_GrpIS!AW21)</f>
        <v>0</v>
      </c>
      <c r="AX21" s="19">
        <f>SUM(CLAIMS_GrpOS:CLAIMS_GrpIS!AX21)</f>
        <v>0</v>
      </c>
      <c r="AY21" s="19">
        <f>SUM(CLAIMS_GrpOS:CLAIMS_GrpIS!AY21)</f>
        <v>0</v>
      </c>
      <c r="AZ21" s="19">
        <f>SUM(CLAIMS_GrpOS:CLAIMS_GrpIS!AZ21)</f>
        <v>0</v>
      </c>
      <c r="BA21" s="19">
        <f>SUM(CLAIMS_GrpOS:CLAIMS_GrpIS!BA21)</f>
        <v>0</v>
      </c>
      <c r="BB21" s="19">
        <f>SUM(CLAIMS_GrpOS:CLAIMS_GrpIS!BB21)</f>
        <v>0</v>
      </c>
      <c r="BC21" s="19">
        <f>SUM(CLAIMS_GrpOS:CLAIMS_GrpIS!BC21)</f>
        <v>0</v>
      </c>
      <c r="BD21" s="19">
        <f>SUM(CLAIMS_GrpOS:CLAIMS_GrpIS!BD21)</f>
        <v>0</v>
      </c>
      <c r="BE21" s="19">
        <f>SUM(CLAIMS_GrpOS:CLAIMS_GrpIS!BE21)</f>
        <v>0</v>
      </c>
      <c r="BF21" s="19">
        <f>SUM(CLAIMS_GrpOS:CLAIMS_GrpIS!BF21)</f>
        <v>0</v>
      </c>
      <c r="BG21" s="19">
        <f>SUM(CLAIMS_GrpOS:CLAIMS_GrpIS!BG21)</f>
        <v>0</v>
      </c>
      <c r="BH21" s="19">
        <f>SUM(CLAIMS_GrpOS:CLAIMS_GrpIS!BH21)</f>
        <v>0</v>
      </c>
      <c r="BI21" s="19">
        <f>SUM(CLAIMS_GrpOS:CLAIMS_GrpIS!BI21)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19">
        <f>SUM(CLAIMS_GrpOS:CLAIMS_GrpIS!F22)</f>
        <v>0</v>
      </c>
      <c r="G22" s="19">
        <f>SUM(CLAIMS_GrpOS:CLAIMS_GrpIS!G22)</f>
        <v>0</v>
      </c>
      <c r="H22" s="19">
        <f>SUM(CLAIMS_GrpOS:CLAIMS_GrpIS!H22)</f>
        <v>0</v>
      </c>
      <c r="I22" s="19">
        <f>SUM(CLAIMS_GrpOS:CLAIMS_GrpIS!I22)</f>
        <v>0</v>
      </c>
      <c r="J22" s="19">
        <f>SUM(CLAIMS_GrpOS:CLAIMS_GrpIS!J22)</f>
        <v>0</v>
      </c>
      <c r="K22" s="19">
        <f>SUM(CLAIMS_GrpOS:CLAIMS_GrpIS!K22)</f>
        <v>0</v>
      </c>
      <c r="L22" s="19">
        <f>SUM(CLAIMS_GrpOS:CLAIMS_GrpIS!L22)</f>
        <v>0</v>
      </c>
      <c r="M22" s="19">
        <f>SUM(CLAIMS_GrpOS:CLAIMS_GrpIS!M22)</f>
        <v>0</v>
      </c>
      <c r="N22" s="19">
        <f>SUM(CLAIMS_GrpOS:CLAIMS_GrpIS!N22)</f>
        <v>0</v>
      </c>
      <c r="O22" s="19">
        <f>SUM(CLAIMS_GrpOS:CLAIMS_GrpIS!O22)</f>
        <v>0</v>
      </c>
      <c r="P22" s="19">
        <f>SUM(CLAIMS_GrpOS:CLAIMS_GrpIS!P22)</f>
        <v>0</v>
      </c>
      <c r="Q22" s="19">
        <f>SUM(CLAIMS_GrpOS:CLAIMS_GrpIS!Q22)</f>
        <v>0</v>
      </c>
      <c r="R22" s="19">
        <f>SUM(CLAIMS_GrpOS:CLAIMS_GrpIS!R22)</f>
        <v>0</v>
      </c>
      <c r="S22" s="19">
        <f>SUM(CLAIMS_GrpOS:CLAIMS_GrpIS!S22)</f>
        <v>0</v>
      </c>
      <c r="T22" s="19">
        <f>SUM(CLAIMS_GrpOS:CLAIMS_GrpIS!T22)</f>
        <v>0</v>
      </c>
      <c r="U22" s="19">
        <f>SUM(CLAIMS_GrpOS:CLAIMS_GrpIS!U22)</f>
        <v>0</v>
      </c>
      <c r="V22" s="19">
        <f>SUM(CLAIMS_GrpOS:CLAIMS_GrpIS!V22)</f>
        <v>0</v>
      </c>
      <c r="W22" s="19">
        <f>SUM(CLAIMS_GrpOS:CLAIMS_GrpIS!W22)</f>
        <v>0</v>
      </c>
      <c r="X22" s="19">
        <f>SUM(CLAIMS_GrpOS:CLAIMS_GrpIS!X22)</f>
        <v>0</v>
      </c>
      <c r="Y22" s="19">
        <f>SUM(CLAIMS_GrpOS:CLAIMS_GrpIS!Y22)</f>
        <v>0</v>
      </c>
      <c r="Z22" s="19">
        <f>SUM(CLAIMS_GrpOS:CLAIMS_GrpIS!Z22)</f>
        <v>0</v>
      </c>
      <c r="AA22" s="19">
        <f>SUM(CLAIMS_GrpOS:CLAIMS_GrpIS!AA22)</f>
        <v>0</v>
      </c>
      <c r="AB22" s="19">
        <f>SUM(CLAIMS_GrpOS:CLAIMS_GrpIS!AB22)</f>
        <v>0</v>
      </c>
      <c r="AC22" s="19">
        <f>SUM(CLAIMS_GrpOS:CLAIMS_GrpIS!AC22)</f>
        <v>0</v>
      </c>
      <c r="AD22" s="19">
        <f>SUM(CLAIMS_GrpOS:CLAIMS_GrpIS!AD22)</f>
        <v>0</v>
      </c>
      <c r="AE22" s="19">
        <f>SUM(CLAIMS_GrpOS:CLAIMS_GrpIS!AE22)</f>
        <v>0</v>
      </c>
      <c r="AF22" s="19">
        <f>SUM(CLAIMS_GrpOS:CLAIMS_GrpIS!AF22)</f>
        <v>0</v>
      </c>
      <c r="AG22" s="19">
        <f>SUM(CLAIMS_GrpOS:CLAIMS_GrpIS!AG22)</f>
        <v>0</v>
      </c>
      <c r="AH22" s="19">
        <f>SUM(CLAIMS_GrpOS:CLAIMS_GrpIS!AH22)</f>
        <v>0</v>
      </c>
      <c r="AI22" s="19">
        <f>SUM(CLAIMS_GrpOS:CLAIMS_GrpIS!AI22)</f>
        <v>0</v>
      </c>
      <c r="AJ22" s="19">
        <f>SUM(CLAIMS_GrpOS:CLAIMS_GrpIS!AJ22)</f>
        <v>0</v>
      </c>
      <c r="AK22" s="19">
        <f>SUM(CLAIMS_GrpOS:CLAIMS_GrpIS!AK22)</f>
        <v>0</v>
      </c>
      <c r="AL22" s="19">
        <f>SUM(CLAIMS_GrpOS:CLAIMS_GrpIS!AL22)</f>
        <v>0</v>
      </c>
      <c r="AM22" s="19">
        <f>SUM(CLAIMS_GrpOS:CLAIMS_GrpIS!AM22)</f>
        <v>0</v>
      </c>
      <c r="AN22" s="19">
        <f>SUM(CLAIMS_GrpOS:CLAIMS_GrpIS!AN22)</f>
        <v>0</v>
      </c>
      <c r="AO22" s="19">
        <f>SUM(CLAIMS_GrpOS:CLAIMS_GrpIS!AO22)</f>
        <v>0</v>
      </c>
      <c r="AP22" s="19">
        <f>SUM(CLAIMS_GrpOS:CLAIMS_GrpIS!AP22)</f>
        <v>0</v>
      </c>
      <c r="AQ22" s="19">
        <f>SUM(CLAIMS_GrpOS:CLAIMS_GrpIS!AQ22)</f>
        <v>0</v>
      </c>
      <c r="AR22" s="19">
        <f>SUM(CLAIMS_GrpOS:CLAIMS_GrpIS!AR22)</f>
        <v>0</v>
      </c>
      <c r="AS22" s="19">
        <f>SUM(CLAIMS_GrpOS:CLAIMS_GrpIS!AS22)</f>
        <v>0</v>
      </c>
      <c r="AT22" s="19">
        <f>SUM(CLAIMS_GrpOS:CLAIMS_GrpIS!AT22)</f>
        <v>0</v>
      </c>
      <c r="AU22" s="19">
        <f>SUM(CLAIMS_GrpOS:CLAIMS_GrpIS!AU22)</f>
        <v>0</v>
      </c>
      <c r="AV22" s="19">
        <f>SUM(CLAIMS_GrpOS:CLAIMS_GrpIS!AV22)</f>
        <v>0</v>
      </c>
      <c r="AW22" s="19">
        <f>SUM(CLAIMS_GrpOS:CLAIMS_GrpIS!AW22)</f>
        <v>0</v>
      </c>
      <c r="AX22" s="19">
        <f>SUM(CLAIMS_GrpOS:CLAIMS_GrpIS!AX22)</f>
        <v>0</v>
      </c>
      <c r="AY22" s="19">
        <f>SUM(CLAIMS_GrpOS:CLAIMS_GrpIS!AY22)</f>
        <v>0</v>
      </c>
      <c r="AZ22" s="19">
        <f>SUM(CLAIMS_GrpOS:CLAIMS_GrpIS!AZ22)</f>
        <v>0</v>
      </c>
      <c r="BA22" s="19">
        <f>SUM(CLAIMS_GrpOS:CLAIMS_GrpIS!BA22)</f>
        <v>0</v>
      </c>
      <c r="BB22" s="19">
        <f>SUM(CLAIMS_GrpOS:CLAIMS_GrpIS!BB22)</f>
        <v>0</v>
      </c>
      <c r="BC22" s="19">
        <f>SUM(CLAIMS_GrpOS:CLAIMS_GrpIS!BC22)</f>
        <v>0</v>
      </c>
      <c r="BD22" s="19">
        <f>SUM(CLAIMS_GrpOS:CLAIMS_GrpIS!BD22)</f>
        <v>0</v>
      </c>
      <c r="BE22" s="19">
        <f>SUM(CLAIMS_GrpOS:CLAIMS_GrpIS!BE22)</f>
        <v>0</v>
      </c>
      <c r="BF22" s="19">
        <f>SUM(CLAIMS_GrpOS:CLAIMS_GrpIS!BF22)</f>
        <v>0</v>
      </c>
      <c r="BG22" s="19">
        <f>SUM(CLAIMS_GrpOS:CLAIMS_GrpIS!BG22)</f>
        <v>0</v>
      </c>
      <c r="BH22" s="19">
        <f>SUM(CLAIMS_GrpOS:CLAIMS_GrpIS!BH22)</f>
        <v>0</v>
      </c>
      <c r="BI22" s="19">
        <f>SUM(CLAIMS_GrpOS:CLAIMS_GrpIS!BI22)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SUM(CLAIMS_GrpOS:CLAIMS_GrpIS!F23)</f>
        <v>0</v>
      </c>
      <c r="G23" s="19">
        <f>SUM(CLAIMS_GrpOS:CLAIMS_GrpIS!G23)</f>
        <v>0</v>
      </c>
      <c r="H23" s="19">
        <f>SUM(CLAIMS_GrpOS:CLAIMS_GrpIS!H23)</f>
        <v>0</v>
      </c>
      <c r="I23" s="19">
        <f>SUM(CLAIMS_GrpOS:CLAIMS_GrpIS!I23)</f>
        <v>0</v>
      </c>
      <c r="J23" s="19">
        <f>SUM(CLAIMS_GrpOS:CLAIMS_GrpIS!J23)</f>
        <v>0</v>
      </c>
      <c r="K23" s="19">
        <f>SUM(CLAIMS_GrpOS:CLAIMS_GrpIS!K23)</f>
        <v>0</v>
      </c>
      <c r="L23" s="19">
        <f>SUM(CLAIMS_GrpOS:CLAIMS_GrpIS!L23)</f>
        <v>0</v>
      </c>
      <c r="M23" s="19">
        <f>SUM(CLAIMS_GrpOS:CLAIMS_GrpIS!M23)</f>
        <v>0</v>
      </c>
      <c r="N23" s="19">
        <f>SUM(CLAIMS_GrpOS:CLAIMS_GrpIS!N23)</f>
        <v>0</v>
      </c>
      <c r="O23" s="19">
        <f>SUM(CLAIMS_GrpOS:CLAIMS_GrpIS!O23)</f>
        <v>0</v>
      </c>
      <c r="P23" s="19">
        <f>SUM(CLAIMS_GrpOS:CLAIMS_GrpIS!P23)</f>
        <v>0</v>
      </c>
      <c r="Q23" s="19">
        <f>SUM(CLAIMS_GrpOS:CLAIMS_GrpIS!Q23)</f>
        <v>0</v>
      </c>
      <c r="R23" s="19">
        <f>SUM(CLAIMS_GrpOS:CLAIMS_GrpIS!R23)</f>
        <v>0</v>
      </c>
      <c r="S23" s="19">
        <f>SUM(CLAIMS_GrpOS:CLAIMS_GrpIS!S23)</f>
        <v>0</v>
      </c>
      <c r="T23" s="19">
        <f>SUM(CLAIMS_GrpOS:CLAIMS_GrpIS!T23)</f>
        <v>0</v>
      </c>
      <c r="U23" s="19">
        <f>SUM(CLAIMS_GrpOS:CLAIMS_GrpIS!U23)</f>
        <v>0</v>
      </c>
      <c r="V23" s="19">
        <f>SUM(CLAIMS_GrpOS:CLAIMS_GrpIS!V23)</f>
        <v>0</v>
      </c>
      <c r="W23" s="19">
        <f>SUM(CLAIMS_GrpOS:CLAIMS_GrpIS!W23)</f>
        <v>0</v>
      </c>
      <c r="X23" s="19">
        <f>SUM(CLAIMS_GrpOS:CLAIMS_GrpIS!X23)</f>
        <v>0</v>
      </c>
      <c r="Y23" s="19">
        <f>SUM(CLAIMS_GrpOS:CLAIMS_GrpIS!Y23)</f>
        <v>0</v>
      </c>
      <c r="Z23" s="19">
        <f>SUM(CLAIMS_GrpOS:CLAIMS_GrpIS!Z23)</f>
        <v>0</v>
      </c>
      <c r="AA23" s="19">
        <f>SUM(CLAIMS_GrpOS:CLAIMS_GrpIS!AA23)</f>
        <v>0</v>
      </c>
      <c r="AB23" s="19">
        <f>SUM(CLAIMS_GrpOS:CLAIMS_GrpIS!AB23)</f>
        <v>0</v>
      </c>
      <c r="AC23" s="19">
        <f>SUM(CLAIMS_GrpOS:CLAIMS_GrpIS!AC23)</f>
        <v>0</v>
      </c>
      <c r="AD23" s="19">
        <f>SUM(CLAIMS_GrpOS:CLAIMS_GrpIS!AD23)</f>
        <v>0</v>
      </c>
      <c r="AE23" s="19">
        <f>SUM(CLAIMS_GrpOS:CLAIMS_GrpIS!AE23)</f>
        <v>0</v>
      </c>
      <c r="AF23" s="19">
        <f>SUM(CLAIMS_GrpOS:CLAIMS_GrpIS!AF23)</f>
        <v>0</v>
      </c>
      <c r="AG23" s="19">
        <f>SUM(CLAIMS_GrpOS:CLAIMS_GrpIS!AG23)</f>
        <v>0</v>
      </c>
      <c r="AH23" s="19">
        <f>SUM(CLAIMS_GrpOS:CLAIMS_GrpIS!AH23)</f>
        <v>0</v>
      </c>
      <c r="AI23" s="19">
        <f>SUM(CLAIMS_GrpOS:CLAIMS_GrpIS!AI23)</f>
        <v>0</v>
      </c>
      <c r="AJ23" s="19">
        <f>SUM(CLAIMS_GrpOS:CLAIMS_GrpIS!AJ23)</f>
        <v>0</v>
      </c>
      <c r="AK23" s="19">
        <f>SUM(CLAIMS_GrpOS:CLAIMS_GrpIS!AK23)</f>
        <v>0</v>
      </c>
      <c r="AL23" s="19">
        <f>SUM(CLAIMS_GrpOS:CLAIMS_GrpIS!AL23)</f>
        <v>0</v>
      </c>
      <c r="AM23" s="19">
        <f>SUM(CLAIMS_GrpOS:CLAIMS_GrpIS!AM23)</f>
        <v>0</v>
      </c>
      <c r="AN23" s="19">
        <f>SUM(CLAIMS_GrpOS:CLAIMS_GrpIS!AN23)</f>
        <v>0</v>
      </c>
      <c r="AO23" s="19">
        <f>SUM(CLAIMS_GrpOS:CLAIMS_GrpIS!AO23)</f>
        <v>0</v>
      </c>
      <c r="AP23" s="19">
        <f>SUM(CLAIMS_GrpOS:CLAIMS_GrpIS!AP23)</f>
        <v>0</v>
      </c>
      <c r="AQ23" s="19">
        <f>SUM(CLAIMS_GrpOS:CLAIMS_GrpIS!AQ23)</f>
        <v>0</v>
      </c>
      <c r="AR23" s="19">
        <f>SUM(CLAIMS_GrpOS:CLAIMS_GrpIS!AR23)</f>
        <v>0</v>
      </c>
      <c r="AS23" s="19">
        <f>SUM(CLAIMS_GrpOS:CLAIMS_GrpIS!AS23)</f>
        <v>0</v>
      </c>
      <c r="AT23" s="19">
        <f>SUM(CLAIMS_GrpOS:CLAIMS_GrpIS!AT23)</f>
        <v>0</v>
      </c>
      <c r="AU23" s="19">
        <f>SUM(CLAIMS_GrpOS:CLAIMS_GrpIS!AU23)</f>
        <v>0</v>
      </c>
      <c r="AV23" s="19">
        <f>SUM(CLAIMS_GrpOS:CLAIMS_GrpIS!AV23)</f>
        <v>0</v>
      </c>
      <c r="AW23" s="19">
        <f>SUM(CLAIMS_GrpOS:CLAIMS_GrpIS!AW23)</f>
        <v>0</v>
      </c>
      <c r="AX23" s="19">
        <f>SUM(CLAIMS_GrpOS:CLAIMS_GrpIS!AX23)</f>
        <v>0</v>
      </c>
      <c r="AY23" s="19">
        <f>SUM(CLAIMS_GrpOS:CLAIMS_GrpIS!AY23)</f>
        <v>0</v>
      </c>
      <c r="AZ23" s="19">
        <f>SUM(CLAIMS_GrpOS:CLAIMS_GrpIS!AZ23)</f>
        <v>0</v>
      </c>
      <c r="BA23" s="19">
        <f>SUM(CLAIMS_GrpOS:CLAIMS_GrpIS!BA23)</f>
        <v>0</v>
      </c>
      <c r="BB23" s="19">
        <f>SUM(CLAIMS_GrpOS:CLAIMS_GrpIS!BB23)</f>
        <v>0</v>
      </c>
      <c r="BC23" s="19">
        <f>SUM(CLAIMS_GrpOS:CLAIMS_GrpIS!BC23)</f>
        <v>0</v>
      </c>
      <c r="BD23" s="19">
        <f>SUM(CLAIMS_GrpOS:CLAIMS_GrpIS!BD23)</f>
        <v>0</v>
      </c>
      <c r="BE23" s="19">
        <f>SUM(CLAIMS_GrpOS:CLAIMS_GrpIS!BE23)</f>
        <v>0</v>
      </c>
      <c r="BF23" s="19">
        <f>SUM(CLAIMS_GrpOS:CLAIMS_GrpIS!BF23)</f>
        <v>0</v>
      </c>
      <c r="BG23" s="19">
        <f>SUM(CLAIMS_GrpOS:CLAIMS_GrpIS!BG23)</f>
        <v>0</v>
      </c>
      <c r="BH23" s="19">
        <f>SUM(CLAIMS_GrpOS:CLAIMS_GrpIS!BH23)</f>
        <v>0</v>
      </c>
      <c r="BI23" s="19">
        <f>SUM(CLAIMS_GrpOS:CLAIMS_GrpIS!BI23)</f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19">
        <f>SUM(CLAIMS_GrpOS:CLAIMS_GrpIS!F25)</f>
        <v>0</v>
      </c>
      <c r="G25" s="19">
        <f>SUM(CLAIMS_GrpOS:CLAIMS_GrpIS!G25)</f>
        <v>0</v>
      </c>
      <c r="H25" s="19">
        <f>SUM(CLAIMS_GrpOS:CLAIMS_GrpIS!H25)</f>
        <v>0</v>
      </c>
      <c r="I25" s="19">
        <f>SUM(CLAIMS_GrpOS:CLAIMS_GrpIS!I25)</f>
        <v>0</v>
      </c>
      <c r="J25" s="19">
        <f>SUM(CLAIMS_GrpOS:CLAIMS_GrpIS!J25)</f>
        <v>0</v>
      </c>
      <c r="K25" s="19">
        <f>SUM(CLAIMS_GrpOS:CLAIMS_GrpIS!K25)</f>
        <v>0</v>
      </c>
      <c r="L25" s="19">
        <f>SUM(CLAIMS_GrpOS:CLAIMS_GrpIS!L25)</f>
        <v>0</v>
      </c>
      <c r="M25" s="19">
        <f>SUM(CLAIMS_GrpOS:CLAIMS_GrpIS!M25)</f>
        <v>0</v>
      </c>
      <c r="N25" s="19">
        <f>SUM(CLAIMS_GrpOS:CLAIMS_GrpIS!N25)</f>
        <v>0</v>
      </c>
      <c r="O25" s="19">
        <f>SUM(CLAIMS_GrpOS:CLAIMS_GrpIS!O25)</f>
        <v>0</v>
      </c>
      <c r="P25" s="19">
        <f>SUM(CLAIMS_GrpOS:CLAIMS_GrpIS!P25)</f>
        <v>0</v>
      </c>
      <c r="Q25" s="19">
        <f>SUM(CLAIMS_GrpOS:CLAIMS_GrpIS!Q25)</f>
        <v>0</v>
      </c>
      <c r="R25" s="19">
        <f>SUM(CLAIMS_GrpOS:CLAIMS_GrpIS!R25)</f>
        <v>0</v>
      </c>
      <c r="S25" s="19">
        <f>SUM(CLAIMS_GrpOS:CLAIMS_GrpIS!S25)</f>
        <v>0</v>
      </c>
      <c r="T25" s="19">
        <f>SUM(CLAIMS_GrpOS:CLAIMS_GrpIS!T25)</f>
        <v>0</v>
      </c>
      <c r="U25" s="19">
        <f>SUM(CLAIMS_GrpOS:CLAIMS_GrpIS!U25)</f>
        <v>0</v>
      </c>
      <c r="V25" s="19">
        <f>SUM(CLAIMS_GrpOS:CLAIMS_GrpIS!V25)</f>
        <v>0</v>
      </c>
      <c r="W25" s="19">
        <f>SUM(CLAIMS_GrpOS:CLAIMS_GrpIS!W25)</f>
        <v>0</v>
      </c>
      <c r="X25" s="19">
        <f>SUM(CLAIMS_GrpOS:CLAIMS_GrpIS!X25)</f>
        <v>0</v>
      </c>
      <c r="Y25" s="19">
        <f>SUM(CLAIMS_GrpOS:CLAIMS_GrpIS!Y25)</f>
        <v>0</v>
      </c>
      <c r="Z25" s="19">
        <f>SUM(CLAIMS_GrpOS:CLAIMS_GrpIS!Z25)</f>
        <v>0</v>
      </c>
      <c r="AA25" s="19">
        <f>SUM(CLAIMS_GrpOS:CLAIMS_GrpIS!AA25)</f>
        <v>0</v>
      </c>
      <c r="AB25" s="19">
        <f>SUM(CLAIMS_GrpOS:CLAIMS_GrpIS!AB25)</f>
        <v>0</v>
      </c>
      <c r="AC25" s="19">
        <f>SUM(CLAIMS_GrpOS:CLAIMS_GrpIS!AC25)</f>
        <v>0</v>
      </c>
      <c r="AD25" s="19">
        <f>SUM(CLAIMS_GrpOS:CLAIMS_GrpIS!AD25)</f>
        <v>0</v>
      </c>
      <c r="AE25" s="19">
        <f>SUM(CLAIMS_GrpOS:CLAIMS_GrpIS!AE25)</f>
        <v>0</v>
      </c>
      <c r="AF25" s="19">
        <f>SUM(CLAIMS_GrpOS:CLAIMS_GrpIS!AF25)</f>
        <v>0</v>
      </c>
      <c r="AG25" s="19">
        <f>SUM(CLAIMS_GrpOS:CLAIMS_GrpIS!AG25)</f>
        <v>0</v>
      </c>
      <c r="AH25" s="19">
        <f>SUM(CLAIMS_GrpOS:CLAIMS_GrpIS!AH25)</f>
        <v>0</v>
      </c>
      <c r="AI25" s="19">
        <f>SUM(CLAIMS_GrpOS:CLAIMS_GrpIS!AI25)</f>
        <v>0</v>
      </c>
      <c r="AJ25" s="19">
        <f>SUM(CLAIMS_GrpOS:CLAIMS_GrpIS!AJ25)</f>
        <v>0</v>
      </c>
      <c r="AK25" s="19">
        <f>SUM(CLAIMS_GrpOS:CLAIMS_GrpIS!AK25)</f>
        <v>0</v>
      </c>
      <c r="AL25" s="19">
        <f>SUM(CLAIMS_GrpOS:CLAIMS_GrpIS!AL25)</f>
        <v>0</v>
      </c>
      <c r="AM25" s="19">
        <f>SUM(CLAIMS_GrpOS:CLAIMS_GrpIS!AM25)</f>
        <v>0</v>
      </c>
      <c r="AN25" s="19">
        <f>SUM(CLAIMS_GrpOS:CLAIMS_GrpIS!AN25)</f>
        <v>0</v>
      </c>
      <c r="AO25" s="19">
        <f>SUM(CLAIMS_GrpOS:CLAIMS_GrpIS!AO25)</f>
        <v>0</v>
      </c>
      <c r="AP25" s="19">
        <f>SUM(CLAIMS_GrpOS:CLAIMS_GrpIS!AP25)</f>
        <v>0</v>
      </c>
      <c r="AQ25" s="19">
        <f>SUM(CLAIMS_GrpOS:CLAIMS_GrpIS!AQ25)</f>
        <v>0</v>
      </c>
      <c r="AR25" s="19">
        <f>SUM(CLAIMS_GrpOS:CLAIMS_GrpIS!AR25)</f>
        <v>0</v>
      </c>
      <c r="AS25" s="19">
        <f>SUM(CLAIMS_GrpOS:CLAIMS_GrpIS!AS25)</f>
        <v>0</v>
      </c>
      <c r="AT25" s="19">
        <f>SUM(CLAIMS_GrpOS:CLAIMS_GrpIS!AT25)</f>
        <v>0</v>
      </c>
      <c r="AU25" s="19">
        <f>SUM(CLAIMS_GrpOS:CLAIMS_GrpIS!AU25)</f>
        <v>0</v>
      </c>
      <c r="AV25" s="19">
        <f>SUM(CLAIMS_GrpOS:CLAIMS_GrpIS!AV25)</f>
        <v>0</v>
      </c>
      <c r="AW25" s="19">
        <f>SUM(CLAIMS_GrpOS:CLAIMS_GrpIS!AW25)</f>
        <v>0</v>
      </c>
      <c r="AX25" s="19">
        <f>SUM(CLAIMS_GrpOS:CLAIMS_GrpIS!AX25)</f>
        <v>0</v>
      </c>
      <c r="AY25" s="19">
        <f>SUM(CLAIMS_GrpOS:CLAIMS_GrpIS!AY25)</f>
        <v>0</v>
      </c>
      <c r="AZ25" s="19">
        <f>SUM(CLAIMS_GrpOS:CLAIMS_GrpIS!AZ25)</f>
        <v>0</v>
      </c>
      <c r="BA25" s="19">
        <f>SUM(CLAIMS_GrpOS:CLAIMS_GrpIS!BA25)</f>
        <v>0</v>
      </c>
      <c r="BB25" s="19">
        <f>SUM(CLAIMS_GrpOS:CLAIMS_GrpIS!BB25)</f>
        <v>0</v>
      </c>
      <c r="BC25" s="19">
        <f>SUM(CLAIMS_GrpOS:CLAIMS_GrpIS!BC25)</f>
        <v>0</v>
      </c>
      <c r="BD25" s="19">
        <f>SUM(CLAIMS_GrpOS:CLAIMS_GrpIS!BD25)</f>
        <v>0</v>
      </c>
      <c r="BE25" s="19">
        <f>SUM(CLAIMS_GrpOS:CLAIMS_GrpIS!BE25)</f>
        <v>0</v>
      </c>
      <c r="BF25" s="19">
        <f>SUM(CLAIMS_GrpOS:CLAIMS_GrpIS!BF25)</f>
        <v>0</v>
      </c>
      <c r="BG25" s="19">
        <f>SUM(CLAIMS_GrpOS:CLAIMS_GrpIS!BG25)</f>
        <v>0</v>
      </c>
      <c r="BH25" s="19">
        <f>SUM(CLAIMS_GrpOS:CLAIMS_GrpIS!BH25)</f>
        <v>0</v>
      </c>
      <c r="BI25" s="19">
        <f>SUM(CLAIMS_GrpOS:CLAIMS_GrpIS!BI25)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19">
        <f>SUM(CLAIMS_GrpOS:CLAIMS_GrpIS!F26)</f>
        <v>0</v>
      </c>
      <c r="G26" s="19">
        <f>SUM(CLAIMS_GrpOS:CLAIMS_GrpIS!G26)</f>
        <v>0</v>
      </c>
      <c r="H26" s="19">
        <f>SUM(CLAIMS_GrpOS:CLAIMS_GrpIS!H26)</f>
        <v>0</v>
      </c>
      <c r="I26" s="19">
        <f>SUM(CLAIMS_GrpOS:CLAIMS_GrpIS!I26)</f>
        <v>0</v>
      </c>
      <c r="J26" s="19">
        <f>SUM(CLAIMS_GrpOS:CLAIMS_GrpIS!J26)</f>
        <v>0</v>
      </c>
      <c r="K26" s="19">
        <f>SUM(CLAIMS_GrpOS:CLAIMS_GrpIS!K26)</f>
        <v>0</v>
      </c>
      <c r="L26" s="19">
        <f>SUM(CLAIMS_GrpOS:CLAIMS_GrpIS!L26)</f>
        <v>0</v>
      </c>
      <c r="M26" s="19">
        <f>SUM(CLAIMS_GrpOS:CLAIMS_GrpIS!M26)</f>
        <v>0</v>
      </c>
      <c r="N26" s="19">
        <f>SUM(CLAIMS_GrpOS:CLAIMS_GrpIS!N26)</f>
        <v>0</v>
      </c>
      <c r="O26" s="19">
        <f>SUM(CLAIMS_GrpOS:CLAIMS_GrpIS!O26)</f>
        <v>0</v>
      </c>
      <c r="P26" s="19">
        <f>SUM(CLAIMS_GrpOS:CLAIMS_GrpIS!P26)</f>
        <v>0</v>
      </c>
      <c r="Q26" s="19">
        <f>SUM(CLAIMS_GrpOS:CLAIMS_GrpIS!Q26)</f>
        <v>0</v>
      </c>
      <c r="R26" s="19">
        <f>SUM(CLAIMS_GrpOS:CLAIMS_GrpIS!R26)</f>
        <v>0</v>
      </c>
      <c r="S26" s="19">
        <f>SUM(CLAIMS_GrpOS:CLAIMS_GrpIS!S26)</f>
        <v>0</v>
      </c>
      <c r="T26" s="19">
        <f>SUM(CLAIMS_GrpOS:CLAIMS_GrpIS!T26)</f>
        <v>0</v>
      </c>
      <c r="U26" s="19">
        <f>SUM(CLAIMS_GrpOS:CLAIMS_GrpIS!U26)</f>
        <v>0</v>
      </c>
      <c r="V26" s="19">
        <f>SUM(CLAIMS_GrpOS:CLAIMS_GrpIS!V26)</f>
        <v>0</v>
      </c>
      <c r="W26" s="19">
        <f>SUM(CLAIMS_GrpOS:CLAIMS_GrpIS!W26)</f>
        <v>0</v>
      </c>
      <c r="X26" s="19">
        <f>SUM(CLAIMS_GrpOS:CLAIMS_GrpIS!X26)</f>
        <v>0</v>
      </c>
      <c r="Y26" s="19">
        <f>SUM(CLAIMS_GrpOS:CLAIMS_GrpIS!Y26)</f>
        <v>0</v>
      </c>
      <c r="Z26" s="19">
        <f>SUM(CLAIMS_GrpOS:CLAIMS_GrpIS!Z26)</f>
        <v>0</v>
      </c>
      <c r="AA26" s="19">
        <f>SUM(CLAIMS_GrpOS:CLAIMS_GrpIS!AA26)</f>
        <v>0</v>
      </c>
      <c r="AB26" s="19">
        <f>SUM(CLAIMS_GrpOS:CLAIMS_GrpIS!AB26)</f>
        <v>0</v>
      </c>
      <c r="AC26" s="19">
        <f>SUM(CLAIMS_GrpOS:CLAIMS_GrpIS!AC26)</f>
        <v>0</v>
      </c>
      <c r="AD26" s="19">
        <f>SUM(CLAIMS_GrpOS:CLAIMS_GrpIS!AD26)</f>
        <v>0</v>
      </c>
      <c r="AE26" s="19">
        <f>SUM(CLAIMS_GrpOS:CLAIMS_GrpIS!AE26)</f>
        <v>0</v>
      </c>
      <c r="AF26" s="19">
        <f>SUM(CLAIMS_GrpOS:CLAIMS_GrpIS!AF26)</f>
        <v>0</v>
      </c>
      <c r="AG26" s="19">
        <f>SUM(CLAIMS_GrpOS:CLAIMS_GrpIS!AG26)</f>
        <v>0</v>
      </c>
      <c r="AH26" s="19">
        <f>SUM(CLAIMS_GrpOS:CLAIMS_GrpIS!AH26)</f>
        <v>0</v>
      </c>
      <c r="AI26" s="19">
        <f>SUM(CLAIMS_GrpOS:CLAIMS_GrpIS!AI26)</f>
        <v>0</v>
      </c>
      <c r="AJ26" s="19">
        <f>SUM(CLAIMS_GrpOS:CLAIMS_GrpIS!AJ26)</f>
        <v>0</v>
      </c>
      <c r="AK26" s="19">
        <f>SUM(CLAIMS_GrpOS:CLAIMS_GrpIS!AK26)</f>
        <v>0</v>
      </c>
      <c r="AL26" s="19">
        <f>SUM(CLAIMS_GrpOS:CLAIMS_GrpIS!AL26)</f>
        <v>0</v>
      </c>
      <c r="AM26" s="19">
        <f>SUM(CLAIMS_GrpOS:CLAIMS_GrpIS!AM26)</f>
        <v>0</v>
      </c>
      <c r="AN26" s="19">
        <f>SUM(CLAIMS_GrpOS:CLAIMS_GrpIS!AN26)</f>
        <v>0</v>
      </c>
      <c r="AO26" s="19">
        <f>SUM(CLAIMS_GrpOS:CLAIMS_GrpIS!AO26)</f>
        <v>0</v>
      </c>
      <c r="AP26" s="19">
        <f>SUM(CLAIMS_GrpOS:CLAIMS_GrpIS!AP26)</f>
        <v>0</v>
      </c>
      <c r="AQ26" s="19">
        <f>SUM(CLAIMS_GrpOS:CLAIMS_GrpIS!AQ26)</f>
        <v>0</v>
      </c>
      <c r="AR26" s="19">
        <f>SUM(CLAIMS_GrpOS:CLAIMS_GrpIS!AR26)</f>
        <v>0</v>
      </c>
      <c r="AS26" s="19">
        <f>SUM(CLAIMS_GrpOS:CLAIMS_GrpIS!AS26)</f>
        <v>0</v>
      </c>
      <c r="AT26" s="19">
        <f>SUM(CLAIMS_GrpOS:CLAIMS_GrpIS!AT26)</f>
        <v>0</v>
      </c>
      <c r="AU26" s="19">
        <f>SUM(CLAIMS_GrpOS:CLAIMS_GrpIS!AU26)</f>
        <v>0</v>
      </c>
      <c r="AV26" s="19">
        <f>SUM(CLAIMS_GrpOS:CLAIMS_GrpIS!AV26)</f>
        <v>0</v>
      </c>
      <c r="AW26" s="19">
        <f>SUM(CLAIMS_GrpOS:CLAIMS_GrpIS!AW26)</f>
        <v>0</v>
      </c>
      <c r="AX26" s="19">
        <f>SUM(CLAIMS_GrpOS:CLAIMS_GrpIS!AX26)</f>
        <v>0</v>
      </c>
      <c r="AY26" s="19">
        <f>SUM(CLAIMS_GrpOS:CLAIMS_GrpIS!AY26)</f>
        <v>0</v>
      </c>
      <c r="AZ26" s="19">
        <f>SUM(CLAIMS_GrpOS:CLAIMS_GrpIS!AZ26)</f>
        <v>0</v>
      </c>
      <c r="BA26" s="19">
        <f>SUM(CLAIMS_GrpOS:CLAIMS_GrpIS!BA26)</f>
        <v>0</v>
      </c>
      <c r="BB26" s="19">
        <f>SUM(CLAIMS_GrpOS:CLAIMS_GrpIS!BB26)</f>
        <v>0</v>
      </c>
      <c r="BC26" s="19">
        <f>SUM(CLAIMS_GrpOS:CLAIMS_GrpIS!BC26)</f>
        <v>0</v>
      </c>
      <c r="BD26" s="19">
        <f>SUM(CLAIMS_GrpOS:CLAIMS_GrpIS!BD26)</f>
        <v>0</v>
      </c>
      <c r="BE26" s="19">
        <f>SUM(CLAIMS_GrpOS:CLAIMS_GrpIS!BE26)</f>
        <v>0</v>
      </c>
      <c r="BF26" s="19">
        <f>SUM(CLAIMS_GrpOS:CLAIMS_GrpIS!BF26)</f>
        <v>0</v>
      </c>
      <c r="BG26" s="19">
        <f>SUM(CLAIMS_GrpOS:CLAIMS_GrpIS!BG26)</f>
        <v>0</v>
      </c>
      <c r="BH26" s="19">
        <f>SUM(CLAIMS_GrpOS:CLAIMS_GrpIS!BH26)</f>
        <v>0</v>
      </c>
      <c r="BI26" s="19">
        <f>SUM(CLAIMS_GrpOS:CLAIMS_GrpIS!BI26)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19">
        <f>SUM(CLAIMS_GrpOS:CLAIMS_GrpIS!F27)</f>
        <v>0</v>
      </c>
      <c r="G27" s="19">
        <f>SUM(CLAIMS_GrpOS:CLAIMS_GrpIS!G27)</f>
        <v>0</v>
      </c>
      <c r="H27" s="19">
        <f>SUM(CLAIMS_GrpOS:CLAIMS_GrpIS!H27)</f>
        <v>0</v>
      </c>
      <c r="I27" s="19">
        <f>SUM(CLAIMS_GrpOS:CLAIMS_GrpIS!I27)</f>
        <v>0</v>
      </c>
      <c r="J27" s="19">
        <f>SUM(CLAIMS_GrpOS:CLAIMS_GrpIS!J27)</f>
        <v>0</v>
      </c>
      <c r="K27" s="19">
        <f>SUM(CLAIMS_GrpOS:CLAIMS_GrpIS!K27)</f>
        <v>0</v>
      </c>
      <c r="L27" s="19">
        <f>SUM(CLAIMS_GrpOS:CLAIMS_GrpIS!L27)</f>
        <v>0</v>
      </c>
      <c r="M27" s="19">
        <f>SUM(CLAIMS_GrpOS:CLAIMS_GrpIS!M27)</f>
        <v>0</v>
      </c>
      <c r="N27" s="19">
        <f>SUM(CLAIMS_GrpOS:CLAIMS_GrpIS!N27)</f>
        <v>0</v>
      </c>
      <c r="O27" s="19">
        <f>SUM(CLAIMS_GrpOS:CLAIMS_GrpIS!O27)</f>
        <v>0</v>
      </c>
      <c r="P27" s="19">
        <f>SUM(CLAIMS_GrpOS:CLAIMS_GrpIS!P27)</f>
        <v>0</v>
      </c>
      <c r="Q27" s="19">
        <f>SUM(CLAIMS_GrpOS:CLAIMS_GrpIS!Q27)</f>
        <v>0</v>
      </c>
      <c r="R27" s="19">
        <f>SUM(CLAIMS_GrpOS:CLAIMS_GrpIS!R27)</f>
        <v>0</v>
      </c>
      <c r="S27" s="19">
        <f>SUM(CLAIMS_GrpOS:CLAIMS_GrpIS!S27)</f>
        <v>0</v>
      </c>
      <c r="T27" s="19">
        <f>SUM(CLAIMS_GrpOS:CLAIMS_GrpIS!T27)</f>
        <v>0</v>
      </c>
      <c r="U27" s="19">
        <f>SUM(CLAIMS_GrpOS:CLAIMS_GrpIS!U27)</f>
        <v>0</v>
      </c>
      <c r="V27" s="19">
        <f>SUM(CLAIMS_GrpOS:CLAIMS_GrpIS!V27)</f>
        <v>0</v>
      </c>
      <c r="W27" s="19">
        <f>SUM(CLAIMS_GrpOS:CLAIMS_GrpIS!W27)</f>
        <v>0</v>
      </c>
      <c r="X27" s="19">
        <f>SUM(CLAIMS_GrpOS:CLAIMS_GrpIS!X27)</f>
        <v>0</v>
      </c>
      <c r="Y27" s="19">
        <f>SUM(CLAIMS_GrpOS:CLAIMS_GrpIS!Y27)</f>
        <v>0</v>
      </c>
      <c r="Z27" s="19">
        <f>SUM(CLAIMS_GrpOS:CLAIMS_GrpIS!Z27)</f>
        <v>0</v>
      </c>
      <c r="AA27" s="19">
        <f>SUM(CLAIMS_GrpOS:CLAIMS_GrpIS!AA27)</f>
        <v>0</v>
      </c>
      <c r="AB27" s="19">
        <f>SUM(CLAIMS_GrpOS:CLAIMS_GrpIS!AB27)</f>
        <v>0</v>
      </c>
      <c r="AC27" s="19">
        <f>SUM(CLAIMS_GrpOS:CLAIMS_GrpIS!AC27)</f>
        <v>0</v>
      </c>
      <c r="AD27" s="19">
        <f>SUM(CLAIMS_GrpOS:CLAIMS_GrpIS!AD27)</f>
        <v>0</v>
      </c>
      <c r="AE27" s="19">
        <f>SUM(CLAIMS_GrpOS:CLAIMS_GrpIS!AE27)</f>
        <v>0</v>
      </c>
      <c r="AF27" s="19">
        <f>SUM(CLAIMS_GrpOS:CLAIMS_GrpIS!AF27)</f>
        <v>0</v>
      </c>
      <c r="AG27" s="19">
        <f>SUM(CLAIMS_GrpOS:CLAIMS_GrpIS!AG27)</f>
        <v>0</v>
      </c>
      <c r="AH27" s="19">
        <f>SUM(CLAIMS_GrpOS:CLAIMS_GrpIS!AH27)</f>
        <v>0</v>
      </c>
      <c r="AI27" s="19">
        <f>SUM(CLAIMS_GrpOS:CLAIMS_GrpIS!AI27)</f>
        <v>0</v>
      </c>
      <c r="AJ27" s="19">
        <f>SUM(CLAIMS_GrpOS:CLAIMS_GrpIS!AJ27)</f>
        <v>0</v>
      </c>
      <c r="AK27" s="19">
        <f>SUM(CLAIMS_GrpOS:CLAIMS_GrpIS!AK27)</f>
        <v>0</v>
      </c>
      <c r="AL27" s="19">
        <f>SUM(CLAIMS_GrpOS:CLAIMS_GrpIS!AL27)</f>
        <v>0</v>
      </c>
      <c r="AM27" s="19">
        <f>SUM(CLAIMS_GrpOS:CLAIMS_GrpIS!AM27)</f>
        <v>0</v>
      </c>
      <c r="AN27" s="19">
        <f>SUM(CLAIMS_GrpOS:CLAIMS_GrpIS!AN27)</f>
        <v>0</v>
      </c>
      <c r="AO27" s="19">
        <f>SUM(CLAIMS_GrpOS:CLAIMS_GrpIS!AO27)</f>
        <v>0</v>
      </c>
      <c r="AP27" s="19">
        <f>SUM(CLAIMS_GrpOS:CLAIMS_GrpIS!AP27)</f>
        <v>0</v>
      </c>
      <c r="AQ27" s="19">
        <f>SUM(CLAIMS_GrpOS:CLAIMS_GrpIS!AQ27)</f>
        <v>0</v>
      </c>
      <c r="AR27" s="19">
        <f>SUM(CLAIMS_GrpOS:CLAIMS_GrpIS!AR27)</f>
        <v>0</v>
      </c>
      <c r="AS27" s="19">
        <f>SUM(CLAIMS_GrpOS:CLAIMS_GrpIS!AS27)</f>
        <v>0</v>
      </c>
      <c r="AT27" s="19">
        <f>SUM(CLAIMS_GrpOS:CLAIMS_GrpIS!AT27)</f>
        <v>0</v>
      </c>
      <c r="AU27" s="19">
        <f>SUM(CLAIMS_GrpOS:CLAIMS_GrpIS!AU27)</f>
        <v>0</v>
      </c>
      <c r="AV27" s="19">
        <f>SUM(CLAIMS_GrpOS:CLAIMS_GrpIS!AV27)</f>
        <v>0</v>
      </c>
      <c r="AW27" s="19">
        <f>SUM(CLAIMS_GrpOS:CLAIMS_GrpIS!AW27)</f>
        <v>0</v>
      </c>
      <c r="AX27" s="19">
        <f>SUM(CLAIMS_GrpOS:CLAIMS_GrpIS!AX27)</f>
        <v>0</v>
      </c>
      <c r="AY27" s="19">
        <f>SUM(CLAIMS_GrpOS:CLAIMS_GrpIS!AY27)</f>
        <v>0</v>
      </c>
      <c r="AZ27" s="19">
        <f>SUM(CLAIMS_GrpOS:CLAIMS_GrpIS!AZ27)</f>
        <v>0</v>
      </c>
      <c r="BA27" s="19">
        <f>SUM(CLAIMS_GrpOS:CLAIMS_GrpIS!BA27)</f>
        <v>0</v>
      </c>
      <c r="BB27" s="19">
        <f>SUM(CLAIMS_GrpOS:CLAIMS_GrpIS!BB27)</f>
        <v>0</v>
      </c>
      <c r="BC27" s="19">
        <f>SUM(CLAIMS_GrpOS:CLAIMS_GrpIS!BC27)</f>
        <v>0</v>
      </c>
      <c r="BD27" s="19">
        <f>SUM(CLAIMS_GrpOS:CLAIMS_GrpIS!BD27)</f>
        <v>0</v>
      </c>
      <c r="BE27" s="19">
        <f>SUM(CLAIMS_GrpOS:CLAIMS_GrpIS!BE27)</f>
        <v>0</v>
      </c>
      <c r="BF27" s="19">
        <f>SUM(CLAIMS_GrpOS:CLAIMS_GrpIS!BF27)</f>
        <v>0</v>
      </c>
      <c r="BG27" s="19">
        <f>SUM(CLAIMS_GrpOS:CLAIMS_GrpIS!BG27)</f>
        <v>0</v>
      </c>
      <c r="BH27" s="19">
        <f>SUM(CLAIMS_GrpOS:CLAIMS_GrpIS!BH27)</f>
        <v>0</v>
      </c>
      <c r="BI27" s="19">
        <f>SUM(CLAIMS_GrpOS:CLAIMS_GrpIS!BI27)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19">
        <f>SUM(CLAIMS_GrpOS:CLAIMS_GrpIS!F28)</f>
        <v>0</v>
      </c>
      <c r="G28" s="19">
        <f>SUM(CLAIMS_GrpOS:CLAIMS_GrpIS!G28)</f>
        <v>0</v>
      </c>
      <c r="H28" s="19">
        <f>SUM(CLAIMS_GrpOS:CLAIMS_GrpIS!H28)</f>
        <v>0</v>
      </c>
      <c r="I28" s="19">
        <f>SUM(CLAIMS_GrpOS:CLAIMS_GrpIS!I28)</f>
        <v>0</v>
      </c>
      <c r="J28" s="19">
        <f>SUM(CLAIMS_GrpOS:CLAIMS_GrpIS!J28)</f>
        <v>0</v>
      </c>
      <c r="K28" s="19">
        <f>SUM(CLAIMS_GrpOS:CLAIMS_GrpIS!K28)</f>
        <v>0</v>
      </c>
      <c r="L28" s="19">
        <f>SUM(CLAIMS_GrpOS:CLAIMS_GrpIS!L28)</f>
        <v>0</v>
      </c>
      <c r="M28" s="19">
        <f>SUM(CLAIMS_GrpOS:CLAIMS_GrpIS!M28)</f>
        <v>0</v>
      </c>
      <c r="N28" s="19">
        <f>SUM(CLAIMS_GrpOS:CLAIMS_GrpIS!N28)</f>
        <v>0</v>
      </c>
      <c r="O28" s="19">
        <f>SUM(CLAIMS_GrpOS:CLAIMS_GrpIS!O28)</f>
        <v>0</v>
      </c>
      <c r="P28" s="19">
        <f>SUM(CLAIMS_GrpOS:CLAIMS_GrpIS!P28)</f>
        <v>0</v>
      </c>
      <c r="Q28" s="19">
        <f>SUM(CLAIMS_GrpOS:CLAIMS_GrpIS!Q28)</f>
        <v>0</v>
      </c>
      <c r="R28" s="19">
        <f>SUM(CLAIMS_GrpOS:CLAIMS_GrpIS!R28)</f>
        <v>0</v>
      </c>
      <c r="S28" s="19">
        <f>SUM(CLAIMS_GrpOS:CLAIMS_GrpIS!S28)</f>
        <v>0</v>
      </c>
      <c r="T28" s="19">
        <f>SUM(CLAIMS_GrpOS:CLAIMS_GrpIS!T28)</f>
        <v>0</v>
      </c>
      <c r="U28" s="19">
        <f>SUM(CLAIMS_GrpOS:CLAIMS_GrpIS!U28)</f>
        <v>0</v>
      </c>
      <c r="V28" s="19">
        <f>SUM(CLAIMS_GrpOS:CLAIMS_GrpIS!V28)</f>
        <v>0</v>
      </c>
      <c r="W28" s="19">
        <f>SUM(CLAIMS_GrpOS:CLAIMS_GrpIS!W28)</f>
        <v>0</v>
      </c>
      <c r="X28" s="19">
        <f>SUM(CLAIMS_GrpOS:CLAIMS_GrpIS!X28)</f>
        <v>0</v>
      </c>
      <c r="Y28" s="19">
        <f>SUM(CLAIMS_GrpOS:CLAIMS_GrpIS!Y28)</f>
        <v>0</v>
      </c>
      <c r="Z28" s="19">
        <f>SUM(CLAIMS_GrpOS:CLAIMS_GrpIS!Z28)</f>
        <v>0</v>
      </c>
      <c r="AA28" s="19">
        <f>SUM(CLAIMS_GrpOS:CLAIMS_GrpIS!AA28)</f>
        <v>0</v>
      </c>
      <c r="AB28" s="19">
        <f>SUM(CLAIMS_GrpOS:CLAIMS_GrpIS!AB28)</f>
        <v>0</v>
      </c>
      <c r="AC28" s="19">
        <f>SUM(CLAIMS_GrpOS:CLAIMS_GrpIS!AC28)</f>
        <v>0</v>
      </c>
      <c r="AD28" s="19">
        <f>SUM(CLAIMS_GrpOS:CLAIMS_GrpIS!AD28)</f>
        <v>0</v>
      </c>
      <c r="AE28" s="19">
        <f>SUM(CLAIMS_GrpOS:CLAIMS_GrpIS!AE28)</f>
        <v>0</v>
      </c>
      <c r="AF28" s="19">
        <f>SUM(CLAIMS_GrpOS:CLAIMS_GrpIS!AF28)</f>
        <v>0</v>
      </c>
      <c r="AG28" s="19">
        <f>SUM(CLAIMS_GrpOS:CLAIMS_GrpIS!AG28)</f>
        <v>0</v>
      </c>
      <c r="AH28" s="19">
        <f>SUM(CLAIMS_GrpOS:CLAIMS_GrpIS!AH28)</f>
        <v>0</v>
      </c>
      <c r="AI28" s="19">
        <f>SUM(CLAIMS_GrpOS:CLAIMS_GrpIS!AI28)</f>
        <v>0</v>
      </c>
      <c r="AJ28" s="19">
        <f>SUM(CLAIMS_GrpOS:CLAIMS_GrpIS!AJ28)</f>
        <v>0</v>
      </c>
      <c r="AK28" s="19">
        <f>SUM(CLAIMS_GrpOS:CLAIMS_GrpIS!AK28)</f>
        <v>0</v>
      </c>
      <c r="AL28" s="19">
        <f>SUM(CLAIMS_GrpOS:CLAIMS_GrpIS!AL28)</f>
        <v>0</v>
      </c>
      <c r="AM28" s="19">
        <f>SUM(CLAIMS_GrpOS:CLAIMS_GrpIS!AM28)</f>
        <v>0</v>
      </c>
      <c r="AN28" s="19">
        <f>SUM(CLAIMS_GrpOS:CLAIMS_GrpIS!AN28)</f>
        <v>0</v>
      </c>
      <c r="AO28" s="19">
        <f>SUM(CLAIMS_GrpOS:CLAIMS_GrpIS!AO28)</f>
        <v>0</v>
      </c>
      <c r="AP28" s="19">
        <f>SUM(CLAIMS_GrpOS:CLAIMS_GrpIS!AP28)</f>
        <v>0</v>
      </c>
      <c r="AQ28" s="19">
        <f>SUM(CLAIMS_GrpOS:CLAIMS_GrpIS!AQ28)</f>
        <v>0</v>
      </c>
      <c r="AR28" s="19">
        <f>SUM(CLAIMS_GrpOS:CLAIMS_GrpIS!AR28)</f>
        <v>0</v>
      </c>
      <c r="AS28" s="19">
        <f>SUM(CLAIMS_GrpOS:CLAIMS_GrpIS!AS28)</f>
        <v>0</v>
      </c>
      <c r="AT28" s="19">
        <f>SUM(CLAIMS_GrpOS:CLAIMS_GrpIS!AT28)</f>
        <v>0</v>
      </c>
      <c r="AU28" s="19">
        <f>SUM(CLAIMS_GrpOS:CLAIMS_GrpIS!AU28)</f>
        <v>0</v>
      </c>
      <c r="AV28" s="19">
        <f>SUM(CLAIMS_GrpOS:CLAIMS_GrpIS!AV28)</f>
        <v>0</v>
      </c>
      <c r="AW28" s="19">
        <f>SUM(CLAIMS_GrpOS:CLAIMS_GrpIS!AW28)</f>
        <v>0</v>
      </c>
      <c r="AX28" s="19">
        <f>SUM(CLAIMS_GrpOS:CLAIMS_GrpIS!AX28)</f>
        <v>0</v>
      </c>
      <c r="AY28" s="19">
        <f>SUM(CLAIMS_GrpOS:CLAIMS_GrpIS!AY28)</f>
        <v>0</v>
      </c>
      <c r="AZ28" s="19">
        <f>SUM(CLAIMS_GrpOS:CLAIMS_GrpIS!AZ28)</f>
        <v>0</v>
      </c>
      <c r="BA28" s="19">
        <f>SUM(CLAIMS_GrpOS:CLAIMS_GrpIS!BA28)</f>
        <v>0</v>
      </c>
      <c r="BB28" s="19">
        <f>SUM(CLAIMS_GrpOS:CLAIMS_GrpIS!BB28)</f>
        <v>0</v>
      </c>
      <c r="BC28" s="19">
        <f>SUM(CLAIMS_GrpOS:CLAIMS_GrpIS!BC28)</f>
        <v>0</v>
      </c>
      <c r="BD28" s="19">
        <f>SUM(CLAIMS_GrpOS:CLAIMS_GrpIS!BD28)</f>
        <v>0</v>
      </c>
      <c r="BE28" s="19">
        <f>SUM(CLAIMS_GrpOS:CLAIMS_GrpIS!BE28)</f>
        <v>0</v>
      </c>
      <c r="BF28" s="19">
        <f>SUM(CLAIMS_GrpOS:CLAIMS_GrpIS!BF28)</f>
        <v>0</v>
      </c>
      <c r="BG28" s="19">
        <f>SUM(CLAIMS_GrpOS:CLAIMS_GrpIS!BG28)</f>
        <v>0</v>
      </c>
      <c r="BH28" s="19">
        <f>SUM(CLAIMS_GrpOS:CLAIMS_GrpIS!BH28)</f>
        <v>0</v>
      </c>
      <c r="BI28" s="19">
        <f>SUM(CLAIMS_GrpOS:CLAIMS_GrpIS!BI28)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19">
        <f>SUM(CLAIMS_GrpOS:CLAIMS_GrpIS!F29)</f>
        <v>0</v>
      </c>
      <c r="G29" s="19">
        <f>SUM(CLAIMS_GrpOS:CLAIMS_GrpIS!G29)</f>
        <v>0</v>
      </c>
      <c r="H29" s="19">
        <f>SUM(CLAIMS_GrpOS:CLAIMS_GrpIS!H29)</f>
        <v>0</v>
      </c>
      <c r="I29" s="19">
        <f>SUM(CLAIMS_GrpOS:CLAIMS_GrpIS!I29)</f>
        <v>0</v>
      </c>
      <c r="J29" s="19">
        <f>SUM(CLAIMS_GrpOS:CLAIMS_GrpIS!J29)</f>
        <v>0</v>
      </c>
      <c r="K29" s="19">
        <f>SUM(CLAIMS_GrpOS:CLAIMS_GrpIS!K29)</f>
        <v>0</v>
      </c>
      <c r="L29" s="19">
        <f>SUM(CLAIMS_GrpOS:CLAIMS_GrpIS!L29)</f>
        <v>0</v>
      </c>
      <c r="M29" s="19">
        <f>SUM(CLAIMS_GrpOS:CLAIMS_GrpIS!M29)</f>
        <v>0</v>
      </c>
      <c r="N29" s="19">
        <f>SUM(CLAIMS_GrpOS:CLAIMS_GrpIS!N29)</f>
        <v>0</v>
      </c>
      <c r="O29" s="19">
        <f>SUM(CLAIMS_GrpOS:CLAIMS_GrpIS!O29)</f>
        <v>0</v>
      </c>
      <c r="P29" s="19">
        <f>SUM(CLAIMS_GrpOS:CLAIMS_GrpIS!P29)</f>
        <v>0</v>
      </c>
      <c r="Q29" s="19">
        <f>SUM(CLAIMS_GrpOS:CLAIMS_GrpIS!Q29)</f>
        <v>0</v>
      </c>
      <c r="R29" s="19">
        <f>SUM(CLAIMS_GrpOS:CLAIMS_GrpIS!R29)</f>
        <v>0</v>
      </c>
      <c r="S29" s="19">
        <f>SUM(CLAIMS_GrpOS:CLAIMS_GrpIS!S29)</f>
        <v>0</v>
      </c>
      <c r="T29" s="19">
        <f>SUM(CLAIMS_GrpOS:CLAIMS_GrpIS!T29)</f>
        <v>0</v>
      </c>
      <c r="U29" s="19">
        <f>SUM(CLAIMS_GrpOS:CLAIMS_GrpIS!U29)</f>
        <v>0</v>
      </c>
      <c r="V29" s="19">
        <f>SUM(CLAIMS_GrpOS:CLAIMS_GrpIS!V29)</f>
        <v>0</v>
      </c>
      <c r="W29" s="19">
        <f>SUM(CLAIMS_GrpOS:CLAIMS_GrpIS!W29)</f>
        <v>0</v>
      </c>
      <c r="X29" s="19">
        <f>SUM(CLAIMS_GrpOS:CLAIMS_GrpIS!X29)</f>
        <v>0</v>
      </c>
      <c r="Y29" s="19">
        <f>SUM(CLAIMS_GrpOS:CLAIMS_GrpIS!Y29)</f>
        <v>0</v>
      </c>
      <c r="Z29" s="19">
        <f>SUM(CLAIMS_GrpOS:CLAIMS_GrpIS!Z29)</f>
        <v>0</v>
      </c>
      <c r="AA29" s="19">
        <f>SUM(CLAIMS_GrpOS:CLAIMS_GrpIS!AA29)</f>
        <v>0</v>
      </c>
      <c r="AB29" s="19">
        <f>SUM(CLAIMS_GrpOS:CLAIMS_GrpIS!AB29)</f>
        <v>0</v>
      </c>
      <c r="AC29" s="19">
        <f>SUM(CLAIMS_GrpOS:CLAIMS_GrpIS!AC29)</f>
        <v>0</v>
      </c>
      <c r="AD29" s="19">
        <f>SUM(CLAIMS_GrpOS:CLAIMS_GrpIS!AD29)</f>
        <v>0</v>
      </c>
      <c r="AE29" s="19">
        <f>SUM(CLAIMS_GrpOS:CLAIMS_GrpIS!AE29)</f>
        <v>0</v>
      </c>
      <c r="AF29" s="19">
        <f>SUM(CLAIMS_GrpOS:CLAIMS_GrpIS!AF29)</f>
        <v>0</v>
      </c>
      <c r="AG29" s="19">
        <f>SUM(CLAIMS_GrpOS:CLAIMS_GrpIS!AG29)</f>
        <v>0</v>
      </c>
      <c r="AH29" s="19">
        <f>SUM(CLAIMS_GrpOS:CLAIMS_GrpIS!AH29)</f>
        <v>0</v>
      </c>
      <c r="AI29" s="19">
        <f>SUM(CLAIMS_GrpOS:CLAIMS_GrpIS!AI29)</f>
        <v>0</v>
      </c>
      <c r="AJ29" s="19">
        <f>SUM(CLAIMS_GrpOS:CLAIMS_GrpIS!AJ29)</f>
        <v>0</v>
      </c>
      <c r="AK29" s="19">
        <f>SUM(CLAIMS_GrpOS:CLAIMS_GrpIS!AK29)</f>
        <v>0</v>
      </c>
      <c r="AL29" s="19">
        <f>SUM(CLAIMS_GrpOS:CLAIMS_GrpIS!AL29)</f>
        <v>0</v>
      </c>
      <c r="AM29" s="19">
        <f>SUM(CLAIMS_GrpOS:CLAIMS_GrpIS!AM29)</f>
        <v>0</v>
      </c>
      <c r="AN29" s="19">
        <f>SUM(CLAIMS_GrpOS:CLAIMS_GrpIS!AN29)</f>
        <v>0</v>
      </c>
      <c r="AO29" s="19">
        <f>SUM(CLAIMS_GrpOS:CLAIMS_GrpIS!AO29)</f>
        <v>0</v>
      </c>
      <c r="AP29" s="19">
        <f>SUM(CLAIMS_GrpOS:CLAIMS_GrpIS!AP29)</f>
        <v>0</v>
      </c>
      <c r="AQ29" s="19">
        <f>SUM(CLAIMS_GrpOS:CLAIMS_GrpIS!AQ29)</f>
        <v>0</v>
      </c>
      <c r="AR29" s="19">
        <f>SUM(CLAIMS_GrpOS:CLAIMS_GrpIS!AR29)</f>
        <v>0</v>
      </c>
      <c r="AS29" s="19">
        <f>SUM(CLAIMS_GrpOS:CLAIMS_GrpIS!AS29)</f>
        <v>0</v>
      </c>
      <c r="AT29" s="19">
        <f>SUM(CLAIMS_GrpOS:CLAIMS_GrpIS!AT29)</f>
        <v>0</v>
      </c>
      <c r="AU29" s="19">
        <f>SUM(CLAIMS_GrpOS:CLAIMS_GrpIS!AU29)</f>
        <v>0</v>
      </c>
      <c r="AV29" s="19">
        <f>SUM(CLAIMS_GrpOS:CLAIMS_GrpIS!AV29)</f>
        <v>0</v>
      </c>
      <c r="AW29" s="19">
        <f>SUM(CLAIMS_GrpOS:CLAIMS_GrpIS!AW29)</f>
        <v>0</v>
      </c>
      <c r="AX29" s="19">
        <f>SUM(CLAIMS_GrpOS:CLAIMS_GrpIS!AX29)</f>
        <v>0</v>
      </c>
      <c r="AY29" s="19">
        <f>SUM(CLAIMS_GrpOS:CLAIMS_GrpIS!AY29)</f>
        <v>0</v>
      </c>
      <c r="AZ29" s="19">
        <f>SUM(CLAIMS_GrpOS:CLAIMS_GrpIS!AZ29)</f>
        <v>0</v>
      </c>
      <c r="BA29" s="19">
        <f>SUM(CLAIMS_GrpOS:CLAIMS_GrpIS!BA29)</f>
        <v>0</v>
      </c>
      <c r="BB29" s="19">
        <f>SUM(CLAIMS_GrpOS:CLAIMS_GrpIS!BB29)</f>
        <v>0</v>
      </c>
      <c r="BC29" s="19">
        <f>SUM(CLAIMS_GrpOS:CLAIMS_GrpIS!BC29)</f>
        <v>0</v>
      </c>
      <c r="BD29" s="19">
        <f>SUM(CLAIMS_GrpOS:CLAIMS_GrpIS!BD29)</f>
        <v>0</v>
      </c>
      <c r="BE29" s="19">
        <f>SUM(CLAIMS_GrpOS:CLAIMS_GrpIS!BE29)</f>
        <v>0</v>
      </c>
      <c r="BF29" s="19">
        <f>SUM(CLAIMS_GrpOS:CLAIMS_GrpIS!BF29)</f>
        <v>0</v>
      </c>
      <c r="BG29" s="19">
        <f>SUM(CLAIMS_GrpOS:CLAIMS_GrpIS!BG29)</f>
        <v>0</v>
      </c>
      <c r="BH29" s="19">
        <f>SUM(CLAIMS_GrpOS:CLAIMS_GrpIS!BH29)</f>
        <v>0</v>
      </c>
      <c r="BI29" s="19">
        <f>SUM(CLAIMS_GrpOS:CLAIMS_GrpIS!BI29)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19">
        <f>SUM(CLAIMS_GrpOS:CLAIMS_GrpIS!F30)</f>
        <v>0</v>
      </c>
      <c r="G30" s="19">
        <f>SUM(CLAIMS_GrpOS:CLAIMS_GrpIS!G30)</f>
        <v>0</v>
      </c>
      <c r="H30" s="19">
        <f>SUM(CLAIMS_GrpOS:CLAIMS_GrpIS!H30)</f>
        <v>0</v>
      </c>
      <c r="I30" s="19">
        <f>SUM(CLAIMS_GrpOS:CLAIMS_GrpIS!I30)</f>
        <v>0</v>
      </c>
      <c r="J30" s="19">
        <f>SUM(CLAIMS_GrpOS:CLAIMS_GrpIS!J30)</f>
        <v>0</v>
      </c>
      <c r="K30" s="19">
        <f>SUM(CLAIMS_GrpOS:CLAIMS_GrpIS!K30)</f>
        <v>0</v>
      </c>
      <c r="L30" s="19">
        <f>SUM(CLAIMS_GrpOS:CLAIMS_GrpIS!L30)</f>
        <v>0</v>
      </c>
      <c r="M30" s="19">
        <f>SUM(CLAIMS_GrpOS:CLAIMS_GrpIS!M30)</f>
        <v>0</v>
      </c>
      <c r="N30" s="19">
        <f>SUM(CLAIMS_GrpOS:CLAIMS_GrpIS!N30)</f>
        <v>0</v>
      </c>
      <c r="O30" s="19">
        <f>SUM(CLAIMS_GrpOS:CLAIMS_GrpIS!O30)</f>
        <v>0</v>
      </c>
      <c r="P30" s="19">
        <f>SUM(CLAIMS_GrpOS:CLAIMS_GrpIS!P30)</f>
        <v>0</v>
      </c>
      <c r="Q30" s="19">
        <f>SUM(CLAIMS_GrpOS:CLAIMS_GrpIS!Q30)</f>
        <v>0</v>
      </c>
      <c r="R30" s="19">
        <f>SUM(CLAIMS_GrpOS:CLAIMS_GrpIS!R30)</f>
        <v>0</v>
      </c>
      <c r="S30" s="19">
        <f>SUM(CLAIMS_GrpOS:CLAIMS_GrpIS!S30)</f>
        <v>0</v>
      </c>
      <c r="T30" s="19">
        <f>SUM(CLAIMS_GrpOS:CLAIMS_GrpIS!T30)</f>
        <v>0</v>
      </c>
      <c r="U30" s="19">
        <f>SUM(CLAIMS_GrpOS:CLAIMS_GrpIS!U30)</f>
        <v>0</v>
      </c>
      <c r="V30" s="19">
        <f>SUM(CLAIMS_GrpOS:CLAIMS_GrpIS!V30)</f>
        <v>0</v>
      </c>
      <c r="W30" s="19">
        <f>SUM(CLAIMS_GrpOS:CLAIMS_GrpIS!W30)</f>
        <v>0</v>
      </c>
      <c r="X30" s="19">
        <f>SUM(CLAIMS_GrpOS:CLAIMS_GrpIS!X30)</f>
        <v>0</v>
      </c>
      <c r="Y30" s="19">
        <f>SUM(CLAIMS_GrpOS:CLAIMS_GrpIS!Y30)</f>
        <v>0</v>
      </c>
      <c r="Z30" s="19">
        <f>SUM(CLAIMS_GrpOS:CLAIMS_GrpIS!Z30)</f>
        <v>0</v>
      </c>
      <c r="AA30" s="19">
        <f>SUM(CLAIMS_GrpOS:CLAIMS_GrpIS!AA30)</f>
        <v>0</v>
      </c>
      <c r="AB30" s="19">
        <f>SUM(CLAIMS_GrpOS:CLAIMS_GrpIS!AB30)</f>
        <v>0</v>
      </c>
      <c r="AC30" s="19">
        <f>SUM(CLAIMS_GrpOS:CLAIMS_GrpIS!AC30)</f>
        <v>0</v>
      </c>
      <c r="AD30" s="19">
        <f>SUM(CLAIMS_GrpOS:CLAIMS_GrpIS!AD30)</f>
        <v>0</v>
      </c>
      <c r="AE30" s="19">
        <f>SUM(CLAIMS_GrpOS:CLAIMS_GrpIS!AE30)</f>
        <v>0</v>
      </c>
      <c r="AF30" s="19">
        <f>SUM(CLAIMS_GrpOS:CLAIMS_GrpIS!AF30)</f>
        <v>0</v>
      </c>
      <c r="AG30" s="19">
        <f>SUM(CLAIMS_GrpOS:CLAIMS_GrpIS!AG30)</f>
        <v>0</v>
      </c>
      <c r="AH30" s="19">
        <f>SUM(CLAIMS_GrpOS:CLAIMS_GrpIS!AH30)</f>
        <v>0</v>
      </c>
      <c r="AI30" s="19">
        <f>SUM(CLAIMS_GrpOS:CLAIMS_GrpIS!AI30)</f>
        <v>0</v>
      </c>
      <c r="AJ30" s="19">
        <f>SUM(CLAIMS_GrpOS:CLAIMS_GrpIS!AJ30)</f>
        <v>0</v>
      </c>
      <c r="AK30" s="19">
        <f>SUM(CLAIMS_GrpOS:CLAIMS_GrpIS!AK30)</f>
        <v>0</v>
      </c>
      <c r="AL30" s="19">
        <f>SUM(CLAIMS_GrpOS:CLAIMS_GrpIS!AL30)</f>
        <v>0</v>
      </c>
      <c r="AM30" s="19">
        <f>SUM(CLAIMS_GrpOS:CLAIMS_GrpIS!AM30)</f>
        <v>0</v>
      </c>
      <c r="AN30" s="19">
        <f>SUM(CLAIMS_GrpOS:CLAIMS_GrpIS!AN30)</f>
        <v>0</v>
      </c>
      <c r="AO30" s="19">
        <f>SUM(CLAIMS_GrpOS:CLAIMS_GrpIS!AO30)</f>
        <v>0</v>
      </c>
      <c r="AP30" s="19">
        <f>SUM(CLAIMS_GrpOS:CLAIMS_GrpIS!AP30)</f>
        <v>0</v>
      </c>
      <c r="AQ30" s="19">
        <f>SUM(CLAIMS_GrpOS:CLAIMS_GrpIS!AQ30)</f>
        <v>0</v>
      </c>
      <c r="AR30" s="19">
        <f>SUM(CLAIMS_GrpOS:CLAIMS_GrpIS!AR30)</f>
        <v>0</v>
      </c>
      <c r="AS30" s="19">
        <f>SUM(CLAIMS_GrpOS:CLAIMS_GrpIS!AS30)</f>
        <v>0</v>
      </c>
      <c r="AT30" s="19">
        <f>SUM(CLAIMS_GrpOS:CLAIMS_GrpIS!AT30)</f>
        <v>0</v>
      </c>
      <c r="AU30" s="19">
        <f>SUM(CLAIMS_GrpOS:CLAIMS_GrpIS!AU30)</f>
        <v>0</v>
      </c>
      <c r="AV30" s="19">
        <f>SUM(CLAIMS_GrpOS:CLAIMS_GrpIS!AV30)</f>
        <v>0</v>
      </c>
      <c r="AW30" s="19">
        <f>SUM(CLAIMS_GrpOS:CLAIMS_GrpIS!AW30)</f>
        <v>0</v>
      </c>
      <c r="AX30" s="19">
        <f>SUM(CLAIMS_GrpOS:CLAIMS_GrpIS!AX30)</f>
        <v>0</v>
      </c>
      <c r="AY30" s="19">
        <f>SUM(CLAIMS_GrpOS:CLAIMS_GrpIS!AY30)</f>
        <v>0</v>
      </c>
      <c r="AZ30" s="19">
        <f>SUM(CLAIMS_GrpOS:CLAIMS_GrpIS!AZ30)</f>
        <v>0</v>
      </c>
      <c r="BA30" s="19">
        <f>SUM(CLAIMS_GrpOS:CLAIMS_GrpIS!BA30)</f>
        <v>0</v>
      </c>
      <c r="BB30" s="19">
        <f>SUM(CLAIMS_GrpOS:CLAIMS_GrpIS!BB30)</f>
        <v>0</v>
      </c>
      <c r="BC30" s="19">
        <f>SUM(CLAIMS_GrpOS:CLAIMS_GrpIS!BC30)</f>
        <v>0</v>
      </c>
      <c r="BD30" s="19">
        <f>SUM(CLAIMS_GrpOS:CLAIMS_GrpIS!BD30)</f>
        <v>0</v>
      </c>
      <c r="BE30" s="19">
        <f>SUM(CLAIMS_GrpOS:CLAIMS_GrpIS!BE30)</f>
        <v>0</v>
      </c>
      <c r="BF30" s="19">
        <f>SUM(CLAIMS_GrpOS:CLAIMS_GrpIS!BF30)</f>
        <v>0</v>
      </c>
      <c r="BG30" s="19">
        <f>SUM(CLAIMS_GrpOS:CLAIMS_GrpIS!BG30)</f>
        <v>0</v>
      </c>
      <c r="BH30" s="19">
        <f>SUM(CLAIMS_GrpOS:CLAIMS_GrpIS!BH30)</f>
        <v>0</v>
      </c>
      <c r="BI30" s="19">
        <f>SUM(CLAIMS_GrpOS:CLAIMS_GrpIS!BI30)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19">
        <f>SUM(CLAIMS_GrpOS:CLAIMS_GrpIS!F31)</f>
        <v>0</v>
      </c>
      <c r="G31" s="19">
        <f>SUM(CLAIMS_GrpOS:CLAIMS_GrpIS!G31)</f>
        <v>0</v>
      </c>
      <c r="H31" s="19">
        <f>SUM(CLAIMS_GrpOS:CLAIMS_GrpIS!H31)</f>
        <v>0</v>
      </c>
      <c r="I31" s="19">
        <f>SUM(CLAIMS_GrpOS:CLAIMS_GrpIS!I31)</f>
        <v>0</v>
      </c>
      <c r="J31" s="19">
        <f>SUM(CLAIMS_GrpOS:CLAIMS_GrpIS!J31)</f>
        <v>0</v>
      </c>
      <c r="K31" s="19">
        <f>SUM(CLAIMS_GrpOS:CLAIMS_GrpIS!K31)</f>
        <v>0</v>
      </c>
      <c r="L31" s="19">
        <f>SUM(CLAIMS_GrpOS:CLAIMS_GrpIS!L31)</f>
        <v>0</v>
      </c>
      <c r="M31" s="19">
        <f>SUM(CLAIMS_GrpOS:CLAIMS_GrpIS!M31)</f>
        <v>0</v>
      </c>
      <c r="N31" s="19">
        <f>SUM(CLAIMS_GrpOS:CLAIMS_GrpIS!N31)</f>
        <v>0</v>
      </c>
      <c r="O31" s="19">
        <f>SUM(CLAIMS_GrpOS:CLAIMS_GrpIS!O31)</f>
        <v>0</v>
      </c>
      <c r="P31" s="19">
        <f>SUM(CLAIMS_GrpOS:CLAIMS_GrpIS!P31)</f>
        <v>0</v>
      </c>
      <c r="Q31" s="19">
        <f>SUM(CLAIMS_GrpOS:CLAIMS_GrpIS!Q31)</f>
        <v>0</v>
      </c>
      <c r="R31" s="19">
        <f>SUM(CLAIMS_GrpOS:CLAIMS_GrpIS!R31)</f>
        <v>0</v>
      </c>
      <c r="S31" s="19">
        <f>SUM(CLAIMS_GrpOS:CLAIMS_GrpIS!S31)</f>
        <v>0</v>
      </c>
      <c r="T31" s="19">
        <f>SUM(CLAIMS_GrpOS:CLAIMS_GrpIS!T31)</f>
        <v>0</v>
      </c>
      <c r="U31" s="19">
        <f>SUM(CLAIMS_GrpOS:CLAIMS_GrpIS!U31)</f>
        <v>0</v>
      </c>
      <c r="V31" s="19">
        <f>SUM(CLAIMS_GrpOS:CLAIMS_GrpIS!V31)</f>
        <v>0</v>
      </c>
      <c r="W31" s="19">
        <f>SUM(CLAIMS_GrpOS:CLAIMS_GrpIS!W31)</f>
        <v>0</v>
      </c>
      <c r="X31" s="19">
        <f>SUM(CLAIMS_GrpOS:CLAIMS_GrpIS!X31)</f>
        <v>0</v>
      </c>
      <c r="Y31" s="19">
        <f>SUM(CLAIMS_GrpOS:CLAIMS_GrpIS!Y31)</f>
        <v>0</v>
      </c>
      <c r="Z31" s="19">
        <f>SUM(CLAIMS_GrpOS:CLAIMS_GrpIS!Z31)</f>
        <v>0</v>
      </c>
      <c r="AA31" s="19">
        <f>SUM(CLAIMS_GrpOS:CLAIMS_GrpIS!AA31)</f>
        <v>0</v>
      </c>
      <c r="AB31" s="19">
        <f>SUM(CLAIMS_GrpOS:CLAIMS_GrpIS!AB31)</f>
        <v>0</v>
      </c>
      <c r="AC31" s="19">
        <f>SUM(CLAIMS_GrpOS:CLAIMS_GrpIS!AC31)</f>
        <v>0</v>
      </c>
      <c r="AD31" s="19">
        <f>SUM(CLAIMS_GrpOS:CLAIMS_GrpIS!AD31)</f>
        <v>0</v>
      </c>
      <c r="AE31" s="19">
        <f>SUM(CLAIMS_GrpOS:CLAIMS_GrpIS!AE31)</f>
        <v>0</v>
      </c>
      <c r="AF31" s="19">
        <f>SUM(CLAIMS_GrpOS:CLAIMS_GrpIS!AF31)</f>
        <v>0</v>
      </c>
      <c r="AG31" s="19">
        <f>SUM(CLAIMS_GrpOS:CLAIMS_GrpIS!AG31)</f>
        <v>0</v>
      </c>
      <c r="AH31" s="19">
        <f>SUM(CLAIMS_GrpOS:CLAIMS_GrpIS!AH31)</f>
        <v>0</v>
      </c>
      <c r="AI31" s="19">
        <f>SUM(CLAIMS_GrpOS:CLAIMS_GrpIS!AI31)</f>
        <v>0</v>
      </c>
      <c r="AJ31" s="19">
        <f>SUM(CLAIMS_GrpOS:CLAIMS_GrpIS!AJ31)</f>
        <v>0</v>
      </c>
      <c r="AK31" s="19">
        <f>SUM(CLAIMS_GrpOS:CLAIMS_GrpIS!AK31)</f>
        <v>0</v>
      </c>
      <c r="AL31" s="19">
        <f>SUM(CLAIMS_GrpOS:CLAIMS_GrpIS!AL31)</f>
        <v>0</v>
      </c>
      <c r="AM31" s="19">
        <f>SUM(CLAIMS_GrpOS:CLAIMS_GrpIS!AM31)</f>
        <v>0</v>
      </c>
      <c r="AN31" s="19">
        <f>SUM(CLAIMS_GrpOS:CLAIMS_GrpIS!AN31)</f>
        <v>0</v>
      </c>
      <c r="AO31" s="19">
        <f>SUM(CLAIMS_GrpOS:CLAIMS_GrpIS!AO31)</f>
        <v>0</v>
      </c>
      <c r="AP31" s="19">
        <f>SUM(CLAIMS_GrpOS:CLAIMS_GrpIS!AP31)</f>
        <v>0</v>
      </c>
      <c r="AQ31" s="19">
        <f>SUM(CLAIMS_GrpOS:CLAIMS_GrpIS!AQ31)</f>
        <v>0</v>
      </c>
      <c r="AR31" s="19">
        <f>SUM(CLAIMS_GrpOS:CLAIMS_GrpIS!AR31)</f>
        <v>0</v>
      </c>
      <c r="AS31" s="19">
        <f>SUM(CLAIMS_GrpOS:CLAIMS_GrpIS!AS31)</f>
        <v>0</v>
      </c>
      <c r="AT31" s="19">
        <f>SUM(CLAIMS_GrpOS:CLAIMS_GrpIS!AT31)</f>
        <v>0</v>
      </c>
      <c r="AU31" s="19">
        <f>SUM(CLAIMS_GrpOS:CLAIMS_GrpIS!AU31)</f>
        <v>0</v>
      </c>
      <c r="AV31" s="19">
        <f>SUM(CLAIMS_GrpOS:CLAIMS_GrpIS!AV31)</f>
        <v>0</v>
      </c>
      <c r="AW31" s="19">
        <f>SUM(CLAIMS_GrpOS:CLAIMS_GrpIS!AW31)</f>
        <v>0</v>
      </c>
      <c r="AX31" s="19">
        <f>SUM(CLAIMS_GrpOS:CLAIMS_GrpIS!AX31)</f>
        <v>0</v>
      </c>
      <c r="AY31" s="19">
        <f>SUM(CLAIMS_GrpOS:CLAIMS_GrpIS!AY31)</f>
        <v>0</v>
      </c>
      <c r="AZ31" s="19">
        <f>SUM(CLAIMS_GrpOS:CLAIMS_GrpIS!AZ31)</f>
        <v>0</v>
      </c>
      <c r="BA31" s="19">
        <f>SUM(CLAIMS_GrpOS:CLAIMS_GrpIS!BA31)</f>
        <v>0</v>
      </c>
      <c r="BB31" s="19">
        <f>SUM(CLAIMS_GrpOS:CLAIMS_GrpIS!BB31)</f>
        <v>0</v>
      </c>
      <c r="BC31" s="19">
        <f>SUM(CLAIMS_GrpOS:CLAIMS_GrpIS!BC31)</f>
        <v>0</v>
      </c>
      <c r="BD31" s="19">
        <f>SUM(CLAIMS_GrpOS:CLAIMS_GrpIS!BD31)</f>
        <v>0</v>
      </c>
      <c r="BE31" s="19">
        <f>SUM(CLAIMS_GrpOS:CLAIMS_GrpIS!BE31)</f>
        <v>0</v>
      </c>
      <c r="BF31" s="19">
        <f>SUM(CLAIMS_GrpOS:CLAIMS_GrpIS!BF31)</f>
        <v>0</v>
      </c>
      <c r="BG31" s="19">
        <f>SUM(CLAIMS_GrpOS:CLAIMS_GrpIS!BG31)</f>
        <v>0</v>
      </c>
      <c r="BH31" s="19">
        <f>SUM(CLAIMS_GrpOS:CLAIMS_GrpIS!BH31)</f>
        <v>0</v>
      </c>
      <c r="BI31" s="19">
        <f>SUM(CLAIMS_GrpOS:CLAIMS_GrpIS!BI31)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19">
        <f>SUM(CLAIMS_GrpOS:CLAIMS_GrpIS!F32)</f>
        <v>0</v>
      </c>
      <c r="G32" s="19">
        <f>SUM(CLAIMS_GrpOS:CLAIMS_GrpIS!G32)</f>
        <v>0</v>
      </c>
      <c r="H32" s="19">
        <f>SUM(CLAIMS_GrpOS:CLAIMS_GrpIS!H32)</f>
        <v>0</v>
      </c>
      <c r="I32" s="19">
        <f>SUM(CLAIMS_GrpOS:CLAIMS_GrpIS!I32)</f>
        <v>0</v>
      </c>
      <c r="J32" s="19">
        <f>SUM(CLAIMS_GrpOS:CLAIMS_GrpIS!J32)</f>
        <v>0</v>
      </c>
      <c r="K32" s="19">
        <f>SUM(CLAIMS_GrpOS:CLAIMS_GrpIS!K32)</f>
        <v>0</v>
      </c>
      <c r="L32" s="19">
        <f>SUM(CLAIMS_GrpOS:CLAIMS_GrpIS!L32)</f>
        <v>0</v>
      </c>
      <c r="M32" s="19">
        <f>SUM(CLAIMS_GrpOS:CLAIMS_GrpIS!M32)</f>
        <v>0</v>
      </c>
      <c r="N32" s="19">
        <f>SUM(CLAIMS_GrpOS:CLAIMS_GrpIS!N32)</f>
        <v>0</v>
      </c>
      <c r="O32" s="19">
        <f>SUM(CLAIMS_GrpOS:CLAIMS_GrpIS!O32)</f>
        <v>0</v>
      </c>
      <c r="P32" s="19">
        <f>SUM(CLAIMS_GrpOS:CLAIMS_GrpIS!P32)</f>
        <v>0</v>
      </c>
      <c r="Q32" s="19">
        <f>SUM(CLAIMS_GrpOS:CLAIMS_GrpIS!Q32)</f>
        <v>0</v>
      </c>
      <c r="R32" s="19">
        <f>SUM(CLAIMS_GrpOS:CLAIMS_GrpIS!R32)</f>
        <v>0</v>
      </c>
      <c r="S32" s="19">
        <f>SUM(CLAIMS_GrpOS:CLAIMS_GrpIS!S32)</f>
        <v>0</v>
      </c>
      <c r="T32" s="19">
        <f>SUM(CLAIMS_GrpOS:CLAIMS_GrpIS!T32)</f>
        <v>0</v>
      </c>
      <c r="U32" s="19">
        <f>SUM(CLAIMS_GrpOS:CLAIMS_GrpIS!U32)</f>
        <v>0</v>
      </c>
      <c r="V32" s="19">
        <f>SUM(CLAIMS_GrpOS:CLAIMS_GrpIS!V32)</f>
        <v>0</v>
      </c>
      <c r="W32" s="19">
        <f>SUM(CLAIMS_GrpOS:CLAIMS_GrpIS!W32)</f>
        <v>0</v>
      </c>
      <c r="X32" s="19">
        <f>SUM(CLAIMS_GrpOS:CLAIMS_GrpIS!X32)</f>
        <v>0</v>
      </c>
      <c r="Y32" s="19">
        <f>SUM(CLAIMS_GrpOS:CLAIMS_GrpIS!Y32)</f>
        <v>0</v>
      </c>
      <c r="Z32" s="19">
        <f>SUM(CLAIMS_GrpOS:CLAIMS_GrpIS!Z32)</f>
        <v>0</v>
      </c>
      <c r="AA32" s="19">
        <f>SUM(CLAIMS_GrpOS:CLAIMS_GrpIS!AA32)</f>
        <v>0</v>
      </c>
      <c r="AB32" s="19">
        <f>SUM(CLAIMS_GrpOS:CLAIMS_GrpIS!AB32)</f>
        <v>0</v>
      </c>
      <c r="AC32" s="19">
        <f>SUM(CLAIMS_GrpOS:CLAIMS_GrpIS!AC32)</f>
        <v>0</v>
      </c>
      <c r="AD32" s="19">
        <f>SUM(CLAIMS_GrpOS:CLAIMS_GrpIS!AD32)</f>
        <v>0</v>
      </c>
      <c r="AE32" s="19">
        <f>SUM(CLAIMS_GrpOS:CLAIMS_GrpIS!AE32)</f>
        <v>0</v>
      </c>
      <c r="AF32" s="19">
        <f>SUM(CLAIMS_GrpOS:CLAIMS_GrpIS!AF32)</f>
        <v>0</v>
      </c>
      <c r="AG32" s="19">
        <f>SUM(CLAIMS_GrpOS:CLAIMS_GrpIS!AG32)</f>
        <v>0</v>
      </c>
      <c r="AH32" s="19">
        <f>SUM(CLAIMS_GrpOS:CLAIMS_GrpIS!AH32)</f>
        <v>0</v>
      </c>
      <c r="AI32" s="19">
        <f>SUM(CLAIMS_GrpOS:CLAIMS_GrpIS!AI32)</f>
        <v>0</v>
      </c>
      <c r="AJ32" s="19">
        <f>SUM(CLAIMS_GrpOS:CLAIMS_GrpIS!AJ32)</f>
        <v>0</v>
      </c>
      <c r="AK32" s="19">
        <f>SUM(CLAIMS_GrpOS:CLAIMS_GrpIS!AK32)</f>
        <v>0</v>
      </c>
      <c r="AL32" s="19">
        <f>SUM(CLAIMS_GrpOS:CLAIMS_GrpIS!AL32)</f>
        <v>0</v>
      </c>
      <c r="AM32" s="19">
        <f>SUM(CLAIMS_GrpOS:CLAIMS_GrpIS!AM32)</f>
        <v>0</v>
      </c>
      <c r="AN32" s="19">
        <f>SUM(CLAIMS_GrpOS:CLAIMS_GrpIS!AN32)</f>
        <v>0</v>
      </c>
      <c r="AO32" s="19">
        <f>SUM(CLAIMS_GrpOS:CLAIMS_GrpIS!AO32)</f>
        <v>0</v>
      </c>
      <c r="AP32" s="19">
        <f>SUM(CLAIMS_GrpOS:CLAIMS_GrpIS!AP32)</f>
        <v>0</v>
      </c>
      <c r="AQ32" s="19">
        <f>SUM(CLAIMS_GrpOS:CLAIMS_GrpIS!AQ32)</f>
        <v>0</v>
      </c>
      <c r="AR32" s="19">
        <f>SUM(CLAIMS_GrpOS:CLAIMS_GrpIS!AR32)</f>
        <v>0</v>
      </c>
      <c r="AS32" s="19">
        <f>SUM(CLAIMS_GrpOS:CLAIMS_GrpIS!AS32)</f>
        <v>0</v>
      </c>
      <c r="AT32" s="19">
        <f>SUM(CLAIMS_GrpOS:CLAIMS_GrpIS!AT32)</f>
        <v>0</v>
      </c>
      <c r="AU32" s="19">
        <f>SUM(CLAIMS_GrpOS:CLAIMS_GrpIS!AU32)</f>
        <v>0</v>
      </c>
      <c r="AV32" s="19">
        <f>SUM(CLAIMS_GrpOS:CLAIMS_GrpIS!AV32)</f>
        <v>0</v>
      </c>
      <c r="AW32" s="19">
        <f>SUM(CLAIMS_GrpOS:CLAIMS_GrpIS!AW32)</f>
        <v>0</v>
      </c>
      <c r="AX32" s="19">
        <f>SUM(CLAIMS_GrpOS:CLAIMS_GrpIS!AX32)</f>
        <v>0</v>
      </c>
      <c r="AY32" s="19">
        <f>SUM(CLAIMS_GrpOS:CLAIMS_GrpIS!AY32)</f>
        <v>0</v>
      </c>
      <c r="AZ32" s="19">
        <f>SUM(CLAIMS_GrpOS:CLAIMS_GrpIS!AZ32)</f>
        <v>0</v>
      </c>
      <c r="BA32" s="19">
        <f>SUM(CLAIMS_GrpOS:CLAIMS_GrpIS!BA32)</f>
        <v>0</v>
      </c>
      <c r="BB32" s="19">
        <f>SUM(CLAIMS_GrpOS:CLAIMS_GrpIS!BB32)</f>
        <v>0</v>
      </c>
      <c r="BC32" s="19">
        <f>SUM(CLAIMS_GrpOS:CLAIMS_GrpIS!BC32)</f>
        <v>0</v>
      </c>
      <c r="BD32" s="19">
        <f>SUM(CLAIMS_GrpOS:CLAIMS_GrpIS!BD32)</f>
        <v>0</v>
      </c>
      <c r="BE32" s="19">
        <f>SUM(CLAIMS_GrpOS:CLAIMS_GrpIS!BE32)</f>
        <v>0</v>
      </c>
      <c r="BF32" s="19">
        <f>SUM(CLAIMS_GrpOS:CLAIMS_GrpIS!BF32)</f>
        <v>0</v>
      </c>
      <c r="BG32" s="19">
        <f>SUM(CLAIMS_GrpOS:CLAIMS_GrpIS!BG32)</f>
        <v>0</v>
      </c>
      <c r="BH32" s="19">
        <f>SUM(CLAIMS_GrpOS:CLAIMS_GrpIS!BH32)</f>
        <v>0</v>
      </c>
      <c r="BI32" s="19">
        <f>SUM(CLAIMS_GrpOS:CLAIMS_GrpIS!BI32)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19">
        <f>SUM(CLAIMS_GrpOS:CLAIMS_GrpIS!F33)</f>
        <v>0</v>
      </c>
      <c r="G33" s="19">
        <f>SUM(CLAIMS_GrpOS:CLAIMS_GrpIS!G33)</f>
        <v>0</v>
      </c>
      <c r="H33" s="19">
        <f>SUM(CLAIMS_GrpOS:CLAIMS_GrpIS!H33)</f>
        <v>0</v>
      </c>
      <c r="I33" s="19">
        <f>SUM(CLAIMS_GrpOS:CLAIMS_GrpIS!I33)</f>
        <v>0</v>
      </c>
      <c r="J33" s="19">
        <f>SUM(CLAIMS_GrpOS:CLAIMS_GrpIS!J33)</f>
        <v>0</v>
      </c>
      <c r="K33" s="19">
        <f>SUM(CLAIMS_GrpOS:CLAIMS_GrpIS!K33)</f>
        <v>0</v>
      </c>
      <c r="L33" s="19">
        <f>SUM(CLAIMS_GrpOS:CLAIMS_GrpIS!L33)</f>
        <v>0</v>
      </c>
      <c r="M33" s="19">
        <f>SUM(CLAIMS_GrpOS:CLAIMS_GrpIS!M33)</f>
        <v>0</v>
      </c>
      <c r="N33" s="19">
        <f>SUM(CLAIMS_GrpOS:CLAIMS_GrpIS!N33)</f>
        <v>0</v>
      </c>
      <c r="O33" s="19">
        <f>SUM(CLAIMS_GrpOS:CLAIMS_GrpIS!O33)</f>
        <v>0</v>
      </c>
      <c r="P33" s="19">
        <f>SUM(CLAIMS_GrpOS:CLAIMS_GrpIS!P33)</f>
        <v>0</v>
      </c>
      <c r="Q33" s="19">
        <f>SUM(CLAIMS_GrpOS:CLAIMS_GrpIS!Q33)</f>
        <v>0</v>
      </c>
      <c r="R33" s="19">
        <f>SUM(CLAIMS_GrpOS:CLAIMS_GrpIS!R33)</f>
        <v>0</v>
      </c>
      <c r="S33" s="19">
        <f>SUM(CLAIMS_GrpOS:CLAIMS_GrpIS!S33)</f>
        <v>0</v>
      </c>
      <c r="T33" s="19">
        <f>SUM(CLAIMS_GrpOS:CLAIMS_GrpIS!T33)</f>
        <v>0</v>
      </c>
      <c r="U33" s="19">
        <f>SUM(CLAIMS_GrpOS:CLAIMS_GrpIS!U33)</f>
        <v>0</v>
      </c>
      <c r="V33" s="19">
        <f>SUM(CLAIMS_GrpOS:CLAIMS_GrpIS!V33)</f>
        <v>0</v>
      </c>
      <c r="W33" s="19">
        <f>SUM(CLAIMS_GrpOS:CLAIMS_GrpIS!W33)</f>
        <v>0</v>
      </c>
      <c r="X33" s="19">
        <f>SUM(CLAIMS_GrpOS:CLAIMS_GrpIS!X33)</f>
        <v>0</v>
      </c>
      <c r="Y33" s="19">
        <f>SUM(CLAIMS_GrpOS:CLAIMS_GrpIS!Y33)</f>
        <v>0</v>
      </c>
      <c r="Z33" s="19">
        <f>SUM(CLAIMS_GrpOS:CLAIMS_GrpIS!Z33)</f>
        <v>0</v>
      </c>
      <c r="AA33" s="19">
        <f>SUM(CLAIMS_GrpOS:CLAIMS_GrpIS!AA33)</f>
        <v>0</v>
      </c>
      <c r="AB33" s="19">
        <f>SUM(CLAIMS_GrpOS:CLAIMS_GrpIS!AB33)</f>
        <v>0</v>
      </c>
      <c r="AC33" s="19">
        <f>SUM(CLAIMS_GrpOS:CLAIMS_GrpIS!AC33)</f>
        <v>0</v>
      </c>
      <c r="AD33" s="19">
        <f>SUM(CLAIMS_GrpOS:CLAIMS_GrpIS!AD33)</f>
        <v>0</v>
      </c>
      <c r="AE33" s="19">
        <f>SUM(CLAIMS_GrpOS:CLAIMS_GrpIS!AE33)</f>
        <v>0</v>
      </c>
      <c r="AF33" s="19">
        <f>SUM(CLAIMS_GrpOS:CLAIMS_GrpIS!AF33)</f>
        <v>0</v>
      </c>
      <c r="AG33" s="19">
        <f>SUM(CLAIMS_GrpOS:CLAIMS_GrpIS!AG33)</f>
        <v>0</v>
      </c>
      <c r="AH33" s="19">
        <f>SUM(CLAIMS_GrpOS:CLAIMS_GrpIS!AH33)</f>
        <v>0</v>
      </c>
      <c r="AI33" s="19">
        <f>SUM(CLAIMS_GrpOS:CLAIMS_GrpIS!AI33)</f>
        <v>0</v>
      </c>
      <c r="AJ33" s="19">
        <f>SUM(CLAIMS_GrpOS:CLAIMS_GrpIS!AJ33)</f>
        <v>0</v>
      </c>
      <c r="AK33" s="19">
        <f>SUM(CLAIMS_GrpOS:CLAIMS_GrpIS!AK33)</f>
        <v>0</v>
      </c>
      <c r="AL33" s="19">
        <f>SUM(CLAIMS_GrpOS:CLAIMS_GrpIS!AL33)</f>
        <v>0</v>
      </c>
      <c r="AM33" s="19">
        <f>SUM(CLAIMS_GrpOS:CLAIMS_GrpIS!AM33)</f>
        <v>0</v>
      </c>
      <c r="AN33" s="19">
        <f>SUM(CLAIMS_GrpOS:CLAIMS_GrpIS!AN33)</f>
        <v>0</v>
      </c>
      <c r="AO33" s="19">
        <f>SUM(CLAIMS_GrpOS:CLAIMS_GrpIS!AO33)</f>
        <v>0</v>
      </c>
      <c r="AP33" s="19">
        <f>SUM(CLAIMS_GrpOS:CLAIMS_GrpIS!AP33)</f>
        <v>0</v>
      </c>
      <c r="AQ33" s="19">
        <f>SUM(CLAIMS_GrpOS:CLAIMS_GrpIS!AQ33)</f>
        <v>0</v>
      </c>
      <c r="AR33" s="19">
        <f>SUM(CLAIMS_GrpOS:CLAIMS_GrpIS!AR33)</f>
        <v>0</v>
      </c>
      <c r="AS33" s="19">
        <f>SUM(CLAIMS_GrpOS:CLAIMS_GrpIS!AS33)</f>
        <v>0</v>
      </c>
      <c r="AT33" s="19">
        <f>SUM(CLAIMS_GrpOS:CLAIMS_GrpIS!AT33)</f>
        <v>0</v>
      </c>
      <c r="AU33" s="19">
        <f>SUM(CLAIMS_GrpOS:CLAIMS_GrpIS!AU33)</f>
        <v>0</v>
      </c>
      <c r="AV33" s="19">
        <f>SUM(CLAIMS_GrpOS:CLAIMS_GrpIS!AV33)</f>
        <v>0</v>
      </c>
      <c r="AW33" s="19">
        <f>SUM(CLAIMS_GrpOS:CLAIMS_GrpIS!AW33)</f>
        <v>0</v>
      </c>
      <c r="AX33" s="19">
        <f>SUM(CLAIMS_GrpOS:CLAIMS_GrpIS!AX33)</f>
        <v>0</v>
      </c>
      <c r="AY33" s="19">
        <f>SUM(CLAIMS_GrpOS:CLAIMS_GrpIS!AY33)</f>
        <v>0</v>
      </c>
      <c r="AZ33" s="19">
        <f>SUM(CLAIMS_GrpOS:CLAIMS_GrpIS!AZ33)</f>
        <v>0</v>
      </c>
      <c r="BA33" s="19">
        <f>SUM(CLAIMS_GrpOS:CLAIMS_GrpIS!BA33)</f>
        <v>0</v>
      </c>
      <c r="BB33" s="19">
        <f>SUM(CLAIMS_GrpOS:CLAIMS_GrpIS!BB33)</f>
        <v>0</v>
      </c>
      <c r="BC33" s="19">
        <f>SUM(CLAIMS_GrpOS:CLAIMS_GrpIS!BC33)</f>
        <v>0</v>
      </c>
      <c r="BD33" s="19">
        <f>SUM(CLAIMS_GrpOS:CLAIMS_GrpIS!BD33)</f>
        <v>0</v>
      </c>
      <c r="BE33" s="19">
        <f>SUM(CLAIMS_GrpOS:CLAIMS_GrpIS!BE33)</f>
        <v>0</v>
      </c>
      <c r="BF33" s="19">
        <f>SUM(CLAIMS_GrpOS:CLAIMS_GrpIS!BF33)</f>
        <v>0</v>
      </c>
      <c r="BG33" s="19">
        <f>SUM(CLAIMS_GrpOS:CLAIMS_GrpIS!BG33)</f>
        <v>0</v>
      </c>
      <c r="BH33" s="19">
        <f>SUM(CLAIMS_GrpOS:CLAIMS_GrpIS!BH33)</f>
        <v>0</v>
      </c>
      <c r="BI33" s="19">
        <f>SUM(CLAIMS_GrpOS:CLAIMS_GrpIS!BI33)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19">
        <f>SUM(CLAIMS_GrpOS:CLAIMS_GrpIS!F34)</f>
        <v>0</v>
      </c>
      <c r="G34" s="19">
        <f>SUM(CLAIMS_GrpOS:CLAIMS_GrpIS!G34)</f>
        <v>0</v>
      </c>
      <c r="H34" s="19">
        <f>SUM(CLAIMS_GrpOS:CLAIMS_GrpIS!H34)</f>
        <v>0</v>
      </c>
      <c r="I34" s="19">
        <f>SUM(CLAIMS_GrpOS:CLAIMS_GrpIS!I34)</f>
        <v>0</v>
      </c>
      <c r="J34" s="19">
        <f>SUM(CLAIMS_GrpOS:CLAIMS_GrpIS!J34)</f>
        <v>0</v>
      </c>
      <c r="K34" s="19">
        <f>SUM(CLAIMS_GrpOS:CLAIMS_GrpIS!K34)</f>
        <v>0</v>
      </c>
      <c r="L34" s="19">
        <f>SUM(CLAIMS_GrpOS:CLAIMS_GrpIS!L34)</f>
        <v>0</v>
      </c>
      <c r="M34" s="19">
        <f>SUM(CLAIMS_GrpOS:CLAIMS_GrpIS!M34)</f>
        <v>0</v>
      </c>
      <c r="N34" s="19">
        <f>SUM(CLAIMS_GrpOS:CLAIMS_GrpIS!N34)</f>
        <v>0</v>
      </c>
      <c r="O34" s="19">
        <f>SUM(CLAIMS_GrpOS:CLAIMS_GrpIS!O34)</f>
        <v>0</v>
      </c>
      <c r="P34" s="19">
        <f>SUM(CLAIMS_GrpOS:CLAIMS_GrpIS!P34)</f>
        <v>0</v>
      </c>
      <c r="Q34" s="19">
        <f>SUM(CLAIMS_GrpOS:CLAIMS_GrpIS!Q34)</f>
        <v>0</v>
      </c>
      <c r="R34" s="19">
        <f>SUM(CLAIMS_GrpOS:CLAIMS_GrpIS!R34)</f>
        <v>0</v>
      </c>
      <c r="S34" s="19">
        <f>SUM(CLAIMS_GrpOS:CLAIMS_GrpIS!S34)</f>
        <v>0</v>
      </c>
      <c r="T34" s="19">
        <f>SUM(CLAIMS_GrpOS:CLAIMS_GrpIS!T34)</f>
        <v>0</v>
      </c>
      <c r="U34" s="19">
        <f>SUM(CLAIMS_GrpOS:CLAIMS_GrpIS!U34)</f>
        <v>0</v>
      </c>
      <c r="V34" s="19">
        <f>SUM(CLAIMS_GrpOS:CLAIMS_GrpIS!V34)</f>
        <v>0</v>
      </c>
      <c r="W34" s="19">
        <f>SUM(CLAIMS_GrpOS:CLAIMS_GrpIS!W34)</f>
        <v>0</v>
      </c>
      <c r="X34" s="19">
        <f>SUM(CLAIMS_GrpOS:CLAIMS_GrpIS!X34)</f>
        <v>0</v>
      </c>
      <c r="Y34" s="19">
        <f>SUM(CLAIMS_GrpOS:CLAIMS_GrpIS!Y34)</f>
        <v>0</v>
      </c>
      <c r="Z34" s="19">
        <f>SUM(CLAIMS_GrpOS:CLAIMS_GrpIS!Z34)</f>
        <v>0</v>
      </c>
      <c r="AA34" s="19">
        <f>SUM(CLAIMS_GrpOS:CLAIMS_GrpIS!AA34)</f>
        <v>0</v>
      </c>
      <c r="AB34" s="19">
        <f>SUM(CLAIMS_GrpOS:CLAIMS_GrpIS!AB34)</f>
        <v>0</v>
      </c>
      <c r="AC34" s="19">
        <f>SUM(CLAIMS_GrpOS:CLAIMS_GrpIS!AC34)</f>
        <v>0</v>
      </c>
      <c r="AD34" s="19">
        <f>SUM(CLAIMS_GrpOS:CLAIMS_GrpIS!AD34)</f>
        <v>0</v>
      </c>
      <c r="AE34" s="19">
        <f>SUM(CLAIMS_GrpOS:CLAIMS_GrpIS!AE34)</f>
        <v>0</v>
      </c>
      <c r="AF34" s="19">
        <f>SUM(CLAIMS_GrpOS:CLAIMS_GrpIS!AF34)</f>
        <v>0</v>
      </c>
      <c r="AG34" s="19">
        <f>SUM(CLAIMS_GrpOS:CLAIMS_GrpIS!AG34)</f>
        <v>0</v>
      </c>
      <c r="AH34" s="19">
        <f>SUM(CLAIMS_GrpOS:CLAIMS_GrpIS!AH34)</f>
        <v>0</v>
      </c>
      <c r="AI34" s="19">
        <f>SUM(CLAIMS_GrpOS:CLAIMS_GrpIS!AI34)</f>
        <v>0</v>
      </c>
      <c r="AJ34" s="19">
        <f>SUM(CLAIMS_GrpOS:CLAIMS_GrpIS!AJ34)</f>
        <v>0</v>
      </c>
      <c r="AK34" s="19">
        <f>SUM(CLAIMS_GrpOS:CLAIMS_GrpIS!AK34)</f>
        <v>0</v>
      </c>
      <c r="AL34" s="19">
        <f>SUM(CLAIMS_GrpOS:CLAIMS_GrpIS!AL34)</f>
        <v>0</v>
      </c>
      <c r="AM34" s="19">
        <f>SUM(CLAIMS_GrpOS:CLAIMS_GrpIS!AM34)</f>
        <v>0</v>
      </c>
      <c r="AN34" s="19">
        <f>SUM(CLAIMS_GrpOS:CLAIMS_GrpIS!AN34)</f>
        <v>0</v>
      </c>
      <c r="AO34" s="19">
        <f>SUM(CLAIMS_GrpOS:CLAIMS_GrpIS!AO34)</f>
        <v>0</v>
      </c>
      <c r="AP34" s="19">
        <f>SUM(CLAIMS_GrpOS:CLAIMS_GrpIS!AP34)</f>
        <v>0</v>
      </c>
      <c r="AQ34" s="19">
        <f>SUM(CLAIMS_GrpOS:CLAIMS_GrpIS!AQ34)</f>
        <v>0</v>
      </c>
      <c r="AR34" s="19">
        <f>SUM(CLAIMS_GrpOS:CLAIMS_GrpIS!AR34)</f>
        <v>0</v>
      </c>
      <c r="AS34" s="19">
        <f>SUM(CLAIMS_GrpOS:CLAIMS_GrpIS!AS34)</f>
        <v>0</v>
      </c>
      <c r="AT34" s="19">
        <f>SUM(CLAIMS_GrpOS:CLAIMS_GrpIS!AT34)</f>
        <v>0</v>
      </c>
      <c r="AU34" s="19">
        <f>SUM(CLAIMS_GrpOS:CLAIMS_GrpIS!AU34)</f>
        <v>0</v>
      </c>
      <c r="AV34" s="19">
        <f>SUM(CLAIMS_GrpOS:CLAIMS_GrpIS!AV34)</f>
        <v>0</v>
      </c>
      <c r="AW34" s="19">
        <f>SUM(CLAIMS_GrpOS:CLAIMS_GrpIS!AW34)</f>
        <v>0</v>
      </c>
      <c r="AX34" s="19">
        <f>SUM(CLAIMS_GrpOS:CLAIMS_GrpIS!AX34)</f>
        <v>0</v>
      </c>
      <c r="AY34" s="19">
        <f>SUM(CLAIMS_GrpOS:CLAIMS_GrpIS!AY34)</f>
        <v>0</v>
      </c>
      <c r="AZ34" s="19">
        <f>SUM(CLAIMS_GrpOS:CLAIMS_GrpIS!AZ34)</f>
        <v>0</v>
      </c>
      <c r="BA34" s="19">
        <f>SUM(CLAIMS_GrpOS:CLAIMS_GrpIS!BA34)</f>
        <v>0</v>
      </c>
      <c r="BB34" s="19">
        <f>SUM(CLAIMS_GrpOS:CLAIMS_GrpIS!BB34)</f>
        <v>0</v>
      </c>
      <c r="BC34" s="19">
        <f>SUM(CLAIMS_GrpOS:CLAIMS_GrpIS!BC34)</f>
        <v>0</v>
      </c>
      <c r="BD34" s="19">
        <f>SUM(CLAIMS_GrpOS:CLAIMS_GrpIS!BD34)</f>
        <v>0</v>
      </c>
      <c r="BE34" s="19">
        <f>SUM(CLAIMS_GrpOS:CLAIMS_GrpIS!BE34)</f>
        <v>0</v>
      </c>
      <c r="BF34" s="19">
        <f>SUM(CLAIMS_GrpOS:CLAIMS_GrpIS!BF34)</f>
        <v>0</v>
      </c>
      <c r="BG34" s="19">
        <f>SUM(CLAIMS_GrpOS:CLAIMS_GrpIS!BG34)</f>
        <v>0</v>
      </c>
      <c r="BH34" s="19">
        <f>SUM(CLAIMS_GrpOS:CLAIMS_GrpIS!BH34)</f>
        <v>0</v>
      </c>
      <c r="BI34" s="19">
        <f>SUM(CLAIMS_GrpOS:CLAIMS_GrpIS!BI34)</f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19">
        <f>SUM(CLAIMS_GrpOS:CLAIMS_GrpIS!F36)</f>
        <v>0</v>
      </c>
      <c r="G36" s="19">
        <f>SUM(CLAIMS_GrpOS:CLAIMS_GrpIS!G36)</f>
        <v>0</v>
      </c>
      <c r="H36" s="19">
        <f>SUM(CLAIMS_GrpOS:CLAIMS_GrpIS!H36)</f>
        <v>0</v>
      </c>
      <c r="I36" s="19">
        <f>SUM(CLAIMS_GrpOS:CLAIMS_GrpIS!I36)</f>
        <v>0</v>
      </c>
      <c r="J36" s="19">
        <f>SUM(CLAIMS_GrpOS:CLAIMS_GrpIS!J36)</f>
        <v>0</v>
      </c>
      <c r="K36" s="19">
        <f>SUM(CLAIMS_GrpOS:CLAIMS_GrpIS!K36)</f>
        <v>0</v>
      </c>
      <c r="L36" s="19">
        <f>SUM(CLAIMS_GrpOS:CLAIMS_GrpIS!L36)</f>
        <v>0</v>
      </c>
      <c r="M36" s="19">
        <f>SUM(CLAIMS_GrpOS:CLAIMS_GrpIS!M36)</f>
        <v>0</v>
      </c>
      <c r="N36" s="19">
        <f>SUM(CLAIMS_GrpOS:CLAIMS_GrpIS!N36)</f>
        <v>0</v>
      </c>
      <c r="O36" s="19">
        <f>SUM(CLAIMS_GrpOS:CLAIMS_GrpIS!O36)</f>
        <v>0</v>
      </c>
      <c r="P36" s="19">
        <f>SUM(CLAIMS_GrpOS:CLAIMS_GrpIS!P36)</f>
        <v>0</v>
      </c>
      <c r="Q36" s="19">
        <f>SUM(CLAIMS_GrpOS:CLAIMS_GrpIS!Q36)</f>
        <v>0</v>
      </c>
      <c r="R36" s="19">
        <f>SUM(CLAIMS_GrpOS:CLAIMS_GrpIS!R36)</f>
        <v>0</v>
      </c>
      <c r="S36" s="19">
        <f>SUM(CLAIMS_GrpOS:CLAIMS_GrpIS!S36)</f>
        <v>0</v>
      </c>
      <c r="T36" s="19">
        <f>SUM(CLAIMS_GrpOS:CLAIMS_GrpIS!T36)</f>
        <v>0</v>
      </c>
      <c r="U36" s="19">
        <f>SUM(CLAIMS_GrpOS:CLAIMS_GrpIS!U36)</f>
        <v>0</v>
      </c>
      <c r="V36" s="19">
        <f>SUM(CLAIMS_GrpOS:CLAIMS_GrpIS!V36)</f>
        <v>0</v>
      </c>
      <c r="W36" s="19">
        <f>SUM(CLAIMS_GrpOS:CLAIMS_GrpIS!W36)</f>
        <v>0</v>
      </c>
      <c r="X36" s="19">
        <f>SUM(CLAIMS_GrpOS:CLAIMS_GrpIS!X36)</f>
        <v>0</v>
      </c>
      <c r="Y36" s="19">
        <f>SUM(CLAIMS_GrpOS:CLAIMS_GrpIS!Y36)</f>
        <v>0</v>
      </c>
      <c r="Z36" s="19">
        <f>SUM(CLAIMS_GrpOS:CLAIMS_GrpIS!Z36)</f>
        <v>0</v>
      </c>
      <c r="AA36" s="19">
        <f>SUM(CLAIMS_GrpOS:CLAIMS_GrpIS!AA36)</f>
        <v>0</v>
      </c>
      <c r="AB36" s="19">
        <f>SUM(CLAIMS_GrpOS:CLAIMS_GrpIS!AB36)</f>
        <v>0</v>
      </c>
      <c r="AC36" s="19">
        <f>SUM(CLAIMS_GrpOS:CLAIMS_GrpIS!AC36)</f>
        <v>0</v>
      </c>
      <c r="AD36" s="19">
        <f>SUM(CLAIMS_GrpOS:CLAIMS_GrpIS!AD36)</f>
        <v>0</v>
      </c>
      <c r="AE36" s="19">
        <f>SUM(CLAIMS_GrpOS:CLAIMS_GrpIS!AE36)</f>
        <v>0</v>
      </c>
      <c r="AF36" s="19">
        <f>SUM(CLAIMS_GrpOS:CLAIMS_GrpIS!AF36)</f>
        <v>0</v>
      </c>
      <c r="AG36" s="19">
        <f>SUM(CLAIMS_GrpOS:CLAIMS_GrpIS!AG36)</f>
        <v>0</v>
      </c>
      <c r="AH36" s="19">
        <f>SUM(CLAIMS_GrpOS:CLAIMS_GrpIS!AH36)</f>
        <v>0</v>
      </c>
      <c r="AI36" s="19">
        <f>SUM(CLAIMS_GrpOS:CLAIMS_GrpIS!AI36)</f>
        <v>0</v>
      </c>
      <c r="AJ36" s="19">
        <f>SUM(CLAIMS_GrpOS:CLAIMS_GrpIS!AJ36)</f>
        <v>0</v>
      </c>
      <c r="AK36" s="19">
        <f>SUM(CLAIMS_GrpOS:CLAIMS_GrpIS!AK36)</f>
        <v>0</v>
      </c>
      <c r="AL36" s="19">
        <f>SUM(CLAIMS_GrpOS:CLAIMS_GrpIS!AL36)</f>
        <v>0</v>
      </c>
      <c r="AM36" s="19">
        <f>SUM(CLAIMS_GrpOS:CLAIMS_GrpIS!AM36)</f>
        <v>0</v>
      </c>
      <c r="AN36" s="19">
        <f>SUM(CLAIMS_GrpOS:CLAIMS_GrpIS!AN36)</f>
        <v>0</v>
      </c>
      <c r="AO36" s="19">
        <f>SUM(CLAIMS_GrpOS:CLAIMS_GrpIS!AO36)</f>
        <v>0</v>
      </c>
      <c r="AP36" s="19">
        <f>SUM(CLAIMS_GrpOS:CLAIMS_GrpIS!AP36)</f>
        <v>0</v>
      </c>
      <c r="AQ36" s="19">
        <f>SUM(CLAIMS_GrpOS:CLAIMS_GrpIS!AQ36)</f>
        <v>0</v>
      </c>
      <c r="AR36" s="19">
        <f>SUM(CLAIMS_GrpOS:CLAIMS_GrpIS!AR36)</f>
        <v>0</v>
      </c>
      <c r="AS36" s="19">
        <f>SUM(CLAIMS_GrpOS:CLAIMS_GrpIS!AS36)</f>
        <v>0</v>
      </c>
      <c r="AT36" s="19">
        <f>SUM(CLAIMS_GrpOS:CLAIMS_GrpIS!AT36)</f>
        <v>0</v>
      </c>
      <c r="AU36" s="19">
        <f>SUM(CLAIMS_GrpOS:CLAIMS_GrpIS!AU36)</f>
        <v>0</v>
      </c>
      <c r="AV36" s="19">
        <f>SUM(CLAIMS_GrpOS:CLAIMS_GrpIS!AV36)</f>
        <v>0</v>
      </c>
      <c r="AW36" s="19">
        <f>SUM(CLAIMS_GrpOS:CLAIMS_GrpIS!AW36)</f>
        <v>0</v>
      </c>
      <c r="AX36" s="19">
        <f>SUM(CLAIMS_GrpOS:CLAIMS_GrpIS!AX36)</f>
        <v>0</v>
      </c>
      <c r="AY36" s="19">
        <f>SUM(CLAIMS_GrpOS:CLAIMS_GrpIS!AY36)</f>
        <v>0</v>
      </c>
      <c r="AZ36" s="19">
        <f>SUM(CLAIMS_GrpOS:CLAIMS_GrpIS!AZ36)</f>
        <v>0</v>
      </c>
      <c r="BA36" s="19">
        <f>SUM(CLAIMS_GrpOS:CLAIMS_GrpIS!BA36)</f>
        <v>0</v>
      </c>
      <c r="BB36" s="19">
        <f>SUM(CLAIMS_GrpOS:CLAIMS_GrpIS!BB36)</f>
        <v>0</v>
      </c>
      <c r="BC36" s="19">
        <f>SUM(CLAIMS_GrpOS:CLAIMS_GrpIS!BC36)</f>
        <v>0</v>
      </c>
      <c r="BD36" s="19">
        <f>SUM(CLAIMS_GrpOS:CLAIMS_GrpIS!BD36)</f>
        <v>0</v>
      </c>
      <c r="BE36" s="19">
        <f>SUM(CLAIMS_GrpOS:CLAIMS_GrpIS!BE36)</f>
        <v>0</v>
      </c>
      <c r="BF36" s="19">
        <f>SUM(CLAIMS_GrpOS:CLAIMS_GrpIS!BF36)</f>
        <v>0</v>
      </c>
      <c r="BG36" s="19">
        <f>SUM(CLAIMS_GrpOS:CLAIMS_GrpIS!BG36)</f>
        <v>0</v>
      </c>
      <c r="BH36" s="19">
        <f>SUM(CLAIMS_GrpOS:CLAIMS_GrpIS!BH36)</f>
        <v>0</v>
      </c>
      <c r="BI36" s="19">
        <f>SUM(CLAIMS_GrpOS:CLAIMS_GrpIS!BI36)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SUM(CLAIMS_GrpOS:CLAIMS_GrpIS!F38)</f>
        <v>0</v>
      </c>
      <c r="G38" s="52">
        <f>SUM(CLAIMS_GrpOS:CLAIMS_GrpIS!G38)</f>
        <v>0</v>
      </c>
      <c r="H38" s="52">
        <f>SUM(CLAIMS_GrpOS:CLAIMS_GrpIS!H38)</f>
        <v>0</v>
      </c>
      <c r="I38" s="52">
        <f>SUM(CLAIMS_GrpOS:CLAIMS_GrpIS!I38)</f>
        <v>0</v>
      </c>
      <c r="J38" s="52">
        <f>SUM(CLAIMS_GrpOS:CLAIMS_GrpIS!J38)</f>
        <v>0</v>
      </c>
      <c r="K38" s="52">
        <f>SUM(CLAIMS_GrpOS:CLAIMS_GrpIS!K38)</f>
        <v>0</v>
      </c>
      <c r="L38" s="52">
        <f>SUM(CLAIMS_GrpOS:CLAIMS_GrpIS!L38)</f>
        <v>0</v>
      </c>
      <c r="M38" s="52">
        <f>SUM(CLAIMS_GrpOS:CLAIMS_GrpIS!M38)</f>
        <v>0</v>
      </c>
      <c r="N38" s="52">
        <f>SUM(CLAIMS_GrpOS:CLAIMS_GrpIS!N38)</f>
        <v>0</v>
      </c>
      <c r="O38" s="52">
        <f>SUM(CLAIMS_GrpOS:CLAIMS_GrpIS!O38)</f>
        <v>0</v>
      </c>
      <c r="P38" s="52">
        <f>SUM(CLAIMS_GrpOS:CLAIMS_GrpIS!P38)</f>
        <v>0</v>
      </c>
      <c r="Q38" s="52">
        <f>SUM(CLAIMS_GrpOS:CLAIMS_GrpIS!Q38)</f>
        <v>0</v>
      </c>
      <c r="R38" s="52">
        <f>SUM(CLAIMS_GrpOS:CLAIMS_GrpIS!R38)</f>
        <v>0</v>
      </c>
      <c r="S38" s="52">
        <f>SUM(CLAIMS_GrpOS:CLAIMS_GrpIS!S38)</f>
        <v>0</v>
      </c>
      <c r="T38" s="52">
        <f>SUM(CLAIMS_GrpOS:CLAIMS_GrpIS!T38)</f>
        <v>0</v>
      </c>
      <c r="U38" s="52">
        <f>SUM(CLAIMS_GrpOS:CLAIMS_GrpIS!U38)</f>
        <v>0</v>
      </c>
      <c r="V38" s="52">
        <f>SUM(CLAIMS_GrpOS:CLAIMS_GrpIS!V38)</f>
        <v>0</v>
      </c>
      <c r="W38" s="52">
        <f>SUM(CLAIMS_GrpOS:CLAIMS_GrpIS!W38)</f>
        <v>0</v>
      </c>
      <c r="X38" s="52">
        <f>SUM(CLAIMS_GrpOS:CLAIMS_GrpIS!X38)</f>
        <v>0</v>
      </c>
      <c r="Y38" s="52">
        <f>SUM(CLAIMS_GrpOS:CLAIMS_GrpIS!Y38)</f>
        <v>0</v>
      </c>
      <c r="Z38" s="52">
        <f>SUM(CLAIMS_GrpOS:CLAIMS_GrpIS!Z38)</f>
        <v>0</v>
      </c>
      <c r="AA38" s="52">
        <f>SUM(CLAIMS_GrpOS:CLAIMS_GrpIS!AA38)</f>
        <v>0</v>
      </c>
      <c r="AB38" s="52">
        <f>SUM(CLAIMS_GrpOS:CLAIMS_GrpIS!AB38)</f>
        <v>0</v>
      </c>
      <c r="AC38" s="52">
        <f>SUM(CLAIMS_GrpOS:CLAIMS_GrpIS!AC38)</f>
        <v>0</v>
      </c>
      <c r="AD38" s="52">
        <f>SUM(CLAIMS_GrpOS:CLAIMS_GrpIS!AD38)</f>
        <v>0</v>
      </c>
      <c r="AE38" s="52">
        <f>SUM(CLAIMS_GrpOS:CLAIMS_GrpIS!AE38)</f>
        <v>0</v>
      </c>
      <c r="AF38" s="52">
        <f>SUM(CLAIMS_GrpOS:CLAIMS_GrpIS!AF38)</f>
        <v>0</v>
      </c>
      <c r="AG38" s="52">
        <f>SUM(CLAIMS_GrpOS:CLAIMS_GrpIS!AG38)</f>
        <v>0</v>
      </c>
      <c r="AH38" s="52">
        <f>SUM(CLAIMS_GrpOS:CLAIMS_GrpIS!AH38)</f>
        <v>0</v>
      </c>
      <c r="AI38" s="52">
        <f>SUM(CLAIMS_GrpOS:CLAIMS_GrpIS!AI38)</f>
        <v>0</v>
      </c>
      <c r="AJ38" s="52">
        <f>SUM(CLAIMS_GrpOS:CLAIMS_GrpIS!AJ38)</f>
        <v>0</v>
      </c>
      <c r="AK38" s="52">
        <f>SUM(CLAIMS_GrpOS:CLAIMS_GrpIS!AK38)</f>
        <v>0</v>
      </c>
      <c r="AL38" s="52">
        <f>SUM(CLAIMS_GrpOS:CLAIMS_GrpIS!AL38)</f>
        <v>0</v>
      </c>
      <c r="AM38" s="52">
        <f>SUM(CLAIMS_GrpOS:CLAIMS_GrpIS!AM38)</f>
        <v>0</v>
      </c>
      <c r="AN38" s="52">
        <f>SUM(CLAIMS_GrpOS:CLAIMS_GrpIS!AN38)</f>
        <v>0</v>
      </c>
      <c r="AO38" s="52">
        <f>SUM(CLAIMS_GrpOS:CLAIMS_GrpIS!AO38)</f>
        <v>0</v>
      </c>
      <c r="AP38" s="52">
        <f>SUM(CLAIMS_GrpOS:CLAIMS_GrpIS!AP38)</f>
        <v>0</v>
      </c>
      <c r="AQ38" s="52">
        <f>SUM(CLAIMS_GrpOS:CLAIMS_GrpIS!AQ38)</f>
        <v>0</v>
      </c>
      <c r="AR38" s="52">
        <f>SUM(CLAIMS_GrpOS:CLAIMS_GrpIS!AR38)</f>
        <v>0</v>
      </c>
      <c r="AS38" s="52">
        <f>SUM(CLAIMS_GrpOS:CLAIMS_GrpIS!AS38)</f>
        <v>0</v>
      </c>
      <c r="AT38" s="52">
        <f>SUM(CLAIMS_GrpOS:CLAIMS_GrpIS!AT38)</f>
        <v>0</v>
      </c>
      <c r="AU38" s="52">
        <f>SUM(CLAIMS_GrpOS:CLAIMS_GrpIS!AU38)</f>
        <v>0</v>
      </c>
      <c r="AV38" s="52">
        <f>SUM(CLAIMS_GrpOS:CLAIMS_GrpIS!AV38)</f>
        <v>0</v>
      </c>
      <c r="AW38" s="52">
        <f>SUM(CLAIMS_GrpOS:CLAIMS_GrpIS!AW38)</f>
        <v>0</v>
      </c>
      <c r="AX38" s="52">
        <f>SUM(CLAIMS_GrpOS:CLAIMS_GrpIS!AX38)</f>
        <v>0</v>
      </c>
      <c r="AY38" s="52">
        <f>SUM(CLAIMS_GrpOS:CLAIMS_GrpIS!AY38)</f>
        <v>0</v>
      </c>
      <c r="AZ38" s="52">
        <f>SUM(CLAIMS_GrpOS:CLAIMS_GrpIS!AZ38)</f>
        <v>0</v>
      </c>
      <c r="BA38" s="52">
        <f>SUM(CLAIMS_GrpOS:CLAIMS_GrpIS!BA38)</f>
        <v>0</v>
      </c>
      <c r="BB38" s="52">
        <f>SUM(CLAIMS_GrpOS:CLAIMS_GrpIS!BB38)</f>
        <v>0</v>
      </c>
      <c r="BC38" s="52">
        <f>SUM(CLAIMS_GrpOS:CLAIMS_GrpIS!BC38)</f>
        <v>0</v>
      </c>
      <c r="BD38" s="52">
        <f>SUM(CLAIMS_GrpOS:CLAIMS_GrpIS!BD38)</f>
        <v>0</v>
      </c>
      <c r="BE38" s="52">
        <f>SUM(CLAIMS_GrpOS:CLAIMS_GrpIS!BE38)</f>
        <v>0</v>
      </c>
      <c r="BF38" s="52">
        <f>SUM(CLAIMS_GrpOS:CLAIMS_GrpIS!BF38)</f>
        <v>0</v>
      </c>
      <c r="BG38" s="52">
        <f>SUM(CLAIMS_GrpOS:CLAIMS_GrpIS!BG38)</f>
        <v>0</v>
      </c>
      <c r="BH38" s="52">
        <f>SUM(CLAIMS_GrpOS:CLAIMS_GrpIS!BH38)</f>
        <v>0</v>
      </c>
      <c r="BI38" s="52">
        <f>SUM(CLAIMS_GrpOS:CLAIMS_GrpIS!BI38)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19">
        <f>SUM(CLAIMS_GrpOS:CLAIMS_GrpIS!F42)</f>
        <v>0</v>
      </c>
      <c r="G42" s="19">
        <f>SUM(CLAIMS_GrpOS:CLAIMS_GrpIS!G42)</f>
        <v>0</v>
      </c>
      <c r="H42" s="19">
        <f>SUM(CLAIMS_GrpOS:CLAIMS_GrpIS!H42)</f>
        <v>0</v>
      </c>
      <c r="I42" s="19">
        <f>SUM(CLAIMS_GrpOS:CLAIMS_GrpIS!I42)</f>
        <v>0</v>
      </c>
      <c r="J42" s="19">
        <f>SUM(CLAIMS_GrpOS:CLAIMS_GrpIS!J42)</f>
        <v>0</v>
      </c>
      <c r="K42" s="19">
        <f>SUM(CLAIMS_GrpOS:CLAIMS_GrpIS!K42)</f>
        <v>0</v>
      </c>
      <c r="L42" s="19">
        <f>SUM(CLAIMS_GrpOS:CLAIMS_GrpIS!L42)</f>
        <v>0</v>
      </c>
      <c r="M42" s="19">
        <f>SUM(CLAIMS_GrpOS:CLAIMS_GrpIS!M42)</f>
        <v>0</v>
      </c>
      <c r="N42" s="19">
        <f>SUM(CLAIMS_GrpOS:CLAIMS_GrpIS!N42)</f>
        <v>0</v>
      </c>
      <c r="O42" s="19">
        <f>SUM(CLAIMS_GrpOS:CLAIMS_GrpIS!O42)</f>
        <v>0</v>
      </c>
      <c r="P42" s="19">
        <f>SUM(CLAIMS_GrpOS:CLAIMS_GrpIS!P42)</f>
        <v>0</v>
      </c>
      <c r="Q42" s="19">
        <f>SUM(CLAIMS_GrpOS:CLAIMS_GrpIS!Q42)</f>
        <v>0</v>
      </c>
      <c r="R42" s="19">
        <f>SUM(CLAIMS_GrpOS:CLAIMS_GrpIS!R42)</f>
        <v>0</v>
      </c>
      <c r="S42" s="19">
        <f>SUM(CLAIMS_GrpOS:CLAIMS_GrpIS!S42)</f>
        <v>0</v>
      </c>
      <c r="T42" s="19">
        <f>SUM(CLAIMS_GrpOS:CLAIMS_GrpIS!T42)</f>
        <v>0</v>
      </c>
      <c r="U42" s="19">
        <f>SUM(CLAIMS_GrpOS:CLAIMS_GrpIS!U42)</f>
        <v>0</v>
      </c>
      <c r="V42" s="19">
        <f>SUM(CLAIMS_GrpOS:CLAIMS_GrpIS!V42)</f>
        <v>0</v>
      </c>
      <c r="W42" s="19">
        <f>SUM(CLAIMS_GrpOS:CLAIMS_GrpIS!W42)</f>
        <v>0</v>
      </c>
      <c r="X42" s="19">
        <f>SUM(CLAIMS_GrpOS:CLAIMS_GrpIS!X42)</f>
        <v>0</v>
      </c>
      <c r="Y42" s="19">
        <f>SUM(CLAIMS_GrpOS:CLAIMS_GrpIS!Y42)</f>
        <v>0</v>
      </c>
      <c r="Z42" s="19">
        <f>SUM(CLAIMS_GrpOS:CLAIMS_GrpIS!Z42)</f>
        <v>0</v>
      </c>
      <c r="AA42" s="19">
        <f>SUM(CLAIMS_GrpOS:CLAIMS_GrpIS!AA42)</f>
        <v>0</v>
      </c>
      <c r="AB42" s="19">
        <f>SUM(CLAIMS_GrpOS:CLAIMS_GrpIS!AB42)</f>
        <v>0</v>
      </c>
      <c r="AC42" s="19">
        <f>SUM(CLAIMS_GrpOS:CLAIMS_GrpIS!AC42)</f>
        <v>0</v>
      </c>
      <c r="AD42" s="19">
        <f>SUM(CLAIMS_GrpOS:CLAIMS_GrpIS!AD42)</f>
        <v>0</v>
      </c>
      <c r="AE42" s="19">
        <f>SUM(CLAIMS_GrpOS:CLAIMS_GrpIS!AE42)</f>
        <v>0</v>
      </c>
      <c r="AF42" s="19">
        <f>SUM(CLAIMS_GrpOS:CLAIMS_GrpIS!AF42)</f>
        <v>0</v>
      </c>
      <c r="AG42" s="19">
        <f>SUM(CLAIMS_GrpOS:CLAIMS_GrpIS!AG42)</f>
        <v>0</v>
      </c>
      <c r="AH42" s="19">
        <f>SUM(CLAIMS_GrpOS:CLAIMS_GrpIS!AH42)</f>
        <v>0</v>
      </c>
      <c r="AI42" s="19">
        <f>SUM(CLAIMS_GrpOS:CLAIMS_GrpIS!AI42)</f>
        <v>0</v>
      </c>
      <c r="AJ42" s="19">
        <f>SUM(CLAIMS_GrpOS:CLAIMS_GrpIS!AJ42)</f>
        <v>0</v>
      </c>
      <c r="AK42" s="19">
        <f>SUM(CLAIMS_GrpOS:CLAIMS_GrpIS!AK42)</f>
        <v>0</v>
      </c>
      <c r="AL42" s="19">
        <f>SUM(CLAIMS_GrpOS:CLAIMS_GrpIS!AL42)</f>
        <v>0</v>
      </c>
      <c r="AM42" s="19">
        <f>SUM(CLAIMS_GrpOS:CLAIMS_GrpIS!AM42)</f>
        <v>0</v>
      </c>
      <c r="AN42" s="19">
        <f>SUM(CLAIMS_GrpOS:CLAIMS_GrpIS!AN42)</f>
        <v>0</v>
      </c>
      <c r="AO42" s="19">
        <f>SUM(CLAIMS_GrpOS:CLAIMS_GrpIS!AO42)</f>
        <v>0</v>
      </c>
      <c r="AP42" s="19">
        <f>SUM(CLAIMS_GrpOS:CLAIMS_GrpIS!AP42)</f>
        <v>0</v>
      </c>
      <c r="AQ42" s="19">
        <f>SUM(CLAIMS_GrpOS:CLAIMS_GrpIS!AQ42)</f>
        <v>0</v>
      </c>
      <c r="AR42" s="19">
        <f>SUM(CLAIMS_GrpOS:CLAIMS_GrpIS!AR42)</f>
        <v>0</v>
      </c>
      <c r="AS42" s="19">
        <f>SUM(CLAIMS_GrpOS:CLAIMS_GrpIS!AS42)</f>
        <v>0</v>
      </c>
      <c r="AT42" s="19">
        <f>SUM(CLAIMS_GrpOS:CLAIMS_GrpIS!AT42)</f>
        <v>0</v>
      </c>
      <c r="AU42" s="19">
        <f>SUM(CLAIMS_GrpOS:CLAIMS_GrpIS!AU42)</f>
        <v>0</v>
      </c>
      <c r="AV42" s="19">
        <f>SUM(CLAIMS_GrpOS:CLAIMS_GrpIS!AV42)</f>
        <v>0</v>
      </c>
      <c r="AW42" s="19">
        <f>SUM(CLAIMS_GrpOS:CLAIMS_GrpIS!AW42)</f>
        <v>0</v>
      </c>
      <c r="AX42" s="19">
        <f>SUM(CLAIMS_GrpOS:CLAIMS_GrpIS!AX42)</f>
        <v>0</v>
      </c>
      <c r="AY42" s="19">
        <f>SUM(CLAIMS_GrpOS:CLAIMS_GrpIS!AY42)</f>
        <v>0</v>
      </c>
      <c r="AZ42" s="19">
        <f>SUM(CLAIMS_GrpOS:CLAIMS_GrpIS!AZ42)</f>
        <v>0</v>
      </c>
      <c r="BA42" s="19">
        <f>SUM(CLAIMS_GrpOS:CLAIMS_GrpIS!BA42)</f>
        <v>0</v>
      </c>
      <c r="BB42" s="19">
        <f>SUM(CLAIMS_GrpOS:CLAIMS_GrpIS!BB42)</f>
        <v>0</v>
      </c>
      <c r="BC42" s="19">
        <f>SUM(CLAIMS_GrpOS:CLAIMS_GrpIS!BC42)</f>
        <v>0</v>
      </c>
      <c r="BD42" s="19">
        <f>SUM(CLAIMS_GrpOS:CLAIMS_GrpIS!BD42)</f>
        <v>0</v>
      </c>
      <c r="BE42" s="19">
        <f>SUM(CLAIMS_GrpOS:CLAIMS_GrpIS!BE42)</f>
        <v>0</v>
      </c>
      <c r="BF42" s="19">
        <f>SUM(CLAIMS_GrpOS:CLAIMS_GrpIS!BF42)</f>
        <v>0</v>
      </c>
      <c r="BG42" s="19">
        <f>SUM(CLAIMS_GrpOS:CLAIMS_GrpIS!BG42)</f>
        <v>0</v>
      </c>
      <c r="BH42" s="19">
        <f>SUM(CLAIMS_GrpOS:CLAIMS_GrpIS!BH42)</f>
        <v>0</v>
      </c>
      <c r="BI42" s="19">
        <f>SUM(CLAIMS_GrpOS:CLAIMS_GrpIS!BI42)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156">
        <f>SUM(CLAIMS_GrpOS:CLAIMS_GrpIS!F44)</f>
        <v>0</v>
      </c>
      <c r="G44" s="156">
        <f>SUM(CLAIMS_GrpOS:CLAIMS_GrpIS!G44)</f>
        <v>0</v>
      </c>
      <c r="H44" s="156">
        <f>SUM(CLAIMS_GrpOS:CLAIMS_GrpIS!H44)</f>
        <v>0</v>
      </c>
      <c r="I44" s="156">
        <f>SUM(CLAIMS_GrpOS:CLAIMS_GrpIS!I44)</f>
        <v>0</v>
      </c>
      <c r="J44" s="156">
        <f>SUM(CLAIMS_GrpOS:CLAIMS_GrpIS!J44)</f>
        <v>0</v>
      </c>
      <c r="K44" s="156">
        <f>SUM(CLAIMS_GrpOS:CLAIMS_GrpIS!K44)</f>
        <v>0</v>
      </c>
      <c r="L44" s="156">
        <f>SUM(CLAIMS_GrpOS:CLAIMS_GrpIS!L44)</f>
        <v>0</v>
      </c>
      <c r="M44" s="156">
        <f>SUM(CLAIMS_GrpOS:CLAIMS_GrpIS!M44)</f>
        <v>0</v>
      </c>
      <c r="N44" s="156">
        <f>SUM(CLAIMS_GrpOS:CLAIMS_GrpIS!N44)</f>
        <v>0</v>
      </c>
      <c r="O44" s="156">
        <f>SUM(CLAIMS_GrpOS:CLAIMS_GrpIS!O44)</f>
        <v>0</v>
      </c>
      <c r="P44" s="156">
        <f>SUM(CLAIMS_GrpOS:CLAIMS_GrpIS!P44)</f>
        <v>0</v>
      </c>
      <c r="Q44" s="156">
        <f>SUM(CLAIMS_GrpOS:CLAIMS_GrpIS!Q44)</f>
        <v>0</v>
      </c>
      <c r="R44" s="156">
        <f>SUM(CLAIMS_GrpOS:CLAIMS_GrpIS!R44)</f>
        <v>0</v>
      </c>
      <c r="S44" s="156">
        <f>SUM(CLAIMS_GrpOS:CLAIMS_GrpIS!S44)</f>
        <v>0</v>
      </c>
      <c r="T44" s="156">
        <f>SUM(CLAIMS_GrpOS:CLAIMS_GrpIS!T44)</f>
        <v>0</v>
      </c>
      <c r="U44" s="156">
        <f>SUM(CLAIMS_GrpOS:CLAIMS_GrpIS!U44)</f>
        <v>0</v>
      </c>
      <c r="V44" s="156">
        <f>SUM(CLAIMS_GrpOS:CLAIMS_GrpIS!V44)</f>
        <v>0</v>
      </c>
      <c r="W44" s="156">
        <f>SUM(CLAIMS_GrpOS:CLAIMS_GrpIS!W44)</f>
        <v>0</v>
      </c>
      <c r="X44" s="156">
        <f>SUM(CLAIMS_GrpOS:CLAIMS_GrpIS!X44)</f>
        <v>0</v>
      </c>
      <c r="Y44" s="156">
        <f>SUM(CLAIMS_GrpOS:CLAIMS_GrpIS!Y44)</f>
        <v>0</v>
      </c>
      <c r="Z44" s="156">
        <f>SUM(CLAIMS_GrpOS:CLAIMS_GrpIS!Z44)</f>
        <v>0</v>
      </c>
      <c r="AA44" s="156">
        <f>SUM(CLAIMS_GrpOS:CLAIMS_GrpIS!AA44)</f>
        <v>0</v>
      </c>
      <c r="AB44" s="156">
        <f>SUM(CLAIMS_GrpOS:CLAIMS_GrpIS!AB44)</f>
        <v>0</v>
      </c>
      <c r="AC44" s="156">
        <f>SUM(CLAIMS_GrpOS:CLAIMS_GrpIS!AC44)</f>
        <v>0</v>
      </c>
      <c r="AD44" s="156">
        <f>SUM(CLAIMS_GrpOS:CLAIMS_GrpIS!AD44)</f>
        <v>0</v>
      </c>
      <c r="AE44" s="156">
        <f>SUM(CLAIMS_GrpOS:CLAIMS_GrpIS!AE44)</f>
        <v>0</v>
      </c>
      <c r="AF44" s="156">
        <f>SUM(CLAIMS_GrpOS:CLAIMS_GrpIS!AF44)</f>
        <v>0</v>
      </c>
      <c r="AG44" s="156">
        <f>SUM(CLAIMS_GrpOS:CLAIMS_GrpIS!AG44)</f>
        <v>0</v>
      </c>
      <c r="AH44" s="156">
        <f>SUM(CLAIMS_GrpOS:CLAIMS_GrpIS!AH44)</f>
        <v>0</v>
      </c>
      <c r="AI44" s="156">
        <f>SUM(CLAIMS_GrpOS:CLAIMS_GrpIS!AI44)</f>
        <v>0</v>
      </c>
      <c r="AJ44" s="156">
        <f>SUM(CLAIMS_GrpOS:CLAIMS_GrpIS!AJ44)</f>
        <v>0</v>
      </c>
      <c r="AK44" s="156">
        <f>SUM(CLAIMS_GrpOS:CLAIMS_GrpIS!AK44)</f>
        <v>0</v>
      </c>
      <c r="AL44" s="156">
        <f>SUM(CLAIMS_GrpOS:CLAIMS_GrpIS!AL44)</f>
        <v>0</v>
      </c>
      <c r="AM44" s="156">
        <f>SUM(CLAIMS_GrpOS:CLAIMS_GrpIS!AM44)</f>
        <v>0</v>
      </c>
      <c r="AN44" s="156">
        <f>SUM(CLAIMS_GrpOS:CLAIMS_GrpIS!AN44)</f>
        <v>0</v>
      </c>
      <c r="AO44" s="156">
        <f>SUM(CLAIMS_GrpOS:CLAIMS_GrpIS!AO44)</f>
        <v>0</v>
      </c>
      <c r="AP44" s="156">
        <f>SUM(CLAIMS_GrpOS:CLAIMS_GrpIS!AP44)</f>
        <v>0</v>
      </c>
      <c r="AQ44" s="156">
        <f>SUM(CLAIMS_GrpOS:CLAIMS_GrpIS!AQ44)</f>
        <v>0</v>
      </c>
      <c r="AR44" s="156">
        <f>SUM(CLAIMS_GrpOS:CLAIMS_GrpIS!AR44)</f>
        <v>0</v>
      </c>
      <c r="AS44" s="156">
        <f>SUM(CLAIMS_GrpOS:CLAIMS_GrpIS!AS44)</f>
        <v>0</v>
      </c>
      <c r="AT44" s="156">
        <f>SUM(CLAIMS_GrpOS:CLAIMS_GrpIS!AT44)</f>
        <v>0</v>
      </c>
      <c r="AU44" s="156">
        <f>SUM(CLAIMS_GrpOS:CLAIMS_GrpIS!AU44)</f>
        <v>0</v>
      </c>
      <c r="AV44" s="156">
        <f>SUM(CLAIMS_GrpOS:CLAIMS_GrpIS!AV44)</f>
        <v>0</v>
      </c>
      <c r="AW44" s="156">
        <f>SUM(CLAIMS_GrpOS:CLAIMS_GrpIS!AW44)</f>
        <v>0</v>
      </c>
      <c r="AX44" s="156">
        <f>SUM(CLAIMS_GrpOS:CLAIMS_GrpIS!AX44)</f>
        <v>0</v>
      </c>
      <c r="AY44" s="156">
        <f>SUM(CLAIMS_GrpOS:CLAIMS_GrpIS!AY44)</f>
        <v>0</v>
      </c>
      <c r="AZ44" s="156">
        <f>SUM(CLAIMS_GrpOS:CLAIMS_GrpIS!AZ44)</f>
        <v>0</v>
      </c>
      <c r="BA44" s="156">
        <f>SUM(CLAIMS_GrpOS:CLAIMS_GrpIS!BA44)</f>
        <v>0</v>
      </c>
      <c r="BB44" s="156">
        <f>SUM(CLAIMS_GrpOS:CLAIMS_GrpIS!BB44)</f>
        <v>0</v>
      </c>
      <c r="BC44" s="156">
        <f>SUM(CLAIMS_GrpOS:CLAIMS_GrpIS!BC44)</f>
        <v>0</v>
      </c>
      <c r="BD44" s="156">
        <f>SUM(CLAIMS_GrpOS:CLAIMS_GrpIS!BD44)</f>
        <v>0</v>
      </c>
      <c r="BE44" s="156">
        <f>SUM(CLAIMS_GrpOS:CLAIMS_GrpIS!BE44)</f>
        <v>0</v>
      </c>
      <c r="BF44" s="156">
        <f>SUM(CLAIMS_GrpOS:CLAIMS_GrpIS!BF44)</f>
        <v>0</v>
      </c>
      <c r="BG44" s="156">
        <f>SUM(CLAIMS_GrpOS:CLAIMS_GrpIS!BG44)</f>
        <v>0</v>
      </c>
      <c r="BH44" s="156">
        <f>SUM(CLAIMS_GrpOS:CLAIMS_GrpIS!BH44)</f>
        <v>0</v>
      </c>
      <c r="BI44" s="156">
        <f>SUM(CLAIMS_GrpOS:CLAIMS_GrpIS!BI44)</f>
        <v>0</v>
      </c>
    </row>
    <row r="45" spans="1:61" x14ac:dyDescent="0.55000000000000004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19">
        <f>SUM(CLAIMS_GrpOS:CLAIMS_GrpIS!F46)</f>
        <v>0</v>
      </c>
      <c r="G46" s="19">
        <f>SUM(CLAIMS_GrpOS:CLAIMS_GrpIS!G46)</f>
        <v>0</v>
      </c>
      <c r="H46" s="19">
        <f>SUM(CLAIMS_GrpOS:CLAIMS_GrpIS!H46)</f>
        <v>0</v>
      </c>
      <c r="I46" s="19">
        <f>SUM(CLAIMS_GrpOS:CLAIMS_GrpIS!I46)</f>
        <v>0</v>
      </c>
      <c r="J46" s="19">
        <f>SUM(CLAIMS_GrpOS:CLAIMS_GrpIS!J46)</f>
        <v>0</v>
      </c>
      <c r="K46" s="19">
        <f>SUM(CLAIMS_GrpOS:CLAIMS_GrpIS!K46)</f>
        <v>0</v>
      </c>
      <c r="L46" s="19">
        <f>SUM(CLAIMS_GrpOS:CLAIMS_GrpIS!L46)</f>
        <v>0</v>
      </c>
      <c r="M46" s="19">
        <f>SUM(CLAIMS_GrpOS:CLAIMS_GrpIS!M46)</f>
        <v>0</v>
      </c>
      <c r="N46" s="19">
        <f>SUM(CLAIMS_GrpOS:CLAIMS_GrpIS!N46)</f>
        <v>0</v>
      </c>
      <c r="O46" s="19">
        <f>SUM(CLAIMS_GrpOS:CLAIMS_GrpIS!O46)</f>
        <v>0</v>
      </c>
      <c r="P46" s="19">
        <f>SUM(CLAIMS_GrpOS:CLAIMS_GrpIS!P46)</f>
        <v>0</v>
      </c>
      <c r="Q46" s="19">
        <f>SUM(CLAIMS_GrpOS:CLAIMS_GrpIS!Q46)</f>
        <v>0</v>
      </c>
      <c r="R46" s="19">
        <f>SUM(CLAIMS_GrpOS:CLAIMS_GrpIS!R46)</f>
        <v>0</v>
      </c>
      <c r="S46" s="19">
        <f>SUM(CLAIMS_GrpOS:CLAIMS_GrpIS!S46)</f>
        <v>0</v>
      </c>
      <c r="T46" s="19">
        <f>SUM(CLAIMS_GrpOS:CLAIMS_GrpIS!T46)</f>
        <v>0</v>
      </c>
      <c r="U46" s="19">
        <f>SUM(CLAIMS_GrpOS:CLAIMS_GrpIS!U46)</f>
        <v>0</v>
      </c>
      <c r="V46" s="19">
        <f>SUM(CLAIMS_GrpOS:CLAIMS_GrpIS!V46)</f>
        <v>0</v>
      </c>
      <c r="W46" s="19">
        <f>SUM(CLAIMS_GrpOS:CLAIMS_GrpIS!W46)</f>
        <v>0</v>
      </c>
      <c r="X46" s="19">
        <f>SUM(CLAIMS_GrpOS:CLAIMS_GrpIS!X46)</f>
        <v>0</v>
      </c>
      <c r="Y46" s="19">
        <f>SUM(CLAIMS_GrpOS:CLAIMS_GrpIS!Y46)</f>
        <v>0</v>
      </c>
      <c r="Z46" s="19">
        <f>SUM(CLAIMS_GrpOS:CLAIMS_GrpIS!Z46)</f>
        <v>0</v>
      </c>
      <c r="AA46" s="19">
        <f>SUM(CLAIMS_GrpOS:CLAIMS_GrpIS!AA46)</f>
        <v>0</v>
      </c>
      <c r="AB46" s="19">
        <f>SUM(CLAIMS_GrpOS:CLAIMS_GrpIS!AB46)</f>
        <v>0</v>
      </c>
      <c r="AC46" s="19">
        <f>SUM(CLAIMS_GrpOS:CLAIMS_GrpIS!AC46)</f>
        <v>0</v>
      </c>
      <c r="AD46" s="19">
        <f>SUM(CLAIMS_GrpOS:CLAIMS_GrpIS!AD46)</f>
        <v>0</v>
      </c>
      <c r="AE46" s="19">
        <f>SUM(CLAIMS_GrpOS:CLAIMS_GrpIS!AE46)</f>
        <v>0</v>
      </c>
      <c r="AF46" s="19">
        <f>SUM(CLAIMS_GrpOS:CLAIMS_GrpIS!AF46)</f>
        <v>0</v>
      </c>
      <c r="AG46" s="19">
        <f>SUM(CLAIMS_GrpOS:CLAIMS_GrpIS!AG46)</f>
        <v>0</v>
      </c>
      <c r="AH46" s="19">
        <f>SUM(CLAIMS_GrpOS:CLAIMS_GrpIS!AH46)</f>
        <v>0</v>
      </c>
      <c r="AI46" s="19">
        <f>SUM(CLAIMS_GrpOS:CLAIMS_GrpIS!AI46)</f>
        <v>0</v>
      </c>
      <c r="AJ46" s="19">
        <f>SUM(CLAIMS_GrpOS:CLAIMS_GrpIS!AJ46)</f>
        <v>0</v>
      </c>
      <c r="AK46" s="19">
        <f>SUM(CLAIMS_GrpOS:CLAIMS_GrpIS!AK46)</f>
        <v>0</v>
      </c>
      <c r="AL46" s="19">
        <f>SUM(CLAIMS_GrpOS:CLAIMS_GrpIS!AL46)</f>
        <v>0</v>
      </c>
      <c r="AM46" s="19">
        <f>SUM(CLAIMS_GrpOS:CLAIMS_GrpIS!AM46)</f>
        <v>0</v>
      </c>
      <c r="AN46" s="19">
        <f>SUM(CLAIMS_GrpOS:CLAIMS_GrpIS!AN46)</f>
        <v>0</v>
      </c>
      <c r="AO46" s="19">
        <f>SUM(CLAIMS_GrpOS:CLAIMS_GrpIS!AO46)</f>
        <v>0</v>
      </c>
      <c r="AP46" s="19">
        <f>SUM(CLAIMS_GrpOS:CLAIMS_GrpIS!AP46)</f>
        <v>0</v>
      </c>
      <c r="AQ46" s="19">
        <f>SUM(CLAIMS_GrpOS:CLAIMS_GrpIS!AQ46)</f>
        <v>0</v>
      </c>
      <c r="AR46" s="19">
        <f>SUM(CLAIMS_GrpOS:CLAIMS_GrpIS!AR46)</f>
        <v>0</v>
      </c>
      <c r="AS46" s="19">
        <f>SUM(CLAIMS_GrpOS:CLAIMS_GrpIS!AS46)</f>
        <v>0</v>
      </c>
      <c r="AT46" s="19">
        <f>SUM(CLAIMS_GrpOS:CLAIMS_GrpIS!AT46)</f>
        <v>0</v>
      </c>
      <c r="AU46" s="19">
        <f>SUM(CLAIMS_GrpOS:CLAIMS_GrpIS!AU46)</f>
        <v>0</v>
      </c>
      <c r="AV46" s="19">
        <f>SUM(CLAIMS_GrpOS:CLAIMS_GrpIS!AV46)</f>
        <v>0</v>
      </c>
      <c r="AW46" s="19">
        <f>SUM(CLAIMS_GrpOS:CLAIMS_GrpIS!AW46)</f>
        <v>0</v>
      </c>
      <c r="AX46" s="19">
        <f>SUM(CLAIMS_GrpOS:CLAIMS_GrpIS!AX46)</f>
        <v>0</v>
      </c>
      <c r="AY46" s="19">
        <f>SUM(CLAIMS_GrpOS:CLAIMS_GrpIS!AY46)</f>
        <v>0</v>
      </c>
      <c r="AZ46" s="19">
        <f>SUM(CLAIMS_GrpOS:CLAIMS_GrpIS!AZ46)</f>
        <v>0</v>
      </c>
      <c r="BA46" s="19">
        <f>SUM(CLAIMS_GrpOS:CLAIMS_GrpIS!BA46)</f>
        <v>0</v>
      </c>
      <c r="BB46" s="19">
        <f>SUM(CLAIMS_GrpOS:CLAIMS_GrpIS!BB46)</f>
        <v>0</v>
      </c>
      <c r="BC46" s="19">
        <f>SUM(CLAIMS_GrpOS:CLAIMS_GrpIS!BC46)</f>
        <v>0</v>
      </c>
      <c r="BD46" s="19">
        <f>SUM(CLAIMS_GrpOS:CLAIMS_GrpIS!BD46)</f>
        <v>0</v>
      </c>
      <c r="BE46" s="19">
        <f>SUM(CLAIMS_GrpOS:CLAIMS_GrpIS!BE46)</f>
        <v>0</v>
      </c>
      <c r="BF46" s="19">
        <f>SUM(CLAIMS_GrpOS:CLAIMS_GrpIS!BF46)</f>
        <v>0</v>
      </c>
      <c r="BG46" s="19">
        <f>SUM(CLAIMS_GrpOS:CLAIMS_GrpIS!BG46)</f>
        <v>0</v>
      </c>
      <c r="BH46" s="19">
        <f>SUM(CLAIMS_GrpOS:CLAIMS_GrpIS!BH46)</f>
        <v>0</v>
      </c>
      <c r="BI46" s="19">
        <f>SUM(CLAIMS_GrpOS:CLAIMS_GrpIS!BI46)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19">
        <f>SUM(CLAIMS_GrpOS:CLAIMS_GrpIS!F47)</f>
        <v>0</v>
      </c>
      <c r="G47" s="19">
        <f>SUM(CLAIMS_GrpOS:CLAIMS_GrpIS!G47)</f>
        <v>0</v>
      </c>
      <c r="H47" s="19">
        <f>SUM(CLAIMS_GrpOS:CLAIMS_GrpIS!H47)</f>
        <v>0</v>
      </c>
      <c r="I47" s="19">
        <f>SUM(CLAIMS_GrpOS:CLAIMS_GrpIS!I47)</f>
        <v>0</v>
      </c>
      <c r="J47" s="19">
        <f>SUM(CLAIMS_GrpOS:CLAIMS_GrpIS!J47)</f>
        <v>0</v>
      </c>
      <c r="K47" s="19">
        <f>SUM(CLAIMS_GrpOS:CLAIMS_GrpIS!K47)</f>
        <v>0</v>
      </c>
      <c r="L47" s="19">
        <f>SUM(CLAIMS_GrpOS:CLAIMS_GrpIS!L47)</f>
        <v>0</v>
      </c>
      <c r="M47" s="19">
        <f>SUM(CLAIMS_GrpOS:CLAIMS_GrpIS!M47)</f>
        <v>0</v>
      </c>
      <c r="N47" s="19">
        <f>SUM(CLAIMS_GrpOS:CLAIMS_GrpIS!N47)</f>
        <v>0</v>
      </c>
      <c r="O47" s="19">
        <f>SUM(CLAIMS_GrpOS:CLAIMS_GrpIS!O47)</f>
        <v>0</v>
      </c>
      <c r="P47" s="19">
        <f>SUM(CLAIMS_GrpOS:CLAIMS_GrpIS!P47)</f>
        <v>0</v>
      </c>
      <c r="Q47" s="19">
        <f>SUM(CLAIMS_GrpOS:CLAIMS_GrpIS!Q47)</f>
        <v>0</v>
      </c>
      <c r="R47" s="19">
        <f>SUM(CLAIMS_GrpOS:CLAIMS_GrpIS!R47)</f>
        <v>0</v>
      </c>
      <c r="S47" s="19">
        <f>SUM(CLAIMS_GrpOS:CLAIMS_GrpIS!S47)</f>
        <v>0</v>
      </c>
      <c r="T47" s="19">
        <f>SUM(CLAIMS_GrpOS:CLAIMS_GrpIS!T47)</f>
        <v>0</v>
      </c>
      <c r="U47" s="19">
        <f>SUM(CLAIMS_GrpOS:CLAIMS_GrpIS!U47)</f>
        <v>0</v>
      </c>
      <c r="V47" s="19">
        <f>SUM(CLAIMS_GrpOS:CLAIMS_GrpIS!V47)</f>
        <v>0</v>
      </c>
      <c r="W47" s="19">
        <f>SUM(CLAIMS_GrpOS:CLAIMS_GrpIS!W47)</f>
        <v>0</v>
      </c>
      <c r="X47" s="19">
        <f>SUM(CLAIMS_GrpOS:CLAIMS_GrpIS!X47)</f>
        <v>0</v>
      </c>
      <c r="Y47" s="19">
        <f>SUM(CLAIMS_GrpOS:CLAIMS_GrpIS!Y47)</f>
        <v>0</v>
      </c>
      <c r="Z47" s="19">
        <f>SUM(CLAIMS_GrpOS:CLAIMS_GrpIS!Z47)</f>
        <v>0</v>
      </c>
      <c r="AA47" s="19">
        <f>SUM(CLAIMS_GrpOS:CLAIMS_GrpIS!AA47)</f>
        <v>0</v>
      </c>
      <c r="AB47" s="19">
        <f>SUM(CLAIMS_GrpOS:CLAIMS_GrpIS!AB47)</f>
        <v>0</v>
      </c>
      <c r="AC47" s="19">
        <f>SUM(CLAIMS_GrpOS:CLAIMS_GrpIS!AC47)</f>
        <v>0</v>
      </c>
      <c r="AD47" s="19">
        <f>SUM(CLAIMS_GrpOS:CLAIMS_GrpIS!AD47)</f>
        <v>0</v>
      </c>
      <c r="AE47" s="19">
        <f>SUM(CLAIMS_GrpOS:CLAIMS_GrpIS!AE47)</f>
        <v>0</v>
      </c>
      <c r="AF47" s="19">
        <f>SUM(CLAIMS_GrpOS:CLAIMS_GrpIS!AF47)</f>
        <v>0</v>
      </c>
      <c r="AG47" s="19">
        <f>SUM(CLAIMS_GrpOS:CLAIMS_GrpIS!AG47)</f>
        <v>0</v>
      </c>
      <c r="AH47" s="19">
        <f>SUM(CLAIMS_GrpOS:CLAIMS_GrpIS!AH47)</f>
        <v>0</v>
      </c>
      <c r="AI47" s="19">
        <f>SUM(CLAIMS_GrpOS:CLAIMS_GrpIS!AI47)</f>
        <v>0</v>
      </c>
      <c r="AJ47" s="19">
        <f>SUM(CLAIMS_GrpOS:CLAIMS_GrpIS!AJ47)</f>
        <v>0</v>
      </c>
      <c r="AK47" s="19">
        <f>SUM(CLAIMS_GrpOS:CLAIMS_GrpIS!AK47)</f>
        <v>0</v>
      </c>
      <c r="AL47" s="19">
        <f>SUM(CLAIMS_GrpOS:CLAIMS_GrpIS!AL47)</f>
        <v>0</v>
      </c>
      <c r="AM47" s="19">
        <f>SUM(CLAIMS_GrpOS:CLAIMS_GrpIS!AM47)</f>
        <v>0</v>
      </c>
      <c r="AN47" s="19">
        <f>SUM(CLAIMS_GrpOS:CLAIMS_GrpIS!AN47)</f>
        <v>0</v>
      </c>
      <c r="AO47" s="19">
        <f>SUM(CLAIMS_GrpOS:CLAIMS_GrpIS!AO47)</f>
        <v>0</v>
      </c>
      <c r="AP47" s="19">
        <f>SUM(CLAIMS_GrpOS:CLAIMS_GrpIS!AP47)</f>
        <v>0</v>
      </c>
      <c r="AQ47" s="19">
        <f>SUM(CLAIMS_GrpOS:CLAIMS_GrpIS!AQ47)</f>
        <v>0</v>
      </c>
      <c r="AR47" s="19">
        <f>SUM(CLAIMS_GrpOS:CLAIMS_GrpIS!AR47)</f>
        <v>0</v>
      </c>
      <c r="AS47" s="19">
        <f>SUM(CLAIMS_GrpOS:CLAIMS_GrpIS!AS47)</f>
        <v>0</v>
      </c>
      <c r="AT47" s="19">
        <f>SUM(CLAIMS_GrpOS:CLAIMS_GrpIS!AT47)</f>
        <v>0</v>
      </c>
      <c r="AU47" s="19">
        <f>SUM(CLAIMS_GrpOS:CLAIMS_GrpIS!AU47)</f>
        <v>0</v>
      </c>
      <c r="AV47" s="19">
        <f>SUM(CLAIMS_GrpOS:CLAIMS_GrpIS!AV47)</f>
        <v>0</v>
      </c>
      <c r="AW47" s="19">
        <f>SUM(CLAIMS_GrpOS:CLAIMS_GrpIS!AW47)</f>
        <v>0</v>
      </c>
      <c r="AX47" s="19">
        <f>SUM(CLAIMS_GrpOS:CLAIMS_GrpIS!AX47)</f>
        <v>0</v>
      </c>
      <c r="AY47" s="19">
        <f>SUM(CLAIMS_GrpOS:CLAIMS_GrpIS!AY47)</f>
        <v>0</v>
      </c>
      <c r="AZ47" s="19">
        <f>SUM(CLAIMS_GrpOS:CLAIMS_GrpIS!AZ47)</f>
        <v>0</v>
      </c>
      <c r="BA47" s="19">
        <f>SUM(CLAIMS_GrpOS:CLAIMS_GrpIS!BA47)</f>
        <v>0</v>
      </c>
      <c r="BB47" s="19">
        <f>SUM(CLAIMS_GrpOS:CLAIMS_GrpIS!BB47)</f>
        <v>0</v>
      </c>
      <c r="BC47" s="19">
        <f>SUM(CLAIMS_GrpOS:CLAIMS_GrpIS!BC47)</f>
        <v>0</v>
      </c>
      <c r="BD47" s="19">
        <f>SUM(CLAIMS_GrpOS:CLAIMS_GrpIS!BD47)</f>
        <v>0</v>
      </c>
      <c r="BE47" s="19">
        <f>SUM(CLAIMS_GrpOS:CLAIMS_GrpIS!BE47)</f>
        <v>0</v>
      </c>
      <c r="BF47" s="19">
        <f>SUM(CLAIMS_GrpOS:CLAIMS_GrpIS!BF47)</f>
        <v>0</v>
      </c>
      <c r="BG47" s="19">
        <f>SUM(CLAIMS_GrpOS:CLAIMS_GrpIS!BG47)</f>
        <v>0</v>
      </c>
      <c r="BH47" s="19">
        <f>SUM(CLAIMS_GrpOS:CLAIMS_GrpIS!BH47)</f>
        <v>0</v>
      </c>
      <c r="BI47" s="19">
        <f>SUM(CLAIMS_GrpOS:CLAIMS_GrpIS!BI47)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19">
        <f>SUM(CLAIMS_GrpOS:CLAIMS_GrpIS!F48)</f>
        <v>0</v>
      </c>
      <c r="G48" s="19">
        <f>SUM(CLAIMS_GrpOS:CLAIMS_GrpIS!G48)</f>
        <v>0</v>
      </c>
      <c r="H48" s="19">
        <f>SUM(CLAIMS_GrpOS:CLAIMS_GrpIS!H48)</f>
        <v>0</v>
      </c>
      <c r="I48" s="19">
        <f>SUM(CLAIMS_GrpOS:CLAIMS_GrpIS!I48)</f>
        <v>0</v>
      </c>
      <c r="J48" s="19">
        <f>SUM(CLAIMS_GrpOS:CLAIMS_GrpIS!J48)</f>
        <v>0</v>
      </c>
      <c r="K48" s="19">
        <f>SUM(CLAIMS_GrpOS:CLAIMS_GrpIS!K48)</f>
        <v>0</v>
      </c>
      <c r="L48" s="19">
        <f>SUM(CLAIMS_GrpOS:CLAIMS_GrpIS!L48)</f>
        <v>0</v>
      </c>
      <c r="M48" s="19">
        <f>SUM(CLAIMS_GrpOS:CLAIMS_GrpIS!M48)</f>
        <v>0</v>
      </c>
      <c r="N48" s="19">
        <f>SUM(CLAIMS_GrpOS:CLAIMS_GrpIS!N48)</f>
        <v>0</v>
      </c>
      <c r="O48" s="19">
        <f>SUM(CLAIMS_GrpOS:CLAIMS_GrpIS!O48)</f>
        <v>0</v>
      </c>
      <c r="P48" s="19">
        <f>SUM(CLAIMS_GrpOS:CLAIMS_GrpIS!P48)</f>
        <v>0</v>
      </c>
      <c r="Q48" s="19">
        <f>SUM(CLAIMS_GrpOS:CLAIMS_GrpIS!Q48)</f>
        <v>0</v>
      </c>
      <c r="R48" s="19">
        <f>SUM(CLAIMS_GrpOS:CLAIMS_GrpIS!R48)</f>
        <v>0</v>
      </c>
      <c r="S48" s="19">
        <f>SUM(CLAIMS_GrpOS:CLAIMS_GrpIS!S48)</f>
        <v>0</v>
      </c>
      <c r="T48" s="19">
        <f>SUM(CLAIMS_GrpOS:CLAIMS_GrpIS!T48)</f>
        <v>0</v>
      </c>
      <c r="U48" s="19">
        <f>SUM(CLAIMS_GrpOS:CLAIMS_GrpIS!U48)</f>
        <v>0</v>
      </c>
      <c r="V48" s="19">
        <f>SUM(CLAIMS_GrpOS:CLAIMS_GrpIS!V48)</f>
        <v>0</v>
      </c>
      <c r="W48" s="19">
        <f>SUM(CLAIMS_GrpOS:CLAIMS_GrpIS!W48)</f>
        <v>0</v>
      </c>
      <c r="X48" s="19">
        <f>SUM(CLAIMS_GrpOS:CLAIMS_GrpIS!X48)</f>
        <v>0</v>
      </c>
      <c r="Y48" s="19">
        <f>SUM(CLAIMS_GrpOS:CLAIMS_GrpIS!Y48)</f>
        <v>0</v>
      </c>
      <c r="Z48" s="19">
        <f>SUM(CLAIMS_GrpOS:CLAIMS_GrpIS!Z48)</f>
        <v>0</v>
      </c>
      <c r="AA48" s="19">
        <f>SUM(CLAIMS_GrpOS:CLAIMS_GrpIS!AA48)</f>
        <v>0</v>
      </c>
      <c r="AB48" s="19">
        <f>SUM(CLAIMS_GrpOS:CLAIMS_GrpIS!AB48)</f>
        <v>0</v>
      </c>
      <c r="AC48" s="19">
        <f>SUM(CLAIMS_GrpOS:CLAIMS_GrpIS!AC48)</f>
        <v>0</v>
      </c>
      <c r="AD48" s="19">
        <f>SUM(CLAIMS_GrpOS:CLAIMS_GrpIS!AD48)</f>
        <v>0</v>
      </c>
      <c r="AE48" s="19">
        <f>SUM(CLAIMS_GrpOS:CLAIMS_GrpIS!AE48)</f>
        <v>0</v>
      </c>
      <c r="AF48" s="19">
        <f>SUM(CLAIMS_GrpOS:CLAIMS_GrpIS!AF48)</f>
        <v>0</v>
      </c>
      <c r="AG48" s="19">
        <f>SUM(CLAIMS_GrpOS:CLAIMS_GrpIS!AG48)</f>
        <v>0</v>
      </c>
      <c r="AH48" s="19">
        <f>SUM(CLAIMS_GrpOS:CLAIMS_GrpIS!AH48)</f>
        <v>0</v>
      </c>
      <c r="AI48" s="19">
        <f>SUM(CLAIMS_GrpOS:CLAIMS_GrpIS!AI48)</f>
        <v>0</v>
      </c>
      <c r="AJ48" s="19">
        <f>SUM(CLAIMS_GrpOS:CLAIMS_GrpIS!AJ48)</f>
        <v>0</v>
      </c>
      <c r="AK48" s="19">
        <f>SUM(CLAIMS_GrpOS:CLAIMS_GrpIS!AK48)</f>
        <v>0</v>
      </c>
      <c r="AL48" s="19">
        <f>SUM(CLAIMS_GrpOS:CLAIMS_GrpIS!AL48)</f>
        <v>0</v>
      </c>
      <c r="AM48" s="19">
        <f>SUM(CLAIMS_GrpOS:CLAIMS_GrpIS!AM48)</f>
        <v>0</v>
      </c>
      <c r="AN48" s="19">
        <f>SUM(CLAIMS_GrpOS:CLAIMS_GrpIS!AN48)</f>
        <v>0</v>
      </c>
      <c r="AO48" s="19">
        <f>SUM(CLAIMS_GrpOS:CLAIMS_GrpIS!AO48)</f>
        <v>0</v>
      </c>
      <c r="AP48" s="19">
        <f>SUM(CLAIMS_GrpOS:CLAIMS_GrpIS!AP48)</f>
        <v>0</v>
      </c>
      <c r="AQ48" s="19">
        <f>SUM(CLAIMS_GrpOS:CLAIMS_GrpIS!AQ48)</f>
        <v>0</v>
      </c>
      <c r="AR48" s="19">
        <f>SUM(CLAIMS_GrpOS:CLAIMS_GrpIS!AR48)</f>
        <v>0</v>
      </c>
      <c r="AS48" s="19">
        <f>SUM(CLAIMS_GrpOS:CLAIMS_GrpIS!AS48)</f>
        <v>0</v>
      </c>
      <c r="AT48" s="19">
        <f>SUM(CLAIMS_GrpOS:CLAIMS_GrpIS!AT48)</f>
        <v>0</v>
      </c>
      <c r="AU48" s="19">
        <f>SUM(CLAIMS_GrpOS:CLAIMS_GrpIS!AU48)</f>
        <v>0</v>
      </c>
      <c r="AV48" s="19">
        <f>SUM(CLAIMS_GrpOS:CLAIMS_GrpIS!AV48)</f>
        <v>0</v>
      </c>
      <c r="AW48" s="19">
        <f>SUM(CLAIMS_GrpOS:CLAIMS_GrpIS!AW48)</f>
        <v>0</v>
      </c>
      <c r="AX48" s="19">
        <f>SUM(CLAIMS_GrpOS:CLAIMS_GrpIS!AX48)</f>
        <v>0</v>
      </c>
      <c r="AY48" s="19">
        <f>SUM(CLAIMS_GrpOS:CLAIMS_GrpIS!AY48)</f>
        <v>0</v>
      </c>
      <c r="AZ48" s="19">
        <f>SUM(CLAIMS_GrpOS:CLAIMS_GrpIS!AZ48)</f>
        <v>0</v>
      </c>
      <c r="BA48" s="19">
        <f>SUM(CLAIMS_GrpOS:CLAIMS_GrpIS!BA48)</f>
        <v>0</v>
      </c>
      <c r="BB48" s="19">
        <f>SUM(CLAIMS_GrpOS:CLAIMS_GrpIS!BB48)</f>
        <v>0</v>
      </c>
      <c r="BC48" s="19">
        <f>SUM(CLAIMS_GrpOS:CLAIMS_GrpIS!BC48)</f>
        <v>0</v>
      </c>
      <c r="BD48" s="19">
        <f>SUM(CLAIMS_GrpOS:CLAIMS_GrpIS!BD48)</f>
        <v>0</v>
      </c>
      <c r="BE48" s="19">
        <f>SUM(CLAIMS_GrpOS:CLAIMS_GrpIS!BE48)</f>
        <v>0</v>
      </c>
      <c r="BF48" s="19">
        <f>SUM(CLAIMS_GrpOS:CLAIMS_GrpIS!BF48)</f>
        <v>0</v>
      </c>
      <c r="BG48" s="19">
        <f>SUM(CLAIMS_GrpOS:CLAIMS_GrpIS!BG48)</f>
        <v>0</v>
      </c>
      <c r="BH48" s="19">
        <f>SUM(CLAIMS_GrpOS:CLAIMS_GrpIS!BH48)</f>
        <v>0</v>
      </c>
      <c r="BI48" s="19">
        <f>SUM(CLAIMS_GrpOS:CLAIMS_GrpIS!BI48)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19">
        <f>SUM(CLAIMS_GrpOS:CLAIMS_GrpIS!F49)</f>
        <v>0</v>
      </c>
      <c r="G49" s="19">
        <f>SUM(CLAIMS_GrpOS:CLAIMS_GrpIS!G49)</f>
        <v>0</v>
      </c>
      <c r="H49" s="19">
        <f>SUM(CLAIMS_GrpOS:CLAIMS_GrpIS!H49)</f>
        <v>0</v>
      </c>
      <c r="I49" s="19">
        <f>SUM(CLAIMS_GrpOS:CLAIMS_GrpIS!I49)</f>
        <v>0</v>
      </c>
      <c r="J49" s="19">
        <f>SUM(CLAIMS_GrpOS:CLAIMS_GrpIS!J49)</f>
        <v>0</v>
      </c>
      <c r="K49" s="19">
        <f>SUM(CLAIMS_GrpOS:CLAIMS_GrpIS!K49)</f>
        <v>0</v>
      </c>
      <c r="L49" s="19">
        <f>SUM(CLAIMS_GrpOS:CLAIMS_GrpIS!L49)</f>
        <v>0</v>
      </c>
      <c r="M49" s="19">
        <f>SUM(CLAIMS_GrpOS:CLAIMS_GrpIS!M49)</f>
        <v>0</v>
      </c>
      <c r="N49" s="19">
        <f>SUM(CLAIMS_GrpOS:CLAIMS_GrpIS!N49)</f>
        <v>0</v>
      </c>
      <c r="O49" s="19">
        <f>SUM(CLAIMS_GrpOS:CLAIMS_GrpIS!O49)</f>
        <v>0</v>
      </c>
      <c r="P49" s="19">
        <f>SUM(CLAIMS_GrpOS:CLAIMS_GrpIS!P49)</f>
        <v>0</v>
      </c>
      <c r="Q49" s="19">
        <f>SUM(CLAIMS_GrpOS:CLAIMS_GrpIS!Q49)</f>
        <v>0</v>
      </c>
      <c r="R49" s="19">
        <f>SUM(CLAIMS_GrpOS:CLAIMS_GrpIS!R49)</f>
        <v>0</v>
      </c>
      <c r="S49" s="19">
        <f>SUM(CLAIMS_GrpOS:CLAIMS_GrpIS!S49)</f>
        <v>0</v>
      </c>
      <c r="T49" s="19">
        <f>SUM(CLAIMS_GrpOS:CLAIMS_GrpIS!T49)</f>
        <v>0</v>
      </c>
      <c r="U49" s="19">
        <f>SUM(CLAIMS_GrpOS:CLAIMS_GrpIS!U49)</f>
        <v>0</v>
      </c>
      <c r="V49" s="19">
        <f>SUM(CLAIMS_GrpOS:CLAIMS_GrpIS!V49)</f>
        <v>0</v>
      </c>
      <c r="W49" s="19">
        <f>SUM(CLAIMS_GrpOS:CLAIMS_GrpIS!W49)</f>
        <v>0</v>
      </c>
      <c r="X49" s="19">
        <f>SUM(CLAIMS_GrpOS:CLAIMS_GrpIS!X49)</f>
        <v>0</v>
      </c>
      <c r="Y49" s="19">
        <f>SUM(CLAIMS_GrpOS:CLAIMS_GrpIS!Y49)</f>
        <v>0</v>
      </c>
      <c r="Z49" s="19">
        <f>SUM(CLAIMS_GrpOS:CLAIMS_GrpIS!Z49)</f>
        <v>0</v>
      </c>
      <c r="AA49" s="19">
        <f>SUM(CLAIMS_GrpOS:CLAIMS_GrpIS!AA49)</f>
        <v>0</v>
      </c>
      <c r="AB49" s="19">
        <f>SUM(CLAIMS_GrpOS:CLAIMS_GrpIS!AB49)</f>
        <v>0</v>
      </c>
      <c r="AC49" s="19">
        <f>SUM(CLAIMS_GrpOS:CLAIMS_GrpIS!AC49)</f>
        <v>0</v>
      </c>
      <c r="AD49" s="19">
        <f>SUM(CLAIMS_GrpOS:CLAIMS_GrpIS!AD49)</f>
        <v>0</v>
      </c>
      <c r="AE49" s="19">
        <f>SUM(CLAIMS_GrpOS:CLAIMS_GrpIS!AE49)</f>
        <v>0</v>
      </c>
      <c r="AF49" s="19">
        <f>SUM(CLAIMS_GrpOS:CLAIMS_GrpIS!AF49)</f>
        <v>0</v>
      </c>
      <c r="AG49" s="19">
        <f>SUM(CLAIMS_GrpOS:CLAIMS_GrpIS!AG49)</f>
        <v>0</v>
      </c>
      <c r="AH49" s="19">
        <f>SUM(CLAIMS_GrpOS:CLAIMS_GrpIS!AH49)</f>
        <v>0</v>
      </c>
      <c r="AI49" s="19">
        <f>SUM(CLAIMS_GrpOS:CLAIMS_GrpIS!AI49)</f>
        <v>0</v>
      </c>
      <c r="AJ49" s="19">
        <f>SUM(CLAIMS_GrpOS:CLAIMS_GrpIS!AJ49)</f>
        <v>0</v>
      </c>
      <c r="AK49" s="19">
        <f>SUM(CLAIMS_GrpOS:CLAIMS_GrpIS!AK49)</f>
        <v>0</v>
      </c>
      <c r="AL49" s="19">
        <f>SUM(CLAIMS_GrpOS:CLAIMS_GrpIS!AL49)</f>
        <v>0</v>
      </c>
      <c r="AM49" s="19">
        <f>SUM(CLAIMS_GrpOS:CLAIMS_GrpIS!AM49)</f>
        <v>0</v>
      </c>
      <c r="AN49" s="19">
        <f>SUM(CLAIMS_GrpOS:CLAIMS_GrpIS!AN49)</f>
        <v>0</v>
      </c>
      <c r="AO49" s="19">
        <f>SUM(CLAIMS_GrpOS:CLAIMS_GrpIS!AO49)</f>
        <v>0</v>
      </c>
      <c r="AP49" s="19">
        <f>SUM(CLAIMS_GrpOS:CLAIMS_GrpIS!AP49)</f>
        <v>0</v>
      </c>
      <c r="AQ49" s="19">
        <f>SUM(CLAIMS_GrpOS:CLAIMS_GrpIS!AQ49)</f>
        <v>0</v>
      </c>
      <c r="AR49" s="19">
        <f>SUM(CLAIMS_GrpOS:CLAIMS_GrpIS!AR49)</f>
        <v>0</v>
      </c>
      <c r="AS49" s="19">
        <f>SUM(CLAIMS_GrpOS:CLAIMS_GrpIS!AS49)</f>
        <v>0</v>
      </c>
      <c r="AT49" s="19">
        <f>SUM(CLAIMS_GrpOS:CLAIMS_GrpIS!AT49)</f>
        <v>0</v>
      </c>
      <c r="AU49" s="19">
        <f>SUM(CLAIMS_GrpOS:CLAIMS_GrpIS!AU49)</f>
        <v>0</v>
      </c>
      <c r="AV49" s="19">
        <f>SUM(CLAIMS_GrpOS:CLAIMS_GrpIS!AV49)</f>
        <v>0</v>
      </c>
      <c r="AW49" s="19">
        <f>SUM(CLAIMS_GrpOS:CLAIMS_GrpIS!AW49)</f>
        <v>0</v>
      </c>
      <c r="AX49" s="19">
        <f>SUM(CLAIMS_GrpOS:CLAIMS_GrpIS!AX49)</f>
        <v>0</v>
      </c>
      <c r="AY49" s="19">
        <f>SUM(CLAIMS_GrpOS:CLAIMS_GrpIS!AY49)</f>
        <v>0</v>
      </c>
      <c r="AZ49" s="19">
        <f>SUM(CLAIMS_GrpOS:CLAIMS_GrpIS!AZ49)</f>
        <v>0</v>
      </c>
      <c r="BA49" s="19">
        <f>SUM(CLAIMS_GrpOS:CLAIMS_GrpIS!BA49)</f>
        <v>0</v>
      </c>
      <c r="BB49" s="19">
        <f>SUM(CLAIMS_GrpOS:CLAIMS_GrpIS!BB49)</f>
        <v>0</v>
      </c>
      <c r="BC49" s="19">
        <f>SUM(CLAIMS_GrpOS:CLAIMS_GrpIS!BC49)</f>
        <v>0</v>
      </c>
      <c r="BD49" s="19">
        <f>SUM(CLAIMS_GrpOS:CLAIMS_GrpIS!BD49)</f>
        <v>0</v>
      </c>
      <c r="BE49" s="19">
        <f>SUM(CLAIMS_GrpOS:CLAIMS_GrpIS!BE49)</f>
        <v>0</v>
      </c>
      <c r="BF49" s="19">
        <f>SUM(CLAIMS_GrpOS:CLAIMS_GrpIS!BF49)</f>
        <v>0</v>
      </c>
      <c r="BG49" s="19">
        <f>SUM(CLAIMS_GrpOS:CLAIMS_GrpIS!BG49)</f>
        <v>0</v>
      </c>
      <c r="BH49" s="19">
        <f>SUM(CLAIMS_GrpOS:CLAIMS_GrpIS!BH49)</f>
        <v>0</v>
      </c>
      <c r="BI49" s="19">
        <f>SUM(CLAIMS_GrpOS:CLAIMS_GrpIS!BI49)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19">
        <f>SUM(CLAIMS_GrpOS:CLAIMS_GrpIS!F50)</f>
        <v>0</v>
      </c>
      <c r="G50" s="19">
        <f>SUM(CLAIMS_GrpOS:CLAIMS_GrpIS!G50)</f>
        <v>0</v>
      </c>
      <c r="H50" s="19">
        <f>SUM(CLAIMS_GrpOS:CLAIMS_GrpIS!H50)</f>
        <v>0</v>
      </c>
      <c r="I50" s="19">
        <f>SUM(CLAIMS_GrpOS:CLAIMS_GrpIS!I50)</f>
        <v>0</v>
      </c>
      <c r="J50" s="19">
        <f>SUM(CLAIMS_GrpOS:CLAIMS_GrpIS!J50)</f>
        <v>0</v>
      </c>
      <c r="K50" s="19">
        <f>SUM(CLAIMS_GrpOS:CLAIMS_GrpIS!K50)</f>
        <v>0</v>
      </c>
      <c r="L50" s="19">
        <f>SUM(CLAIMS_GrpOS:CLAIMS_GrpIS!L50)</f>
        <v>0</v>
      </c>
      <c r="M50" s="19">
        <f>SUM(CLAIMS_GrpOS:CLAIMS_GrpIS!M50)</f>
        <v>0</v>
      </c>
      <c r="N50" s="19">
        <f>SUM(CLAIMS_GrpOS:CLAIMS_GrpIS!N50)</f>
        <v>0</v>
      </c>
      <c r="O50" s="19">
        <f>SUM(CLAIMS_GrpOS:CLAIMS_GrpIS!O50)</f>
        <v>0</v>
      </c>
      <c r="P50" s="19">
        <f>SUM(CLAIMS_GrpOS:CLAIMS_GrpIS!P50)</f>
        <v>0</v>
      </c>
      <c r="Q50" s="19">
        <f>SUM(CLAIMS_GrpOS:CLAIMS_GrpIS!Q50)</f>
        <v>0</v>
      </c>
      <c r="R50" s="19">
        <f>SUM(CLAIMS_GrpOS:CLAIMS_GrpIS!R50)</f>
        <v>0</v>
      </c>
      <c r="S50" s="19">
        <f>SUM(CLAIMS_GrpOS:CLAIMS_GrpIS!S50)</f>
        <v>0</v>
      </c>
      <c r="T50" s="19">
        <f>SUM(CLAIMS_GrpOS:CLAIMS_GrpIS!T50)</f>
        <v>0</v>
      </c>
      <c r="U50" s="19">
        <f>SUM(CLAIMS_GrpOS:CLAIMS_GrpIS!U50)</f>
        <v>0</v>
      </c>
      <c r="V50" s="19">
        <f>SUM(CLAIMS_GrpOS:CLAIMS_GrpIS!V50)</f>
        <v>0</v>
      </c>
      <c r="W50" s="19">
        <f>SUM(CLAIMS_GrpOS:CLAIMS_GrpIS!W50)</f>
        <v>0</v>
      </c>
      <c r="X50" s="19">
        <f>SUM(CLAIMS_GrpOS:CLAIMS_GrpIS!X50)</f>
        <v>0</v>
      </c>
      <c r="Y50" s="19">
        <f>SUM(CLAIMS_GrpOS:CLAIMS_GrpIS!Y50)</f>
        <v>0</v>
      </c>
      <c r="Z50" s="19">
        <f>SUM(CLAIMS_GrpOS:CLAIMS_GrpIS!Z50)</f>
        <v>0</v>
      </c>
      <c r="AA50" s="19">
        <f>SUM(CLAIMS_GrpOS:CLAIMS_GrpIS!AA50)</f>
        <v>0</v>
      </c>
      <c r="AB50" s="19">
        <f>SUM(CLAIMS_GrpOS:CLAIMS_GrpIS!AB50)</f>
        <v>0</v>
      </c>
      <c r="AC50" s="19">
        <f>SUM(CLAIMS_GrpOS:CLAIMS_GrpIS!AC50)</f>
        <v>0</v>
      </c>
      <c r="AD50" s="19">
        <f>SUM(CLAIMS_GrpOS:CLAIMS_GrpIS!AD50)</f>
        <v>0</v>
      </c>
      <c r="AE50" s="19">
        <f>SUM(CLAIMS_GrpOS:CLAIMS_GrpIS!AE50)</f>
        <v>0</v>
      </c>
      <c r="AF50" s="19">
        <f>SUM(CLAIMS_GrpOS:CLAIMS_GrpIS!AF50)</f>
        <v>0</v>
      </c>
      <c r="AG50" s="19">
        <f>SUM(CLAIMS_GrpOS:CLAIMS_GrpIS!AG50)</f>
        <v>0</v>
      </c>
      <c r="AH50" s="19">
        <f>SUM(CLAIMS_GrpOS:CLAIMS_GrpIS!AH50)</f>
        <v>0</v>
      </c>
      <c r="AI50" s="19">
        <f>SUM(CLAIMS_GrpOS:CLAIMS_GrpIS!AI50)</f>
        <v>0</v>
      </c>
      <c r="AJ50" s="19">
        <f>SUM(CLAIMS_GrpOS:CLAIMS_GrpIS!AJ50)</f>
        <v>0</v>
      </c>
      <c r="AK50" s="19">
        <f>SUM(CLAIMS_GrpOS:CLAIMS_GrpIS!AK50)</f>
        <v>0</v>
      </c>
      <c r="AL50" s="19">
        <f>SUM(CLAIMS_GrpOS:CLAIMS_GrpIS!AL50)</f>
        <v>0</v>
      </c>
      <c r="AM50" s="19">
        <f>SUM(CLAIMS_GrpOS:CLAIMS_GrpIS!AM50)</f>
        <v>0</v>
      </c>
      <c r="AN50" s="19">
        <f>SUM(CLAIMS_GrpOS:CLAIMS_GrpIS!AN50)</f>
        <v>0</v>
      </c>
      <c r="AO50" s="19">
        <f>SUM(CLAIMS_GrpOS:CLAIMS_GrpIS!AO50)</f>
        <v>0</v>
      </c>
      <c r="AP50" s="19">
        <f>SUM(CLAIMS_GrpOS:CLAIMS_GrpIS!AP50)</f>
        <v>0</v>
      </c>
      <c r="AQ50" s="19">
        <f>SUM(CLAIMS_GrpOS:CLAIMS_GrpIS!AQ50)</f>
        <v>0</v>
      </c>
      <c r="AR50" s="19">
        <f>SUM(CLAIMS_GrpOS:CLAIMS_GrpIS!AR50)</f>
        <v>0</v>
      </c>
      <c r="AS50" s="19">
        <f>SUM(CLAIMS_GrpOS:CLAIMS_GrpIS!AS50)</f>
        <v>0</v>
      </c>
      <c r="AT50" s="19">
        <f>SUM(CLAIMS_GrpOS:CLAIMS_GrpIS!AT50)</f>
        <v>0</v>
      </c>
      <c r="AU50" s="19">
        <f>SUM(CLAIMS_GrpOS:CLAIMS_GrpIS!AU50)</f>
        <v>0</v>
      </c>
      <c r="AV50" s="19">
        <f>SUM(CLAIMS_GrpOS:CLAIMS_GrpIS!AV50)</f>
        <v>0</v>
      </c>
      <c r="AW50" s="19">
        <f>SUM(CLAIMS_GrpOS:CLAIMS_GrpIS!AW50)</f>
        <v>0</v>
      </c>
      <c r="AX50" s="19">
        <f>SUM(CLAIMS_GrpOS:CLAIMS_GrpIS!AX50)</f>
        <v>0</v>
      </c>
      <c r="AY50" s="19">
        <f>SUM(CLAIMS_GrpOS:CLAIMS_GrpIS!AY50)</f>
        <v>0</v>
      </c>
      <c r="AZ50" s="19">
        <f>SUM(CLAIMS_GrpOS:CLAIMS_GrpIS!AZ50)</f>
        <v>0</v>
      </c>
      <c r="BA50" s="19">
        <f>SUM(CLAIMS_GrpOS:CLAIMS_GrpIS!BA50)</f>
        <v>0</v>
      </c>
      <c r="BB50" s="19">
        <f>SUM(CLAIMS_GrpOS:CLAIMS_GrpIS!BB50)</f>
        <v>0</v>
      </c>
      <c r="BC50" s="19">
        <f>SUM(CLAIMS_GrpOS:CLAIMS_GrpIS!BC50)</f>
        <v>0</v>
      </c>
      <c r="BD50" s="19">
        <f>SUM(CLAIMS_GrpOS:CLAIMS_GrpIS!BD50)</f>
        <v>0</v>
      </c>
      <c r="BE50" s="19">
        <f>SUM(CLAIMS_GrpOS:CLAIMS_GrpIS!BE50)</f>
        <v>0</v>
      </c>
      <c r="BF50" s="19">
        <f>SUM(CLAIMS_GrpOS:CLAIMS_GrpIS!BF50)</f>
        <v>0</v>
      </c>
      <c r="BG50" s="19">
        <f>SUM(CLAIMS_GrpOS:CLAIMS_GrpIS!BG50)</f>
        <v>0</v>
      </c>
      <c r="BH50" s="19">
        <f>SUM(CLAIMS_GrpOS:CLAIMS_GrpIS!BH50)</f>
        <v>0</v>
      </c>
      <c r="BI50" s="19">
        <f>SUM(CLAIMS_GrpOS:CLAIMS_GrpIS!BI50)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19">
        <f>SUM(CLAIMS_GrpOS:CLAIMS_GrpIS!F51)</f>
        <v>0</v>
      </c>
      <c r="G51" s="19">
        <f>SUM(CLAIMS_GrpOS:CLAIMS_GrpIS!G51)</f>
        <v>0</v>
      </c>
      <c r="H51" s="19">
        <f>SUM(CLAIMS_GrpOS:CLAIMS_GrpIS!H51)</f>
        <v>0</v>
      </c>
      <c r="I51" s="19">
        <f>SUM(CLAIMS_GrpOS:CLAIMS_GrpIS!I51)</f>
        <v>0</v>
      </c>
      <c r="J51" s="19">
        <f>SUM(CLAIMS_GrpOS:CLAIMS_GrpIS!J51)</f>
        <v>0</v>
      </c>
      <c r="K51" s="19">
        <f>SUM(CLAIMS_GrpOS:CLAIMS_GrpIS!K51)</f>
        <v>0</v>
      </c>
      <c r="L51" s="19">
        <f>SUM(CLAIMS_GrpOS:CLAIMS_GrpIS!L51)</f>
        <v>0</v>
      </c>
      <c r="M51" s="19">
        <f>SUM(CLAIMS_GrpOS:CLAIMS_GrpIS!M51)</f>
        <v>0</v>
      </c>
      <c r="N51" s="19">
        <f>SUM(CLAIMS_GrpOS:CLAIMS_GrpIS!N51)</f>
        <v>0</v>
      </c>
      <c r="O51" s="19">
        <f>SUM(CLAIMS_GrpOS:CLAIMS_GrpIS!O51)</f>
        <v>0</v>
      </c>
      <c r="P51" s="19">
        <f>SUM(CLAIMS_GrpOS:CLAIMS_GrpIS!P51)</f>
        <v>0</v>
      </c>
      <c r="Q51" s="19">
        <f>SUM(CLAIMS_GrpOS:CLAIMS_GrpIS!Q51)</f>
        <v>0</v>
      </c>
      <c r="R51" s="19">
        <f>SUM(CLAIMS_GrpOS:CLAIMS_GrpIS!R51)</f>
        <v>0</v>
      </c>
      <c r="S51" s="19">
        <f>SUM(CLAIMS_GrpOS:CLAIMS_GrpIS!S51)</f>
        <v>0</v>
      </c>
      <c r="T51" s="19">
        <f>SUM(CLAIMS_GrpOS:CLAIMS_GrpIS!T51)</f>
        <v>0</v>
      </c>
      <c r="U51" s="19">
        <f>SUM(CLAIMS_GrpOS:CLAIMS_GrpIS!U51)</f>
        <v>0</v>
      </c>
      <c r="V51" s="19">
        <f>SUM(CLAIMS_GrpOS:CLAIMS_GrpIS!V51)</f>
        <v>0</v>
      </c>
      <c r="W51" s="19">
        <f>SUM(CLAIMS_GrpOS:CLAIMS_GrpIS!W51)</f>
        <v>0</v>
      </c>
      <c r="X51" s="19">
        <f>SUM(CLAIMS_GrpOS:CLAIMS_GrpIS!X51)</f>
        <v>0</v>
      </c>
      <c r="Y51" s="19">
        <f>SUM(CLAIMS_GrpOS:CLAIMS_GrpIS!Y51)</f>
        <v>0</v>
      </c>
      <c r="Z51" s="19">
        <f>SUM(CLAIMS_GrpOS:CLAIMS_GrpIS!Z51)</f>
        <v>0</v>
      </c>
      <c r="AA51" s="19">
        <f>SUM(CLAIMS_GrpOS:CLAIMS_GrpIS!AA51)</f>
        <v>0</v>
      </c>
      <c r="AB51" s="19">
        <f>SUM(CLAIMS_GrpOS:CLAIMS_GrpIS!AB51)</f>
        <v>0</v>
      </c>
      <c r="AC51" s="19">
        <f>SUM(CLAIMS_GrpOS:CLAIMS_GrpIS!AC51)</f>
        <v>0</v>
      </c>
      <c r="AD51" s="19">
        <f>SUM(CLAIMS_GrpOS:CLAIMS_GrpIS!AD51)</f>
        <v>0</v>
      </c>
      <c r="AE51" s="19">
        <f>SUM(CLAIMS_GrpOS:CLAIMS_GrpIS!AE51)</f>
        <v>0</v>
      </c>
      <c r="AF51" s="19">
        <f>SUM(CLAIMS_GrpOS:CLAIMS_GrpIS!AF51)</f>
        <v>0</v>
      </c>
      <c r="AG51" s="19">
        <f>SUM(CLAIMS_GrpOS:CLAIMS_GrpIS!AG51)</f>
        <v>0</v>
      </c>
      <c r="AH51" s="19">
        <f>SUM(CLAIMS_GrpOS:CLAIMS_GrpIS!AH51)</f>
        <v>0</v>
      </c>
      <c r="AI51" s="19">
        <f>SUM(CLAIMS_GrpOS:CLAIMS_GrpIS!AI51)</f>
        <v>0</v>
      </c>
      <c r="AJ51" s="19">
        <f>SUM(CLAIMS_GrpOS:CLAIMS_GrpIS!AJ51)</f>
        <v>0</v>
      </c>
      <c r="AK51" s="19">
        <f>SUM(CLAIMS_GrpOS:CLAIMS_GrpIS!AK51)</f>
        <v>0</v>
      </c>
      <c r="AL51" s="19">
        <f>SUM(CLAIMS_GrpOS:CLAIMS_GrpIS!AL51)</f>
        <v>0</v>
      </c>
      <c r="AM51" s="19">
        <f>SUM(CLAIMS_GrpOS:CLAIMS_GrpIS!AM51)</f>
        <v>0</v>
      </c>
      <c r="AN51" s="19">
        <f>SUM(CLAIMS_GrpOS:CLAIMS_GrpIS!AN51)</f>
        <v>0</v>
      </c>
      <c r="AO51" s="19">
        <f>SUM(CLAIMS_GrpOS:CLAIMS_GrpIS!AO51)</f>
        <v>0</v>
      </c>
      <c r="AP51" s="19">
        <f>SUM(CLAIMS_GrpOS:CLAIMS_GrpIS!AP51)</f>
        <v>0</v>
      </c>
      <c r="AQ51" s="19">
        <f>SUM(CLAIMS_GrpOS:CLAIMS_GrpIS!AQ51)</f>
        <v>0</v>
      </c>
      <c r="AR51" s="19">
        <f>SUM(CLAIMS_GrpOS:CLAIMS_GrpIS!AR51)</f>
        <v>0</v>
      </c>
      <c r="AS51" s="19">
        <f>SUM(CLAIMS_GrpOS:CLAIMS_GrpIS!AS51)</f>
        <v>0</v>
      </c>
      <c r="AT51" s="19">
        <f>SUM(CLAIMS_GrpOS:CLAIMS_GrpIS!AT51)</f>
        <v>0</v>
      </c>
      <c r="AU51" s="19">
        <f>SUM(CLAIMS_GrpOS:CLAIMS_GrpIS!AU51)</f>
        <v>0</v>
      </c>
      <c r="AV51" s="19">
        <f>SUM(CLAIMS_GrpOS:CLAIMS_GrpIS!AV51)</f>
        <v>0</v>
      </c>
      <c r="AW51" s="19">
        <f>SUM(CLAIMS_GrpOS:CLAIMS_GrpIS!AW51)</f>
        <v>0</v>
      </c>
      <c r="AX51" s="19">
        <f>SUM(CLAIMS_GrpOS:CLAIMS_GrpIS!AX51)</f>
        <v>0</v>
      </c>
      <c r="AY51" s="19">
        <f>SUM(CLAIMS_GrpOS:CLAIMS_GrpIS!AY51)</f>
        <v>0</v>
      </c>
      <c r="AZ51" s="19">
        <f>SUM(CLAIMS_GrpOS:CLAIMS_GrpIS!AZ51)</f>
        <v>0</v>
      </c>
      <c r="BA51" s="19">
        <f>SUM(CLAIMS_GrpOS:CLAIMS_GrpIS!BA51)</f>
        <v>0</v>
      </c>
      <c r="BB51" s="19">
        <f>SUM(CLAIMS_GrpOS:CLAIMS_GrpIS!BB51)</f>
        <v>0</v>
      </c>
      <c r="BC51" s="19">
        <f>SUM(CLAIMS_GrpOS:CLAIMS_GrpIS!BC51)</f>
        <v>0</v>
      </c>
      <c r="BD51" s="19">
        <f>SUM(CLAIMS_GrpOS:CLAIMS_GrpIS!BD51)</f>
        <v>0</v>
      </c>
      <c r="BE51" s="19">
        <f>SUM(CLAIMS_GrpOS:CLAIMS_GrpIS!BE51)</f>
        <v>0</v>
      </c>
      <c r="BF51" s="19">
        <f>SUM(CLAIMS_GrpOS:CLAIMS_GrpIS!BF51)</f>
        <v>0</v>
      </c>
      <c r="BG51" s="19">
        <f>SUM(CLAIMS_GrpOS:CLAIMS_GrpIS!BG51)</f>
        <v>0</v>
      </c>
      <c r="BH51" s="19">
        <f>SUM(CLAIMS_GrpOS:CLAIMS_GrpIS!BH51)</f>
        <v>0</v>
      </c>
      <c r="BI51" s="19">
        <f>SUM(CLAIMS_GrpOS:CLAIMS_GrpIS!BI51)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19">
        <f>SUM(CLAIMS_GrpOS:CLAIMS_GrpIS!F52)</f>
        <v>0</v>
      </c>
      <c r="G52" s="19">
        <f>SUM(CLAIMS_GrpOS:CLAIMS_GrpIS!G52)</f>
        <v>0</v>
      </c>
      <c r="H52" s="19">
        <f>SUM(CLAIMS_GrpOS:CLAIMS_GrpIS!H52)</f>
        <v>0</v>
      </c>
      <c r="I52" s="19">
        <f>SUM(CLAIMS_GrpOS:CLAIMS_GrpIS!I52)</f>
        <v>0</v>
      </c>
      <c r="J52" s="19">
        <f>SUM(CLAIMS_GrpOS:CLAIMS_GrpIS!J52)</f>
        <v>0</v>
      </c>
      <c r="K52" s="19">
        <f>SUM(CLAIMS_GrpOS:CLAIMS_GrpIS!K52)</f>
        <v>0</v>
      </c>
      <c r="L52" s="19">
        <f>SUM(CLAIMS_GrpOS:CLAIMS_GrpIS!L52)</f>
        <v>0</v>
      </c>
      <c r="M52" s="19">
        <f>SUM(CLAIMS_GrpOS:CLAIMS_GrpIS!M52)</f>
        <v>0</v>
      </c>
      <c r="N52" s="19">
        <f>SUM(CLAIMS_GrpOS:CLAIMS_GrpIS!N52)</f>
        <v>0</v>
      </c>
      <c r="O52" s="19">
        <f>SUM(CLAIMS_GrpOS:CLAIMS_GrpIS!O52)</f>
        <v>0</v>
      </c>
      <c r="P52" s="19">
        <f>SUM(CLAIMS_GrpOS:CLAIMS_GrpIS!P52)</f>
        <v>0</v>
      </c>
      <c r="Q52" s="19">
        <f>SUM(CLAIMS_GrpOS:CLAIMS_GrpIS!Q52)</f>
        <v>0</v>
      </c>
      <c r="R52" s="19">
        <f>SUM(CLAIMS_GrpOS:CLAIMS_GrpIS!R52)</f>
        <v>0</v>
      </c>
      <c r="S52" s="19">
        <f>SUM(CLAIMS_GrpOS:CLAIMS_GrpIS!S52)</f>
        <v>0</v>
      </c>
      <c r="T52" s="19">
        <f>SUM(CLAIMS_GrpOS:CLAIMS_GrpIS!T52)</f>
        <v>0</v>
      </c>
      <c r="U52" s="19">
        <f>SUM(CLAIMS_GrpOS:CLAIMS_GrpIS!U52)</f>
        <v>0</v>
      </c>
      <c r="V52" s="19">
        <f>SUM(CLAIMS_GrpOS:CLAIMS_GrpIS!V52)</f>
        <v>0</v>
      </c>
      <c r="W52" s="19">
        <f>SUM(CLAIMS_GrpOS:CLAIMS_GrpIS!W52)</f>
        <v>0</v>
      </c>
      <c r="X52" s="19">
        <f>SUM(CLAIMS_GrpOS:CLAIMS_GrpIS!X52)</f>
        <v>0</v>
      </c>
      <c r="Y52" s="19">
        <f>SUM(CLAIMS_GrpOS:CLAIMS_GrpIS!Y52)</f>
        <v>0</v>
      </c>
      <c r="Z52" s="19">
        <f>SUM(CLAIMS_GrpOS:CLAIMS_GrpIS!Z52)</f>
        <v>0</v>
      </c>
      <c r="AA52" s="19">
        <f>SUM(CLAIMS_GrpOS:CLAIMS_GrpIS!AA52)</f>
        <v>0</v>
      </c>
      <c r="AB52" s="19">
        <f>SUM(CLAIMS_GrpOS:CLAIMS_GrpIS!AB52)</f>
        <v>0</v>
      </c>
      <c r="AC52" s="19">
        <f>SUM(CLAIMS_GrpOS:CLAIMS_GrpIS!AC52)</f>
        <v>0</v>
      </c>
      <c r="AD52" s="19">
        <f>SUM(CLAIMS_GrpOS:CLAIMS_GrpIS!AD52)</f>
        <v>0</v>
      </c>
      <c r="AE52" s="19">
        <f>SUM(CLAIMS_GrpOS:CLAIMS_GrpIS!AE52)</f>
        <v>0</v>
      </c>
      <c r="AF52" s="19">
        <f>SUM(CLAIMS_GrpOS:CLAIMS_GrpIS!AF52)</f>
        <v>0</v>
      </c>
      <c r="AG52" s="19">
        <f>SUM(CLAIMS_GrpOS:CLAIMS_GrpIS!AG52)</f>
        <v>0</v>
      </c>
      <c r="AH52" s="19">
        <f>SUM(CLAIMS_GrpOS:CLAIMS_GrpIS!AH52)</f>
        <v>0</v>
      </c>
      <c r="AI52" s="19">
        <f>SUM(CLAIMS_GrpOS:CLAIMS_GrpIS!AI52)</f>
        <v>0</v>
      </c>
      <c r="AJ52" s="19">
        <f>SUM(CLAIMS_GrpOS:CLAIMS_GrpIS!AJ52)</f>
        <v>0</v>
      </c>
      <c r="AK52" s="19">
        <f>SUM(CLAIMS_GrpOS:CLAIMS_GrpIS!AK52)</f>
        <v>0</v>
      </c>
      <c r="AL52" s="19">
        <f>SUM(CLAIMS_GrpOS:CLAIMS_GrpIS!AL52)</f>
        <v>0</v>
      </c>
      <c r="AM52" s="19">
        <f>SUM(CLAIMS_GrpOS:CLAIMS_GrpIS!AM52)</f>
        <v>0</v>
      </c>
      <c r="AN52" s="19">
        <f>SUM(CLAIMS_GrpOS:CLAIMS_GrpIS!AN52)</f>
        <v>0</v>
      </c>
      <c r="AO52" s="19">
        <f>SUM(CLAIMS_GrpOS:CLAIMS_GrpIS!AO52)</f>
        <v>0</v>
      </c>
      <c r="AP52" s="19">
        <f>SUM(CLAIMS_GrpOS:CLAIMS_GrpIS!AP52)</f>
        <v>0</v>
      </c>
      <c r="AQ52" s="19">
        <f>SUM(CLAIMS_GrpOS:CLAIMS_GrpIS!AQ52)</f>
        <v>0</v>
      </c>
      <c r="AR52" s="19">
        <f>SUM(CLAIMS_GrpOS:CLAIMS_GrpIS!AR52)</f>
        <v>0</v>
      </c>
      <c r="AS52" s="19">
        <f>SUM(CLAIMS_GrpOS:CLAIMS_GrpIS!AS52)</f>
        <v>0</v>
      </c>
      <c r="AT52" s="19">
        <f>SUM(CLAIMS_GrpOS:CLAIMS_GrpIS!AT52)</f>
        <v>0</v>
      </c>
      <c r="AU52" s="19">
        <f>SUM(CLAIMS_GrpOS:CLAIMS_GrpIS!AU52)</f>
        <v>0</v>
      </c>
      <c r="AV52" s="19">
        <f>SUM(CLAIMS_GrpOS:CLAIMS_GrpIS!AV52)</f>
        <v>0</v>
      </c>
      <c r="AW52" s="19">
        <f>SUM(CLAIMS_GrpOS:CLAIMS_GrpIS!AW52)</f>
        <v>0</v>
      </c>
      <c r="AX52" s="19">
        <f>SUM(CLAIMS_GrpOS:CLAIMS_GrpIS!AX52)</f>
        <v>0</v>
      </c>
      <c r="AY52" s="19">
        <f>SUM(CLAIMS_GrpOS:CLAIMS_GrpIS!AY52)</f>
        <v>0</v>
      </c>
      <c r="AZ52" s="19">
        <f>SUM(CLAIMS_GrpOS:CLAIMS_GrpIS!AZ52)</f>
        <v>0</v>
      </c>
      <c r="BA52" s="19">
        <f>SUM(CLAIMS_GrpOS:CLAIMS_GrpIS!BA52)</f>
        <v>0</v>
      </c>
      <c r="BB52" s="19">
        <f>SUM(CLAIMS_GrpOS:CLAIMS_GrpIS!BB52)</f>
        <v>0</v>
      </c>
      <c r="BC52" s="19">
        <f>SUM(CLAIMS_GrpOS:CLAIMS_GrpIS!BC52)</f>
        <v>0</v>
      </c>
      <c r="BD52" s="19">
        <f>SUM(CLAIMS_GrpOS:CLAIMS_GrpIS!BD52)</f>
        <v>0</v>
      </c>
      <c r="BE52" s="19">
        <f>SUM(CLAIMS_GrpOS:CLAIMS_GrpIS!BE52)</f>
        <v>0</v>
      </c>
      <c r="BF52" s="19">
        <f>SUM(CLAIMS_GrpOS:CLAIMS_GrpIS!BF52)</f>
        <v>0</v>
      </c>
      <c r="BG52" s="19">
        <f>SUM(CLAIMS_GrpOS:CLAIMS_GrpIS!BG52)</f>
        <v>0</v>
      </c>
      <c r="BH52" s="19">
        <f>SUM(CLAIMS_GrpOS:CLAIMS_GrpIS!BH52)</f>
        <v>0</v>
      </c>
      <c r="BI52" s="19">
        <f>SUM(CLAIMS_GrpOS:CLAIMS_GrpIS!BI52)</f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19">
        <f>SUM(CLAIMS_GrpOS:CLAIMS_GrpIS!F54)</f>
        <v>0</v>
      </c>
      <c r="G54" s="19">
        <f>SUM(CLAIMS_GrpOS:CLAIMS_GrpIS!G54)</f>
        <v>0</v>
      </c>
      <c r="H54" s="19">
        <f>SUM(CLAIMS_GrpOS:CLAIMS_GrpIS!H54)</f>
        <v>0</v>
      </c>
      <c r="I54" s="19">
        <f>SUM(CLAIMS_GrpOS:CLAIMS_GrpIS!I54)</f>
        <v>0</v>
      </c>
      <c r="J54" s="19">
        <f>SUM(CLAIMS_GrpOS:CLAIMS_GrpIS!J54)</f>
        <v>0</v>
      </c>
      <c r="K54" s="19">
        <f>SUM(CLAIMS_GrpOS:CLAIMS_GrpIS!K54)</f>
        <v>0</v>
      </c>
      <c r="L54" s="19">
        <f>SUM(CLAIMS_GrpOS:CLAIMS_GrpIS!L54)</f>
        <v>0</v>
      </c>
      <c r="M54" s="19">
        <f>SUM(CLAIMS_GrpOS:CLAIMS_GrpIS!M54)</f>
        <v>0</v>
      </c>
      <c r="N54" s="19">
        <f>SUM(CLAIMS_GrpOS:CLAIMS_GrpIS!N54)</f>
        <v>0</v>
      </c>
      <c r="O54" s="19">
        <f>SUM(CLAIMS_GrpOS:CLAIMS_GrpIS!O54)</f>
        <v>0</v>
      </c>
      <c r="P54" s="19">
        <f>SUM(CLAIMS_GrpOS:CLAIMS_GrpIS!P54)</f>
        <v>0</v>
      </c>
      <c r="Q54" s="19">
        <f>SUM(CLAIMS_GrpOS:CLAIMS_GrpIS!Q54)</f>
        <v>0</v>
      </c>
      <c r="R54" s="19">
        <f>SUM(CLAIMS_GrpOS:CLAIMS_GrpIS!R54)</f>
        <v>0</v>
      </c>
      <c r="S54" s="19">
        <f>SUM(CLAIMS_GrpOS:CLAIMS_GrpIS!S54)</f>
        <v>0</v>
      </c>
      <c r="T54" s="19">
        <f>SUM(CLAIMS_GrpOS:CLAIMS_GrpIS!T54)</f>
        <v>0</v>
      </c>
      <c r="U54" s="19">
        <f>SUM(CLAIMS_GrpOS:CLAIMS_GrpIS!U54)</f>
        <v>0</v>
      </c>
      <c r="V54" s="19">
        <f>SUM(CLAIMS_GrpOS:CLAIMS_GrpIS!V54)</f>
        <v>0</v>
      </c>
      <c r="W54" s="19">
        <f>SUM(CLAIMS_GrpOS:CLAIMS_GrpIS!W54)</f>
        <v>0</v>
      </c>
      <c r="X54" s="19">
        <f>SUM(CLAIMS_GrpOS:CLAIMS_GrpIS!X54)</f>
        <v>0</v>
      </c>
      <c r="Y54" s="19">
        <f>SUM(CLAIMS_GrpOS:CLAIMS_GrpIS!Y54)</f>
        <v>0</v>
      </c>
      <c r="Z54" s="19">
        <f>SUM(CLAIMS_GrpOS:CLAIMS_GrpIS!Z54)</f>
        <v>0</v>
      </c>
      <c r="AA54" s="19">
        <f>SUM(CLAIMS_GrpOS:CLAIMS_GrpIS!AA54)</f>
        <v>0</v>
      </c>
      <c r="AB54" s="19">
        <f>SUM(CLAIMS_GrpOS:CLAIMS_GrpIS!AB54)</f>
        <v>0</v>
      </c>
      <c r="AC54" s="19">
        <f>SUM(CLAIMS_GrpOS:CLAIMS_GrpIS!AC54)</f>
        <v>0</v>
      </c>
      <c r="AD54" s="19">
        <f>SUM(CLAIMS_GrpOS:CLAIMS_GrpIS!AD54)</f>
        <v>0</v>
      </c>
      <c r="AE54" s="19">
        <f>SUM(CLAIMS_GrpOS:CLAIMS_GrpIS!AE54)</f>
        <v>0</v>
      </c>
      <c r="AF54" s="19">
        <f>SUM(CLAIMS_GrpOS:CLAIMS_GrpIS!AF54)</f>
        <v>0</v>
      </c>
      <c r="AG54" s="19">
        <f>SUM(CLAIMS_GrpOS:CLAIMS_GrpIS!AG54)</f>
        <v>0</v>
      </c>
      <c r="AH54" s="19">
        <f>SUM(CLAIMS_GrpOS:CLAIMS_GrpIS!AH54)</f>
        <v>0</v>
      </c>
      <c r="AI54" s="19">
        <f>SUM(CLAIMS_GrpOS:CLAIMS_GrpIS!AI54)</f>
        <v>0</v>
      </c>
      <c r="AJ54" s="19">
        <f>SUM(CLAIMS_GrpOS:CLAIMS_GrpIS!AJ54)</f>
        <v>0</v>
      </c>
      <c r="AK54" s="19">
        <f>SUM(CLAIMS_GrpOS:CLAIMS_GrpIS!AK54)</f>
        <v>0</v>
      </c>
      <c r="AL54" s="19">
        <f>SUM(CLAIMS_GrpOS:CLAIMS_GrpIS!AL54)</f>
        <v>0</v>
      </c>
      <c r="AM54" s="19">
        <f>SUM(CLAIMS_GrpOS:CLAIMS_GrpIS!AM54)</f>
        <v>0</v>
      </c>
      <c r="AN54" s="19">
        <f>SUM(CLAIMS_GrpOS:CLAIMS_GrpIS!AN54)</f>
        <v>0</v>
      </c>
      <c r="AO54" s="19">
        <f>SUM(CLAIMS_GrpOS:CLAIMS_GrpIS!AO54)</f>
        <v>0</v>
      </c>
      <c r="AP54" s="19">
        <f>SUM(CLAIMS_GrpOS:CLAIMS_GrpIS!AP54)</f>
        <v>0</v>
      </c>
      <c r="AQ54" s="19">
        <f>SUM(CLAIMS_GrpOS:CLAIMS_GrpIS!AQ54)</f>
        <v>0</v>
      </c>
      <c r="AR54" s="19">
        <f>SUM(CLAIMS_GrpOS:CLAIMS_GrpIS!AR54)</f>
        <v>0</v>
      </c>
      <c r="AS54" s="19">
        <f>SUM(CLAIMS_GrpOS:CLAIMS_GrpIS!AS54)</f>
        <v>0</v>
      </c>
      <c r="AT54" s="19">
        <f>SUM(CLAIMS_GrpOS:CLAIMS_GrpIS!AT54)</f>
        <v>0</v>
      </c>
      <c r="AU54" s="19">
        <f>SUM(CLAIMS_GrpOS:CLAIMS_GrpIS!AU54)</f>
        <v>0</v>
      </c>
      <c r="AV54" s="19">
        <f>SUM(CLAIMS_GrpOS:CLAIMS_GrpIS!AV54)</f>
        <v>0</v>
      </c>
      <c r="AW54" s="19">
        <f>SUM(CLAIMS_GrpOS:CLAIMS_GrpIS!AW54)</f>
        <v>0</v>
      </c>
      <c r="AX54" s="19">
        <f>SUM(CLAIMS_GrpOS:CLAIMS_GrpIS!AX54)</f>
        <v>0</v>
      </c>
      <c r="AY54" s="19">
        <f>SUM(CLAIMS_GrpOS:CLAIMS_GrpIS!AY54)</f>
        <v>0</v>
      </c>
      <c r="AZ54" s="19">
        <f>SUM(CLAIMS_GrpOS:CLAIMS_GrpIS!AZ54)</f>
        <v>0</v>
      </c>
      <c r="BA54" s="19">
        <f>SUM(CLAIMS_GrpOS:CLAIMS_GrpIS!BA54)</f>
        <v>0</v>
      </c>
      <c r="BB54" s="19">
        <f>SUM(CLAIMS_GrpOS:CLAIMS_GrpIS!BB54)</f>
        <v>0</v>
      </c>
      <c r="BC54" s="19">
        <f>SUM(CLAIMS_GrpOS:CLAIMS_GrpIS!BC54)</f>
        <v>0</v>
      </c>
      <c r="BD54" s="19">
        <f>SUM(CLAIMS_GrpOS:CLAIMS_GrpIS!BD54)</f>
        <v>0</v>
      </c>
      <c r="BE54" s="19">
        <f>SUM(CLAIMS_GrpOS:CLAIMS_GrpIS!BE54)</f>
        <v>0</v>
      </c>
      <c r="BF54" s="19">
        <f>SUM(CLAIMS_GrpOS:CLAIMS_GrpIS!BF54)</f>
        <v>0</v>
      </c>
      <c r="BG54" s="19">
        <f>SUM(CLAIMS_GrpOS:CLAIMS_GrpIS!BG54)</f>
        <v>0</v>
      </c>
      <c r="BH54" s="19">
        <f>SUM(CLAIMS_GrpOS:CLAIMS_GrpIS!BH54)</f>
        <v>0</v>
      </c>
      <c r="BI54" s="19">
        <f>SUM(CLAIMS_GrpOS:CLAIMS_GrpIS!BI54)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19">
        <f>SUM(CLAIMS_GrpOS:CLAIMS_GrpIS!F55)</f>
        <v>0</v>
      </c>
      <c r="G55" s="19">
        <f>SUM(CLAIMS_GrpOS:CLAIMS_GrpIS!G55)</f>
        <v>0</v>
      </c>
      <c r="H55" s="19">
        <f>SUM(CLAIMS_GrpOS:CLAIMS_GrpIS!H55)</f>
        <v>0</v>
      </c>
      <c r="I55" s="19">
        <f>SUM(CLAIMS_GrpOS:CLAIMS_GrpIS!I55)</f>
        <v>0</v>
      </c>
      <c r="J55" s="19">
        <f>SUM(CLAIMS_GrpOS:CLAIMS_GrpIS!J55)</f>
        <v>0</v>
      </c>
      <c r="K55" s="19">
        <f>SUM(CLAIMS_GrpOS:CLAIMS_GrpIS!K55)</f>
        <v>0</v>
      </c>
      <c r="L55" s="19">
        <f>SUM(CLAIMS_GrpOS:CLAIMS_GrpIS!L55)</f>
        <v>0</v>
      </c>
      <c r="M55" s="19">
        <f>SUM(CLAIMS_GrpOS:CLAIMS_GrpIS!M55)</f>
        <v>0</v>
      </c>
      <c r="N55" s="19">
        <f>SUM(CLAIMS_GrpOS:CLAIMS_GrpIS!N55)</f>
        <v>0</v>
      </c>
      <c r="O55" s="19">
        <f>SUM(CLAIMS_GrpOS:CLAIMS_GrpIS!O55)</f>
        <v>0</v>
      </c>
      <c r="P55" s="19">
        <f>SUM(CLAIMS_GrpOS:CLAIMS_GrpIS!P55)</f>
        <v>0</v>
      </c>
      <c r="Q55" s="19">
        <f>SUM(CLAIMS_GrpOS:CLAIMS_GrpIS!Q55)</f>
        <v>0</v>
      </c>
      <c r="R55" s="19">
        <f>SUM(CLAIMS_GrpOS:CLAIMS_GrpIS!R55)</f>
        <v>0</v>
      </c>
      <c r="S55" s="19">
        <f>SUM(CLAIMS_GrpOS:CLAIMS_GrpIS!S55)</f>
        <v>0</v>
      </c>
      <c r="T55" s="19">
        <f>SUM(CLAIMS_GrpOS:CLAIMS_GrpIS!T55)</f>
        <v>0</v>
      </c>
      <c r="U55" s="19">
        <f>SUM(CLAIMS_GrpOS:CLAIMS_GrpIS!U55)</f>
        <v>0</v>
      </c>
      <c r="V55" s="19">
        <f>SUM(CLAIMS_GrpOS:CLAIMS_GrpIS!V55)</f>
        <v>0</v>
      </c>
      <c r="W55" s="19">
        <f>SUM(CLAIMS_GrpOS:CLAIMS_GrpIS!W55)</f>
        <v>0</v>
      </c>
      <c r="X55" s="19">
        <f>SUM(CLAIMS_GrpOS:CLAIMS_GrpIS!X55)</f>
        <v>0</v>
      </c>
      <c r="Y55" s="19">
        <f>SUM(CLAIMS_GrpOS:CLAIMS_GrpIS!Y55)</f>
        <v>0</v>
      </c>
      <c r="Z55" s="19">
        <f>SUM(CLAIMS_GrpOS:CLAIMS_GrpIS!Z55)</f>
        <v>0</v>
      </c>
      <c r="AA55" s="19">
        <f>SUM(CLAIMS_GrpOS:CLAIMS_GrpIS!AA55)</f>
        <v>0</v>
      </c>
      <c r="AB55" s="19">
        <f>SUM(CLAIMS_GrpOS:CLAIMS_GrpIS!AB55)</f>
        <v>0</v>
      </c>
      <c r="AC55" s="19">
        <f>SUM(CLAIMS_GrpOS:CLAIMS_GrpIS!AC55)</f>
        <v>0</v>
      </c>
      <c r="AD55" s="19">
        <f>SUM(CLAIMS_GrpOS:CLAIMS_GrpIS!AD55)</f>
        <v>0</v>
      </c>
      <c r="AE55" s="19">
        <f>SUM(CLAIMS_GrpOS:CLAIMS_GrpIS!AE55)</f>
        <v>0</v>
      </c>
      <c r="AF55" s="19">
        <f>SUM(CLAIMS_GrpOS:CLAIMS_GrpIS!AF55)</f>
        <v>0</v>
      </c>
      <c r="AG55" s="19">
        <f>SUM(CLAIMS_GrpOS:CLAIMS_GrpIS!AG55)</f>
        <v>0</v>
      </c>
      <c r="AH55" s="19">
        <f>SUM(CLAIMS_GrpOS:CLAIMS_GrpIS!AH55)</f>
        <v>0</v>
      </c>
      <c r="AI55" s="19">
        <f>SUM(CLAIMS_GrpOS:CLAIMS_GrpIS!AI55)</f>
        <v>0</v>
      </c>
      <c r="AJ55" s="19">
        <f>SUM(CLAIMS_GrpOS:CLAIMS_GrpIS!AJ55)</f>
        <v>0</v>
      </c>
      <c r="AK55" s="19">
        <f>SUM(CLAIMS_GrpOS:CLAIMS_GrpIS!AK55)</f>
        <v>0</v>
      </c>
      <c r="AL55" s="19">
        <f>SUM(CLAIMS_GrpOS:CLAIMS_GrpIS!AL55)</f>
        <v>0</v>
      </c>
      <c r="AM55" s="19">
        <f>SUM(CLAIMS_GrpOS:CLAIMS_GrpIS!AM55)</f>
        <v>0</v>
      </c>
      <c r="AN55" s="19">
        <f>SUM(CLAIMS_GrpOS:CLAIMS_GrpIS!AN55)</f>
        <v>0</v>
      </c>
      <c r="AO55" s="19">
        <f>SUM(CLAIMS_GrpOS:CLAIMS_GrpIS!AO55)</f>
        <v>0</v>
      </c>
      <c r="AP55" s="19">
        <f>SUM(CLAIMS_GrpOS:CLAIMS_GrpIS!AP55)</f>
        <v>0</v>
      </c>
      <c r="AQ55" s="19">
        <f>SUM(CLAIMS_GrpOS:CLAIMS_GrpIS!AQ55)</f>
        <v>0</v>
      </c>
      <c r="AR55" s="19">
        <f>SUM(CLAIMS_GrpOS:CLAIMS_GrpIS!AR55)</f>
        <v>0</v>
      </c>
      <c r="AS55" s="19">
        <f>SUM(CLAIMS_GrpOS:CLAIMS_GrpIS!AS55)</f>
        <v>0</v>
      </c>
      <c r="AT55" s="19">
        <f>SUM(CLAIMS_GrpOS:CLAIMS_GrpIS!AT55)</f>
        <v>0</v>
      </c>
      <c r="AU55" s="19">
        <f>SUM(CLAIMS_GrpOS:CLAIMS_GrpIS!AU55)</f>
        <v>0</v>
      </c>
      <c r="AV55" s="19">
        <f>SUM(CLAIMS_GrpOS:CLAIMS_GrpIS!AV55)</f>
        <v>0</v>
      </c>
      <c r="AW55" s="19">
        <f>SUM(CLAIMS_GrpOS:CLAIMS_GrpIS!AW55)</f>
        <v>0</v>
      </c>
      <c r="AX55" s="19">
        <f>SUM(CLAIMS_GrpOS:CLAIMS_GrpIS!AX55)</f>
        <v>0</v>
      </c>
      <c r="AY55" s="19">
        <f>SUM(CLAIMS_GrpOS:CLAIMS_GrpIS!AY55)</f>
        <v>0</v>
      </c>
      <c r="AZ55" s="19">
        <f>SUM(CLAIMS_GrpOS:CLAIMS_GrpIS!AZ55)</f>
        <v>0</v>
      </c>
      <c r="BA55" s="19">
        <f>SUM(CLAIMS_GrpOS:CLAIMS_GrpIS!BA55)</f>
        <v>0</v>
      </c>
      <c r="BB55" s="19">
        <f>SUM(CLAIMS_GrpOS:CLAIMS_GrpIS!BB55)</f>
        <v>0</v>
      </c>
      <c r="BC55" s="19">
        <f>SUM(CLAIMS_GrpOS:CLAIMS_GrpIS!BC55)</f>
        <v>0</v>
      </c>
      <c r="BD55" s="19">
        <f>SUM(CLAIMS_GrpOS:CLAIMS_GrpIS!BD55)</f>
        <v>0</v>
      </c>
      <c r="BE55" s="19">
        <f>SUM(CLAIMS_GrpOS:CLAIMS_GrpIS!BE55)</f>
        <v>0</v>
      </c>
      <c r="BF55" s="19">
        <f>SUM(CLAIMS_GrpOS:CLAIMS_GrpIS!BF55)</f>
        <v>0</v>
      </c>
      <c r="BG55" s="19">
        <f>SUM(CLAIMS_GrpOS:CLAIMS_GrpIS!BG55)</f>
        <v>0</v>
      </c>
      <c r="BH55" s="19">
        <f>SUM(CLAIMS_GrpOS:CLAIMS_GrpIS!BH55)</f>
        <v>0</v>
      </c>
      <c r="BI55" s="19">
        <f>SUM(CLAIMS_GrpOS:CLAIMS_GrpIS!BI55)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19">
        <f>SUM(CLAIMS_GrpOS:CLAIMS_GrpIS!F56)</f>
        <v>0</v>
      </c>
      <c r="G56" s="19">
        <f>SUM(CLAIMS_GrpOS:CLAIMS_GrpIS!G56)</f>
        <v>0</v>
      </c>
      <c r="H56" s="19">
        <f>SUM(CLAIMS_GrpOS:CLAIMS_GrpIS!H56)</f>
        <v>0</v>
      </c>
      <c r="I56" s="19">
        <f>SUM(CLAIMS_GrpOS:CLAIMS_GrpIS!I56)</f>
        <v>0</v>
      </c>
      <c r="J56" s="19">
        <f>SUM(CLAIMS_GrpOS:CLAIMS_GrpIS!J56)</f>
        <v>0</v>
      </c>
      <c r="K56" s="19">
        <f>SUM(CLAIMS_GrpOS:CLAIMS_GrpIS!K56)</f>
        <v>0</v>
      </c>
      <c r="L56" s="19">
        <f>SUM(CLAIMS_GrpOS:CLAIMS_GrpIS!L56)</f>
        <v>0</v>
      </c>
      <c r="M56" s="19">
        <f>SUM(CLAIMS_GrpOS:CLAIMS_GrpIS!M56)</f>
        <v>0</v>
      </c>
      <c r="N56" s="19">
        <f>SUM(CLAIMS_GrpOS:CLAIMS_GrpIS!N56)</f>
        <v>0</v>
      </c>
      <c r="O56" s="19">
        <f>SUM(CLAIMS_GrpOS:CLAIMS_GrpIS!O56)</f>
        <v>0</v>
      </c>
      <c r="P56" s="19">
        <f>SUM(CLAIMS_GrpOS:CLAIMS_GrpIS!P56)</f>
        <v>0</v>
      </c>
      <c r="Q56" s="19">
        <f>SUM(CLAIMS_GrpOS:CLAIMS_GrpIS!Q56)</f>
        <v>0</v>
      </c>
      <c r="R56" s="19">
        <f>SUM(CLAIMS_GrpOS:CLAIMS_GrpIS!R56)</f>
        <v>0</v>
      </c>
      <c r="S56" s="19">
        <f>SUM(CLAIMS_GrpOS:CLAIMS_GrpIS!S56)</f>
        <v>0</v>
      </c>
      <c r="T56" s="19">
        <f>SUM(CLAIMS_GrpOS:CLAIMS_GrpIS!T56)</f>
        <v>0</v>
      </c>
      <c r="U56" s="19">
        <f>SUM(CLAIMS_GrpOS:CLAIMS_GrpIS!U56)</f>
        <v>0</v>
      </c>
      <c r="V56" s="19">
        <f>SUM(CLAIMS_GrpOS:CLAIMS_GrpIS!V56)</f>
        <v>0</v>
      </c>
      <c r="W56" s="19">
        <f>SUM(CLAIMS_GrpOS:CLAIMS_GrpIS!W56)</f>
        <v>0</v>
      </c>
      <c r="X56" s="19">
        <f>SUM(CLAIMS_GrpOS:CLAIMS_GrpIS!X56)</f>
        <v>0</v>
      </c>
      <c r="Y56" s="19">
        <f>SUM(CLAIMS_GrpOS:CLAIMS_GrpIS!Y56)</f>
        <v>0</v>
      </c>
      <c r="Z56" s="19">
        <f>SUM(CLAIMS_GrpOS:CLAIMS_GrpIS!Z56)</f>
        <v>0</v>
      </c>
      <c r="AA56" s="19">
        <f>SUM(CLAIMS_GrpOS:CLAIMS_GrpIS!AA56)</f>
        <v>0</v>
      </c>
      <c r="AB56" s="19">
        <f>SUM(CLAIMS_GrpOS:CLAIMS_GrpIS!AB56)</f>
        <v>0</v>
      </c>
      <c r="AC56" s="19">
        <f>SUM(CLAIMS_GrpOS:CLAIMS_GrpIS!AC56)</f>
        <v>0</v>
      </c>
      <c r="AD56" s="19">
        <f>SUM(CLAIMS_GrpOS:CLAIMS_GrpIS!AD56)</f>
        <v>0</v>
      </c>
      <c r="AE56" s="19">
        <f>SUM(CLAIMS_GrpOS:CLAIMS_GrpIS!AE56)</f>
        <v>0</v>
      </c>
      <c r="AF56" s="19">
        <f>SUM(CLAIMS_GrpOS:CLAIMS_GrpIS!AF56)</f>
        <v>0</v>
      </c>
      <c r="AG56" s="19">
        <f>SUM(CLAIMS_GrpOS:CLAIMS_GrpIS!AG56)</f>
        <v>0</v>
      </c>
      <c r="AH56" s="19">
        <f>SUM(CLAIMS_GrpOS:CLAIMS_GrpIS!AH56)</f>
        <v>0</v>
      </c>
      <c r="AI56" s="19">
        <f>SUM(CLAIMS_GrpOS:CLAIMS_GrpIS!AI56)</f>
        <v>0</v>
      </c>
      <c r="AJ56" s="19">
        <f>SUM(CLAIMS_GrpOS:CLAIMS_GrpIS!AJ56)</f>
        <v>0</v>
      </c>
      <c r="AK56" s="19">
        <f>SUM(CLAIMS_GrpOS:CLAIMS_GrpIS!AK56)</f>
        <v>0</v>
      </c>
      <c r="AL56" s="19">
        <f>SUM(CLAIMS_GrpOS:CLAIMS_GrpIS!AL56)</f>
        <v>0</v>
      </c>
      <c r="AM56" s="19">
        <f>SUM(CLAIMS_GrpOS:CLAIMS_GrpIS!AM56)</f>
        <v>0</v>
      </c>
      <c r="AN56" s="19">
        <f>SUM(CLAIMS_GrpOS:CLAIMS_GrpIS!AN56)</f>
        <v>0</v>
      </c>
      <c r="AO56" s="19">
        <f>SUM(CLAIMS_GrpOS:CLAIMS_GrpIS!AO56)</f>
        <v>0</v>
      </c>
      <c r="AP56" s="19">
        <f>SUM(CLAIMS_GrpOS:CLAIMS_GrpIS!AP56)</f>
        <v>0</v>
      </c>
      <c r="AQ56" s="19">
        <f>SUM(CLAIMS_GrpOS:CLAIMS_GrpIS!AQ56)</f>
        <v>0</v>
      </c>
      <c r="AR56" s="19">
        <f>SUM(CLAIMS_GrpOS:CLAIMS_GrpIS!AR56)</f>
        <v>0</v>
      </c>
      <c r="AS56" s="19">
        <f>SUM(CLAIMS_GrpOS:CLAIMS_GrpIS!AS56)</f>
        <v>0</v>
      </c>
      <c r="AT56" s="19">
        <f>SUM(CLAIMS_GrpOS:CLAIMS_GrpIS!AT56)</f>
        <v>0</v>
      </c>
      <c r="AU56" s="19">
        <f>SUM(CLAIMS_GrpOS:CLAIMS_GrpIS!AU56)</f>
        <v>0</v>
      </c>
      <c r="AV56" s="19">
        <f>SUM(CLAIMS_GrpOS:CLAIMS_GrpIS!AV56)</f>
        <v>0</v>
      </c>
      <c r="AW56" s="19">
        <f>SUM(CLAIMS_GrpOS:CLAIMS_GrpIS!AW56)</f>
        <v>0</v>
      </c>
      <c r="AX56" s="19">
        <f>SUM(CLAIMS_GrpOS:CLAIMS_GrpIS!AX56)</f>
        <v>0</v>
      </c>
      <c r="AY56" s="19">
        <f>SUM(CLAIMS_GrpOS:CLAIMS_GrpIS!AY56)</f>
        <v>0</v>
      </c>
      <c r="AZ56" s="19">
        <f>SUM(CLAIMS_GrpOS:CLAIMS_GrpIS!AZ56)</f>
        <v>0</v>
      </c>
      <c r="BA56" s="19">
        <f>SUM(CLAIMS_GrpOS:CLAIMS_GrpIS!BA56)</f>
        <v>0</v>
      </c>
      <c r="BB56" s="19">
        <f>SUM(CLAIMS_GrpOS:CLAIMS_GrpIS!BB56)</f>
        <v>0</v>
      </c>
      <c r="BC56" s="19">
        <f>SUM(CLAIMS_GrpOS:CLAIMS_GrpIS!BC56)</f>
        <v>0</v>
      </c>
      <c r="BD56" s="19">
        <f>SUM(CLAIMS_GrpOS:CLAIMS_GrpIS!BD56)</f>
        <v>0</v>
      </c>
      <c r="BE56" s="19">
        <f>SUM(CLAIMS_GrpOS:CLAIMS_GrpIS!BE56)</f>
        <v>0</v>
      </c>
      <c r="BF56" s="19">
        <f>SUM(CLAIMS_GrpOS:CLAIMS_GrpIS!BF56)</f>
        <v>0</v>
      </c>
      <c r="BG56" s="19">
        <f>SUM(CLAIMS_GrpOS:CLAIMS_GrpIS!BG56)</f>
        <v>0</v>
      </c>
      <c r="BH56" s="19">
        <f>SUM(CLAIMS_GrpOS:CLAIMS_GrpIS!BH56)</f>
        <v>0</v>
      </c>
      <c r="BI56" s="19">
        <f>SUM(CLAIMS_GrpOS:CLAIMS_GrpIS!BI56)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19">
        <f>SUM(CLAIMS_GrpOS:CLAIMS_GrpIS!F57)</f>
        <v>0</v>
      </c>
      <c r="G57" s="19">
        <f>SUM(CLAIMS_GrpOS:CLAIMS_GrpIS!G57)</f>
        <v>0</v>
      </c>
      <c r="H57" s="19">
        <f>SUM(CLAIMS_GrpOS:CLAIMS_GrpIS!H57)</f>
        <v>0</v>
      </c>
      <c r="I57" s="19">
        <f>SUM(CLAIMS_GrpOS:CLAIMS_GrpIS!I57)</f>
        <v>0</v>
      </c>
      <c r="J57" s="19">
        <f>SUM(CLAIMS_GrpOS:CLAIMS_GrpIS!J57)</f>
        <v>0</v>
      </c>
      <c r="K57" s="19">
        <f>SUM(CLAIMS_GrpOS:CLAIMS_GrpIS!K57)</f>
        <v>0</v>
      </c>
      <c r="L57" s="19">
        <f>SUM(CLAIMS_GrpOS:CLAIMS_GrpIS!L57)</f>
        <v>0</v>
      </c>
      <c r="M57" s="19">
        <f>SUM(CLAIMS_GrpOS:CLAIMS_GrpIS!M57)</f>
        <v>0</v>
      </c>
      <c r="N57" s="19">
        <f>SUM(CLAIMS_GrpOS:CLAIMS_GrpIS!N57)</f>
        <v>0</v>
      </c>
      <c r="O57" s="19">
        <f>SUM(CLAIMS_GrpOS:CLAIMS_GrpIS!O57)</f>
        <v>0</v>
      </c>
      <c r="P57" s="19">
        <f>SUM(CLAIMS_GrpOS:CLAIMS_GrpIS!P57)</f>
        <v>0</v>
      </c>
      <c r="Q57" s="19">
        <f>SUM(CLAIMS_GrpOS:CLAIMS_GrpIS!Q57)</f>
        <v>0</v>
      </c>
      <c r="R57" s="19">
        <f>SUM(CLAIMS_GrpOS:CLAIMS_GrpIS!R57)</f>
        <v>0</v>
      </c>
      <c r="S57" s="19">
        <f>SUM(CLAIMS_GrpOS:CLAIMS_GrpIS!S57)</f>
        <v>0</v>
      </c>
      <c r="T57" s="19">
        <f>SUM(CLAIMS_GrpOS:CLAIMS_GrpIS!T57)</f>
        <v>0</v>
      </c>
      <c r="U57" s="19">
        <f>SUM(CLAIMS_GrpOS:CLAIMS_GrpIS!U57)</f>
        <v>0</v>
      </c>
      <c r="V57" s="19">
        <f>SUM(CLAIMS_GrpOS:CLAIMS_GrpIS!V57)</f>
        <v>0</v>
      </c>
      <c r="W57" s="19">
        <f>SUM(CLAIMS_GrpOS:CLAIMS_GrpIS!W57)</f>
        <v>0</v>
      </c>
      <c r="X57" s="19">
        <f>SUM(CLAIMS_GrpOS:CLAIMS_GrpIS!X57)</f>
        <v>0</v>
      </c>
      <c r="Y57" s="19">
        <f>SUM(CLAIMS_GrpOS:CLAIMS_GrpIS!Y57)</f>
        <v>0</v>
      </c>
      <c r="Z57" s="19">
        <f>SUM(CLAIMS_GrpOS:CLAIMS_GrpIS!Z57)</f>
        <v>0</v>
      </c>
      <c r="AA57" s="19">
        <f>SUM(CLAIMS_GrpOS:CLAIMS_GrpIS!AA57)</f>
        <v>0</v>
      </c>
      <c r="AB57" s="19">
        <f>SUM(CLAIMS_GrpOS:CLAIMS_GrpIS!AB57)</f>
        <v>0</v>
      </c>
      <c r="AC57" s="19">
        <f>SUM(CLAIMS_GrpOS:CLAIMS_GrpIS!AC57)</f>
        <v>0</v>
      </c>
      <c r="AD57" s="19">
        <f>SUM(CLAIMS_GrpOS:CLAIMS_GrpIS!AD57)</f>
        <v>0</v>
      </c>
      <c r="AE57" s="19">
        <f>SUM(CLAIMS_GrpOS:CLAIMS_GrpIS!AE57)</f>
        <v>0</v>
      </c>
      <c r="AF57" s="19">
        <f>SUM(CLAIMS_GrpOS:CLAIMS_GrpIS!AF57)</f>
        <v>0</v>
      </c>
      <c r="AG57" s="19">
        <f>SUM(CLAIMS_GrpOS:CLAIMS_GrpIS!AG57)</f>
        <v>0</v>
      </c>
      <c r="AH57" s="19">
        <f>SUM(CLAIMS_GrpOS:CLAIMS_GrpIS!AH57)</f>
        <v>0</v>
      </c>
      <c r="AI57" s="19">
        <f>SUM(CLAIMS_GrpOS:CLAIMS_GrpIS!AI57)</f>
        <v>0</v>
      </c>
      <c r="AJ57" s="19">
        <f>SUM(CLAIMS_GrpOS:CLAIMS_GrpIS!AJ57)</f>
        <v>0</v>
      </c>
      <c r="AK57" s="19">
        <f>SUM(CLAIMS_GrpOS:CLAIMS_GrpIS!AK57)</f>
        <v>0</v>
      </c>
      <c r="AL57" s="19">
        <f>SUM(CLAIMS_GrpOS:CLAIMS_GrpIS!AL57)</f>
        <v>0</v>
      </c>
      <c r="AM57" s="19">
        <f>SUM(CLAIMS_GrpOS:CLAIMS_GrpIS!AM57)</f>
        <v>0</v>
      </c>
      <c r="AN57" s="19">
        <f>SUM(CLAIMS_GrpOS:CLAIMS_GrpIS!AN57)</f>
        <v>0</v>
      </c>
      <c r="AO57" s="19">
        <f>SUM(CLAIMS_GrpOS:CLAIMS_GrpIS!AO57)</f>
        <v>0</v>
      </c>
      <c r="AP57" s="19">
        <f>SUM(CLAIMS_GrpOS:CLAIMS_GrpIS!AP57)</f>
        <v>0</v>
      </c>
      <c r="AQ57" s="19">
        <f>SUM(CLAIMS_GrpOS:CLAIMS_GrpIS!AQ57)</f>
        <v>0</v>
      </c>
      <c r="AR57" s="19">
        <f>SUM(CLAIMS_GrpOS:CLAIMS_GrpIS!AR57)</f>
        <v>0</v>
      </c>
      <c r="AS57" s="19">
        <f>SUM(CLAIMS_GrpOS:CLAIMS_GrpIS!AS57)</f>
        <v>0</v>
      </c>
      <c r="AT57" s="19">
        <f>SUM(CLAIMS_GrpOS:CLAIMS_GrpIS!AT57)</f>
        <v>0</v>
      </c>
      <c r="AU57" s="19">
        <f>SUM(CLAIMS_GrpOS:CLAIMS_GrpIS!AU57)</f>
        <v>0</v>
      </c>
      <c r="AV57" s="19">
        <f>SUM(CLAIMS_GrpOS:CLAIMS_GrpIS!AV57)</f>
        <v>0</v>
      </c>
      <c r="AW57" s="19">
        <f>SUM(CLAIMS_GrpOS:CLAIMS_GrpIS!AW57)</f>
        <v>0</v>
      </c>
      <c r="AX57" s="19">
        <f>SUM(CLAIMS_GrpOS:CLAIMS_GrpIS!AX57)</f>
        <v>0</v>
      </c>
      <c r="AY57" s="19">
        <f>SUM(CLAIMS_GrpOS:CLAIMS_GrpIS!AY57)</f>
        <v>0</v>
      </c>
      <c r="AZ57" s="19">
        <f>SUM(CLAIMS_GrpOS:CLAIMS_GrpIS!AZ57)</f>
        <v>0</v>
      </c>
      <c r="BA57" s="19">
        <f>SUM(CLAIMS_GrpOS:CLAIMS_GrpIS!BA57)</f>
        <v>0</v>
      </c>
      <c r="BB57" s="19">
        <f>SUM(CLAIMS_GrpOS:CLAIMS_GrpIS!BB57)</f>
        <v>0</v>
      </c>
      <c r="BC57" s="19">
        <f>SUM(CLAIMS_GrpOS:CLAIMS_GrpIS!BC57)</f>
        <v>0</v>
      </c>
      <c r="BD57" s="19">
        <f>SUM(CLAIMS_GrpOS:CLAIMS_GrpIS!BD57)</f>
        <v>0</v>
      </c>
      <c r="BE57" s="19">
        <f>SUM(CLAIMS_GrpOS:CLAIMS_GrpIS!BE57)</f>
        <v>0</v>
      </c>
      <c r="BF57" s="19">
        <f>SUM(CLAIMS_GrpOS:CLAIMS_GrpIS!BF57)</f>
        <v>0</v>
      </c>
      <c r="BG57" s="19">
        <f>SUM(CLAIMS_GrpOS:CLAIMS_GrpIS!BG57)</f>
        <v>0</v>
      </c>
      <c r="BH57" s="19">
        <f>SUM(CLAIMS_GrpOS:CLAIMS_GrpIS!BH57)</f>
        <v>0</v>
      </c>
      <c r="BI57" s="19">
        <f>SUM(CLAIMS_GrpOS:CLAIMS_GrpIS!BI57)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19">
        <f>SUM(CLAIMS_GrpOS:CLAIMS_GrpIS!F58)</f>
        <v>0</v>
      </c>
      <c r="G58" s="19">
        <f>SUM(CLAIMS_GrpOS:CLAIMS_GrpIS!G58)</f>
        <v>0</v>
      </c>
      <c r="H58" s="19">
        <f>SUM(CLAIMS_GrpOS:CLAIMS_GrpIS!H58)</f>
        <v>0</v>
      </c>
      <c r="I58" s="19">
        <f>SUM(CLAIMS_GrpOS:CLAIMS_GrpIS!I58)</f>
        <v>0</v>
      </c>
      <c r="J58" s="19">
        <f>SUM(CLAIMS_GrpOS:CLAIMS_GrpIS!J58)</f>
        <v>0</v>
      </c>
      <c r="K58" s="19">
        <f>SUM(CLAIMS_GrpOS:CLAIMS_GrpIS!K58)</f>
        <v>0</v>
      </c>
      <c r="L58" s="19">
        <f>SUM(CLAIMS_GrpOS:CLAIMS_GrpIS!L58)</f>
        <v>0</v>
      </c>
      <c r="M58" s="19">
        <f>SUM(CLAIMS_GrpOS:CLAIMS_GrpIS!M58)</f>
        <v>0</v>
      </c>
      <c r="N58" s="19">
        <f>SUM(CLAIMS_GrpOS:CLAIMS_GrpIS!N58)</f>
        <v>0</v>
      </c>
      <c r="O58" s="19">
        <f>SUM(CLAIMS_GrpOS:CLAIMS_GrpIS!O58)</f>
        <v>0</v>
      </c>
      <c r="P58" s="19">
        <f>SUM(CLAIMS_GrpOS:CLAIMS_GrpIS!P58)</f>
        <v>0</v>
      </c>
      <c r="Q58" s="19">
        <f>SUM(CLAIMS_GrpOS:CLAIMS_GrpIS!Q58)</f>
        <v>0</v>
      </c>
      <c r="R58" s="19">
        <f>SUM(CLAIMS_GrpOS:CLAIMS_GrpIS!R58)</f>
        <v>0</v>
      </c>
      <c r="S58" s="19">
        <f>SUM(CLAIMS_GrpOS:CLAIMS_GrpIS!S58)</f>
        <v>0</v>
      </c>
      <c r="T58" s="19">
        <f>SUM(CLAIMS_GrpOS:CLAIMS_GrpIS!T58)</f>
        <v>0</v>
      </c>
      <c r="U58" s="19">
        <f>SUM(CLAIMS_GrpOS:CLAIMS_GrpIS!U58)</f>
        <v>0</v>
      </c>
      <c r="V58" s="19">
        <f>SUM(CLAIMS_GrpOS:CLAIMS_GrpIS!V58)</f>
        <v>0</v>
      </c>
      <c r="W58" s="19">
        <f>SUM(CLAIMS_GrpOS:CLAIMS_GrpIS!W58)</f>
        <v>0</v>
      </c>
      <c r="X58" s="19">
        <f>SUM(CLAIMS_GrpOS:CLAIMS_GrpIS!X58)</f>
        <v>0</v>
      </c>
      <c r="Y58" s="19">
        <f>SUM(CLAIMS_GrpOS:CLAIMS_GrpIS!Y58)</f>
        <v>0</v>
      </c>
      <c r="Z58" s="19">
        <f>SUM(CLAIMS_GrpOS:CLAIMS_GrpIS!Z58)</f>
        <v>0</v>
      </c>
      <c r="AA58" s="19">
        <f>SUM(CLAIMS_GrpOS:CLAIMS_GrpIS!AA58)</f>
        <v>0</v>
      </c>
      <c r="AB58" s="19">
        <f>SUM(CLAIMS_GrpOS:CLAIMS_GrpIS!AB58)</f>
        <v>0</v>
      </c>
      <c r="AC58" s="19">
        <f>SUM(CLAIMS_GrpOS:CLAIMS_GrpIS!AC58)</f>
        <v>0</v>
      </c>
      <c r="AD58" s="19">
        <f>SUM(CLAIMS_GrpOS:CLAIMS_GrpIS!AD58)</f>
        <v>0</v>
      </c>
      <c r="AE58" s="19">
        <f>SUM(CLAIMS_GrpOS:CLAIMS_GrpIS!AE58)</f>
        <v>0</v>
      </c>
      <c r="AF58" s="19">
        <f>SUM(CLAIMS_GrpOS:CLAIMS_GrpIS!AF58)</f>
        <v>0</v>
      </c>
      <c r="AG58" s="19">
        <f>SUM(CLAIMS_GrpOS:CLAIMS_GrpIS!AG58)</f>
        <v>0</v>
      </c>
      <c r="AH58" s="19">
        <f>SUM(CLAIMS_GrpOS:CLAIMS_GrpIS!AH58)</f>
        <v>0</v>
      </c>
      <c r="AI58" s="19">
        <f>SUM(CLAIMS_GrpOS:CLAIMS_GrpIS!AI58)</f>
        <v>0</v>
      </c>
      <c r="AJ58" s="19">
        <f>SUM(CLAIMS_GrpOS:CLAIMS_GrpIS!AJ58)</f>
        <v>0</v>
      </c>
      <c r="AK58" s="19">
        <f>SUM(CLAIMS_GrpOS:CLAIMS_GrpIS!AK58)</f>
        <v>0</v>
      </c>
      <c r="AL58" s="19">
        <f>SUM(CLAIMS_GrpOS:CLAIMS_GrpIS!AL58)</f>
        <v>0</v>
      </c>
      <c r="AM58" s="19">
        <f>SUM(CLAIMS_GrpOS:CLAIMS_GrpIS!AM58)</f>
        <v>0</v>
      </c>
      <c r="AN58" s="19">
        <f>SUM(CLAIMS_GrpOS:CLAIMS_GrpIS!AN58)</f>
        <v>0</v>
      </c>
      <c r="AO58" s="19">
        <f>SUM(CLAIMS_GrpOS:CLAIMS_GrpIS!AO58)</f>
        <v>0</v>
      </c>
      <c r="AP58" s="19">
        <f>SUM(CLAIMS_GrpOS:CLAIMS_GrpIS!AP58)</f>
        <v>0</v>
      </c>
      <c r="AQ58" s="19">
        <f>SUM(CLAIMS_GrpOS:CLAIMS_GrpIS!AQ58)</f>
        <v>0</v>
      </c>
      <c r="AR58" s="19">
        <f>SUM(CLAIMS_GrpOS:CLAIMS_GrpIS!AR58)</f>
        <v>0</v>
      </c>
      <c r="AS58" s="19">
        <f>SUM(CLAIMS_GrpOS:CLAIMS_GrpIS!AS58)</f>
        <v>0</v>
      </c>
      <c r="AT58" s="19">
        <f>SUM(CLAIMS_GrpOS:CLAIMS_GrpIS!AT58)</f>
        <v>0</v>
      </c>
      <c r="AU58" s="19">
        <f>SUM(CLAIMS_GrpOS:CLAIMS_GrpIS!AU58)</f>
        <v>0</v>
      </c>
      <c r="AV58" s="19">
        <f>SUM(CLAIMS_GrpOS:CLAIMS_GrpIS!AV58)</f>
        <v>0</v>
      </c>
      <c r="AW58" s="19">
        <f>SUM(CLAIMS_GrpOS:CLAIMS_GrpIS!AW58)</f>
        <v>0</v>
      </c>
      <c r="AX58" s="19">
        <f>SUM(CLAIMS_GrpOS:CLAIMS_GrpIS!AX58)</f>
        <v>0</v>
      </c>
      <c r="AY58" s="19">
        <f>SUM(CLAIMS_GrpOS:CLAIMS_GrpIS!AY58)</f>
        <v>0</v>
      </c>
      <c r="AZ58" s="19">
        <f>SUM(CLAIMS_GrpOS:CLAIMS_GrpIS!AZ58)</f>
        <v>0</v>
      </c>
      <c r="BA58" s="19">
        <f>SUM(CLAIMS_GrpOS:CLAIMS_GrpIS!BA58)</f>
        <v>0</v>
      </c>
      <c r="BB58" s="19">
        <f>SUM(CLAIMS_GrpOS:CLAIMS_GrpIS!BB58)</f>
        <v>0</v>
      </c>
      <c r="BC58" s="19">
        <f>SUM(CLAIMS_GrpOS:CLAIMS_GrpIS!BC58)</f>
        <v>0</v>
      </c>
      <c r="BD58" s="19">
        <f>SUM(CLAIMS_GrpOS:CLAIMS_GrpIS!BD58)</f>
        <v>0</v>
      </c>
      <c r="BE58" s="19">
        <f>SUM(CLAIMS_GrpOS:CLAIMS_GrpIS!BE58)</f>
        <v>0</v>
      </c>
      <c r="BF58" s="19">
        <f>SUM(CLAIMS_GrpOS:CLAIMS_GrpIS!BF58)</f>
        <v>0</v>
      </c>
      <c r="BG58" s="19">
        <f>SUM(CLAIMS_GrpOS:CLAIMS_GrpIS!BG58)</f>
        <v>0</v>
      </c>
      <c r="BH58" s="19">
        <f>SUM(CLAIMS_GrpOS:CLAIMS_GrpIS!BH58)</f>
        <v>0</v>
      </c>
      <c r="BI58" s="19">
        <f>SUM(CLAIMS_GrpOS:CLAIMS_GrpIS!BI58)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19">
        <f>SUM(CLAIMS_GrpOS:CLAIMS_GrpIS!F59)</f>
        <v>0</v>
      </c>
      <c r="G59" s="19">
        <f>SUM(CLAIMS_GrpOS:CLAIMS_GrpIS!G59)</f>
        <v>0</v>
      </c>
      <c r="H59" s="19">
        <f>SUM(CLAIMS_GrpOS:CLAIMS_GrpIS!H59)</f>
        <v>0</v>
      </c>
      <c r="I59" s="19">
        <f>SUM(CLAIMS_GrpOS:CLAIMS_GrpIS!I59)</f>
        <v>0</v>
      </c>
      <c r="J59" s="19">
        <f>SUM(CLAIMS_GrpOS:CLAIMS_GrpIS!J59)</f>
        <v>0</v>
      </c>
      <c r="K59" s="19">
        <f>SUM(CLAIMS_GrpOS:CLAIMS_GrpIS!K59)</f>
        <v>0</v>
      </c>
      <c r="L59" s="19">
        <f>SUM(CLAIMS_GrpOS:CLAIMS_GrpIS!L59)</f>
        <v>0</v>
      </c>
      <c r="M59" s="19">
        <f>SUM(CLAIMS_GrpOS:CLAIMS_GrpIS!M59)</f>
        <v>0</v>
      </c>
      <c r="N59" s="19">
        <f>SUM(CLAIMS_GrpOS:CLAIMS_GrpIS!N59)</f>
        <v>0</v>
      </c>
      <c r="O59" s="19">
        <f>SUM(CLAIMS_GrpOS:CLAIMS_GrpIS!O59)</f>
        <v>0</v>
      </c>
      <c r="P59" s="19">
        <f>SUM(CLAIMS_GrpOS:CLAIMS_GrpIS!P59)</f>
        <v>0</v>
      </c>
      <c r="Q59" s="19">
        <f>SUM(CLAIMS_GrpOS:CLAIMS_GrpIS!Q59)</f>
        <v>0</v>
      </c>
      <c r="R59" s="19">
        <f>SUM(CLAIMS_GrpOS:CLAIMS_GrpIS!R59)</f>
        <v>0</v>
      </c>
      <c r="S59" s="19">
        <f>SUM(CLAIMS_GrpOS:CLAIMS_GrpIS!S59)</f>
        <v>0</v>
      </c>
      <c r="T59" s="19">
        <f>SUM(CLAIMS_GrpOS:CLAIMS_GrpIS!T59)</f>
        <v>0</v>
      </c>
      <c r="U59" s="19">
        <f>SUM(CLAIMS_GrpOS:CLAIMS_GrpIS!U59)</f>
        <v>0</v>
      </c>
      <c r="V59" s="19">
        <f>SUM(CLAIMS_GrpOS:CLAIMS_GrpIS!V59)</f>
        <v>0</v>
      </c>
      <c r="W59" s="19">
        <f>SUM(CLAIMS_GrpOS:CLAIMS_GrpIS!W59)</f>
        <v>0</v>
      </c>
      <c r="X59" s="19">
        <f>SUM(CLAIMS_GrpOS:CLAIMS_GrpIS!X59)</f>
        <v>0</v>
      </c>
      <c r="Y59" s="19">
        <f>SUM(CLAIMS_GrpOS:CLAIMS_GrpIS!Y59)</f>
        <v>0</v>
      </c>
      <c r="Z59" s="19">
        <f>SUM(CLAIMS_GrpOS:CLAIMS_GrpIS!Z59)</f>
        <v>0</v>
      </c>
      <c r="AA59" s="19">
        <f>SUM(CLAIMS_GrpOS:CLAIMS_GrpIS!AA59)</f>
        <v>0</v>
      </c>
      <c r="AB59" s="19">
        <f>SUM(CLAIMS_GrpOS:CLAIMS_GrpIS!AB59)</f>
        <v>0</v>
      </c>
      <c r="AC59" s="19">
        <f>SUM(CLAIMS_GrpOS:CLAIMS_GrpIS!AC59)</f>
        <v>0</v>
      </c>
      <c r="AD59" s="19">
        <f>SUM(CLAIMS_GrpOS:CLAIMS_GrpIS!AD59)</f>
        <v>0</v>
      </c>
      <c r="AE59" s="19">
        <f>SUM(CLAIMS_GrpOS:CLAIMS_GrpIS!AE59)</f>
        <v>0</v>
      </c>
      <c r="AF59" s="19">
        <f>SUM(CLAIMS_GrpOS:CLAIMS_GrpIS!AF59)</f>
        <v>0</v>
      </c>
      <c r="AG59" s="19">
        <f>SUM(CLAIMS_GrpOS:CLAIMS_GrpIS!AG59)</f>
        <v>0</v>
      </c>
      <c r="AH59" s="19">
        <f>SUM(CLAIMS_GrpOS:CLAIMS_GrpIS!AH59)</f>
        <v>0</v>
      </c>
      <c r="AI59" s="19">
        <f>SUM(CLAIMS_GrpOS:CLAIMS_GrpIS!AI59)</f>
        <v>0</v>
      </c>
      <c r="AJ59" s="19">
        <f>SUM(CLAIMS_GrpOS:CLAIMS_GrpIS!AJ59)</f>
        <v>0</v>
      </c>
      <c r="AK59" s="19">
        <f>SUM(CLAIMS_GrpOS:CLAIMS_GrpIS!AK59)</f>
        <v>0</v>
      </c>
      <c r="AL59" s="19">
        <f>SUM(CLAIMS_GrpOS:CLAIMS_GrpIS!AL59)</f>
        <v>0</v>
      </c>
      <c r="AM59" s="19">
        <f>SUM(CLAIMS_GrpOS:CLAIMS_GrpIS!AM59)</f>
        <v>0</v>
      </c>
      <c r="AN59" s="19">
        <f>SUM(CLAIMS_GrpOS:CLAIMS_GrpIS!AN59)</f>
        <v>0</v>
      </c>
      <c r="AO59" s="19">
        <f>SUM(CLAIMS_GrpOS:CLAIMS_GrpIS!AO59)</f>
        <v>0</v>
      </c>
      <c r="AP59" s="19">
        <f>SUM(CLAIMS_GrpOS:CLAIMS_GrpIS!AP59)</f>
        <v>0</v>
      </c>
      <c r="AQ59" s="19">
        <f>SUM(CLAIMS_GrpOS:CLAIMS_GrpIS!AQ59)</f>
        <v>0</v>
      </c>
      <c r="AR59" s="19">
        <f>SUM(CLAIMS_GrpOS:CLAIMS_GrpIS!AR59)</f>
        <v>0</v>
      </c>
      <c r="AS59" s="19">
        <f>SUM(CLAIMS_GrpOS:CLAIMS_GrpIS!AS59)</f>
        <v>0</v>
      </c>
      <c r="AT59" s="19">
        <f>SUM(CLAIMS_GrpOS:CLAIMS_GrpIS!AT59)</f>
        <v>0</v>
      </c>
      <c r="AU59" s="19">
        <f>SUM(CLAIMS_GrpOS:CLAIMS_GrpIS!AU59)</f>
        <v>0</v>
      </c>
      <c r="AV59" s="19">
        <f>SUM(CLAIMS_GrpOS:CLAIMS_GrpIS!AV59)</f>
        <v>0</v>
      </c>
      <c r="AW59" s="19">
        <f>SUM(CLAIMS_GrpOS:CLAIMS_GrpIS!AW59)</f>
        <v>0</v>
      </c>
      <c r="AX59" s="19">
        <f>SUM(CLAIMS_GrpOS:CLAIMS_GrpIS!AX59)</f>
        <v>0</v>
      </c>
      <c r="AY59" s="19">
        <f>SUM(CLAIMS_GrpOS:CLAIMS_GrpIS!AY59)</f>
        <v>0</v>
      </c>
      <c r="AZ59" s="19">
        <f>SUM(CLAIMS_GrpOS:CLAIMS_GrpIS!AZ59)</f>
        <v>0</v>
      </c>
      <c r="BA59" s="19">
        <f>SUM(CLAIMS_GrpOS:CLAIMS_GrpIS!BA59)</f>
        <v>0</v>
      </c>
      <c r="BB59" s="19">
        <f>SUM(CLAIMS_GrpOS:CLAIMS_GrpIS!BB59)</f>
        <v>0</v>
      </c>
      <c r="BC59" s="19">
        <f>SUM(CLAIMS_GrpOS:CLAIMS_GrpIS!BC59)</f>
        <v>0</v>
      </c>
      <c r="BD59" s="19">
        <f>SUM(CLAIMS_GrpOS:CLAIMS_GrpIS!BD59)</f>
        <v>0</v>
      </c>
      <c r="BE59" s="19">
        <f>SUM(CLAIMS_GrpOS:CLAIMS_GrpIS!BE59)</f>
        <v>0</v>
      </c>
      <c r="BF59" s="19">
        <f>SUM(CLAIMS_GrpOS:CLAIMS_GrpIS!BF59)</f>
        <v>0</v>
      </c>
      <c r="BG59" s="19">
        <f>SUM(CLAIMS_GrpOS:CLAIMS_GrpIS!BG59)</f>
        <v>0</v>
      </c>
      <c r="BH59" s="19">
        <f>SUM(CLAIMS_GrpOS:CLAIMS_GrpIS!BH59)</f>
        <v>0</v>
      </c>
      <c r="BI59" s="19">
        <f>SUM(CLAIMS_GrpOS:CLAIMS_GrpIS!BI59)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19">
        <f>SUM(CLAIMS_GrpOS:CLAIMS_GrpIS!F60)</f>
        <v>0</v>
      </c>
      <c r="G60" s="19">
        <f>SUM(CLAIMS_GrpOS:CLAIMS_GrpIS!G60)</f>
        <v>0</v>
      </c>
      <c r="H60" s="19">
        <f>SUM(CLAIMS_GrpOS:CLAIMS_GrpIS!H60)</f>
        <v>0</v>
      </c>
      <c r="I60" s="19">
        <f>SUM(CLAIMS_GrpOS:CLAIMS_GrpIS!I60)</f>
        <v>0</v>
      </c>
      <c r="J60" s="19">
        <f>SUM(CLAIMS_GrpOS:CLAIMS_GrpIS!J60)</f>
        <v>0</v>
      </c>
      <c r="K60" s="19">
        <f>SUM(CLAIMS_GrpOS:CLAIMS_GrpIS!K60)</f>
        <v>0</v>
      </c>
      <c r="L60" s="19">
        <f>SUM(CLAIMS_GrpOS:CLAIMS_GrpIS!L60)</f>
        <v>0</v>
      </c>
      <c r="M60" s="19">
        <f>SUM(CLAIMS_GrpOS:CLAIMS_GrpIS!M60)</f>
        <v>0</v>
      </c>
      <c r="N60" s="19">
        <f>SUM(CLAIMS_GrpOS:CLAIMS_GrpIS!N60)</f>
        <v>0</v>
      </c>
      <c r="O60" s="19">
        <f>SUM(CLAIMS_GrpOS:CLAIMS_GrpIS!O60)</f>
        <v>0</v>
      </c>
      <c r="P60" s="19">
        <f>SUM(CLAIMS_GrpOS:CLAIMS_GrpIS!P60)</f>
        <v>0</v>
      </c>
      <c r="Q60" s="19">
        <f>SUM(CLAIMS_GrpOS:CLAIMS_GrpIS!Q60)</f>
        <v>0</v>
      </c>
      <c r="R60" s="19">
        <f>SUM(CLAIMS_GrpOS:CLAIMS_GrpIS!R60)</f>
        <v>0</v>
      </c>
      <c r="S60" s="19">
        <f>SUM(CLAIMS_GrpOS:CLAIMS_GrpIS!S60)</f>
        <v>0</v>
      </c>
      <c r="T60" s="19">
        <f>SUM(CLAIMS_GrpOS:CLAIMS_GrpIS!T60)</f>
        <v>0</v>
      </c>
      <c r="U60" s="19">
        <f>SUM(CLAIMS_GrpOS:CLAIMS_GrpIS!U60)</f>
        <v>0</v>
      </c>
      <c r="V60" s="19">
        <f>SUM(CLAIMS_GrpOS:CLAIMS_GrpIS!V60)</f>
        <v>0</v>
      </c>
      <c r="W60" s="19">
        <f>SUM(CLAIMS_GrpOS:CLAIMS_GrpIS!W60)</f>
        <v>0</v>
      </c>
      <c r="X60" s="19">
        <f>SUM(CLAIMS_GrpOS:CLAIMS_GrpIS!X60)</f>
        <v>0</v>
      </c>
      <c r="Y60" s="19">
        <f>SUM(CLAIMS_GrpOS:CLAIMS_GrpIS!Y60)</f>
        <v>0</v>
      </c>
      <c r="Z60" s="19">
        <f>SUM(CLAIMS_GrpOS:CLAIMS_GrpIS!Z60)</f>
        <v>0</v>
      </c>
      <c r="AA60" s="19">
        <f>SUM(CLAIMS_GrpOS:CLAIMS_GrpIS!AA60)</f>
        <v>0</v>
      </c>
      <c r="AB60" s="19">
        <f>SUM(CLAIMS_GrpOS:CLAIMS_GrpIS!AB60)</f>
        <v>0</v>
      </c>
      <c r="AC60" s="19">
        <f>SUM(CLAIMS_GrpOS:CLAIMS_GrpIS!AC60)</f>
        <v>0</v>
      </c>
      <c r="AD60" s="19">
        <f>SUM(CLAIMS_GrpOS:CLAIMS_GrpIS!AD60)</f>
        <v>0</v>
      </c>
      <c r="AE60" s="19">
        <f>SUM(CLAIMS_GrpOS:CLAIMS_GrpIS!AE60)</f>
        <v>0</v>
      </c>
      <c r="AF60" s="19">
        <f>SUM(CLAIMS_GrpOS:CLAIMS_GrpIS!AF60)</f>
        <v>0</v>
      </c>
      <c r="AG60" s="19">
        <f>SUM(CLAIMS_GrpOS:CLAIMS_GrpIS!AG60)</f>
        <v>0</v>
      </c>
      <c r="AH60" s="19">
        <f>SUM(CLAIMS_GrpOS:CLAIMS_GrpIS!AH60)</f>
        <v>0</v>
      </c>
      <c r="AI60" s="19">
        <f>SUM(CLAIMS_GrpOS:CLAIMS_GrpIS!AI60)</f>
        <v>0</v>
      </c>
      <c r="AJ60" s="19">
        <f>SUM(CLAIMS_GrpOS:CLAIMS_GrpIS!AJ60)</f>
        <v>0</v>
      </c>
      <c r="AK60" s="19">
        <f>SUM(CLAIMS_GrpOS:CLAIMS_GrpIS!AK60)</f>
        <v>0</v>
      </c>
      <c r="AL60" s="19">
        <f>SUM(CLAIMS_GrpOS:CLAIMS_GrpIS!AL60)</f>
        <v>0</v>
      </c>
      <c r="AM60" s="19">
        <f>SUM(CLAIMS_GrpOS:CLAIMS_GrpIS!AM60)</f>
        <v>0</v>
      </c>
      <c r="AN60" s="19">
        <f>SUM(CLAIMS_GrpOS:CLAIMS_GrpIS!AN60)</f>
        <v>0</v>
      </c>
      <c r="AO60" s="19">
        <f>SUM(CLAIMS_GrpOS:CLAIMS_GrpIS!AO60)</f>
        <v>0</v>
      </c>
      <c r="AP60" s="19">
        <f>SUM(CLAIMS_GrpOS:CLAIMS_GrpIS!AP60)</f>
        <v>0</v>
      </c>
      <c r="AQ60" s="19">
        <f>SUM(CLAIMS_GrpOS:CLAIMS_GrpIS!AQ60)</f>
        <v>0</v>
      </c>
      <c r="AR60" s="19">
        <f>SUM(CLAIMS_GrpOS:CLAIMS_GrpIS!AR60)</f>
        <v>0</v>
      </c>
      <c r="AS60" s="19">
        <f>SUM(CLAIMS_GrpOS:CLAIMS_GrpIS!AS60)</f>
        <v>0</v>
      </c>
      <c r="AT60" s="19">
        <f>SUM(CLAIMS_GrpOS:CLAIMS_GrpIS!AT60)</f>
        <v>0</v>
      </c>
      <c r="AU60" s="19">
        <f>SUM(CLAIMS_GrpOS:CLAIMS_GrpIS!AU60)</f>
        <v>0</v>
      </c>
      <c r="AV60" s="19">
        <f>SUM(CLAIMS_GrpOS:CLAIMS_GrpIS!AV60)</f>
        <v>0</v>
      </c>
      <c r="AW60" s="19">
        <f>SUM(CLAIMS_GrpOS:CLAIMS_GrpIS!AW60)</f>
        <v>0</v>
      </c>
      <c r="AX60" s="19">
        <f>SUM(CLAIMS_GrpOS:CLAIMS_GrpIS!AX60)</f>
        <v>0</v>
      </c>
      <c r="AY60" s="19">
        <f>SUM(CLAIMS_GrpOS:CLAIMS_GrpIS!AY60)</f>
        <v>0</v>
      </c>
      <c r="AZ60" s="19">
        <f>SUM(CLAIMS_GrpOS:CLAIMS_GrpIS!AZ60)</f>
        <v>0</v>
      </c>
      <c r="BA60" s="19">
        <f>SUM(CLAIMS_GrpOS:CLAIMS_GrpIS!BA60)</f>
        <v>0</v>
      </c>
      <c r="BB60" s="19">
        <f>SUM(CLAIMS_GrpOS:CLAIMS_GrpIS!BB60)</f>
        <v>0</v>
      </c>
      <c r="BC60" s="19">
        <f>SUM(CLAIMS_GrpOS:CLAIMS_GrpIS!BC60)</f>
        <v>0</v>
      </c>
      <c r="BD60" s="19">
        <f>SUM(CLAIMS_GrpOS:CLAIMS_GrpIS!BD60)</f>
        <v>0</v>
      </c>
      <c r="BE60" s="19">
        <f>SUM(CLAIMS_GrpOS:CLAIMS_GrpIS!BE60)</f>
        <v>0</v>
      </c>
      <c r="BF60" s="19">
        <f>SUM(CLAIMS_GrpOS:CLAIMS_GrpIS!BF60)</f>
        <v>0</v>
      </c>
      <c r="BG60" s="19">
        <f>SUM(CLAIMS_GrpOS:CLAIMS_GrpIS!BG60)</f>
        <v>0</v>
      </c>
      <c r="BH60" s="19">
        <f>SUM(CLAIMS_GrpOS:CLAIMS_GrpIS!BH60)</f>
        <v>0</v>
      </c>
      <c r="BI60" s="19">
        <f>SUM(CLAIMS_GrpOS:CLAIMS_GrpIS!BI60)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19">
        <f>SUM(CLAIMS_GrpOS:CLAIMS_GrpIS!F61)</f>
        <v>0</v>
      </c>
      <c r="G61" s="19">
        <f>SUM(CLAIMS_GrpOS:CLAIMS_GrpIS!G61)</f>
        <v>0</v>
      </c>
      <c r="H61" s="19">
        <f>SUM(CLAIMS_GrpOS:CLAIMS_GrpIS!H61)</f>
        <v>0</v>
      </c>
      <c r="I61" s="19">
        <f>SUM(CLAIMS_GrpOS:CLAIMS_GrpIS!I61)</f>
        <v>0</v>
      </c>
      <c r="J61" s="19">
        <f>SUM(CLAIMS_GrpOS:CLAIMS_GrpIS!J61)</f>
        <v>0</v>
      </c>
      <c r="K61" s="19">
        <f>SUM(CLAIMS_GrpOS:CLAIMS_GrpIS!K61)</f>
        <v>0</v>
      </c>
      <c r="L61" s="19">
        <f>SUM(CLAIMS_GrpOS:CLAIMS_GrpIS!L61)</f>
        <v>0</v>
      </c>
      <c r="M61" s="19">
        <f>SUM(CLAIMS_GrpOS:CLAIMS_GrpIS!M61)</f>
        <v>0</v>
      </c>
      <c r="N61" s="19">
        <f>SUM(CLAIMS_GrpOS:CLAIMS_GrpIS!N61)</f>
        <v>0</v>
      </c>
      <c r="O61" s="19">
        <f>SUM(CLAIMS_GrpOS:CLAIMS_GrpIS!O61)</f>
        <v>0</v>
      </c>
      <c r="P61" s="19">
        <f>SUM(CLAIMS_GrpOS:CLAIMS_GrpIS!P61)</f>
        <v>0</v>
      </c>
      <c r="Q61" s="19">
        <f>SUM(CLAIMS_GrpOS:CLAIMS_GrpIS!Q61)</f>
        <v>0</v>
      </c>
      <c r="R61" s="19">
        <f>SUM(CLAIMS_GrpOS:CLAIMS_GrpIS!R61)</f>
        <v>0</v>
      </c>
      <c r="S61" s="19">
        <f>SUM(CLAIMS_GrpOS:CLAIMS_GrpIS!S61)</f>
        <v>0</v>
      </c>
      <c r="T61" s="19">
        <f>SUM(CLAIMS_GrpOS:CLAIMS_GrpIS!T61)</f>
        <v>0</v>
      </c>
      <c r="U61" s="19">
        <f>SUM(CLAIMS_GrpOS:CLAIMS_GrpIS!U61)</f>
        <v>0</v>
      </c>
      <c r="V61" s="19">
        <f>SUM(CLAIMS_GrpOS:CLAIMS_GrpIS!V61)</f>
        <v>0</v>
      </c>
      <c r="W61" s="19">
        <f>SUM(CLAIMS_GrpOS:CLAIMS_GrpIS!W61)</f>
        <v>0</v>
      </c>
      <c r="X61" s="19">
        <f>SUM(CLAIMS_GrpOS:CLAIMS_GrpIS!X61)</f>
        <v>0</v>
      </c>
      <c r="Y61" s="19">
        <f>SUM(CLAIMS_GrpOS:CLAIMS_GrpIS!Y61)</f>
        <v>0</v>
      </c>
      <c r="Z61" s="19">
        <f>SUM(CLAIMS_GrpOS:CLAIMS_GrpIS!Z61)</f>
        <v>0</v>
      </c>
      <c r="AA61" s="19">
        <f>SUM(CLAIMS_GrpOS:CLAIMS_GrpIS!AA61)</f>
        <v>0</v>
      </c>
      <c r="AB61" s="19">
        <f>SUM(CLAIMS_GrpOS:CLAIMS_GrpIS!AB61)</f>
        <v>0</v>
      </c>
      <c r="AC61" s="19">
        <f>SUM(CLAIMS_GrpOS:CLAIMS_GrpIS!AC61)</f>
        <v>0</v>
      </c>
      <c r="AD61" s="19">
        <f>SUM(CLAIMS_GrpOS:CLAIMS_GrpIS!AD61)</f>
        <v>0</v>
      </c>
      <c r="AE61" s="19">
        <f>SUM(CLAIMS_GrpOS:CLAIMS_GrpIS!AE61)</f>
        <v>0</v>
      </c>
      <c r="AF61" s="19">
        <f>SUM(CLAIMS_GrpOS:CLAIMS_GrpIS!AF61)</f>
        <v>0</v>
      </c>
      <c r="AG61" s="19">
        <f>SUM(CLAIMS_GrpOS:CLAIMS_GrpIS!AG61)</f>
        <v>0</v>
      </c>
      <c r="AH61" s="19">
        <f>SUM(CLAIMS_GrpOS:CLAIMS_GrpIS!AH61)</f>
        <v>0</v>
      </c>
      <c r="AI61" s="19">
        <f>SUM(CLAIMS_GrpOS:CLAIMS_GrpIS!AI61)</f>
        <v>0</v>
      </c>
      <c r="AJ61" s="19">
        <f>SUM(CLAIMS_GrpOS:CLAIMS_GrpIS!AJ61)</f>
        <v>0</v>
      </c>
      <c r="AK61" s="19">
        <f>SUM(CLAIMS_GrpOS:CLAIMS_GrpIS!AK61)</f>
        <v>0</v>
      </c>
      <c r="AL61" s="19">
        <f>SUM(CLAIMS_GrpOS:CLAIMS_GrpIS!AL61)</f>
        <v>0</v>
      </c>
      <c r="AM61" s="19">
        <f>SUM(CLAIMS_GrpOS:CLAIMS_GrpIS!AM61)</f>
        <v>0</v>
      </c>
      <c r="AN61" s="19">
        <f>SUM(CLAIMS_GrpOS:CLAIMS_GrpIS!AN61)</f>
        <v>0</v>
      </c>
      <c r="AO61" s="19">
        <f>SUM(CLAIMS_GrpOS:CLAIMS_GrpIS!AO61)</f>
        <v>0</v>
      </c>
      <c r="AP61" s="19">
        <f>SUM(CLAIMS_GrpOS:CLAIMS_GrpIS!AP61)</f>
        <v>0</v>
      </c>
      <c r="AQ61" s="19">
        <f>SUM(CLAIMS_GrpOS:CLAIMS_GrpIS!AQ61)</f>
        <v>0</v>
      </c>
      <c r="AR61" s="19">
        <f>SUM(CLAIMS_GrpOS:CLAIMS_GrpIS!AR61)</f>
        <v>0</v>
      </c>
      <c r="AS61" s="19">
        <f>SUM(CLAIMS_GrpOS:CLAIMS_GrpIS!AS61)</f>
        <v>0</v>
      </c>
      <c r="AT61" s="19">
        <f>SUM(CLAIMS_GrpOS:CLAIMS_GrpIS!AT61)</f>
        <v>0</v>
      </c>
      <c r="AU61" s="19">
        <f>SUM(CLAIMS_GrpOS:CLAIMS_GrpIS!AU61)</f>
        <v>0</v>
      </c>
      <c r="AV61" s="19">
        <f>SUM(CLAIMS_GrpOS:CLAIMS_GrpIS!AV61)</f>
        <v>0</v>
      </c>
      <c r="AW61" s="19">
        <f>SUM(CLAIMS_GrpOS:CLAIMS_GrpIS!AW61)</f>
        <v>0</v>
      </c>
      <c r="AX61" s="19">
        <f>SUM(CLAIMS_GrpOS:CLAIMS_GrpIS!AX61)</f>
        <v>0</v>
      </c>
      <c r="AY61" s="19">
        <f>SUM(CLAIMS_GrpOS:CLAIMS_GrpIS!AY61)</f>
        <v>0</v>
      </c>
      <c r="AZ61" s="19">
        <f>SUM(CLAIMS_GrpOS:CLAIMS_GrpIS!AZ61)</f>
        <v>0</v>
      </c>
      <c r="BA61" s="19">
        <f>SUM(CLAIMS_GrpOS:CLAIMS_GrpIS!BA61)</f>
        <v>0</v>
      </c>
      <c r="BB61" s="19">
        <f>SUM(CLAIMS_GrpOS:CLAIMS_GrpIS!BB61)</f>
        <v>0</v>
      </c>
      <c r="BC61" s="19">
        <f>SUM(CLAIMS_GrpOS:CLAIMS_GrpIS!BC61)</f>
        <v>0</v>
      </c>
      <c r="BD61" s="19">
        <f>SUM(CLAIMS_GrpOS:CLAIMS_GrpIS!BD61)</f>
        <v>0</v>
      </c>
      <c r="BE61" s="19">
        <f>SUM(CLAIMS_GrpOS:CLAIMS_GrpIS!BE61)</f>
        <v>0</v>
      </c>
      <c r="BF61" s="19">
        <f>SUM(CLAIMS_GrpOS:CLAIMS_GrpIS!BF61)</f>
        <v>0</v>
      </c>
      <c r="BG61" s="19">
        <f>SUM(CLAIMS_GrpOS:CLAIMS_GrpIS!BG61)</f>
        <v>0</v>
      </c>
      <c r="BH61" s="19">
        <f>SUM(CLAIMS_GrpOS:CLAIMS_GrpIS!BH61)</f>
        <v>0</v>
      </c>
      <c r="BI61" s="19">
        <f>SUM(CLAIMS_GrpOS:CLAIMS_GrpIS!BI61)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19">
        <f>SUM(CLAIMS_GrpOS:CLAIMS_GrpIS!F62)</f>
        <v>0</v>
      </c>
      <c r="G62" s="19">
        <f>SUM(CLAIMS_GrpOS:CLAIMS_GrpIS!G62)</f>
        <v>0</v>
      </c>
      <c r="H62" s="19">
        <f>SUM(CLAIMS_GrpOS:CLAIMS_GrpIS!H62)</f>
        <v>0</v>
      </c>
      <c r="I62" s="19">
        <f>SUM(CLAIMS_GrpOS:CLAIMS_GrpIS!I62)</f>
        <v>0</v>
      </c>
      <c r="J62" s="19">
        <f>SUM(CLAIMS_GrpOS:CLAIMS_GrpIS!J62)</f>
        <v>0</v>
      </c>
      <c r="K62" s="19">
        <f>SUM(CLAIMS_GrpOS:CLAIMS_GrpIS!K62)</f>
        <v>0</v>
      </c>
      <c r="L62" s="19">
        <f>SUM(CLAIMS_GrpOS:CLAIMS_GrpIS!L62)</f>
        <v>0</v>
      </c>
      <c r="M62" s="19">
        <f>SUM(CLAIMS_GrpOS:CLAIMS_GrpIS!M62)</f>
        <v>0</v>
      </c>
      <c r="N62" s="19">
        <f>SUM(CLAIMS_GrpOS:CLAIMS_GrpIS!N62)</f>
        <v>0</v>
      </c>
      <c r="O62" s="19">
        <f>SUM(CLAIMS_GrpOS:CLAIMS_GrpIS!O62)</f>
        <v>0</v>
      </c>
      <c r="P62" s="19">
        <f>SUM(CLAIMS_GrpOS:CLAIMS_GrpIS!P62)</f>
        <v>0</v>
      </c>
      <c r="Q62" s="19">
        <f>SUM(CLAIMS_GrpOS:CLAIMS_GrpIS!Q62)</f>
        <v>0</v>
      </c>
      <c r="R62" s="19">
        <f>SUM(CLAIMS_GrpOS:CLAIMS_GrpIS!R62)</f>
        <v>0</v>
      </c>
      <c r="S62" s="19">
        <f>SUM(CLAIMS_GrpOS:CLAIMS_GrpIS!S62)</f>
        <v>0</v>
      </c>
      <c r="T62" s="19">
        <f>SUM(CLAIMS_GrpOS:CLAIMS_GrpIS!T62)</f>
        <v>0</v>
      </c>
      <c r="U62" s="19">
        <f>SUM(CLAIMS_GrpOS:CLAIMS_GrpIS!U62)</f>
        <v>0</v>
      </c>
      <c r="V62" s="19">
        <f>SUM(CLAIMS_GrpOS:CLAIMS_GrpIS!V62)</f>
        <v>0</v>
      </c>
      <c r="W62" s="19">
        <f>SUM(CLAIMS_GrpOS:CLAIMS_GrpIS!W62)</f>
        <v>0</v>
      </c>
      <c r="X62" s="19">
        <f>SUM(CLAIMS_GrpOS:CLAIMS_GrpIS!X62)</f>
        <v>0</v>
      </c>
      <c r="Y62" s="19">
        <f>SUM(CLAIMS_GrpOS:CLAIMS_GrpIS!Y62)</f>
        <v>0</v>
      </c>
      <c r="Z62" s="19">
        <f>SUM(CLAIMS_GrpOS:CLAIMS_GrpIS!Z62)</f>
        <v>0</v>
      </c>
      <c r="AA62" s="19">
        <f>SUM(CLAIMS_GrpOS:CLAIMS_GrpIS!AA62)</f>
        <v>0</v>
      </c>
      <c r="AB62" s="19">
        <f>SUM(CLAIMS_GrpOS:CLAIMS_GrpIS!AB62)</f>
        <v>0</v>
      </c>
      <c r="AC62" s="19">
        <f>SUM(CLAIMS_GrpOS:CLAIMS_GrpIS!AC62)</f>
        <v>0</v>
      </c>
      <c r="AD62" s="19">
        <f>SUM(CLAIMS_GrpOS:CLAIMS_GrpIS!AD62)</f>
        <v>0</v>
      </c>
      <c r="AE62" s="19">
        <f>SUM(CLAIMS_GrpOS:CLAIMS_GrpIS!AE62)</f>
        <v>0</v>
      </c>
      <c r="AF62" s="19">
        <f>SUM(CLAIMS_GrpOS:CLAIMS_GrpIS!AF62)</f>
        <v>0</v>
      </c>
      <c r="AG62" s="19">
        <f>SUM(CLAIMS_GrpOS:CLAIMS_GrpIS!AG62)</f>
        <v>0</v>
      </c>
      <c r="AH62" s="19">
        <f>SUM(CLAIMS_GrpOS:CLAIMS_GrpIS!AH62)</f>
        <v>0</v>
      </c>
      <c r="AI62" s="19">
        <f>SUM(CLAIMS_GrpOS:CLAIMS_GrpIS!AI62)</f>
        <v>0</v>
      </c>
      <c r="AJ62" s="19">
        <f>SUM(CLAIMS_GrpOS:CLAIMS_GrpIS!AJ62)</f>
        <v>0</v>
      </c>
      <c r="AK62" s="19">
        <f>SUM(CLAIMS_GrpOS:CLAIMS_GrpIS!AK62)</f>
        <v>0</v>
      </c>
      <c r="AL62" s="19">
        <f>SUM(CLAIMS_GrpOS:CLAIMS_GrpIS!AL62)</f>
        <v>0</v>
      </c>
      <c r="AM62" s="19">
        <f>SUM(CLAIMS_GrpOS:CLAIMS_GrpIS!AM62)</f>
        <v>0</v>
      </c>
      <c r="AN62" s="19">
        <f>SUM(CLAIMS_GrpOS:CLAIMS_GrpIS!AN62)</f>
        <v>0</v>
      </c>
      <c r="AO62" s="19">
        <f>SUM(CLAIMS_GrpOS:CLAIMS_GrpIS!AO62)</f>
        <v>0</v>
      </c>
      <c r="AP62" s="19">
        <f>SUM(CLAIMS_GrpOS:CLAIMS_GrpIS!AP62)</f>
        <v>0</v>
      </c>
      <c r="AQ62" s="19">
        <f>SUM(CLAIMS_GrpOS:CLAIMS_GrpIS!AQ62)</f>
        <v>0</v>
      </c>
      <c r="AR62" s="19">
        <f>SUM(CLAIMS_GrpOS:CLAIMS_GrpIS!AR62)</f>
        <v>0</v>
      </c>
      <c r="AS62" s="19">
        <f>SUM(CLAIMS_GrpOS:CLAIMS_GrpIS!AS62)</f>
        <v>0</v>
      </c>
      <c r="AT62" s="19">
        <f>SUM(CLAIMS_GrpOS:CLAIMS_GrpIS!AT62)</f>
        <v>0</v>
      </c>
      <c r="AU62" s="19">
        <f>SUM(CLAIMS_GrpOS:CLAIMS_GrpIS!AU62)</f>
        <v>0</v>
      </c>
      <c r="AV62" s="19">
        <f>SUM(CLAIMS_GrpOS:CLAIMS_GrpIS!AV62)</f>
        <v>0</v>
      </c>
      <c r="AW62" s="19">
        <f>SUM(CLAIMS_GrpOS:CLAIMS_GrpIS!AW62)</f>
        <v>0</v>
      </c>
      <c r="AX62" s="19">
        <f>SUM(CLAIMS_GrpOS:CLAIMS_GrpIS!AX62)</f>
        <v>0</v>
      </c>
      <c r="AY62" s="19">
        <f>SUM(CLAIMS_GrpOS:CLAIMS_GrpIS!AY62)</f>
        <v>0</v>
      </c>
      <c r="AZ62" s="19">
        <f>SUM(CLAIMS_GrpOS:CLAIMS_GrpIS!AZ62)</f>
        <v>0</v>
      </c>
      <c r="BA62" s="19">
        <f>SUM(CLAIMS_GrpOS:CLAIMS_GrpIS!BA62)</f>
        <v>0</v>
      </c>
      <c r="BB62" s="19">
        <f>SUM(CLAIMS_GrpOS:CLAIMS_GrpIS!BB62)</f>
        <v>0</v>
      </c>
      <c r="BC62" s="19">
        <f>SUM(CLAIMS_GrpOS:CLAIMS_GrpIS!BC62)</f>
        <v>0</v>
      </c>
      <c r="BD62" s="19">
        <f>SUM(CLAIMS_GrpOS:CLAIMS_GrpIS!BD62)</f>
        <v>0</v>
      </c>
      <c r="BE62" s="19">
        <f>SUM(CLAIMS_GrpOS:CLAIMS_GrpIS!BE62)</f>
        <v>0</v>
      </c>
      <c r="BF62" s="19">
        <f>SUM(CLAIMS_GrpOS:CLAIMS_GrpIS!BF62)</f>
        <v>0</v>
      </c>
      <c r="BG62" s="19">
        <f>SUM(CLAIMS_GrpOS:CLAIMS_GrpIS!BG62)</f>
        <v>0</v>
      </c>
      <c r="BH62" s="19">
        <f>SUM(CLAIMS_GrpOS:CLAIMS_GrpIS!BH62)</f>
        <v>0</v>
      </c>
      <c r="BI62" s="19">
        <f>SUM(CLAIMS_GrpOS:CLAIMS_GrpIS!BI62)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19">
        <f>SUM(CLAIMS_GrpOS:CLAIMS_GrpIS!F63)</f>
        <v>0</v>
      </c>
      <c r="G63" s="19">
        <f>SUM(CLAIMS_GrpOS:CLAIMS_GrpIS!G63)</f>
        <v>0</v>
      </c>
      <c r="H63" s="19">
        <f>SUM(CLAIMS_GrpOS:CLAIMS_GrpIS!H63)</f>
        <v>0</v>
      </c>
      <c r="I63" s="19">
        <f>SUM(CLAIMS_GrpOS:CLAIMS_GrpIS!I63)</f>
        <v>0</v>
      </c>
      <c r="J63" s="19">
        <f>SUM(CLAIMS_GrpOS:CLAIMS_GrpIS!J63)</f>
        <v>0</v>
      </c>
      <c r="K63" s="19">
        <f>SUM(CLAIMS_GrpOS:CLAIMS_GrpIS!K63)</f>
        <v>0</v>
      </c>
      <c r="L63" s="19">
        <f>SUM(CLAIMS_GrpOS:CLAIMS_GrpIS!L63)</f>
        <v>0</v>
      </c>
      <c r="M63" s="19">
        <f>SUM(CLAIMS_GrpOS:CLAIMS_GrpIS!M63)</f>
        <v>0</v>
      </c>
      <c r="N63" s="19">
        <f>SUM(CLAIMS_GrpOS:CLAIMS_GrpIS!N63)</f>
        <v>0</v>
      </c>
      <c r="O63" s="19">
        <f>SUM(CLAIMS_GrpOS:CLAIMS_GrpIS!O63)</f>
        <v>0</v>
      </c>
      <c r="P63" s="19">
        <f>SUM(CLAIMS_GrpOS:CLAIMS_GrpIS!P63)</f>
        <v>0</v>
      </c>
      <c r="Q63" s="19">
        <f>SUM(CLAIMS_GrpOS:CLAIMS_GrpIS!Q63)</f>
        <v>0</v>
      </c>
      <c r="R63" s="19">
        <f>SUM(CLAIMS_GrpOS:CLAIMS_GrpIS!R63)</f>
        <v>0</v>
      </c>
      <c r="S63" s="19">
        <f>SUM(CLAIMS_GrpOS:CLAIMS_GrpIS!S63)</f>
        <v>0</v>
      </c>
      <c r="T63" s="19">
        <f>SUM(CLAIMS_GrpOS:CLAIMS_GrpIS!T63)</f>
        <v>0</v>
      </c>
      <c r="U63" s="19">
        <f>SUM(CLAIMS_GrpOS:CLAIMS_GrpIS!U63)</f>
        <v>0</v>
      </c>
      <c r="V63" s="19">
        <f>SUM(CLAIMS_GrpOS:CLAIMS_GrpIS!V63)</f>
        <v>0</v>
      </c>
      <c r="W63" s="19">
        <f>SUM(CLAIMS_GrpOS:CLAIMS_GrpIS!W63)</f>
        <v>0</v>
      </c>
      <c r="X63" s="19">
        <f>SUM(CLAIMS_GrpOS:CLAIMS_GrpIS!X63)</f>
        <v>0</v>
      </c>
      <c r="Y63" s="19">
        <f>SUM(CLAIMS_GrpOS:CLAIMS_GrpIS!Y63)</f>
        <v>0</v>
      </c>
      <c r="Z63" s="19">
        <f>SUM(CLAIMS_GrpOS:CLAIMS_GrpIS!Z63)</f>
        <v>0</v>
      </c>
      <c r="AA63" s="19">
        <f>SUM(CLAIMS_GrpOS:CLAIMS_GrpIS!AA63)</f>
        <v>0</v>
      </c>
      <c r="AB63" s="19">
        <f>SUM(CLAIMS_GrpOS:CLAIMS_GrpIS!AB63)</f>
        <v>0</v>
      </c>
      <c r="AC63" s="19">
        <f>SUM(CLAIMS_GrpOS:CLAIMS_GrpIS!AC63)</f>
        <v>0</v>
      </c>
      <c r="AD63" s="19">
        <f>SUM(CLAIMS_GrpOS:CLAIMS_GrpIS!AD63)</f>
        <v>0</v>
      </c>
      <c r="AE63" s="19">
        <f>SUM(CLAIMS_GrpOS:CLAIMS_GrpIS!AE63)</f>
        <v>0</v>
      </c>
      <c r="AF63" s="19">
        <f>SUM(CLAIMS_GrpOS:CLAIMS_GrpIS!AF63)</f>
        <v>0</v>
      </c>
      <c r="AG63" s="19">
        <f>SUM(CLAIMS_GrpOS:CLAIMS_GrpIS!AG63)</f>
        <v>0</v>
      </c>
      <c r="AH63" s="19">
        <f>SUM(CLAIMS_GrpOS:CLAIMS_GrpIS!AH63)</f>
        <v>0</v>
      </c>
      <c r="AI63" s="19">
        <f>SUM(CLAIMS_GrpOS:CLAIMS_GrpIS!AI63)</f>
        <v>0</v>
      </c>
      <c r="AJ63" s="19">
        <f>SUM(CLAIMS_GrpOS:CLAIMS_GrpIS!AJ63)</f>
        <v>0</v>
      </c>
      <c r="AK63" s="19">
        <f>SUM(CLAIMS_GrpOS:CLAIMS_GrpIS!AK63)</f>
        <v>0</v>
      </c>
      <c r="AL63" s="19">
        <f>SUM(CLAIMS_GrpOS:CLAIMS_GrpIS!AL63)</f>
        <v>0</v>
      </c>
      <c r="AM63" s="19">
        <f>SUM(CLAIMS_GrpOS:CLAIMS_GrpIS!AM63)</f>
        <v>0</v>
      </c>
      <c r="AN63" s="19">
        <f>SUM(CLAIMS_GrpOS:CLAIMS_GrpIS!AN63)</f>
        <v>0</v>
      </c>
      <c r="AO63" s="19">
        <f>SUM(CLAIMS_GrpOS:CLAIMS_GrpIS!AO63)</f>
        <v>0</v>
      </c>
      <c r="AP63" s="19">
        <f>SUM(CLAIMS_GrpOS:CLAIMS_GrpIS!AP63)</f>
        <v>0</v>
      </c>
      <c r="AQ63" s="19">
        <f>SUM(CLAIMS_GrpOS:CLAIMS_GrpIS!AQ63)</f>
        <v>0</v>
      </c>
      <c r="AR63" s="19">
        <f>SUM(CLAIMS_GrpOS:CLAIMS_GrpIS!AR63)</f>
        <v>0</v>
      </c>
      <c r="AS63" s="19">
        <f>SUM(CLAIMS_GrpOS:CLAIMS_GrpIS!AS63)</f>
        <v>0</v>
      </c>
      <c r="AT63" s="19">
        <f>SUM(CLAIMS_GrpOS:CLAIMS_GrpIS!AT63)</f>
        <v>0</v>
      </c>
      <c r="AU63" s="19">
        <f>SUM(CLAIMS_GrpOS:CLAIMS_GrpIS!AU63)</f>
        <v>0</v>
      </c>
      <c r="AV63" s="19">
        <f>SUM(CLAIMS_GrpOS:CLAIMS_GrpIS!AV63)</f>
        <v>0</v>
      </c>
      <c r="AW63" s="19">
        <f>SUM(CLAIMS_GrpOS:CLAIMS_GrpIS!AW63)</f>
        <v>0</v>
      </c>
      <c r="AX63" s="19">
        <f>SUM(CLAIMS_GrpOS:CLAIMS_GrpIS!AX63)</f>
        <v>0</v>
      </c>
      <c r="AY63" s="19">
        <f>SUM(CLAIMS_GrpOS:CLAIMS_GrpIS!AY63)</f>
        <v>0</v>
      </c>
      <c r="AZ63" s="19">
        <f>SUM(CLAIMS_GrpOS:CLAIMS_GrpIS!AZ63)</f>
        <v>0</v>
      </c>
      <c r="BA63" s="19">
        <f>SUM(CLAIMS_GrpOS:CLAIMS_GrpIS!BA63)</f>
        <v>0</v>
      </c>
      <c r="BB63" s="19">
        <f>SUM(CLAIMS_GrpOS:CLAIMS_GrpIS!BB63)</f>
        <v>0</v>
      </c>
      <c r="BC63" s="19">
        <f>SUM(CLAIMS_GrpOS:CLAIMS_GrpIS!BC63)</f>
        <v>0</v>
      </c>
      <c r="BD63" s="19">
        <f>SUM(CLAIMS_GrpOS:CLAIMS_GrpIS!BD63)</f>
        <v>0</v>
      </c>
      <c r="BE63" s="19">
        <f>SUM(CLAIMS_GrpOS:CLAIMS_GrpIS!BE63)</f>
        <v>0</v>
      </c>
      <c r="BF63" s="19">
        <f>SUM(CLAIMS_GrpOS:CLAIMS_GrpIS!BF63)</f>
        <v>0</v>
      </c>
      <c r="BG63" s="19">
        <f>SUM(CLAIMS_GrpOS:CLAIMS_GrpIS!BG63)</f>
        <v>0</v>
      </c>
      <c r="BH63" s="19">
        <f>SUM(CLAIMS_GrpOS:CLAIMS_GrpIS!BH63)</f>
        <v>0</v>
      </c>
      <c r="BI63" s="19">
        <f>SUM(CLAIMS_GrpOS:CLAIMS_GrpIS!BI63)</f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19">
        <f>SUM(CLAIMS_GrpOS:CLAIMS_GrpIS!F65)</f>
        <v>0</v>
      </c>
      <c r="G65" s="19">
        <f>SUM(CLAIMS_GrpOS:CLAIMS_GrpIS!G65)</f>
        <v>0</v>
      </c>
      <c r="H65" s="19">
        <f>SUM(CLAIMS_GrpOS:CLAIMS_GrpIS!H65)</f>
        <v>0</v>
      </c>
      <c r="I65" s="19">
        <f>SUM(CLAIMS_GrpOS:CLAIMS_GrpIS!I65)</f>
        <v>0</v>
      </c>
      <c r="J65" s="19">
        <f>SUM(CLAIMS_GrpOS:CLAIMS_GrpIS!J65)</f>
        <v>0</v>
      </c>
      <c r="K65" s="19">
        <f>SUM(CLAIMS_GrpOS:CLAIMS_GrpIS!K65)</f>
        <v>0</v>
      </c>
      <c r="L65" s="19">
        <f>SUM(CLAIMS_GrpOS:CLAIMS_GrpIS!L65)</f>
        <v>0</v>
      </c>
      <c r="M65" s="19">
        <f>SUM(CLAIMS_GrpOS:CLAIMS_GrpIS!M65)</f>
        <v>0</v>
      </c>
      <c r="N65" s="19">
        <f>SUM(CLAIMS_GrpOS:CLAIMS_GrpIS!N65)</f>
        <v>0</v>
      </c>
      <c r="O65" s="19">
        <f>SUM(CLAIMS_GrpOS:CLAIMS_GrpIS!O65)</f>
        <v>0</v>
      </c>
      <c r="P65" s="19">
        <f>SUM(CLAIMS_GrpOS:CLAIMS_GrpIS!P65)</f>
        <v>0</v>
      </c>
      <c r="Q65" s="19">
        <f>SUM(CLAIMS_GrpOS:CLAIMS_GrpIS!Q65)</f>
        <v>0</v>
      </c>
      <c r="R65" s="19">
        <f>SUM(CLAIMS_GrpOS:CLAIMS_GrpIS!R65)</f>
        <v>0</v>
      </c>
      <c r="S65" s="19">
        <f>SUM(CLAIMS_GrpOS:CLAIMS_GrpIS!S65)</f>
        <v>0</v>
      </c>
      <c r="T65" s="19">
        <f>SUM(CLAIMS_GrpOS:CLAIMS_GrpIS!T65)</f>
        <v>0</v>
      </c>
      <c r="U65" s="19">
        <f>SUM(CLAIMS_GrpOS:CLAIMS_GrpIS!U65)</f>
        <v>0</v>
      </c>
      <c r="V65" s="19">
        <f>SUM(CLAIMS_GrpOS:CLAIMS_GrpIS!V65)</f>
        <v>0</v>
      </c>
      <c r="W65" s="19">
        <f>SUM(CLAIMS_GrpOS:CLAIMS_GrpIS!W65)</f>
        <v>0</v>
      </c>
      <c r="X65" s="19">
        <f>SUM(CLAIMS_GrpOS:CLAIMS_GrpIS!X65)</f>
        <v>0</v>
      </c>
      <c r="Y65" s="19">
        <f>SUM(CLAIMS_GrpOS:CLAIMS_GrpIS!Y65)</f>
        <v>0</v>
      </c>
      <c r="Z65" s="19">
        <f>SUM(CLAIMS_GrpOS:CLAIMS_GrpIS!Z65)</f>
        <v>0</v>
      </c>
      <c r="AA65" s="19">
        <f>SUM(CLAIMS_GrpOS:CLAIMS_GrpIS!AA65)</f>
        <v>0</v>
      </c>
      <c r="AB65" s="19">
        <f>SUM(CLAIMS_GrpOS:CLAIMS_GrpIS!AB65)</f>
        <v>0</v>
      </c>
      <c r="AC65" s="19">
        <f>SUM(CLAIMS_GrpOS:CLAIMS_GrpIS!AC65)</f>
        <v>0</v>
      </c>
      <c r="AD65" s="19">
        <f>SUM(CLAIMS_GrpOS:CLAIMS_GrpIS!AD65)</f>
        <v>0</v>
      </c>
      <c r="AE65" s="19">
        <f>SUM(CLAIMS_GrpOS:CLAIMS_GrpIS!AE65)</f>
        <v>0</v>
      </c>
      <c r="AF65" s="19">
        <f>SUM(CLAIMS_GrpOS:CLAIMS_GrpIS!AF65)</f>
        <v>0</v>
      </c>
      <c r="AG65" s="19">
        <f>SUM(CLAIMS_GrpOS:CLAIMS_GrpIS!AG65)</f>
        <v>0</v>
      </c>
      <c r="AH65" s="19">
        <f>SUM(CLAIMS_GrpOS:CLAIMS_GrpIS!AH65)</f>
        <v>0</v>
      </c>
      <c r="AI65" s="19">
        <f>SUM(CLAIMS_GrpOS:CLAIMS_GrpIS!AI65)</f>
        <v>0</v>
      </c>
      <c r="AJ65" s="19">
        <f>SUM(CLAIMS_GrpOS:CLAIMS_GrpIS!AJ65)</f>
        <v>0</v>
      </c>
      <c r="AK65" s="19">
        <f>SUM(CLAIMS_GrpOS:CLAIMS_GrpIS!AK65)</f>
        <v>0</v>
      </c>
      <c r="AL65" s="19">
        <f>SUM(CLAIMS_GrpOS:CLAIMS_GrpIS!AL65)</f>
        <v>0</v>
      </c>
      <c r="AM65" s="19">
        <f>SUM(CLAIMS_GrpOS:CLAIMS_GrpIS!AM65)</f>
        <v>0</v>
      </c>
      <c r="AN65" s="19">
        <f>SUM(CLAIMS_GrpOS:CLAIMS_GrpIS!AN65)</f>
        <v>0</v>
      </c>
      <c r="AO65" s="19">
        <f>SUM(CLAIMS_GrpOS:CLAIMS_GrpIS!AO65)</f>
        <v>0</v>
      </c>
      <c r="AP65" s="19">
        <f>SUM(CLAIMS_GrpOS:CLAIMS_GrpIS!AP65)</f>
        <v>0</v>
      </c>
      <c r="AQ65" s="19">
        <f>SUM(CLAIMS_GrpOS:CLAIMS_GrpIS!AQ65)</f>
        <v>0</v>
      </c>
      <c r="AR65" s="19">
        <f>SUM(CLAIMS_GrpOS:CLAIMS_GrpIS!AR65)</f>
        <v>0</v>
      </c>
      <c r="AS65" s="19">
        <f>SUM(CLAIMS_GrpOS:CLAIMS_GrpIS!AS65)</f>
        <v>0</v>
      </c>
      <c r="AT65" s="19">
        <f>SUM(CLAIMS_GrpOS:CLAIMS_GrpIS!AT65)</f>
        <v>0</v>
      </c>
      <c r="AU65" s="19">
        <f>SUM(CLAIMS_GrpOS:CLAIMS_GrpIS!AU65)</f>
        <v>0</v>
      </c>
      <c r="AV65" s="19">
        <f>SUM(CLAIMS_GrpOS:CLAIMS_GrpIS!AV65)</f>
        <v>0</v>
      </c>
      <c r="AW65" s="19">
        <f>SUM(CLAIMS_GrpOS:CLAIMS_GrpIS!AW65)</f>
        <v>0</v>
      </c>
      <c r="AX65" s="19">
        <f>SUM(CLAIMS_GrpOS:CLAIMS_GrpIS!AX65)</f>
        <v>0</v>
      </c>
      <c r="AY65" s="19">
        <f>SUM(CLAIMS_GrpOS:CLAIMS_GrpIS!AY65)</f>
        <v>0</v>
      </c>
      <c r="AZ65" s="19">
        <f>SUM(CLAIMS_GrpOS:CLAIMS_GrpIS!AZ65)</f>
        <v>0</v>
      </c>
      <c r="BA65" s="19">
        <f>SUM(CLAIMS_GrpOS:CLAIMS_GrpIS!BA65)</f>
        <v>0</v>
      </c>
      <c r="BB65" s="19">
        <f>SUM(CLAIMS_GrpOS:CLAIMS_GrpIS!BB65)</f>
        <v>0</v>
      </c>
      <c r="BC65" s="19">
        <f>SUM(CLAIMS_GrpOS:CLAIMS_GrpIS!BC65)</f>
        <v>0</v>
      </c>
      <c r="BD65" s="19">
        <f>SUM(CLAIMS_GrpOS:CLAIMS_GrpIS!BD65)</f>
        <v>0</v>
      </c>
      <c r="BE65" s="19">
        <f>SUM(CLAIMS_GrpOS:CLAIMS_GrpIS!BE65)</f>
        <v>0</v>
      </c>
      <c r="BF65" s="19">
        <f>SUM(CLAIMS_GrpOS:CLAIMS_GrpIS!BF65)</f>
        <v>0</v>
      </c>
      <c r="BG65" s="19">
        <f>SUM(CLAIMS_GrpOS:CLAIMS_GrpIS!BG65)</f>
        <v>0</v>
      </c>
      <c r="BH65" s="19">
        <f>SUM(CLAIMS_GrpOS:CLAIMS_GrpIS!BH65)</f>
        <v>0</v>
      </c>
      <c r="BI65" s="19">
        <f>SUM(CLAIMS_GrpOS:CLAIMS_GrpIS!BI65)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SUM(CLAIMS_GrpOS:CLAIMS_GrpIS!F67)</f>
        <v>0</v>
      </c>
      <c r="G67" s="52">
        <f>SUM(CLAIMS_GrpOS:CLAIMS_GrpIS!G67)</f>
        <v>0</v>
      </c>
      <c r="H67" s="52">
        <f>SUM(CLAIMS_GrpOS:CLAIMS_GrpIS!H67)</f>
        <v>0</v>
      </c>
      <c r="I67" s="52">
        <f>SUM(CLAIMS_GrpOS:CLAIMS_GrpIS!I67)</f>
        <v>0</v>
      </c>
      <c r="J67" s="52">
        <f>SUM(CLAIMS_GrpOS:CLAIMS_GrpIS!J67)</f>
        <v>0</v>
      </c>
      <c r="K67" s="52">
        <f>SUM(CLAIMS_GrpOS:CLAIMS_GrpIS!K67)</f>
        <v>0</v>
      </c>
      <c r="L67" s="52">
        <f>SUM(CLAIMS_GrpOS:CLAIMS_GrpIS!L67)</f>
        <v>0</v>
      </c>
      <c r="M67" s="52">
        <f>SUM(CLAIMS_GrpOS:CLAIMS_GrpIS!M67)</f>
        <v>0</v>
      </c>
      <c r="N67" s="52">
        <f>SUM(CLAIMS_GrpOS:CLAIMS_GrpIS!N67)</f>
        <v>0</v>
      </c>
      <c r="O67" s="52">
        <f>SUM(CLAIMS_GrpOS:CLAIMS_GrpIS!O67)</f>
        <v>0</v>
      </c>
      <c r="P67" s="52">
        <f>SUM(CLAIMS_GrpOS:CLAIMS_GrpIS!P67)</f>
        <v>0</v>
      </c>
      <c r="Q67" s="52">
        <f>SUM(CLAIMS_GrpOS:CLAIMS_GrpIS!Q67)</f>
        <v>0</v>
      </c>
      <c r="R67" s="52">
        <f>SUM(CLAIMS_GrpOS:CLAIMS_GrpIS!R67)</f>
        <v>0</v>
      </c>
      <c r="S67" s="52">
        <f>SUM(CLAIMS_GrpOS:CLAIMS_GrpIS!S67)</f>
        <v>0</v>
      </c>
      <c r="T67" s="52">
        <f>SUM(CLAIMS_GrpOS:CLAIMS_GrpIS!T67)</f>
        <v>0</v>
      </c>
      <c r="U67" s="52">
        <f>SUM(CLAIMS_GrpOS:CLAIMS_GrpIS!U67)</f>
        <v>0</v>
      </c>
      <c r="V67" s="52">
        <f>SUM(CLAIMS_GrpOS:CLAIMS_GrpIS!V67)</f>
        <v>0</v>
      </c>
      <c r="W67" s="52">
        <f>SUM(CLAIMS_GrpOS:CLAIMS_GrpIS!W67)</f>
        <v>0</v>
      </c>
      <c r="X67" s="52">
        <f>SUM(CLAIMS_GrpOS:CLAIMS_GrpIS!X67)</f>
        <v>0</v>
      </c>
      <c r="Y67" s="52">
        <f>SUM(CLAIMS_GrpOS:CLAIMS_GrpIS!Y67)</f>
        <v>0</v>
      </c>
      <c r="Z67" s="52">
        <f>SUM(CLAIMS_GrpOS:CLAIMS_GrpIS!Z67)</f>
        <v>0</v>
      </c>
      <c r="AA67" s="52">
        <f>SUM(CLAIMS_GrpOS:CLAIMS_GrpIS!AA67)</f>
        <v>0</v>
      </c>
      <c r="AB67" s="52">
        <f>SUM(CLAIMS_GrpOS:CLAIMS_GrpIS!AB67)</f>
        <v>0</v>
      </c>
      <c r="AC67" s="52">
        <f>SUM(CLAIMS_GrpOS:CLAIMS_GrpIS!AC67)</f>
        <v>0</v>
      </c>
      <c r="AD67" s="52">
        <f>SUM(CLAIMS_GrpOS:CLAIMS_GrpIS!AD67)</f>
        <v>0</v>
      </c>
      <c r="AE67" s="52">
        <f>SUM(CLAIMS_GrpOS:CLAIMS_GrpIS!AE67)</f>
        <v>0</v>
      </c>
      <c r="AF67" s="52">
        <f>SUM(CLAIMS_GrpOS:CLAIMS_GrpIS!AF67)</f>
        <v>0</v>
      </c>
      <c r="AG67" s="52">
        <f>SUM(CLAIMS_GrpOS:CLAIMS_GrpIS!AG67)</f>
        <v>0</v>
      </c>
      <c r="AH67" s="52">
        <f>SUM(CLAIMS_GrpOS:CLAIMS_GrpIS!AH67)</f>
        <v>0</v>
      </c>
      <c r="AI67" s="52">
        <f>SUM(CLAIMS_GrpOS:CLAIMS_GrpIS!AI67)</f>
        <v>0</v>
      </c>
      <c r="AJ67" s="52">
        <f>SUM(CLAIMS_GrpOS:CLAIMS_GrpIS!AJ67)</f>
        <v>0</v>
      </c>
      <c r="AK67" s="52">
        <f>SUM(CLAIMS_GrpOS:CLAIMS_GrpIS!AK67)</f>
        <v>0</v>
      </c>
      <c r="AL67" s="52">
        <f>SUM(CLAIMS_GrpOS:CLAIMS_GrpIS!AL67)</f>
        <v>0</v>
      </c>
      <c r="AM67" s="52">
        <f>SUM(CLAIMS_GrpOS:CLAIMS_GrpIS!AM67)</f>
        <v>0</v>
      </c>
      <c r="AN67" s="52">
        <f>SUM(CLAIMS_GrpOS:CLAIMS_GrpIS!AN67)</f>
        <v>0</v>
      </c>
      <c r="AO67" s="52">
        <f>SUM(CLAIMS_GrpOS:CLAIMS_GrpIS!AO67)</f>
        <v>0</v>
      </c>
      <c r="AP67" s="52">
        <f>SUM(CLAIMS_GrpOS:CLAIMS_GrpIS!AP67)</f>
        <v>0</v>
      </c>
      <c r="AQ67" s="52">
        <f>SUM(CLAIMS_GrpOS:CLAIMS_GrpIS!AQ67)</f>
        <v>0</v>
      </c>
      <c r="AR67" s="52">
        <f>SUM(CLAIMS_GrpOS:CLAIMS_GrpIS!AR67)</f>
        <v>0</v>
      </c>
      <c r="AS67" s="52">
        <f>SUM(CLAIMS_GrpOS:CLAIMS_GrpIS!AS67)</f>
        <v>0</v>
      </c>
      <c r="AT67" s="52">
        <f>SUM(CLAIMS_GrpOS:CLAIMS_GrpIS!AT67)</f>
        <v>0</v>
      </c>
      <c r="AU67" s="52">
        <f>SUM(CLAIMS_GrpOS:CLAIMS_GrpIS!AU67)</f>
        <v>0</v>
      </c>
      <c r="AV67" s="52">
        <f>SUM(CLAIMS_GrpOS:CLAIMS_GrpIS!AV67)</f>
        <v>0</v>
      </c>
      <c r="AW67" s="52">
        <f>SUM(CLAIMS_GrpOS:CLAIMS_GrpIS!AW67)</f>
        <v>0</v>
      </c>
      <c r="AX67" s="52">
        <f>SUM(CLAIMS_GrpOS:CLAIMS_GrpIS!AX67)</f>
        <v>0</v>
      </c>
      <c r="AY67" s="52">
        <f>SUM(CLAIMS_GrpOS:CLAIMS_GrpIS!AY67)</f>
        <v>0</v>
      </c>
      <c r="AZ67" s="52">
        <f>SUM(CLAIMS_GrpOS:CLAIMS_GrpIS!AZ67)</f>
        <v>0</v>
      </c>
      <c r="BA67" s="52">
        <f>SUM(CLAIMS_GrpOS:CLAIMS_GrpIS!BA67)</f>
        <v>0</v>
      </c>
      <c r="BB67" s="52">
        <f>SUM(CLAIMS_GrpOS:CLAIMS_GrpIS!BB67)</f>
        <v>0</v>
      </c>
      <c r="BC67" s="52">
        <f>SUM(CLAIMS_GrpOS:CLAIMS_GrpIS!BC67)</f>
        <v>0</v>
      </c>
      <c r="BD67" s="52">
        <f>SUM(CLAIMS_GrpOS:CLAIMS_GrpIS!BD67)</f>
        <v>0</v>
      </c>
      <c r="BE67" s="52">
        <f>SUM(CLAIMS_GrpOS:CLAIMS_GrpIS!BE67)</f>
        <v>0</v>
      </c>
      <c r="BF67" s="52">
        <f>SUM(CLAIMS_GrpOS:CLAIMS_GrpIS!BF67)</f>
        <v>0</v>
      </c>
      <c r="BG67" s="52">
        <f>SUM(CLAIMS_GrpOS:CLAIMS_GrpIS!BG67)</f>
        <v>0</v>
      </c>
      <c r="BH67" s="52">
        <f>SUM(CLAIMS_GrpOS:CLAIMS_GrpIS!BH67)</f>
        <v>0</v>
      </c>
      <c r="BI67" s="52">
        <f>SUM(CLAIMS_GrpOS:CLAIMS_GrpIS!BI67)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9">
        <f>SUM(CLAIMS_GrpOS:CLAIMS_GrpIS!F71)</f>
        <v>0</v>
      </c>
      <c r="G71" s="19">
        <f>SUM(CLAIMS_GrpOS:CLAIMS_GrpIS!G71)</f>
        <v>0</v>
      </c>
      <c r="H71" s="19">
        <f>SUM(CLAIMS_GrpOS:CLAIMS_GrpIS!H71)</f>
        <v>0</v>
      </c>
      <c r="I71" s="19">
        <f>SUM(CLAIMS_GrpOS:CLAIMS_GrpIS!I71)</f>
        <v>0</v>
      </c>
      <c r="J71" s="19">
        <f>SUM(CLAIMS_GrpOS:CLAIMS_GrpIS!J71)</f>
        <v>0</v>
      </c>
      <c r="K71" s="19">
        <f>SUM(CLAIMS_GrpOS:CLAIMS_GrpIS!K71)</f>
        <v>0</v>
      </c>
      <c r="L71" s="19">
        <f>SUM(CLAIMS_GrpOS:CLAIMS_GrpIS!L71)</f>
        <v>0</v>
      </c>
      <c r="M71" s="19">
        <f>SUM(CLAIMS_GrpOS:CLAIMS_GrpIS!M71)</f>
        <v>0</v>
      </c>
      <c r="N71" s="19">
        <f>SUM(CLAIMS_GrpOS:CLAIMS_GrpIS!N71)</f>
        <v>0</v>
      </c>
      <c r="O71" s="19">
        <f>SUM(CLAIMS_GrpOS:CLAIMS_GrpIS!O71)</f>
        <v>0</v>
      </c>
      <c r="P71" s="19">
        <f>SUM(CLAIMS_GrpOS:CLAIMS_GrpIS!P71)</f>
        <v>0</v>
      </c>
      <c r="Q71" s="19">
        <f>SUM(CLAIMS_GrpOS:CLAIMS_GrpIS!Q71)</f>
        <v>0</v>
      </c>
      <c r="R71" s="19">
        <f>SUM(CLAIMS_GrpOS:CLAIMS_GrpIS!R71)</f>
        <v>0</v>
      </c>
      <c r="S71" s="19">
        <f>SUM(CLAIMS_GrpOS:CLAIMS_GrpIS!S71)</f>
        <v>0</v>
      </c>
      <c r="T71" s="19">
        <f>SUM(CLAIMS_GrpOS:CLAIMS_GrpIS!T71)</f>
        <v>0</v>
      </c>
      <c r="U71" s="19">
        <f>SUM(CLAIMS_GrpOS:CLAIMS_GrpIS!U71)</f>
        <v>0</v>
      </c>
      <c r="V71" s="19">
        <f>SUM(CLAIMS_GrpOS:CLAIMS_GrpIS!V71)</f>
        <v>0</v>
      </c>
      <c r="W71" s="19">
        <f>SUM(CLAIMS_GrpOS:CLAIMS_GrpIS!W71)</f>
        <v>0</v>
      </c>
      <c r="X71" s="19">
        <f>SUM(CLAIMS_GrpOS:CLAIMS_GrpIS!X71)</f>
        <v>0</v>
      </c>
      <c r="Y71" s="19">
        <f>SUM(CLAIMS_GrpOS:CLAIMS_GrpIS!Y71)</f>
        <v>0</v>
      </c>
      <c r="Z71" s="19">
        <f>SUM(CLAIMS_GrpOS:CLAIMS_GrpIS!Z71)</f>
        <v>0</v>
      </c>
      <c r="AA71" s="19">
        <f>SUM(CLAIMS_GrpOS:CLAIMS_GrpIS!AA71)</f>
        <v>0</v>
      </c>
      <c r="AB71" s="19">
        <f>SUM(CLAIMS_GrpOS:CLAIMS_GrpIS!AB71)</f>
        <v>0</v>
      </c>
      <c r="AC71" s="19">
        <f>SUM(CLAIMS_GrpOS:CLAIMS_GrpIS!AC71)</f>
        <v>0</v>
      </c>
      <c r="AD71" s="19">
        <f>SUM(CLAIMS_GrpOS:CLAIMS_GrpIS!AD71)</f>
        <v>0</v>
      </c>
      <c r="AE71" s="19">
        <f>SUM(CLAIMS_GrpOS:CLAIMS_GrpIS!AE71)</f>
        <v>0</v>
      </c>
      <c r="AF71" s="19">
        <f>SUM(CLAIMS_GrpOS:CLAIMS_GrpIS!AF71)</f>
        <v>0</v>
      </c>
      <c r="AG71" s="19">
        <f>SUM(CLAIMS_GrpOS:CLAIMS_GrpIS!AG71)</f>
        <v>0</v>
      </c>
      <c r="AH71" s="19">
        <f>SUM(CLAIMS_GrpOS:CLAIMS_GrpIS!AH71)</f>
        <v>0</v>
      </c>
      <c r="AI71" s="19">
        <f>SUM(CLAIMS_GrpOS:CLAIMS_GrpIS!AI71)</f>
        <v>0</v>
      </c>
      <c r="AJ71" s="19">
        <f>SUM(CLAIMS_GrpOS:CLAIMS_GrpIS!AJ71)</f>
        <v>0</v>
      </c>
      <c r="AK71" s="19">
        <f>SUM(CLAIMS_GrpOS:CLAIMS_GrpIS!AK71)</f>
        <v>0</v>
      </c>
      <c r="AL71" s="19">
        <f>SUM(CLAIMS_GrpOS:CLAIMS_GrpIS!AL71)</f>
        <v>0</v>
      </c>
      <c r="AM71" s="19">
        <f>SUM(CLAIMS_GrpOS:CLAIMS_GrpIS!AM71)</f>
        <v>0</v>
      </c>
      <c r="AN71" s="19">
        <f>SUM(CLAIMS_GrpOS:CLAIMS_GrpIS!AN71)</f>
        <v>0</v>
      </c>
      <c r="AO71" s="19">
        <f>SUM(CLAIMS_GrpOS:CLAIMS_GrpIS!AO71)</f>
        <v>0</v>
      </c>
      <c r="AP71" s="19">
        <f>SUM(CLAIMS_GrpOS:CLAIMS_GrpIS!AP71)</f>
        <v>0</v>
      </c>
      <c r="AQ71" s="19">
        <f>SUM(CLAIMS_GrpOS:CLAIMS_GrpIS!AQ71)</f>
        <v>0</v>
      </c>
      <c r="AR71" s="19">
        <f>SUM(CLAIMS_GrpOS:CLAIMS_GrpIS!AR71)</f>
        <v>0</v>
      </c>
      <c r="AS71" s="19">
        <f>SUM(CLAIMS_GrpOS:CLAIMS_GrpIS!AS71)</f>
        <v>0</v>
      </c>
      <c r="AT71" s="19">
        <f>SUM(CLAIMS_GrpOS:CLAIMS_GrpIS!AT71)</f>
        <v>0</v>
      </c>
      <c r="AU71" s="19">
        <f>SUM(CLAIMS_GrpOS:CLAIMS_GrpIS!AU71)</f>
        <v>0</v>
      </c>
      <c r="AV71" s="19">
        <f>SUM(CLAIMS_GrpOS:CLAIMS_GrpIS!AV71)</f>
        <v>0</v>
      </c>
      <c r="AW71" s="19">
        <f>SUM(CLAIMS_GrpOS:CLAIMS_GrpIS!AW71)</f>
        <v>0</v>
      </c>
      <c r="AX71" s="19">
        <f>SUM(CLAIMS_GrpOS:CLAIMS_GrpIS!AX71)</f>
        <v>0</v>
      </c>
      <c r="AY71" s="19">
        <f>SUM(CLAIMS_GrpOS:CLAIMS_GrpIS!AY71)</f>
        <v>0</v>
      </c>
      <c r="AZ71" s="19">
        <f>SUM(CLAIMS_GrpOS:CLAIMS_GrpIS!AZ71)</f>
        <v>0</v>
      </c>
      <c r="BA71" s="19">
        <f>SUM(CLAIMS_GrpOS:CLAIMS_GrpIS!BA71)</f>
        <v>0</v>
      </c>
      <c r="BB71" s="19">
        <f>SUM(CLAIMS_GrpOS:CLAIMS_GrpIS!BB71)</f>
        <v>0</v>
      </c>
      <c r="BC71" s="19">
        <f>SUM(CLAIMS_GrpOS:CLAIMS_GrpIS!BC71)</f>
        <v>0</v>
      </c>
      <c r="BD71" s="19">
        <f>SUM(CLAIMS_GrpOS:CLAIMS_GrpIS!BD71)</f>
        <v>0</v>
      </c>
      <c r="BE71" s="19">
        <f>SUM(CLAIMS_GrpOS:CLAIMS_GrpIS!BE71)</f>
        <v>0</v>
      </c>
      <c r="BF71" s="19">
        <f>SUM(CLAIMS_GrpOS:CLAIMS_GrpIS!BF71)</f>
        <v>0</v>
      </c>
      <c r="BG71" s="19">
        <f>SUM(CLAIMS_GrpOS:CLAIMS_GrpIS!BG71)</f>
        <v>0</v>
      </c>
      <c r="BH71" s="19">
        <f>SUM(CLAIMS_GrpOS:CLAIMS_GrpIS!BH71)</f>
        <v>0</v>
      </c>
      <c r="BI71" s="19">
        <f>SUM(CLAIMS_GrpOS:CLAIMS_GrpIS!BI71)</f>
        <v>0</v>
      </c>
    </row>
    <row r="72" spans="1:61" x14ac:dyDescent="0.55000000000000004">
      <c r="A72" s="16"/>
      <c r="D72" s="14"/>
      <c r="E72" s="44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9">
        <f>SUM(CLAIMS_GrpOS:CLAIMS_GrpIS!F73)</f>
        <v>0</v>
      </c>
      <c r="G73" s="19">
        <f>SUM(CLAIMS_GrpOS:CLAIMS_GrpIS!G73)</f>
        <v>0</v>
      </c>
      <c r="H73" s="19">
        <f>SUM(CLAIMS_GrpOS:CLAIMS_GrpIS!H73)</f>
        <v>0</v>
      </c>
      <c r="I73" s="19">
        <f>SUM(CLAIMS_GrpOS:CLAIMS_GrpIS!I73)</f>
        <v>0</v>
      </c>
      <c r="J73" s="19">
        <f>SUM(CLAIMS_GrpOS:CLAIMS_GrpIS!J73)</f>
        <v>0</v>
      </c>
      <c r="K73" s="19">
        <f>SUM(CLAIMS_GrpOS:CLAIMS_GrpIS!K73)</f>
        <v>0</v>
      </c>
      <c r="L73" s="19">
        <f>SUM(CLAIMS_GrpOS:CLAIMS_GrpIS!L73)</f>
        <v>0</v>
      </c>
      <c r="M73" s="19">
        <f>SUM(CLAIMS_GrpOS:CLAIMS_GrpIS!M73)</f>
        <v>0</v>
      </c>
      <c r="N73" s="19">
        <f>SUM(CLAIMS_GrpOS:CLAIMS_GrpIS!N73)</f>
        <v>0</v>
      </c>
      <c r="O73" s="19">
        <f>SUM(CLAIMS_GrpOS:CLAIMS_GrpIS!O73)</f>
        <v>0</v>
      </c>
      <c r="P73" s="19">
        <f>SUM(CLAIMS_GrpOS:CLAIMS_GrpIS!P73)</f>
        <v>0</v>
      </c>
      <c r="Q73" s="19">
        <f>SUM(CLAIMS_GrpOS:CLAIMS_GrpIS!Q73)</f>
        <v>0</v>
      </c>
      <c r="R73" s="19">
        <f>SUM(CLAIMS_GrpOS:CLAIMS_GrpIS!R73)</f>
        <v>0</v>
      </c>
      <c r="S73" s="19">
        <f>SUM(CLAIMS_GrpOS:CLAIMS_GrpIS!S73)</f>
        <v>0</v>
      </c>
      <c r="T73" s="19">
        <f>SUM(CLAIMS_GrpOS:CLAIMS_GrpIS!T73)</f>
        <v>0</v>
      </c>
      <c r="U73" s="19">
        <f>SUM(CLAIMS_GrpOS:CLAIMS_GrpIS!U73)</f>
        <v>0</v>
      </c>
      <c r="V73" s="19">
        <f>SUM(CLAIMS_GrpOS:CLAIMS_GrpIS!V73)</f>
        <v>0</v>
      </c>
      <c r="W73" s="19">
        <f>SUM(CLAIMS_GrpOS:CLAIMS_GrpIS!W73)</f>
        <v>0</v>
      </c>
      <c r="X73" s="19">
        <f>SUM(CLAIMS_GrpOS:CLAIMS_GrpIS!X73)</f>
        <v>0</v>
      </c>
      <c r="Y73" s="19">
        <f>SUM(CLAIMS_GrpOS:CLAIMS_GrpIS!Y73)</f>
        <v>0</v>
      </c>
      <c r="Z73" s="19">
        <f>SUM(CLAIMS_GrpOS:CLAIMS_GrpIS!Z73)</f>
        <v>0</v>
      </c>
      <c r="AA73" s="19">
        <f>SUM(CLAIMS_GrpOS:CLAIMS_GrpIS!AA73)</f>
        <v>0</v>
      </c>
      <c r="AB73" s="19">
        <f>SUM(CLAIMS_GrpOS:CLAIMS_GrpIS!AB73)</f>
        <v>0</v>
      </c>
      <c r="AC73" s="19">
        <f>SUM(CLAIMS_GrpOS:CLAIMS_GrpIS!AC73)</f>
        <v>0</v>
      </c>
      <c r="AD73" s="19">
        <f>SUM(CLAIMS_GrpOS:CLAIMS_GrpIS!AD73)</f>
        <v>0</v>
      </c>
      <c r="AE73" s="19">
        <f>SUM(CLAIMS_GrpOS:CLAIMS_GrpIS!AE73)</f>
        <v>0</v>
      </c>
      <c r="AF73" s="19">
        <f>SUM(CLAIMS_GrpOS:CLAIMS_GrpIS!AF73)</f>
        <v>0</v>
      </c>
      <c r="AG73" s="19">
        <f>SUM(CLAIMS_GrpOS:CLAIMS_GrpIS!AG73)</f>
        <v>0</v>
      </c>
      <c r="AH73" s="19">
        <f>SUM(CLAIMS_GrpOS:CLAIMS_GrpIS!AH73)</f>
        <v>0</v>
      </c>
      <c r="AI73" s="19">
        <f>SUM(CLAIMS_GrpOS:CLAIMS_GrpIS!AI73)</f>
        <v>0</v>
      </c>
      <c r="AJ73" s="19">
        <f>SUM(CLAIMS_GrpOS:CLAIMS_GrpIS!AJ73)</f>
        <v>0</v>
      </c>
      <c r="AK73" s="19">
        <f>SUM(CLAIMS_GrpOS:CLAIMS_GrpIS!AK73)</f>
        <v>0</v>
      </c>
      <c r="AL73" s="19">
        <f>SUM(CLAIMS_GrpOS:CLAIMS_GrpIS!AL73)</f>
        <v>0</v>
      </c>
      <c r="AM73" s="19">
        <f>SUM(CLAIMS_GrpOS:CLAIMS_GrpIS!AM73)</f>
        <v>0</v>
      </c>
      <c r="AN73" s="19">
        <f>SUM(CLAIMS_GrpOS:CLAIMS_GrpIS!AN73)</f>
        <v>0</v>
      </c>
      <c r="AO73" s="19">
        <f>SUM(CLAIMS_GrpOS:CLAIMS_GrpIS!AO73)</f>
        <v>0</v>
      </c>
      <c r="AP73" s="19">
        <f>SUM(CLAIMS_GrpOS:CLAIMS_GrpIS!AP73)</f>
        <v>0</v>
      </c>
      <c r="AQ73" s="19">
        <f>SUM(CLAIMS_GrpOS:CLAIMS_GrpIS!AQ73)</f>
        <v>0</v>
      </c>
      <c r="AR73" s="19">
        <f>SUM(CLAIMS_GrpOS:CLAIMS_GrpIS!AR73)</f>
        <v>0</v>
      </c>
      <c r="AS73" s="19">
        <f>SUM(CLAIMS_GrpOS:CLAIMS_GrpIS!AS73)</f>
        <v>0</v>
      </c>
      <c r="AT73" s="19">
        <f>SUM(CLAIMS_GrpOS:CLAIMS_GrpIS!AT73)</f>
        <v>0</v>
      </c>
      <c r="AU73" s="19">
        <f>SUM(CLAIMS_GrpOS:CLAIMS_GrpIS!AU73)</f>
        <v>0</v>
      </c>
      <c r="AV73" s="19">
        <f>SUM(CLAIMS_GrpOS:CLAIMS_GrpIS!AV73)</f>
        <v>0</v>
      </c>
      <c r="AW73" s="19">
        <f>SUM(CLAIMS_GrpOS:CLAIMS_GrpIS!AW73)</f>
        <v>0</v>
      </c>
      <c r="AX73" s="19">
        <f>SUM(CLAIMS_GrpOS:CLAIMS_GrpIS!AX73)</f>
        <v>0</v>
      </c>
      <c r="AY73" s="19">
        <f>SUM(CLAIMS_GrpOS:CLAIMS_GrpIS!AY73)</f>
        <v>0</v>
      </c>
      <c r="AZ73" s="19">
        <f>SUM(CLAIMS_GrpOS:CLAIMS_GrpIS!AZ73)</f>
        <v>0</v>
      </c>
      <c r="BA73" s="19">
        <f>SUM(CLAIMS_GrpOS:CLAIMS_GrpIS!BA73)</f>
        <v>0</v>
      </c>
      <c r="BB73" s="19">
        <f>SUM(CLAIMS_GrpOS:CLAIMS_GrpIS!BB73)</f>
        <v>0</v>
      </c>
      <c r="BC73" s="19">
        <f>SUM(CLAIMS_GrpOS:CLAIMS_GrpIS!BC73)</f>
        <v>0</v>
      </c>
      <c r="BD73" s="19">
        <f>SUM(CLAIMS_GrpOS:CLAIMS_GrpIS!BD73)</f>
        <v>0</v>
      </c>
      <c r="BE73" s="19">
        <f>SUM(CLAIMS_GrpOS:CLAIMS_GrpIS!BE73)</f>
        <v>0</v>
      </c>
      <c r="BF73" s="19">
        <f>SUM(CLAIMS_GrpOS:CLAIMS_GrpIS!BF73)</f>
        <v>0</v>
      </c>
      <c r="BG73" s="156">
        <f>SUM(CLAIMS_GrpOS:CLAIMS_GrpIS!BG73)</f>
        <v>0</v>
      </c>
      <c r="BH73" s="156">
        <f>SUM(CLAIMS_GrpOS:CLAIMS_GrpIS!BH73)</f>
        <v>0</v>
      </c>
      <c r="BI73" s="156">
        <f>SUM(CLAIMS_GrpOS:CLAIMS_GrpIS!BI73)</f>
        <v>0</v>
      </c>
    </row>
    <row r="74" spans="1:61" x14ac:dyDescent="0.55000000000000004">
      <c r="A74" s="16"/>
      <c r="D74" s="50"/>
      <c r="E74" s="117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</row>
    <row r="75" spans="1:61" ht="15" customHeight="1" x14ac:dyDescent="0.55000000000000004">
      <c r="A75" s="16" t="str">
        <f t="shared" ref="A75:A81" si="6">$A$71</f>
        <v>CLAIM AMOUNTS PAID</v>
      </c>
      <c r="C75" s="7" t="s">
        <v>25</v>
      </c>
      <c r="D75" s="44" t="s">
        <v>716</v>
      </c>
      <c r="E75" s="44" t="s">
        <v>201</v>
      </c>
      <c r="F75" s="19">
        <f>SUM(CLAIMS_GrpOS:CLAIMS_GrpIS!F75)</f>
        <v>0</v>
      </c>
      <c r="G75" s="19">
        <f>SUM(CLAIMS_GrpOS:CLAIMS_GrpIS!G75)</f>
        <v>0</v>
      </c>
      <c r="H75" s="19">
        <f>SUM(CLAIMS_GrpOS:CLAIMS_GrpIS!H75)</f>
        <v>0</v>
      </c>
      <c r="I75" s="19">
        <f>SUM(CLAIMS_GrpOS:CLAIMS_GrpIS!I75)</f>
        <v>0</v>
      </c>
      <c r="J75" s="19">
        <f>SUM(CLAIMS_GrpOS:CLAIMS_GrpIS!J75)</f>
        <v>0</v>
      </c>
      <c r="K75" s="19">
        <f>SUM(CLAIMS_GrpOS:CLAIMS_GrpIS!K75)</f>
        <v>0</v>
      </c>
      <c r="L75" s="19">
        <f>SUM(CLAIMS_GrpOS:CLAIMS_GrpIS!L75)</f>
        <v>0</v>
      </c>
      <c r="M75" s="19">
        <f>SUM(CLAIMS_GrpOS:CLAIMS_GrpIS!M75)</f>
        <v>0</v>
      </c>
      <c r="N75" s="19">
        <f>SUM(CLAIMS_GrpOS:CLAIMS_GrpIS!N75)</f>
        <v>0</v>
      </c>
      <c r="O75" s="19">
        <f>SUM(CLAIMS_GrpOS:CLAIMS_GrpIS!O75)</f>
        <v>0</v>
      </c>
      <c r="P75" s="19">
        <f>SUM(CLAIMS_GrpOS:CLAIMS_GrpIS!P75)</f>
        <v>0</v>
      </c>
      <c r="Q75" s="19">
        <f>SUM(CLAIMS_GrpOS:CLAIMS_GrpIS!Q75)</f>
        <v>0</v>
      </c>
      <c r="R75" s="19">
        <f>SUM(CLAIMS_GrpOS:CLAIMS_GrpIS!R75)</f>
        <v>0</v>
      </c>
      <c r="S75" s="19">
        <f>SUM(CLAIMS_GrpOS:CLAIMS_GrpIS!S75)</f>
        <v>0</v>
      </c>
      <c r="T75" s="19">
        <f>SUM(CLAIMS_GrpOS:CLAIMS_GrpIS!T75)</f>
        <v>0</v>
      </c>
      <c r="U75" s="19">
        <f>SUM(CLAIMS_GrpOS:CLAIMS_GrpIS!U75)</f>
        <v>0</v>
      </c>
      <c r="V75" s="19">
        <f>SUM(CLAIMS_GrpOS:CLAIMS_GrpIS!V75)</f>
        <v>0</v>
      </c>
      <c r="W75" s="19">
        <f>SUM(CLAIMS_GrpOS:CLAIMS_GrpIS!W75)</f>
        <v>0</v>
      </c>
      <c r="X75" s="19">
        <f>SUM(CLAIMS_GrpOS:CLAIMS_GrpIS!X75)</f>
        <v>0</v>
      </c>
      <c r="Y75" s="19">
        <f>SUM(CLAIMS_GrpOS:CLAIMS_GrpIS!Y75)</f>
        <v>0</v>
      </c>
      <c r="Z75" s="19">
        <f>SUM(CLAIMS_GrpOS:CLAIMS_GrpIS!Z75)</f>
        <v>0</v>
      </c>
      <c r="AA75" s="19">
        <f>SUM(CLAIMS_GrpOS:CLAIMS_GrpIS!AA75)</f>
        <v>0</v>
      </c>
      <c r="AB75" s="19">
        <f>SUM(CLAIMS_GrpOS:CLAIMS_GrpIS!AB75)</f>
        <v>0</v>
      </c>
      <c r="AC75" s="19">
        <f>SUM(CLAIMS_GrpOS:CLAIMS_GrpIS!AC75)</f>
        <v>0</v>
      </c>
      <c r="AD75" s="19">
        <f>SUM(CLAIMS_GrpOS:CLAIMS_GrpIS!AD75)</f>
        <v>0</v>
      </c>
      <c r="AE75" s="19">
        <f>SUM(CLAIMS_GrpOS:CLAIMS_GrpIS!AE75)</f>
        <v>0</v>
      </c>
      <c r="AF75" s="19">
        <f>SUM(CLAIMS_GrpOS:CLAIMS_GrpIS!AF75)</f>
        <v>0</v>
      </c>
      <c r="AG75" s="19">
        <f>SUM(CLAIMS_GrpOS:CLAIMS_GrpIS!AG75)</f>
        <v>0</v>
      </c>
      <c r="AH75" s="19">
        <f>SUM(CLAIMS_GrpOS:CLAIMS_GrpIS!AH75)</f>
        <v>0</v>
      </c>
      <c r="AI75" s="19">
        <f>SUM(CLAIMS_GrpOS:CLAIMS_GrpIS!AI75)</f>
        <v>0</v>
      </c>
      <c r="AJ75" s="19">
        <f>SUM(CLAIMS_GrpOS:CLAIMS_GrpIS!AJ75)</f>
        <v>0</v>
      </c>
      <c r="AK75" s="19">
        <f>SUM(CLAIMS_GrpOS:CLAIMS_GrpIS!AK75)</f>
        <v>0</v>
      </c>
      <c r="AL75" s="19">
        <f>SUM(CLAIMS_GrpOS:CLAIMS_GrpIS!AL75)</f>
        <v>0</v>
      </c>
      <c r="AM75" s="19">
        <f>SUM(CLAIMS_GrpOS:CLAIMS_GrpIS!AM75)</f>
        <v>0</v>
      </c>
      <c r="AN75" s="19">
        <f>SUM(CLAIMS_GrpOS:CLAIMS_GrpIS!AN75)</f>
        <v>0</v>
      </c>
      <c r="AO75" s="19">
        <f>SUM(CLAIMS_GrpOS:CLAIMS_GrpIS!AO75)</f>
        <v>0</v>
      </c>
      <c r="AP75" s="19">
        <f>SUM(CLAIMS_GrpOS:CLAIMS_GrpIS!AP75)</f>
        <v>0</v>
      </c>
      <c r="AQ75" s="19">
        <f>SUM(CLAIMS_GrpOS:CLAIMS_GrpIS!AQ75)</f>
        <v>0</v>
      </c>
      <c r="AR75" s="19">
        <f>SUM(CLAIMS_GrpOS:CLAIMS_GrpIS!AR75)</f>
        <v>0</v>
      </c>
      <c r="AS75" s="19">
        <f>SUM(CLAIMS_GrpOS:CLAIMS_GrpIS!AS75)</f>
        <v>0</v>
      </c>
      <c r="AT75" s="19">
        <f>SUM(CLAIMS_GrpOS:CLAIMS_GrpIS!AT75)</f>
        <v>0</v>
      </c>
      <c r="AU75" s="19">
        <f>SUM(CLAIMS_GrpOS:CLAIMS_GrpIS!AU75)</f>
        <v>0</v>
      </c>
      <c r="AV75" s="19">
        <f>SUM(CLAIMS_GrpOS:CLAIMS_GrpIS!AV75)</f>
        <v>0</v>
      </c>
      <c r="AW75" s="19">
        <f>SUM(CLAIMS_GrpOS:CLAIMS_GrpIS!AW75)</f>
        <v>0</v>
      </c>
      <c r="AX75" s="19">
        <f>SUM(CLAIMS_GrpOS:CLAIMS_GrpIS!AX75)</f>
        <v>0</v>
      </c>
      <c r="AY75" s="19">
        <f>SUM(CLAIMS_GrpOS:CLAIMS_GrpIS!AY75)</f>
        <v>0</v>
      </c>
      <c r="AZ75" s="19">
        <f>SUM(CLAIMS_GrpOS:CLAIMS_GrpIS!AZ75)</f>
        <v>0</v>
      </c>
      <c r="BA75" s="19">
        <f>SUM(CLAIMS_GrpOS:CLAIMS_GrpIS!BA75)</f>
        <v>0</v>
      </c>
      <c r="BB75" s="19">
        <f>SUM(CLAIMS_GrpOS:CLAIMS_GrpIS!BB75)</f>
        <v>0</v>
      </c>
      <c r="BC75" s="19">
        <f>SUM(CLAIMS_GrpOS:CLAIMS_GrpIS!BC75)</f>
        <v>0</v>
      </c>
      <c r="BD75" s="19">
        <f>SUM(CLAIMS_GrpOS:CLAIMS_GrpIS!BD75)</f>
        <v>0</v>
      </c>
      <c r="BE75" s="19">
        <f>SUM(CLAIMS_GrpOS:CLAIMS_GrpIS!BE75)</f>
        <v>0</v>
      </c>
      <c r="BF75" s="19">
        <f>SUM(CLAIMS_GrpOS:CLAIMS_GrpIS!BF75)</f>
        <v>0</v>
      </c>
      <c r="BG75" s="19">
        <f>SUM(CLAIMS_GrpOS:CLAIMS_GrpIS!BG75)</f>
        <v>0</v>
      </c>
      <c r="BH75" s="19">
        <f>SUM(CLAIMS_GrpOS:CLAIMS_GrpIS!BH75)</f>
        <v>0</v>
      </c>
      <c r="BI75" s="19">
        <f>SUM(CLAIMS_GrpOS:CLAIMS_GrpIS!BI75)</f>
        <v>0</v>
      </c>
    </row>
    <row r="76" spans="1:61" x14ac:dyDescent="0.55000000000000004">
      <c r="A76" s="16" t="str">
        <f t="shared" si="6"/>
        <v>CLAIM AMOUNTS PAID</v>
      </c>
      <c r="C76" s="7" t="s">
        <v>25</v>
      </c>
      <c r="D76" s="44" t="s">
        <v>640</v>
      </c>
      <c r="E76" s="44" t="s">
        <v>202</v>
      </c>
      <c r="F76" s="19">
        <f>SUM(CLAIMS_GrpOS:CLAIMS_GrpIS!F76)</f>
        <v>0</v>
      </c>
      <c r="G76" s="19">
        <f>SUM(CLAIMS_GrpOS:CLAIMS_GrpIS!G76)</f>
        <v>0</v>
      </c>
      <c r="H76" s="19">
        <f>SUM(CLAIMS_GrpOS:CLAIMS_GrpIS!H76)</f>
        <v>0</v>
      </c>
      <c r="I76" s="19">
        <f>SUM(CLAIMS_GrpOS:CLAIMS_GrpIS!I76)</f>
        <v>0</v>
      </c>
      <c r="J76" s="19">
        <f>SUM(CLAIMS_GrpOS:CLAIMS_GrpIS!J76)</f>
        <v>0</v>
      </c>
      <c r="K76" s="19">
        <f>SUM(CLAIMS_GrpOS:CLAIMS_GrpIS!K76)</f>
        <v>0</v>
      </c>
      <c r="L76" s="19">
        <f>SUM(CLAIMS_GrpOS:CLAIMS_GrpIS!L76)</f>
        <v>0</v>
      </c>
      <c r="M76" s="19">
        <f>SUM(CLAIMS_GrpOS:CLAIMS_GrpIS!M76)</f>
        <v>0</v>
      </c>
      <c r="N76" s="19">
        <f>SUM(CLAIMS_GrpOS:CLAIMS_GrpIS!N76)</f>
        <v>0</v>
      </c>
      <c r="O76" s="19">
        <f>SUM(CLAIMS_GrpOS:CLAIMS_GrpIS!O76)</f>
        <v>0</v>
      </c>
      <c r="P76" s="19">
        <f>SUM(CLAIMS_GrpOS:CLAIMS_GrpIS!P76)</f>
        <v>0</v>
      </c>
      <c r="Q76" s="19">
        <f>SUM(CLAIMS_GrpOS:CLAIMS_GrpIS!Q76)</f>
        <v>0</v>
      </c>
      <c r="R76" s="19">
        <f>SUM(CLAIMS_GrpOS:CLAIMS_GrpIS!R76)</f>
        <v>0</v>
      </c>
      <c r="S76" s="19">
        <f>SUM(CLAIMS_GrpOS:CLAIMS_GrpIS!S76)</f>
        <v>0</v>
      </c>
      <c r="T76" s="19">
        <f>SUM(CLAIMS_GrpOS:CLAIMS_GrpIS!T76)</f>
        <v>0</v>
      </c>
      <c r="U76" s="19">
        <f>SUM(CLAIMS_GrpOS:CLAIMS_GrpIS!U76)</f>
        <v>0</v>
      </c>
      <c r="V76" s="19">
        <f>SUM(CLAIMS_GrpOS:CLAIMS_GrpIS!V76)</f>
        <v>0</v>
      </c>
      <c r="W76" s="19">
        <f>SUM(CLAIMS_GrpOS:CLAIMS_GrpIS!W76)</f>
        <v>0</v>
      </c>
      <c r="X76" s="19">
        <f>SUM(CLAIMS_GrpOS:CLAIMS_GrpIS!X76)</f>
        <v>0</v>
      </c>
      <c r="Y76" s="19">
        <f>SUM(CLAIMS_GrpOS:CLAIMS_GrpIS!Y76)</f>
        <v>0</v>
      </c>
      <c r="Z76" s="19">
        <f>SUM(CLAIMS_GrpOS:CLAIMS_GrpIS!Z76)</f>
        <v>0</v>
      </c>
      <c r="AA76" s="19">
        <f>SUM(CLAIMS_GrpOS:CLAIMS_GrpIS!AA76)</f>
        <v>0</v>
      </c>
      <c r="AB76" s="19">
        <f>SUM(CLAIMS_GrpOS:CLAIMS_GrpIS!AB76)</f>
        <v>0</v>
      </c>
      <c r="AC76" s="19">
        <f>SUM(CLAIMS_GrpOS:CLAIMS_GrpIS!AC76)</f>
        <v>0</v>
      </c>
      <c r="AD76" s="19">
        <f>SUM(CLAIMS_GrpOS:CLAIMS_GrpIS!AD76)</f>
        <v>0</v>
      </c>
      <c r="AE76" s="19">
        <f>SUM(CLAIMS_GrpOS:CLAIMS_GrpIS!AE76)</f>
        <v>0</v>
      </c>
      <c r="AF76" s="19">
        <f>SUM(CLAIMS_GrpOS:CLAIMS_GrpIS!AF76)</f>
        <v>0</v>
      </c>
      <c r="AG76" s="19">
        <f>SUM(CLAIMS_GrpOS:CLAIMS_GrpIS!AG76)</f>
        <v>0</v>
      </c>
      <c r="AH76" s="19">
        <f>SUM(CLAIMS_GrpOS:CLAIMS_GrpIS!AH76)</f>
        <v>0</v>
      </c>
      <c r="AI76" s="19">
        <f>SUM(CLAIMS_GrpOS:CLAIMS_GrpIS!AI76)</f>
        <v>0</v>
      </c>
      <c r="AJ76" s="19">
        <f>SUM(CLAIMS_GrpOS:CLAIMS_GrpIS!AJ76)</f>
        <v>0</v>
      </c>
      <c r="AK76" s="19">
        <f>SUM(CLAIMS_GrpOS:CLAIMS_GrpIS!AK76)</f>
        <v>0</v>
      </c>
      <c r="AL76" s="19">
        <f>SUM(CLAIMS_GrpOS:CLAIMS_GrpIS!AL76)</f>
        <v>0</v>
      </c>
      <c r="AM76" s="19">
        <f>SUM(CLAIMS_GrpOS:CLAIMS_GrpIS!AM76)</f>
        <v>0</v>
      </c>
      <c r="AN76" s="19">
        <f>SUM(CLAIMS_GrpOS:CLAIMS_GrpIS!AN76)</f>
        <v>0</v>
      </c>
      <c r="AO76" s="19">
        <f>SUM(CLAIMS_GrpOS:CLAIMS_GrpIS!AO76)</f>
        <v>0</v>
      </c>
      <c r="AP76" s="19">
        <f>SUM(CLAIMS_GrpOS:CLAIMS_GrpIS!AP76)</f>
        <v>0</v>
      </c>
      <c r="AQ76" s="19">
        <f>SUM(CLAIMS_GrpOS:CLAIMS_GrpIS!AQ76)</f>
        <v>0</v>
      </c>
      <c r="AR76" s="19">
        <f>SUM(CLAIMS_GrpOS:CLAIMS_GrpIS!AR76)</f>
        <v>0</v>
      </c>
      <c r="AS76" s="19">
        <f>SUM(CLAIMS_GrpOS:CLAIMS_GrpIS!AS76)</f>
        <v>0</v>
      </c>
      <c r="AT76" s="19">
        <f>SUM(CLAIMS_GrpOS:CLAIMS_GrpIS!AT76)</f>
        <v>0</v>
      </c>
      <c r="AU76" s="19">
        <f>SUM(CLAIMS_GrpOS:CLAIMS_GrpIS!AU76)</f>
        <v>0</v>
      </c>
      <c r="AV76" s="19">
        <f>SUM(CLAIMS_GrpOS:CLAIMS_GrpIS!AV76)</f>
        <v>0</v>
      </c>
      <c r="AW76" s="19">
        <f>SUM(CLAIMS_GrpOS:CLAIMS_GrpIS!AW76)</f>
        <v>0</v>
      </c>
      <c r="AX76" s="19">
        <f>SUM(CLAIMS_GrpOS:CLAIMS_GrpIS!AX76)</f>
        <v>0</v>
      </c>
      <c r="AY76" s="19">
        <f>SUM(CLAIMS_GrpOS:CLAIMS_GrpIS!AY76)</f>
        <v>0</v>
      </c>
      <c r="AZ76" s="19">
        <f>SUM(CLAIMS_GrpOS:CLAIMS_GrpIS!AZ76)</f>
        <v>0</v>
      </c>
      <c r="BA76" s="19">
        <f>SUM(CLAIMS_GrpOS:CLAIMS_GrpIS!BA76)</f>
        <v>0</v>
      </c>
      <c r="BB76" s="19">
        <f>SUM(CLAIMS_GrpOS:CLAIMS_GrpIS!BB76)</f>
        <v>0</v>
      </c>
      <c r="BC76" s="19">
        <f>SUM(CLAIMS_GrpOS:CLAIMS_GrpIS!BC76)</f>
        <v>0</v>
      </c>
      <c r="BD76" s="19">
        <f>SUM(CLAIMS_GrpOS:CLAIMS_GrpIS!BD76)</f>
        <v>0</v>
      </c>
      <c r="BE76" s="19">
        <f>SUM(CLAIMS_GrpOS:CLAIMS_GrpIS!BE76)</f>
        <v>0</v>
      </c>
      <c r="BF76" s="19">
        <f>SUM(CLAIMS_GrpOS:CLAIMS_GrpIS!BF76)</f>
        <v>0</v>
      </c>
      <c r="BG76" s="19">
        <f>SUM(CLAIMS_GrpOS:CLAIMS_GrpIS!BG76)</f>
        <v>0</v>
      </c>
      <c r="BH76" s="19">
        <f>SUM(CLAIMS_GrpOS:CLAIMS_GrpIS!BH76)</f>
        <v>0</v>
      </c>
      <c r="BI76" s="19">
        <f>SUM(CLAIMS_GrpOS:CLAIMS_GrpIS!BI76)</f>
        <v>0</v>
      </c>
    </row>
    <row r="77" spans="1:61" x14ac:dyDescent="0.55000000000000004">
      <c r="A77" s="16" t="str">
        <f t="shared" si="6"/>
        <v>CLAIM AMOUNTS PAID</v>
      </c>
      <c r="C77" s="7" t="s">
        <v>25</v>
      </c>
      <c r="D77" s="44" t="s">
        <v>313</v>
      </c>
      <c r="E77" s="44" t="s">
        <v>26</v>
      </c>
      <c r="F77" s="19">
        <f>SUM(CLAIMS_GrpOS:CLAIMS_GrpIS!F77)</f>
        <v>0</v>
      </c>
      <c r="G77" s="19">
        <f>SUM(CLAIMS_GrpOS:CLAIMS_GrpIS!G77)</f>
        <v>0</v>
      </c>
      <c r="H77" s="19">
        <f>SUM(CLAIMS_GrpOS:CLAIMS_GrpIS!H77)</f>
        <v>0</v>
      </c>
      <c r="I77" s="19">
        <f>SUM(CLAIMS_GrpOS:CLAIMS_GrpIS!I77)</f>
        <v>0</v>
      </c>
      <c r="J77" s="19">
        <f>SUM(CLAIMS_GrpOS:CLAIMS_GrpIS!J77)</f>
        <v>0</v>
      </c>
      <c r="K77" s="19">
        <f>SUM(CLAIMS_GrpOS:CLAIMS_GrpIS!K77)</f>
        <v>0</v>
      </c>
      <c r="L77" s="19">
        <f>SUM(CLAIMS_GrpOS:CLAIMS_GrpIS!L77)</f>
        <v>0</v>
      </c>
      <c r="M77" s="19">
        <f>SUM(CLAIMS_GrpOS:CLAIMS_GrpIS!M77)</f>
        <v>0</v>
      </c>
      <c r="N77" s="19">
        <f>SUM(CLAIMS_GrpOS:CLAIMS_GrpIS!N77)</f>
        <v>0</v>
      </c>
      <c r="O77" s="19">
        <f>SUM(CLAIMS_GrpOS:CLAIMS_GrpIS!O77)</f>
        <v>0</v>
      </c>
      <c r="P77" s="19">
        <f>SUM(CLAIMS_GrpOS:CLAIMS_GrpIS!P77)</f>
        <v>0</v>
      </c>
      <c r="Q77" s="19">
        <f>SUM(CLAIMS_GrpOS:CLAIMS_GrpIS!Q77)</f>
        <v>0</v>
      </c>
      <c r="R77" s="19">
        <f>SUM(CLAIMS_GrpOS:CLAIMS_GrpIS!R77)</f>
        <v>0</v>
      </c>
      <c r="S77" s="19">
        <f>SUM(CLAIMS_GrpOS:CLAIMS_GrpIS!S77)</f>
        <v>0</v>
      </c>
      <c r="T77" s="19">
        <f>SUM(CLAIMS_GrpOS:CLAIMS_GrpIS!T77)</f>
        <v>0</v>
      </c>
      <c r="U77" s="19">
        <f>SUM(CLAIMS_GrpOS:CLAIMS_GrpIS!U77)</f>
        <v>0</v>
      </c>
      <c r="V77" s="19">
        <f>SUM(CLAIMS_GrpOS:CLAIMS_GrpIS!V77)</f>
        <v>0</v>
      </c>
      <c r="W77" s="19">
        <f>SUM(CLAIMS_GrpOS:CLAIMS_GrpIS!W77)</f>
        <v>0</v>
      </c>
      <c r="X77" s="19">
        <f>SUM(CLAIMS_GrpOS:CLAIMS_GrpIS!X77)</f>
        <v>0</v>
      </c>
      <c r="Y77" s="19">
        <f>SUM(CLAIMS_GrpOS:CLAIMS_GrpIS!Y77)</f>
        <v>0</v>
      </c>
      <c r="Z77" s="19">
        <f>SUM(CLAIMS_GrpOS:CLAIMS_GrpIS!Z77)</f>
        <v>0</v>
      </c>
      <c r="AA77" s="19">
        <f>SUM(CLAIMS_GrpOS:CLAIMS_GrpIS!AA77)</f>
        <v>0</v>
      </c>
      <c r="AB77" s="19">
        <f>SUM(CLAIMS_GrpOS:CLAIMS_GrpIS!AB77)</f>
        <v>0</v>
      </c>
      <c r="AC77" s="19">
        <f>SUM(CLAIMS_GrpOS:CLAIMS_GrpIS!AC77)</f>
        <v>0</v>
      </c>
      <c r="AD77" s="19">
        <f>SUM(CLAIMS_GrpOS:CLAIMS_GrpIS!AD77)</f>
        <v>0</v>
      </c>
      <c r="AE77" s="19">
        <f>SUM(CLAIMS_GrpOS:CLAIMS_GrpIS!AE77)</f>
        <v>0</v>
      </c>
      <c r="AF77" s="19">
        <f>SUM(CLAIMS_GrpOS:CLAIMS_GrpIS!AF77)</f>
        <v>0</v>
      </c>
      <c r="AG77" s="19">
        <f>SUM(CLAIMS_GrpOS:CLAIMS_GrpIS!AG77)</f>
        <v>0</v>
      </c>
      <c r="AH77" s="19">
        <f>SUM(CLAIMS_GrpOS:CLAIMS_GrpIS!AH77)</f>
        <v>0</v>
      </c>
      <c r="AI77" s="19">
        <f>SUM(CLAIMS_GrpOS:CLAIMS_GrpIS!AI77)</f>
        <v>0</v>
      </c>
      <c r="AJ77" s="19">
        <f>SUM(CLAIMS_GrpOS:CLAIMS_GrpIS!AJ77)</f>
        <v>0</v>
      </c>
      <c r="AK77" s="19">
        <f>SUM(CLAIMS_GrpOS:CLAIMS_GrpIS!AK77)</f>
        <v>0</v>
      </c>
      <c r="AL77" s="19">
        <f>SUM(CLAIMS_GrpOS:CLAIMS_GrpIS!AL77)</f>
        <v>0</v>
      </c>
      <c r="AM77" s="19">
        <f>SUM(CLAIMS_GrpOS:CLAIMS_GrpIS!AM77)</f>
        <v>0</v>
      </c>
      <c r="AN77" s="19">
        <f>SUM(CLAIMS_GrpOS:CLAIMS_GrpIS!AN77)</f>
        <v>0</v>
      </c>
      <c r="AO77" s="19">
        <f>SUM(CLAIMS_GrpOS:CLAIMS_GrpIS!AO77)</f>
        <v>0</v>
      </c>
      <c r="AP77" s="19">
        <f>SUM(CLAIMS_GrpOS:CLAIMS_GrpIS!AP77)</f>
        <v>0</v>
      </c>
      <c r="AQ77" s="19">
        <f>SUM(CLAIMS_GrpOS:CLAIMS_GrpIS!AQ77)</f>
        <v>0</v>
      </c>
      <c r="AR77" s="19">
        <f>SUM(CLAIMS_GrpOS:CLAIMS_GrpIS!AR77)</f>
        <v>0</v>
      </c>
      <c r="AS77" s="19">
        <f>SUM(CLAIMS_GrpOS:CLAIMS_GrpIS!AS77)</f>
        <v>0</v>
      </c>
      <c r="AT77" s="19">
        <f>SUM(CLAIMS_GrpOS:CLAIMS_GrpIS!AT77)</f>
        <v>0</v>
      </c>
      <c r="AU77" s="19">
        <f>SUM(CLAIMS_GrpOS:CLAIMS_GrpIS!AU77)</f>
        <v>0</v>
      </c>
      <c r="AV77" s="19">
        <f>SUM(CLAIMS_GrpOS:CLAIMS_GrpIS!AV77)</f>
        <v>0</v>
      </c>
      <c r="AW77" s="19">
        <f>SUM(CLAIMS_GrpOS:CLAIMS_GrpIS!AW77)</f>
        <v>0</v>
      </c>
      <c r="AX77" s="19">
        <f>SUM(CLAIMS_GrpOS:CLAIMS_GrpIS!AX77)</f>
        <v>0</v>
      </c>
      <c r="AY77" s="19">
        <f>SUM(CLAIMS_GrpOS:CLAIMS_GrpIS!AY77)</f>
        <v>0</v>
      </c>
      <c r="AZ77" s="19">
        <f>SUM(CLAIMS_GrpOS:CLAIMS_GrpIS!AZ77)</f>
        <v>0</v>
      </c>
      <c r="BA77" s="19">
        <f>SUM(CLAIMS_GrpOS:CLAIMS_GrpIS!BA77)</f>
        <v>0</v>
      </c>
      <c r="BB77" s="19">
        <f>SUM(CLAIMS_GrpOS:CLAIMS_GrpIS!BB77)</f>
        <v>0</v>
      </c>
      <c r="BC77" s="19">
        <f>SUM(CLAIMS_GrpOS:CLAIMS_GrpIS!BC77)</f>
        <v>0</v>
      </c>
      <c r="BD77" s="19">
        <f>SUM(CLAIMS_GrpOS:CLAIMS_GrpIS!BD77)</f>
        <v>0</v>
      </c>
      <c r="BE77" s="19">
        <f>SUM(CLAIMS_GrpOS:CLAIMS_GrpIS!BE77)</f>
        <v>0</v>
      </c>
      <c r="BF77" s="19">
        <f>SUM(CLAIMS_GrpOS:CLAIMS_GrpIS!BF77)</f>
        <v>0</v>
      </c>
      <c r="BG77" s="19">
        <f>SUM(CLAIMS_GrpOS:CLAIMS_GrpIS!BG77)</f>
        <v>0</v>
      </c>
      <c r="BH77" s="19">
        <f>SUM(CLAIMS_GrpOS:CLAIMS_GrpIS!BH77)</f>
        <v>0</v>
      </c>
      <c r="BI77" s="19">
        <f>SUM(CLAIMS_GrpOS:CLAIMS_GrpIS!BI77)</f>
        <v>0</v>
      </c>
    </row>
    <row r="78" spans="1:61" x14ac:dyDescent="0.55000000000000004">
      <c r="A78" s="16" t="str">
        <f t="shared" si="6"/>
        <v>CLAIM AMOUNTS PAID</v>
      </c>
      <c r="C78" s="7" t="s">
        <v>25</v>
      </c>
      <c r="D78" s="44" t="s">
        <v>660</v>
      </c>
      <c r="E78" s="44" t="s">
        <v>203</v>
      </c>
      <c r="F78" s="19">
        <f>SUM(CLAIMS_GrpOS:CLAIMS_GrpIS!F78)</f>
        <v>0</v>
      </c>
      <c r="G78" s="19">
        <f>SUM(CLAIMS_GrpOS:CLAIMS_GrpIS!G78)</f>
        <v>0</v>
      </c>
      <c r="H78" s="19">
        <f>SUM(CLAIMS_GrpOS:CLAIMS_GrpIS!H78)</f>
        <v>0</v>
      </c>
      <c r="I78" s="19">
        <f>SUM(CLAIMS_GrpOS:CLAIMS_GrpIS!I78)</f>
        <v>0</v>
      </c>
      <c r="J78" s="19">
        <f>SUM(CLAIMS_GrpOS:CLAIMS_GrpIS!J78)</f>
        <v>0</v>
      </c>
      <c r="K78" s="19">
        <f>SUM(CLAIMS_GrpOS:CLAIMS_GrpIS!K78)</f>
        <v>0</v>
      </c>
      <c r="L78" s="19">
        <f>SUM(CLAIMS_GrpOS:CLAIMS_GrpIS!L78)</f>
        <v>0</v>
      </c>
      <c r="M78" s="19">
        <f>SUM(CLAIMS_GrpOS:CLAIMS_GrpIS!M78)</f>
        <v>0</v>
      </c>
      <c r="N78" s="19">
        <f>SUM(CLAIMS_GrpOS:CLAIMS_GrpIS!N78)</f>
        <v>0</v>
      </c>
      <c r="O78" s="19">
        <f>SUM(CLAIMS_GrpOS:CLAIMS_GrpIS!O78)</f>
        <v>0</v>
      </c>
      <c r="P78" s="19">
        <f>SUM(CLAIMS_GrpOS:CLAIMS_GrpIS!P78)</f>
        <v>0</v>
      </c>
      <c r="Q78" s="19">
        <f>SUM(CLAIMS_GrpOS:CLAIMS_GrpIS!Q78)</f>
        <v>0</v>
      </c>
      <c r="R78" s="19">
        <f>SUM(CLAIMS_GrpOS:CLAIMS_GrpIS!R78)</f>
        <v>0</v>
      </c>
      <c r="S78" s="19">
        <f>SUM(CLAIMS_GrpOS:CLAIMS_GrpIS!S78)</f>
        <v>0</v>
      </c>
      <c r="T78" s="19">
        <f>SUM(CLAIMS_GrpOS:CLAIMS_GrpIS!T78)</f>
        <v>0</v>
      </c>
      <c r="U78" s="19">
        <f>SUM(CLAIMS_GrpOS:CLAIMS_GrpIS!U78)</f>
        <v>0</v>
      </c>
      <c r="V78" s="19">
        <f>SUM(CLAIMS_GrpOS:CLAIMS_GrpIS!V78)</f>
        <v>0</v>
      </c>
      <c r="W78" s="19">
        <f>SUM(CLAIMS_GrpOS:CLAIMS_GrpIS!W78)</f>
        <v>0</v>
      </c>
      <c r="X78" s="19">
        <f>SUM(CLAIMS_GrpOS:CLAIMS_GrpIS!X78)</f>
        <v>0</v>
      </c>
      <c r="Y78" s="19">
        <f>SUM(CLAIMS_GrpOS:CLAIMS_GrpIS!Y78)</f>
        <v>0</v>
      </c>
      <c r="Z78" s="19">
        <f>SUM(CLAIMS_GrpOS:CLAIMS_GrpIS!Z78)</f>
        <v>0</v>
      </c>
      <c r="AA78" s="19">
        <f>SUM(CLAIMS_GrpOS:CLAIMS_GrpIS!AA78)</f>
        <v>0</v>
      </c>
      <c r="AB78" s="19">
        <f>SUM(CLAIMS_GrpOS:CLAIMS_GrpIS!AB78)</f>
        <v>0</v>
      </c>
      <c r="AC78" s="19">
        <f>SUM(CLAIMS_GrpOS:CLAIMS_GrpIS!AC78)</f>
        <v>0</v>
      </c>
      <c r="AD78" s="19">
        <f>SUM(CLAIMS_GrpOS:CLAIMS_GrpIS!AD78)</f>
        <v>0</v>
      </c>
      <c r="AE78" s="19">
        <f>SUM(CLAIMS_GrpOS:CLAIMS_GrpIS!AE78)</f>
        <v>0</v>
      </c>
      <c r="AF78" s="19">
        <f>SUM(CLAIMS_GrpOS:CLAIMS_GrpIS!AF78)</f>
        <v>0</v>
      </c>
      <c r="AG78" s="19">
        <f>SUM(CLAIMS_GrpOS:CLAIMS_GrpIS!AG78)</f>
        <v>0</v>
      </c>
      <c r="AH78" s="19">
        <f>SUM(CLAIMS_GrpOS:CLAIMS_GrpIS!AH78)</f>
        <v>0</v>
      </c>
      <c r="AI78" s="19">
        <f>SUM(CLAIMS_GrpOS:CLAIMS_GrpIS!AI78)</f>
        <v>0</v>
      </c>
      <c r="AJ78" s="19">
        <f>SUM(CLAIMS_GrpOS:CLAIMS_GrpIS!AJ78)</f>
        <v>0</v>
      </c>
      <c r="AK78" s="19">
        <f>SUM(CLAIMS_GrpOS:CLAIMS_GrpIS!AK78)</f>
        <v>0</v>
      </c>
      <c r="AL78" s="19">
        <f>SUM(CLAIMS_GrpOS:CLAIMS_GrpIS!AL78)</f>
        <v>0</v>
      </c>
      <c r="AM78" s="19">
        <f>SUM(CLAIMS_GrpOS:CLAIMS_GrpIS!AM78)</f>
        <v>0</v>
      </c>
      <c r="AN78" s="19">
        <f>SUM(CLAIMS_GrpOS:CLAIMS_GrpIS!AN78)</f>
        <v>0</v>
      </c>
      <c r="AO78" s="19">
        <f>SUM(CLAIMS_GrpOS:CLAIMS_GrpIS!AO78)</f>
        <v>0</v>
      </c>
      <c r="AP78" s="19">
        <f>SUM(CLAIMS_GrpOS:CLAIMS_GrpIS!AP78)</f>
        <v>0</v>
      </c>
      <c r="AQ78" s="19">
        <f>SUM(CLAIMS_GrpOS:CLAIMS_GrpIS!AQ78)</f>
        <v>0</v>
      </c>
      <c r="AR78" s="19">
        <f>SUM(CLAIMS_GrpOS:CLAIMS_GrpIS!AR78)</f>
        <v>0</v>
      </c>
      <c r="AS78" s="19">
        <f>SUM(CLAIMS_GrpOS:CLAIMS_GrpIS!AS78)</f>
        <v>0</v>
      </c>
      <c r="AT78" s="19">
        <f>SUM(CLAIMS_GrpOS:CLAIMS_GrpIS!AT78)</f>
        <v>0</v>
      </c>
      <c r="AU78" s="19">
        <f>SUM(CLAIMS_GrpOS:CLAIMS_GrpIS!AU78)</f>
        <v>0</v>
      </c>
      <c r="AV78" s="19">
        <f>SUM(CLAIMS_GrpOS:CLAIMS_GrpIS!AV78)</f>
        <v>0</v>
      </c>
      <c r="AW78" s="19">
        <f>SUM(CLAIMS_GrpOS:CLAIMS_GrpIS!AW78)</f>
        <v>0</v>
      </c>
      <c r="AX78" s="19">
        <f>SUM(CLAIMS_GrpOS:CLAIMS_GrpIS!AX78)</f>
        <v>0</v>
      </c>
      <c r="AY78" s="19">
        <f>SUM(CLAIMS_GrpOS:CLAIMS_GrpIS!AY78)</f>
        <v>0</v>
      </c>
      <c r="AZ78" s="19">
        <f>SUM(CLAIMS_GrpOS:CLAIMS_GrpIS!AZ78)</f>
        <v>0</v>
      </c>
      <c r="BA78" s="19">
        <f>SUM(CLAIMS_GrpOS:CLAIMS_GrpIS!BA78)</f>
        <v>0</v>
      </c>
      <c r="BB78" s="19">
        <f>SUM(CLAIMS_GrpOS:CLAIMS_GrpIS!BB78)</f>
        <v>0</v>
      </c>
      <c r="BC78" s="19">
        <f>SUM(CLAIMS_GrpOS:CLAIMS_GrpIS!BC78)</f>
        <v>0</v>
      </c>
      <c r="BD78" s="19">
        <f>SUM(CLAIMS_GrpOS:CLAIMS_GrpIS!BD78)</f>
        <v>0</v>
      </c>
      <c r="BE78" s="19">
        <f>SUM(CLAIMS_GrpOS:CLAIMS_GrpIS!BE78)</f>
        <v>0</v>
      </c>
      <c r="BF78" s="19">
        <f>SUM(CLAIMS_GrpOS:CLAIMS_GrpIS!BF78)</f>
        <v>0</v>
      </c>
      <c r="BG78" s="19">
        <f>SUM(CLAIMS_GrpOS:CLAIMS_GrpIS!BG78)</f>
        <v>0</v>
      </c>
      <c r="BH78" s="19">
        <f>SUM(CLAIMS_GrpOS:CLAIMS_GrpIS!BH78)</f>
        <v>0</v>
      </c>
      <c r="BI78" s="19">
        <f>SUM(CLAIMS_GrpOS:CLAIMS_GrpIS!BI78)</f>
        <v>0</v>
      </c>
    </row>
    <row r="79" spans="1:61" x14ac:dyDescent="0.55000000000000004">
      <c r="A79" s="16" t="str">
        <f t="shared" si="6"/>
        <v>CLAIM AMOUNTS PAID</v>
      </c>
      <c r="C79" s="7" t="s">
        <v>25</v>
      </c>
      <c r="D79" s="44" t="s">
        <v>662</v>
      </c>
      <c r="E79" s="44" t="s">
        <v>204</v>
      </c>
      <c r="F79" s="19">
        <f>SUM(CLAIMS_GrpOS:CLAIMS_GrpIS!F79)</f>
        <v>0</v>
      </c>
      <c r="G79" s="19">
        <f>SUM(CLAIMS_GrpOS:CLAIMS_GrpIS!G79)</f>
        <v>0</v>
      </c>
      <c r="H79" s="19">
        <f>SUM(CLAIMS_GrpOS:CLAIMS_GrpIS!H79)</f>
        <v>0</v>
      </c>
      <c r="I79" s="19">
        <f>SUM(CLAIMS_GrpOS:CLAIMS_GrpIS!I79)</f>
        <v>0</v>
      </c>
      <c r="J79" s="19">
        <f>SUM(CLAIMS_GrpOS:CLAIMS_GrpIS!J79)</f>
        <v>0</v>
      </c>
      <c r="K79" s="19">
        <f>SUM(CLAIMS_GrpOS:CLAIMS_GrpIS!K79)</f>
        <v>0</v>
      </c>
      <c r="L79" s="19">
        <f>SUM(CLAIMS_GrpOS:CLAIMS_GrpIS!L79)</f>
        <v>0</v>
      </c>
      <c r="M79" s="19">
        <f>SUM(CLAIMS_GrpOS:CLAIMS_GrpIS!M79)</f>
        <v>0</v>
      </c>
      <c r="N79" s="19">
        <f>SUM(CLAIMS_GrpOS:CLAIMS_GrpIS!N79)</f>
        <v>0</v>
      </c>
      <c r="O79" s="19">
        <f>SUM(CLAIMS_GrpOS:CLAIMS_GrpIS!O79)</f>
        <v>0</v>
      </c>
      <c r="P79" s="19">
        <f>SUM(CLAIMS_GrpOS:CLAIMS_GrpIS!P79)</f>
        <v>0</v>
      </c>
      <c r="Q79" s="19">
        <f>SUM(CLAIMS_GrpOS:CLAIMS_GrpIS!Q79)</f>
        <v>0</v>
      </c>
      <c r="R79" s="19">
        <f>SUM(CLAIMS_GrpOS:CLAIMS_GrpIS!R79)</f>
        <v>0</v>
      </c>
      <c r="S79" s="19">
        <f>SUM(CLAIMS_GrpOS:CLAIMS_GrpIS!S79)</f>
        <v>0</v>
      </c>
      <c r="T79" s="19">
        <f>SUM(CLAIMS_GrpOS:CLAIMS_GrpIS!T79)</f>
        <v>0</v>
      </c>
      <c r="U79" s="19">
        <f>SUM(CLAIMS_GrpOS:CLAIMS_GrpIS!U79)</f>
        <v>0</v>
      </c>
      <c r="V79" s="19">
        <f>SUM(CLAIMS_GrpOS:CLAIMS_GrpIS!V79)</f>
        <v>0</v>
      </c>
      <c r="W79" s="19">
        <f>SUM(CLAIMS_GrpOS:CLAIMS_GrpIS!W79)</f>
        <v>0</v>
      </c>
      <c r="X79" s="19">
        <f>SUM(CLAIMS_GrpOS:CLAIMS_GrpIS!X79)</f>
        <v>0</v>
      </c>
      <c r="Y79" s="19">
        <f>SUM(CLAIMS_GrpOS:CLAIMS_GrpIS!Y79)</f>
        <v>0</v>
      </c>
      <c r="Z79" s="19">
        <f>SUM(CLAIMS_GrpOS:CLAIMS_GrpIS!Z79)</f>
        <v>0</v>
      </c>
      <c r="AA79" s="19">
        <f>SUM(CLAIMS_GrpOS:CLAIMS_GrpIS!AA79)</f>
        <v>0</v>
      </c>
      <c r="AB79" s="19">
        <f>SUM(CLAIMS_GrpOS:CLAIMS_GrpIS!AB79)</f>
        <v>0</v>
      </c>
      <c r="AC79" s="19">
        <f>SUM(CLAIMS_GrpOS:CLAIMS_GrpIS!AC79)</f>
        <v>0</v>
      </c>
      <c r="AD79" s="19">
        <f>SUM(CLAIMS_GrpOS:CLAIMS_GrpIS!AD79)</f>
        <v>0</v>
      </c>
      <c r="AE79" s="19">
        <f>SUM(CLAIMS_GrpOS:CLAIMS_GrpIS!AE79)</f>
        <v>0</v>
      </c>
      <c r="AF79" s="19">
        <f>SUM(CLAIMS_GrpOS:CLAIMS_GrpIS!AF79)</f>
        <v>0</v>
      </c>
      <c r="AG79" s="19">
        <f>SUM(CLAIMS_GrpOS:CLAIMS_GrpIS!AG79)</f>
        <v>0</v>
      </c>
      <c r="AH79" s="19">
        <f>SUM(CLAIMS_GrpOS:CLAIMS_GrpIS!AH79)</f>
        <v>0</v>
      </c>
      <c r="AI79" s="19">
        <f>SUM(CLAIMS_GrpOS:CLAIMS_GrpIS!AI79)</f>
        <v>0</v>
      </c>
      <c r="AJ79" s="19">
        <f>SUM(CLAIMS_GrpOS:CLAIMS_GrpIS!AJ79)</f>
        <v>0</v>
      </c>
      <c r="AK79" s="19">
        <f>SUM(CLAIMS_GrpOS:CLAIMS_GrpIS!AK79)</f>
        <v>0</v>
      </c>
      <c r="AL79" s="19">
        <f>SUM(CLAIMS_GrpOS:CLAIMS_GrpIS!AL79)</f>
        <v>0</v>
      </c>
      <c r="AM79" s="19">
        <f>SUM(CLAIMS_GrpOS:CLAIMS_GrpIS!AM79)</f>
        <v>0</v>
      </c>
      <c r="AN79" s="19">
        <f>SUM(CLAIMS_GrpOS:CLAIMS_GrpIS!AN79)</f>
        <v>0</v>
      </c>
      <c r="AO79" s="19">
        <f>SUM(CLAIMS_GrpOS:CLAIMS_GrpIS!AO79)</f>
        <v>0</v>
      </c>
      <c r="AP79" s="19">
        <f>SUM(CLAIMS_GrpOS:CLAIMS_GrpIS!AP79)</f>
        <v>0</v>
      </c>
      <c r="AQ79" s="19">
        <f>SUM(CLAIMS_GrpOS:CLAIMS_GrpIS!AQ79)</f>
        <v>0</v>
      </c>
      <c r="AR79" s="19">
        <f>SUM(CLAIMS_GrpOS:CLAIMS_GrpIS!AR79)</f>
        <v>0</v>
      </c>
      <c r="AS79" s="19">
        <f>SUM(CLAIMS_GrpOS:CLAIMS_GrpIS!AS79)</f>
        <v>0</v>
      </c>
      <c r="AT79" s="19">
        <f>SUM(CLAIMS_GrpOS:CLAIMS_GrpIS!AT79)</f>
        <v>0</v>
      </c>
      <c r="AU79" s="19">
        <f>SUM(CLAIMS_GrpOS:CLAIMS_GrpIS!AU79)</f>
        <v>0</v>
      </c>
      <c r="AV79" s="19">
        <f>SUM(CLAIMS_GrpOS:CLAIMS_GrpIS!AV79)</f>
        <v>0</v>
      </c>
      <c r="AW79" s="19">
        <f>SUM(CLAIMS_GrpOS:CLAIMS_GrpIS!AW79)</f>
        <v>0</v>
      </c>
      <c r="AX79" s="19">
        <f>SUM(CLAIMS_GrpOS:CLAIMS_GrpIS!AX79)</f>
        <v>0</v>
      </c>
      <c r="AY79" s="19">
        <f>SUM(CLAIMS_GrpOS:CLAIMS_GrpIS!AY79)</f>
        <v>0</v>
      </c>
      <c r="AZ79" s="19">
        <f>SUM(CLAIMS_GrpOS:CLAIMS_GrpIS!AZ79)</f>
        <v>0</v>
      </c>
      <c r="BA79" s="19">
        <f>SUM(CLAIMS_GrpOS:CLAIMS_GrpIS!BA79)</f>
        <v>0</v>
      </c>
      <c r="BB79" s="19">
        <f>SUM(CLAIMS_GrpOS:CLAIMS_GrpIS!BB79)</f>
        <v>0</v>
      </c>
      <c r="BC79" s="19">
        <f>SUM(CLAIMS_GrpOS:CLAIMS_GrpIS!BC79)</f>
        <v>0</v>
      </c>
      <c r="BD79" s="19">
        <f>SUM(CLAIMS_GrpOS:CLAIMS_GrpIS!BD79)</f>
        <v>0</v>
      </c>
      <c r="BE79" s="19">
        <f>SUM(CLAIMS_GrpOS:CLAIMS_GrpIS!BE79)</f>
        <v>0</v>
      </c>
      <c r="BF79" s="19">
        <f>SUM(CLAIMS_GrpOS:CLAIMS_GrpIS!BF79)</f>
        <v>0</v>
      </c>
      <c r="BG79" s="19">
        <f>SUM(CLAIMS_GrpOS:CLAIMS_GrpIS!BG79)</f>
        <v>0</v>
      </c>
      <c r="BH79" s="19">
        <f>SUM(CLAIMS_GrpOS:CLAIMS_GrpIS!BH79)</f>
        <v>0</v>
      </c>
      <c r="BI79" s="19">
        <f>SUM(CLAIMS_GrpOS:CLAIMS_GrpIS!BI79)</f>
        <v>0</v>
      </c>
    </row>
    <row r="80" spans="1:61" x14ac:dyDescent="0.55000000000000004">
      <c r="A80" s="16" t="str">
        <f t="shared" si="6"/>
        <v>CLAIM AMOUNTS PAID</v>
      </c>
      <c r="C80" s="7" t="s">
        <v>25</v>
      </c>
      <c r="D80" s="44" t="s">
        <v>717</v>
      </c>
      <c r="E80" s="44" t="s">
        <v>205</v>
      </c>
      <c r="F80" s="19">
        <f>SUM(CLAIMS_GrpOS:CLAIMS_GrpIS!F80)</f>
        <v>0</v>
      </c>
      <c r="G80" s="19">
        <f>SUM(CLAIMS_GrpOS:CLAIMS_GrpIS!G80)</f>
        <v>0</v>
      </c>
      <c r="H80" s="19">
        <f>SUM(CLAIMS_GrpOS:CLAIMS_GrpIS!H80)</f>
        <v>0</v>
      </c>
      <c r="I80" s="19">
        <f>SUM(CLAIMS_GrpOS:CLAIMS_GrpIS!I80)</f>
        <v>0</v>
      </c>
      <c r="J80" s="19">
        <f>SUM(CLAIMS_GrpOS:CLAIMS_GrpIS!J80)</f>
        <v>0</v>
      </c>
      <c r="K80" s="19">
        <f>SUM(CLAIMS_GrpOS:CLAIMS_GrpIS!K80)</f>
        <v>0</v>
      </c>
      <c r="L80" s="19">
        <f>SUM(CLAIMS_GrpOS:CLAIMS_GrpIS!L80)</f>
        <v>0</v>
      </c>
      <c r="M80" s="19">
        <f>SUM(CLAIMS_GrpOS:CLAIMS_GrpIS!M80)</f>
        <v>0</v>
      </c>
      <c r="N80" s="19">
        <f>SUM(CLAIMS_GrpOS:CLAIMS_GrpIS!N80)</f>
        <v>0</v>
      </c>
      <c r="O80" s="19">
        <f>SUM(CLAIMS_GrpOS:CLAIMS_GrpIS!O80)</f>
        <v>0</v>
      </c>
      <c r="P80" s="19">
        <f>SUM(CLAIMS_GrpOS:CLAIMS_GrpIS!P80)</f>
        <v>0</v>
      </c>
      <c r="Q80" s="19">
        <f>SUM(CLAIMS_GrpOS:CLAIMS_GrpIS!Q80)</f>
        <v>0</v>
      </c>
      <c r="R80" s="19">
        <f>SUM(CLAIMS_GrpOS:CLAIMS_GrpIS!R80)</f>
        <v>0</v>
      </c>
      <c r="S80" s="19">
        <f>SUM(CLAIMS_GrpOS:CLAIMS_GrpIS!S80)</f>
        <v>0</v>
      </c>
      <c r="T80" s="19">
        <f>SUM(CLAIMS_GrpOS:CLAIMS_GrpIS!T80)</f>
        <v>0</v>
      </c>
      <c r="U80" s="19">
        <f>SUM(CLAIMS_GrpOS:CLAIMS_GrpIS!U80)</f>
        <v>0</v>
      </c>
      <c r="V80" s="19">
        <f>SUM(CLAIMS_GrpOS:CLAIMS_GrpIS!V80)</f>
        <v>0</v>
      </c>
      <c r="W80" s="19">
        <f>SUM(CLAIMS_GrpOS:CLAIMS_GrpIS!W80)</f>
        <v>0</v>
      </c>
      <c r="X80" s="19">
        <f>SUM(CLAIMS_GrpOS:CLAIMS_GrpIS!X80)</f>
        <v>0</v>
      </c>
      <c r="Y80" s="19">
        <f>SUM(CLAIMS_GrpOS:CLAIMS_GrpIS!Y80)</f>
        <v>0</v>
      </c>
      <c r="Z80" s="19">
        <f>SUM(CLAIMS_GrpOS:CLAIMS_GrpIS!Z80)</f>
        <v>0</v>
      </c>
      <c r="AA80" s="19">
        <f>SUM(CLAIMS_GrpOS:CLAIMS_GrpIS!AA80)</f>
        <v>0</v>
      </c>
      <c r="AB80" s="19">
        <f>SUM(CLAIMS_GrpOS:CLAIMS_GrpIS!AB80)</f>
        <v>0</v>
      </c>
      <c r="AC80" s="19">
        <f>SUM(CLAIMS_GrpOS:CLAIMS_GrpIS!AC80)</f>
        <v>0</v>
      </c>
      <c r="AD80" s="19">
        <f>SUM(CLAIMS_GrpOS:CLAIMS_GrpIS!AD80)</f>
        <v>0</v>
      </c>
      <c r="AE80" s="19">
        <f>SUM(CLAIMS_GrpOS:CLAIMS_GrpIS!AE80)</f>
        <v>0</v>
      </c>
      <c r="AF80" s="19">
        <f>SUM(CLAIMS_GrpOS:CLAIMS_GrpIS!AF80)</f>
        <v>0</v>
      </c>
      <c r="AG80" s="19">
        <f>SUM(CLAIMS_GrpOS:CLAIMS_GrpIS!AG80)</f>
        <v>0</v>
      </c>
      <c r="AH80" s="19">
        <f>SUM(CLAIMS_GrpOS:CLAIMS_GrpIS!AH80)</f>
        <v>0</v>
      </c>
      <c r="AI80" s="19">
        <f>SUM(CLAIMS_GrpOS:CLAIMS_GrpIS!AI80)</f>
        <v>0</v>
      </c>
      <c r="AJ80" s="19">
        <f>SUM(CLAIMS_GrpOS:CLAIMS_GrpIS!AJ80)</f>
        <v>0</v>
      </c>
      <c r="AK80" s="19">
        <f>SUM(CLAIMS_GrpOS:CLAIMS_GrpIS!AK80)</f>
        <v>0</v>
      </c>
      <c r="AL80" s="19">
        <f>SUM(CLAIMS_GrpOS:CLAIMS_GrpIS!AL80)</f>
        <v>0</v>
      </c>
      <c r="AM80" s="19">
        <f>SUM(CLAIMS_GrpOS:CLAIMS_GrpIS!AM80)</f>
        <v>0</v>
      </c>
      <c r="AN80" s="19">
        <f>SUM(CLAIMS_GrpOS:CLAIMS_GrpIS!AN80)</f>
        <v>0</v>
      </c>
      <c r="AO80" s="19">
        <f>SUM(CLAIMS_GrpOS:CLAIMS_GrpIS!AO80)</f>
        <v>0</v>
      </c>
      <c r="AP80" s="19">
        <f>SUM(CLAIMS_GrpOS:CLAIMS_GrpIS!AP80)</f>
        <v>0</v>
      </c>
      <c r="AQ80" s="19">
        <f>SUM(CLAIMS_GrpOS:CLAIMS_GrpIS!AQ80)</f>
        <v>0</v>
      </c>
      <c r="AR80" s="19">
        <f>SUM(CLAIMS_GrpOS:CLAIMS_GrpIS!AR80)</f>
        <v>0</v>
      </c>
      <c r="AS80" s="19">
        <f>SUM(CLAIMS_GrpOS:CLAIMS_GrpIS!AS80)</f>
        <v>0</v>
      </c>
      <c r="AT80" s="19">
        <f>SUM(CLAIMS_GrpOS:CLAIMS_GrpIS!AT80)</f>
        <v>0</v>
      </c>
      <c r="AU80" s="19">
        <f>SUM(CLAIMS_GrpOS:CLAIMS_GrpIS!AU80)</f>
        <v>0</v>
      </c>
      <c r="AV80" s="19">
        <f>SUM(CLAIMS_GrpOS:CLAIMS_GrpIS!AV80)</f>
        <v>0</v>
      </c>
      <c r="AW80" s="19">
        <f>SUM(CLAIMS_GrpOS:CLAIMS_GrpIS!AW80)</f>
        <v>0</v>
      </c>
      <c r="AX80" s="19">
        <f>SUM(CLAIMS_GrpOS:CLAIMS_GrpIS!AX80)</f>
        <v>0</v>
      </c>
      <c r="AY80" s="19">
        <f>SUM(CLAIMS_GrpOS:CLAIMS_GrpIS!AY80)</f>
        <v>0</v>
      </c>
      <c r="AZ80" s="19">
        <f>SUM(CLAIMS_GrpOS:CLAIMS_GrpIS!AZ80)</f>
        <v>0</v>
      </c>
      <c r="BA80" s="19">
        <f>SUM(CLAIMS_GrpOS:CLAIMS_GrpIS!BA80)</f>
        <v>0</v>
      </c>
      <c r="BB80" s="19">
        <f>SUM(CLAIMS_GrpOS:CLAIMS_GrpIS!BB80)</f>
        <v>0</v>
      </c>
      <c r="BC80" s="19">
        <f>SUM(CLAIMS_GrpOS:CLAIMS_GrpIS!BC80)</f>
        <v>0</v>
      </c>
      <c r="BD80" s="19">
        <f>SUM(CLAIMS_GrpOS:CLAIMS_GrpIS!BD80)</f>
        <v>0</v>
      </c>
      <c r="BE80" s="19">
        <f>SUM(CLAIMS_GrpOS:CLAIMS_GrpIS!BE80)</f>
        <v>0</v>
      </c>
      <c r="BF80" s="19">
        <f>SUM(CLAIMS_GrpOS:CLAIMS_GrpIS!BF80)</f>
        <v>0</v>
      </c>
      <c r="BG80" s="19">
        <f>SUM(CLAIMS_GrpOS:CLAIMS_GrpIS!BG80)</f>
        <v>0</v>
      </c>
      <c r="BH80" s="19">
        <f>SUM(CLAIMS_GrpOS:CLAIMS_GrpIS!BH80)</f>
        <v>0</v>
      </c>
      <c r="BI80" s="19">
        <f>SUM(CLAIMS_GrpOS:CLAIMS_GrpIS!BI80)</f>
        <v>0</v>
      </c>
    </row>
    <row r="81" spans="1:61" x14ac:dyDescent="0.55000000000000004">
      <c r="A81" s="16" t="str">
        <f t="shared" si="6"/>
        <v>CLAIM AMOUNTS PAID</v>
      </c>
      <c r="C81" s="7" t="s">
        <v>25</v>
      </c>
      <c r="D81" s="44" t="s">
        <v>219</v>
      </c>
      <c r="E81" s="44" t="s">
        <v>207</v>
      </c>
      <c r="F81" s="19">
        <f>SUM(CLAIMS_GrpOS:CLAIMS_GrpIS!F81)</f>
        <v>0</v>
      </c>
      <c r="G81" s="19">
        <f>SUM(CLAIMS_GrpOS:CLAIMS_GrpIS!G81)</f>
        <v>0</v>
      </c>
      <c r="H81" s="19">
        <f>SUM(CLAIMS_GrpOS:CLAIMS_GrpIS!H81)</f>
        <v>0</v>
      </c>
      <c r="I81" s="19">
        <f>SUM(CLAIMS_GrpOS:CLAIMS_GrpIS!I81)</f>
        <v>0</v>
      </c>
      <c r="J81" s="19">
        <f>SUM(CLAIMS_GrpOS:CLAIMS_GrpIS!J81)</f>
        <v>0</v>
      </c>
      <c r="K81" s="19">
        <f>SUM(CLAIMS_GrpOS:CLAIMS_GrpIS!K81)</f>
        <v>0</v>
      </c>
      <c r="L81" s="19">
        <f>SUM(CLAIMS_GrpOS:CLAIMS_GrpIS!L81)</f>
        <v>0</v>
      </c>
      <c r="M81" s="19">
        <f>SUM(CLAIMS_GrpOS:CLAIMS_GrpIS!M81)</f>
        <v>0</v>
      </c>
      <c r="N81" s="19">
        <f>SUM(CLAIMS_GrpOS:CLAIMS_GrpIS!N81)</f>
        <v>0</v>
      </c>
      <c r="O81" s="19">
        <f>SUM(CLAIMS_GrpOS:CLAIMS_GrpIS!O81)</f>
        <v>0</v>
      </c>
      <c r="P81" s="19">
        <f>SUM(CLAIMS_GrpOS:CLAIMS_GrpIS!P81)</f>
        <v>0</v>
      </c>
      <c r="Q81" s="19">
        <f>SUM(CLAIMS_GrpOS:CLAIMS_GrpIS!Q81)</f>
        <v>0</v>
      </c>
      <c r="R81" s="19">
        <f>SUM(CLAIMS_GrpOS:CLAIMS_GrpIS!R81)</f>
        <v>0</v>
      </c>
      <c r="S81" s="19">
        <f>SUM(CLAIMS_GrpOS:CLAIMS_GrpIS!S81)</f>
        <v>0</v>
      </c>
      <c r="T81" s="19">
        <f>SUM(CLAIMS_GrpOS:CLAIMS_GrpIS!T81)</f>
        <v>0</v>
      </c>
      <c r="U81" s="19">
        <f>SUM(CLAIMS_GrpOS:CLAIMS_GrpIS!U81)</f>
        <v>0</v>
      </c>
      <c r="V81" s="19">
        <f>SUM(CLAIMS_GrpOS:CLAIMS_GrpIS!V81)</f>
        <v>0</v>
      </c>
      <c r="W81" s="19">
        <f>SUM(CLAIMS_GrpOS:CLAIMS_GrpIS!W81)</f>
        <v>0</v>
      </c>
      <c r="X81" s="19">
        <f>SUM(CLAIMS_GrpOS:CLAIMS_GrpIS!X81)</f>
        <v>0</v>
      </c>
      <c r="Y81" s="19">
        <f>SUM(CLAIMS_GrpOS:CLAIMS_GrpIS!Y81)</f>
        <v>0</v>
      </c>
      <c r="Z81" s="19">
        <f>SUM(CLAIMS_GrpOS:CLAIMS_GrpIS!Z81)</f>
        <v>0</v>
      </c>
      <c r="AA81" s="19">
        <f>SUM(CLAIMS_GrpOS:CLAIMS_GrpIS!AA81)</f>
        <v>0</v>
      </c>
      <c r="AB81" s="19">
        <f>SUM(CLAIMS_GrpOS:CLAIMS_GrpIS!AB81)</f>
        <v>0</v>
      </c>
      <c r="AC81" s="19">
        <f>SUM(CLAIMS_GrpOS:CLAIMS_GrpIS!AC81)</f>
        <v>0</v>
      </c>
      <c r="AD81" s="19">
        <f>SUM(CLAIMS_GrpOS:CLAIMS_GrpIS!AD81)</f>
        <v>0</v>
      </c>
      <c r="AE81" s="19">
        <f>SUM(CLAIMS_GrpOS:CLAIMS_GrpIS!AE81)</f>
        <v>0</v>
      </c>
      <c r="AF81" s="19">
        <f>SUM(CLAIMS_GrpOS:CLAIMS_GrpIS!AF81)</f>
        <v>0</v>
      </c>
      <c r="AG81" s="19">
        <f>SUM(CLAIMS_GrpOS:CLAIMS_GrpIS!AG81)</f>
        <v>0</v>
      </c>
      <c r="AH81" s="19">
        <f>SUM(CLAIMS_GrpOS:CLAIMS_GrpIS!AH81)</f>
        <v>0</v>
      </c>
      <c r="AI81" s="19">
        <f>SUM(CLAIMS_GrpOS:CLAIMS_GrpIS!AI81)</f>
        <v>0</v>
      </c>
      <c r="AJ81" s="19">
        <f>SUM(CLAIMS_GrpOS:CLAIMS_GrpIS!AJ81)</f>
        <v>0</v>
      </c>
      <c r="AK81" s="19">
        <f>SUM(CLAIMS_GrpOS:CLAIMS_GrpIS!AK81)</f>
        <v>0</v>
      </c>
      <c r="AL81" s="19">
        <f>SUM(CLAIMS_GrpOS:CLAIMS_GrpIS!AL81)</f>
        <v>0</v>
      </c>
      <c r="AM81" s="19">
        <f>SUM(CLAIMS_GrpOS:CLAIMS_GrpIS!AM81)</f>
        <v>0</v>
      </c>
      <c r="AN81" s="19">
        <f>SUM(CLAIMS_GrpOS:CLAIMS_GrpIS!AN81)</f>
        <v>0</v>
      </c>
      <c r="AO81" s="19">
        <f>SUM(CLAIMS_GrpOS:CLAIMS_GrpIS!AO81)</f>
        <v>0</v>
      </c>
      <c r="AP81" s="19">
        <f>SUM(CLAIMS_GrpOS:CLAIMS_GrpIS!AP81)</f>
        <v>0</v>
      </c>
      <c r="AQ81" s="19">
        <f>SUM(CLAIMS_GrpOS:CLAIMS_GrpIS!AQ81)</f>
        <v>0</v>
      </c>
      <c r="AR81" s="19">
        <f>SUM(CLAIMS_GrpOS:CLAIMS_GrpIS!AR81)</f>
        <v>0</v>
      </c>
      <c r="AS81" s="19">
        <f>SUM(CLAIMS_GrpOS:CLAIMS_GrpIS!AS81)</f>
        <v>0</v>
      </c>
      <c r="AT81" s="19">
        <f>SUM(CLAIMS_GrpOS:CLAIMS_GrpIS!AT81)</f>
        <v>0</v>
      </c>
      <c r="AU81" s="19">
        <f>SUM(CLAIMS_GrpOS:CLAIMS_GrpIS!AU81)</f>
        <v>0</v>
      </c>
      <c r="AV81" s="19">
        <f>SUM(CLAIMS_GrpOS:CLAIMS_GrpIS!AV81)</f>
        <v>0</v>
      </c>
      <c r="AW81" s="19">
        <f>SUM(CLAIMS_GrpOS:CLAIMS_GrpIS!AW81)</f>
        <v>0</v>
      </c>
      <c r="AX81" s="19">
        <f>SUM(CLAIMS_GrpOS:CLAIMS_GrpIS!AX81)</f>
        <v>0</v>
      </c>
      <c r="AY81" s="19">
        <f>SUM(CLAIMS_GrpOS:CLAIMS_GrpIS!AY81)</f>
        <v>0</v>
      </c>
      <c r="AZ81" s="19">
        <f>SUM(CLAIMS_GrpOS:CLAIMS_GrpIS!AZ81)</f>
        <v>0</v>
      </c>
      <c r="BA81" s="19">
        <f>SUM(CLAIMS_GrpOS:CLAIMS_GrpIS!BA81)</f>
        <v>0</v>
      </c>
      <c r="BB81" s="19">
        <f>SUM(CLAIMS_GrpOS:CLAIMS_GrpIS!BB81)</f>
        <v>0</v>
      </c>
      <c r="BC81" s="19">
        <f>SUM(CLAIMS_GrpOS:CLAIMS_GrpIS!BC81)</f>
        <v>0</v>
      </c>
      <c r="BD81" s="19">
        <f>SUM(CLAIMS_GrpOS:CLAIMS_GrpIS!BD81)</f>
        <v>0</v>
      </c>
      <c r="BE81" s="19">
        <f>SUM(CLAIMS_GrpOS:CLAIMS_GrpIS!BE81)</f>
        <v>0</v>
      </c>
      <c r="BF81" s="19">
        <f>SUM(CLAIMS_GrpOS:CLAIMS_GrpIS!BF81)</f>
        <v>0</v>
      </c>
      <c r="BG81" s="19">
        <f>SUM(CLAIMS_GrpOS:CLAIMS_GrpIS!BG81)</f>
        <v>0</v>
      </c>
      <c r="BH81" s="19">
        <f>SUM(CLAIMS_GrpOS:CLAIMS_GrpIS!BH81)</f>
        <v>0</v>
      </c>
      <c r="BI81" s="19">
        <f>SUM(CLAIMS_GrpOS:CLAIMS_GrpIS!BI81)</f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7">$A$71</f>
        <v>CLAIM AMOUNTS PAID</v>
      </c>
      <c r="C83" s="7" t="s">
        <v>25</v>
      </c>
      <c r="D83" s="44" t="s">
        <v>314</v>
      </c>
      <c r="E83" s="44" t="s">
        <v>208</v>
      </c>
      <c r="F83" s="19">
        <f>SUM(CLAIMS_GrpOS:CLAIMS_GrpIS!F83)</f>
        <v>0</v>
      </c>
      <c r="G83" s="19">
        <f>SUM(CLAIMS_GrpOS:CLAIMS_GrpIS!G83)</f>
        <v>0</v>
      </c>
      <c r="H83" s="19">
        <f>SUM(CLAIMS_GrpOS:CLAIMS_GrpIS!H83)</f>
        <v>0</v>
      </c>
      <c r="I83" s="19">
        <f>SUM(CLAIMS_GrpOS:CLAIMS_GrpIS!I83)</f>
        <v>0</v>
      </c>
      <c r="J83" s="19">
        <f>SUM(CLAIMS_GrpOS:CLAIMS_GrpIS!J83)</f>
        <v>0</v>
      </c>
      <c r="K83" s="19">
        <f>SUM(CLAIMS_GrpOS:CLAIMS_GrpIS!K83)</f>
        <v>0</v>
      </c>
      <c r="L83" s="19">
        <f>SUM(CLAIMS_GrpOS:CLAIMS_GrpIS!L83)</f>
        <v>0</v>
      </c>
      <c r="M83" s="19">
        <f>SUM(CLAIMS_GrpOS:CLAIMS_GrpIS!M83)</f>
        <v>0</v>
      </c>
      <c r="N83" s="19">
        <f>SUM(CLAIMS_GrpOS:CLAIMS_GrpIS!N83)</f>
        <v>0</v>
      </c>
      <c r="O83" s="19">
        <f>SUM(CLAIMS_GrpOS:CLAIMS_GrpIS!O83)</f>
        <v>0</v>
      </c>
      <c r="P83" s="19">
        <f>SUM(CLAIMS_GrpOS:CLAIMS_GrpIS!P83)</f>
        <v>0</v>
      </c>
      <c r="Q83" s="19">
        <f>SUM(CLAIMS_GrpOS:CLAIMS_GrpIS!Q83)</f>
        <v>0</v>
      </c>
      <c r="R83" s="19">
        <f>SUM(CLAIMS_GrpOS:CLAIMS_GrpIS!R83)</f>
        <v>0</v>
      </c>
      <c r="S83" s="19">
        <f>SUM(CLAIMS_GrpOS:CLAIMS_GrpIS!S83)</f>
        <v>0</v>
      </c>
      <c r="T83" s="19">
        <f>SUM(CLAIMS_GrpOS:CLAIMS_GrpIS!T83)</f>
        <v>0</v>
      </c>
      <c r="U83" s="19">
        <f>SUM(CLAIMS_GrpOS:CLAIMS_GrpIS!U83)</f>
        <v>0</v>
      </c>
      <c r="V83" s="19">
        <f>SUM(CLAIMS_GrpOS:CLAIMS_GrpIS!V83)</f>
        <v>0</v>
      </c>
      <c r="W83" s="19">
        <f>SUM(CLAIMS_GrpOS:CLAIMS_GrpIS!W83)</f>
        <v>0</v>
      </c>
      <c r="X83" s="19">
        <f>SUM(CLAIMS_GrpOS:CLAIMS_GrpIS!X83)</f>
        <v>0</v>
      </c>
      <c r="Y83" s="19">
        <f>SUM(CLAIMS_GrpOS:CLAIMS_GrpIS!Y83)</f>
        <v>0</v>
      </c>
      <c r="Z83" s="19">
        <f>SUM(CLAIMS_GrpOS:CLAIMS_GrpIS!Z83)</f>
        <v>0</v>
      </c>
      <c r="AA83" s="19">
        <f>SUM(CLAIMS_GrpOS:CLAIMS_GrpIS!AA83)</f>
        <v>0</v>
      </c>
      <c r="AB83" s="19">
        <f>SUM(CLAIMS_GrpOS:CLAIMS_GrpIS!AB83)</f>
        <v>0</v>
      </c>
      <c r="AC83" s="19">
        <f>SUM(CLAIMS_GrpOS:CLAIMS_GrpIS!AC83)</f>
        <v>0</v>
      </c>
      <c r="AD83" s="19">
        <f>SUM(CLAIMS_GrpOS:CLAIMS_GrpIS!AD83)</f>
        <v>0</v>
      </c>
      <c r="AE83" s="19">
        <f>SUM(CLAIMS_GrpOS:CLAIMS_GrpIS!AE83)</f>
        <v>0</v>
      </c>
      <c r="AF83" s="19">
        <f>SUM(CLAIMS_GrpOS:CLAIMS_GrpIS!AF83)</f>
        <v>0</v>
      </c>
      <c r="AG83" s="19">
        <f>SUM(CLAIMS_GrpOS:CLAIMS_GrpIS!AG83)</f>
        <v>0</v>
      </c>
      <c r="AH83" s="19">
        <f>SUM(CLAIMS_GrpOS:CLAIMS_GrpIS!AH83)</f>
        <v>0</v>
      </c>
      <c r="AI83" s="19">
        <f>SUM(CLAIMS_GrpOS:CLAIMS_GrpIS!AI83)</f>
        <v>0</v>
      </c>
      <c r="AJ83" s="19">
        <f>SUM(CLAIMS_GrpOS:CLAIMS_GrpIS!AJ83)</f>
        <v>0</v>
      </c>
      <c r="AK83" s="19">
        <f>SUM(CLAIMS_GrpOS:CLAIMS_GrpIS!AK83)</f>
        <v>0</v>
      </c>
      <c r="AL83" s="19">
        <f>SUM(CLAIMS_GrpOS:CLAIMS_GrpIS!AL83)</f>
        <v>0</v>
      </c>
      <c r="AM83" s="19">
        <f>SUM(CLAIMS_GrpOS:CLAIMS_GrpIS!AM83)</f>
        <v>0</v>
      </c>
      <c r="AN83" s="19">
        <f>SUM(CLAIMS_GrpOS:CLAIMS_GrpIS!AN83)</f>
        <v>0</v>
      </c>
      <c r="AO83" s="19">
        <f>SUM(CLAIMS_GrpOS:CLAIMS_GrpIS!AO83)</f>
        <v>0</v>
      </c>
      <c r="AP83" s="19">
        <f>SUM(CLAIMS_GrpOS:CLAIMS_GrpIS!AP83)</f>
        <v>0</v>
      </c>
      <c r="AQ83" s="19">
        <f>SUM(CLAIMS_GrpOS:CLAIMS_GrpIS!AQ83)</f>
        <v>0</v>
      </c>
      <c r="AR83" s="19">
        <f>SUM(CLAIMS_GrpOS:CLAIMS_GrpIS!AR83)</f>
        <v>0</v>
      </c>
      <c r="AS83" s="19">
        <f>SUM(CLAIMS_GrpOS:CLAIMS_GrpIS!AS83)</f>
        <v>0</v>
      </c>
      <c r="AT83" s="19">
        <f>SUM(CLAIMS_GrpOS:CLAIMS_GrpIS!AT83)</f>
        <v>0</v>
      </c>
      <c r="AU83" s="19">
        <f>SUM(CLAIMS_GrpOS:CLAIMS_GrpIS!AU83)</f>
        <v>0</v>
      </c>
      <c r="AV83" s="19">
        <f>SUM(CLAIMS_GrpOS:CLAIMS_GrpIS!AV83)</f>
        <v>0</v>
      </c>
      <c r="AW83" s="19">
        <f>SUM(CLAIMS_GrpOS:CLAIMS_GrpIS!AW83)</f>
        <v>0</v>
      </c>
      <c r="AX83" s="19">
        <f>SUM(CLAIMS_GrpOS:CLAIMS_GrpIS!AX83)</f>
        <v>0</v>
      </c>
      <c r="AY83" s="19">
        <f>SUM(CLAIMS_GrpOS:CLAIMS_GrpIS!AY83)</f>
        <v>0</v>
      </c>
      <c r="AZ83" s="19">
        <f>SUM(CLAIMS_GrpOS:CLAIMS_GrpIS!AZ83)</f>
        <v>0</v>
      </c>
      <c r="BA83" s="19">
        <f>SUM(CLAIMS_GrpOS:CLAIMS_GrpIS!BA83)</f>
        <v>0</v>
      </c>
      <c r="BB83" s="19">
        <f>SUM(CLAIMS_GrpOS:CLAIMS_GrpIS!BB83)</f>
        <v>0</v>
      </c>
      <c r="BC83" s="19">
        <f>SUM(CLAIMS_GrpOS:CLAIMS_GrpIS!BC83)</f>
        <v>0</v>
      </c>
      <c r="BD83" s="19">
        <f>SUM(CLAIMS_GrpOS:CLAIMS_GrpIS!BD83)</f>
        <v>0</v>
      </c>
      <c r="BE83" s="19">
        <f>SUM(CLAIMS_GrpOS:CLAIMS_GrpIS!BE83)</f>
        <v>0</v>
      </c>
      <c r="BF83" s="19">
        <f>SUM(CLAIMS_GrpOS:CLAIMS_GrpIS!BF83)</f>
        <v>0</v>
      </c>
      <c r="BG83" s="19">
        <f>SUM(CLAIMS_GrpOS:CLAIMS_GrpIS!BG83)</f>
        <v>0</v>
      </c>
      <c r="BH83" s="19">
        <f>SUM(CLAIMS_GrpOS:CLAIMS_GrpIS!BH83)</f>
        <v>0</v>
      </c>
      <c r="BI83" s="19">
        <f>SUM(CLAIMS_GrpOS:CLAIMS_GrpIS!BI83)</f>
        <v>0</v>
      </c>
    </row>
    <row r="84" spans="1:61" x14ac:dyDescent="0.55000000000000004">
      <c r="A84" s="16" t="str">
        <f t="shared" si="7"/>
        <v>CLAIM AMOUNTS PAID</v>
      </c>
      <c r="C84" s="7" t="s">
        <v>25</v>
      </c>
      <c r="D84" s="44" t="s">
        <v>198</v>
      </c>
      <c r="E84" s="44" t="s">
        <v>209</v>
      </c>
      <c r="F84" s="19">
        <f>SUM(CLAIMS_GrpOS:CLAIMS_GrpIS!F84)</f>
        <v>0</v>
      </c>
      <c r="G84" s="19">
        <f>SUM(CLAIMS_GrpOS:CLAIMS_GrpIS!G84)</f>
        <v>0</v>
      </c>
      <c r="H84" s="19">
        <f>SUM(CLAIMS_GrpOS:CLAIMS_GrpIS!H84)</f>
        <v>0</v>
      </c>
      <c r="I84" s="19">
        <f>SUM(CLAIMS_GrpOS:CLAIMS_GrpIS!I84)</f>
        <v>0</v>
      </c>
      <c r="J84" s="19">
        <f>SUM(CLAIMS_GrpOS:CLAIMS_GrpIS!J84)</f>
        <v>0</v>
      </c>
      <c r="K84" s="19">
        <f>SUM(CLAIMS_GrpOS:CLAIMS_GrpIS!K84)</f>
        <v>0</v>
      </c>
      <c r="L84" s="19">
        <f>SUM(CLAIMS_GrpOS:CLAIMS_GrpIS!L84)</f>
        <v>0</v>
      </c>
      <c r="M84" s="19">
        <f>SUM(CLAIMS_GrpOS:CLAIMS_GrpIS!M84)</f>
        <v>0</v>
      </c>
      <c r="N84" s="19">
        <f>SUM(CLAIMS_GrpOS:CLAIMS_GrpIS!N84)</f>
        <v>0</v>
      </c>
      <c r="O84" s="19">
        <f>SUM(CLAIMS_GrpOS:CLAIMS_GrpIS!O84)</f>
        <v>0</v>
      </c>
      <c r="P84" s="19">
        <f>SUM(CLAIMS_GrpOS:CLAIMS_GrpIS!P84)</f>
        <v>0</v>
      </c>
      <c r="Q84" s="19">
        <f>SUM(CLAIMS_GrpOS:CLAIMS_GrpIS!Q84)</f>
        <v>0</v>
      </c>
      <c r="R84" s="19">
        <f>SUM(CLAIMS_GrpOS:CLAIMS_GrpIS!R84)</f>
        <v>0</v>
      </c>
      <c r="S84" s="19">
        <f>SUM(CLAIMS_GrpOS:CLAIMS_GrpIS!S84)</f>
        <v>0</v>
      </c>
      <c r="T84" s="19">
        <f>SUM(CLAIMS_GrpOS:CLAIMS_GrpIS!T84)</f>
        <v>0</v>
      </c>
      <c r="U84" s="19">
        <f>SUM(CLAIMS_GrpOS:CLAIMS_GrpIS!U84)</f>
        <v>0</v>
      </c>
      <c r="V84" s="19">
        <f>SUM(CLAIMS_GrpOS:CLAIMS_GrpIS!V84)</f>
        <v>0</v>
      </c>
      <c r="W84" s="19">
        <f>SUM(CLAIMS_GrpOS:CLAIMS_GrpIS!W84)</f>
        <v>0</v>
      </c>
      <c r="X84" s="19">
        <f>SUM(CLAIMS_GrpOS:CLAIMS_GrpIS!X84)</f>
        <v>0</v>
      </c>
      <c r="Y84" s="19">
        <f>SUM(CLAIMS_GrpOS:CLAIMS_GrpIS!Y84)</f>
        <v>0</v>
      </c>
      <c r="Z84" s="19">
        <f>SUM(CLAIMS_GrpOS:CLAIMS_GrpIS!Z84)</f>
        <v>0</v>
      </c>
      <c r="AA84" s="19">
        <f>SUM(CLAIMS_GrpOS:CLAIMS_GrpIS!AA84)</f>
        <v>0</v>
      </c>
      <c r="AB84" s="19">
        <f>SUM(CLAIMS_GrpOS:CLAIMS_GrpIS!AB84)</f>
        <v>0</v>
      </c>
      <c r="AC84" s="19">
        <f>SUM(CLAIMS_GrpOS:CLAIMS_GrpIS!AC84)</f>
        <v>0</v>
      </c>
      <c r="AD84" s="19">
        <f>SUM(CLAIMS_GrpOS:CLAIMS_GrpIS!AD84)</f>
        <v>0</v>
      </c>
      <c r="AE84" s="19">
        <f>SUM(CLAIMS_GrpOS:CLAIMS_GrpIS!AE84)</f>
        <v>0</v>
      </c>
      <c r="AF84" s="19">
        <f>SUM(CLAIMS_GrpOS:CLAIMS_GrpIS!AF84)</f>
        <v>0</v>
      </c>
      <c r="AG84" s="19">
        <f>SUM(CLAIMS_GrpOS:CLAIMS_GrpIS!AG84)</f>
        <v>0</v>
      </c>
      <c r="AH84" s="19">
        <f>SUM(CLAIMS_GrpOS:CLAIMS_GrpIS!AH84)</f>
        <v>0</v>
      </c>
      <c r="AI84" s="19">
        <f>SUM(CLAIMS_GrpOS:CLAIMS_GrpIS!AI84)</f>
        <v>0</v>
      </c>
      <c r="AJ84" s="19">
        <f>SUM(CLAIMS_GrpOS:CLAIMS_GrpIS!AJ84)</f>
        <v>0</v>
      </c>
      <c r="AK84" s="19">
        <f>SUM(CLAIMS_GrpOS:CLAIMS_GrpIS!AK84)</f>
        <v>0</v>
      </c>
      <c r="AL84" s="19">
        <f>SUM(CLAIMS_GrpOS:CLAIMS_GrpIS!AL84)</f>
        <v>0</v>
      </c>
      <c r="AM84" s="19">
        <f>SUM(CLAIMS_GrpOS:CLAIMS_GrpIS!AM84)</f>
        <v>0</v>
      </c>
      <c r="AN84" s="19">
        <f>SUM(CLAIMS_GrpOS:CLAIMS_GrpIS!AN84)</f>
        <v>0</v>
      </c>
      <c r="AO84" s="19">
        <f>SUM(CLAIMS_GrpOS:CLAIMS_GrpIS!AO84)</f>
        <v>0</v>
      </c>
      <c r="AP84" s="19">
        <f>SUM(CLAIMS_GrpOS:CLAIMS_GrpIS!AP84)</f>
        <v>0</v>
      </c>
      <c r="AQ84" s="19">
        <f>SUM(CLAIMS_GrpOS:CLAIMS_GrpIS!AQ84)</f>
        <v>0</v>
      </c>
      <c r="AR84" s="19">
        <f>SUM(CLAIMS_GrpOS:CLAIMS_GrpIS!AR84)</f>
        <v>0</v>
      </c>
      <c r="AS84" s="19">
        <f>SUM(CLAIMS_GrpOS:CLAIMS_GrpIS!AS84)</f>
        <v>0</v>
      </c>
      <c r="AT84" s="19">
        <f>SUM(CLAIMS_GrpOS:CLAIMS_GrpIS!AT84)</f>
        <v>0</v>
      </c>
      <c r="AU84" s="19">
        <f>SUM(CLAIMS_GrpOS:CLAIMS_GrpIS!AU84)</f>
        <v>0</v>
      </c>
      <c r="AV84" s="19">
        <f>SUM(CLAIMS_GrpOS:CLAIMS_GrpIS!AV84)</f>
        <v>0</v>
      </c>
      <c r="AW84" s="19">
        <f>SUM(CLAIMS_GrpOS:CLAIMS_GrpIS!AW84)</f>
        <v>0</v>
      </c>
      <c r="AX84" s="19">
        <f>SUM(CLAIMS_GrpOS:CLAIMS_GrpIS!AX84)</f>
        <v>0</v>
      </c>
      <c r="AY84" s="19">
        <f>SUM(CLAIMS_GrpOS:CLAIMS_GrpIS!AY84)</f>
        <v>0</v>
      </c>
      <c r="AZ84" s="19">
        <f>SUM(CLAIMS_GrpOS:CLAIMS_GrpIS!AZ84)</f>
        <v>0</v>
      </c>
      <c r="BA84" s="19">
        <f>SUM(CLAIMS_GrpOS:CLAIMS_GrpIS!BA84)</f>
        <v>0</v>
      </c>
      <c r="BB84" s="19">
        <f>SUM(CLAIMS_GrpOS:CLAIMS_GrpIS!BB84)</f>
        <v>0</v>
      </c>
      <c r="BC84" s="19">
        <f>SUM(CLAIMS_GrpOS:CLAIMS_GrpIS!BC84)</f>
        <v>0</v>
      </c>
      <c r="BD84" s="19">
        <f>SUM(CLAIMS_GrpOS:CLAIMS_GrpIS!BD84)</f>
        <v>0</v>
      </c>
      <c r="BE84" s="19">
        <f>SUM(CLAIMS_GrpOS:CLAIMS_GrpIS!BE84)</f>
        <v>0</v>
      </c>
      <c r="BF84" s="19">
        <f>SUM(CLAIMS_GrpOS:CLAIMS_GrpIS!BF84)</f>
        <v>0</v>
      </c>
      <c r="BG84" s="19">
        <f>SUM(CLAIMS_GrpOS:CLAIMS_GrpIS!BG84)</f>
        <v>0</v>
      </c>
      <c r="BH84" s="19">
        <f>SUM(CLAIMS_GrpOS:CLAIMS_GrpIS!BH84)</f>
        <v>0</v>
      </c>
      <c r="BI84" s="19">
        <f>SUM(CLAIMS_GrpOS:CLAIMS_GrpIS!BI84)</f>
        <v>0</v>
      </c>
    </row>
    <row r="85" spans="1:61" x14ac:dyDescent="0.55000000000000004">
      <c r="A85" s="16" t="str">
        <f t="shared" si="7"/>
        <v>CLAIM AMOUNTS PAID</v>
      </c>
      <c r="C85" s="7" t="s">
        <v>25</v>
      </c>
      <c r="D85" s="44" t="s">
        <v>315</v>
      </c>
      <c r="E85" s="44" t="s">
        <v>210</v>
      </c>
      <c r="F85" s="19">
        <f>SUM(CLAIMS_GrpOS:CLAIMS_GrpIS!F85)</f>
        <v>0</v>
      </c>
      <c r="G85" s="19">
        <f>SUM(CLAIMS_GrpOS:CLAIMS_GrpIS!G85)</f>
        <v>0</v>
      </c>
      <c r="H85" s="19">
        <f>SUM(CLAIMS_GrpOS:CLAIMS_GrpIS!H85)</f>
        <v>0</v>
      </c>
      <c r="I85" s="19">
        <f>SUM(CLAIMS_GrpOS:CLAIMS_GrpIS!I85)</f>
        <v>0</v>
      </c>
      <c r="J85" s="19">
        <f>SUM(CLAIMS_GrpOS:CLAIMS_GrpIS!J85)</f>
        <v>0</v>
      </c>
      <c r="K85" s="19">
        <f>SUM(CLAIMS_GrpOS:CLAIMS_GrpIS!K85)</f>
        <v>0</v>
      </c>
      <c r="L85" s="19">
        <f>SUM(CLAIMS_GrpOS:CLAIMS_GrpIS!L85)</f>
        <v>0</v>
      </c>
      <c r="M85" s="19">
        <f>SUM(CLAIMS_GrpOS:CLAIMS_GrpIS!M85)</f>
        <v>0</v>
      </c>
      <c r="N85" s="19">
        <f>SUM(CLAIMS_GrpOS:CLAIMS_GrpIS!N85)</f>
        <v>0</v>
      </c>
      <c r="O85" s="19">
        <f>SUM(CLAIMS_GrpOS:CLAIMS_GrpIS!O85)</f>
        <v>0</v>
      </c>
      <c r="P85" s="19">
        <f>SUM(CLAIMS_GrpOS:CLAIMS_GrpIS!P85)</f>
        <v>0</v>
      </c>
      <c r="Q85" s="19">
        <f>SUM(CLAIMS_GrpOS:CLAIMS_GrpIS!Q85)</f>
        <v>0</v>
      </c>
      <c r="R85" s="19">
        <f>SUM(CLAIMS_GrpOS:CLAIMS_GrpIS!R85)</f>
        <v>0</v>
      </c>
      <c r="S85" s="19">
        <f>SUM(CLAIMS_GrpOS:CLAIMS_GrpIS!S85)</f>
        <v>0</v>
      </c>
      <c r="T85" s="19">
        <f>SUM(CLAIMS_GrpOS:CLAIMS_GrpIS!T85)</f>
        <v>0</v>
      </c>
      <c r="U85" s="19">
        <f>SUM(CLAIMS_GrpOS:CLAIMS_GrpIS!U85)</f>
        <v>0</v>
      </c>
      <c r="V85" s="19">
        <f>SUM(CLAIMS_GrpOS:CLAIMS_GrpIS!V85)</f>
        <v>0</v>
      </c>
      <c r="W85" s="19">
        <f>SUM(CLAIMS_GrpOS:CLAIMS_GrpIS!W85)</f>
        <v>0</v>
      </c>
      <c r="X85" s="19">
        <f>SUM(CLAIMS_GrpOS:CLAIMS_GrpIS!X85)</f>
        <v>0</v>
      </c>
      <c r="Y85" s="19">
        <f>SUM(CLAIMS_GrpOS:CLAIMS_GrpIS!Y85)</f>
        <v>0</v>
      </c>
      <c r="Z85" s="19">
        <f>SUM(CLAIMS_GrpOS:CLAIMS_GrpIS!Z85)</f>
        <v>0</v>
      </c>
      <c r="AA85" s="19">
        <f>SUM(CLAIMS_GrpOS:CLAIMS_GrpIS!AA85)</f>
        <v>0</v>
      </c>
      <c r="AB85" s="19">
        <f>SUM(CLAIMS_GrpOS:CLAIMS_GrpIS!AB85)</f>
        <v>0</v>
      </c>
      <c r="AC85" s="19">
        <f>SUM(CLAIMS_GrpOS:CLAIMS_GrpIS!AC85)</f>
        <v>0</v>
      </c>
      <c r="AD85" s="19">
        <f>SUM(CLAIMS_GrpOS:CLAIMS_GrpIS!AD85)</f>
        <v>0</v>
      </c>
      <c r="AE85" s="19">
        <f>SUM(CLAIMS_GrpOS:CLAIMS_GrpIS!AE85)</f>
        <v>0</v>
      </c>
      <c r="AF85" s="19">
        <f>SUM(CLAIMS_GrpOS:CLAIMS_GrpIS!AF85)</f>
        <v>0</v>
      </c>
      <c r="AG85" s="19">
        <f>SUM(CLAIMS_GrpOS:CLAIMS_GrpIS!AG85)</f>
        <v>0</v>
      </c>
      <c r="AH85" s="19">
        <f>SUM(CLAIMS_GrpOS:CLAIMS_GrpIS!AH85)</f>
        <v>0</v>
      </c>
      <c r="AI85" s="19">
        <f>SUM(CLAIMS_GrpOS:CLAIMS_GrpIS!AI85)</f>
        <v>0</v>
      </c>
      <c r="AJ85" s="19">
        <f>SUM(CLAIMS_GrpOS:CLAIMS_GrpIS!AJ85)</f>
        <v>0</v>
      </c>
      <c r="AK85" s="19">
        <f>SUM(CLAIMS_GrpOS:CLAIMS_GrpIS!AK85)</f>
        <v>0</v>
      </c>
      <c r="AL85" s="19">
        <f>SUM(CLAIMS_GrpOS:CLAIMS_GrpIS!AL85)</f>
        <v>0</v>
      </c>
      <c r="AM85" s="19">
        <f>SUM(CLAIMS_GrpOS:CLAIMS_GrpIS!AM85)</f>
        <v>0</v>
      </c>
      <c r="AN85" s="19">
        <f>SUM(CLAIMS_GrpOS:CLAIMS_GrpIS!AN85)</f>
        <v>0</v>
      </c>
      <c r="AO85" s="19">
        <f>SUM(CLAIMS_GrpOS:CLAIMS_GrpIS!AO85)</f>
        <v>0</v>
      </c>
      <c r="AP85" s="19">
        <f>SUM(CLAIMS_GrpOS:CLAIMS_GrpIS!AP85)</f>
        <v>0</v>
      </c>
      <c r="AQ85" s="19">
        <f>SUM(CLAIMS_GrpOS:CLAIMS_GrpIS!AQ85)</f>
        <v>0</v>
      </c>
      <c r="AR85" s="19">
        <f>SUM(CLAIMS_GrpOS:CLAIMS_GrpIS!AR85)</f>
        <v>0</v>
      </c>
      <c r="AS85" s="19">
        <f>SUM(CLAIMS_GrpOS:CLAIMS_GrpIS!AS85)</f>
        <v>0</v>
      </c>
      <c r="AT85" s="19">
        <f>SUM(CLAIMS_GrpOS:CLAIMS_GrpIS!AT85)</f>
        <v>0</v>
      </c>
      <c r="AU85" s="19">
        <f>SUM(CLAIMS_GrpOS:CLAIMS_GrpIS!AU85)</f>
        <v>0</v>
      </c>
      <c r="AV85" s="19">
        <f>SUM(CLAIMS_GrpOS:CLAIMS_GrpIS!AV85)</f>
        <v>0</v>
      </c>
      <c r="AW85" s="19">
        <f>SUM(CLAIMS_GrpOS:CLAIMS_GrpIS!AW85)</f>
        <v>0</v>
      </c>
      <c r="AX85" s="19">
        <f>SUM(CLAIMS_GrpOS:CLAIMS_GrpIS!AX85)</f>
        <v>0</v>
      </c>
      <c r="AY85" s="19">
        <f>SUM(CLAIMS_GrpOS:CLAIMS_GrpIS!AY85)</f>
        <v>0</v>
      </c>
      <c r="AZ85" s="19">
        <f>SUM(CLAIMS_GrpOS:CLAIMS_GrpIS!AZ85)</f>
        <v>0</v>
      </c>
      <c r="BA85" s="19">
        <f>SUM(CLAIMS_GrpOS:CLAIMS_GrpIS!BA85)</f>
        <v>0</v>
      </c>
      <c r="BB85" s="19">
        <f>SUM(CLAIMS_GrpOS:CLAIMS_GrpIS!BB85)</f>
        <v>0</v>
      </c>
      <c r="BC85" s="19">
        <f>SUM(CLAIMS_GrpOS:CLAIMS_GrpIS!BC85)</f>
        <v>0</v>
      </c>
      <c r="BD85" s="19">
        <f>SUM(CLAIMS_GrpOS:CLAIMS_GrpIS!BD85)</f>
        <v>0</v>
      </c>
      <c r="BE85" s="19">
        <f>SUM(CLAIMS_GrpOS:CLAIMS_GrpIS!BE85)</f>
        <v>0</v>
      </c>
      <c r="BF85" s="19">
        <f>SUM(CLAIMS_GrpOS:CLAIMS_GrpIS!BF85)</f>
        <v>0</v>
      </c>
      <c r="BG85" s="19">
        <f>SUM(CLAIMS_GrpOS:CLAIMS_GrpIS!BG85)</f>
        <v>0</v>
      </c>
      <c r="BH85" s="19">
        <f>SUM(CLAIMS_GrpOS:CLAIMS_GrpIS!BH85)</f>
        <v>0</v>
      </c>
      <c r="BI85" s="19">
        <f>SUM(CLAIMS_GrpOS:CLAIMS_GrpIS!BI85)</f>
        <v>0</v>
      </c>
    </row>
    <row r="86" spans="1:61" x14ac:dyDescent="0.55000000000000004">
      <c r="A86" s="16" t="str">
        <f t="shared" si="7"/>
        <v>CLAIM AMOUNTS PAID</v>
      </c>
      <c r="C86" s="7" t="s">
        <v>25</v>
      </c>
      <c r="D86" s="44" t="s">
        <v>307</v>
      </c>
      <c r="E86" s="44" t="s">
        <v>211</v>
      </c>
      <c r="F86" s="19">
        <f>SUM(CLAIMS_GrpOS:CLAIMS_GrpIS!F86)</f>
        <v>0</v>
      </c>
      <c r="G86" s="19">
        <f>SUM(CLAIMS_GrpOS:CLAIMS_GrpIS!G86)</f>
        <v>0</v>
      </c>
      <c r="H86" s="19">
        <f>SUM(CLAIMS_GrpOS:CLAIMS_GrpIS!H86)</f>
        <v>0</v>
      </c>
      <c r="I86" s="19">
        <f>SUM(CLAIMS_GrpOS:CLAIMS_GrpIS!I86)</f>
        <v>0</v>
      </c>
      <c r="J86" s="19">
        <f>SUM(CLAIMS_GrpOS:CLAIMS_GrpIS!J86)</f>
        <v>0</v>
      </c>
      <c r="K86" s="19">
        <f>SUM(CLAIMS_GrpOS:CLAIMS_GrpIS!K86)</f>
        <v>0</v>
      </c>
      <c r="L86" s="19">
        <f>SUM(CLAIMS_GrpOS:CLAIMS_GrpIS!L86)</f>
        <v>0</v>
      </c>
      <c r="M86" s="19">
        <f>SUM(CLAIMS_GrpOS:CLAIMS_GrpIS!M86)</f>
        <v>0</v>
      </c>
      <c r="N86" s="19">
        <f>SUM(CLAIMS_GrpOS:CLAIMS_GrpIS!N86)</f>
        <v>0</v>
      </c>
      <c r="O86" s="19">
        <f>SUM(CLAIMS_GrpOS:CLAIMS_GrpIS!O86)</f>
        <v>0</v>
      </c>
      <c r="P86" s="19">
        <f>SUM(CLAIMS_GrpOS:CLAIMS_GrpIS!P86)</f>
        <v>0</v>
      </c>
      <c r="Q86" s="19">
        <f>SUM(CLAIMS_GrpOS:CLAIMS_GrpIS!Q86)</f>
        <v>0</v>
      </c>
      <c r="R86" s="19">
        <f>SUM(CLAIMS_GrpOS:CLAIMS_GrpIS!R86)</f>
        <v>0</v>
      </c>
      <c r="S86" s="19">
        <f>SUM(CLAIMS_GrpOS:CLAIMS_GrpIS!S86)</f>
        <v>0</v>
      </c>
      <c r="T86" s="19">
        <f>SUM(CLAIMS_GrpOS:CLAIMS_GrpIS!T86)</f>
        <v>0</v>
      </c>
      <c r="U86" s="19">
        <f>SUM(CLAIMS_GrpOS:CLAIMS_GrpIS!U86)</f>
        <v>0</v>
      </c>
      <c r="V86" s="19">
        <f>SUM(CLAIMS_GrpOS:CLAIMS_GrpIS!V86)</f>
        <v>0</v>
      </c>
      <c r="W86" s="19">
        <f>SUM(CLAIMS_GrpOS:CLAIMS_GrpIS!W86)</f>
        <v>0</v>
      </c>
      <c r="X86" s="19">
        <f>SUM(CLAIMS_GrpOS:CLAIMS_GrpIS!X86)</f>
        <v>0</v>
      </c>
      <c r="Y86" s="19">
        <f>SUM(CLAIMS_GrpOS:CLAIMS_GrpIS!Y86)</f>
        <v>0</v>
      </c>
      <c r="Z86" s="19">
        <f>SUM(CLAIMS_GrpOS:CLAIMS_GrpIS!Z86)</f>
        <v>0</v>
      </c>
      <c r="AA86" s="19">
        <f>SUM(CLAIMS_GrpOS:CLAIMS_GrpIS!AA86)</f>
        <v>0</v>
      </c>
      <c r="AB86" s="19">
        <f>SUM(CLAIMS_GrpOS:CLAIMS_GrpIS!AB86)</f>
        <v>0</v>
      </c>
      <c r="AC86" s="19">
        <f>SUM(CLAIMS_GrpOS:CLAIMS_GrpIS!AC86)</f>
        <v>0</v>
      </c>
      <c r="AD86" s="19">
        <f>SUM(CLAIMS_GrpOS:CLAIMS_GrpIS!AD86)</f>
        <v>0</v>
      </c>
      <c r="AE86" s="19">
        <f>SUM(CLAIMS_GrpOS:CLAIMS_GrpIS!AE86)</f>
        <v>0</v>
      </c>
      <c r="AF86" s="19">
        <f>SUM(CLAIMS_GrpOS:CLAIMS_GrpIS!AF86)</f>
        <v>0</v>
      </c>
      <c r="AG86" s="19">
        <f>SUM(CLAIMS_GrpOS:CLAIMS_GrpIS!AG86)</f>
        <v>0</v>
      </c>
      <c r="AH86" s="19">
        <f>SUM(CLAIMS_GrpOS:CLAIMS_GrpIS!AH86)</f>
        <v>0</v>
      </c>
      <c r="AI86" s="19">
        <f>SUM(CLAIMS_GrpOS:CLAIMS_GrpIS!AI86)</f>
        <v>0</v>
      </c>
      <c r="AJ86" s="19">
        <f>SUM(CLAIMS_GrpOS:CLAIMS_GrpIS!AJ86)</f>
        <v>0</v>
      </c>
      <c r="AK86" s="19">
        <f>SUM(CLAIMS_GrpOS:CLAIMS_GrpIS!AK86)</f>
        <v>0</v>
      </c>
      <c r="AL86" s="19">
        <f>SUM(CLAIMS_GrpOS:CLAIMS_GrpIS!AL86)</f>
        <v>0</v>
      </c>
      <c r="AM86" s="19">
        <f>SUM(CLAIMS_GrpOS:CLAIMS_GrpIS!AM86)</f>
        <v>0</v>
      </c>
      <c r="AN86" s="19">
        <f>SUM(CLAIMS_GrpOS:CLAIMS_GrpIS!AN86)</f>
        <v>0</v>
      </c>
      <c r="AO86" s="19">
        <f>SUM(CLAIMS_GrpOS:CLAIMS_GrpIS!AO86)</f>
        <v>0</v>
      </c>
      <c r="AP86" s="19">
        <f>SUM(CLAIMS_GrpOS:CLAIMS_GrpIS!AP86)</f>
        <v>0</v>
      </c>
      <c r="AQ86" s="19">
        <f>SUM(CLAIMS_GrpOS:CLAIMS_GrpIS!AQ86)</f>
        <v>0</v>
      </c>
      <c r="AR86" s="19">
        <f>SUM(CLAIMS_GrpOS:CLAIMS_GrpIS!AR86)</f>
        <v>0</v>
      </c>
      <c r="AS86" s="19">
        <f>SUM(CLAIMS_GrpOS:CLAIMS_GrpIS!AS86)</f>
        <v>0</v>
      </c>
      <c r="AT86" s="19">
        <f>SUM(CLAIMS_GrpOS:CLAIMS_GrpIS!AT86)</f>
        <v>0</v>
      </c>
      <c r="AU86" s="19">
        <f>SUM(CLAIMS_GrpOS:CLAIMS_GrpIS!AU86)</f>
        <v>0</v>
      </c>
      <c r="AV86" s="19">
        <f>SUM(CLAIMS_GrpOS:CLAIMS_GrpIS!AV86)</f>
        <v>0</v>
      </c>
      <c r="AW86" s="19">
        <f>SUM(CLAIMS_GrpOS:CLAIMS_GrpIS!AW86)</f>
        <v>0</v>
      </c>
      <c r="AX86" s="19">
        <f>SUM(CLAIMS_GrpOS:CLAIMS_GrpIS!AX86)</f>
        <v>0</v>
      </c>
      <c r="AY86" s="19">
        <f>SUM(CLAIMS_GrpOS:CLAIMS_GrpIS!AY86)</f>
        <v>0</v>
      </c>
      <c r="AZ86" s="19">
        <f>SUM(CLAIMS_GrpOS:CLAIMS_GrpIS!AZ86)</f>
        <v>0</v>
      </c>
      <c r="BA86" s="19">
        <f>SUM(CLAIMS_GrpOS:CLAIMS_GrpIS!BA86)</f>
        <v>0</v>
      </c>
      <c r="BB86" s="19">
        <f>SUM(CLAIMS_GrpOS:CLAIMS_GrpIS!BB86)</f>
        <v>0</v>
      </c>
      <c r="BC86" s="19">
        <f>SUM(CLAIMS_GrpOS:CLAIMS_GrpIS!BC86)</f>
        <v>0</v>
      </c>
      <c r="BD86" s="19">
        <f>SUM(CLAIMS_GrpOS:CLAIMS_GrpIS!BD86)</f>
        <v>0</v>
      </c>
      <c r="BE86" s="19">
        <f>SUM(CLAIMS_GrpOS:CLAIMS_GrpIS!BE86)</f>
        <v>0</v>
      </c>
      <c r="BF86" s="19">
        <f>SUM(CLAIMS_GrpOS:CLAIMS_GrpIS!BF86)</f>
        <v>0</v>
      </c>
      <c r="BG86" s="19">
        <f>SUM(CLAIMS_GrpOS:CLAIMS_GrpIS!BG86)</f>
        <v>0</v>
      </c>
      <c r="BH86" s="19">
        <f>SUM(CLAIMS_GrpOS:CLAIMS_GrpIS!BH86)</f>
        <v>0</v>
      </c>
      <c r="BI86" s="19">
        <f>SUM(CLAIMS_GrpOS:CLAIMS_GrpIS!BI86)</f>
        <v>0</v>
      </c>
    </row>
    <row r="87" spans="1:61" x14ac:dyDescent="0.55000000000000004">
      <c r="A87" s="16" t="str">
        <f t="shared" si="7"/>
        <v>CLAIM AMOUNTS PAID</v>
      </c>
      <c r="C87" s="7" t="s">
        <v>25</v>
      </c>
      <c r="D87" s="44" t="s">
        <v>308</v>
      </c>
      <c r="E87" s="44" t="s">
        <v>212</v>
      </c>
      <c r="F87" s="19">
        <f>SUM(CLAIMS_GrpOS:CLAIMS_GrpIS!F87)</f>
        <v>0</v>
      </c>
      <c r="G87" s="19">
        <f>SUM(CLAIMS_GrpOS:CLAIMS_GrpIS!G87)</f>
        <v>0</v>
      </c>
      <c r="H87" s="19">
        <f>SUM(CLAIMS_GrpOS:CLAIMS_GrpIS!H87)</f>
        <v>0</v>
      </c>
      <c r="I87" s="19">
        <f>SUM(CLAIMS_GrpOS:CLAIMS_GrpIS!I87)</f>
        <v>0</v>
      </c>
      <c r="J87" s="19">
        <f>SUM(CLAIMS_GrpOS:CLAIMS_GrpIS!J87)</f>
        <v>0</v>
      </c>
      <c r="K87" s="19">
        <f>SUM(CLAIMS_GrpOS:CLAIMS_GrpIS!K87)</f>
        <v>0</v>
      </c>
      <c r="L87" s="19">
        <f>SUM(CLAIMS_GrpOS:CLAIMS_GrpIS!L87)</f>
        <v>0</v>
      </c>
      <c r="M87" s="19">
        <f>SUM(CLAIMS_GrpOS:CLAIMS_GrpIS!M87)</f>
        <v>0</v>
      </c>
      <c r="N87" s="19">
        <f>SUM(CLAIMS_GrpOS:CLAIMS_GrpIS!N87)</f>
        <v>0</v>
      </c>
      <c r="O87" s="19">
        <f>SUM(CLAIMS_GrpOS:CLAIMS_GrpIS!O87)</f>
        <v>0</v>
      </c>
      <c r="P87" s="19">
        <f>SUM(CLAIMS_GrpOS:CLAIMS_GrpIS!P87)</f>
        <v>0</v>
      </c>
      <c r="Q87" s="19">
        <f>SUM(CLAIMS_GrpOS:CLAIMS_GrpIS!Q87)</f>
        <v>0</v>
      </c>
      <c r="R87" s="19">
        <f>SUM(CLAIMS_GrpOS:CLAIMS_GrpIS!R87)</f>
        <v>0</v>
      </c>
      <c r="S87" s="19">
        <f>SUM(CLAIMS_GrpOS:CLAIMS_GrpIS!S87)</f>
        <v>0</v>
      </c>
      <c r="T87" s="19">
        <f>SUM(CLAIMS_GrpOS:CLAIMS_GrpIS!T87)</f>
        <v>0</v>
      </c>
      <c r="U87" s="19">
        <f>SUM(CLAIMS_GrpOS:CLAIMS_GrpIS!U87)</f>
        <v>0</v>
      </c>
      <c r="V87" s="19">
        <f>SUM(CLAIMS_GrpOS:CLAIMS_GrpIS!V87)</f>
        <v>0</v>
      </c>
      <c r="W87" s="19">
        <f>SUM(CLAIMS_GrpOS:CLAIMS_GrpIS!W87)</f>
        <v>0</v>
      </c>
      <c r="X87" s="19">
        <f>SUM(CLAIMS_GrpOS:CLAIMS_GrpIS!X87)</f>
        <v>0</v>
      </c>
      <c r="Y87" s="19">
        <f>SUM(CLAIMS_GrpOS:CLAIMS_GrpIS!Y87)</f>
        <v>0</v>
      </c>
      <c r="Z87" s="19">
        <f>SUM(CLAIMS_GrpOS:CLAIMS_GrpIS!Z87)</f>
        <v>0</v>
      </c>
      <c r="AA87" s="19">
        <f>SUM(CLAIMS_GrpOS:CLAIMS_GrpIS!AA87)</f>
        <v>0</v>
      </c>
      <c r="AB87" s="19">
        <f>SUM(CLAIMS_GrpOS:CLAIMS_GrpIS!AB87)</f>
        <v>0</v>
      </c>
      <c r="AC87" s="19">
        <f>SUM(CLAIMS_GrpOS:CLAIMS_GrpIS!AC87)</f>
        <v>0</v>
      </c>
      <c r="AD87" s="19">
        <f>SUM(CLAIMS_GrpOS:CLAIMS_GrpIS!AD87)</f>
        <v>0</v>
      </c>
      <c r="AE87" s="19">
        <f>SUM(CLAIMS_GrpOS:CLAIMS_GrpIS!AE87)</f>
        <v>0</v>
      </c>
      <c r="AF87" s="19">
        <f>SUM(CLAIMS_GrpOS:CLAIMS_GrpIS!AF87)</f>
        <v>0</v>
      </c>
      <c r="AG87" s="19">
        <f>SUM(CLAIMS_GrpOS:CLAIMS_GrpIS!AG87)</f>
        <v>0</v>
      </c>
      <c r="AH87" s="19">
        <f>SUM(CLAIMS_GrpOS:CLAIMS_GrpIS!AH87)</f>
        <v>0</v>
      </c>
      <c r="AI87" s="19">
        <f>SUM(CLAIMS_GrpOS:CLAIMS_GrpIS!AI87)</f>
        <v>0</v>
      </c>
      <c r="AJ87" s="19">
        <f>SUM(CLAIMS_GrpOS:CLAIMS_GrpIS!AJ87)</f>
        <v>0</v>
      </c>
      <c r="AK87" s="19">
        <f>SUM(CLAIMS_GrpOS:CLAIMS_GrpIS!AK87)</f>
        <v>0</v>
      </c>
      <c r="AL87" s="19">
        <f>SUM(CLAIMS_GrpOS:CLAIMS_GrpIS!AL87)</f>
        <v>0</v>
      </c>
      <c r="AM87" s="19">
        <f>SUM(CLAIMS_GrpOS:CLAIMS_GrpIS!AM87)</f>
        <v>0</v>
      </c>
      <c r="AN87" s="19">
        <f>SUM(CLAIMS_GrpOS:CLAIMS_GrpIS!AN87)</f>
        <v>0</v>
      </c>
      <c r="AO87" s="19">
        <f>SUM(CLAIMS_GrpOS:CLAIMS_GrpIS!AO87)</f>
        <v>0</v>
      </c>
      <c r="AP87" s="19">
        <f>SUM(CLAIMS_GrpOS:CLAIMS_GrpIS!AP87)</f>
        <v>0</v>
      </c>
      <c r="AQ87" s="19">
        <f>SUM(CLAIMS_GrpOS:CLAIMS_GrpIS!AQ87)</f>
        <v>0</v>
      </c>
      <c r="AR87" s="19">
        <f>SUM(CLAIMS_GrpOS:CLAIMS_GrpIS!AR87)</f>
        <v>0</v>
      </c>
      <c r="AS87" s="19">
        <f>SUM(CLAIMS_GrpOS:CLAIMS_GrpIS!AS87)</f>
        <v>0</v>
      </c>
      <c r="AT87" s="19">
        <f>SUM(CLAIMS_GrpOS:CLAIMS_GrpIS!AT87)</f>
        <v>0</v>
      </c>
      <c r="AU87" s="19">
        <f>SUM(CLAIMS_GrpOS:CLAIMS_GrpIS!AU87)</f>
        <v>0</v>
      </c>
      <c r="AV87" s="19">
        <f>SUM(CLAIMS_GrpOS:CLAIMS_GrpIS!AV87)</f>
        <v>0</v>
      </c>
      <c r="AW87" s="19">
        <f>SUM(CLAIMS_GrpOS:CLAIMS_GrpIS!AW87)</f>
        <v>0</v>
      </c>
      <c r="AX87" s="19">
        <f>SUM(CLAIMS_GrpOS:CLAIMS_GrpIS!AX87)</f>
        <v>0</v>
      </c>
      <c r="AY87" s="19">
        <f>SUM(CLAIMS_GrpOS:CLAIMS_GrpIS!AY87)</f>
        <v>0</v>
      </c>
      <c r="AZ87" s="19">
        <f>SUM(CLAIMS_GrpOS:CLAIMS_GrpIS!AZ87)</f>
        <v>0</v>
      </c>
      <c r="BA87" s="19">
        <f>SUM(CLAIMS_GrpOS:CLAIMS_GrpIS!BA87)</f>
        <v>0</v>
      </c>
      <c r="BB87" s="19">
        <f>SUM(CLAIMS_GrpOS:CLAIMS_GrpIS!BB87)</f>
        <v>0</v>
      </c>
      <c r="BC87" s="19">
        <f>SUM(CLAIMS_GrpOS:CLAIMS_GrpIS!BC87)</f>
        <v>0</v>
      </c>
      <c r="BD87" s="19">
        <f>SUM(CLAIMS_GrpOS:CLAIMS_GrpIS!BD87)</f>
        <v>0</v>
      </c>
      <c r="BE87" s="19">
        <f>SUM(CLAIMS_GrpOS:CLAIMS_GrpIS!BE87)</f>
        <v>0</v>
      </c>
      <c r="BF87" s="19">
        <f>SUM(CLAIMS_GrpOS:CLAIMS_GrpIS!BF87)</f>
        <v>0</v>
      </c>
      <c r="BG87" s="19">
        <f>SUM(CLAIMS_GrpOS:CLAIMS_GrpIS!BG87)</f>
        <v>0</v>
      </c>
      <c r="BH87" s="19">
        <f>SUM(CLAIMS_GrpOS:CLAIMS_GrpIS!BH87)</f>
        <v>0</v>
      </c>
      <c r="BI87" s="19">
        <f>SUM(CLAIMS_GrpOS:CLAIMS_GrpIS!BI87)</f>
        <v>0</v>
      </c>
    </row>
    <row r="88" spans="1:61" x14ac:dyDescent="0.55000000000000004">
      <c r="A88" s="16" t="str">
        <f t="shared" si="7"/>
        <v>CLAIM AMOUNTS PAID</v>
      </c>
      <c r="C88" s="7" t="s">
        <v>25</v>
      </c>
      <c r="D88" s="44" t="s">
        <v>309</v>
      </c>
      <c r="E88" s="44" t="s">
        <v>213</v>
      </c>
      <c r="F88" s="19">
        <f>SUM(CLAIMS_GrpOS:CLAIMS_GrpIS!F88)</f>
        <v>0</v>
      </c>
      <c r="G88" s="19">
        <f>SUM(CLAIMS_GrpOS:CLAIMS_GrpIS!G88)</f>
        <v>0</v>
      </c>
      <c r="H88" s="19">
        <f>SUM(CLAIMS_GrpOS:CLAIMS_GrpIS!H88)</f>
        <v>0</v>
      </c>
      <c r="I88" s="19">
        <f>SUM(CLAIMS_GrpOS:CLAIMS_GrpIS!I88)</f>
        <v>0</v>
      </c>
      <c r="J88" s="19">
        <f>SUM(CLAIMS_GrpOS:CLAIMS_GrpIS!J88)</f>
        <v>0</v>
      </c>
      <c r="K88" s="19">
        <f>SUM(CLAIMS_GrpOS:CLAIMS_GrpIS!K88)</f>
        <v>0</v>
      </c>
      <c r="L88" s="19">
        <f>SUM(CLAIMS_GrpOS:CLAIMS_GrpIS!L88)</f>
        <v>0</v>
      </c>
      <c r="M88" s="19">
        <f>SUM(CLAIMS_GrpOS:CLAIMS_GrpIS!M88)</f>
        <v>0</v>
      </c>
      <c r="N88" s="19">
        <f>SUM(CLAIMS_GrpOS:CLAIMS_GrpIS!N88)</f>
        <v>0</v>
      </c>
      <c r="O88" s="19">
        <f>SUM(CLAIMS_GrpOS:CLAIMS_GrpIS!O88)</f>
        <v>0</v>
      </c>
      <c r="P88" s="19">
        <f>SUM(CLAIMS_GrpOS:CLAIMS_GrpIS!P88)</f>
        <v>0</v>
      </c>
      <c r="Q88" s="19">
        <f>SUM(CLAIMS_GrpOS:CLAIMS_GrpIS!Q88)</f>
        <v>0</v>
      </c>
      <c r="R88" s="19">
        <f>SUM(CLAIMS_GrpOS:CLAIMS_GrpIS!R88)</f>
        <v>0</v>
      </c>
      <c r="S88" s="19">
        <f>SUM(CLAIMS_GrpOS:CLAIMS_GrpIS!S88)</f>
        <v>0</v>
      </c>
      <c r="T88" s="19">
        <f>SUM(CLAIMS_GrpOS:CLAIMS_GrpIS!T88)</f>
        <v>0</v>
      </c>
      <c r="U88" s="19">
        <f>SUM(CLAIMS_GrpOS:CLAIMS_GrpIS!U88)</f>
        <v>0</v>
      </c>
      <c r="V88" s="19">
        <f>SUM(CLAIMS_GrpOS:CLAIMS_GrpIS!V88)</f>
        <v>0</v>
      </c>
      <c r="W88" s="19">
        <f>SUM(CLAIMS_GrpOS:CLAIMS_GrpIS!W88)</f>
        <v>0</v>
      </c>
      <c r="X88" s="19">
        <f>SUM(CLAIMS_GrpOS:CLAIMS_GrpIS!X88)</f>
        <v>0</v>
      </c>
      <c r="Y88" s="19">
        <f>SUM(CLAIMS_GrpOS:CLAIMS_GrpIS!Y88)</f>
        <v>0</v>
      </c>
      <c r="Z88" s="19">
        <f>SUM(CLAIMS_GrpOS:CLAIMS_GrpIS!Z88)</f>
        <v>0</v>
      </c>
      <c r="AA88" s="19">
        <f>SUM(CLAIMS_GrpOS:CLAIMS_GrpIS!AA88)</f>
        <v>0</v>
      </c>
      <c r="AB88" s="19">
        <f>SUM(CLAIMS_GrpOS:CLAIMS_GrpIS!AB88)</f>
        <v>0</v>
      </c>
      <c r="AC88" s="19">
        <f>SUM(CLAIMS_GrpOS:CLAIMS_GrpIS!AC88)</f>
        <v>0</v>
      </c>
      <c r="AD88" s="19">
        <f>SUM(CLAIMS_GrpOS:CLAIMS_GrpIS!AD88)</f>
        <v>0</v>
      </c>
      <c r="AE88" s="19">
        <f>SUM(CLAIMS_GrpOS:CLAIMS_GrpIS!AE88)</f>
        <v>0</v>
      </c>
      <c r="AF88" s="19">
        <f>SUM(CLAIMS_GrpOS:CLAIMS_GrpIS!AF88)</f>
        <v>0</v>
      </c>
      <c r="AG88" s="19">
        <f>SUM(CLAIMS_GrpOS:CLAIMS_GrpIS!AG88)</f>
        <v>0</v>
      </c>
      <c r="AH88" s="19">
        <f>SUM(CLAIMS_GrpOS:CLAIMS_GrpIS!AH88)</f>
        <v>0</v>
      </c>
      <c r="AI88" s="19">
        <f>SUM(CLAIMS_GrpOS:CLAIMS_GrpIS!AI88)</f>
        <v>0</v>
      </c>
      <c r="AJ88" s="19">
        <f>SUM(CLAIMS_GrpOS:CLAIMS_GrpIS!AJ88)</f>
        <v>0</v>
      </c>
      <c r="AK88" s="19">
        <f>SUM(CLAIMS_GrpOS:CLAIMS_GrpIS!AK88)</f>
        <v>0</v>
      </c>
      <c r="AL88" s="19">
        <f>SUM(CLAIMS_GrpOS:CLAIMS_GrpIS!AL88)</f>
        <v>0</v>
      </c>
      <c r="AM88" s="19">
        <f>SUM(CLAIMS_GrpOS:CLAIMS_GrpIS!AM88)</f>
        <v>0</v>
      </c>
      <c r="AN88" s="19">
        <f>SUM(CLAIMS_GrpOS:CLAIMS_GrpIS!AN88)</f>
        <v>0</v>
      </c>
      <c r="AO88" s="19">
        <f>SUM(CLAIMS_GrpOS:CLAIMS_GrpIS!AO88)</f>
        <v>0</v>
      </c>
      <c r="AP88" s="19">
        <f>SUM(CLAIMS_GrpOS:CLAIMS_GrpIS!AP88)</f>
        <v>0</v>
      </c>
      <c r="AQ88" s="19">
        <f>SUM(CLAIMS_GrpOS:CLAIMS_GrpIS!AQ88)</f>
        <v>0</v>
      </c>
      <c r="AR88" s="19">
        <f>SUM(CLAIMS_GrpOS:CLAIMS_GrpIS!AR88)</f>
        <v>0</v>
      </c>
      <c r="AS88" s="19">
        <f>SUM(CLAIMS_GrpOS:CLAIMS_GrpIS!AS88)</f>
        <v>0</v>
      </c>
      <c r="AT88" s="19">
        <f>SUM(CLAIMS_GrpOS:CLAIMS_GrpIS!AT88)</f>
        <v>0</v>
      </c>
      <c r="AU88" s="19">
        <f>SUM(CLAIMS_GrpOS:CLAIMS_GrpIS!AU88)</f>
        <v>0</v>
      </c>
      <c r="AV88" s="19">
        <f>SUM(CLAIMS_GrpOS:CLAIMS_GrpIS!AV88)</f>
        <v>0</v>
      </c>
      <c r="AW88" s="19">
        <f>SUM(CLAIMS_GrpOS:CLAIMS_GrpIS!AW88)</f>
        <v>0</v>
      </c>
      <c r="AX88" s="19">
        <f>SUM(CLAIMS_GrpOS:CLAIMS_GrpIS!AX88)</f>
        <v>0</v>
      </c>
      <c r="AY88" s="19">
        <f>SUM(CLAIMS_GrpOS:CLAIMS_GrpIS!AY88)</f>
        <v>0</v>
      </c>
      <c r="AZ88" s="19">
        <f>SUM(CLAIMS_GrpOS:CLAIMS_GrpIS!AZ88)</f>
        <v>0</v>
      </c>
      <c r="BA88" s="19">
        <f>SUM(CLAIMS_GrpOS:CLAIMS_GrpIS!BA88)</f>
        <v>0</v>
      </c>
      <c r="BB88" s="19">
        <f>SUM(CLAIMS_GrpOS:CLAIMS_GrpIS!BB88)</f>
        <v>0</v>
      </c>
      <c r="BC88" s="19">
        <f>SUM(CLAIMS_GrpOS:CLAIMS_GrpIS!BC88)</f>
        <v>0</v>
      </c>
      <c r="BD88" s="19">
        <f>SUM(CLAIMS_GrpOS:CLAIMS_GrpIS!BD88)</f>
        <v>0</v>
      </c>
      <c r="BE88" s="19">
        <f>SUM(CLAIMS_GrpOS:CLAIMS_GrpIS!BE88)</f>
        <v>0</v>
      </c>
      <c r="BF88" s="19">
        <f>SUM(CLAIMS_GrpOS:CLAIMS_GrpIS!BF88)</f>
        <v>0</v>
      </c>
      <c r="BG88" s="19">
        <f>SUM(CLAIMS_GrpOS:CLAIMS_GrpIS!BG88)</f>
        <v>0</v>
      </c>
      <c r="BH88" s="19">
        <f>SUM(CLAIMS_GrpOS:CLAIMS_GrpIS!BH88)</f>
        <v>0</v>
      </c>
      <c r="BI88" s="19">
        <f>SUM(CLAIMS_GrpOS:CLAIMS_GrpIS!BI88)</f>
        <v>0</v>
      </c>
    </row>
    <row r="89" spans="1:61" x14ac:dyDescent="0.55000000000000004">
      <c r="A89" s="16" t="str">
        <f t="shared" si="7"/>
        <v>CLAIM AMOUNTS PAID</v>
      </c>
      <c r="C89" s="7" t="s">
        <v>25</v>
      </c>
      <c r="D89" s="44" t="s">
        <v>408</v>
      </c>
      <c r="E89" s="44" t="s">
        <v>214</v>
      </c>
      <c r="F89" s="19">
        <f>SUM(CLAIMS_GrpOS:CLAIMS_GrpIS!F89)</f>
        <v>0</v>
      </c>
      <c r="G89" s="19">
        <f>SUM(CLAIMS_GrpOS:CLAIMS_GrpIS!G89)</f>
        <v>0</v>
      </c>
      <c r="H89" s="19">
        <f>SUM(CLAIMS_GrpOS:CLAIMS_GrpIS!H89)</f>
        <v>0</v>
      </c>
      <c r="I89" s="19">
        <f>SUM(CLAIMS_GrpOS:CLAIMS_GrpIS!I89)</f>
        <v>0</v>
      </c>
      <c r="J89" s="19">
        <f>SUM(CLAIMS_GrpOS:CLAIMS_GrpIS!J89)</f>
        <v>0</v>
      </c>
      <c r="K89" s="19">
        <f>SUM(CLAIMS_GrpOS:CLAIMS_GrpIS!K89)</f>
        <v>0</v>
      </c>
      <c r="L89" s="19">
        <f>SUM(CLAIMS_GrpOS:CLAIMS_GrpIS!L89)</f>
        <v>0</v>
      </c>
      <c r="M89" s="19">
        <f>SUM(CLAIMS_GrpOS:CLAIMS_GrpIS!M89)</f>
        <v>0</v>
      </c>
      <c r="N89" s="19">
        <f>SUM(CLAIMS_GrpOS:CLAIMS_GrpIS!N89)</f>
        <v>0</v>
      </c>
      <c r="O89" s="19">
        <f>SUM(CLAIMS_GrpOS:CLAIMS_GrpIS!O89)</f>
        <v>0</v>
      </c>
      <c r="P89" s="19">
        <f>SUM(CLAIMS_GrpOS:CLAIMS_GrpIS!P89)</f>
        <v>0</v>
      </c>
      <c r="Q89" s="19">
        <f>SUM(CLAIMS_GrpOS:CLAIMS_GrpIS!Q89)</f>
        <v>0</v>
      </c>
      <c r="R89" s="19">
        <f>SUM(CLAIMS_GrpOS:CLAIMS_GrpIS!R89)</f>
        <v>0</v>
      </c>
      <c r="S89" s="19">
        <f>SUM(CLAIMS_GrpOS:CLAIMS_GrpIS!S89)</f>
        <v>0</v>
      </c>
      <c r="T89" s="19">
        <f>SUM(CLAIMS_GrpOS:CLAIMS_GrpIS!T89)</f>
        <v>0</v>
      </c>
      <c r="U89" s="19">
        <f>SUM(CLAIMS_GrpOS:CLAIMS_GrpIS!U89)</f>
        <v>0</v>
      </c>
      <c r="V89" s="19">
        <f>SUM(CLAIMS_GrpOS:CLAIMS_GrpIS!V89)</f>
        <v>0</v>
      </c>
      <c r="W89" s="19">
        <f>SUM(CLAIMS_GrpOS:CLAIMS_GrpIS!W89)</f>
        <v>0</v>
      </c>
      <c r="X89" s="19">
        <f>SUM(CLAIMS_GrpOS:CLAIMS_GrpIS!X89)</f>
        <v>0</v>
      </c>
      <c r="Y89" s="19">
        <f>SUM(CLAIMS_GrpOS:CLAIMS_GrpIS!Y89)</f>
        <v>0</v>
      </c>
      <c r="Z89" s="19">
        <f>SUM(CLAIMS_GrpOS:CLAIMS_GrpIS!Z89)</f>
        <v>0</v>
      </c>
      <c r="AA89" s="19">
        <f>SUM(CLAIMS_GrpOS:CLAIMS_GrpIS!AA89)</f>
        <v>0</v>
      </c>
      <c r="AB89" s="19">
        <f>SUM(CLAIMS_GrpOS:CLAIMS_GrpIS!AB89)</f>
        <v>0</v>
      </c>
      <c r="AC89" s="19">
        <f>SUM(CLAIMS_GrpOS:CLAIMS_GrpIS!AC89)</f>
        <v>0</v>
      </c>
      <c r="AD89" s="19">
        <f>SUM(CLAIMS_GrpOS:CLAIMS_GrpIS!AD89)</f>
        <v>0</v>
      </c>
      <c r="AE89" s="19">
        <f>SUM(CLAIMS_GrpOS:CLAIMS_GrpIS!AE89)</f>
        <v>0</v>
      </c>
      <c r="AF89" s="19">
        <f>SUM(CLAIMS_GrpOS:CLAIMS_GrpIS!AF89)</f>
        <v>0</v>
      </c>
      <c r="AG89" s="19">
        <f>SUM(CLAIMS_GrpOS:CLAIMS_GrpIS!AG89)</f>
        <v>0</v>
      </c>
      <c r="AH89" s="19">
        <f>SUM(CLAIMS_GrpOS:CLAIMS_GrpIS!AH89)</f>
        <v>0</v>
      </c>
      <c r="AI89" s="19">
        <f>SUM(CLAIMS_GrpOS:CLAIMS_GrpIS!AI89)</f>
        <v>0</v>
      </c>
      <c r="AJ89" s="19">
        <f>SUM(CLAIMS_GrpOS:CLAIMS_GrpIS!AJ89)</f>
        <v>0</v>
      </c>
      <c r="AK89" s="19">
        <f>SUM(CLAIMS_GrpOS:CLAIMS_GrpIS!AK89)</f>
        <v>0</v>
      </c>
      <c r="AL89" s="19">
        <f>SUM(CLAIMS_GrpOS:CLAIMS_GrpIS!AL89)</f>
        <v>0</v>
      </c>
      <c r="AM89" s="19">
        <f>SUM(CLAIMS_GrpOS:CLAIMS_GrpIS!AM89)</f>
        <v>0</v>
      </c>
      <c r="AN89" s="19">
        <f>SUM(CLAIMS_GrpOS:CLAIMS_GrpIS!AN89)</f>
        <v>0</v>
      </c>
      <c r="AO89" s="19">
        <f>SUM(CLAIMS_GrpOS:CLAIMS_GrpIS!AO89)</f>
        <v>0</v>
      </c>
      <c r="AP89" s="19">
        <f>SUM(CLAIMS_GrpOS:CLAIMS_GrpIS!AP89)</f>
        <v>0</v>
      </c>
      <c r="AQ89" s="19">
        <f>SUM(CLAIMS_GrpOS:CLAIMS_GrpIS!AQ89)</f>
        <v>0</v>
      </c>
      <c r="AR89" s="19">
        <f>SUM(CLAIMS_GrpOS:CLAIMS_GrpIS!AR89)</f>
        <v>0</v>
      </c>
      <c r="AS89" s="19">
        <f>SUM(CLAIMS_GrpOS:CLAIMS_GrpIS!AS89)</f>
        <v>0</v>
      </c>
      <c r="AT89" s="19">
        <f>SUM(CLAIMS_GrpOS:CLAIMS_GrpIS!AT89)</f>
        <v>0</v>
      </c>
      <c r="AU89" s="19">
        <f>SUM(CLAIMS_GrpOS:CLAIMS_GrpIS!AU89)</f>
        <v>0</v>
      </c>
      <c r="AV89" s="19">
        <f>SUM(CLAIMS_GrpOS:CLAIMS_GrpIS!AV89)</f>
        <v>0</v>
      </c>
      <c r="AW89" s="19">
        <f>SUM(CLAIMS_GrpOS:CLAIMS_GrpIS!AW89)</f>
        <v>0</v>
      </c>
      <c r="AX89" s="19">
        <f>SUM(CLAIMS_GrpOS:CLAIMS_GrpIS!AX89)</f>
        <v>0</v>
      </c>
      <c r="AY89" s="19">
        <f>SUM(CLAIMS_GrpOS:CLAIMS_GrpIS!AY89)</f>
        <v>0</v>
      </c>
      <c r="AZ89" s="19">
        <f>SUM(CLAIMS_GrpOS:CLAIMS_GrpIS!AZ89)</f>
        <v>0</v>
      </c>
      <c r="BA89" s="19">
        <f>SUM(CLAIMS_GrpOS:CLAIMS_GrpIS!BA89)</f>
        <v>0</v>
      </c>
      <c r="BB89" s="19">
        <f>SUM(CLAIMS_GrpOS:CLAIMS_GrpIS!BB89)</f>
        <v>0</v>
      </c>
      <c r="BC89" s="19">
        <f>SUM(CLAIMS_GrpOS:CLAIMS_GrpIS!BC89)</f>
        <v>0</v>
      </c>
      <c r="BD89" s="19">
        <f>SUM(CLAIMS_GrpOS:CLAIMS_GrpIS!BD89)</f>
        <v>0</v>
      </c>
      <c r="BE89" s="19">
        <f>SUM(CLAIMS_GrpOS:CLAIMS_GrpIS!BE89)</f>
        <v>0</v>
      </c>
      <c r="BF89" s="19">
        <f>SUM(CLAIMS_GrpOS:CLAIMS_GrpIS!BF89)</f>
        <v>0</v>
      </c>
      <c r="BG89" s="19">
        <f>SUM(CLAIMS_GrpOS:CLAIMS_GrpIS!BG89)</f>
        <v>0</v>
      </c>
      <c r="BH89" s="19">
        <f>SUM(CLAIMS_GrpOS:CLAIMS_GrpIS!BH89)</f>
        <v>0</v>
      </c>
      <c r="BI89" s="19">
        <f>SUM(CLAIMS_GrpOS:CLAIMS_GrpIS!BI89)</f>
        <v>0</v>
      </c>
    </row>
    <row r="90" spans="1:61" x14ac:dyDescent="0.55000000000000004">
      <c r="A90" s="16" t="str">
        <f t="shared" si="7"/>
        <v>CLAIM AMOUNTS PAID</v>
      </c>
      <c r="C90" s="7" t="s">
        <v>25</v>
      </c>
      <c r="D90" s="44" t="s">
        <v>310</v>
      </c>
      <c r="E90" s="44" t="s">
        <v>215</v>
      </c>
      <c r="F90" s="19">
        <f>SUM(CLAIMS_GrpOS:CLAIMS_GrpIS!F90)</f>
        <v>0</v>
      </c>
      <c r="G90" s="19">
        <f>SUM(CLAIMS_GrpOS:CLAIMS_GrpIS!G90)</f>
        <v>0</v>
      </c>
      <c r="H90" s="19">
        <f>SUM(CLAIMS_GrpOS:CLAIMS_GrpIS!H90)</f>
        <v>0</v>
      </c>
      <c r="I90" s="19">
        <f>SUM(CLAIMS_GrpOS:CLAIMS_GrpIS!I90)</f>
        <v>0</v>
      </c>
      <c r="J90" s="19">
        <f>SUM(CLAIMS_GrpOS:CLAIMS_GrpIS!J90)</f>
        <v>0</v>
      </c>
      <c r="K90" s="19">
        <f>SUM(CLAIMS_GrpOS:CLAIMS_GrpIS!K90)</f>
        <v>0</v>
      </c>
      <c r="L90" s="19">
        <f>SUM(CLAIMS_GrpOS:CLAIMS_GrpIS!L90)</f>
        <v>0</v>
      </c>
      <c r="M90" s="19">
        <f>SUM(CLAIMS_GrpOS:CLAIMS_GrpIS!M90)</f>
        <v>0</v>
      </c>
      <c r="N90" s="19">
        <f>SUM(CLAIMS_GrpOS:CLAIMS_GrpIS!N90)</f>
        <v>0</v>
      </c>
      <c r="O90" s="19">
        <f>SUM(CLAIMS_GrpOS:CLAIMS_GrpIS!O90)</f>
        <v>0</v>
      </c>
      <c r="P90" s="19">
        <f>SUM(CLAIMS_GrpOS:CLAIMS_GrpIS!P90)</f>
        <v>0</v>
      </c>
      <c r="Q90" s="19">
        <f>SUM(CLAIMS_GrpOS:CLAIMS_GrpIS!Q90)</f>
        <v>0</v>
      </c>
      <c r="R90" s="19">
        <f>SUM(CLAIMS_GrpOS:CLAIMS_GrpIS!R90)</f>
        <v>0</v>
      </c>
      <c r="S90" s="19">
        <f>SUM(CLAIMS_GrpOS:CLAIMS_GrpIS!S90)</f>
        <v>0</v>
      </c>
      <c r="T90" s="19">
        <f>SUM(CLAIMS_GrpOS:CLAIMS_GrpIS!T90)</f>
        <v>0</v>
      </c>
      <c r="U90" s="19">
        <f>SUM(CLAIMS_GrpOS:CLAIMS_GrpIS!U90)</f>
        <v>0</v>
      </c>
      <c r="V90" s="19">
        <f>SUM(CLAIMS_GrpOS:CLAIMS_GrpIS!V90)</f>
        <v>0</v>
      </c>
      <c r="W90" s="19">
        <f>SUM(CLAIMS_GrpOS:CLAIMS_GrpIS!W90)</f>
        <v>0</v>
      </c>
      <c r="X90" s="19">
        <f>SUM(CLAIMS_GrpOS:CLAIMS_GrpIS!X90)</f>
        <v>0</v>
      </c>
      <c r="Y90" s="19">
        <f>SUM(CLAIMS_GrpOS:CLAIMS_GrpIS!Y90)</f>
        <v>0</v>
      </c>
      <c r="Z90" s="19">
        <f>SUM(CLAIMS_GrpOS:CLAIMS_GrpIS!Z90)</f>
        <v>0</v>
      </c>
      <c r="AA90" s="19">
        <f>SUM(CLAIMS_GrpOS:CLAIMS_GrpIS!AA90)</f>
        <v>0</v>
      </c>
      <c r="AB90" s="19">
        <f>SUM(CLAIMS_GrpOS:CLAIMS_GrpIS!AB90)</f>
        <v>0</v>
      </c>
      <c r="AC90" s="19">
        <f>SUM(CLAIMS_GrpOS:CLAIMS_GrpIS!AC90)</f>
        <v>0</v>
      </c>
      <c r="AD90" s="19">
        <f>SUM(CLAIMS_GrpOS:CLAIMS_GrpIS!AD90)</f>
        <v>0</v>
      </c>
      <c r="AE90" s="19">
        <f>SUM(CLAIMS_GrpOS:CLAIMS_GrpIS!AE90)</f>
        <v>0</v>
      </c>
      <c r="AF90" s="19">
        <f>SUM(CLAIMS_GrpOS:CLAIMS_GrpIS!AF90)</f>
        <v>0</v>
      </c>
      <c r="AG90" s="19">
        <f>SUM(CLAIMS_GrpOS:CLAIMS_GrpIS!AG90)</f>
        <v>0</v>
      </c>
      <c r="AH90" s="19">
        <f>SUM(CLAIMS_GrpOS:CLAIMS_GrpIS!AH90)</f>
        <v>0</v>
      </c>
      <c r="AI90" s="19">
        <f>SUM(CLAIMS_GrpOS:CLAIMS_GrpIS!AI90)</f>
        <v>0</v>
      </c>
      <c r="AJ90" s="19">
        <f>SUM(CLAIMS_GrpOS:CLAIMS_GrpIS!AJ90)</f>
        <v>0</v>
      </c>
      <c r="AK90" s="19">
        <f>SUM(CLAIMS_GrpOS:CLAIMS_GrpIS!AK90)</f>
        <v>0</v>
      </c>
      <c r="AL90" s="19">
        <f>SUM(CLAIMS_GrpOS:CLAIMS_GrpIS!AL90)</f>
        <v>0</v>
      </c>
      <c r="AM90" s="19">
        <f>SUM(CLAIMS_GrpOS:CLAIMS_GrpIS!AM90)</f>
        <v>0</v>
      </c>
      <c r="AN90" s="19">
        <f>SUM(CLAIMS_GrpOS:CLAIMS_GrpIS!AN90)</f>
        <v>0</v>
      </c>
      <c r="AO90" s="19">
        <f>SUM(CLAIMS_GrpOS:CLAIMS_GrpIS!AO90)</f>
        <v>0</v>
      </c>
      <c r="AP90" s="19">
        <f>SUM(CLAIMS_GrpOS:CLAIMS_GrpIS!AP90)</f>
        <v>0</v>
      </c>
      <c r="AQ90" s="19">
        <f>SUM(CLAIMS_GrpOS:CLAIMS_GrpIS!AQ90)</f>
        <v>0</v>
      </c>
      <c r="AR90" s="19">
        <f>SUM(CLAIMS_GrpOS:CLAIMS_GrpIS!AR90)</f>
        <v>0</v>
      </c>
      <c r="AS90" s="19">
        <f>SUM(CLAIMS_GrpOS:CLAIMS_GrpIS!AS90)</f>
        <v>0</v>
      </c>
      <c r="AT90" s="19">
        <f>SUM(CLAIMS_GrpOS:CLAIMS_GrpIS!AT90)</f>
        <v>0</v>
      </c>
      <c r="AU90" s="19">
        <f>SUM(CLAIMS_GrpOS:CLAIMS_GrpIS!AU90)</f>
        <v>0</v>
      </c>
      <c r="AV90" s="19">
        <f>SUM(CLAIMS_GrpOS:CLAIMS_GrpIS!AV90)</f>
        <v>0</v>
      </c>
      <c r="AW90" s="19">
        <f>SUM(CLAIMS_GrpOS:CLAIMS_GrpIS!AW90)</f>
        <v>0</v>
      </c>
      <c r="AX90" s="19">
        <f>SUM(CLAIMS_GrpOS:CLAIMS_GrpIS!AX90)</f>
        <v>0</v>
      </c>
      <c r="AY90" s="19">
        <f>SUM(CLAIMS_GrpOS:CLAIMS_GrpIS!AY90)</f>
        <v>0</v>
      </c>
      <c r="AZ90" s="19">
        <f>SUM(CLAIMS_GrpOS:CLAIMS_GrpIS!AZ90)</f>
        <v>0</v>
      </c>
      <c r="BA90" s="19">
        <f>SUM(CLAIMS_GrpOS:CLAIMS_GrpIS!BA90)</f>
        <v>0</v>
      </c>
      <c r="BB90" s="19">
        <f>SUM(CLAIMS_GrpOS:CLAIMS_GrpIS!BB90)</f>
        <v>0</v>
      </c>
      <c r="BC90" s="19">
        <f>SUM(CLAIMS_GrpOS:CLAIMS_GrpIS!BC90)</f>
        <v>0</v>
      </c>
      <c r="BD90" s="19">
        <f>SUM(CLAIMS_GrpOS:CLAIMS_GrpIS!BD90)</f>
        <v>0</v>
      </c>
      <c r="BE90" s="19">
        <f>SUM(CLAIMS_GrpOS:CLAIMS_GrpIS!BE90)</f>
        <v>0</v>
      </c>
      <c r="BF90" s="19">
        <f>SUM(CLAIMS_GrpOS:CLAIMS_GrpIS!BF90)</f>
        <v>0</v>
      </c>
      <c r="BG90" s="19">
        <f>SUM(CLAIMS_GrpOS:CLAIMS_GrpIS!BG90)</f>
        <v>0</v>
      </c>
      <c r="BH90" s="19">
        <f>SUM(CLAIMS_GrpOS:CLAIMS_GrpIS!BH90)</f>
        <v>0</v>
      </c>
      <c r="BI90" s="19">
        <f>SUM(CLAIMS_GrpOS:CLAIMS_GrpIS!BI90)</f>
        <v>0</v>
      </c>
    </row>
    <row r="91" spans="1:61" x14ac:dyDescent="0.55000000000000004">
      <c r="A91" s="16" t="str">
        <f t="shared" si="7"/>
        <v>CLAIM AMOUNTS PAID</v>
      </c>
      <c r="C91" s="7" t="s">
        <v>25</v>
      </c>
      <c r="D91" s="44" t="s">
        <v>407</v>
      </c>
      <c r="E91" s="44" t="s">
        <v>217</v>
      </c>
      <c r="F91" s="19">
        <f>SUM(CLAIMS_GrpOS:CLAIMS_GrpIS!F91)</f>
        <v>0</v>
      </c>
      <c r="G91" s="19">
        <f>SUM(CLAIMS_GrpOS:CLAIMS_GrpIS!G91)</f>
        <v>0</v>
      </c>
      <c r="H91" s="19">
        <f>SUM(CLAIMS_GrpOS:CLAIMS_GrpIS!H91)</f>
        <v>0</v>
      </c>
      <c r="I91" s="19">
        <f>SUM(CLAIMS_GrpOS:CLAIMS_GrpIS!I91)</f>
        <v>0</v>
      </c>
      <c r="J91" s="19">
        <f>SUM(CLAIMS_GrpOS:CLAIMS_GrpIS!J91)</f>
        <v>0</v>
      </c>
      <c r="K91" s="19">
        <f>SUM(CLAIMS_GrpOS:CLAIMS_GrpIS!K91)</f>
        <v>0</v>
      </c>
      <c r="L91" s="19">
        <f>SUM(CLAIMS_GrpOS:CLAIMS_GrpIS!L91)</f>
        <v>0</v>
      </c>
      <c r="M91" s="19">
        <f>SUM(CLAIMS_GrpOS:CLAIMS_GrpIS!M91)</f>
        <v>0</v>
      </c>
      <c r="N91" s="19">
        <f>SUM(CLAIMS_GrpOS:CLAIMS_GrpIS!N91)</f>
        <v>0</v>
      </c>
      <c r="O91" s="19">
        <f>SUM(CLAIMS_GrpOS:CLAIMS_GrpIS!O91)</f>
        <v>0</v>
      </c>
      <c r="P91" s="19">
        <f>SUM(CLAIMS_GrpOS:CLAIMS_GrpIS!P91)</f>
        <v>0</v>
      </c>
      <c r="Q91" s="19">
        <f>SUM(CLAIMS_GrpOS:CLAIMS_GrpIS!Q91)</f>
        <v>0</v>
      </c>
      <c r="R91" s="19">
        <f>SUM(CLAIMS_GrpOS:CLAIMS_GrpIS!R91)</f>
        <v>0</v>
      </c>
      <c r="S91" s="19">
        <f>SUM(CLAIMS_GrpOS:CLAIMS_GrpIS!S91)</f>
        <v>0</v>
      </c>
      <c r="T91" s="19">
        <f>SUM(CLAIMS_GrpOS:CLAIMS_GrpIS!T91)</f>
        <v>0</v>
      </c>
      <c r="U91" s="19">
        <f>SUM(CLAIMS_GrpOS:CLAIMS_GrpIS!U91)</f>
        <v>0</v>
      </c>
      <c r="V91" s="19">
        <f>SUM(CLAIMS_GrpOS:CLAIMS_GrpIS!V91)</f>
        <v>0</v>
      </c>
      <c r="W91" s="19">
        <f>SUM(CLAIMS_GrpOS:CLAIMS_GrpIS!W91)</f>
        <v>0</v>
      </c>
      <c r="X91" s="19">
        <f>SUM(CLAIMS_GrpOS:CLAIMS_GrpIS!X91)</f>
        <v>0</v>
      </c>
      <c r="Y91" s="19">
        <f>SUM(CLAIMS_GrpOS:CLAIMS_GrpIS!Y91)</f>
        <v>0</v>
      </c>
      <c r="Z91" s="19">
        <f>SUM(CLAIMS_GrpOS:CLAIMS_GrpIS!Z91)</f>
        <v>0</v>
      </c>
      <c r="AA91" s="19">
        <f>SUM(CLAIMS_GrpOS:CLAIMS_GrpIS!AA91)</f>
        <v>0</v>
      </c>
      <c r="AB91" s="19">
        <f>SUM(CLAIMS_GrpOS:CLAIMS_GrpIS!AB91)</f>
        <v>0</v>
      </c>
      <c r="AC91" s="19">
        <f>SUM(CLAIMS_GrpOS:CLAIMS_GrpIS!AC91)</f>
        <v>0</v>
      </c>
      <c r="AD91" s="19">
        <f>SUM(CLAIMS_GrpOS:CLAIMS_GrpIS!AD91)</f>
        <v>0</v>
      </c>
      <c r="AE91" s="19">
        <f>SUM(CLAIMS_GrpOS:CLAIMS_GrpIS!AE91)</f>
        <v>0</v>
      </c>
      <c r="AF91" s="19">
        <f>SUM(CLAIMS_GrpOS:CLAIMS_GrpIS!AF91)</f>
        <v>0</v>
      </c>
      <c r="AG91" s="19">
        <f>SUM(CLAIMS_GrpOS:CLAIMS_GrpIS!AG91)</f>
        <v>0</v>
      </c>
      <c r="AH91" s="19">
        <f>SUM(CLAIMS_GrpOS:CLAIMS_GrpIS!AH91)</f>
        <v>0</v>
      </c>
      <c r="AI91" s="19">
        <f>SUM(CLAIMS_GrpOS:CLAIMS_GrpIS!AI91)</f>
        <v>0</v>
      </c>
      <c r="AJ91" s="19">
        <f>SUM(CLAIMS_GrpOS:CLAIMS_GrpIS!AJ91)</f>
        <v>0</v>
      </c>
      <c r="AK91" s="19">
        <f>SUM(CLAIMS_GrpOS:CLAIMS_GrpIS!AK91)</f>
        <v>0</v>
      </c>
      <c r="AL91" s="19">
        <f>SUM(CLAIMS_GrpOS:CLAIMS_GrpIS!AL91)</f>
        <v>0</v>
      </c>
      <c r="AM91" s="19">
        <f>SUM(CLAIMS_GrpOS:CLAIMS_GrpIS!AM91)</f>
        <v>0</v>
      </c>
      <c r="AN91" s="19">
        <f>SUM(CLAIMS_GrpOS:CLAIMS_GrpIS!AN91)</f>
        <v>0</v>
      </c>
      <c r="AO91" s="19">
        <f>SUM(CLAIMS_GrpOS:CLAIMS_GrpIS!AO91)</f>
        <v>0</v>
      </c>
      <c r="AP91" s="19">
        <f>SUM(CLAIMS_GrpOS:CLAIMS_GrpIS!AP91)</f>
        <v>0</v>
      </c>
      <c r="AQ91" s="19">
        <f>SUM(CLAIMS_GrpOS:CLAIMS_GrpIS!AQ91)</f>
        <v>0</v>
      </c>
      <c r="AR91" s="19">
        <f>SUM(CLAIMS_GrpOS:CLAIMS_GrpIS!AR91)</f>
        <v>0</v>
      </c>
      <c r="AS91" s="19">
        <f>SUM(CLAIMS_GrpOS:CLAIMS_GrpIS!AS91)</f>
        <v>0</v>
      </c>
      <c r="AT91" s="19">
        <f>SUM(CLAIMS_GrpOS:CLAIMS_GrpIS!AT91)</f>
        <v>0</v>
      </c>
      <c r="AU91" s="19">
        <f>SUM(CLAIMS_GrpOS:CLAIMS_GrpIS!AU91)</f>
        <v>0</v>
      </c>
      <c r="AV91" s="19">
        <f>SUM(CLAIMS_GrpOS:CLAIMS_GrpIS!AV91)</f>
        <v>0</v>
      </c>
      <c r="AW91" s="19">
        <f>SUM(CLAIMS_GrpOS:CLAIMS_GrpIS!AW91)</f>
        <v>0</v>
      </c>
      <c r="AX91" s="19">
        <f>SUM(CLAIMS_GrpOS:CLAIMS_GrpIS!AX91)</f>
        <v>0</v>
      </c>
      <c r="AY91" s="19">
        <f>SUM(CLAIMS_GrpOS:CLAIMS_GrpIS!AY91)</f>
        <v>0</v>
      </c>
      <c r="AZ91" s="19">
        <f>SUM(CLAIMS_GrpOS:CLAIMS_GrpIS!AZ91)</f>
        <v>0</v>
      </c>
      <c r="BA91" s="19">
        <f>SUM(CLAIMS_GrpOS:CLAIMS_GrpIS!BA91)</f>
        <v>0</v>
      </c>
      <c r="BB91" s="19">
        <f>SUM(CLAIMS_GrpOS:CLAIMS_GrpIS!BB91)</f>
        <v>0</v>
      </c>
      <c r="BC91" s="19">
        <f>SUM(CLAIMS_GrpOS:CLAIMS_GrpIS!BC91)</f>
        <v>0</v>
      </c>
      <c r="BD91" s="19">
        <f>SUM(CLAIMS_GrpOS:CLAIMS_GrpIS!BD91)</f>
        <v>0</v>
      </c>
      <c r="BE91" s="19">
        <f>SUM(CLAIMS_GrpOS:CLAIMS_GrpIS!BE91)</f>
        <v>0</v>
      </c>
      <c r="BF91" s="19">
        <f>SUM(CLAIMS_GrpOS:CLAIMS_GrpIS!BF91)</f>
        <v>0</v>
      </c>
      <c r="BG91" s="19">
        <f>SUM(CLAIMS_GrpOS:CLAIMS_GrpIS!BG91)</f>
        <v>0</v>
      </c>
      <c r="BH91" s="19">
        <f>SUM(CLAIMS_GrpOS:CLAIMS_GrpIS!BH91)</f>
        <v>0</v>
      </c>
      <c r="BI91" s="19">
        <f>SUM(CLAIMS_GrpOS:CLAIMS_GrpIS!BI91)</f>
        <v>0</v>
      </c>
    </row>
    <row r="92" spans="1:61" x14ac:dyDescent="0.55000000000000004">
      <c r="A92" s="16" t="str">
        <f t="shared" si="7"/>
        <v>CLAIM AMOUNTS PAID</v>
      </c>
      <c r="C92" s="7" t="s">
        <v>25</v>
      </c>
      <c r="D92" s="44" t="s">
        <v>311</v>
      </c>
      <c r="E92" s="44" t="s">
        <v>218</v>
      </c>
      <c r="F92" s="19">
        <f>SUM(CLAIMS_GrpOS:CLAIMS_GrpIS!F92)</f>
        <v>0</v>
      </c>
      <c r="G92" s="19">
        <f>SUM(CLAIMS_GrpOS:CLAIMS_GrpIS!G92)</f>
        <v>0</v>
      </c>
      <c r="H92" s="19">
        <f>SUM(CLAIMS_GrpOS:CLAIMS_GrpIS!H92)</f>
        <v>0</v>
      </c>
      <c r="I92" s="19">
        <f>SUM(CLAIMS_GrpOS:CLAIMS_GrpIS!I92)</f>
        <v>0</v>
      </c>
      <c r="J92" s="19">
        <f>SUM(CLAIMS_GrpOS:CLAIMS_GrpIS!J92)</f>
        <v>0</v>
      </c>
      <c r="K92" s="19">
        <f>SUM(CLAIMS_GrpOS:CLAIMS_GrpIS!K92)</f>
        <v>0</v>
      </c>
      <c r="L92" s="19">
        <f>SUM(CLAIMS_GrpOS:CLAIMS_GrpIS!L92)</f>
        <v>0</v>
      </c>
      <c r="M92" s="19">
        <f>SUM(CLAIMS_GrpOS:CLAIMS_GrpIS!M92)</f>
        <v>0</v>
      </c>
      <c r="N92" s="19">
        <f>SUM(CLAIMS_GrpOS:CLAIMS_GrpIS!N92)</f>
        <v>0</v>
      </c>
      <c r="O92" s="19">
        <f>SUM(CLAIMS_GrpOS:CLAIMS_GrpIS!O92)</f>
        <v>0</v>
      </c>
      <c r="P92" s="19">
        <f>SUM(CLAIMS_GrpOS:CLAIMS_GrpIS!P92)</f>
        <v>0</v>
      </c>
      <c r="Q92" s="19">
        <f>SUM(CLAIMS_GrpOS:CLAIMS_GrpIS!Q92)</f>
        <v>0</v>
      </c>
      <c r="R92" s="19">
        <f>SUM(CLAIMS_GrpOS:CLAIMS_GrpIS!R92)</f>
        <v>0</v>
      </c>
      <c r="S92" s="19">
        <f>SUM(CLAIMS_GrpOS:CLAIMS_GrpIS!S92)</f>
        <v>0</v>
      </c>
      <c r="T92" s="19">
        <f>SUM(CLAIMS_GrpOS:CLAIMS_GrpIS!T92)</f>
        <v>0</v>
      </c>
      <c r="U92" s="19">
        <f>SUM(CLAIMS_GrpOS:CLAIMS_GrpIS!U92)</f>
        <v>0</v>
      </c>
      <c r="V92" s="19">
        <f>SUM(CLAIMS_GrpOS:CLAIMS_GrpIS!V92)</f>
        <v>0</v>
      </c>
      <c r="W92" s="19">
        <f>SUM(CLAIMS_GrpOS:CLAIMS_GrpIS!W92)</f>
        <v>0</v>
      </c>
      <c r="X92" s="19">
        <f>SUM(CLAIMS_GrpOS:CLAIMS_GrpIS!X92)</f>
        <v>0</v>
      </c>
      <c r="Y92" s="19">
        <f>SUM(CLAIMS_GrpOS:CLAIMS_GrpIS!Y92)</f>
        <v>0</v>
      </c>
      <c r="Z92" s="19">
        <f>SUM(CLAIMS_GrpOS:CLAIMS_GrpIS!Z92)</f>
        <v>0</v>
      </c>
      <c r="AA92" s="19">
        <f>SUM(CLAIMS_GrpOS:CLAIMS_GrpIS!AA92)</f>
        <v>0</v>
      </c>
      <c r="AB92" s="19">
        <f>SUM(CLAIMS_GrpOS:CLAIMS_GrpIS!AB92)</f>
        <v>0</v>
      </c>
      <c r="AC92" s="19">
        <f>SUM(CLAIMS_GrpOS:CLAIMS_GrpIS!AC92)</f>
        <v>0</v>
      </c>
      <c r="AD92" s="19">
        <f>SUM(CLAIMS_GrpOS:CLAIMS_GrpIS!AD92)</f>
        <v>0</v>
      </c>
      <c r="AE92" s="19">
        <f>SUM(CLAIMS_GrpOS:CLAIMS_GrpIS!AE92)</f>
        <v>0</v>
      </c>
      <c r="AF92" s="19">
        <f>SUM(CLAIMS_GrpOS:CLAIMS_GrpIS!AF92)</f>
        <v>0</v>
      </c>
      <c r="AG92" s="19">
        <f>SUM(CLAIMS_GrpOS:CLAIMS_GrpIS!AG92)</f>
        <v>0</v>
      </c>
      <c r="AH92" s="19">
        <f>SUM(CLAIMS_GrpOS:CLAIMS_GrpIS!AH92)</f>
        <v>0</v>
      </c>
      <c r="AI92" s="19">
        <f>SUM(CLAIMS_GrpOS:CLAIMS_GrpIS!AI92)</f>
        <v>0</v>
      </c>
      <c r="AJ92" s="19">
        <f>SUM(CLAIMS_GrpOS:CLAIMS_GrpIS!AJ92)</f>
        <v>0</v>
      </c>
      <c r="AK92" s="19">
        <f>SUM(CLAIMS_GrpOS:CLAIMS_GrpIS!AK92)</f>
        <v>0</v>
      </c>
      <c r="AL92" s="19">
        <f>SUM(CLAIMS_GrpOS:CLAIMS_GrpIS!AL92)</f>
        <v>0</v>
      </c>
      <c r="AM92" s="19">
        <f>SUM(CLAIMS_GrpOS:CLAIMS_GrpIS!AM92)</f>
        <v>0</v>
      </c>
      <c r="AN92" s="19">
        <f>SUM(CLAIMS_GrpOS:CLAIMS_GrpIS!AN92)</f>
        <v>0</v>
      </c>
      <c r="AO92" s="19">
        <f>SUM(CLAIMS_GrpOS:CLAIMS_GrpIS!AO92)</f>
        <v>0</v>
      </c>
      <c r="AP92" s="19">
        <f>SUM(CLAIMS_GrpOS:CLAIMS_GrpIS!AP92)</f>
        <v>0</v>
      </c>
      <c r="AQ92" s="19">
        <f>SUM(CLAIMS_GrpOS:CLAIMS_GrpIS!AQ92)</f>
        <v>0</v>
      </c>
      <c r="AR92" s="19">
        <f>SUM(CLAIMS_GrpOS:CLAIMS_GrpIS!AR92)</f>
        <v>0</v>
      </c>
      <c r="AS92" s="19">
        <f>SUM(CLAIMS_GrpOS:CLAIMS_GrpIS!AS92)</f>
        <v>0</v>
      </c>
      <c r="AT92" s="19">
        <f>SUM(CLAIMS_GrpOS:CLAIMS_GrpIS!AT92)</f>
        <v>0</v>
      </c>
      <c r="AU92" s="19">
        <f>SUM(CLAIMS_GrpOS:CLAIMS_GrpIS!AU92)</f>
        <v>0</v>
      </c>
      <c r="AV92" s="19">
        <f>SUM(CLAIMS_GrpOS:CLAIMS_GrpIS!AV92)</f>
        <v>0</v>
      </c>
      <c r="AW92" s="19">
        <f>SUM(CLAIMS_GrpOS:CLAIMS_GrpIS!AW92)</f>
        <v>0</v>
      </c>
      <c r="AX92" s="19">
        <f>SUM(CLAIMS_GrpOS:CLAIMS_GrpIS!AX92)</f>
        <v>0</v>
      </c>
      <c r="AY92" s="19">
        <f>SUM(CLAIMS_GrpOS:CLAIMS_GrpIS!AY92)</f>
        <v>0</v>
      </c>
      <c r="AZ92" s="19">
        <f>SUM(CLAIMS_GrpOS:CLAIMS_GrpIS!AZ92)</f>
        <v>0</v>
      </c>
      <c r="BA92" s="19">
        <f>SUM(CLAIMS_GrpOS:CLAIMS_GrpIS!BA92)</f>
        <v>0</v>
      </c>
      <c r="BB92" s="19">
        <f>SUM(CLAIMS_GrpOS:CLAIMS_GrpIS!BB92)</f>
        <v>0</v>
      </c>
      <c r="BC92" s="19">
        <f>SUM(CLAIMS_GrpOS:CLAIMS_GrpIS!BC92)</f>
        <v>0</v>
      </c>
      <c r="BD92" s="19">
        <f>SUM(CLAIMS_GrpOS:CLAIMS_GrpIS!BD92)</f>
        <v>0</v>
      </c>
      <c r="BE92" s="19">
        <f>SUM(CLAIMS_GrpOS:CLAIMS_GrpIS!BE92)</f>
        <v>0</v>
      </c>
      <c r="BF92" s="19">
        <f>SUM(CLAIMS_GrpOS:CLAIMS_GrpIS!BF92)</f>
        <v>0</v>
      </c>
      <c r="BG92" s="19">
        <f>SUM(CLAIMS_GrpOS:CLAIMS_GrpIS!BG92)</f>
        <v>0</v>
      </c>
      <c r="BH92" s="19">
        <f>SUM(CLAIMS_GrpOS:CLAIMS_GrpIS!BH92)</f>
        <v>0</v>
      </c>
      <c r="BI92" s="19">
        <f>SUM(CLAIMS_GrpOS:CLAIMS_GrpIS!BI92)</f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9">
        <f>SUM(CLAIMS_GrpOS:CLAIMS_GrpIS!F94)</f>
        <v>0</v>
      </c>
      <c r="G94" s="19">
        <f>SUM(CLAIMS_GrpOS:CLAIMS_GrpIS!G94)</f>
        <v>0</v>
      </c>
      <c r="H94" s="19">
        <f>SUM(CLAIMS_GrpOS:CLAIMS_GrpIS!H94)</f>
        <v>0</v>
      </c>
      <c r="I94" s="19">
        <f>SUM(CLAIMS_GrpOS:CLAIMS_GrpIS!I94)</f>
        <v>0</v>
      </c>
      <c r="J94" s="19">
        <f>SUM(CLAIMS_GrpOS:CLAIMS_GrpIS!J94)</f>
        <v>0</v>
      </c>
      <c r="K94" s="19">
        <f>SUM(CLAIMS_GrpOS:CLAIMS_GrpIS!K94)</f>
        <v>0</v>
      </c>
      <c r="L94" s="19">
        <f>SUM(CLAIMS_GrpOS:CLAIMS_GrpIS!L94)</f>
        <v>0</v>
      </c>
      <c r="M94" s="19">
        <f>SUM(CLAIMS_GrpOS:CLAIMS_GrpIS!M94)</f>
        <v>0</v>
      </c>
      <c r="N94" s="19">
        <f>SUM(CLAIMS_GrpOS:CLAIMS_GrpIS!N94)</f>
        <v>0</v>
      </c>
      <c r="O94" s="19">
        <f>SUM(CLAIMS_GrpOS:CLAIMS_GrpIS!O94)</f>
        <v>0</v>
      </c>
      <c r="P94" s="19">
        <f>SUM(CLAIMS_GrpOS:CLAIMS_GrpIS!P94)</f>
        <v>0</v>
      </c>
      <c r="Q94" s="19">
        <f>SUM(CLAIMS_GrpOS:CLAIMS_GrpIS!Q94)</f>
        <v>0</v>
      </c>
      <c r="R94" s="19">
        <f>SUM(CLAIMS_GrpOS:CLAIMS_GrpIS!R94)</f>
        <v>0</v>
      </c>
      <c r="S94" s="19">
        <f>SUM(CLAIMS_GrpOS:CLAIMS_GrpIS!S94)</f>
        <v>0</v>
      </c>
      <c r="T94" s="19">
        <f>SUM(CLAIMS_GrpOS:CLAIMS_GrpIS!T94)</f>
        <v>0</v>
      </c>
      <c r="U94" s="19">
        <f>SUM(CLAIMS_GrpOS:CLAIMS_GrpIS!U94)</f>
        <v>0</v>
      </c>
      <c r="V94" s="19">
        <f>SUM(CLAIMS_GrpOS:CLAIMS_GrpIS!V94)</f>
        <v>0</v>
      </c>
      <c r="W94" s="19">
        <f>SUM(CLAIMS_GrpOS:CLAIMS_GrpIS!W94)</f>
        <v>0</v>
      </c>
      <c r="X94" s="19">
        <f>SUM(CLAIMS_GrpOS:CLAIMS_GrpIS!X94)</f>
        <v>0</v>
      </c>
      <c r="Y94" s="19">
        <f>SUM(CLAIMS_GrpOS:CLAIMS_GrpIS!Y94)</f>
        <v>0</v>
      </c>
      <c r="Z94" s="19">
        <f>SUM(CLAIMS_GrpOS:CLAIMS_GrpIS!Z94)</f>
        <v>0</v>
      </c>
      <c r="AA94" s="19">
        <f>SUM(CLAIMS_GrpOS:CLAIMS_GrpIS!AA94)</f>
        <v>0</v>
      </c>
      <c r="AB94" s="19">
        <f>SUM(CLAIMS_GrpOS:CLAIMS_GrpIS!AB94)</f>
        <v>0</v>
      </c>
      <c r="AC94" s="19">
        <f>SUM(CLAIMS_GrpOS:CLAIMS_GrpIS!AC94)</f>
        <v>0</v>
      </c>
      <c r="AD94" s="19">
        <f>SUM(CLAIMS_GrpOS:CLAIMS_GrpIS!AD94)</f>
        <v>0</v>
      </c>
      <c r="AE94" s="19">
        <f>SUM(CLAIMS_GrpOS:CLAIMS_GrpIS!AE94)</f>
        <v>0</v>
      </c>
      <c r="AF94" s="19">
        <f>SUM(CLAIMS_GrpOS:CLAIMS_GrpIS!AF94)</f>
        <v>0</v>
      </c>
      <c r="AG94" s="19">
        <f>SUM(CLAIMS_GrpOS:CLAIMS_GrpIS!AG94)</f>
        <v>0</v>
      </c>
      <c r="AH94" s="19">
        <f>SUM(CLAIMS_GrpOS:CLAIMS_GrpIS!AH94)</f>
        <v>0</v>
      </c>
      <c r="AI94" s="19">
        <f>SUM(CLAIMS_GrpOS:CLAIMS_GrpIS!AI94)</f>
        <v>0</v>
      </c>
      <c r="AJ94" s="19">
        <f>SUM(CLAIMS_GrpOS:CLAIMS_GrpIS!AJ94)</f>
        <v>0</v>
      </c>
      <c r="AK94" s="19">
        <f>SUM(CLAIMS_GrpOS:CLAIMS_GrpIS!AK94)</f>
        <v>0</v>
      </c>
      <c r="AL94" s="19">
        <f>SUM(CLAIMS_GrpOS:CLAIMS_GrpIS!AL94)</f>
        <v>0</v>
      </c>
      <c r="AM94" s="19">
        <f>SUM(CLAIMS_GrpOS:CLAIMS_GrpIS!AM94)</f>
        <v>0</v>
      </c>
      <c r="AN94" s="19">
        <f>SUM(CLAIMS_GrpOS:CLAIMS_GrpIS!AN94)</f>
        <v>0</v>
      </c>
      <c r="AO94" s="19">
        <f>SUM(CLAIMS_GrpOS:CLAIMS_GrpIS!AO94)</f>
        <v>0</v>
      </c>
      <c r="AP94" s="19">
        <f>SUM(CLAIMS_GrpOS:CLAIMS_GrpIS!AP94)</f>
        <v>0</v>
      </c>
      <c r="AQ94" s="19">
        <f>SUM(CLAIMS_GrpOS:CLAIMS_GrpIS!AQ94)</f>
        <v>0</v>
      </c>
      <c r="AR94" s="19">
        <f>SUM(CLAIMS_GrpOS:CLAIMS_GrpIS!AR94)</f>
        <v>0</v>
      </c>
      <c r="AS94" s="19">
        <f>SUM(CLAIMS_GrpOS:CLAIMS_GrpIS!AS94)</f>
        <v>0</v>
      </c>
      <c r="AT94" s="19">
        <f>SUM(CLAIMS_GrpOS:CLAIMS_GrpIS!AT94)</f>
        <v>0</v>
      </c>
      <c r="AU94" s="19">
        <f>SUM(CLAIMS_GrpOS:CLAIMS_GrpIS!AU94)</f>
        <v>0</v>
      </c>
      <c r="AV94" s="19">
        <f>SUM(CLAIMS_GrpOS:CLAIMS_GrpIS!AV94)</f>
        <v>0</v>
      </c>
      <c r="AW94" s="19">
        <f>SUM(CLAIMS_GrpOS:CLAIMS_GrpIS!AW94)</f>
        <v>0</v>
      </c>
      <c r="AX94" s="19">
        <f>SUM(CLAIMS_GrpOS:CLAIMS_GrpIS!AX94)</f>
        <v>0</v>
      </c>
      <c r="AY94" s="19">
        <f>SUM(CLAIMS_GrpOS:CLAIMS_GrpIS!AY94)</f>
        <v>0</v>
      </c>
      <c r="AZ94" s="19">
        <f>SUM(CLAIMS_GrpOS:CLAIMS_GrpIS!AZ94)</f>
        <v>0</v>
      </c>
      <c r="BA94" s="19">
        <f>SUM(CLAIMS_GrpOS:CLAIMS_GrpIS!BA94)</f>
        <v>0</v>
      </c>
      <c r="BB94" s="19">
        <f>SUM(CLAIMS_GrpOS:CLAIMS_GrpIS!BB94)</f>
        <v>0</v>
      </c>
      <c r="BC94" s="19">
        <f>SUM(CLAIMS_GrpOS:CLAIMS_GrpIS!BC94)</f>
        <v>0</v>
      </c>
      <c r="BD94" s="19">
        <f>SUM(CLAIMS_GrpOS:CLAIMS_GrpIS!BD94)</f>
        <v>0</v>
      </c>
      <c r="BE94" s="19">
        <f>SUM(CLAIMS_GrpOS:CLAIMS_GrpIS!BE94)</f>
        <v>0</v>
      </c>
      <c r="BF94" s="19">
        <f>SUM(CLAIMS_GrpOS:CLAIMS_GrpIS!BF94)</f>
        <v>0</v>
      </c>
      <c r="BG94" s="19">
        <f>SUM(CLAIMS_GrpOS:CLAIMS_GrpIS!BG94)</f>
        <v>0</v>
      </c>
      <c r="BH94" s="19">
        <f>SUM(CLAIMS_GrpOS:CLAIMS_GrpIS!BH94)</f>
        <v>0</v>
      </c>
      <c r="BI94" s="19">
        <f>SUM(CLAIMS_GrpOS:CLAIMS_GrpIS!BI94)</f>
        <v>0</v>
      </c>
    </row>
    <row r="97" spans="4:61" x14ac:dyDescent="0.55000000000000004">
      <c r="D97" s="166" t="s">
        <v>419</v>
      </c>
      <c r="E97" s="167"/>
      <c r="AP97" s="169"/>
      <c r="AQ97" s="169"/>
      <c r="AR97" s="169"/>
      <c r="AS97" s="169"/>
    </row>
    <row r="98" spans="4:61" x14ac:dyDescent="0.55000000000000004">
      <c r="D98" s="1" t="s">
        <v>641</v>
      </c>
      <c r="F98" s="169" t="e">
        <f t="shared" ref="F98:AW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si="8"/>
        <v>#DIV/0!</v>
      </c>
      <c r="AM98" s="169" t="e">
        <f t="shared" si="8"/>
        <v>#DIV/0!</v>
      </c>
      <c r="AN98" s="169" t="e">
        <f t="shared" si="8"/>
        <v>#DIV/0!</v>
      </c>
      <c r="AO98" s="169" t="e">
        <f t="shared" si="8"/>
        <v>#DIV/0!</v>
      </c>
      <c r="AP98" s="169" t="e">
        <f t="shared" si="8"/>
        <v>#DIV/0!</v>
      </c>
      <c r="AQ98" s="169" t="e">
        <f t="shared" si="8"/>
        <v>#DIV/0!</v>
      </c>
      <c r="AR98" s="169" t="e">
        <f t="shared" si="8"/>
        <v>#DIV/0!</v>
      </c>
      <c r="AS98" s="169" t="e">
        <f t="shared" si="8"/>
        <v>#DIV/0!</v>
      </c>
      <c r="AT98" s="169" t="e">
        <f t="shared" si="8"/>
        <v>#DIV/0!</v>
      </c>
      <c r="AU98" s="169" t="e">
        <f t="shared" si="8"/>
        <v>#DIV/0!</v>
      </c>
      <c r="AV98" s="169" t="e">
        <f t="shared" si="8"/>
        <v>#DIV/0!</v>
      </c>
      <c r="AW98" s="169" t="e">
        <f t="shared" si="8"/>
        <v>#DIV/0!</v>
      </c>
      <c r="AX98" s="169"/>
      <c r="AY98" s="169"/>
      <c r="AZ98" s="169"/>
      <c r="BA98" s="169"/>
      <c r="BB98" s="169" t="e">
        <f t="shared" ref="BB98:BI98" si="9">(BB27+BB34)/BB25</f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55000000000000004">
      <c r="D99" s="33" t="s">
        <v>642</v>
      </c>
      <c r="F99" s="169" t="e">
        <f t="shared" ref="F99:AW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si="10"/>
        <v>#DIV/0!</v>
      </c>
      <c r="AM99" s="169" t="e">
        <f t="shared" si="10"/>
        <v>#DIV/0!</v>
      </c>
      <c r="AN99" s="169" t="e">
        <f t="shared" si="10"/>
        <v>#DIV/0!</v>
      </c>
      <c r="AO99" s="169" t="e">
        <f t="shared" si="10"/>
        <v>#DIV/0!</v>
      </c>
      <c r="AP99" s="169" t="e">
        <f t="shared" si="10"/>
        <v>#DIV/0!</v>
      </c>
      <c r="AQ99" s="169" t="e">
        <f t="shared" si="10"/>
        <v>#DIV/0!</v>
      </c>
      <c r="AR99" s="169" t="e">
        <f t="shared" si="10"/>
        <v>#DIV/0!</v>
      </c>
      <c r="AS99" s="169" t="e">
        <f t="shared" si="10"/>
        <v>#DIV/0!</v>
      </c>
      <c r="AT99" s="169" t="e">
        <f t="shared" si="10"/>
        <v>#DIV/0!</v>
      </c>
      <c r="AU99" s="169" t="e">
        <f t="shared" si="10"/>
        <v>#DIV/0!</v>
      </c>
      <c r="AV99" s="169" t="e">
        <f t="shared" si="10"/>
        <v>#DIV/0!</v>
      </c>
      <c r="AW99" s="169" t="e">
        <f t="shared" si="10"/>
        <v>#DIV/0!</v>
      </c>
      <c r="AX99" s="169"/>
      <c r="AY99" s="169"/>
      <c r="AZ99" s="169"/>
      <c r="BA99" s="169"/>
      <c r="BB99" s="169" t="e">
        <f t="shared" ref="BB99:BI99" si="11">(BB56+BB63)/BB54</f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7">AM102</f>
        <v>#DIV/0!</v>
      </c>
      <c r="AM102" s="173" t="e">
        <f t="shared" ref="AM102" ca="1" si="18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9">AQ102</f>
        <v>#DIV/0!</v>
      </c>
      <c r="AQ102" s="173" t="e">
        <f t="shared" ref="AQ102" ca="1" si="20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21">AU102</f>
        <v>#DIV/0!</v>
      </c>
      <c r="AU102" s="173" t="e">
        <f t="shared" ref="AU102" ca="1" si="22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23">BC102</f>
        <v>#DIV/0!</v>
      </c>
      <c r="BC102" s="173" t="e">
        <f t="shared" ca="1" si="23"/>
        <v>#DIV/0!</v>
      </c>
      <c r="BD102" s="173" t="e">
        <f t="shared" ca="1" si="23"/>
        <v>#DIV/0!</v>
      </c>
      <c r="BE102" s="179" t="e">
        <f ca="1">INDIRECT($A$4&amp;"!"&amp;BE101)</f>
        <v>#DIV/0!</v>
      </c>
      <c r="BF102" s="173" t="e">
        <f t="shared" ca="1" si="23"/>
        <v>#DIV/0!</v>
      </c>
      <c r="BG102" s="173" t="e">
        <f t="shared" ca="1" si="23"/>
        <v>#DIV/0!</v>
      </c>
      <c r="BH102" s="173" t="e">
        <f t="shared" ca="1" si="23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24">G46/G17</f>
        <v>#DIV/0!</v>
      </c>
      <c r="H103" s="163" t="e">
        <f t="shared" si="24"/>
        <v>#DIV/0!</v>
      </c>
      <c r="I103" s="163" t="e">
        <f t="shared" si="24"/>
        <v>#DIV/0!</v>
      </c>
      <c r="J103" s="163" t="e">
        <f t="shared" si="24"/>
        <v>#DIV/0!</v>
      </c>
      <c r="K103" s="163" t="e">
        <f t="shared" si="24"/>
        <v>#DIV/0!</v>
      </c>
      <c r="L103" s="163" t="e">
        <f t="shared" si="24"/>
        <v>#DIV/0!</v>
      </c>
      <c r="M103" s="163" t="e">
        <f t="shared" si="24"/>
        <v>#DIV/0!</v>
      </c>
      <c r="N103" s="163" t="e">
        <f t="shared" si="24"/>
        <v>#DIV/0!</v>
      </c>
      <c r="O103" s="163" t="e">
        <f t="shared" si="24"/>
        <v>#DIV/0!</v>
      </c>
      <c r="P103" s="163" t="e">
        <f t="shared" si="24"/>
        <v>#DIV/0!</v>
      </c>
      <c r="Q103" s="163" t="e">
        <f t="shared" si="24"/>
        <v>#DIV/0!</v>
      </c>
      <c r="R103" s="163" t="e">
        <f t="shared" si="24"/>
        <v>#DIV/0!</v>
      </c>
      <c r="S103" s="163" t="e">
        <f t="shared" si="24"/>
        <v>#DIV/0!</v>
      </c>
      <c r="T103" s="163" t="e">
        <f t="shared" si="24"/>
        <v>#DIV/0!</v>
      </c>
      <c r="U103" s="163" t="e">
        <f t="shared" si="24"/>
        <v>#DIV/0!</v>
      </c>
      <c r="V103" s="163" t="e">
        <f t="shared" si="24"/>
        <v>#DIV/0!</v>
      </c>
      <c r="W103" s="163" t="e">
        <f t="shared" si="24"/>
        <v>#DIV/0!</v>
      </c>
      <c r="X103" s="163" t="e">
        <f t="shared" si="24"/>
        <v>#DIV/0!</v>
      </c>
      <c r="Y103" s="163" t="e">
        <f t="shared" si="24"/>
        <v>#DIV/0!</v>
      </c>
      <c r="Z103" s="163" t="e">
        <f t="shared" si="24"/>
        <v>#DIV/0!</v>
      </c>
      <c r="AA103" s="163" t="e">
        <f t="shared" si="24"/>
        <v>#DIV/0!</v>
      </c>
      <c r="AB103" s="163" t="e">
        <f t="shared" si="24"/>
        <v>#DIV/0!</v>
      </c>
      <c r="AC103" s="163" t="e">
        <f t="shared" si="24"/>
        <v>#DIV/0!</v>
      </c>
      <c r="AD103" s="163" t="e">
        <f t="shared" si="24"/>
        <v>#DIV/0!</v>
      </c>
      <c r="AE103" s="163" t="e">
        <f t="shared" si="24"/>
        <v>#DIV/0!</v>
      </c>
      <c r="AF103" s="163" t="e">
        <f t="shared" si="24"/>
        <v>#DIV/0!</v>
      </c>
      <c r="AG103" s="163" t="e">
        <f t="shared" si="24"/>
        <v>#DIV/0!</v>
      </c>
      <c r="AH103" s="163" t="e">
        <f t="shared" si="24"/>
        <v>#DIV/0!</v>
      </c>
      <c r="AI103" s="163" t="e">
        <f t="shared" si="24"/>
        <v>#DIV/0!</v>
      </c>
      <c r="AJ103" s="163" t="e">
        <f t="shared" si="24"/>
        <v>#DIV/0!</v>
      </c>
      <c r="AK103" s="163" t="e">
        <f t="shared" si="24"/>
        <v>#DIV/0!</v>
      </c>
      <c r="AL103" s="163" t="e">
        <f t="shared" si="24"/>
        <v>#DIV/0!</v>
      </c>
      <c r="AM103" s="163" t="e">
        <f t="shared" si="24"/>
        <v>#DIV/0!</v>
      </c>
      <c r="AN103" s="163" t="e">
        <f t="shared" si="24"/>
        <v>#DIV/0!</v>
      </c>
      <c r="AO103" s="163" t="e">
        <f t="shared" si="24"/>
        <v>#DIV/0!</v>
      </c>
      <c r="AP103" s="163" t="e">
        <f t="shared" si="24"/>
        <v>#DIV/0!</v>
      </c>
      <c r="AQ103" s="163" t="e">
        <f t="shared" si="24"/>
        <v>#DIV/0!</v>
      </c>
      <c r="AR103" s="163" t="e">
        <f t="shared" si="24"/>
        <v>#DIV/0!</v>
      </c>
      <c r="AS103" s="163" t="e">
        <f t="shared" si="24"/>
        <v>#DIV/0!</v>
      </c>
      <c r="AT103" s="163" t="e">
        <f t="shared" si="24"/>
        <v>#DIV/0!</v>
      </c>
      <c r="AU103" s="163" t="e">
        <f t="shared" si="24"/>
        <v>#DIV/0!</v>
      </c>
      <c r="AV103" s="163" t="e">
        <f t="shared" si="24"/>
        <v>#DIV/0!</v>
      </c>
      <c r="AW103" s="163" t="e">
        <f t="shared" si="24"/>
        <v>#DIV/0!</v>
      </c>
      <c r="AX103" s="163"/>
      <c r="AY103" s="163"/>
      <c r="AZ103" s="163"/>
      <c r="BA103" s="163"/>
      <c r="BB103" s="163" t="e">
        <f t="shared" si="24"/>
        <v>#DIV/0!</v>
      </c>
      <c r="BC103" s="163" t="e">
        <f t="shared" si="24"/>
        <v>#DIV/0!</v>
      </c>
      <c r="BD103" s="163" t="e">
        <f t="shared" si="24"/>
        <v>#DIV/0!</v>
      </c>
      <c r="BE103" s="163" t="e">
        <f t="shared" si="24"/>
        <v>#DIV/0!</v>
      </c>
      <c r="BF103" s="163" t="e">
        <f t="shared" si="24"/>
        <v>#DIV/0!</v>
      </c>
      <c r="BG103" s="163" t="e">
        <f t="shared" si="24"/>
        <v>#DIV/0!</v>
      </c>
      <c r="BH103" s="163" t="e">
        <f t="shared" si="24"/>
        <v>#DIV/0!</v>
      </c>
      <c r="BI103" s="163" t="e">
        <f t="shared" si="24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W106" si="25">F17/F15</f>
        <v>#DIV/0!</v>
      </c>
      <c r="G106" s="172" t="e">
        <f t="shared" si="25"/>
        <v>#DIV/0!</v>
      </c>
      <c r="H106" s="172" t="e">
        <f t="shared" si="25"/>
        <v>#DIV/0!</v>
      </c>
      <c r="I106" s="172" t="e">
        <f t="shared" si="25"/>
        <v>#DIV/0!</v>
      </c>
      <c r="J106" s="172" t="e">
        <f t="shared" si="25"/>
        <v>#DIV/0!</v>
      </c>
      <c r="K106" s="172" t="e">
        <f t="shared" si="25"/>
        <v>#DIV/0!</v>
      </c>
      <c r="L106" s="172" t="e">
        <f t="shared" si="25"/>
        <v>#DIV/0!</v>
      </c>
      <c r="M106" s="172" t="e">
        <f t="shared" si="25"/>
        <v>#DIV/0!</v>
      </c>
      <c r="N106" s="172" t="e">
        <f t="shared" si="25"/>
        <v>#DIV/0!</v>
      </c>
      <c r="O106" s="172" t="e">
        <f t="shared" si="25"/>
        <v>#DIV/0!</v>
      </c>
      <c r="P106" s="172" t="e">
        <f t="shared" si="25"/>
        <v>#DIV/0!</v>
      </c>
      <c r="Q106" s="172" t="e">
        <f t="shared" si="25"/>
        <v>#DIV/0!</v>
      </c>
      <c r="R106" s="172" t="e">
        <f t="shared" si="25"/>
        <v>#DIV/0!</v>
      </c>
      <c r="S106" s="172" t="e">
        <f t="shared" si="25"/>
        <v>#DIV/0!</v>
      </c>
      <c r="T106" s="172" t="e">
        <f t="shared" si="25"/>
        <v>#DIV/0!</v>
      </c>
      <c r="U106" s="172" t="e">
        <f t="shared" si="25"/>
        <v>#DIV/0!</v>
      </c>
      <c r="V106" s="172" t="e">
        <f t="shared" si="25"/>
        <v>#DIV/0!</v>
      </c>
      <c r="W106" s="172" t="e">
        <f t="shared" si="25"/>
        <v>#DIV/0!</v>
      </c>
      <c r="X106" s="172" t="e">
        <f t="shared" si="25"/>
        <v>#DIV/0!</v>
      </c>
      <c r="Y106" s="172" t="e">
        <f t="shared" si="25"/>
        <v>#DIV/0!</v>
      </c>
      <c r="Z106" s="172" t="e">
        <f t="shared" si="25"/>
        <v>#DIV/0!</v>
      </c>
      <c r="AA106" s="172" t="e">
        <f t="shared" si="25"/>
        <v>#DIV/0!</v>
      </c>
      <c r="AB106" s="172" t="e">
        <f t="shared" si="25"/>
        <v>#DIV/0!</v>
      </c>
      <c r="AC106" s="172" t="e">
        <f t="shared" si="25"/>
        <v>#DIV/0!</v>
      </c>
      <c r="AD106" s="172" t="e">
        <f t="shared" si="25"/>
        <v>#DIV/0!</v>
      </c>
      <c r="AE106" s="172" t="e">
        <f t="shared" si="25"/>
        <v>#DIV/0!</v>
      </c>
      <c r="AF106" s="172" t="e">
        <f t="shared" si="25"/>
        <v>#DIV/0!</v>
      </c>
      <c r="AG106" s="172" t="e">
        <f t="shared" si="25"/>
        <v>#DIV/0!</v>
      </c>
      <c r="AH106" s="172" t="e">
        <f t="shared" si="25"/>
        <v>#DIV/0!</v>
      </c>
      <c r="AI106" s="172" t="e">
        <f t="shared" si="25"/>
        <v>#DIV/0!</v>
      </c>
      <c r="AJ106" s="172" t="e">
        <f t="shared" si="25"/>
        <v>#DIV/0!</v>
      </c>
      <c r="AK106" s="172" t="e">
        <f t="shared" si="25"/>
        <v>#DIV/0!</v>
      </c>
      <c r="AL106" s="172" t="e">
        <f t="shared" si="25"/>
        <v>#DIV/0!</v>
      </c>
      <c r="AM106" s="172" t="e">
        <f t="shared" si="25"/>
        <v>#DIV/0!</v>
      </c>
      <c r="AN106" s="172" t="e">
        <f t="shared" si="25"/>
        <v>#DIV/0!</v>
      </c>
      <c r="AO106" s="172" t="e">
        <f t="shared" si="25"/>
        <v>#DIV/0!</v>
      </c>
      <c r="AP106" s="172" t="e">
        <f t="shared" si="25"/>
        <v>#DIV/0!</v>
      </c>
      <c r="AQ106" s="172" t="e">
        <f t="shared" si="25"/>
        <v>#DIV/0!</v>
      </c>
      <c r="AR106" s="172" t="e">
        <f t="shared" si="25"/>
        <v>#DIV/0!</v>
      </c>
      <c r="AS106" s="172" t="e">
        <f t="shared" si="25"/>
        <v>#DIV/0!</v>
      </c>
      <c r="AT106" s="172" t="e">
        <f t="shared" si="25"/>
        <v>#DIV/0!</v>
      </c>
      <c r="AU106" s="172" t="e">
        <f t="shared" si="25"/>
        <v>#DIV/0!</v>
      </c>
      <c r="AV106" s="172" t="e">
        <f t="shared" si="25"/>
        <v>#DIV/0!</v>
      </c>
      <c r="AW106" s="172" t="e">
        <f t="shared" si="25"/>
        <v>#DIV/0!</v>
      </c>
      <c r="AX106" s="172"/>
      <c r="AY106" s="172"/>
      <c r="AZ106" s="172"/>
      <c r="BA106" s="172"/>
      <c r="BB106" s="172" t="e">
        <f t="shared" ref="BB106:BI106" si="26">BB17/BB15</f>
        <v>#DIV/0!</v>
      </c>
      <c r="BC106" s="172" t="e">
        <f t="shared" si="26"/>
        <v>#DIV/0!</v>
      </c>
      <c r="BD106" s="172" t="e">
        <f t="shared" si="26"/>
        <v>#DIV/0!</v>
      </c>
      <c r="BE106" s="172" t="e">
        <f t="shared" si="26"/>
        <v>#DIV/0!</v>
      </c>
      <c r="BF106" s="172" t="e">
        <f t="shared" si="26"/>
        <v>#DIV/0!</v>
      </c>
      <c r="BG106" s="172" t="e">
        <f t="shared" si="26"/>
        <v>#DIV/0!</v>
      </c>
      <c r="BH106" s="172" t="e">
        <f t="shared" si="26"/>
        <v>#DIV/0!</v>
      </c>
      <c r="BI106" s="172" t="e">
        <f t="shared" si="26"/>
        <v>#DIV/0!</v>
      </c>
    </row>
    <row r="107" spans="4:61" x14ac:dyDescent="0.55000000000000004">
      <c r="D107" s="1" t="s">
        <v>440</v>
      </c>
      <c r="F107" s="174" t="e">
        <f t="shared" ref="F107:BI107" ca="1" si="27">F103/F102</f>
        <v>#DIV/0!</v>
      </c>
      <c r="G107" s="174" t="e">
        <f t="shared" ca="1" si="27"/>
        <v>#DIV/0!</v>
      </c>
      <c r="H107" s="174" t="e">
        <f t="shared" ca="1" si="27"/>
        <v>#DIV/0!</v>
      </c>
      <c r="I107" s="174" t="e">
        <f t="shared" ca="1" si="27"/>
        <v>#DIV/0!</v>
      </c>
      <c r="J107" s="174" t="e">
        <f t="shared" ca="1" si="27"/>
        <v>#DIV/0!</v>
      </c>
      <c r="K107" s="174" t="e">
        <f t="shared" ca="1" si="27"/>
        <v>#DIV/0!</v>
      </c>
      <c r="L107" s="174" t="e">
        <f t="shared" ca="1" si="27"/>
        <v>#DIV/0!</v>
      </c>
      <c r="M107" s="174" t="e">
        <f t="shared" ca="1" si="27"/>
        <v>#DIV/0!</v>
      </c>
      <c r="N107" s="174" t="e">
        <f t="shared" ca="1" si="27"/>
        <v>#DIV/0!</v>
      </c>
      <c r="O107" s="174" t="e">
        <f t="shared" ca="1" si="27"/>
        <v>#DIV/0!</v>
      </c>
      <c r="P107" s="174" t="e">
        <f t="shared" ca="1" si="27"/>
        <v>#DIV/0!</v>
      </c>
      <c r="Q107" s="174" t="e">
        <f t="shared" ca="1" si="27"/>
        <v>#DIV/0!</v>
      </c>
      <c r="R107" s="174" t="e">
        <f t="shared" ca="1" si="27"/>
        <v>#DIV/0!</v>
      </c>
      <c r="S107" s="174" t="e">
        <f t="shared" ca="1" si="27"/>
        <v>#DIV/0!</v>
      </c>
      <c r="T107" s="174" t="e">
        <f t="shared" ca="1" si="27"/>
        <v>#DIV/0!</v>
      </c>
      <c r="U107" s="174" t="e">
        <f t="shared" ca="1" si="27"/>
        <v>#DIV/0!</v>
      </c>
      <c r="V107" s="174" t="e">
        <f t="shared" ca="1" si="27"/>
        <v>#DIV/0!</v>
      </c>
      <c r="W107" s="174" t="e">
        <f t="shared" ca="1" si="27"/>
        <v>#DIV/0!</v>
      </c>
      <c r="X107" s="174" t="e">
        <f t="shared" ca="1" si="27"/>
        <v>#DIV/0!</v>
      </c>
      <c r="Y107" s="174" t="e">
        <f t="shared" ca="1" si="27"/>
        <v>#DIV/0!</v>
      </c>
      <c r="Z107" s="174" t="e">
        <f t="shared" ca="1" si="27"/>
        <v>#DIV/0!</v>
      </c>
      <c r="AA107" s="174" t="e">
        <f t="shared" ca="1" si="27"/>
        <v>#DIV/0!</v>
      </c>
      <c r="AB107" s="174" t="e">
        <f t="shared" ca="1" si="27"/>
        <v>#DIV/0!</v>
      </c>
      <c r="AC107" s="174" t="e">
        <f t="shared" ca="1" si="27"/>
        <v>#DIV/0!</v>
      </c>
      <c r="AD107" s="174" t="e">
        <f t="shared" ca="1" si="27"/>
        <v>#DIV/0!</v>
      </c>
      <c r="AE107" s="174" t="e">
        <f t="shared" ca="1" si="27"/>
        <v>#DIV/0!</v>
      </c>
      <c r="AF107" s="174" t="e">
        <f t="shared" ca="1" si="27"/>
        <v>#DIV/0!</v>
      </c>
      <c r="AG107" s="174" t="e">
        <f t="shared" ca="1" si="27"/>
        <v>#DIV/0!</v>
      </c>
      <c r="AH107" s="174" t="e">
        <f t="shared" ref="AH107:AK107" ca="1" si="28">AH103/AH102</f>
        <v>#DIV/0!</v>
      </c>
      <c r="AI107" s="174" t="e">
        <f t="shared" ca="1" si="28"/>
        <v>#DIV/0!</v>
      </c>
      <c r="AJ107" s="174" t="e">
        <f t="shared" ca="1" si="28"/>
        <v>#DIV/0!</v>
      </c>
      <c r="AK107" s="174" t="e">
        <f t="shared" ca="1" si="28"/>
        <v>#DIV/0!</v>
      </c>
      <c r="AL107" s="174" t="e">
        <f t="shared" ref="AL107:AS107" ca="1" si="29">AL103/AL102</f>
        <v>#DIV/0!</v>
      </c>
      <c r="AM107" s="174" t="e">
        <f t="shared" ca="1" si="29"/>
        <v>#DIV/0!</v>
      </c>
      <c r="AN107" s="174" t="e">
        <f t="shared" ca="1" si="29"/>
        <v>#DIV/0!</v>
      </c>
      <c r="AO107" s="174" t="e">
        <f t="shared" ca="1" si="29"/>
        <v>#DIV/0!</v>
      </c>
      <c r="AP107" s="174" t="e">
        <f t="shared" ca="1" si="29"/>
        <v>#DIV/0!</v>
      </c>
      <c r="AQ107" s="174" t="e">
        <f t="shared" ca="1" si="29"/>
        <v>#DIV/0!</v>
      </c>
      <c r="AR107" s="174" t="e">
        <f t="shared" ca="1" si="29"/>
        <v>#DIV/0!</v>
      </c>
      <c r="AS107" s="174" t="e">
        <f t="shared" ca="1" si="29"/>
        <v>#DIV/0!</v>
      </c>
      <c r="AT107" s="174" t="e">
        <f t="shared" ref="AT107:AW107" ca="1" si="30">AT103/AT102</f>
        <v>#DIV/0!</v>
      </c>
      <c r="AU107" s="174" t="e">
        <f t="shared" ca="1" si="30"/>
        <v>#DIV/0!</v>
      </c>
      <c r="AV107" s="174" t="e">
        <f t="shared" ca="1" si="30"/>
        <v>#DIV/0!</v>
      </c>
      <c r="AW107" s="174" t="e">
        <f t="shared" ca="1" si="30"/>
        <v>#DIV/0!</v>
      </c>
      <c r="AX107" s="174"/>
      <c r="AY107" s="174"/>
      <c r="AZ107" s="174"/>
      <c r="BA107" s="174"/>
      <c r="BB107" s="174" t="e">
        <f t="shared" ca="1" si="27"/>
        <v>#DIV/0!</v>
      </c>
      <c r="BC107" s="174" t="e">
        <f t="shared" ca="1" si="27"/>
        <v>#DIV/0!</v>
      </c>
      <c r="BD107" s="174" t="e">
        <f t="shared" ca="1" si="27"/>
        <v>#DIV/0!</v>
      </c>
      <c r="BE107" s="174" t="e">
        <f t="shared" ca="1" si="27"/>
        <v>#DIV/0!</v>
      </c>
      <c r="BF107" s="174" t="e">
        <f t="shared" ca="1" si="27"/>
        <v>#DIV/0!</v>
      </c>
      <c r="BG107" s="174" t="e">
        <f t="shared" ca="1" si="27"/>
        <v>#DIV/0!</v>
      </c>
      <c r="BH107" s="174" t="e">
        <f t="shared" ca="1" si="27"/>
        <v>#DIV/0!</v>
      </c>
      <c r="BI107" s="174" t="e">
        <f t="shared" ca="1" si="27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31">G19/(G13+G17+G18)</f>
        <v>#DIV/0!</v>
      </c>
      <c r="H108" s="174" t="e">
        <f t="shared" si="31"/>
        <v>#DIV/0!</v>
      </c>
      <c r="I108" s="174" t="e">
        <f t="shared" si="31"/>
        <v>#DIV/0!</v>
      </c>
      <c r="J108" s="174" t="e">
        <f t="shared" si="31"/>
        <v>#DIV/0!</v>
      </c>
      <c r="K108" s="174" t="e">
        <f t="shared" si="31"/>
        <v>#DIV/0!</v>
      </c>
      <c r="L108" s="174" t="e">
        <f t="shared" si="31"/>
        <v>#DIV/0!</v>
      </c>
      <c r="M108" s="174" t="e">
        <f t="shared" si="31"/>
        <v>#DIV/0!</v>
      </c>
      <c r="N108" s="174" t="e">
        <f t="shared" si="31"/>
        <v>#DIV/0!</v>
      </c>
      <c r="O108" s="174" t="e">
        <f t="shared" si="31"/>
        <v>#DIV/0!</v>
      </c>
      <c r="P108" s="174" t="e">
        <f t="shared" si="31"/>
        <v>#DIV/0!</v>
      </c>
      <c r="Q108" s="174" t="e">
        <f t="shared" si="31"/>
        <v>#DIV/0!</v>
      </c>
      <c r="R108" s="174" t="e">
        <f t="shared" si="31"/>
        <v>#DIV/0!</v>
      </c>
      <c r="S108" s="174" t="e">
        <f t="shared" si="31"/>
        <v>#DIV/0!</v>
      </c>
      <c r="T108" s="174" t="e">
        <f t="shared" si="31"/>
        <v>#DIV/0!</v>
      </c>
      <c r="U108" s="174" t="e">
        <f t="shared" si="31"/>
        <v>#DIV/0!</v>
      </c>
      <c r="V108" s="174" t="e">
        <f t="shared" si="31"/>
        <v>#DIV/0!</v>
      </c>
      <c r="W108" s="174" t="e">
        <f t="shared" si="31"/>
        <v>#DIV/0!</v>
      </c>
      <c r="X108" s="174" t="e">
        <f t="shared" si="31"/>
        <v>#DIV/0!</v>
      </c>
      <c r="Y108" s="174" t="e">
        <f t="shared" si="31"/>
        <v>#DIV/0!</v>
      </c>
      <c r="Z108" s="174" t="e">
        <f t="shared" si="31"/>
        <v>#DIV/0!</v>
      </c>
      <c r="AA108" s="174" t="e">
        <f t="shared" si="31"/>
        <v>#DIV/0!</v>
      </c>
      <c r="AB108" s="174" t="e">
        <f t="shared" si="31"/>
        <v>#DIV/0!</v>
      </c>
      <c r="AC108" s="174" t="e">
        <f t="shared" si="31"/>
        <v>#DIV/0!</v>
      </c>
      <c r="AD108" s="174" t="e">
        <f t="shared" si="31"/>
        <v>#DIV/0!</v>
      </c>
      <c r="AE108" s="174" t="e">
        <f t="shared" si="31"/>
        <v>#DIV/0!</v>
      </c>
      <c r="AF108" s="174" t="e">
        <f t="shared" si="31"/>
        <v>#DIV/0!</v>
      </c>
      <c r="AG108" s="174" t="e">
        <f t="shared" si="31"/>
        <v>#DIV/0!</v>
      </c>
      <c r="AH108" s="174" t="e">
        <f t="shared" ref="AH108:AK108" si="32">AH19/(AH13+AH17+AH18)</f>
        <v>#DIV/0!</v>
      </c>
      <c r="AI108" s="174" t="e">
        <f t="shared" si="32"/>
        <v>#DIV/0!</v>
      </c>
      <c r="AJ108" s="174" t="e">
        <f t="shared" si="32"/>
        <v>#DIV/0!</v>
      </c>
      <c r="AK108" s="174" t="e">
        <f t="shared" si="32"/>
        <v>#DIV/0!</v>
      </c>
      <c r="AL108" s="174" t="e">
        <f t="shared" ref="AL108:AS108" si="33">AL19/(AL13+AL17+AL18)</f>
        <v>#DIV/0!</v>
      </c>
      <c r="AM108" s="174" t="e">
        <f t="shared" si="33"/>
        <v>#DIV/0!</v>
      </c>
      <c r="AN108" s="174" t="e">
        <f t="shared" si="33"/>
        <v>#DIV/0!</v>
      </c>
      <c r="AO108" s="174" t="e">
        <f t="shared" si="33"/>
        <v>#DIV/0!</v>
      </c>
      <c r="AP108" s="174" t="e">
        <f t="shared" si="33"/>
        <v>#DIV/0!</v>
      </c>
      <c r="AQ108" s="174" t="e">
        <f t="shared" si="33"/>
        <v>#DIV/0!</v>
      </c>
      <c r="AR108" s="174" t="e">
        <f t="shared" si="33"/>
        <v>#DIV/0!</v>
      </c>
      <c r="AS108" s="174" t="e">
        <f t="shared" si="33"/>
        <v>#DIV/0!</v>
      </c>
      <c r="AT108" s="174" t="e">
        <f t="shared" ref="AT108:AW108" si="34">AT19/(AT13+AT17+AT18)</f>
        <v>#DIV/0!</v>
      </c>
      <c r="AU108" s="174" t="e">
        <f t="shared" si="34"/>
        <v>#DIV/0!</v>
      </c>
      <c r="AV108" s="174" t="e">
        <f t="shared" si="34"/>
        <v>#DIV/0!</v>
      </c>
      <c r="AW108" s="174" t="e">
        <f t="shared" si="34"/>
        <v>#DIV/0!</v>
      </c>
      <c r="AX108" s="174"/>
      <c r="AY108" s="174"/>
      <c r="AZ108" s="174"/>
      <c r="BA108" s="174"/>
      <c r="BB108" s="174" t="e">
        <f t="shared" si="31"/>
        <v>#DIV/0!</v>
      </c>
      <c r="BC108" s="174" t="e">
        <f t="shared" si="31"/>
        <v>#DIV/0!</v>
      </c>
      <c r="BD108" s="174" t="e">
        <f t="shared" si="31"/>
        <v>#DIV/0!</v>
      </c>
      <c r="BE108" s="174" t="e">
        <f t="shared" si="31"/>
        <v>#DIV/0!</v>
      </c>
      <c r="BF108" s="174" t="e">
        <f t="shared" si="31"/>
        <v>#DIV/0!</v>
      </c>
      <c r="BG108" s="174" t="e">
        <f t="shared" si="31"/>
        <v>#DIV/0!</v>
      </c>
      <c r="BH108" s="174" t="e">
        <f t="shared" si="31"/>
        <v>#DIV/0!</v>
      </c>
      <c r="BI108" s="174" t="e">
        <f t="shared" si="31"/>
        <v>#DIV/0!</v>
      </c>
    </row>
    <row r="109" spans="4:61" x14ac:dyDescent="0.55000000000000004">
      <c r="D109" s="54"/>
    </row>
  </sheetData>
  <sheetProtection algorithmName="SHA-256" hashValue="WeRs6p/HHdgZIzifF+MB9M6VKcIWNmmJndFA2tAAbDQ=" saltValue="DHx58DAwd5AN9e5Dqah9H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38:AG38 AX38:BA38 BF38:BI38 AL38:AO38">
    <cfRule type="expression" dxfId="13703" priority="16">
      <formula>NOT(F38=0)</formula>
    </cfRule>
  </conditionalFormatting>
  <conditionalFormatting sqref="F67:AG67 AX67:BA67 BF67:BI67 AL67:AO67">
    <cfRule type="expression" dxfId="13702" priority="13">
      <formula>NOT(F67=0)</formula>
    </cfRule>
  </conditionalFormatting>
  <conditionalFormatting sqref="AP38:AS38">
    <cfRule type="expression" dxfId="13701" priority="12">
      <formula>NOT(AP38=0)</formula>
    </cfRule>
  </conditionalFormatting>
  <conditionalFormatting sqref="AP67:AS67">
    <cfRule type="expression" dxfId="13700" priority="11">
      <formula>NOT(AP67=0)</formula>
    </cfRule>
  </conditionalFormatting>
  <conditionalFormatting sqref="AT38:AW38">
    <cfRule type="expression" dxfId="13699" priority="10">
      <formula>NOT(AT38=0)</formula>
    </cfRule>
  </conditionalFormatting>
  <conditionalFormatting sqref="AT67:AW67">
    <cfRule type="expression" dxfId="13698" priority="9">
      <formula>NOT(AT67=0)</formula>
    </cfRule>
  </conditionalFormatting>
  <conditionalFormatting sqref="BB38:BE38">
    <cfRule type="expression" dxfId="13697" priority="8">
      <formula>NOT(BB38=0)</formula>
    </cfRule>
  </conditionalFormatting>
  <conditionalFormatting sqref="BB67:BE67">
    <cfRule type="expression" dxfId="13696" priority="7">
      <formula>NOT(BB67=0)</formula>
    </cfRule>
  </conditionalFormatting>
  <conditionalFormatting sqref="AH38:AK38">
    <cfRule type="expression" dxfId="13695" priority="6">
      <formula>NOT(AH38=0)</formula>
    </cfRule>
  </conditionalFormatting>
  <conditionalFormatting sqref="AH67:AK67">
    <cfRule type="expression" dxfId="13694" priority="5">
      <formula>NOT(AH67=0)</formula>
    </cfRule>
  </conditionalFormatting>
  <conditionalFormatting sqref="F68">
    <cfRule type="expression" dxfId="13693" priority="4">
      <formula>F67=0</formula>
    </cfRule>
  </conditionalFormatting>
  <conditionalFormatting sqref="G68:BI68">
    <cfRule type="expression" dxfId="13692" priority="3">
      <formula>G67=0</formula>
    </cfRule>
  </conditionalFormatting>
  <conditionalFormatting sqref="F39">
    <cfRule type="expression" dxfId="13691" priority="2">
      <formula>F38=0</formula>
    </cfRule>
  </conditionalFormatting>
  <conditionalFormatting sqref="G39:BI39">
    <cfRule type="expression" dxfId="13690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1365</v>
      </c>
      <c r="D2" s="38" t="s">
        <v>143</v>
      </c>
      <c r="E2" s="38"/>
      <c r="F2" s="88" t="s">
        <v>162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CLAIMS_GrpOS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STATS_GrpOS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18"/>
      <c r="AY46" s="18"/>
      <c r="AZ46" s="18"/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18"/>
      <c r="AY47" s="18"/>
      <c r="AZ47" s="18"/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18"/>
      <c r="AY49" s="18"/>
      <c r="AZ49" s="18"/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18"/>
      <c r="AY50" s="18"/>
      <c r="AZ50" s="18"/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18"/>
      <c r="AY51" s="18"/>
      <c r="AZ51" s="18"/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18"/>
      <c r="AY55" s="18"/>
      <c r="AZ55" s="18"/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18"/>
      <c r="AY57" s="18"/>
      <c r="AZ57" s="18"/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18"/>
      <c r="AY58" s="18"/>
      <c r="AZ58" s="18"/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18"/>
      <c r="AY59" s="18"/>
      <c r="AZ59" s="18"/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18"/>
      <c r="AY60" s="18"/>
      <c r="AZ60" s="18"/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18"/>
      <c r="AY61" s="18"/>
      <c r="AZ61" s="18"/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18"/>
      <c r="AY62" s="18"/>
      <c r="AZ62" s="18"/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18"/>
      <c r="AY63" s="18"/>
      <c r="AZ63" s="18"/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18"/>
      <c r="AY84" s="18"/>
      <c r="AZ84" s="18"/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18"/>
      <c r="AY91" s="18"/>
      <c r="AZ91" s="18"/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18"/>
      <c r="AY92" s="18"/>
      <c r="AZ92" s="18"/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W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si="122"/>
        <v>#DIV/0!</v>
      </c>
      <c r="AM98" s="169" t="e">
        <f t="shared" si="122"/>
        <v>#DIV/0!</v>
      </c>
      <c r="AN98" s="169" t="e">
        <f t="shared" si="122"/>
        <v>#DIV/0!</v>
      </c>
      <c r="AO98" s="169" t="e">
        <f t="shared" si="122"/>
        <v>#DIV/0!</v>
      </c>
      <c r="AP98" s="169" t="e">
        <f t="shared" si="122"/>
        <v>#DIV/0!</v>
      </c>
      <c r="AQ98" s="169" t="e">
        <f t="shared" si="122"/>
        <v>#DIV/0!</v>
      </c>
      <c r="AR98" s="169" t="e">
        <f t="shared" si="122"/>
        <v>#DIV/0!</v>
      </c>
      <c r="AS98" s="169" t="e">
        <f t="shared" si="122"/>
        <v>#DIV/0!</v>
      </c>
      <c r="AT98" s="169" t="e">
        <f t="shared" si="122"/>
        <v>#DIV/0!</v>
      </c>
      <c r="AU98" s="169" t="e">
        <f t="shared" si="122"/>
        <v>#DIV/0!</v>
      </c>
      <c r="AV98" s="169" t="e">
        <f t="shared" si="122"/>
        <v>#DIV/0!</v>
      </c>
      <c r="AW98" s="169" t="e">
        <f t="shared" si="122"/>
        <v>#DIV/0!</v>
      </c>
      <c r="AX98" s="169"/>
      <c r="AY98" s="169"/>
      <c r="AZ98" s="169"/>
      <c r="BA98" s="169"/>
      <c r="BB98" s="169" t="e">
        <f t="shared" ref="BB98:BI98" si="123">(BB27+BB34)/BB25</f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W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si="124"/>
        <v>#DIV/0!</v>
      </c>
      <c r="AM99" s="169" t="e">
        <f t="shared" si="124"/>
        <v>#DIV/0!</v>
      </c>
      <c r="AN99" s="169" t="e">
        <f t="shared" si="124"/>
        <v>#DIV/0!</v>
      </c>
      <c r="AO99" s="169" t="e">
        <f t="shared" si="124"/>
        <v>#DIV/0!</v>
      </c>
      <c r="AP99" s="169" t="e">
        <f t="shared" si="124"/>
        <v>#DIV/0!</v>
      </c>
      <c r="AQ99" s="169" t="e">
        <f t="shared" si="124"/>
        <v>#DIV/0!</v>
      </c>
      <c r="AR99" s="169" t="e">
        <f t="shared" si="124"/>
        <v>#DIV/0!</v>
      </c>
      <c r="AS99" s="169" t="e">
        <f t="shared" si="124"/>
        <v>#DIV/0!</v>
      </c>
      <c r="AT99" s="169" t="e">
        <f t="shared" si="124"/>
        <v>#DIV/0!</v>
      </c>
      <c r="AU99" s="169" t="e">
        <f t="shared" si="124"/>
        <v>#DIV/0!</v>
      </c>
      <c r="AV99" s="169" t="e">
        <f t="shared" si="124"/>
        <v>#DIV/0!</v>
      </c>
      <c r="AW99" s="169" t="e">
        <f t="shared" si="124"/>
        <v>#DIV/0!</v>
      </c>
      <c r="AX99" s="169"/>
      <c r="AY99" s="169"/>
      <c r="AZ99" s="169"/>
      <c r="BA99" s="169"/>
      <c r="BB99" s="169" t="e">
        <f t="shared" ref="BB99:BI99" si="125">(BB56+BB63)/BB54</f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31">AM102</f>
        <v>#DIV/0!</v>
      </c>
      <c r="AM102" s="173" t="e">
        <f t="shared" ref="AM102" ca="1" si="132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33">AQ102</f>
        <v>#DIV/0!</v>
      </c>
      <c r="AQ102" s="173" t="e">
        <f t="shared" ref="AQ102" ca="1" si="134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135">AU102</f>
        <v>#DIV/0!</v>
      </c>
      <c r="AU102" s="173" t="e">
        <f t="shared" ref="AU102" ca="1" si="136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137">BC102</f>
        <v>#DIV/0!</v>
      </c>
      <c r="BC102" s="173" t="e">
        <f t="shared" ca="1" si="137"/>
        <v>#DIV/0!</v>
      </c>
      <c r="BD102" s="173" t="e">
        <f t="shared" ca="1" si="137"/>
        <v>#DIV/0!</v>
      </c>
      <c r="BE102" s="179" t="e">
        <f ca="1">INDIRECT($A$4&amp;"!"&amp;BE101)</f>
        <v>#DIV/0!</v>
      </c>
      <c r="BF102" s="173" t="e">
        <f t="shared" ca="1" si="137"/>
        <v>#DIV/0!</v>
      </c>
      <c r="BG102" s="173" t="e">
        <f t="shared" ca="1" si="137"/>
        <v>#DIV/0!</v>
      </c>
      <c r="BH102" s="173" t="e">
        <f t="shared" ca="1" si="137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8">G46/G17</f>
        <v>#DIV/0!</v>
      </c>
      <c r="H103" s="163" t="e">
        <f t="shared" si="138"/>
        <v>#DIV/0!</v>
      </c>
      <c r="I103" s="163" t="e">
        <f t="shared" si="138"/>
        <v>#DIV/0!</v>
      </c>
      <c r="J103" s="163" t="e">
        <f t="shared" si="138"/>
        <v>#DIV/0!</v>
      </c>
      <c r="K103" s="163" t="e">
        <f t="shared" si="138"/>
        <v>#DIV/0!</v>
      </c>
      <c r="L103" s="163" t="e">
        <f t="shared" si="138"/>
        <v>#DIV/0!</v>
      </c>
      <c r="M103" s="163" t="e">
        <f t="shared" si="138"/>
        <v>#DIV/0!</v>
      </c>
      <c r="N103" s="163" t="e">
        <f t="shared" si="138"/>
        <v>#DIV/0!</v>
      </c>
      <c r="O103" s="163" t="e">
        <f t="shared" si="138"/>
        <v>#DIV/0!</v>
      </c>
      <c r="P103" s="163" t="e">
        <f t="shared" si="138"/>
        <v>#DIV/0!</v>
      </c>
      <c r="Q103" s="163" t="e">
        <f t="shared" si="138"/>
        <v>#DIV/0!</v>
      </c>
      <c r="R103" s="163" t="e">
        <f t="shared" si="138"/>
        <v>#DIV/0!</v>
      </c>
      <c r="S103" s="163" t="e">
        <f t="shared" si="138"/>
        <v>#DIV/0!</v>
      </c>
      <c r="T103" s="163" t="e">
        <f t="shared" si="138"/>
        <v>#DIV/0!</v>
      </c>
      <c r="U103" s="163" t="e">
        <f t="shared" si="138"/>
        <v>#DIV/0!</v>
      </c>
      <c r="V103" s="163" t="e">
        <f t="shared" si="138"/>
        <v>#DIV/0!</v>
      </c>
      <c r="W103" s="163" t="e">
        <f t="shared" si="138"/>
        <v>#DIV/0!</v>
      </c>
      <c r="X103" s="163" t="e">
        <f t="shared" si="138"/>
        <v>#DIV/0!</v>
      </c>
      <c r="Y103" s="163" t="e">
        <f t="shared" si="138"/>
        <v>#DIV/0!</v>
      </c>
      <c r="Z103" s="163" t="e">
        <f t="shared" si="138"/>
        <v>#DIV/0!</v>
      </c>
      <c r="AA103" s="163" t="e">
        <f t="shared" si="138"/>
        <v>#DIV/0!</v>
      </c>
      <c r="AB103" s="163" t="e">
        <f t="shared" si="138"/>
        <v>#DIV/0!</v>
      </c>
      <c r="AC103" s="163" t="e">
        <f t="shared" si="138"/>
        <v>#DIV/0!</v>
      </c>
      <c r="AD103" s="163" t="e">
        <f t="shared" si="138"/>
        <v>#DIV/0!</v>
      </c>
      <c r="AE103" s="163" t="e">
        <f t="shared" si="138"/>
        <v>#DIV/0!</v>
      </c>
      <c r="AF103" s="163" t="e">
        <f t="shared" si="138"/>
        <v>#DIV/0!</v>
      </c>
      <c r="AG103" s="163" t="e">
        <f t="shared" si="138"/>
        <v>#DIV/0!</v>
      </c>
      <c r="AH103" s="163" t="e">
        <f t="shared" si="138"/>
        <v>#DIV/0!</v>
      </c>
      <c r="AI103" s="163" t="e">
        <f t="shared" si="138"/>
        <v>#DIV/0!</v>
      </c>
      <c r="AJ103" s="163" t="e">
        <f t="shared" si="138"/>
        <v>#DIV/0!</v>
      </c>
      <c r="AK103" s="163" t="e">
        <f t="shared" si="138"/>
        <v>#DIV/0!</v>
      </c>
      <c r="AL103" s="163" t="e">
        <f t="shared" si="138"/>
        <v>#DIV/0!</v>
      </c>
      <c r="AM103" s="163" t="e">
        <f t="shared" si="138"/>
        <v>#DIV/0!</v>
      </c>
      <c r="AN103" s="163" t="e">
        <f t="shared" si="138"/>
        <v>#DIV/0!</v>
      </c>
      <c r="AO103" s="163" t="e">
        <f t="shared" si="138"/>
        <v>#DIV/0!</v>
      </c>
      <c r="AP103" s="163" t="e">
        <f t="shared" si="138"/>
        <v>#DIV/0!</v>
      </c>
      <c r="AQ103" s="163" t="e">
        <f t="shared" si="138"/>
        <v>#DIV/0!</v>
      </c>
      <c r="AR103" s="163" t="e">
        <f t="shared" si="138"/>
        <v>#DIV/0!</v>
      </c>
      <c r="AS103" s="163" t="e">
        <f t="shared" si="138"/>
        <v>#DIV/0!</v>
      </c>
      <c r="AT103" s="163" t="e">
        <f t="shared" si="138"/>
        <v>#DIV/0!</v>
      </c>
      <c r="AU103" s="163" t="e">
        <f t="shared" si="138"/>
        <v>#DIV/0!</v>
      </c>
      <c r="AV103" s="163" t="e">
        <f t="shared" si="138"/>
        <v>#DIV/0!</v>
      </c>
      <c r="AW103" s="163" t="e">
        <f t="shared" si="138"/>
        <v>#DIV/0!</v>
      </c>
      <c r="AX103" s="163"/>
      <c r="AY103" s="163"/>
      <c r="AZ103" s="163"/>
      <c r="BA103" s="163"/>
      <c r="BB103" s="163" t="e">
        <f t="shared" si="138"/>
        <v>#DIV/0!</v>
      </c>
      <c r="BC103" s="163" t="e">
        <f t="shared" si="138"/>
        <v>#DIV/0!</v>
      </c>
      <c r="BD103" s="163" t="e">
        <f t="shared" si="138"/>
        <v>#DIV/0!</v>
      </c>
      <c r="BE103" s="163" t="e">
        <f t="shared" si="138"/>
        <v>#DIV/0!</v>
      </c>
      <c r="BF103" s="163" t="e">
        <f t="shared" si="138"/>
        <v>#DIV/0!</v>
      </c>
      <c r="BG103" s="163" t="e">
        <f t="shared" si="138"/>
        <v>#DIV/0!</v>
      </c>
      <c r="BH103" s="163" t="e">
        <f t="shared" si="138"/>
        <v>#DIV/0!</v>
      </c>
      <c r="BI103" s="163" t="e">
        <f t="shared" si="138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W106" si="139">F17/F15</f>
        <v>#DIV/0!</v>
      </c>
      <c r="G106" s="172" t="e">
        <f t="shared" si="139"/>
        <v>#DIV/0!</v>
      </c>
      <c r="H106" s="172" t="e">
        <f t="shared" si="139"/>
        <v>#DIV/0!</v>
      </c>
      <c r="I106" s="172" t="e">
        <f t="shared" si="139"/>
        <v>#DIV/0!</v>
      </c>
      <c r="J106" s="172" t="e">
        <f t="shared" si="139"/>
        <v>#DIV/0!</v>
      </c>
      <c r="K106" s="172" t="e">
        <f t="shared" si="139"/>
        <v>#DIV/0!</v>
      </c>
      <c r="L106" s="172" t="e">
        <f t="shared" si="139"/>
        <v>#DIV/0!</v>
      </c>
      <c r="M106" s="172" t="e">
        <f t="shared" si="139"/>
        <v>#DIV/0!</v>
      </c>
      <c r="N106" s="172" t="e">
        <f t="shared" si="139"/>
        <v>#DIV/0!</v>
      </c>
      <c r="O106" s="172" t="e">
        <f t="shared" si="139"/>
        <v>#DIV/0!</v>
      </c>
      <c r="P106" s="172" t="e">
        <f t="shared" si="139"/>
        <v>#DIV/0!</v>
      </c>
      <c r="Q106" s="172" t="e">
        <f t="shared" si="139"/>
        <v>#DIV/0!</v>
      </c>
      <c r="R106" s="172" t="e">
        <f t="shared" si="139"/>
        <v>#DIV/0!</v>
      </c>
      <c r="S106" s="172" t="e">
        <f t="shared" si="139"/>
        <v>#DIV/0!</v>
      </c>
      <c r="T106" s="172" t="e">
        <f t="shared" si="139"/>
        <v>#DIV/0!</v>
      </c>
      <c r="U106" s="172" t="e">
        <f t="shared" si="139"/>
        <v>#DIV/0!</v>
      </c>
      <c r="V106" s="172" t="e">
        <f t="shared" si="139"/>
        <v>#DIV/0!</v>
      </c>
      <c r="W106" s="172" t="e">
        <f t="shared" si="139"/>
        <v>#DIV/0!</v>
      </c>
      <c r="X106" s="172" t="e">
        <f t="shared" si="139"/>
        <v>#DIV/0!</v>
      </c>
      <c r="Y106" s="172" t="e">
        <f t="shared" si="139"/>
        <v>#DIV/0!</v>
      </c>
      <c r="Z106" s="172" t="e">
        <f t="shared" si="139"/>
        <v>#DIV/0!</v>
      </c>
      <c r="AA106" s="172" t="e">
        <f t="shared" si="139"/>
        <v>#DIV/0!</v>
      </c>
      <c r="AB106" s="172" t="e">
        <f t="shared" si="139"/>
        <v>#DIV/0!</v>
      </c>
      <c r="AC106" s="172" t="e">
        <f t="shared" si="139"/>
        <v>#DIV/0!</v>
      </c>
      <c r="AD106" s="172" t="e">
        <f t="shared" si="139"/>
        <v>#DIV/0!</v>
      </c>
      <c r="AE106" s="172" t="e">
        <f t="shared" si="139"/>
        <v>#DIV/0!</v>
      </c>
      <c r="AF106" s="172" t="e">
        <f t="shared" si="139"/>
        <v>#DIV/0!</v>
      </c>
      <c r="AG106" s="172" t="e">
        <f t="shared" si="139"/>
        <v>#DIV/0!</v>
      </c>
      <c r="AH106" s="172" t="e">
        <f t="shared" si="139"/>
        <v>#DIV/0!</v>
      </c>
      <c r="AI106" s="172" t="e">
        <f t="shared" si="139"/>
        <v>#DIV/0!</v>
      </c>
      <c r="AJ106" s="172" t="e">
        <f t="shared" si="139"/>
        <v>#DIV/0!</v>
      </c>
      <c r="AK106" s="172" t="e">
        <f t="shared" si="139"/>
        <v>#DIV/0!</v>
      </c>
      <c r="AL106" s="172" t="e">
        <f t="shared" si="139"/>
        <v>#DIV/0!</v>
      </c>
      <c r="AM106" s="172" t="e">
        <f t="shared" si="139"/>
        <v>#DIV/0!</v>
      </c>
      <c r="AN106" s="172" t="e">
        <f t="shared" si="139"/>
        <v>#DIV/0!</v>
      </c>
      <c r="AO106" s="172" t="e">
        <f t="shared" si="139"/>
        <v>#DIV/0!</v>
      </c>
      <c r="AP106" s="172" t="e">
        <f t="shared" si="139"/>
        <v>#DIV/0!</v>
      </c>
      <c r="AQ106" s="172" t="e">
        <f t="shared" si="139"/>
        <v>#DIV/0!</v>
      </c>
      <c r="AR106" s="172" t="e">
        <f t="shared" si="139"/>
        <v>#DIV/0!</v>
      </c>
      <c r="AS106" s="172" t="e">
        <f t="shared" si="139"/>
        <v>#DIV/0!</v>
      </c>
      <c r="AT106" s="172" t="e">
        <f t="shared" si="139"/>
        <v>#DIV/0!</v>
      </c>
      <c r="AU106" s="172" t="e">
        <f t="shared" si="139"/>
        <v>#DIV/0!</v>
      </c>
      <c r="AV106" s="172" t="e">
        <f t="shared" si="139"/>
        <v>#DIV/0!</v>
      </c>
      <c r="AW106" s="172" t="e">
        <f t="shared" si="139"/>
        <v>#DIV/0!</v>
      </c>
      <c r="AX106" s="172"/>
      <c r="AY106" s="172"/>
      <c r="AZ106" s="172"/>
      <c r="BA106" s="172"/>
      <c r="BB106" s="172" t="e">
        <f t="shared" ref="BB106:BI106" si="140">BB17/BB15</f>
        <v>#DIV/0!</v>
      </c>
      <c r="BC106" s="172" t="e">
        <f t="shared" si="140"/>
        <v>#DIV/0!</v>
      </c>
      <c r="BD106" s="172" t="e">
        <f t="shared" si="140"/>
        <v>#DIV/0!</v>
      </c>
      <c r="BE106" s="172" t="e">
        <f t="shared" si="140"/>
        <v>#DIV/0!</v>
      </c>
      <c r="BF106" s="172" t="e">
        <f t="shared" si="140"/>
        <v>#DIV/0!</v>
      </c>
      <c r="BG106" s="172" t="e">
        <f t="shared" si="140"/>
        <v>#DIV/0!</v>
      </c>
      <c r="BH106" s="172" t="e">
        <f t="shared" si="140"/>
        <v>#DIV/0!</v>
      </c>
      <c r="BI106" s="172" t="e">
        <f t="shared" si="140"/>
        <v>#DIV/0!</v>
      </c>
    </row>
    <row r="107" spans="4:61" x14ac:dyDescent="0.55000000000000004">
      <c r="D107" s="1" t="s">
        <v>440</v>
      </c>
      <c r="F107" s="174" t="e">
        <f t="shared" ref="F107:BI107" ca="1" si="141">F103/F102</f>
        <v>#DIV/0!</v>
      </c>
      <c r="G107" s="174" t="e">
        <f t="shared" ca="1" si="141"/>
        <v>#DIV/0!</v>
      </c>
      <c r="H107" s="174" t="e">
        <f t="shared" ca="1" si="141"/>
        <v>#DIV/0!</v>
      </c>
      <c r="I107" s="174" t="e">
        <f t="shared" ca="1" si="141"/>
        <v>#DIV/0!</v>
      </c>
      <c r="J107" s="174" t="e">
        <f t="shared" ca="1" si="141"/>
        <v>#DIV/0!</v>
      </c>
      <c r="K107" s="174" t="e">
        <f t="shared" ca="1" si="141"/>
        <v>#DIV/0!</v>
      </c>
      <c r="L107" s="174" t="e">
        <f t="shared" ca="1" si="141"/>
        <v>#DIV/0!</v>
      </c>
      <c r="M107" s="174" t="e">
        <f t="shared" ca="1" si="141"/>
        <v>#DIV/0!</v>
      </c>
      <c r="N107" s="174" t="e">
        <f t="shared" ca="1" si="141"/>
        <v>#DIV/0!</v>
      </c>
      <c r="O107" s="174" t="e">
        <f t="shared" ca="1" si="141"/>
        <v>#DIV/0!</v>
      </c>
      <c r="P107" s="174" t="e">
        <f t="shared" ca="1" si="141"/>
        <v>#DIV/0!</v>
      </c>
      <c r="Q107" s="174" t="e">
        <f t="shared" ca="1" si="141"/>
        <v>#DIV/0!</v>
      </c>
      <c r="R107" s="174" t="e">
        <f t="shared" ca="1" si="141"/>
        <v>#DIV/0!</v>
      </c>
      <c r="S107" s="174" t="e">
        <f t="shared" ca="1" si="141"/>
        <v>#DIV/0!</v>
      </c>
      <c r="T107" s="174" t="e">
        <f t="shared" ca="1" si="141"/>
        <v>#DIV/0!</v>
      </c>
      <c r="U107" s="174" t="e">
        <f t="shared" ca="1" si="141"/>
        <v>#DIV/0!</v>
      </c>
      <c r="V107" s="174" t="e">
        <f t="shared" ca="1" si="141"/>
        <v>#DIV/0!</v>
      </c>
      <c r="W107" s="174" t="e">
        <f t="shared" ca="1" si="141"/>
        <v>#DIV/0!</v>
      </c>
      <c r="X107" s="174" t="e">
        <f t="shared" ca="1" si="141"/>
        <v>#DIV/0!</v>
      </c>
      <c r="Y107" s="174" t="e">
        <f t="shared" ca="1" si="141"/>
        <v>#DIV/0!</v>
      </c>
      <c r="Z107" s="174" t="e">
        <f t="shared" ca="1" si="141"/>
        <v>#DIV/0!</v>
      </c>
      <c r="AA107" s="174" t="e">
        <f t="shared" ca="1" si="141"/>
        <v>#DIV/0!</v>
      </c>
      <c r="AB107" s="174" t="e">
        <f t="shared" ca="1" si="141"/>
        <v>#DIV/0!</v>
      </c>
      <c r="AC107" s="174" t="e">
        <f t="shared" ca="1" si="141"/>
        <v>#DIV/0!</v>
      </c>
      <c r="AD107" s="174" t="e">
        <f t="shared" ca="1" si="141"/>
        <v>#DIV/0!</v>
      </c>
      <c r="AE107" s="174" t="e">
        <f t="shared" ca="1" si="141"/>
        <v>#DIV/0!</v>
      </c>
      <c r="AF107" s="174" t="e">
        <f t="shared" ca="1" si="141"/>
        <v>#DIV/0!</v>
      </c>
      <c r="AG107" s="174" t="e">
        <f t="shared" ca="1" si="141"/>
        <v>#DIV/0!</v>
      </c>
      <c r="AH107" s="174" t="e">
        <f t="shared" ref="AH107:AK107" ca="1" si="142">AH103/AH102</f>
        <v>#DIV/0!</v>
      </c>
      <c r="AI107" s="174" t="e">
        <f t="shared" ca="1" si="142"/>
        <v>#DIV/0!</v>
      </c>
      <c r="AJ107" s="174" t="e">
        <f t="shared" ca="1" si="142"/>
        <v>#DIV/0!</v>
      </c>
      <c r="AK107" s="174" t="e">
        <f t="shared" ca="1" si="142"/>
        <v>#DIV/0!</v>
      </c>
      <c r="AL107" s="174" t="e">
        <f t="shared" ref="AL107:AW107" ca="1" si="143">AL103/AL102</f>
        <v>#DIV/0!</v>
      </c>
      <c r="AM107" s="174" t="e">
        <f t="shared" ca="1" si="143"/>
        <v>#DIV/0!</v>
      </c>
      <c r="AN107" s="174" t="e">
        <f t="shared" ca="1" si="143"/>
        <v>#DIV/0!</v>
      </c>
      <c r="AO107" s="174" t="e">
        <f t="shared" ca="1" si="143"/>
        <v>#DIV/0!</v>
      </c>
      <c r="AP107" s="174" t="e">
        <f t="shared" ca="1" si="143"/>
        <v>#DIV/0!</v>
      </c>
      <c r="AQ107" s="174" t="e">
        <f t="shared" ca="1" si="143"/>
        <v>#DIV/0!</v>
      </c>
      <c r="AR107" s="174" t="e">
        <f t="shared" ca="1" si="143"/>
        <v>#DIV/0!</v>
      </c>
      <c r="AS107" s="174" t="e">
        <f t="shared" ca="1" si="143"/>
        <v>#DIV/0!</v>
      </c>
      <c r="AT107" s="174" t="e">
        <f t="shared" ca="1" si="143"/>
        <v>#DIV/0!</v>
      </c>
      <c r="AU107" s="174" t="e">
        <f t="shared" ca="1" si="143"/>
        <v>#DIV/0!</v>
      </c>
      <c r="AV107" s="174" t="e">
        <f t="shared" ca="1" si="143"/>
        <v>#DIV/0!</v>
      </c>
      <c r="AW107" s="174" t="e">
        <f t="shared" ca="1" si="143"/>
        <v>#DIV/0!</v>
      </c>
      <c r="AX107" s="174"/>
      <c r="AY107" s="174"/>
      <c r="AZ107" s="174"/>
      <c r="BA107" s="174"/>
      <c r="BB107" s="174" t="e">
        <f t="shared" ca="1" si="141"/>
        <v>#DIV/0!</v>
      </c>
      <c r="BC107" s="174" t="e">
        <f t="shared" ca="1" si="141"/>
        <v>#DIV/0!</v>
      </c>
      <c r="BD107" s="174" t="e">
        <f t="shared" ca="1" si="141"/>
        <v>#DIV/0!</v>
      </c>
      <c r="BE107" s="174" t="e">
        <f t="shared" ca="1" si="141"/>
        <v>#DIV/0!</v>
      </c>
      <c r="BF107" s="174" t="e">
        <f t="shared" ca="1" si="141"/>
        <v>#DIV/0!</v>
      </c>
      <c r="BG107" s="174" t="e">
        <f t="shared" ca="1" si="141"/>
        <v>#DIV/0!</v>
      </c>
      <c r="BH107" s="174" t="e">
        <f t="shared" ca="1" si="141"/>
        <v>#DIV/0!</v>
      </c>
      <c r="BI107" s="174" t="e">
        <f t="shared" ca="1" si="141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44">G19/(G13+G17+G18)</f>
        <v>#DIV/0!</v>
      </c>
      <c r="H108" s="174" t="e">
        <f t="shared" si="144"/>
        <v>#DIV/0!</v>
      </c>
      <c r="I108" s="174" t="e">
        <f t="shared" si="144"/>
        <v>#DIV/0!</v>
      </c>
      <c r="J108" s="174" t="e">
        <f t="shared" si="144"/>
        <v>#DIV/0!</v>
      </c>
      <c r="K108" s="174" t="e">
        <f t="shared" si="144"/>
        <v>#DIV/0!</v>
      </c>
      <c r="L108" s="174" t="e">
        <f t="shared" si="144"/>
        <v>#DIV/0!</v>
      </c>
      <c r="M108" s="174" t="e">
        <f t="shared" si="144"/>
        <v>#DIV/0!</v>
      </c>
      <c r="N108" s="174" t="e">
        <f t="shared" si="144"/>
        <v>#DIV/0!</v>
      </c>
      <c r="O108" s="174" t="e">
        <f t="shared" si="144"/>
        <v>#DIV/0!</v>
      </c>
      <c r="P108" s="174" t="e">
        <f t="shared" si="144"/>
        <v>#DIV/0!</v>
      </c>
      <c r="Q108" s="174" t="e">
        <f t="shared" si="144"/>
        <v>#DIV/0!</v>
      </c>
      <c r="R108" s="174" t="e">
        <f t="shared" si="144"/>
        <v>#DIV/0!</v>
      </c>
      <c r="S108" s="174" t="e">
        <f t="shared" si="144"/>
        <v>#DIV/0!</v>
      </c>
      <c r="T108" s="174" t="e">
        <f t="shared" si="144"/>
        <v>#DIV/0!</v>
      </c>
      <c r="U108" s="174" t="e">
        <f t="shared" si="144"/>
        <v>#DIV/0!</v>
      </c>
      <c r="V108" s="174" t="e">
        <f t="shared" si="144"/>
        <v>#DIV/0!</v>
      </c>
      <c r="W108" s="174" t="e">
        <f t="shared" si="144"/>
        <v>#DIV/0!</v>
      </c>
      <c r="X108" s="174" t="e">
        <f t="shared" si="144"/>
        <v>#DIV/0!</v>
      </c>
      <c r="Y108" s="174" t="e">
        <f t="shared" si="144"/>
        <v>#DIV/0!</v>
      </c>
      <c r="Z108" s="174" t="e">
        <f t="shared" si="144"/>
        <v>#DIV/0!</v>
      </c>
      <c r="AA108" s="174" t="e">
        <f t="shared" si="144"/>
        <v>#DIV/0!</v>
      </c>
      <c r="AB108" s="174" t="e">
        <f t="shared" si="144"/>
        <v>#DIV/0!</v>
      </c>
      <c r="AC108" s="174" t="e">
        <f t="shared" si="144"/>
        <v>#DIV/0!</v>
      </c>
      <c r="AD108" s="174" t="e">
        <f t="shared" si="144"/>
        <v>#DIV/0!</v>
      </c>
      <c r="AE108" s="174" t="e">
        <f t="shared" si="144"/>
        <v>#DIV/0!</v>
      </c>
      <c r="AF108" s="174" t="e">
        <f t="shared" si="144"/>
        <v>#DIV/0!</v>
      </c>
      <c r="AG108" s="174" t="e">
        <f t="shared" si="144"/>
        <v>#DIV/0!</v>
      </c>
      <c r="AH108" s="174" t="e">
        <f t="shared" ref="AH108:AK108" si="145">AH19/(AH13+AH17+AH18)</f>
        <v>#DIV/0!</v>
      </c>
      <c r="AI108" s="174" t="e">
        <f t="shared" si="145"/>
        <v>#DIV/0!</v>
      </c>
      <c r="AJ108" s="174" t="e">
        <f t="shared" si="145"/>
        <v>#DIV/0!</v>
      </c>
      <c r="AK108" s="174" t="e">
        <f t="shared" si="145"/>
        <v>#DIV/0!</v>
      </c>
      <c r="AL108" s="174" t="e">
        <f t="shared" ref="AL108:AW108" si="146">AL19/(AL13+AL17+AL18)</f>
        <v>#DIV/0!</v>
      </c>
      <c r="AM108" s="174" t="e">
        <f t="shared" si="146"/>
        <v>#DIV/0!</v>
      </c>
      <c r="AN108" s="174" t="e">
        <f t="shared" si="146"/>
        <v>#DIV/0!</v>
      </c>
      <c r="AO108" s="174" t="e">
        <f t="shared" si="146"/>
        <v>#DIV/0!</v>
      </c>
      <c r="AP108" s="174" t="e">
        <f t="shared" si="146"/>
        <v>#DIV/0!</v>
      </c>
      <c r="AQ108" s="174" t="e">
        <f t="shared" si="146"/>
        <v>#DIV/0!</v>
      </c>
      <c r="AR108" s="174" t="e">
        <f t="shared" si="146"/>
        <v>#DIV/0!</v>
      </c>
      <c r="AS108" s="174" t="e">
        <f t="shared" si="146"/>
        <v>#DIV/0!</v>
      </c>
      <c r="AT108" s="174" t="e">
        <f t="shared" si="146"/>
        <v>#DIV/0!</v>
      </c>
      <c r="AU108" s="174" t="e">
        <f t="shared" si="146"/>
        <v>#DIV/0!</v>
      </c>
      <c r="AV108" s="174" t="e">
        <f t="shared" si="146"/>
        <v>#DIV/0!</v>
      </c>
      <c r="AW108" s="174" t="e">
        <f t="shared" si="146"/>
        <v>#DIV/0!</v>
      </c>
      <c r="AX108" s="174"/>
      <c r="AY108" s="174"/>
      <c r="AZ108" s="174"/>
      <c r="BA108" s="174"/>
      <c r="BB108" s="174" t="e">
        <f t="shared" si="144"/>
        <v>#DIV/0!</v>
      </c>
      <c r="BC108" s="174" t="e">
        <f t="shared" si="144"/>
        <v>#DIV/0!</v>
      </c>
      <c r="BD108" s="174" t="e">
        <f t="shared" si="144"/>
        <v>#DIV/0!</v>
      </c>
      <c r="BE108" s="174" t="e">
        <f t="shared" si="144"/>
        <v>#DIV/0!</v>
      </c>
      <c r="BF108" s="174" t="e">
        <f t="shared" si="144"/>
        <v>#DIV/0!</v>
      </c>
      <c r="BG108" s="174" t="e">
        <f t="shared" si="144"/>
        <v>#DIV/0!</v>
      </c>
      <c r="BH108" s="174" t="e">
        <f t="shared" si="144"/>
        <v>#DIV/0!</v>
      </c>
      <c r="BI108" s="174" t="e">
        <f t="shared" si="144"/>
        <v>#DIV/0!</v>
      </c>
    </row>
    <row r="109" spans="4:61" x14ac:dyDescent="0.55000000000000004">
      <c r="D109" s="54"/>
    </row>
  </sheetData>
  <sheetProtection algorithmName="SHA-256" hashValue="F3mQGhSSCzRjjcbRXT4zW1+UyKfxpPhU2vXpdZ/e7BE=" saltValue="CTB64DqiyAJBmv1TWTQ0Iw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13689" priority="800">
      <formula>NOT(F67=0)</formula>
    </cfRule>
  </conditionalFormatting>
  <conditionalFormatting sqref="F38:AG38 AX38:BA38 BF38:BI38 AL38:AO38">
    <cfRule type="expression" dxfId="13688" priority="799">
      <formula>NOT(F38=0)</formula>
    </cfRule>
  </conditionalFormatting>
  <conditionalFormatting sqref="AP67:AS67">
    <cfRule type="expression" dxfId="13687" priority="654">
      <formula>NOT(AP67=0)</formula>
    </cfRule>
  </conditionalFormatting>
  <conditionalFormatting sqref="AP38:AS38">
    <cfRule type="expression" dxfId="13686" priority="653">
      <formula>NOT(AP38=0)</formula>
    </cfRule>
  </conditionalFormatting>
  <conditionalFormatting sqref="AT67:AW67">
    <cfRule type="expression" dxfId="13685" priority="643">
      <formula>NOT(AT67=0)</formula>
    </cfRule>
  </conditionalFormatting>
  <conditionalFormatting sqref="AT38:AW38">
    <cfRule type="expression" dxfId="13684" priority="642">
      <formula>NOT(AT38=0)</formula>
    </cfRule>
  </conditionalFormatting>
  <conditionalFormatting sqref="BB67:BE67">
    <cfRule type="expression" dxfId="13683" priority="550">
      <formula>NOT(BB67=0)</formula>
    </cfRule>
  </conditionalFormatting>
  <conditionalFormatting sqref="BB38:BE38">
    <cfRule type="expression" dxfId="13682" priority="549">
      <formula>NOT(BB38=0)</formula>
    </cfRule>
  </conditionalFormatting>
  <conditionalFormatting sqref="AH67:AK67">
    <cfRule type="expression" dxfId="13681" priority="103">
      <formula>NOT(AH67=0)</formula>
    </cfRule>
  </conditionalFormatting>
  <conditionalFormatting sqref="AH38:AK38">
    <cfRule type="expression" dxfId="13680" priority="102">
      <formula>NOT(AH38=0)</formula>
    </cfRule>
  </conditionalFormatting>
  <conditionalFormatting sqref="F68">
    <cfRule type="expression" dxfId="13679" priority="101">
      <formula>F67=0</formula>
    </cfRule>
  </conditionalFormatting>
  <conditionalFormatting sqref="G68:BI68">
    <cfRule type="expression" dxfId="13678" priority="100">
      <formula>G67=0</formula>
    </cfRule>
  </conditionalFormatting>
  <conditionalFormatting sqref="F39">
    <cfRule type="expression" dxfId="13677" priority="99">
      <formula>F38=0</formula>
    </cfRule>
  </conditionalFormatting>
  <conditionalFormatting sqref="G39:BI39">
    <cfRule type="expression" dxfId="13676" priority="98">
      <formula>G38=0</formula>
    </cfRule>
  </conditionalFormatting>
  <conditionalFormatting sqref="F13">
    <cfRule type="expression" dxfId="13675" priority="4133" stopIfTrue="1">
      <formula>LEN(TRIM($F$13))=0</formula>
    </cfRule>
  </conditionalFormatting>
  <conditionalFormatting sqref="G13">
    <cfRule type="expression" dxfId="13674" priority="4134" stopIfTrue="1">
      <formula>LEN(TRIM($G$13))=0</formula>
    </cfRule>
  </conditionalFormatting>
  <conditionalFormatting sqref="H13">
    <cfRule type="expression" dxfId="13673" priority="4135" stopIfTrue="1">
      <formula>LEN(TRIM($H$13))=0</formula>
    </cfRule>
  </conditionalFormatting>
  <conditionalFormatting sqref="J13">
    <cfRule type="expression" dxfId="13672" priority="4136" stopIfTrue="1">
      <formula>LEN(TRIM($J$13))=0</formula>
    </cfRule>
  </conditionalFormatting>
  <conditionalFormatting sqref="K13">
    <cfRule type="expression" dxfId="13671" priority="4137" stopIfTrue="1">
      <formula>LEN(TRIM($K$13))=0</formula>
    </cfRule>
  </conditionalFormatting>
  <conditionalFormatting sqref="L13">
    <cfRule type="expression" dxfId="13670" priority="4138" stopIfTrue="1">
      <formula>LEN(TRIM($L$13))=0</formula>
    </cfRule>
  </conditionalFormatting>
  <conditionalFormatting sqref="N13">
    <cfRule type="expression" dxfId="13669" priority="4139" stopIfTrue="1">
      <formula>LEN(TRIM($N$13))=0</formula>
    </cfRule>
  </conditionalFormatting>
  <conditionalFormatting sqref="O13">
    <cfRule type="expression" dxfId="13668" priority="4140" stopIfTrue="1">
      <formula>LEN(TRIM($O$13))=0</formula>
    </cfRule>
  </conditionalFormatting>
  <conditionalFormatting sqref="P13">
    <cfRule type="expression" dxfId="13667" priority="4141" stopIfTrue="1">
      <formula>LEN(TRIM($P$13))=0</formula>
    </cfRule>
  </conditionalFormatting>
  <conditionalFormatting sqref="R13">
    <cfRule type="expression" dxfId="13666" priority="4142" stopIfTrue="1">
      <formula>LEN(TRIM($R$13))=0</formula>
    </cfRule>
  </conditionalFormatting>
  <conditionalFormatting sqref="S13">
    <cfRule type="expression" dxfId="13665" priority="4143" stopIfTrue="1">
      <formula>LEN(TRIM($S$13))=0</formula>
    </cfRule>
  </conditionalFormatting>
  <conditionalFormatting sqref="T13">
    <cfRule type="expression" dxfId="13664" priority="4144" stopIfTrue="1">
      <formula>LEN(TRIM($T$13))=0</formula>
    </cfRule>
  </conditionalFormatting>
  <conditionalFormatting sqref="V13">
    <cfRule type="expression" dxfId="13663" priority="4145" stopIfTrue="1">
      <formula>LEN(TRIM($V$13))=0</formula>
    </cfRule>
  </conditionalFormatting>
  <conditionalFormatting sqref="W13">
    <cfRule type="expression" dxfId="13662" priority="4146" stopIfTrue="1">
      <formula>LEN(TRIM($W$13))=0</formula>
    </cfRule>
  </conditionalFormatting>
  <conditionalFormatting sqref="X13">
    <cfRule type="expression" dxfId="13661" priority="4147" stopIfTrue="1">
      <formula>LEN(TRIM($X$13))=0</formula>
    </cfRule>
  </conditionalFormatting>
  <conditionalFormatting sqref="Z13">
    <cfRule type="expression" dxfId="13660" priority="4148" stopIfTrue="1">
      <formula>LEN(TRIM($Z$13))=0</formula>
    </cfRule>
  </conditionalFormatting>
  <conditionalFormatting sqref="AA13">
    <cfRule type="expression" dxfId="13659" priority="4149" stopIfTrue="1">
      <formula>LEN(TRIM($AA$13))=0</formula>
    </cfRule>
  </conditionalFormatting>
  <conditionalFormatting sqref="AB13">
    <cfRule type="expression" dxfId="13658" priority="4150" stopIfTrue="1">
      <formula>LEN(TRIM($AB$13))=0</formula>
    </cfRule>
  </conditionalFormatting>
  <conditionalFormatting sqref="AD13">
    <cfRule type="expression" dxfId="13657" priority="4151" stopIfTrue="1">
      <formula>LEN(TRIM($AD$13))=0</formula>
    </cfRule>
  </conditionalFormatting>
  <conditionalFormatting sqref="AE13">
    <cfRule type="expression" dxfId="13656" priority="4152" stopIfTrue="1">
      <formula>LEN(TRIM($AE$13))=0</formula>
    </cfRule>
  </conditionalFormatting>
  <conditionalFormatting sqref="AF13">
    <cfRule type="expression" dxfId="13655" priority="4153" stopIfTrue="1">
      <formula>LEN(TRIM($AF$13))=0</formula>
    </cfRule>
  </conditionalFormatting>
  <conditionalFormatting sqref="AH13">
    <cfRule type="expression" dxfId="13654" priority="4154" stopIfTrue="1">
      <formula>LEN(TRIM($AH$13))=0</formula>
    </cfRule>
  </conditionalFormatting>
  <conditionalFormatting sqref="AI13">
    <cfRule type="expression" dxfId="13653" priority="4155" stopIfTrue="1">
      <formula>LEN(TRIM($AI$13))=0</formula>
    </cfRule>
  </conditionalFormatting>
  <conditionalFormatting sqref="AJ13">
    <cfRule type="expression" dxfId="13652" priority="4156" stopIfTrue="1">
      <formula>LEN(TRIM($AJ$13))=0</formula>
    </cfRule>
  </conditionalFormatting>
  <conditionalFormatting sqref="AL13">
    <cfRule type="expression" dxfId="13651" priority="4157" stopIfTrue="1">
      <formula>LEN(TRIM($AL$13))=0</formula>
    </cfRule>
  </conditionalFormatting>
  <conditionalFormatting sqref="AM13">
    <cfRule type="expression" dxfId="13650" priority="4158" stopIfTrue="1">
      <formula>LEN(TRIM($AM$13))=0</formula>
    </cfRule>
  </conditionalFormatting>
  <conditionalFormatting sqref="AN13">
    <cfRule type="expression" dxfId="13649" priority="4159" stopIfTrue="1">
      <formula>LEN(TRIM($AN$13))=0</formula>
    </cfRule>
  </conditionalFormatting>
  <conditionalFormatting sqref="AP13">
    <cfRule type="expression" dxfId="13648" priority="4160" stopIfTrue="1">
      <formula>LEN(TRIM($AP$13))=0</formula>
    </cfRule>
  </conditionalFormatting>
  <conditionalFormatting sqref="AQ13">
    <cfRule type="expression" dxfId="13647" priority="4161" stopIfTrue="1">
      <formula>LEN(TRIM($AQ$13))=0</formula>
    </cfRule>
  </conditionalFormatting>
  <conditionalFormatting sqref="AR13">
    <cfRule type="expression" dxfId="13646" priority="4162" stopIfTrue="1">
      <formula>LEN(TRIM($AR$13))=0</formula>
    </cfRule>
  </conditionalFormatting>
  <conditionalFormatting sqref="AT13">
    <cfRule type="expression" dxfId="13645" priority="4163" stopIfTrue="1">
      <formula>LEN(TRIM($AT$13))=0</formula>
    </cfRule>
  </conditionalFormatting>
  <conditionalFormatting sqref="AU13">
    <cfRule type="expression" dxfId="13644" priority="4164" stopIfTrue="1">
      <formula>LEN(TRIM($AU$13))=0</formula>
    </cfRule>
  </conditionalFormatting>
  <conditionalFormatting sqref="AV13">
    <cfRule type="expression" dxfId="13643" priority="4165" stopIfTrue="1">
      <formula>LEN(TRIM($AV$13))=0</formula>
    </cfRule>
  </conditionalFormatting>
  <conditionalFormatting sqref="BB13">
    <cfRule type="expression" dxfId="13642" priority="4166" stopIfTrue="1">
      <formula>LEN(TRIM($BB$13))=0</formula>
    </cfRule>
  </conditionalFormatting>
  <conditionalFormatting sqref="BC13">
    <cfRule type="expression" dxfId="13641" priority="4167" stopIfTrue="1">
      <formula>LEN(TRIM($BC$13))=0</formula>
    </cfRule>
  </conditionalFormatting>
  <conditionalFormatting sqref="BD13">
    <cfRule type="expression" dxfId="13640" priority="4168" stopIfTrue="1">
      <formula>LEN(TRIM($BD$13))=0</formula>
    </cfRule>
  </conditionalFormatting>
  <conditionalFormatting sqref="BF13">
    <cfRule type="expression" dxfId="13639" priority="4169" stopIfTrue="1">
      <formula>LEN(TRIM($BF$13))=0</formula>
    </cfRule>
  </conditionalFormatting>
  <conditionalFormatting sqref="BG13">
    <cfRule type="expression" dxfId="13638" priority="4170" stopIfTrue="1">
      <formula>LEN(TRIM($BG$13))=0</formula>
    </cfRule>
  </conditionalFormatting>
  <conditionalFormatting sqref="BH13">
    <cfRule type="expression" dxfId="13637" priority="4171" stopIfTrue="1">
      <formula>LEN(TRIM($BH$13))=0</formula>
    </cfRule>
  </conditionalFormatting>
  <conditionalFormatting sqref="F15">
    <cfRule type="expression" dxfId="13636" priority="4172" stopIfTrue="1">
      <formula>LEN(TRIM($F$15))=0</formula>
    </cfRule>
  </conditionalFormatting>
  <conditionalFormatting sqref="G15">
    <cfRule type="expression" dxfId="13635" priority="4173" stopIfTrue="1">
      <formula>LEN(TRIM($G$15))=0</formula>
    </cfRule>
  </conditionalFormatting>
  <conditionalFormatting sqref="H15">
    <cfRule type="expression" dxfId="13634" priority="4174" stopIfTrue="1">
      <formula>LEN(TRIM($H$15))=0</formula>
    </cfRule>
  </conditionalFormatting>
  <conditionalFormatting sqref="J15">
    <cfRule type="expression" dxfId="13633" priority="4175" stopIfTrue="1">
      <formula>LEN(TRIM($J$15))=0</formula>
    </cfRule>
  </conditionalFormatting>
  <conditionalFormatting sqref="K15">
    <cfRule type="expression" dxfId="13632" priority="4176" stopIfTrue="1">
      <formula>LEN(TRIM($K$15))=0</formula>
    </cfRule>
  </conditionalFormatting>
  <conditionalFormatting sqref="L15">
    <cfRule type="expression" dxfId="13631" priority="4177" stopIfTrue="1">
      <formula>LEN(TRIM($L$15))=0</formula>
    </cfRule>
  </conditionalFormatting>
  <conditionalFormatting sqref="N15">
    <cfRule type="expression" dxfId="13630" priority="4178" stopIfTrue="1">
      <formula>LEN(TRIM($N$15))=0</formula>
    </cfRule>
  </conditionalFormatting>
  <conditionalFormatting sqref="O15">
    <cfRule type="expression" dxfId="13629" priority="4179" stopIfTrue="1">
      <formula>LEN(TRIM($O$15))=0</formula>
    </cfRule>
  </conditionalFormatting>
  <conditionalFormatting sqref="P15">
    <cfRule type="expression" dxfId="13628" priority="4180" stopIfTrue="1">
      <formula>LEN(TRIM($P$15))=0</formula>
    </cfRule>
  </conditionalFormatting>
  <conditionalFormatting sqref="R15">
    <cfRule type="expression" dxfId="13627" priority="4181" stopIfTrue="1">
      <formula>LEN(TRIM($R$15))=0</formula>
    </cfRule>
  </conditionalFormatting>
  <conditionalFormatting sqref="S15">
    <cfRule type="expression" dxfId="13626" priority="4182" stopIfTrue="1">
      <formula>LEN(TRIM($S$15))=0</formula>
    </cfRule>
  </conditionalFormatting>
  <conditionalFormatting sqref="T15">
    <cfRule type="expression" dxfId="13625" priority="4183" stopIfTrue="1">
      <formula>LEN(TRIM($T$15))=0</formula>
    </cfRule>
  </conditionalFormatting>
  <conditionalFormatting sqref="V15">
    <cfRule type="expression" dxfId="13624" priority="4184" stopIfTrue="1">
      <formula>LEN(TRIM($V$15))=0</formula>
    </cfRule>
  </conditionalFormatting>
  <conditionalFormatting sqref="W15">
    <cfRule type="expression" dxfId="13623" priority="4185" stopIfTrue="1">
      <formula>LEN(TRIM($W$15))=0</formula>
    </cfRule>
  </conditionalFormatting>
  <conditionalFormatting sqref="X15">
    <cfRule type="expression" dxfId="13622" priority="4186" stopIfTrue="1">
      <formula>LEN(TRIM($X$15))=0</formula>
    </cfRule>
  </conditionalFormatting>
  <conditionalFormatting sqref="Z15">
    <cfRule type="expression" dxfId="13621" priority="4187" stopIfTrue="1">
      <formula>LEN(TRIM($Z$15))=0</formula>
    </cfRule>
  </conditionalFormatting>
  <conditionalFormatting sqref="AA15">
    <cfRule type="expression" dxfId="13620" priority="4188" stopIfTrue="1">
      <formula>LEN(TRIM($AA$15))=0</formula>
    </cfRule>
  </conditionalFormatting>
  <conditionalFormatting sqref="AB15">
    <cfRule type="expression" dxfId="13619" priority="4189" stopIfTrue="1">
      <formula>LEN(TRIM($AB$15))=0</formula>
    </cfRule>
  </conditionalFormatting>
  <conditionalFormatting sqref="AD15">
    <cfRule type="expression" dxfId="13618" priority="4190" stopIfTrue="1">
      <formula>LEN(TRIM($AD$15))=0</formula>
    </cfRule>
  </conditionalFormatting>
  <conditionalFormatting sqref="AE15">
    <cfRule type="expression" dxfId="13617" priority="4191" stopIfTrue="1">
      <formula>LEN(TRIM($AE$15))=0</formula>
    </cfRule>
  </conditionalFormatting>
  <conditionalFormatting sqref="AF15">
    <cfRule type="expression" dxfId="13616" priority="4192" stopIfTrue="1">
      <formula>LEN(TRIM($AF$15))=0</formula>
    </cfRule>
  </conditionalFormatting>
  <conditionalFormatting sqref="AH15">
    <cfRule type="expression" dxfId="13615" priority="4193" stopIfTrue="1">
      <formula>LEN(TRIM($AH$15))=0</formula>
    </cfRule>
  </conditionalFormatting>
  <conditionalFormatting sqref="AI15">
    <cfRule type="expression" dxfId="13614" priority="4194" stopIfTrue="1">
      <formula>LEN(TRIM($AI$15))=0</formula>
    </cfRule>
  </conditionalFormatting>
  <conditionalFormatting sqref="AJ15">
    <cfRule type="expression" dxfId="13613" priority="4195" stopIfTrue="1">
      <formula>LEN(TRIM($AJ$15))=0</formula>
    </cfRule>
  </conditionalFormatting>
  <conditionalFormatting sqref="AL15">
    <cfRule type="expression" dxfId="13612" priority="4196" stopIfTrue="1">
      <formula>LEN(TRIM($AL$15))=0</formula>
    </cfRule>
  </conditionalFormatting>
  <conditionalFormatting sqref="AM15">
    <cfRule type="expression" dxfId="13611" priority="4197" stopIfTrue="1">
      <formula>LEN(TRIM($AM$15))=0</formula>
    </cfRule>
  </conditionalFormatting>
  <conditionalFormatting sqref="AN15">
    <cfRule type="expression" dxfId="13610" priority="4198" stopIfTrue="1">
      <formula>LEN(TRIM($AN$15))=0</formula>
    </cfRule>
  </conditionalFormatting>
  <conditionalFormatting sqref="AP15">
    <cfRule type="expression" dxfId="13609" priority="4199" stopIfTrue="1">
      <formula>LEN(TRIM($AP$15))=0</formula>
    </cfRule>
  </conditionalFormatting>
  <conditionalFormatting sqref="AQ15">
    <cfRule type="expression" dxfId="13608" priority="4200" stopIfTrue="1">
      <formula>LEN(TRIM($AQ$15))=0</formula>
    </cfRule>
  </conditionalFormatting>
  <conditionalFormatting sqref="AR15">
    <cfRule type="expression" dxfId="13607" priority="4201" stopIfTrue="1">
      <formula>LEN(TRIM($AR$15))=0</formula>
    </cfRule>
  </conditionalFormatting>
  <conditionalFormatting sqref="AT15">
    <cfRule type="expression" dxfId="13606" priority="4202" stopIfTrue="1">
      <formula>LEN(TRIM($AT$15))=0</formula>
    </cfRule>
  </conditionalFormatting>
  <conditionalFormatting sqref="AU15">
    <cfRule type="expression" dxfId="13605" priority="4203" stopIfTrue="1">
      <formula>LEN(TRIM($AU$15))=0</formula>
    </cfRule>
  </conditionalFormatting>
  <conditionalFormatting sqref="AV15">
    <cfRule type="expression" dxfId="13604" priority="4204" stopIfTrue="1">
      <formula>LEN(TRIM($AV$15))=0</formula>
    </cfRule>
  </conditionalFormatting>
  <conditionalFormatting sqref="BB15">
    <cfRule type="expression" dxfId="13603" priority="4205" stopIfTrue="1">
      <formula>LEN(TRIM($BB$15))=0</formula>
    </cfRule>
  </conditionalFormatting>
  <conditionalFormatting sqref="BC15">
    <cfRule type="expression" dxfId="13602" priority="4206" stopIfTrue="1">
      <formula>LEN(TRIM($BC$15))=0</formula>
    </cfRule>
  </conditionalFormatting>
  <conditionalFormatting sqref="BD15">
    <cfRule type="expression" dxfId="13601" priority="4207" stopIfTrue="1">
      <formula>LEN(TRIM($BD$15))=0</formula>
    </cfRule>
  </conditionalFormatting>
  <conditionalFormatting sqref="BF15">
    <cfRule type="expression" dxfId="13600" priority="4208" stopIfTrue="1">
      <formula>LEN(TRIM($BF$15))=0</formula>
    </cfRule>
  </conditionalFormatting>
  <conditionalFormatting sqref="BG15">
    <cfRule type="expression" dxfId="13599" priority="4209" stopIfTrue="1">
      <formula>LEN(TRIM($BG$15))=0</formula>
    </cfRule>
  </conditionalFormatting>
  <conditionalFormatting sqref="BH15">
    <cfRule type="expression" dxfId="13598" priority="4210" stopIfTrue="1">
      <formula>LEN(TRIM($BH$15))=0</formula>
    </cfRule>
  </conditionalFormatting>
  <conditionalFormatting sqref="F17">
    <cfRule type="expression" dxfId="13597" priority="4211" stopIfTrue="1">
      <formula>LEN(TRIM($F$17))=0</formula>
    </cfRule>
  </conditionalFormatting>
  <conditionalFormatting sqref="G17">
    <cfRule type="expression" dxfId="13596" priority="4212" stopIfTrue="1">
      <formula>LEN(TRIM($G$17))=0</formula>
    </cfRule>
  </conditionalFormatting>
  <conditionalFormatting sqref="H17">
    <cfRule type="expression" dxfId="13595" priority="4213" stopIfTrue="1">
      <formula>LEN(TRIM($H$17))=0</formula>
    </cfRule>
  </conditionalFormatting>
  <conditionalFormatting sqref="F18">
    <cfRule type="expression" dxfId="13594" priority="4214" stopIfTrue="1">
      <formula>LEN(TRIM($F$18))=0</formula>
    </cfRule>
  </conditionalFormatting>
  <conditionalFormatting sqref="G18">
    <cfRule type="expression" dxfId="13593" priority="4215" stopIfTrue="1">
      <formula>LEN(TRIM($G$18))=0</formula>
    </cfRule>
  </conditionalFormatting>
  <conditionalFormatting sqref="H18">
    <cfRule type="expression" dxfId="13592" priority="4216" stopIfTrue="1">
      <formula>LEN(TRIM($H$18))=0</formula>
    </cfRule>
  </conditionalFormatting>
  <conditionalFormatting sqref="J17">
    <cfRule type="expression" dxfId="13591" priority="4217" stopIfTrue="1">
      <formula>LEN(TRIM($J$17))=0</formula>
    </cfRule>
  </conditionalFormatting>
  <conditionalFormatting sqref="K17">
    <cfRule type="expression" dxfId="13590" priority="4218" stopIfTrue="1">
      <formula>LEN(TRIM($K$17))=0</formula>
    </cfRule>
  </conditionalFormatting>
  <conditionalFormatting sqref="L17">
    <cfRule type="expression" dxfId="13589" priority="4219" stopIfTrue="1">
      <formula>LEN(TRIM($L$17))=0</formula>
    </cfRule>
  </conditionalFormatting>
  <conditionalFormatting sqref="J18">
    <cfRule type="expression" dxfId="13588" priority="4220" stopIfTrue="1">
      <formula>LEN(TRIM($J$18))=0</formula>
    </cfRule>
  </conditionalFormatting>
  <conditionalFormatting sqref="K18">
    <cfRule type="expression" dxfId="13587" priority="4221" stopIfTrue="1">
      <formula>LEN(TRIM($K$18))=0</formula>
    </cfRule>
  </conditionalFormatting>
  <conditionalFormatting sqref="L18">
    <cfRule type="expression" dxfId="13586" priority="4222" stopIfTrue="1">
      <formula>LEN(TRIM($L$18))=0</formula>
    </cfRule>
  </conditionalFormatting>
  <conditionalFormatting sqref="N17">
    <cfRule type="expression" dxfId="13585" priority="4223" stopIfTrue="1">
      <formula>LEN(TRIM($N$17))=0</formula>
    </cfRule>
  </conditionalFormatting>
  <conditionalFormatting sqref="O17">
    <cfRule type="expression" dxfId="13584" priority="4224" stopIfTrue="1">
      <formula>LEN(TRIM($O$17))=0</formula>
    </cfRule>
  </conditionalFormatting>
  <conditionalFormatting sqref="P17">
    <cfRule type="expression" dxfId="13583" priority="4225" stopIfTrue="1">
      <formula>LEN(TRIM($P$17))=0</formula>
    </cfRule>
  </conditionalFormatting>
  <conditionalFormatting sqref="N18">
    <cfRule type="expression" dxfId="13582" priority="4226" stopIfTrue="1">
      <formula>LEN(TRIM($N$18))=0</formula>
    </cfRule>
  </conditionalFormatting>
  <conditionalFormatting sqref="O18">
    <cfRule type="expression" dxfId="13581" priority="4227" stopIfTrue="1">
      <formula>LEN(TRIM($O$18))=0</formula>
    </cfRule>
  </conditionalFormatting>
  <conditionalFormatting sqref="P18">
    <cfRule type="expression" dxfId="13580" priority="4228" stopIfTrue="1">
      <formula>LEN(TRIM($P$18))=0</formula>
    </cfRule>
  </conditionalFormatting>
  <conditionalFormatting sqref="R17">
    <cfRule type="expression" dxfId="13579" priority="4229" stopIfTrue="1">
      <formula>LEN(TRIM($R$17))=0</formula>
    </cfRule>
  </conditionalFormatting>
  <conditionalFormatting sqref="S17">
    <cfRule type="expression" dxfId="13578" priority="4230" stopIfTrue="1">
      <formula>LEN(TRIM($S$17))=0</formula>
    </cfRule>
  </conditionalFormatting>
  <conditionalFormatting sqref="T17">
    <cfRule type="expression" dxfId="13577" priority="4231" stopIfTrue="1">
      <formula>LEN(TRIM($T$17))=0</formula>
    </cfRule>
  </conditionalFormatting>
  <conditionalFormatting sqref="R18">
    <cfRule type="expression" dxfId="13576" priority="4232" stopIfTrue="1">
      <formula>LEN(TRIM($R$18))=0</formula>
    </cfRule>
  </conditionalFormatting>
  <conditionalFormatting sqref="S18">
    <cfRule type="expression" dxfId="13575" priority="4233" stopIfTrue="1">
      <formula>LEN(TRIM($S$18))=0</formula>
    </cfRule>
  </conditionalFormatting>
  <conditionalFormatting sqref="T18">
    <cfRule type="expression" dxfId="13574" priority="4234" stopIfTrue="1">
      <formula>LEN(TRIM($T$18))=0</formula>
    </cfRule>
  </conditionalFormatting>
  <conditionalFormatting sqref="V17">
    <cfRule type="expression" dxfId="13573" priority="4235" stopIfTrue="1">
      <formula>LEN(TRIM($V$17))=0</formula>
    </cfRule>
  </conditionalFormatting>
  <conditionalFormatting sqref="W17">
    <cfRule type="expression" dxfId="13572" priority="4236" stopIfTrue="1">
      <formula>LEN(TRIM($W$17))=0</formula>
    </cfRule>
  </conditionalFormatting>
  <conditionalFormatting sqref="X17">
    <cfRule type="expression" dxfId="13571" priority="4237" stopIfTrue="1">
      <formula>LEN(TRIM($X$17))=0</formula>
    </cfRule>
  </conditionalFormatting>
  <conditionalFormatting sqref="V18">
    <cfRule type="expression" dxfId="13570" priority="4238" stopIfTrue="1">
      <formula>LEN(TRIM($V$18))=0</formula>
    </cfRule>
  </conditionalFormatting>
  <conditionalFormatting sqref="W18">
    <cfRule type="expression" dxfId="13569" priority="4239" stopIfTrue="1">
      <formula>LEN(TRIM($W$18))=0</formula>
    </cfRule>
  </conditionalFormatting>
  <conditionalFormatting sqref="X18">
    <cfRule type="expression" dxfId="13568" priority="4240" stopIfTrue="1">
      <formula>LEN(TRIM($X$18))=0</formula>
    </cfRule>
  </conditionalFormatting>
  <conditionalFormatting sqref="Z17">
    <cfRule type="expression" dxfId="13567" priority="4241" stopIfTrue="1">
      <formula>LEN(TRIM($Z$17))=0</formula>
    </cfRule>
  </conditionalFormatting>
  <conditionalFormatting sqref="AA17">
    <cfRule type="expression" dxfId="13566" priority="4242" stopIfTrue="1">
      <formula>LEN(TRIM($AA$17))=0</formula>
    </cfRule>
  </conditionalFormatting>
  <conditionalFormatting sqref="AB17">
    <cfRule type="expression" dxfId="13565" priority="4243" stopIfTrue="1">
      <formula>LEN(TRIM($AB$17))=0</formula>
    </cfRule>
  </conditionalFormatting>
  <conditionalFormatting sqref="Z18">
    <cfRule type="expression" dxfId="13564" priority="4244" stopIfTrue="1">
      <formula>LEN(TRIM($Z$18))=0</formula>
    </cfRule>
  </conditionalFormatting>
  <conditionalFormatting sqref="AA18">
    <cfRule type="expression" dxfId="13563" priority="4245" stopIfTrue="1">
      <formula>LEN(TRIM($AA$18))=0</formula>
    </cfRule>
  </conditionalFormatting>
  <conditionalFormatting sqref="AB18">
    <cfRule type="expression" dxfId="13562" priority="4246" stopIfTrue="1">
      <formula>LEN(TRIM($AB$18))=0</formula>
    </cfRule>
  </conditionalFormatting>
  <conditionalFormatting sqref="AD17">
    <cfRule type="expression" dxfId="13561" priority="4247" stopIfTrue="1">
      <formula>LEN(TRIM($AD$17))=0</formula>
    </cfRule>
  </conditionalFormatting>
  <conditionalFormatting sqref="AE17">
    <cfRule type="expression" dxfId="13560" priority="4248" stopIfTrue="1">
      <formula>LEN(TRIM($AE$17))=0</formula>
    </cfRule>
  </conditionalFormatting>
  <conditionalFormatting sqref="AF17">
    <cfRule type="expression" dxfId="13559" priority="4249" stopIfTrue="1">
      <formula>LEN(TRIM($AF$17))=0</formula>
    </cfRule>
  </conditionalFormatting>
  <conditionalFormatting sqref="AD18">
    <cfRule type="expression" dxfId="13558" priority="4250" stopIfTrue="1">
      <formula>LEN(TRIM($AD$18))=0</formula>
    </cfRule>
  </conditionalFormatting>
  <conditionalFormatting sqref="AE18">
    <cfRule type="expression" dxfId="13557" priority="4251" stopIfTrue="1">
      <formula>LEN(TRIM($AE$18))=0</formula>
    </cfRule>
  </conditionalFormatting>
  <conditionalFormatting sqref="AF18">
    <cfRule type="expression" dxfId="13556" priority="4252" stopIfTrue="1">
      <formula>LEN(TRIM($AF$18))=0</formula>
    </cfRule>
  </conditionalFormatting>
  <conditionalFormatting sqref="AH17">
    <cfRule type="expression" dxfId="13555" priority="4253" stopIfTrue="1">
      <formula>LEN(TRIM($AH$17))=0</formula>
    </cfRule>
  </conditionalFormatting>
  <conditionalFormatting sqref="AI17">
    <cfRule type="expression" dxfId="13554" priority="4254" stopIfTrue="1">
      <formula>LEN(TRIM($AI$17))=0</formula>
    </cfRule>
  </conditionalFormatting>
  <conditionalFormatting sqref="AJ17">
    <cfRule type="expression" dxfId="13553" priority="4255" stopIfTrue="1">
      <formula>LEN(TRIM($AJ$17))=0</formula>
    </cfRule>
  </conditionalFormatting>
  <conditionalFormatting sqref="AH18">
    <cfRule type="expression" dxfId="13552" priority="4256" stopIfTrue="1">
      <formula>LEN(TRIM($AH$18))=0</formula>
    </cfRule>
  </conditionalFormatting>
  <conditionalFormatting sqref="AI18">
    <cfRule type="expression" dxfId="13551" priority="4257" stopIfTrue="1">
      <formula>LEN(TRIM($AI$18))=0</formula>
    </cfRule>
  </conditionalFormatting>
  <conditionalFormatting sqref="AJ18">
    <cfRule type="expression" dxfId="13550" priority="4258" stopIfTrue="1">
      <formula>LEN(TRIM($AJ$18))=0</formula>
    </cfRule>
  </conditionalFormatting>
  <conditionalFormatting sqref="AL17">
    <cfRule type="expression" dxfId="13549" priority="4259" stopIfTrue="1">
      <formula>LEN(TRIM($AL$17))=0</formula>
    </cfRule>
  </conditionalFormatting>
  <conditionalFormatting sqref="AM17">
    <cfRule type="expression" dxfId="13548" priority="4260" stopIfTrue="1">
      <formula>LEN(TRIM($AM$17))=0</formula>
    </cfRule>
  </conditionalFormatting>
  <conditionalFormatting sqref="AN17">
    <cfRule type="expression" dxfId="13547" priority="4261" stopIfTrue="1">
      <formula>LEN(TRIM($AN$17))=0</formula>
    </cfRule>
  </conditionalFormatting>
  <conditionalFormatting sqref="AL18">
    <cfRule type="expression" dxfId="13546" priority="4262" stopIfTrue="1">
      <formula>LEN(TRIM($AL$18))=0</formula>
    </cfRule>
  </conditionalFormatting>
  <conditionalFormatting sqref="AM18">
    <cfRule type="expression" dxfId="13545" priority="4263" stopIfTrue="1">
      <formula>LEN(TRIM($AM$18))=0</formula>
    </cfRule>
  </conditionalFormatting>
  <conditionalFormatting sqref="AN18">
    <cfRule type="expression" dxfId="13544" priority="4264" stopIfTrue="1">
      <formula>LEN(TRIM($AN$18))=0</formula>
    </cfRule>
  </conditionalFormatting>
  <conditionalFormatting sqref="AP17">
    <cfRule type="expression" dxfId="13543" priority="4265" stopIfTrue="1">
      <formula>LEN(TRIM($AP$17))=0</formula>
    </cfRule>
  </conditionalFormatting>
  <conditionalFormatting sqref="AQ17">
    <cfRule type="expression" dxfId="13542" priority="4266" stopIfTrue="1">
      <formula>LEN(TRIM($AQ$17))=0</formula>
    </cfRule>
  </conditionalFormatting>
  <conditionalFormatting sqref="AR17">
    <cfRule type="expression" dxfId="13541" priority="4267" stopIfTrue="1">
      <formula>LEN(TRIM($AR$17))=0</formula>
    </cfRule>
  </conditionalFormatting>
  <conditionalFormatting sqref="AP18">
    <cfRule type="expression" dxfId="13540" priority="4268" stopIfTrue="1">
      <formula>LEN(TRIM($AP$18))=0</formula>
    </cfRule>
  </conditionalFormatting>
  <conditionalFormatting sqref="AQ18">
    <cfRule type="expression" dxfId="13539" priority="4269" stopIfTrue="1">
      <formula>LEN(TRIM($AQ$18))=0</formula>
    </cfRule>
  </conditionalFormatting>
  <conditionalFormatting sqref="AR18">
    <cfRule type="expression" dxfId="13538" priority="4270" stopIfTrue="1">
      <formula>LEN(TRIM($AR$18))=0</formula>
    </cfRule>
  </conditionalFormatting>
  <conditionalFormatting sqref="AT17">
    <cfRule type="expression" dxfId="13537" priority="4271" stopIfTrue="1">
      <formula>LEN(TRIM($AT$17))=0</formula>
    </cfRule>
  </conditionalFormatting>
  <conditionalFormatting sqref="AU17">
    <cfRule type="expression" dxfId="13536" priority="4272" stopIfTrue="1">
      <formula>LEN(TRIM($AU$17))=0</formula>
    </cfRule>
  </conditionalFormatting>
  <conditionalFormatting sqref="AV17">
    <cfRule type="expression" dxfId="13535" priority="4273" stopIfTrue="1">
      <formula>LEN(TRIM($AV$17))=0</formula>
    </cfRule>
  </conditionalFormatting>
  <conditionalFormatting sqref="AT18">
    <cfRule type="expression" dxfId="13534" priority="4274" stopIfTrue="1">
      <formula>LEN(TRIM($AT$18))=0</formula>
    </cfRule>
  </conditionalFormatting>
  <conditionalFormatting sqref="AU18">
    <cfRule type="expression" dxfId="13533" priority="4275" stopIfTrue="1">
      <formula>LEN(TRIM($AU$18))=0</formula>
    </cfRule>
  </conditionalFormatting>
  <conditionalFormatting sqref="AV18">
    <cfRule type="expression" dxfId="13532" priority="4276" stopIfTrue="1">
      <formula>LEN(TRIM($AV$18))=0</formula>
    </cfRule>
  </conditionalFormatting>
  <conditionalFormatting sqref="BB17">
    <cfRule type="expression" dxfId="13531" priority="4277" stopIfTrue="1">
      <formula>LEN(TRIM($BB$17))=0</formula>
    </cfRule>
  </conditionalFormatting>
  <conditionalFormatting sqref="BC17">
    <cfRule type="expression" dxfId="13530" priority="4278" stopIfTrue="1">
      <formula>LEN(TRIM($BC$17))=0</formula>
    </cfRule>
  </conditionalFormatting>
  <conditionalFormatting sqref="BD17">
    <cfRule type="expression" dxfId="13529" priority="4279" stopIfTrue="1">
      <formula>LEN(TRIM($BD$17))=0</formula>
    </cfRule>
  </conditionalFormatting>
  <conditionalFormatting sqref="BB18">
    <cfRule type="expression" dxfId="13528" priority="4280" stopIfTrue="1">
      <formula>LEN(TRIM($BB$18))=0</formula>
    </cfRule>
  </conditionalFormatting>
  <conditionalFormatting sqref="BC18">
    <cfRule type="expression" dxfId="13527" priority="4281" stopIfTrue="1">
      <formula>LEN(TRIM($BC$18))=0</formula>
    </cfRule>
  </conditionalFormatting>
  <conditionalFormatting sqref="BD18">
    <cfRule type="expression" dxfId="13526" priority="4282" stopIfTrue="1">
      <formula>LEN(TRIM($BD$18))=0</formula>
    </cfRule>
  </conditionalFormatting>
  <conditionalFormatting sqref="BF17">
    <cfRule type="expression" dxfId="13525" priority="4283" stopIfTrue="1">
      <formula>LEN(TRIM($BF$17))=0</formula>
    </cfRule>
  </conditionalFormatting>
  <conditionalFormatting sqref="BG17">
    <cfRule type="expression" dxfId="13524" priority="4284" stopIfTrue="1">
      <formula>LEN(TRIM($BG$17))=0</formula>
    </cfRule>
  </conditionalFormatting>
  <conditionalFormatting sqref="BH17">
    <cfRule type="expression" dxfId="13523" priority="4285" stopIfTrue="1">
      <formula>LEN(TRIM($BH$17))=0</formula>
    </cfRule>
  </conditionalFormatting>
  <conditionalFormatting sqref="BF18">
    <cfRule type="expression" dxfId="13522" priority="4286" stopIfTrue="1">
      <formula>LEN(TRIM($BF$18))=0</formula>
    </cfRule>
  </conditionalFormatting>
  <conditionalFormatting sqref="BG18">
    <cfRule type="expression" dxfId="13521" priority="4287" stopIfTrue="1">
      <formula>LEN(TRIM($BG$18))=0</formula>
    </cfRule>
  </conditionalFormatting>
  <conditionalFormatting sqref="BH18">
    <cfRule type="expression" dxfId="13520" priority="4288" stopIfTrue="1">
      <formula>LEN(TRIM($BH$18))=0</formula>
    </cfRule>
  </conditionalFormatting>
  <conditionalFormatting sqref="F20">
    <cfRule type="expression" dxfId="13519" priority="4289" stopIfTrue="1">
      <formula>LEN(TRIM($F$20))=0</formula>
    </cfRule>
  </conditionalFormatting>
  <conditionalFormatting sqref="G20">
    <cfRule type="expression" dxfId="13518" priority="4290" stopIfTrue="1">
      <formula>LEN(TRIM($G$20))=0</formula>
    </cfRule>
  </conditionalFormatting>
  <conditionalFormatting sqref="H20">
    <cfRule type="expression" dxfId="13517" priority="4291" stopIfTrue="1">
      <formula>LEN(TRIM($H$20))=0</formula>
    </cfRule>
  </conditionalFormatting>
  <conditionalFormatting sqref="F21">
    <cfRule type="expression" dxfId="13516" priority="4292" stopIfTrue="1">
      <formula>LEN(TRIM($F$21))=0</formula>
    </cfRule>
  </conditionalFormatting>
  <conditionalFormatting sqref="G21">
    <cfRule type="expression" dxfId="13515" priority="4293" stopIfTrue="1">
      <formula>LEN(TRIM($G$21))=0</formula>
    </cfRule>
  </conditionalFormatting>
  <conditionalFormatting sqref="H21">
    <cfRule type="expression" dxfId="13514" priority="4294" stopIfTrue="1">
      <formula>LEN(TRIM($H$21))=0</formula>
    </cfRule>
  </conditionalFormatting>
  <conditionalFormatting sqref="F22">
    <cfRule type="expression" dxfId="13513" priority="4295" stopIfTrue="1">
      <formula>LEN(TRIM($F$22))=0</formula>
    </cfRule>
  </conditionalFormatting>
  <conditionalFormatting sqref="G22">
    <cfRule type="expression" dxfId="13512" priority="4296" stopIfTrue="1">
      <formula>LEN(TRIM($G$22))=0</formula>
    </cfRule>
  </conditionalFormatting>
  <conditionalFormatting sqref="H22">
    <cfRule type="expression" dxfId="13511" priority="4297" stopIfTrue="1">
      <formula>LEN(TRIM($H$22))=0</formula>
    </cfRule>
  </conditionalFormatting>
  <conditionalFormatting sqref="J20">
    <cfRule type="expression" dxfId="13510" priority="4298" stopIfTrue="1">
      <formula>LEN(TRIM($J$20))=0</formula>
    </cfRule>
  </conditionalFormatting>
  <conditionalFormatting sqref="K20">
    <cfRule type="expression" dxfId="13509" priority="4299" stopIfTrue="1">
      <formula>LEN(TRIM($K$20))=0</formula>
    </cfRule>
  </conditionalFormatting>
  <conditionalFormatting sqref="L20">
    <cfRule type="expression" dxfId="13508" priority="4300" stopIfTrue="1">
      <formula>LEN(TRIM($L$20))=0</formula>
    </cfRule>
  </conditionalFormatting>
  <conditionalFormatting sqref="J21">
    <cfRule type="expression" dxfId="13507" priority="4301" stopIfTrue="1">
      <formula>LEN(TRIM($J$21))=0</formula>
    </cfRule>
  </conditionalFormatting>
  <conditionalFormatting sqref="K21">
    <cfRule type="expression" dxfId="13506" priority="4302" stopIfTrue="1">
      <formula>LEN(TRIM($K$21))=0</formula>
    </cfRule>
  </conditionalFormatting>
  <conditionalFormatting sqref="L21">
    <cfRule type="expression" dxfId="13505" priority="4303" stopIfTrue="1">
      <formula>LEN(TRIM($L$21))=0</formula>
    </cfRule>
  </conditionalFormatting>
  <conditionalFormatting sqref="J22">
    <cfRule type="expression" dxfId="13504" priority="4304" stopIfTrue="1">
      <formula>LEN(TRIM($J$22))=0</formula>
    </cfRule>
  </conditionalFormatting>
  <conditionalFormatting sqref="K22">
    <cfRule type="expression" dxfId="13503" priority="4305" stopIfTrue="1">
      <formula>LEN(TRIM($K$22))=0</formula>
    </cfRule>
  </conditionalFormatting>
  <conditionalFormatting sqref="L22">
    <cfRule type="expression" dxfId="13502" priority="4306" stopIfTrue="1">
      <formula>LEN(TRIM($L$22))=0</formula>
    </cfRule>
  </conditionalFormatting>
  <conditionalFormatting sqref="N20">
    <cfRule type="expression" dxfId="13501" priority="4307" stopIfTrue="1">
      <formula>LEN(TRIM($N$20))=0</formula>
    </cfRule>
  </conditionalFormatting>
  <conditionalFormatting sqref="O20">
    <cfRule type="expression" dxfId="13500" priority="4308" stopIfTrue="1">
      <formula>LEN(TRIM($O$20))=0</formula>
    </cfRule>
  </conditionalFormatting>
  <conditionalFormatting sqref="P20">
    <cfRule type="expression" dxfId="13499" priority="4309" stopIfTrue="1">
      <formula>LEN(TRIM($P$20))=0</formula>
    </cfRule>
  </conditionalFormatting>
  <conditionalFormatting sqref="N21">
    <cfRule type="expression" dxfId="13498" priority="4310" stopIfTrue="1">
      <formula>LEN(TRIM($N$21))=0</formula>
    </cfRule>
  </conditionalFormatting>
  <conditionalFormatting sqref="O21">
    <cfRule type="expression" dxfId="13497" priority="4311" stopIfTrue="1">
      <formula>LEN(TRIM($O$21))=0</formula>
    </cfRule>
  </conditionalFormatting>
  <conditionalFormatting sqref="P21">
    <cfRule type="expression" dxfId="13496" priority="4312" stopIfTrue="1">
      <formula>LEN(TRIM($P$21))=0</formula>
    </cfRule>
  </conditionalFormatting>
  <conditionalFormatting sqref="N22">
    <cfRule type="expression" dxfId="13495" priority="4313" stopIfTrue="1">
      <formula>LEN(TRIM($N$22))=0</formula>
    </cfRule>
  </conditionalFormatting>
  <conditionalFormatting sqref="O22">
    <cfRule type="expression" dxfId="13494" priority="4314" stopIfTrue="1">
      <formula>LEN(TRIM($O$22))=0</formula>
    </cfRule>
  </conditionalFormatting>
  <conditionalFormatting sqref="P22">
    <cfRule type="expression" dxfId="13493" priority="4315" stopIfTrue="1">
      <formula>LEN(TRIM($P$22))=0</formula>
    </cfRule>
  </conditionalFormatting>
  <conditionalFormatting sqref="R20">
    <cfRule type="expression" dxfId="13492" priority="4316" stopIfTrue="1">
      <formula>LEN(TRIM($R$20))=0</formula>
    </cfRule>
  </conditionalFormatting>
  <conditionalFormatting sqref="S20">
    <cfRule type="expression" dxfId="13491" priority="4317" stopIfTrue="1">
      <formula>LEN(TRIM($S$20))=0</formula>
    </cfRule>
  </conditionalFormatting>
  <conditionalFormatting sqref="T20">
    <cfRule type="expression" dxfId="13490" priority="4318" stopIfTrue="1">
      <formula>LEN(TRIM($T$20))=0</formula>
    </cfRule>
  </conditionalFormatting>
  <conditionalFormatting sqref="R21">
    <cfRule type="expression" dxfId="13489" priority="4319" stopIfTrue="1">
      <formula>LEN(TRIM($R$21))=0</formula>
    </cfRule>
  </conditionalFormatting>
  <conditionalFormatting sqref="S21">
    <cfRule type="expression" dxfId="13488" priority="4320" stopIfTrue="1">
      <formula>LEN(TRIM($S$21))=0</formula>
    </cfRule>
  </conditionalFormatting>
  <conditionalFormatting sqref="T21">
    <cfRule type="expression" dxfId="13487" priority="4321" stopIfTrue="1">
      <formula>LEN(TRIM($T$21))=0</formula>
    </cfRule>
  </conditionalFormatting>
  <conditionalFormatting sqref="R22">
    <cfRule type="expression" dxfId="13486" priority="4322" stopIfTrue="1">
      <formula>LEN(TRIM($R$22))=0</formula>
    </cfRule>
  </conditionalFormatting>
  <conditionalFormatting sqref="S22">
    <cfRule type="expression" dxfId="13485" priority="4323" stopIfTrue="1">
      <formula>LEN(TRIM($S$22))=0</formula>
    </cfRule>
  </conditionalFormatting>
  <conditionalFormatting sqref="T22">
    <cfRule type="expression" dxfId="13484" priority="4324" stopIfTrue="1">
      <formula>LEN(TRIM($T$22))=0</formula>
    </cfRule>
  </conditionalFormatting>
  <conditionalFormatting sqref="V20">
    <cfRule type="expression" dxfId="13483" priority="4325" stopIfTrue="1">
      <formula>LEN(TRIM($V$20))=0</formula>
    </cfRule>
  </conditionalFormatting>
  <conditionalFormatting sqref="W20">
    <cfRule type="expression" dxfId="13482" priority="4326" stopIfTrue="1">
      <formula>LEN(TRIM($W$20))=0</formula>
    </cfRule>
  </conditionalFormatting>
  <conditionalFormatting sqref="X20">
    <cfRule type="expression" dxfId="13481" priority="4327" stopIfTrue="1">
      <formula>LEN(TRIM($X$20))=0</formula>
    </cfRule>
  </conditionalFormatting>
  <conditionalFormatting sqref="V21">
    <cfRule type="expression" dxfId="13480" priority="4328" stopIfTrue="1">
      <formula>LEN(TRIM($V$21))=0</formula>
    </cfRule>
  </conditionalFormatting>
  <conditionalFormatting sqref="W21">
    <cfRule type="expression" dxfId="13479" priority="4329" stopIfTrue="1">
      <formula>LEN(TRIM($W$21))=0</formula>
    </cfRule>
  </conditionalFormatting>
  <conditionalFormatting sqref="X21">
    <cfRule type="expression" dxfId="13478" priority="4330" stopIfTrue="1">
      <formula>LEN(TRIM($X$21))=0</formula>
    </cfRule>
  </conditionalFormatting>
  <conditionalFormatting sqref="V22">
    <cfRule type="expression" dxfId="13477" priority="4331" stopIfTrue="1">
      <formula>LEN(TRIM($V$22))=0</formula>
    </cfRule>
  </conditionalFormatting>
  <conditionalFormatting sqref="W22">
    <cfRule type="expression" dxfId="13476" priority="4332" stopIfTrue="1">
      <formula>LEN(TRIM($W$22))=0</formula>
    </cfRule>
  </conditionalFormatting>
  <conditionalFormatting sqref="X22">
    <cfRule type="expression" dxfId="13475" priority="4333" stopIfTrue="1">
      <formula>LEN(TRIM($X$22))=0</formula>
    </cfRule>
  </conditionalFormatting>
  <conditionalFormatting sqref="Z20">
    <cfRule type="expression" dxfId="13474" priority="4334" stopIfTrue="1">
      <formula>LEN(TRIM($Z$20))=0</formula>
    </cfRule>
  </conditionalFormatting>
  <conditionalFormatting sqref="AA20">
    <cfRule type="expression" dxfId="13473" priority="4335" stopIfTrue="1">
      <formula>LEN(TRIM($AA$20))=0</formula>
    </cfRule>
  </conditionalFormatting>
  <conditionalFormatting sqref="AB20">
    <cfRule type="expression" dxfId="13472" priority="4336" stopIfTrue="1">
      <formula>LEN(TRIM($AB$20))=0</formula>
    </cfRule>
  </conditionalFormatting>
  <conditionalFormatting sqref="Z21">
    <cfRule type="expression" dxfId="13471" priority="4337" stopIfTrue="1">
      <formula>LEN(TRIM($Z$21))=0</formula>
    </cfRule>
  </conditionalFormatting>
  <conditionalFormatting sqref="AA21">
    <cfRule type="expression" dxfId="13470" priority="4338" stopIfTrue="1">
      <formula>LEN(TRIM($AA$21))=0</formula>
    </cfRule>
  </conditionalFormatting>
  <conditionalFormatting sqref="AB21">
    <cfRule type="expression" dxfId="13469" priority="4339" stopIfTrue="1">
      <formula>LEN(TRIM($AB$21))=0</formula>
    </cfRule>
  </conditionalFormatting>
  <conditionalFormatting sqref="Z22">
    <cfRule type="expression" dxfId="13468" priority="4340" stopIfTrue="1">
      <formula>LEN(TRIM($Z$22))=0</formula>
    </cfRule>
  </conditionalFormatting>
  <conditionalFormatting sqref="AA22">
    <cfRule type="expression" dxfId="13467" priority="4341" stopIfTrue="1">
      <formula>LEN(TRIM($AA$22))=0</formula>
    </cfRule>
  </conditionalFormatting>
  <conditionalFormatting sqref="AB22">
    <cfRule type="expression" dxfId="13466" priority="4342" stopIfTrue="1">
      <formula>LEN(TRIM($AB$22))=0</formula>
    </cfRule>
  </conditionalFormatting>
  <conditionalFormatting sqref="AD20">
    <cfRule type="expression" dxfId="13465" priority="4343" stopIfTrue="1">
      <formula>LEN(TRIM($AD$20))=0</formula>
    </cfRule>
  </conditionalFormatting>
  <conditionalFormatting sqref="AE20">
    <cfRule type="expression" dxfId="13464" priority="4344" stopIfTrue="1">
      <formula>LEN(TRIM($AE$20))=0</formula>
    </cfRule>
  </conditionalFormatting>
  <conditionalFormatting sqref="AF20">
    <cfRule type="expression" dxfId="13463" priority="4345" stopIfTrue="1">
      <formula>LEN(TRIM($AF$20))=0</formula>
    </cfRule>
  </conditionalFormatting>
  <conditionalFormatting sqref="AD21">
    <cfRule type="expression" dxfId="13462" priority="4346" stopIfTrue="1">
      <formula>LEN(TRIM($AD$21))=0</formula>
    </cfRule>
  </conditionalFormatting>
  <conditionalFormatting sqref="AE21">
    <cfRule type="expression" dxfId="13461" priority="4347" stopIfTrue="1">
      <formula>LEN(TRIM($AE$21))=0</formula>
    </cfRule>
  </conditionalFormatting>
  <conditionalFormatting sqref="AF21">
    <cfRule type="expression" dxfId="13460" priority="4348" stopIfTrue="1">
      <formula>LEN(TRIM($AF$21))=0</formula>
    </cfRule>
  </conditionalFormatting>
  <conditionalFormatting sqref="AD22">
    <cfRule type="expression" dxfId="13459" priority="4349" stopIfTrue="1">
      <formula>LEN(TRIM($AD$22))=0</formula>
    </cfRule>
  </conditionalFormatting>
  <conditionalFormatting sqref="AE22">
    <cfRule type="expression" dxfId="13458" priority="4350" stopIfTrue="1">
      <formula>LEN(TRIM($AE$22))=0</formula>
    </cfRule>
  </conditionalFormatting>
  <conditionalFormatting sqref="AF22">
    <cfRule type="expression" dxfId="13457" priority="4351" stopIfTrue="1">
      <formula>LEN(TRIM($AF$22))=0</formula>
    </cfRule>
  </conditionalFormatting>
  <conditionalFormatting sqref="AH20">
    <cfRule type="expression" dxfId="13456" priority="4352" stopIfTrue="1">
      <formula>LEN(TRIM($AH$20))=0</formula>
    </cfRule>
  </conditionalFormatting>
  <conditionalFormatting sqref="AI20">
    <cfRule type="expression" dxfId="13455" priority="4353" stopIfTrue="1">
      <formula>LEN(TRIM($AI$20))=0</formula>
    </cfRule>
  </conditionalFormatting>
  <conditionalFormatting sqref="AJ20">
    <cfRule type="expression" dxfId="13454" priority="4354" stopIfTrue="1">
      <formula>LEN(TRIM($AJ$20))=0</formula>
    </cfRule>
  </conditionalFormatting>
  <conditionalFormatting sqref="AH21">
    <cfRule type="expression" dxfId="13453" priority="4355" stopIfTrue="1">
      <formula>LEN(TRIM($AH$21))=0</formula>
    </cfRule>
  </conditionalFormatting>
  <conditionalFormatting sqref="AI21">
    <cfRule type="expression" dxfId="13452" priority="4356" stopIfTrue="1">
      <formula>LEN(TRIM($AI$21))=0</formula>
    </cfRule>
  </conditionalFormatting>
  <conditionalFormatting sqref="AJ21">
    <cfRule type="expression" dxfId="13451" priority="4357" stopIfTrue="1">
      <formula>LEN(TRIM($AJ$21))=0</formula>
    </cfRule>
  </conditionalFormatting>
  <conditionalFormatting sqref="AH22">
    <cfRule type="expression" dxfId="13450" priority="4358" stopIfTrue="1">
      <formula>LEN(TRIM($AH$22))=0</formula>
    </cfRule>
  </conditionalFormatting>
  <conditionalFormatting sqref="AI22">
    <cfRule type="expression" dxfId="13449" priority="4359" stopIfTrue="1">
      <formula>LEN(TRIM($AI$22))=0</formula>
    </cfRule>
  </conditionalFormatting>
  <conditionalFormatting sqref="AJ22">
    <cfRule type="expression" dxfId="13448" priority="4360" stopIfTrue="1">
      <formula>LEN(TRIM($AJ$22))=0</formula>
    </cfRule>
  </conditionalFormatting>
  <conditionalFormatting sqref="AL20">
    <cfRule type="expression" dxfId="13447" priority="4361" stopIfTrue="1">
      <formula>LEN(TRIM($AL$20))=0</formula>
    </cfRule>
  </conditionalFormatting>
  <conditionalFormatting sqref="AM20">
    <cfRule type="expression" dxfId="13446" priority="4362" stopIfTrue="1">
      <formula>LEN(TRIM($AM$20))=0</formula>
    </cfRule>
  </conditionalFormatting>
  <conditionalFormatting sqref="AN20">
    <cfRule type="expression" dxfId="13445" priority="4363" stopIfTrue="1">
      <formula>LEN(TRIM($AN$20))=0</formula>
    </cfRule>
  </conditionalFormatting>
  <conditionalFormatting sqref="AL21">
    <cfRule type="expression" dxfId="13444" priority="4364" stopIfTrue="1">
      <formula>LEN(TRIM($AL$21))=0</formula>
    </cfRule>
  </conditionalFormatting>
  <conditionalFormatting sqref="AM21">
    <cfRule type="expression" dxfId="13443" priority="4365" stopIfTrue="1">
      <formula>LEN(TRIM($AM$21))=0</formula>
    </cfRule>
  </conditionalFormatting>
  <conditionalFormatting sqref="AN21">
    <cfRule type="expression" dxfId="13442" priority="4366" stopIfTrue="1">
      <formula>LEN(TRIM($AN$21))=0</formula>
    </cfRule>
  </conditionalFormatting>
  <conditionalFormatting sqref="AL22">
    <cfRule type="expression" dxfId="13441" priority="4367" stopIfTrue="1">
      <formula>LEN(TRIM($AL$22))=0</formula>
    </cfRule>
  </conditionalFormatting>
  <conditionalFormatting sqref="AM22">
    <cfRule type="expression" dxfId="13440" priority="4368" stopIfTrue="1">
      <formula>LEN(TRIM($AM$22))=0</formula>
    </cfRule>
  </conditionalFormatting>
  <conditionalFormatting sqref="AN22">
    <cfRule type="expression" dxfId="13439" priority="4369" stopIfTrue="1">
      <formula>LEN(TRIM($AN$22))=0</formula>
    </cfRule>
  </conditionalFormatting>
  <conditionalFormatting sqref="AP20">
    <cfRule type="expression" dxfId="13438" priority="4370" stopIfTrue="1">
      <formula>LEN(TRIM($AP$20))=0</formula>
    </cfRule>
  </conditionalFormatting>
  <conditionalFormatting sqref="AQ20">
    <cfRule type="expression" dxfId="13437" priority="4371" stopIfTrue="1">
      <formula>LEN(TRIM($AQ$20))=0</formula>
    </cfRule>
  </conditionalFormatting>
  <conditionalFormatting sqref="AR20">
    <cfRule type="expression" dxfId="13436" priority="4372" stopIfTrue="1">
      <formula>LEN(TRIM($AR$20))=0</formula>
    </cfRule>
  </conditionalFormatting>
  <conditionalFormatting sqref="AP21">
    <cfRule type="expression" dxfId="13435" priority="4373" stopIfTrue="1">
      <formula>LEN(TRIM($AP$21))=0</formula>
    </cfRule>
  </conditionalFormatting>
  <conditionalFormatting sqref="AQ21">
    <cfRule type="expression" dxfId="13434" priority="4374" stopIfTrue="1">
      <formula>LEN(TRIM($AQ$21))=0</formula>
    </cfRule>
  </conditionalFormatting>
  <conditionalFormatting sqref="AR21">
    <cfRule type="expression" dxfId="13433" priority="4375" stopIfTrue="1">
      <formula>LEN(TRIM($AR$21))=0</formula>
    </cfRule>
  </conditionalFormatting>
  <conditionalFormatting sqref="AP22">
    <cfRule type="expression" dxfId="13432" priority="4376" stopIfTrue="1">
      <formula>LEN(TRIM($AP$22))=0</formula>
    </cfRule>
  </conditionalFormatting>
  <conditionalFormatting sqref="AQ22">
    <cfRule type="expression" dxfId="13431" priority="4377" stopIfTrue="1">
      <formula>LEN(TRIM($AQ$22))=0</formula>
    </cfRule>
  </conditionalFormatting>
  <conditionalFormatting sqref="AR22">
    <cfRule type="expression" dxfId="13430" priority="4378" stopIfTrue="1">
      <formula>LEN(TRIM($AR$22))=0</formula>
    </cfRule>
  </conditionalFormatting>
  <conditionalFormatting sqref="AT20">
    <cfRule type="expression" dxfId="13429" priority="4379" stopIfTrue="1">
      <formula>LEN(TRIM($AT$20))=0</formula>
    </cfRule>
  </conditionalFormatting>
  <conditionalFormatting sqref="AU20">
    <cfRule type="expression" dxfId="13428" priority="4380" stopIfTrue="1">
      <formula>LEN(TRIM($AU$20))=0</formula>
    </cfRule>
  </conditionalFormatting>
  <conditionalFormatting sqref="AV20">
    <cfRule type="expression" dxfId="13427" priority="4381" stopIfTrue="1">
      <formula>LEN(TRIM($AV$20))=0</formula>
    </cfRule>
  </conditionalFormatting>
  <conditionalFormatting sqref="AT21">
    <cfRule type="expression" dxfId="13426" priority="4382" stopIfTrue="1">
      <formula>LEN(TRIM($AT$21))=0</formula>
    </cfRule>
  </conditionalFormatting>
  <conditionalFormatting sqref="AU21">
    <cfRule type="expression" dxfId="13425" priority="4383" stopIfTrue="1">
      <formula>LEN(TRIM($AU$21))=0</formula>
    </cfRule>
  </conditionalFormatting>
  <conditionalFormatting sqref="AV21">
    <cfRule type="expression" dxfId="13424" priority="4384" stopIfTrue="1">
      <formula>LEN(TRIM($AV$21))=0</formula>
    </cfRule>
  </conditionalFormatting>
  <conditionalFormatting sqref="AT22">
    <cfRule type="expression" dxfId="13423" priority="4385" stopIfTrue="1">
      <formula>LEN(TRIM($AT$22))=0</formula>
    </cfRule>
  </conditionalFormatting>
  <conditionalFormatting sqref="AU22">
    <cfRule type="expression" dxfId="13422" priority="4386" stopIfTrue="1">
      <formula>LEN(TRIM($AU$22))=0</formula>
    </cfRule>
  </conditionalFormatting>
  <conditionalFormatting sqref="AV22">
    <cfRule type="expression" dxfId="13421" priority="4387" stopIfTrue="1">
      <formula>LEN(TRIM($AV$22))=0</formula>
    </cfRule>
  </conditionalFormatting>
  <conditionalFormatting sqref="BB20">
    <cfRule type="expression" dxfId="13420" priority="4388" stopIfTrue="1">
      <formula>LEN(TRIM($BB$20))=0</formula>
    </cfRule>
  </conditionalFormatting>
  <conditionalFormatting sqref="BC20">
    <cfRule type="expression" dxfId="13419" priority="4389" stopIfTrue="1">
      <formula>LEN(TRIM($BC$20))=0</formula>
    </cfRule>
  </conditionalFormatting>
  <conditionalFormatting sqref="BD20">
    <cfRule type="expression" dxfId="13418" priority="4390" stopIfTrue="1">
      <formula>LEN(TRIM($BD$20))=0</formula>
    </cfRule>
  </conditionalFormatting>
  <conditionalFormatting sqref="BB21">
    <cfRule type="expression" dxfId="13417" priority="4391" stopIfTrue="1">
      <formula>LEN(TRIM($BB$21))=0</formula>
    </cfRule>
  </conditionalFormatting>
  <conditionalFormatting sqref="BC21">
    <cfRule type="expression" dxfId="13416" priority="4392" stopIfTrue="1">
      <formula>LEN(TRIM($BC$21))=0</formula>
    </cfRule>
  </conditionalFormatting>
  <conditionalFormatting sqref="BD21">
    <cfRule type="expression" dxfId="13415" priority="4393" stopIfTrue="1">
      <formula>LEN(TRIM($BD$21))=0</formula>
    </cfRule>
  </conditionalFormatting>
  <conditionalFormatting sqref="BB22">
    <cfRule type="expression" dxfId="13414" priority="4394" stopIfTrue="1">
      <formula>LEN(TRIM($BB$22))=0</formula>
    </cfRule>
  </conditionalFormatting>
  <conditionalFormatting sqref="BC22">
    <cfRule type="expression" dxfId="13413" priority="4395" stopIfTrue="1">
      <formula>LEN(TRIM($BC$22))=0</formula>
    </cfRule>
  </conditionalFormatting>
  <conditionalFormatting sqref="BD22">
    <cfRule type="expression" dxfId="13412" priority="4396" stopIfTrue="1">
      <formula>LEN(TRIM($BD$22))=0</formula>
    </cfRule>
  </conditionalFormatting>
  <conditionalFormatting sqref="BF20">
    <cfRule type="expression" dxfId="13411" priority="4397" stopIfTrue="1">
      <formula>LEN(TRIM($BF$20))=0</formula>
    </cfRule>
  </conditionalFormatting>
  <conditionalFormatting sqref="BG20">
    <cfRule type="expression" dxfId="13410" priority="4398" stopIfTrue="1">
      <formula>LEN(TRIM($BG$20))=0</formula>
    </cfRule>
  </conditionalFormatting>
  <conditionalFormatting sqref="BH20">
    <cfRule type="expression" dxfId="13409" priority="4399" stopIfTrue="1">
      <formula>LEN(TRIM($BH$20))=0</formula>
    </cfRule>
  </conditionalFormatting>
  <conditionalFormatting sqref="BF21">
    <cfRule type="expression" dxfId="13408" priority="4400" stopIfTrue="1">
      <formula>LEN(TRIM($BF$21))=0</formula>
    </cfRule>
  </conditionalFormatting>
  <conditionalFormatting sqref="BG21">
    <cfRule type="expression" dxfId="13407" priority="4401" stopIfTrue="1">
      <formula>LEN(TRIM($BG$21))=0</formula>
    </cfRule>
  </conditionalFormatting>
  <conditionalFormatting sqref="BH21">
    <cfRule type="expression" dxfId="13406" priority="4402" stopIfTrue="1">
      <formula>LEN(TRIM($BH$21))=0</formula>
    </cfRule>
  </conditionalFormatting>
  <conditionalFormatting sqref="BF22">
    <cfRule type="expression" dxfId="13405" priority="4403" stopIfTrue="1">
      <formula>LEN(TRIM($BF$22))=0</formula>
    </cfRule>
  </conditionalFormatting>
  <conditionalFormatting sqref="BG22">
    <cfRule type="expression" dxfId="13404" priority="4404" stopIfTrue="1">
      <formula>LEN(TRIM($BG$22))=0</formula>
    </cfRule>
  </conditionalFormatting>
  <conditionalFormatting sqref="BH22">
    <cfRule type="expression" dxfId="13403" priority="4405" stopIfTrue="1">
      <formula>LEN(TRIM($BH$22))=0</formula>
    </cfRule>
  </conditionalFormatting>
  <conditionalFormatting sqref="F26">
    <cfRule type="expression" dxfId="13402" priority="4406" stopIfTrue="1">
      <formula>LEN(TRIM($F$26))=0</formula>
    </cfRule>
  </conditionalFormatting>
  <conditionalFormatting sqref="G26">
    <cfRule type="expression" dxfId="13401" priority="4407" stopIfTrue="1">
      <formula>LEN(TRIM($G$26))=0</formula>
    </cfRule>
  </conditionalFormatting>
  <conditionalFormatting sqref="H26">
    <cfRule type="expression" dxfId="13400" priority="4408" stopIfTrue="1">
      <formula>LEN(TRIM($H$26))=0</formula>
    </cfRule>
  </conditionalFormatting>
  <conditionalFormatting sqref="J26">
    <cfRule type="expression" dxfId="13399" priority="4409" stopIfTrue="1">
      <formula>LEN(TRIM($J$26))=0</formula>
    </cfRule>
  </conditionalFormatting>
  <conditionalFormatting sqref="K26">
    <cfRule type="expression" dxfId="13398" priority="4410" stopIfTrue="1">
      <formula>LEN(TRIM($K$26))=0</formula>
    </cfRule>
  </conditionalFormatting>
  <conditionalFormatting sqref="L26">
    <cfRule type="expression" dxfId="13397" priority="4411" stopIfTrue="1">
      <formula>LEN(TRIM($L$26))=0</formula>
    </cfRule>
  </conditionalFormatting>
  <conditionalFormatting sqref="N26">
    <cfRule type="expression" dxfId="13396" priority="4412" stopIfTrue="1">
      <formula>LEN(TRIM($N$26))=0</formula>
    </cfRule>
  </conditionalFormatting>
  <conditionalFormatting sqref="O26">
    <cfRule type="expression" dxfId="13395" priority="4413" stopIfTrue="1">
      <formula>LEN(TRIM($O$26))=0</formula>
    </cfRule>
  </conditionalFormatting>
  <conditionalFormatting sqref="P26">
    <cfRule type="expression" dxfId="13394" priority="4414" stopIfTrue="1">
      <formula>LEN(TRIM($P$26))=0</formula>
    </cfRule>
  </conditionalFormatting>
  <conditionalFormatting sqref="R26">
    <cfRule type="expression" dxfId="13393" priority="4415" stopIfTrue="1">
      <formula>LEN(TRIM($R$26))=0</formula>
    </cfRule>
  </conditionalFormatting>
  <conditionalFormatting sqref="S26">
    <cfRule type="expression" dxfId="13392" priority="4416" stopIfTrue="1">
      <formula>LEN(TRIM($S$26))=0</formula>
    </cfRule>
  </conditionalFormatting>
  <conditionalFormatting sqref="T26">
    <cfRule type="expression" dxfId="13391" priority="4417" stopIfTrue="1">
      <formula>LEN(TRIM($T$26))=0</formula>
    </cfRule>
  </conditionalFormatting>
  <conditionalFormatting sqref="V26">
    <cfRule type="expression" dxfId="13390" priority="4418" stopIfTrue="1">
      <formula>LEN(TRIM($V$26))=0</formula>
    </cfRule>
  </conditionalFormatting>
  <conditionalFormatting sqref="W26">
    <cfRule type="expression" dxfId="13389" priority="4419" stopIfTrue="1">
      <formula>LEN(TRIM($W$26))=0</formula>
    </cfRule>
  </conditionalFormatting>
  <conditionalFormatting sqref="X26">
    <cfRule type="expression" dxfId="13388" priority="4420" stopIfTrue="1">
      <formula>LEN(TRIM($X$26))=0</formula>
    </cfRule>
  </conditionalFormatting>
  <conditionalFormatting sqref="Z26">
    <cfRule type="expression" dxfId="13387" priority="4421" stopIfTrue="1">
      <formula>LEN(TRIM($Z$26))=0</formula>
    </cfRule>
  </conditionalFormatting>
  <conditionalFormatting sqref="AA26">
    <cfRule type="expression" dxfId="13386" priority="4422" stopIfTrue="1">
      <formula>LEN(TRIM($AA$26))=0</formula>
    </cfRule>
  </conditionalFormatting>
  <conditionalFormatting sqref="AB26">
    <cfRule type="expression" dxfId="13385" priority="4423" stopIfTrue="1">
      <formula>LEN(TRIM($AB$26))=0</formula>
    </cfRule>
  </conditionalFormatting>
  <conditionalFormatting sqref="AD26">
    <cfRule type="expression" dxfId="13384" priority="4424" stopIfTrue="1">
      <formula>LEN(TRIM($AD$26))=0</formula>
    </cfRule>
  </conditionalFormatting>
  <conditionalFormatting sqref="AE26">
    <cfRule type="expression" dxfId="13383" priority="4425" stopIfTrue="1">
      <formula>LEN(TRIM($AE$26))=0</formula>
    </cfRule>
  </conditionalFormatting>
  <conditionalFormatting sqref="AF26">
    <cfRule type="expression" dxfId="13382" priority="4426" stopIfTrue="1">
      <formula>LEN(TRIM($AF$26))=0</formula>
    </cfRule>
  </conditionalFormatting>
  <conditionalFormatting sqref="AH26">
    <cfRule type="expression" dxfId="13381" priority="4427" stopIfTrue="1">
      <formula>LEN(TRIM($AH$26))=0</formula>
    </cfRule>
  </conditionalFormatting>
  <conditionalFormatting sqref="AI26">
    <cfRule type="expression" dxfId="13380" priority="4428" stopIfTrue="1">
      <formula>LEN(TRIM($AI$26))=0</formula>
    </cfRule>
  </conditionalFormatting>
  <conditionalFormatting sqref="AJ26">
    <cfRule type="expression" dxfId="13379" priority="4429" stopIfTrue="1">
      <formula>LEN(TRIM($AJ$26))=0</formula>
    </cfRule>
  </conditionalFormatting>
  <conditionalFormatting sqref="AL26">
    <cfRule type="expression" dxfId="13378" priority="4430" stopIfTrue="1">
      <formula>LEN(TRIM($AL$26))=0</formula>
    </cfRule>
  </conditionalFormatting>
  <conditionalFormatting sqref="AM26">
    <cfRule type="expression" dxfId="13377" priority="4431" stopIfTrue="1">
      <formula>LEN(TRIM($AM$26))=0</formula>
    </cfRule>
  </conditionalFormatting>
  <conditionalFormatting sqref="AN26">
    <cfRule type="expression" dxfId="13376" priority="4432" stopIfTrue="1">
      <formula>LEN(TRIM($AN$26))=0</formula>
    </cfRule>
  </conditionalFormatting>
  <conditionalFormatting sqref="AP26">
    <cfRule type="expression" dxfId="13375" priority="4433" stopIfTrue="1">
      <formula>LEN(TRIM($AP$26))=0</formula>
    </cfRule>
  </conditionalFormatting>
  <conditionalFormatting sqref="AQ26">
    <cfRule type="expression" dxfId="13374" priority="4434" stopIfTrue="1">
      <formula>LEN(TRIM($AQ$26))=0</formula>
    </cfRule>
  </conditionalFormatting>
  <conditionalFormatting sqref="AR26">
    <cfRule type="expression" dxfId="13373" priority="4435" stopIfTrue="1">
      <formula>LEN(TRIM($AR$26))=0</formula>
    </cfRule>
  </conditionalFormatting>
  <conditionalFormatting sqref="AT26">
    <cfRule type="expression" dxfId="13372" priority="4436" stopIfTrue="1">
      <formula>LEN(TRIM($AT$26))=0</formula>
    </cfRule>
  </conditionalFormatting>
  <conditionalFormatting sqref="AU26">
    <cfRule type="expression" dxfId="13371" priority="4437" stopIfTrue="1">
      <formula>LEN(TRIM($AU$26))=0</formula>
    </cfRule>
  </conditionalFormatting>
  <conditionalFormatting sqref="AV26">
    <cfRule type="expression" dxfId="13370" priority="4438" stopIfTrue="1">
      <formula>LEN(TRIM($AV$26))=0</formula>
    </cfRule>
  </conditionalFormatting>
  <conditionalFormatting sqref="BB26">
    <cfRule type="expression" dxfId="13369" priority="4439" stopIfTrue="1">
      <formula>LEN(TRIM($BB$26))=0</formula>
    </cfRule>
  </conditionalFormatting>
  <conditionalFormatting sqref="BC26">
    <cfRule type="expression" dxfId="13368" priority="4440" stopIfTrue="1">
      <formula>LEN(TRIM($BC$26))=0</formula>
    </cfRule>
  </conditionalFormatting>
  <conditionalFormatting sqref="BD26">
    <cfRule type="expression" dxfId="13367" priority="4441" stopIfTrue="1">
      <formula>LEN(TRIM($BD$26))=0</formula>
    </cfRule>
  </conditionalFormatting>
  <conditionalFormatting sqref="BF26">
    <cfRule type="expression" dxfId="13366" priority="4442" stopIfTrue="1">
      <formula>LEN(TRIM($BF$26))=0</formula>
    </cfRule>
  </conditionalFormatting>
  <conditionalFormatting sqref="BG26">
    <cfRule type="expression" dxfId="13365" priority="4443" stopIfTrue="1">
      <formula>LEN(TRIM($BG$26))=0</formula>
    </cfRule>
  </conditionalFormatting>
  <conditionalFormatting sqref="BH26">
    <cfRule type="expression" dxfId="13364" priority="4444" stopIfTrue="1">
      <formula>LEN(TRIM($BH$26))=0</formula>
    </cfRule>
  </conditionalFormatting>
  <conditionalFormatting sqref="F28">
    <cfRule type="expression" dxfId="13363" priority="4445" stopIfTrue="1">
      <formula>LEN(TRIM($F$28))=0</formula>
    </cfRule>
  </conditionalFormatting>
  <conditionalFormatting sqref="G28">
    <cfRule type="expression" dxfId="13362" priority="4446" stopIfTrue="1">
      <formula>LEN(TRIM($G$28))=0</formula>
    </cfRule>
  </conditionalFormatting>
  <conditionalFormatting sqref="H28">
    <cfRule type="expression" dxfId="13361" priority="4447" stopIfTrue="1">
      <formula>LEN(TRIM($H$28))=0</formula>
    </cfRule>
  </conditionalFormatting>
  <conditionalFormatting sqref="F29">
    <cfRule type="expression" dxfId="13360" priority="4448" stopIfTrue="1">
      <formula>LEN(TRIM($F$29))=0</formula>
    </cfRule>
  </conditionalFormatting>
  <conditionalFormatting sqref="G29">
    <cfRule type="expression" dxfId="13359" priority="4449" stopIfTrue="1">
      <formula>LEN(TRIM($G$29))=0</formula>
    </cfRule>
  </conditionalFormatting>
  <conditionalFormatting sqref="H29">
    <cfRule type="expression" dxfId="13358" priority="4450" stopIfTrue="1">
      <formula>LEN(TRIM($H$29))=0</formula>
    </cfRule>
  </conditionalFormatting>
  <conditionalFormatting sqref="F30">
    <cfRule type="expression" dxfId="13357" priority="4451" stopIfTrue="1">
      <formula>LEN(TRIM($F$30))=0</formula>
    </cfRule>
  </conditionalFormatting>
  <conditionalFormatting sqref="G30">
    <cfRule type="expression" dxfId="13356" priority="4452" stopIfTrue="1">
      <formula>LEN(TRIM($G$30))=0</formula>
    </cfRule>
  </conditionalFormatting>
  <conditionalFormatting sqref="H30">
    <cfRule type="expression" dxfId="13355" priority="4453" stopIfTrue="1">
      <formula>LEN(TRIM($H$30))=0</formula>
    </cfRule>
  </conditionalFormatting>
  <conditionalFormatting sqref="F31">
    <cfRule type="expression" dxfId="13354" priority="4454" stopIfTrue="1">
      <formula>LEN(TRIM($F$31))=0</formula>
    </cfRule>
  </conditionalFormatting>
  <conditionalFormatting sqref="G31">
    <cfRule type="expression" dxfId="13353" priority="4455" stopIfTrue="1">
      <formula>LEN(TRIM($G$31))=0</formula>
    </cfRule>
  </conditionalFormatting>
  <conditionalFormatting sqref="H31">
    <cfRule type="expression" dxfId="13352" priority="4456" stopIfTrue="1">
      <formula>LEN(TRIM($H$31))=0</formula>
    </cfRule>
  </conditionalFormatting>
  <conditionalFormatting sqref="F32">
    <cfRule type="expression" dxfId="13351" priority="4457" stopIfTrue="1">
      <formula>LEN(TRIM($F$32))=0</formula>
    </cfRule>
  </conditionalFormatting>
  <conditionalFormatting sqref="G32">
    <cfRule type="expression" dxfId="13350" priority="4458" stopIfTrue="1">
      <formula>LEN(TRIM($G$32))=0</formula>
    </cfRule>
  </conditionalFormatting>
  <conditionalFormatting sqref="H32">
    <cfRule type="expression" dxfId="13349" priority="4459" stopIfTrue="1">
      <formula>LEN(TRIM($H$32))=0</formula>
    </cfRule>
  </conditionalFormatting>
  <conditionalFormatting sqref="F33">
    <cfRule type="expression" dxfId="13348" priority="4460" stopIfTrue="1">
      <formula>LEN(TRIM($F$33))=0</formula>
    </cfRule>
  </conditionalFormatting>
  <conditionalFormatting sqref="G33">
    <cfRule type="expression" dxfId="13347" priority="4461" stopIfTrue="1">
      <formula>LEN(TRIM($G$33))=0</formula>
    </cfRule>
  </conditionalFormatting>
  <conditionalFormatting sqref="H33">
    <cfRule type="expression" dxfId="13346" priority="4462" stopIfTrue="1">
      <formula>LEN(TRIM($H$33))=0</formula>
    </cfRule>
  </conditionalFormatting>
  <conditionalFormatting sqref="F34">
    <cfRule type="expression" dxfId="13345" priority="4463" stopIfTrue="1">
      <formula>LEN(TRIM($F$34))=0</formula>
    </cfRule>
  </conditionalFormatting>
  <conditionalFormatting sqref="G34">
    <cfRule type="expression" dxfId="13344" priority="4464" stopIfTrue="1">
      <formula>LEN(TRIM($G$34))=0</formula>
    </cfRule>
  </conditionalFormatting>
  <conditionalFormatting sqref="H34">
    <cfRule type="expression" dxfId="13343" priority="4465" stopIfTrue="1">
      <formula>LEN(TRIM($H$34))=0</formula>
    </cfRule>
  </conditionalFormatting>
  <conditionalFormatting sqref="J28">
    <cfRule type="expression" dxfId="13342" priority="4466" stopIfTrue="1">
      <formula>LEN(TRIM($J$28))=0</formula>
    </cfRule>
  </conditionalFormatting>
  <conditionalFormatting sqref="K28">
    <cfRule type="expression" dxfId="13341" priority="4467" stopIfTrue="1">
      <formula>LEN(TRIM($K$28))=0</formula>
    </cfRule>
  </conditionalFormatting>
  <conditionalFormatting sqref="L28">
    <cfRule type="expression" dxfId="13340" priority="4468" stopIfTrue="1">
      <formula>LEN(TRIM($L$28))=0</formula>
    </cfRule>
  </conditionalFormatting>
  <conditionalFormatting sqref="J29">
    <cfRule type="expression" dxfId="13339" priority="4469" stopIfTrue="1">
      <formula>LEN(TRIM($J$29))=0</formula>
    </cfRule>
  </conditionalFormatting>
  <conditionalFormatting sqref="K29">
    <cfRule type="expression" dxfId="13338" priority="4470" stopIfTrue="1">
      <formula>LEN(TRIM($K$29))=0</formula>
    </cfRule>
  </conditionalFormatting>
  <conditionalFormatting sqref="L29">
    <cfRule type="expression" dxfId="13337" priority="4471" stopIfTrue="1">
      <formula>LEN(TRIM($L$29))=0</formula>
    </cfRule>
  </conditionalFormatting>
  <conditionalFormatting sqref="J30">
    <cfRule type="expression" dxfId="13336" priority="4472" stopIfTrue="1">
      <formula>LEN(TRIM($J$30))=0</formula>
    </cfRule>
  </conditionalFormatting>
  <conditionalFormatting sqref="K30">
    <cfRule type="expression" dxfId="13335" priority="4473" stopIfTrue="1">
      <formula>LEN(TRIM($K$30))=0</formula>
    </cfRule>
  </conditionalFormatting>
  <conditionalFormatting sqref="L30">
    <cfRule type="expression" dxfId="13334" priority="4474" stopIfTrue="1">
      <formula>LEN(TRIM($L$30))=0</formula>
    </cfRule>
  </conditionalFormatting>
  <conditionalFormatting sqref="J31">
    <cfRule type="expression" dxfId="13333" priority="4475" stopIfTrue="1">
      <formula>LEN(TRIM($J$31))=0</formula>
    </cfRule>
  </conditionalFormatting>
  <conditionalFormatting sqref="K31">
    <cfRule type="expression" dxfId="13332" priority="4476" stopIfTrue="1">
      <formula>LEN(TRIM($K$31))=0</formula>
    </cfRule>
  </conditionalFormatting>
  <conditionalFormatting sqref="L31">
    <cfRule type="expression" dxfId="13331" priority="4477" stopIfTrue="1">
      <formula>LEN(TRIM($L$31))=0</formula>
    </cfRule>
  </conditionalFormatting>
  <conditionalFormatting sqref="J32">
    <cfRule type="expression" dxfId="13330" priority="4478" stopIfTrue="1">
      <formula>LEN(TRIM($J$32))=0</formula>
    </cfRule>
  </conditionalFormatting>
  <conditionalFormatting sqref="K32">
    <cfRule type="expression" dxfId="13329" priority="4479" stopIfTrue="1">
      <formula>LEN(TRIM($K$32))=0</formula>
    </cfRule>
  </conditionalFormatting>
  <conditionalFormatting sqref="L32">
    <cfRule type="expression" dxfId="13328" priority="4480" stopIfTrue="1">
      <formula>LEN(TRIM($L$32))=0</formula>
    </cfRule>
  </conditionalFormatting>
  <conditionalFormatting sqref="J33">
    <cfRule type="expression" dxfId="13327" priority="4481" stopIfTrue="1">
      <formula>LEN(TRIM($J$33))=0</formula>
    </cfRule>
  </conditionalFormatting>
  <conditionalFormatting sqref="K33">
    <cfRule type="expression" dxfId="13326" priority="4482" stopIfTrue="1">
      <formula>LEN(TRIM($K$33))=0</formula>
    </cfRule>
  </conditionalFormatting>
  <conditionalFormatting sqref="L33">
    <cfRule type="expression" dxfId="13325" priority="4483" stopIfTrue="1">
      <formula>LEN(TRIM($L$33))=0</formula>
    </cfRule>
  </conditionalFormatting>
  <conditionalFormatting sqref="J34">
    <cfRule type="expression" dxfId="13324" priority="4484" stopIfTrue="1">
      <formula>LEN(TRIM($J$34))=0</formula>
    </cfRule>
  </conditionalFormatting>
  <conditionalFormatting sqref="K34">
    <cfRule type="expression" dxfId="13323" priority="4485" stopIfTrue="1">
      <formula>LEN(TRIM($K$34))=0</formula>
    </cfRule>
  </conditionalFormatting>
  <conditionalFormatting sqref="L34">
    <cfRule type="expression" dxfId="13322" priority="4486" stopIfTrue="1">
      <formula>LEN(TRIM($L$34))=0</formula>
    </cfRule>
  </conditionalFormatting>
  <conditionalFormatting sqref="N28">
    <cfRule type="expression" dxfId="13321" priority="4487" stopIfTrue="1">
      <formula>LEN(TRIM($N$28))=0</formula>
    </cfRule>
  </conditionalFormatting>
  <conditionalFormatting sqref="O28">
    <cfRule type="expression" dxfId="13320" priority="4488" stopIfTrue="1">
      <formula>LEN(TRIM($O$28))=0</formula>
    </cfRule>
  </conditionalFormatting>
  <conditionalFormatting sqref="P28">
    <cfRule type="expression" dxfId="13319" priority="4489" stopIfTrue="1">
      <formula>LEN(TRIM($P$28))=0</formula>
    </cfRule>
  </conditionalFormatting>
  <conditionalFormatting sqref="N29">
    <cfRule type="expression" dxfId="13318" priority="4490" stopIfTrue="1">
      <formula>LEN(TRIM($N$29))=0</formula>
    </cfRule>
  </conditionalFormatting>
  <conditionalFormatting sqref="O29">
    <cfRule type="expression" dxfId="13317" priority="4491" stopIfTrue="1">
      <formula>LEN(TRIM($O$29))=0</formula>
    </cfRule>
  </conditionalFormatting>
  <conditionalFormatting sqref="P29">
    <cfRule type="expression" dxfId="13316" priority="4492" stopIfTrue="1">
      <formula>LEN(TRIM($P$29))=0</formula>
    </cfRule>
  </conditionalFormatting>
  <conditionalFormatting sqref="N30">
    <cfRule type="expression" dxfId="13315" priority="4493" stopIfTrue="1">
      <formula>LEN(TRIM($N$30))=0</formula>
    </cfRule>
  </conditionalFormatting>
  <conditionalFormatting sqref="O30">
    <cfRule type="expression" dxfId="13314" priority="4494" stopIfTrue="1">
      <formula>LEN(TRIM($O$30))=0</formula>
    </cfRule>
  </conditionalFormatting>
  <conditionalFormatting sqref="P30">
    <cfRule type="expression" dxfId="13313" priority="4495" stopIfTrue="1">
      <formula>LEN(TRIM($P$30))=0</formula>
    </cfRule>
  </conditionalFormatting>
  <conditionalFormatting sqref="N31">
    <cfRule type="expression" dxfId="13312" priority="4496" stopIfTrue="1">
      <formula>LEN(TRIM($N$31))=0</formula>
    </cfRule>
  </conditionalFormatting>
  <conditionalFormatting sqref="O31">
    <cfRule type="expression" dxfId="13311" priority="4497" stopIfTrue="1">
      <formula>LEN(TRIM($O$31))=0</formula>
    </cfRule>
  </conditionalFormatting>
  <conditionalFormatting sqref="P31">
    <cfRule type="expression" dxfId="13310" priority="4498" stopIfTrue="1">
      <formula>LEN(TRIM($P$31))=0</formula>
    </cfRule>
  </conditionalFormatting>
  <conditionalFormatting sqref="N32">
    <cfRule type="expression" dxfId="13309" priority="4499" stopIfTrue="1">
      <formula>LEN(TRIM($N$32))=0</formula>
    </cfRule>
  </conditionalFormatting>
  <conditionalFormatting sqref="O32">
    <cfRule type="expression" dxfId="13308" priority="4500" stopIfTrue="1">
      <formula>LEN(TRIM($O$32))=0</formula>
    </cfRule>
  </conditionalFormatting>
  <conditionalFormatting sqref="P32">
    <cfRule type="expression" dxfId="13307" priority="4501" stopIfTrue="1">
      <formula>LEN(TRIM($P$32))=0</formula>
    </cfRule>
  </conditionalFormatting>
  <conditionalFormatting sqref="N33">
    <cfRule type="expression" dxfId="13306" priority="4502" stopIfTrue="1">
      <formula>LEN(TRIM($N$33))=0</formula>
    </cfRule>
  </conditionalFormatting>
  <conditionalFormatting sqref="O33">
    <cfRule type="expression" dxfId="13305" priority="4503" stopIfTrue="1">
      <formula>LEN(TRIM($O$33))=0</formula>
    </cfRule>
  </conditionalFormatting>
  <conditionalFormatting sqref="P33">
    <cfRule type="expression" dxfId="13304" priority="4504" stopIfTrue="1">
      <formula>LEN(TRIM($P$33))=0</formula>
    </cfRule>
  </conditionalFormatting>
  <conditionalFormatting sqref="N34">
    <cfRule type="expression" dxfId="13303" priority="4505" stopIfTrue="1">
      <formula>LEN(TRIM($N$34))=0</formula>
    </cfRule>
  </conditionalFormatting>
  <conditionalFormatting sqref="O34">
    <cfRule type="expression" dxfId="13302" priority="4506" stopIfTrue="1">
      <formula>LEN(TRIM($O$34))=0</formula>
    </cfRule>
  </conditionalFormatting>
  <conditionalFormatting sqref="P34">
    <cfRule type="expression" dxfId="13301" priority="4507" stopIfTrue="1">
      <formula>LEN(TRIM($P$34))=0</formula>
    </cfRule>
  </conditionalFormatting>
  <conditionalFormatting sqref="R28">
    <cfRule type="expression" dxfId="13300" priority="4508" stopIfTrue="1">
      <formula>LEN(TRIM($R$28))=0</formula>
    </cfRule>
  </conditionalFormatting>
  <conditionalFormatting sqref="S28">
    <cfRule type="expression" dxfId="13299" priority="4509" stopIfTrue="1">
      <formula>LEN(TRIM($S$28))=0</formula>
    </cfRule>
  </conditionalFormatting>
  <conditionalFormatting sqref="T28">
    <cfRule type="expression" dxfId="13298" priority="4510" stopIfTrue="1">
      <formula>LEN(TRIM($T$28))=0</formula>
    </cfRule>
  </conditionalFormatting>
  <conditionalFormatting sqref="R29">
    <cfRule type="expression" dxfId="13297" priority="4511" stopIfTrue="1">
      <formula>LEN(TRIM($R$29))=0</formula>
    </cfRule>
  </conditionalFormatting>
  <conditionalFormatting sqref="S29">
    <cfRule type="expression" dxfId="13296" priority="4512" stopIfTrue="1">
      <formula>LEN(TRIM($S$29))=0</formula>
    </cfRule>
  </conditionalFormatting>
  <conditionalFormatting sqref="T29">
    <cfRule type="expression" dxfId="13295" priority="4513" stopIfTrue="1">
      <formula>LEN(TRIM($T$29))=0</formula>
    </cfRule>
  </conditionalFormatting>
  <conditionalFormatting sqref="R30">
    <cfRule type="expression" dxfId="13294" priority="4514" stopIfTrue="1">
      <formula>LEN(TRIM($R$30))=0</formula>
    </cfRule>
  </conditionalFormatting>
  <conditionalFormatting sqref="S30">
    <cfRule type="expression" dxfId="13293" priority="4515" stopIfTrue="1">
      <formula>LEN(TRIM($S$30))=0</formula>
    </cfRule>
  </conditionalFormatting>
  <conditionalFormatting sqref="T30">
    <cfRule type="expression" dxfId="13292" priority="4516" stopIfTrue="1">
      <formula>LEN(TRIM($T$30))=0</formula>
    </cfRule>
  </conditionalFormatting>
  <conditionalFormatting sqref="R31">
    <cfRule type="expression" dxfId="13291" priority="4517" stopIfTrue="1">
      <formula>LEN(TRIM($R$31))=0</formula>
    </cfRule>
  </conditionalFormatting>
  <conditionalFormatting sqref="S31">
    <cfRule type="expression" dxfId="13290" priority="4518" stopIfTrue="1">
      <formula>LEN(TRIM($S$31))=0</formula>
    </cfRule>
  </conditionalFormatting>
  <conditionalFormatting sqref="T31">
    <cfRule type="expression" dxfId="13289" priority="4519" stopIfTrue="1">
      <formula>LEN(TRIM($T$31))=0</formula>
    </cfRule>
  </conditionalFormatting>
  <conditionalFormatting sqref="R32">
    <cfRule type="expression" dxfId="13288" priority="4520" stopIfTrue="1">
      <formula>LEN(TRIM($R$32))=0</formula>
    </cfRule>
  </conditionalFormatting>
  <conditionalFormatting sqref="S32">
    <cfRule type="expression" dxfId="13287" priority="4521" stopIfTrue="1">
      <formula>LEN(TRIM($S$32))=0</formula>
    </cfRule>
  </conditionalFormatting>
  <conditionalFormatting sqref="T32">
    <cfRule type="expression" dxfId="13286" priority="4522" stopIfTrue="1">
      <formula>LEN(TRIM($T$32))=0</formula>
    </cfRule>
  </conditionalFormatting>
  <conditionalFormatting sqref="R33">
    <cfRule type="expression" dxfId="13285" priority="4523" stopIfTrue="1">
      <formula>LEN(TRIM($R$33))=0</formula>
    </cfRule>
  </conditionalFormatting>
  <conditionalFormatting sqref="S33">
    <cfRule type="expression" dxfId="13284" priority="4524" stopIfTrue="1">
      <formula>LEN(TRIM($S$33))=0</formula>
    </cfRule>
  </conditionalFormatting>
  <conditionalFormatting sqref="T33">
    <cfRule type="expression" dxfId="13283" priority="4525" stopIfTrue="1">
      <formula>LEN(TRIM($T$33))=0</formula>
    </cfRule>
  </conditionalFormatting>
  <conditionalFormatting sqref="R34">
    <cfRule type="expression" dxfId="13282" priority="4526" stopIfTrue="1">
      <formula>LEN(TRIM($R$34))=0</formula>
    </cfRule>
  </conditionalFormatting>
  <conditionalFormatting sqref="S34">
    <cfRule type="expression" dxfId="13281" priority="4527" stopIfTrue="1">
      <formula>LEN(TRIM($S$34))=0</formula>
    </cfRule>
  </conditionalFormatting>
  <conditionalFormatting sqref="T34">
    <cfRule type="expression" dxfId="13280" priority="4528" stopIfTrue="1">
      <formula>LEN(TRIM($T$34))=0</formula>
    </cfRule>
  </conditionalFormatting>
  <conditionalFormatting sqref="V28">
    <cfRule type="expression" dxfId="13279" priority="4529" stopIfTrue="1">
      <formula>LEN(TRIM($V$28))=0</formula>
    </cfRule>
  </conditionalFormatting>
  <conditionalFormatting sqref="W28">
    <cfRule type="expression" dxfId="13278" priority="4530" stopIfTrue="1">
      <formula>LEN(TRIM($W$28))=0</formula>
    </cfRule>
  </conditionalFormatting>
  <conditionalFormatting sqref="X28">
    <cfRule type="expression" dxfId="13277" priority="4531" stopIfTrue="1">
      <formula>LEN(TRIM($X$28))=0</formula>
    </cfRule>
  </conditionalFormatting>
  <conditionalFormatting sqref="V29">
    <cfRule type="expression" dxfId="13276" priority="4532" stopIfTrue="1">
      <formula>LEN(TRIM($V$29))=0</formula>
    </cfRule>
  </conditionalFormatting>
  <conditionalFormatting sqref="W29">
    <cfRule type="expression" dxfId="13275" priority="4533" stopIfTrue="1">
      <formula>LEN(TRIM($W$29))=0</formula>
    </cfRule>
  </conditionalFormatting>
  <conditionalFormatting sqref="X29">
    <cfRule type="expression" dxfId="13274" priority="4534" stopIfTrue="1">
      <formula>LEN(TRIM($X$29))=0</formula>
    </cfRule>
  </conditionalFormatting>
  <conditionalFormatting sqref="V30">
    <cfRule type="expression" dxfId="13273" priority="4535" stopIfTrue="1">
      <formula>LEN(TRIM($V$30))=0</formula>
    </cfRule>
  </conditionalFormatting>
  <conditionalFormatting sqref="W30">
    <cfRule type="expression" dxfId="13272" priority="4536" stopIfTrue="1">
      <formula>LEN(TRIM($W$30))=0</formula>
    </cfRule>
  </conditionalFormatting>
  <conditionalFormatting sqref="X30">
    <cfRule type="expression" dxfId="13271" priority="4537" stopIfTrue="1">
      <formula>LEN(TRIM($X$30))=0</formula>
    </cfRule>
  </conditionalFormatting>
  <conditionalFormatting sqref="V31">
    <cfRule type="expression" dxfId="13270" priority="4538" stopIfTrue="1">
      <formula>LEN(TRIM($V$31))=0</formula>
    </cfRule>
  </conditionalFormatting>
  <conditionalFormatting sqref="W31">
    <cfRule type="expression" dxfId="13269" priority="4539" stopIfTrue="1">
      <formula>LEN(TRIM($W$31))=0</formula>
    </cfRule>
  </conditionalFormatting>
  <conditionalFormatting sqref="X31">
    <cfRule type="expression" dxfId="13268" priority="4540" stopIfTrue="1">
      <formula>LEN(TRIM($X$31))=0</formula>
    </cfRule>
  </conditionalFormatting>
  <conditionalFormatting sqref="V32">
    <cfRule type="expression" dxfId="13267" priority="4541" stopIfTrue="1">
      <formula>LEN(TRIM($V$32))=0</formula>
    </cfRule>
  </conditionalFormatting>
  <conditionalFormatting sqref="W32">
    <cfRule type="expression" dxfId="13266" priority="4542" stopIfTrue="1">
      <formula>LEN(TRIM($W$32))=0</formula>
    </cfRule>
  </conditionalFormatting>
  <conditionalFormatting sqref="X32">
    <cfRule type="expression" dxfId="13265" priority="4543" stopIfTrue="1">
      <formula>LEN(TRIM($X$32))=0</formula>
    </cfRule>
  </conditionalFormatting>
  <conditionalFormatting sqref="V33">
    <cfRule type="expression" dxfId="13264" priority="4544" stopIfTrue="1">
      <formula>LEN(TRIM($V$33))=0</formula>
    </cfRule>
  </conditionalFormatting>
  <conditionalFormatting sqref="W33">
    <cfRule type="expression" dxfId="13263" priority="4545" stopIfTrue="1">
      <formula>LEN(TRIM($W$33))=0</formula>
    </cfRule>
  </conditionalFormatting>
  <conditionalFormatting sqref="X33">
    <cfRule type="expression" dxfId="13262" priority="4546" stopIfTrue="1">
      <formula>LEN(TRIM($X$33))=0</formula>
    </cfRule>
  </conditionalFormatting>
  <conditionalFormatting sqref="V34">
    <cfRule type="expression" dxfId="13261" priority="4547" stopIfTrue="1">
      <formula>LEN(TRIM($V$34))=0</formula>
    </cfRule>
  </conditionalFormatting>
  <conditionalFormatting sqref="W34">
    <cfRule type="expression" dxfId="13260" priority="4548" stopIfTrue="1">
      <formula>LEN(TRIM($W$34))=0</formula>
    </cfRule>
  </conditionalFormatting>
  <conditionalFormatting sqref="X34">
    <cfRule type="expression" dxfId="13259" priority="4549" stopIfTrue="1">
      <formula>LEN(TRIM($X$34))=0</formula>
    </cfRule>
  </conditionalFormatting>
  <conditionalFormatting sqref="Z28">
    <cfRule type="expression" dxfId="13258" priority="4550" stopIfTrue="1">
      <formula>LEN(TRIM($Z$28))=0</formula>
    </cfRule>
  </conditionalFormatting>
  <conditionalFormatting sqref="AA28">
    <cfRule type="expression" dxfId="13257" priority="4551" stopIfTrue="1">
      <formula>LEN(TRIM($AA$28))=0</formula>
    </cfRule>
  </conditionalFormatting>
  <conditionalFormatting sqref="AB28">
    <cfRule type="expression" dxfId="13256" priority="4552" stopIfTrue="1">
      <formula>LEN(TRIM($AB$28))=0</formula>
    </cfRule>
  </conditionalFormatting>
  <conditionalFormatting sqref="Z29">
    <cfRule type="expression" dxfId="13255" priority="4553" stopIfTrue="1">
      <formula>LEN(TRIM($Z$29))=0</formula>
    </cfRule>
  </conditionalFormatting>
  <conditionalFormatting sqref="AA29">
    <cfRule type="expression" dxfId="13254" priority="4554" stopIfTrue="1">
      <formula>LEN(TRIM($AA$29))=0</formula>
    </cfRule>
  </conditionalFormatting>
  <conditionalFormatting sqref="AB29">
    <cfRule type="expression" dxfId="13253" priority="4555" stopIfTrue="1">
      <formula>LEN(TRIM($AB$29))=0</formula>
    </cfRule>
  </conditionalFormatting>
  <conditionalFormatting sqref="Z30">
    <cfRule type="expression" dxfId="13252" priority="4556" stopIfTrue="1">
      <formula>LEN(TRIM($Z$30))=0</formula>
    </cfRule>
  </conditionalFormatting>
  <conditionalFormatting sqref="AA30">
    <cfRule type="expression" dxfId="13251" priority="4557" stopIfTrue="1">
      <formula>LEN(TRIM($AA$30))=0</formula>
    </cfRule>
  </conditionalFormatting>
  <conditionalFormatting sqref="AB30">
    <cfRule type="expression" dxfId="13250" priority="4558" stopIfTrue="1">
      <formula>LEN(TRIM($AB$30))=0</formula>
    </cfRule>
  </conditionalFormatting>
  <conditionalFormatting sqref="Z31">
    <cfRule type="expression" dxfId="13249" priority="4559" stopIfTrue="1">
      <formula>LEN(TRIM($Z$31))=0</formula>
    </cfRule>
  </conditionalFormatting>
  <conditionalFormatting sqref="AA31">
    <cfRule type="expression" dxfId="13248" priority="4560" stopIfTrue="1">
      <formula>LEN(TRIM($AA$31))=0</formula>
    </cfRule>
  </conditionalFormatting>
  <conditionalFormatting sqref="AB31">
    <cfRule type="expression" dxfId="13247" priority="4561" stopIfTrue="1">
      <formula>LEN(TRIM($AB$31))=0</formula>
    </cfRule>
  </conditionalFormatting>
  <conditionalFormatting sqref="Z32">
    <cfRule type="expression" dxfId="13246" priority="4562" stopIfTrue="1">
      <formula>LEN(TRIM($Z$32))=0</formula>
    </cfRule>
  </conditionalFormatting>
  <conditionalFormatting sqref="AA32">
    <cfRule type="expression" dxfId="13245" priority="4563" stopIfTrue="1">
      <formula>LEN(TRIM($AA$32))=0</formula>
    </cfRule>
  </conditionalFormatting>
  <conditionalFormatting sqref="AB32">
    <cfRule type="expression" dxfId="13244" priority="4564" stopIfTrue="1">
      <formula>LEN(TRIM($AB$32))=0</formula>
    </cfRule>
  </conditionalFormatting>
  <conditionalFormatting sqref="Z33">
    <cfRule type="expression" dxfId="13243" priority="4565" stopIfTrue="1">
      <formula>LEN(TRIM($Z$33))=0</formula>
    </cfRule>
  </conditionalFormatting>
  <conditionalFormatting sqref="AA33">
    <cfRule type="expression" dxfId="13242" priority="4566" stopIfTrue="1">
      <formula>LEN(TRIM($AA$33))=0</formula>
    </cfRule>
  </conditionalFormatting>
  <conditionalFormatting sqref="AB33">
    <cfRule type="expression" dxfId="13241" priority="4567" stopIfTrue="1">
      <formula>LEN(TRIM($AB$33))=0</formula>
    </cfRule>
  </conditionalFormatting>
  <conditionalFormatting sqref="Z34">
    <cfRule type="expression" dxfId="13240" priority="4568" stopIfTrue="1">
      <formula>LEN(TRIM($Z$34))=0</formula>
    </cfRule>
  </conditionalFormatting>
  <conditionalFormatting sqref="AA34">
    <cfRule type="expression" dxfId="13239" priority="4569" stopIfTrue="1">
      <formula>LEN(TRIM($AA$34))=0</formula>
    </cfRule>
  </conditionalFormatting>
  <conditionalFormatting sqref="AB34">
    <cfRule type="expression" dxfId="13238" priority="4570" stopIfTrue="1">
      <formula>LEN(TRIM($AB$34))=0</formula>
    </cfRule>
  </conditionalFormatting>
  <conditionalFormatting sqref="AD28">
    <cfRule type="expression" dxfId="13237" priority="4571" stopIfTrue="1">
      <formula>LEN(TRIM($AD$28))=0</formula>
    </cfRule>
  </conditionalFormatting>
  <conditionalFormatting sqref="AE28">
    <cfRule type="expression" dxfId="13236" priority="4572" stopIfTrue="1">
      <formula>LEN(TRIM($AE$28))=0</formula>
    </cfRule>
  </conditionalFormatting>
  <conditionalFormatting sqref="AF28">
    <cfRule type="expression" dxfId="13235" priority="4573" stopIfTrue="1">
      <formula>LEN(TRIM($AF$28))=0</formula>
    </cfRule>
  </conditionalFormatting>
  <conditionalFormatting sqref="AD29">
    <cfRule type="expression" dxfId="13234" priority="4574" stopIfTrue="1">
      <formula>LEN(TRIM($AD$29))=0</formula>
    </cfRule>
  </conditionalFormatting>
  <conditionalFormatting sqref="AE29">
    <cfRule type="expression" dxfId="13233" priority="4575" stopIfTrue="1">
      <formula>LEN(TRIM($AE$29))=0</formula>
    </cfRule>
  </conditionalFormatting>
  <conditionalFormatting sqref="AF29">
    <cfRule type="expression" dxfId="13232" priority="4576" stopIfTrue="1">
      <formula>LEN(TRIM($AF$29))=0</formula>
    </cfRule>
  </conditionalFormatting>
  <conditionalFormatting sqref="AD30">
    <cfRule type="expression" dxfId="13231" priority="4577" stopIfTrue="1">
      <formula>LEN(TRIM($AD$30))=0</formula>
    </cfRule>
  </conditionalFormatting>
  <conditionalFormatting sqref="AE30">
    <cfRule type="expression" dxfId="13230" priority="4578" stopIfTrue="1">
      <formula>LEN(TRIM($AE$30))=0</formula>
    </cfRule>
  </conditionalFormatting>
  <conditionalFormatting sqref="AF30">
    <cfRule type="expression" dxfId="13229" priority="4579" stopIfTrue="1">
      <formula>LEN(TRIM($AF$30))=0</formula>
    </cfRule>
  </conditionalFormatting>
  <conditionalFormatting sqref="AD31">
    <cfRule type="expression" dxfId="13228" priority="4580" stopIfTrue="1">
      <formula>LEN(TRIM($AD$31))=0</formula>
    </cfRule>
  </conditionalFormatting>
  <conditionalFormatting sqref="AE31">
    <cfRule type="expression" dxfId="13227" priority="4581" stopIfTrue="1">
      <formula>LEN(TRIM($AE$31))=0</formula>
    </cfRule>
  </conditionalFormatting>
  <conditionalFormatting sqref="AF31">
    <cfRule type="expression" dxfId="13226" priority="4582" stopIfTrue="1">
      <formula>LEN(TRIM($AF$31))=0</formula>
    </cfRule>
  </conditionalFormatting>
  <conditionalFormatting sqref="AD32">
    <cfRule type="expression" dxfId="13225" priority="4583" stopIfTrue="1">
      <formula>LEN(TRIM($AD$32))=0</formula>
    </cfRule>
  </conditionalFormatting>
  <conditionalFormatting sqref="AE32">
    <cfRule type="expression" dxfId="13224" priority="4584" stopIfTrue="1">
      <formula>LEN(TRIM($AE$32))=0</formula>
    </cfRule>
  </conditionalFormatting>
  <conditionalFormatting sqref="AF32">
    <cfRule type="expression" dxfId="13223" priority="4585" stopIfTrue="1">
      <formula>LEN(TRIM($AF$32))=0</formula>
    </cfRule>
  </conditionalFormatting>
  <conditionalFormatting sqref="AD33">
    <cfRule type="expression" dxfId="13222" priority="4586" stopIfTrue="1">
      <formula>LEN(TRIM($AD$33))=0</formula>
    </cfRule>
  </conditionalFormatting>
  <conditionalFormatting sqref="AE33">
    <cfRule type="expression" dxfId="13221" priority="4587" stopIfTrue="1">
      <formula>LEN(TRIM($AE$33))=0</formula>
    </cfRule>
  </conditionalFormatting>
  <conditionalFormatting sqref="AF33">
    <cfRule type="expression" dxfId="13220" priority="4588" stopIfTrue="1">
      <formula>LEN(TRIM($AF$33))=0</formula>
    </cfRule>
  </conditionalFormatting>
  <conditionalFormatting sqref="AD34">
    <cfRule type="expression" dxfId="13219" priority="4589" stopIfTrue="1">
      <formula>LEN(TRIM($AD$34))=0</formula>
    </cfRule>
  </conditionalFormatting>
  <conditionalFormatting sqref="AE34">
    <cfRule type="expression" dxfId="13218" priority="4590" stopIfTrue="1">
      <formula>LEN(TRIM($AE$34))=0</formula>
    </cfRule>
  </conditionalFormatting>
  <conditionalFormatting sqref="AF34">
    <cfRule type="expression" dxfId="13217" priority="4591" stopIfTrue="1">
      <formula>LEN(TRIM($AF$34))=0</formula>
    </cfRule>
  </conditionalFormatting>
  <conditionalFormatting sqref="AH28">
    <cfRule type="expression" dxfId="13216" priority="4592" stopIfTrue="1">
      <formula>LEN(TRIM($AH$28))=0</formula>
    </cfRule>
  </conditionalFormatting>
  <conditionalFormatting sqref="AI28">
    <cfRule type="expression" dxfId="13215" priority="4593" stopIfTrue="1">
      <formula>LEN(TRIM($AI$28))=0</formula>
    </cfRule>
  </conditionalFormatting>
  <conditionalFormatting sqref="AJ28">
    <cfRule type="expression" dxfId="13214" priority="4594" stopIfTrue="1">
      <formula>LEN(TRIM($AJ$28))=0</formula>
    </cfRule>
  </conditionalFormatting>
  <conditionalFormatting sqref="AH29">
    <cfRule type="expression" dxfId="13213" priority="4595" stopIfTrue="1">
      <formula>LEN(TRIM($AH$29))=0</formula>
    </cfRule>
  </conditionalFormatting>
  <conditionalFormatting sqref="AI29">
    <cfRule type="expression" dxfId="13212" priority="4596" stopIfTrue="1">
      <formula>LEN(TRIM($AI$29))=0</formula>
    </cfRule>
  </conditionalFormatting>
  <conditionalFormatting sqref="AJ29">
    <cfRule type="expression" dxfId="13211" priority="4597" stopIfTrue="1">
      <formula>LEN(TRIM($AJ$29))=0</formula>
    </cfRule>
  </conditionalFormatting>
  <conditionalFormatting sqref="AH30">
    <cfRule type="expression" dxfId="13210" priority="4598" stopIfTrue="1">
      <formula>LEN(TRIM($AH$30))=0</formula>
    </cfRule>
  </conditionalFormatting>
  <conditionalFormatting sqref="AI30">
    <cfRule type="expression" dxfId="13209" priority="4599" stopIfTrue="1">
      <formula>LEN(TRIM($AI$30))=0</formula>
    </cfRule>
  </conditionalFormatting>
  <conditionalFormatting sqref="AJ30">
    <cfRule type="expression" dxfId="13208" priority="4600" stopIfTrue="1">
      <formula>LEN(TRIM($AJ$30))=0</formula>
    </cfRule>
  </conditionalFormatting>
  <conditionalFormatting sqref="AH31">
    <cfRule type="expression" dxfId="13207" priority="4601" stopIfTrue="1">
      <formula>LEN(TRIM($AH$31))=0</formula>
    </cfRule>
  </conditionalFormatting>
  <conditionalFormatting sqref="AI31">
    <cfRule type="expression" dxfId="13206" priority="4602" stopIfTrue="1">
      <formula>LEN(TRIM($AI$31))=0</formula>
    </cfRule>
  </conditionalFormatting>
  <conditionalFormatting sqref="AJ31">
    <cfRule type="expression" dxfId="13205" priority="4603" stopIfTrue="1">
      <formula>LEN(TRIM($AJ$31))=0</formula>
    </cfRule>
  </conditionalFormatting>
  <conditionalFormatting sqref="AH32">
    <cfRule type="expression" dxfId="13204" priority="4604" stopIfTrue="1">
      <formula>LEN(TRIM($AH$32))=0</formula>
    </cfRule>
  </conditionalFormatting>
  <conditionalFormatting sqref="AI32">
    <cfRule type="expression" dxfId="13203" priority="4605" stopIfTrue="1">
      <formula>LEN(TRIM($AI$32))=0</formula>
    </cfRule>
  </conditionalFormatting>
  <conditionalFormatting sqref="AJ32">
    <cfRule type="expression" dxfId="13202" priority="4606" stopIfTrue="1">
      <formula>LEN(TRIM($AJ$32))=0</formula>
    </cfRule>
  </conditionalFormatting>
  <conditionalFormatting sqref="AH33">
    <cfRule type="expression" dxfId="13201" priority="4607" stopIfTrue="1">
      <formula>LEN(TRIM($AH$33))=0</formula>
    </cfRule>
  </conditionalFormatting>
  <conditionalFormatting sqref="AI33">
    <cfRule type="expression" dxfId="13200" priority="4608" stopIfTrue="1">
      <formula>LEN(TRIM($AI$33))=0</formula>
    </cfRule>
  </conditionalFormatting>
  <conditionalFormatting sqref="AJ33">
    <cfRule type="expression" dxfId="13199" priority="4609" stopIfTrue="1">
      <formula>LEN(TRIM($AJ$33))=0</formula>
    </cfRule>
  </conditionalFormatting>
  <conditionalFormatting sqref="AH34">
    <cfRule type="expression" dxfId="13198" priority="4610" stopIfTrue="1">
      <formula>LEN(TRIM($AH$34))=0</formula>
    </cfRule>
  </conditionalFormatting>
  <conditionalFormatting sqref="AI34">
    <cfRule type="expression" dxfId="13197" priority="4611" stopIfTrue="1">
      <formula>LEN(TRIM($AI$34))=0</formula>
    </cfRule>
  </conditionalFormatting>
  <conditionalFormatting sqref="AJ34">
    <cfRule type="expression" dxfId="13196" priority="4612" stopIfTrue="1">
      <formula>LEN(TRIM($AJ$34))=0</formula>
    </cfRule>
  </conditionalFormatting>
  <conditionalFormatting sqref="AL28">
    <cfRule type="expression" dxfId="13195" priority="4613" stopIfTrue="1">
      <formula>LEN(TRIM($AL$28))=0</formula>
    </cfRule>
  </conditionalFormatting>
  <conditionalFormatting sqref="AM28">
    <cfRule type="expression" dxfId="13194" priority="4614" stopIfTrue="1">
      <formula>LEN(TRIM($AM$28))=0</formula>
    </cfRule>
  </conditionalFormatting>
  <conditionalFormatting sqref="AN28">
    <cfRule type="expression" dxfId="13193" priority="4615" stopIfTrue="1">
      <formula>LEN(TRIM($AN$28))=0</formula>
    </cfRule>
  </conditionalFormatting>
  <conditionalFormatting sqref="AL29">
    <cfRule type="expression" dxfId="13192" priority="4616" stopIfTrue="1">
      <formula>LEN(TRIM($AL$29))=0</formula>
    </cfRule>
  </conditionalFormatting>
  <conditionalFormatting sqref="AM29">
    <cfRule type="expression" dxfId="13191" priority="4617" stopIfTrue="1">
      <formula>LEN(TRIM($AM$29))=0</formula>
    </cfRule>
  </conditionalFormatting>
  <conditionalFormatting sqref="AN29">
    <cfRule type="expression" dxfId="13190" priority="4618" stopIfTrue="1">
      <formula>LEN(TRIM($AN$29))=0</formula>
    </cfRule>
  </conditionalFormatting>
  <conditionalFormatting sqref="AL30">
    <cfRule type="expression" dxfId="13189" priority="4619" stopIfTrue="1">
      <formula>LEN(TRIM($AL$30))=0</formula>
    </cfRule>
  </conditionalFormatting>
  <conditionalFormatting sqref="AM30">
    <cfRule type="expression" dxfId="13188" priority="4620" stopIfTrue="1">
      <formula>LEN(TRIM($AM$30))=0</formula>
    </cfRule>
  </conditionalFormatting>
  <conditionalFormatting sqref="AN30">
    <cfRule type="expression" dxfId="13187" priority="4621" stopIfTrue="1">
      <formula>LEN(TRIM($AN$30))=0</formula>
    </cfRule>
  </conditionalFormatting>
  <conditionalFormatting sqref="AL31">
    <cfRule type="expression" dxfId="13186" priority="4622" stopIfTrue="1">
      <formula>LEN(TRIM($AL$31))=0</formula>
    </cfRule>
  </conditionalFormatting>
  <conditionalFormatting sqref="AM31">
    <cfRule type="expression" dxfId="13185" priority="4623" stopIfTrue="1">
      <formula>LEN(TRIM($AM$31))=0</formula>
    </cfRule>
  </conditionalFormatting>
  <conditionalFormatting sqref="AN31">
    <cfRule type="expression" dxfId="13184" priority="4624" stopIfTrue="1">
      <formula>LEN(TRIM($AN$31))=0</formula>
    </cfRule>
  </conditionalFormatting>
  <conditionalFormatting sqref="AL32">
    <cfRule type="expression" dxfId="13183" priority="4625" stopIfTrue="1">
      <formula>LEN(TRIM($AL$32))=0</formula>
    </cfRule>
  </conditionalFormatting>
  <conditionalFormatting sqref="AM32">
    <cfRule type="expression" dxfId="13182" priority="4626" stopIfTrue="1">
      <formula>LEN(TRIM($AM$32))=0</formula>
    </cfRule>
  </conditionalFormatting>
  <conditionalFormatting sqref="AN32">
    <cfRule type="expression" dxfId="13181" priority="4627" stopIfTrue="1">
      <formula>LEN(TRIM($AN$32))=0</formula>
    </cfRule>
  </conditionalFormatting>
  <conditionalFormatting sqref="AL33">
    <cfRule type="expression" dxfId="13180" priority="4628" stopIfTrue="1">
      <formula>LEN(TRIM($AL$33))=0</formula>
    </cfRule>
  </conditionalFormatting>
  <conditionalFormatting sqref="AM33">
    <cfRule type="expression" dxfId="13179" priority="4629" stopIfTrue="1">
      <formula>LEN(TRIM($AM$33))=0</formula>
    </cfRule>
  </conditionalFormatting>
  <conditionalFormatting sqref="AN33">
    <cfRule type="expression" dxfId="13178" priority="4630" stopIfTrue="1">
      <formula>LEN(TRIM($AN$33))=0</formula>
    </cfRule>
  </conditionalFormatting>
  <conditionalFormatting sqref="AL34">
    <cfRule type="expression" dxfId="13177" priority="4631" stopIfTrue="1">
      <formula>LEN(TRIM($AL$34))=0</formula>
    </cfRule>
  </conditionalFormatting>
  <conditionalFormatting sqref="AM34">
    <cfRule type="expression" dxfId="13176" priority="4632" stopIfTrue="1">
      <formula>LEN(TRIM($AM$34))=0</formula>
    </cfRule>
  </conditionalFormatting>
  <conditionalFormatting sqref="AN34">
    <cfRule type="expression" dxfId="13175" priority="4633" stopIfTrue="1">
      <formula>LEN(TRIM($AN$34))=0</formula>
    </cfRule>
  </conditionalFormatting>
  <conditionalFormatting sqref="AP28">
    <cfRule type="expression" dxfId="13174" priority="4634" stopIfTrue="1">
      <formula>LEN(TRIM($AP$28))=0</formula>
    </cfRule>
  </conditionalFormatting>
  <conditionalFormatting sqref="AQ28">
    <cfRule type="expression" dxfId="13173" priority="4635" stopIfTrue="1">
      <formula>LEN(TRIM($AQ$28))=0</formula>
    </cfRule>
  </conditionalFormatting>
  <conditionalFormatting sqref="AR28">
    <cfRule type="expression" dxfId="13172" priority="4636" stopIfTrue="1">
      <formula>LEN(TRIM($AR$28))=0</formula>
    </cfRule>
  </conditionalFormatting>
  <conditionalFormatting sqref="AP29">
    <cfRule type="expression" dxfId="13171" priority="4637" stopIfTrue="1">
      <formula>LEN(TRIM($AP$29))=0</formula>
    </cfRule>
  </conditionalFormatting>
  <conditionalFormatting sqref="AQ29">
    <cfRule type="expression" dxfId="13170" priority="4638" stopIfTrue="1">
      <formula>LEN(TRIM($AQ$29))=0</formula>
    </cfRule>
  </conditionalFormatting>
  <conditionalFormatting sqref="AR29">
    <cfRule type="expression" dxfId="13169" priority="4639" stopIfTrue="1">
      <formula>LEN(TRIM($AR$29))=0</formula>
    </cfRule>
  </conditionalFormatting>
  <conditionalFormatting sqref="AP30">
    <cfRule type="expression" dxfId="13168" priority="4640" stopIfTrue="1">
      <formula>LEN(TRIM($AP$30))=0</formula>
    </cfRule>
  </conditionalFormatting>
  <conditionalFormatting sqref="AQ30">
    <cfRule type="expression" dxfId="13167" priority="4641" stopIfTrue="1">
      <formula>LEN(TRIM($AQ$30))=0</formula>
    </cfRule>
  </conditionalFormatting>
  <conditionalFormatting sqref="AR30">
    <cfRule type="expression" dxfId="13166" priority="4642" stopIfTrue="1">
      <formula>LEN(TRIM($AR$30))=0</formula>
    </cfRule>
  </conditionalFormatting>
  <conditionalFormatting sqref="AP31">
    <cfRule type="expression" dxfId="13165" priority="4643" stopIfTrue="1">
      <formula>LEN(TRIM($AP$31))=0</formula>
    </cfRule>
  </conditionalFormatting>
  <conditionalFormatting sqref="AQ31">
    <cfRule type="expression" dxfId="13164" priority="4644" stopIfTrue="1">
      <formula>LEN(TRIM($AQ$31))=0</formula>
    </cfRule>
  </conditionalFormatting>
  <conditionalFormatting sqref="AR31">
    <cfRule type="expression" dxfId="13163" priority="4645" stopIfTrue="1">
      <formula>LEN(TRIM($AR$31))=0</formula>
    </cfRule>
  </conditionalFormatting>
  <conditionalFormatting sqref="AP32">
    <cfRule type="expression" dxfId="13162" priority="4646" stopIfTrue="1">
      <formula>LEN(TRIM($AP$32))=0</formula>
    </cfRule>
  </conditionalFormatting>
  <conditionalFormatting sqref="AQ32">
    <cfRule type="expression" dxfId="13161" priority="4647" stopIfTrue="1">
      <formula>LEN(TRIM($AQ$32))=0</formula>
    </cfRule>
  </conditionalFormatting>
  <conditionalFormatting sqref="AR32">
    <cfRule type="expression" dxfId="13160" priority="4648" stopIfTrue="1">
      <formula>LEN(TRIM($AR$32))=0</formula>
    </cfRule>
  </conditionalFormatting>
  <conditionalFormatting sqref="AP33">
    <cfRule type="expression" dxfId="13159" priority="4649" stopIfTrue="1">
      <formula>LEN(TRIM($AP$33))=0</formula>
    </cfRule>
  </conditionalFormatting>
  <conditionalFormatting sqref="AQ33">
    <cfRule type="expression" dxfId="13158" priority="4650" stopIfTrue="1">
      <formula>LEN(TRIM($AQ$33))=0</formula>
    </cfRule>
  </conditionalFormatting>
  <conditionalFormatting sqref="AR33">
    <cfRule type="expression" dxfId="13157" priority="4651" stopIfTrue="1">
      <formula>LEN(TRIM($AR$33))=0</formula>
    </cfRule>
  </conditionalFormatting>
  <conditionalFormatting sqref="AP34">
    <cfRule type="expression" dxfId="13156" priority="4652" stopIfTrue="1">
      <formula>LEN(TRIM($AP$34))=0</formula>
    </cfRule>
  </conditionalFormatting>
  <conditionalFormatting sqref="AQ34">
    <cfRule type="expression" dxfId="13155" priority="4653" stopIfTrue="1">
      <formula>LEN(TRIM($AQ$34))=0</formula>
    </cfRule>
  </conditionalFormatting>
  <conditionalFormatting sqref="AR34">
    <cfRule type="expression" dxfId="13154" priority="4654" stopIfTrue="1">
      <formula>LEN(TRIM($AR$34))=0</formula>
    </cfRule>
  </conditionalFormatting>
  <conditionalFormatting sqref="AT28">
    <cfRule type="expression" dxfId="13153" priority="4655" stopIfTrue="1">
      <formula>LEN(TRIM($AT$28))=0</formula>
    </cfRule>
  </conditionalFormatting>
  <conditionalFormatting sqref="AU28">
    <cfRule type="expression" dxfId="13152" priority="4656" stopIfTrue="1">
      <formula>LEN(TRIM($AU$28))=0</formula>
    </cfRule>
  </conditionalFormatting>
  <conditionalFormatting sqref="AV28">
    <cfRule type="expression" dxfId="13151" priority="4657" stopIfTrue="1">
      <formula>LEN(TRIM($AV$28))=0</formula>
    </cfRule>
  </conditionalFormatting>
  <conditionalFormatting sqref="AT29">
    <cfRule type="expression" dxfId="13150" priority="4658" stopIfTrue="1">
      <formula>LEN(TRIM($AT$29))=0</formula>
    </cfRule>
  </conditionalFormatting>
  <conditionalFormatting sqref="AU29">
    <cfRule type="expression" dxfId="13149" priority="4659" stopIfTrue="1">
      <formula>LEN(TRIM($AU$29))=0</formula>
    </cfRule>
  </conditionalFormatting>
  <conditionalFormatting sqref="AV29">
    <cfRule type="expression" dxfId="13148" priority="4660" stopIfTrue="1">
      <formula>LEN(TRIM($AV$29))=0</formula>
    </cfRule>
  </conditionalFormatting>
  <conditionalFormatting sqref="AT30">
    <cfRule type="expression" dxfId="13147" priority="4661" stopIfTrue="1">
      <formula>LEN(TRIM($AT$30))=0</formula>
    </cfRule>
  </conditionalFormatting>
  <conditionalFormatting sqref="AU30">
    <cfRule type="expression" dxfId="13146" priority="4662" stopIfTrue="1">
      <formula>LEN(TRIM($AU$30))=0</formula>
    </cfRule>
  </conditionalFormatting>
  <conditionalFormatting sqref="AV30">
    <cfRule type="expression" dxfId="13145" priority="4663" stopIfTrue="1">
      <formula>LEN(TRIM($AV$30))=0</formula>
    </cfRule>
  </conditionalFormatting>
  <conditionalFormatting sqref="AT31">
    <cfRule type="expression" dxfId="13144" priority="4664" stopIfTrue="1">
      <formula>LEN(TRIM($AT$31))=0</formula>
    </cfRule>
  </conditionalFormatting>
  <conditionalFormatting sqref="AU31">
    <cfRule type="expression" dxfId="13143" priority="4665" stopIfTrue="1">
      <formula>LEN(TRIM($AU$31))=0</formula>
    </cfRule>
  </conditionalFormatting>
  <conditionalFormatting sqref="AV31">
    <cfRule type="expression" dxfId="13142" priority="4666" stopIfTrue="1">
      <formula>LEN(TRIM($AV$31))=0</formula>
    </cfRule>
  </conditionalFormatting>
  <conditionalFormatting sqref="AT32">
    <cfRule type="expression" dxfId="13141" priority="4667" stopIfTrue="1">
      <formula>LEN(TRIM($AT$32))=0</formula>
    </cfRule>
  </conditionalFormatting>
  <conditionalFormatting sqref="AU32">
    <cfRule type="expression" dxfId="13140" priority="4668" stopIfTrue="1">
      <formula>LEN(TRIM($AU$32))=0</formula>
    </cfRule>
  </conditionalFormatting>
  <conditionalFormatting sqref="AV32">
    <cfRule type="expression" dxfId="13139" priority="4669" stopIfTrue="1">
      <formula>LEN(TRIM($AV$32))=0</formula>
    </cfRule>
  </conditionalFormatting>
  <conditionalFormatting sqref="AT33">
    <cfRule type="expression" dxfId="13138" priority="4670" stopIfTrue="1">
      <formula>LEN(TRIM($AT$33))=0</formula>
    </cfRule>
  </conditionalFormatting>
  <conditionalFormatting sqref="AU33">
    <cfRule type="expression" dxfId="13137" priority="4671" stopIfTrue="1">
      <formula>LEN(TRIM($AU$33))=0</formula>
    </cfRule>
  </conditionalFormatting>
  <conditionalFormatting sqref="AV33">
    <cfRule type="expression" dxfId="13136" priority="4672" stopIfTrue="1">
      <formula>LEN(TRIM($AV$33))=0</formula>
    </cfRule>
  </conditionalFormatting>
  <conditionalFormatting sqref="AT34">
    <cfRule type="expression" dxfId="13135" priority="4673" stopIfTrue="1">
      <formula>LEN(TRIM($AT$34))=0</formula>
    </cfRule>
  </conditionalFormatting>
  <conditionalFormatting sqref="AU34">
    <cfRule type="expression" dxfId="13134" priority="4674" stopIfTrue="1">
      <formula>LEN(TRIM($AU$34))=0</formula>
    </cfRule>
  </conditionalFormatting>
  <conditionalFormatting sqref="AV34">
    <cfRule type="expression" dxfId="13133" priority="4675" stopIfTrue="1">
      <formula>LEN(TRIM($AV$34))=0</formula>
    </cfRule>
  </conditionalFormatting>
  <conditionalFormatting sqref="BB28">
    <cfRule type="expression" dxfId="13132" priority="4676" stopIfTrue="1">
      <formula>LEN(TRIM($BB$28))=0</formula>
    </cfRule>
  </conditionalFormatting>
  <conditionalFormatting sqref="BC28">
    <cfRule type="expression" dxfId="13131" priority="4677" stopIfTrue="1">
      <formula>LEN(TRIM($BC$28))=0</formula>
    </cfRule>
  </conditionalFormatting>
  <conditionalFormatting sqref="BD28">
    <cfRule type="expression" dxfId="13130" priority="4678" stopIfTrue="1">
      <formula>LEN(TRIM($BD$28))=0</formula>
    </cfRule>
  </conditionalFormatting>
  <conditionalFormatting sqref="BB29">
    <cfRule type="expression" dxfId="13129" priority="4679" stopIfTrue="1">
      <formula>LEN(TRIM($BB$29))=0</formula>
    </cfRule>
  </conditionalFormatting>
  <conditionalFormatting sqref="BC29">
    <cfRule type="expression" dxfId="13128" priority="4680" stopIfTrue="1">
      <formula>LEN(TRIM($BC$29))=0</formula>
    </cfRule>
  </conditionalFormatting>
  <conditionalFormatting sqref="BD29">
    <cfRule type="expression" dxfId="13127" priority="4681" stopIfTrue="1">
      <formula>LEN(TRIM($BD$29))=0</formula>
    </cfRule>
  </conditionalFormatting>
  <conditionalFormatting sqref="BB30">
    <cfRule type="expression" dxfId="13126" priority="4682" stopIfTrue="1">
      <formula>LEN(TRIM($BB$30))=0</formula>
    </cfRule>
  </conditionalFormatting>
  <conditionalFormatting sqref="BC30">
    <cfRule type="expression" dxfId="13125" priority="4683" stopIfTrue="1">
      <formula>LEN(TRIM($BC$30))=0</formula>
    </cfRule>
  </conditionalFormatting>
  <conditionalFormatting sqref="BD30">
    <cfRule type="expression" dxfId="13124" priority="4684" stopIfTrue="1">
      <formula>LEN(TRIM($BD$30))=0</formula>
    </cfRule>
  </conditionalFormatting>
  <conditionalFormatting sqref="BB31">
    <cfRule type="expression" dxfId="13123" priority="4685" stopIfTrue="1">
      <formula>LEN(TRIM($BB$31))=0</formula>
    </cfRule>
  </conditionalFormatting>
  <conditionalFormatting sqref="BC31">
    <cfRule type="expression" dxfId="13122" priority="4686" stopIfTrue="1">
      <formula>LEN(TRIM($BC$31))=0</formula>
    </cfRule>
  </conditionalFormatting>
  <conditionalFormatting sqref="BD31">
    <cfRule type="expression" dxfId="13121" priority="4687" stopIfTrue="1">
      <formula>LEN(TRIM($BD$31))=0</formula>
    </cfRule>
  </conditionalFormatting>
  <conditionalFormatting sqref="BB32">
    <cfRule type="expression" dxfId="13120" priority="4688" stopIfTrue="1">
      <formula>LEN(TRIM($BB$32))=0</formula>
    </cfRule>
  </conditionalFormatting>
  <conditionalFormatting sqref="BC32">
    <cfRule type="expression" dxfId="13119" priority="4689" stopIfTrue="1">
      <formula>LEN(TRIM($BC$32))=0</formula>
    </cfRule>
  </conditionalFormatting>
  <conditionalFormatting sqref="BD32">
    <cfRule type="expression" dxfId="13118" priority="4690" stopIfTrue="1">
      <formula>LEN(TRIM($BD$32))=0</formula>
    </cfRule>
  </conditionalFormatting>
  <conditionalFormatting sqref="BB33">
    <cfRule type="expression" dxfId="13117" priority="4691" stopIfTrue="1">
      <formula>LEN(TRIM($BB$33))=0</formula>
    </cfRule>
  </conditionalFormatting>
  <conditionalFormatting sqref="BC33">
    <cfRule type="expression" dxfId="13116" priority="4692" stopIfTrue="1">
      <formula>LEN(TRIM($BC$33))=0</formula>
    </cfRule>
  </conditionalFormatting>
  <conditionalFormatting sqref="BD33">
    <cfRule type="expression" dxfId="13115" priority="4693" stopIfTrue="1">
      <formula>LEN(TRIM($BD$33))=0</formula>
    </cfRule>
  </conditionalFormatting>
  <conditionalFormatting sqref="BB34">
    <cfRule type="expression" dxfId="13114" priority="4694" stopIfTrue="1">
      <formula>LEN(TRIM($BB$34))=0</formula>
    </cfRule>
  </conditionalFormatting>
  <conditionalFormatting sqref="BC34">
    <cfRule type="expression" dxfId="13113" priority="4695" stopIfTrue="1">
      <formula>LEN(TRIM($BC$34))=0</formula>
    </cfRule>
  </conditionalFormatting>
  <conditionalFormatting sqref="BD34">
    <cfRule type="expression" dxfId="13112" priority="4696" stopIfTrue="1">
      <formula>LEN(TRIM($BD$34))=0</formula>
    </cfRule>
  </conditionalFormatting>
  <conditionalFormatting sqref="BF28">
    <cfRule type="expression" dxfId="13111" priority="4697" stopIfTrue="1">
      <formula>LEN(TRIM($BF$28))=0</formula>
    </cfRule>
  </conditionalFormatting>
  <conditionalFormatting sqref="BG28">
    <cfRule type="expression" dxfId="13110" priority="4698" stopIfTrue="1">
      <formula>LEN(TRIM($BG$28))=0</formula>
    </cfRule>
  </conditionalFormatting>
  <conditionalFormatting sqref="BH28">
    <cfRule type="expression" dxfId="13109" priority="4699" stopIfTrue="1">
      <formula>LEN(TRIM($BH$28))=0</formula>
    </cfRule>
  </conditionalFormatting>
  <conditionalFormatting sqref="BF29">
    <cfRule type="expression" dxfId="13108" priority="4700" stopIfTrue="1">
      <formula>LEN(TRIM($BF$29))=0</formula>
    </cfRule>
  </conditionalFormatting>
  <conditionalFormatting sqref="BG29">
    <cfRule type="expression" dxfId="13107" priority="4701" stopIfTrue="1">
      <formula>LEN(TRIM($BG$29))=0</formula>
    </cfRule>
  </conditionalFormatting>
  <conditionalFormatting sqref="BH29">
    <cfRule type="expression" dxfId="13106" priority="4702" stopIfTrue="1">
      <formula>LEN(TRIM($BH$29))=0</formula>
    </cfRule>
  </conditionalFormatting>
  <conditionalFormatting sqref="BF30">
    <cfRule type="expression" dxfId="13105" priority="4703" stopIfTrue="1">
      <formula>LEN(TRIM($BF$30))=0</formula>
    </cfRule>
  </conditionalFormatting>
  <conditionalFormatting sqref="BG30">
    <cfRule type="expression" dxfId="13104" priority="4704" stopIfTrue="1">
      <formula>LEN(TRIM($BG$30))=0</formula>
    </cfRule>
  </conditionalFormatting>
  <conditionalFormatting sqref="BH30">
    <cfRule type="expression" dxfId="13103" priority="4705" stopIfTrue="1">
      <formula>LEN(TRIM($BH$30))=0</formula>
    </cfRule>
  </conditionalFormatting>
  <conditionalFormatting sqref="BF31">
    <cfRule type="expression" dxfId="13102" priority="4706" stopIfTrue="1">
      <formula>LEN(TRIM($BF$31))=0</formula>
    </cfRule>
  </conditionalFormatting>
  <conditionalFormatting sqref="BG31">
    <cfRule type="expression" dxfId="13101" priority="4707" stopIfTrue="1">
      <formula>LEN(TRIM($BG$31))=0</formula>
    </cfRule>
  </conditionalFormatting>
  <conditionalFormatting sqref="BH31">
    <cfRule type="expression" dxfId="13100" priority="4708" stopIfTrue="1">
      <formula>LEN(TRIM($BH$31))=0</formula>
    </cfRule>
  </conditionalFormatting>
  <conditionalFormatting sqref="BF32">
    <cfRule type="expression" dxfId="13099" priority="4709" stopIfTrue="1">
      <formula>LEN(TRIM($BF$32))=0</formula>
    </cfRule>
  </conditionalFormatting>
  <conditionalFormatting sqref="BG32">
    <cfRule type="expression" dxfId="13098" priority="4710" stopIfTrue="1">
      <formula>LEN(TRIM($BG$32))=0</formula>
    </cfRule>
  </conditionalFormatting>
  <conditionalFormatting sqref="BH32">
    <cfRule type="expression" dxfId="13097" priority="4711" stopIfTrue="1">
      <formula>LEN(TRIM($BH$32))=0</formula>
    </cfRule>
  </conditionalFormatting>
  <conditionalFormatting sqref="BF33">
    <cfRule type="expression" dxfId="13096" priority="4712" stopIfTrue="1">
      <formula>LEN(TRIM($BF$33))=0</formula>
    </cfRule>
  </conditionalFormatting>
  <conditionalFormatting sqref="BG33">
    <cfRule type="expression" dxfId="13095" priority="4713" stopIfTrue="1">
      <formula>LEN(TRIM($BG$33))=0</formula>
    </cfRule>
  </conditionalFormatting>
  <conditionalFormatting sqref="BH33">
    <cfRule type="expression" dxfId="13094" priority="4714" stopIfTrue="1">
      <formula>LEN(TRIM($BH$33))=0</formula>
    </cfRule>
  </conditionalFormatting>
  <conditionalFormatting sqref="BF34">
    <cfRule type="expression" dxfId="13093" priority="4715" stopIfTrue="1">
      <formula>LEN(TRIM($BF$34))=0</formula>
    </cfRule>
  </conditionalFormatting>
  <conditionalFormatting sqref="BG34">
    <cfRule type="expression" dxfId="13092" priority="4716" stopIfTrue="1">
      <formula>LEN(TRIM($BG$34))=0</formula>
    </cfRule>
  </conditionalFormatting>
  <conditionalFormatting sqref="BH34">
    <cfRule type="expression" dxfId="13091" priority="4717" stopIfTrue="1">
      <formula>LEN(TRIM($BH$34))=0</formula>
    </cfRule>
  </conditionalFormatting>
  <conditionalFormatting sqref="F36">
    <cfRule type="expression" dxfId="13090" priority="4718" stopIfTrue="1">
      <formula>LEN(TRIM($F$36))=0</formula>
    </cfRule>
  </conditionalFormatting>
  <conditionalFormatting sqref="G36">
    <cfRule type="expression" dxfId="13089" priority="4719" stopIfTrue="1">
      <formula>LEN(TRIM($G$36))=0</formula>
    </cfRule>
  </conditionalFormatting>
  <conditionalFormatting sqref="H36">
    <cfRule type="expression" dxfId="13088" priority="4720" stopIfTrue="1">
      <formula>LEN(TRIM($H$36))=0</formula>
    </cfRule>
  </conditionalFormatting>
  <conditionalFormatting sqref="J36">
    <cfRule type="expression" dxfId="13087" priority="4721" stopIfTrue="1">
      <formula>LEN(TRIM($J$36))=0</formula>
    </cfRule>
  </conditionalFormatting>
  <conditionalFormatting sqref="K36">
    <cfRule type="expression" dxfId="13086" priority="4722" stopIfTrue="1">
      <formula>LEN(TRIM($K$36))=0</formula>
    </cfRule>
  </conditionalFormatting>
  <conditionalFormatting sqref="L36">
    <cfRule type="expression" dxfId="13085" priority="4723" stopIfTrue="1">
      <formula>LEN(TRIM($L$36))=0</formula>
    </cfRule>
  </conditionalFormatting>
  <conditionalFormatting sqref="N36">
    <cfRule type="expression" dxfId="13084" priority="4724" stopIfTrue="1">
      <formula>LEN(TRIM($N$36))=0</formula>
    </cfRule>
  </conditionalFormatting>
  <conditionalFormatting sqref="O36">
    <cfRule type="expression" dxfId="13083" priority="4725" stopIfTrue="1">
      <formula>LEN(TRIM($O$36))=0</formula>
    </cfRule>
  </conditionalFormatting>
  <conditionalFormatting sqref="P36">
    <cfRule type="expression" dxfId="13082" priority="4726" stopIfTrue="1">
      <formula>LEN(TRIM($P$36))=0</formula>
    </cfRule>
  </conditionalFormatting>
  <conditionalFormatting sqref="R36">
    <cfRule type="expression" dxfId="13081" priority="4727" stopIfTrue="1">
      <formula>LEN(TRIM($R$36))=0</formula>
    </cfRule>
  </conditionalFormatting>
  <conditionalFormatting sqref="S36">
    <cfRule type="expression" dxfId="13080" priority="4728" stopIfTrue="1">
      <formula>LEN(TRIM($S$36))=0</formula>
    </cfRule>
  </conditionalFormatting>
  <conditionalFormatting sqref="T36">
    <cfRule type="expression" dxfId="13079" priority="4729" stopIfTrue="1">
      <formula>LEN(TRIM($T$36))=0</formula>
    </cfRule>
  </conditionalFormatting>
  <conditionalFormatting sqref="V36">
    <cfRule type="expression" dxfId="13078" priority="4730" stopIfTrue="1">
      <formula>LEN(TRIM($V$36))=0</formula>
    </cfRule>
  </conditionalFormatting>
  <conditionalFormatting sqref="W36">
    <cfRule type="expression" dxfId="13077" priority="4731" stopIfTrue="1">
      <formula>LEN(TRIM($W$36))=0</formula>
    </cfRule>
  </conditionalFormatting>
  <conditionalFormatting sqref="X36">
    <cfRule type="expression" dxfId="13076" priority="4732" stopIfTrue="1">
      <formula>LEN(TRIM($X$36))=0</formula>
    </cfRule>
  </conditionalFormatting>
  <conditionalFormatting sqref="Z36">
    <cfRule type="expression" dxfId="13075" priority="4733" stopIfTrue="1">
      <formula>LEN(TRIM($Z$36))=0</formula>
    </cfRule>
  </conditionalFormatting>
  <conditionalFormatting sqref="AA36">
    <cfRule type="expression" dxfId="13074" priority="4734" stopIfTrue="1">
      <formula>LEN(TRIM($AA$36))=0</formula>
    </cfRule>
  </conditionalFormatting>
  <conditionalFormatting sqref="AB36">
    <cfRule type="expression" dxfId="13073" priority="4735" stopIfTrue="1">
      <formula>LEN(TRIM($AB$36))=0</formula>
    </cfRule>
  </conditionalFormatting>
  <conditionalFormatting sqref="AD36">
    <cfRule type="expression" dxfId="13072" priority="4736" stopIfTrue="1">
      <formula>LEN(TRIM($AD$36))=0</formula>
    </cfRule>
  </conditionalFormatting>
  <conditionalFormatting sqref="AE36">
    <cfRule type="expression" dxfId="13071" priority="4737" stopIfTrue="1">
      <formula>LEN(TRIM($AE$36))=0</formula>
    </cfRule>
  </conditionalFormatting>
  <conditionalFormatting sqref="AF36">
    <cfRule type="expression" dxfId="13070" priority="4738" stopIfTrue="1">
      <formula>LEN(TRIM($AF$36))=0</formula>
    </cfRule>
  </conditionalFormatting>
  <conditionalFormatting sqref="AH36">
    <cfRule type="expression" dxfId="13069" priority="4739" stopIfTrue="1">
      <formula>LEN(TRIM($AH$36))=0</formula>
    </cfRule>
  </conditionalFormatting>
  <conditionalFormatting sqref="AI36">
    <cfRule type="expression" dxfId="13068" priority="4740" stopIfTrue="1">
      <formula>LEN(TRIM($AI$36))=0</formula>
    </cfRule>
  </conditionalFormatting>
  <conditionalFormatting sqref="AJ36">
    <cfRule type="expression" dxfId="13067" priority="4741" stopIfTrue="1">
      <formula>LEN(TRIM($AJ$36))=0</formula>
    </cfRule>
  </conditionalFormatting>
  <conditionalFormatting sqref="AL36">
    <cfRule type="expression" dxfId="13066" priority="4742" stopIfTrue="1">
      <formula>LEN(TRIM($AL$36))=0</formula>
    </cfRule>
  </conditionalFormatting>
  <conditionalFormatting sqref="AM36">
    <cfRule type="expression" dxfId="13065" priority="4743" stopIfTrue="1">
      <formula>LEN(TRIM($AM$36))=0</formula>
    </cfRule>
  </conditionalFormatting>
  <conditionalFormatting sqref="AN36">
    <cfRule type="expression" dxfId="13064" priority="4744" stopIfTrue="1">
      <formula>LEN(TRIM($AN$36))=0</formula>
    </cfRule>
  </conditionalFormatting>
  <conditionalFormatting sqref="AP36">
    <cfRule type="expression" dxfId="13063" priority="4745" stopIfTrue="1">
      <formula>LEN(TRIM($AP$36))=0</formula>
    </cfRule>
  </conditionalFormatting>
  <conditionalFormatting sqref="AQ36">
    <cfRule type="expression" dxfId="13062" priority="4746" stopIfTrue="1">
      <formula>LEN(TRIM($AQ$36))=0</formula>
    </cfRule>
  </conditionalFormatting>
  <conditionalFormatting sqref="AR36">
    <cfRule type="expression" dxfId="13061" priority="4747" stopIfTrue="1">
      <formula>LEN(TRIM($AR$36))=0</formula>
    </cfRule>
  </conditionalFormatting>
  <conditionalFormatting sqref="AT36">
    <cfRule type="expression" dxfId="13060" priority="4748" stopIfTrue="1">
      <formula>LEN(TRIM($AT$36))=0</formula>
    </cfRule>
  </conditionalFormatting>
  <conditionalFormatting sqref="AU36">
    <cfRule type="expression" dxfId="13059" priority="4749" stopIfTrue="1">
      <formula>LEN(TRIM($AU$36))=0</formula>
    </cfRule>
  </conditionalFormatting>
  <conditionalFormatting sqref="AV36">
    <cfRule type="expression" dxfId="13058" priority="4750" stopIfTrue="1">
      <formula>LEN(TRIM($AV$36))=0</formula>
    </cfRule>
  </conditionalFormatting>
  <conditionalFormatting sqref="BB36">
    <cfRule type="expression" dxfId="13057" priority="4751" stopIfTrue="1">
      <formula>LEN(TRIM($BB$36))=0</formula>
    </cfRule>
  </conditionalFormatting>
  <conditionalFormatting sqref="BC36">
    <cfRule type="expression" dxfId="13056" priority="4752" stopIfTrue="1">
      <formula>LEN(TRIM($BC$36))=0</formula>
    </cfRule>
  </conditionalFormatting>
  <conditionalFormatting sqref="BD36">
    <cfRule type="expression" dxfId="13055" priority="4753" stopIfTrue="1">
      <formula>LEN(TRIM($BD$36))=0</formula>
    </cfRule>
  </conditionalFormatting>
  <conditionalFormatting sqref="BF36">
    <cfRule type="expression" dxfId="13054" priority="4754" stopIfTrue="1">
      <formula>LEN(TRIM($BF$36))=0</formula>
    </cfRule>
  </conditionalFormatting>
  <conditionalFormatting sqref="BG36">
    <cfRule type="expression" dxfId="13053" priority="4755" stopIfTrue="1">
      <formula>LEN(TRIM($BG$36))=0</formula>
    </cfRule>
  </conditionalFormatting>
  <conditionalFormatting sqref="BH36">
    <cfRule type="expression" dxfId="13052" priority="4756" stopIfTrue="1">
      <formula>LEN(TRIM($BH$36))=0</formula>
    </cfRule>
  </conditionalFormatting>
  <conditionalFormatting sqref="F42">
    <cfRule type="expression" dxfId="13051" priority="4757" stopIfTrue="1">
      <formula>LEN(TRIM($F$42))=0</formula>
    </cfRule>
  </conditionalFormatting>
  <conditionalFormatting sqref="G42">
    <cfRule type="expression" dxfId="13050" priority="4758" stopIfTrue="1">
      <formula>LEN(TRIM($G$42))=0</formula>
    </cfRule>
  </conditionalFormatting>
  <conditionalFormatting sqref="H42">
    <cfRule type="expression" dxfId="13049" priority="4759" stopIfTrue="1">
      <formula>LEN(TRIM($H$42))=0</formula>
    </cfRule>
  </conditionalFormatting>
  <conditionalFormatting sqref="J42">
    <cfRule type="expression" dxfId="13048" priority="4760" stopIfTrue="1">
      <formula>LEN(TRIM($J$42))=0</formula>
    </cfRule>
  </conditionalFormatting>
  <conditionalFormatting sqref="K42">
    <cfRule type="expression" dxfId="13047" priority="4761" stopIfTrue="1">
      <formula>LEN(TRIM($K$42))=0</formula>
    </cfRule>
  </conditionalFormatting>
  <conditionalFormatting sqref="L42">
    <cfRule type="expression" dxfId="13046" priority="4762" stopIfTrue="1">
      <formula>LEN(TRIM($L$42))=0</formula>
    </cfRule>
  </conditionalFormatting>
  <conditionalFormatting sqref="N42">
    <cfRule type="expression" dxfId="13045" priority="4763" stopIfTrue="1">
      <formula>LEN(TRIM($N$42))=0</formula>
    </cfRule>
  </conditionalFormatting>
  <conditionalFormatting sqref="O42">
    <cfRule type="expression" dxfId="13044" priority="4764" stopIfTrue="1">
      <formula>LEN(TRIM($O$42))=0</formula>
    </cfRule>
  </conditionalFormatting>
  <conditionalFormatting sqref="P42">
    <cfRule type="expression" dxfId="13043" priority="4765" stopIfTrue="1">
      <formula>LEN(TRIM($P$42))=0</formula>
    </cfRule>
  </conditionalFormatting>
  <conditionalFormatting sqref="R42">
    <cfRule type="expression" dxfId="13042" priority="4766" stopIfTrue="1">
      <formula>LEN(TRIM($R$42))=0</formula>
    </cfRule>
  </conditionalFormatting>
  <conditionalFormatting sqref="S42">
    <cfRule type="expression" dxfId="13041" priority="4767" stopIfTrue="1">
      <formula>LEN(TRIM($S$42))=0</formula>
    </cfRule>
  </conditionalFormatting>
  <conditionalFormatting sqref="T42">
    <cfRule type="expression" dxfId="13040" priority="4768" stopIfTrue="1">
      <formula>LEN(TRIM($T$42))=0</formula>
    </cfRule>
  </conditionalFormatting>
  <conditionalFormatting sqref="V42">
    <cfRule type="expression" dxfId="13039" priority="4769" stopIfTrue="1">
      <formula>LEN(TRIM($V$42))=0</formula>
    </cfRule>
  </conditionalFormatting>
  <conditionalFormatting sqref="W42">
    <cfRule type="expression" dxfId="13038" priority="4770" stopIfTrue="1">
      <formula>LEN(TRIM($W$42))=0</formula>
    </cfRule>
  </conditionalFormatting>
  <conditionalFormatting sqref="X42">
    <cfRule type="expression" dxfId="13037" priority="4771" stopIfTrue="1">
      <formula>LEN(TRIM($X$42))=0</formula>
    </cfRule>
  </conditionalFormatting>
  <conditionalFormatting sqref="Z42">
    <cfRule type="expression" dxfId="13036" priority="4772" stopIfTrue="1">
      <formula>LEN(TRIM($Z$42))=0</formula>
    </cfRule>
  </conditionalFormatting>
  <conditionalFormatting sqref="AA42">
    <cfRule type="expression" dxfId="13035" priority="4773" stopIfTrue="1">
      <formula>LEN(TRIM($AA$42))=0</formula>
    </cfRule>
  </conditionalFormatting>
  <conditionalFormatting sqref="AB42">
    <cfRule type="expression" dxfId="13034" priority="4774" stopIfTrue="1">
      <formula>LEN(TRIM($AB$42))=0</formula>
    </cfRule>
  </conditionalFormatting>
  <conditionalFormatting sqref="AD42">
    <cfRule type="expression" dxfId="13033" priority="4775" stopIfTrue="1">
      <formula>LEN(TRIM($AD$42))=0</formula>
    </cfRule>
  </conditionalFormatting>
  <conditionalFormatting sqref="AE42">
    <cfRule type="expression" dxfId="13032" priority="4776" stopIfTrue="1">
      <formula>LEN(TRIM($AE$42))=0</formula>
    </cfRule>
  </conditionalFormatting>
  <conditionalFormatting sqref="AF42">
    <cfRule type="expression" dxfId="13031" priority="4777" stopIfTrue="1">
      <formula>LEN(TRIM($AF$42))=0</formula>
    </cfRule>
  </conditionalFormatting>
  <conditionalFormatting sqref="AH42">
    <cfRule type="expression" dxfId="13030" priority="4778" stopIfTrue="1">
      <formula>LEN(TRIM($AH$42))=0</formula>
    </cfRule>
  </conditionalFormatting>
  <conditionalFormatting sqref="AI42">
    <cfRule type="expression" dxfId="13029" priority="4779" stopIfTrue="1">
      <formula>LEN(TRIM($AI$42))=0</formula>
    </cfRule>
  </conditionalFormatting>
  <conditionalFormatting sqref="AJ42">
    <cfRule type="expression" dxfId="13028" priority="4780" stopIfTrue="1">
      <formula>LEN(TRIM($AJ$42))=0</formula>
    </cfRule>
  </conditionalFormatting>
  <conditionalFormatting sqref="AL42">
    <cfRule type="expression" dxfId="13027" priority="4781" stopIfTrue="1">
      <formula>LEN(TRIM($AL$42))=0</formula>
    </cfRule>
  </conditionalFormatting>
  <conditionalFormatting sqref="AM42">
    <cfRule type="expression" dxfId="13026" priority="4782" stopIfTrue="1">
      <formula>LEN(TRIM($AM$42))=0</formula>
    </cfRule>
  </conditionalFormatting>
  <conditionalFormatting sqref="AN42">
    <cfRule type="expression" dxfId="13025" priority="4783" stopIfTrue="1">
      <formula>LEN(TRIM($AN$42))=0</formula>
    </cfRule>
  </conditionalFormatting>
  <conditionalFormatting sqref="AP42">
    <cfRule type="expression" dxfId="13024" priority="4784" stopIfTrue="1">
      <formula>LEN(TRIM($AP$42))=0</formula>
    </cfRule>
  </conditionalFormatting>
  <conditionalFormatting sqref="AQ42">
    <cfRule type="expression" dxfId="13023" priority="4785" stopIfTrue="1">
      <formula>LEN(TRIM($AQ$42))=0</formula>
    </cfRule>
  </conditionalFormatting>
  <conditionalFormatting sqref="AR42">
    <cfRule type="expression" dxfId="13022" priority="4786" stopIfTrue="1">
      <formula>LEN(TRIM($AR$42))=0</formula>
    </cfRule>
  </conditionalFormatting>
  <conditionalFormatting sqref="AT42">
    <cfRule type="expression" dxfId="13021" priority="4787" stopIfTrue="1">
      <formula>LEN(TRIM($AT$42))=0</formula>
    </cfRule>
  </conditionalFormatting>
  <conditionalFormatting sqref="AU42">
    <cfRule type="expression" dxfId="13020" priority="4788" stopIfTrue="1">
      <formula>LEN(TRIM($AU$42))=0</formula>
    </cfRule>
  </conditionalFormatting>
  <conditionalFormatting sqref="AV42">
    <cfRule type="expression" dxfId="13019" priority="4789" stopIfTrue="1">
      <formula>LEN(TRIM($AV$42))=0</formula>
    </cfRule>
  </conditionalFormatting>
  <conditionalFormatting sqref="BB42">
    <cfRule type="expression" dxfId="13018" priority="4790" stopIfTrue="1">
      <formula>LEN(TRIM($BB$42))=0</formula>
    </cfRule>
  </conditionalFormatting>
  <conditionalFormatting sqref="BC42">
    <cfRule type="expression" dxfId="13017" priority="4791" stopIfTrue="1">
      <formula>LEN(TRIM($BC$42))=0</formula>
    </cfRule>
  </conditionalFormatting>
  <conditionalFormatting sqref="BD42">
    <cfRule type="expression" dxfId="13016" priority="4792" stopIfTrue="1">
      <formula>LEN(TRIM($BD$42))=0</formula>
    </cfRule>
  </conditionalFormatting>
  <conditionalFormatting sqref="BF42">
    <cfRule type="expression" dxfId="13015" priority="4793" stopIfTrue="1">
      <formula>LEN(TRIM($BF$42))=0</formula>
    </cfRule>
  </conditionalFormatting>
  <conditionalFormatting sqref="BG42">
    <cfRule type="expression" dxfId="13014" priority="4794" stopIfTrue="1">
      <formula>LEN(TRIM($BG$42))=0</formula>
    </cfRule>
  </conditionalFormatting>
  <conditionalFormatting sqref="BH42">
    <cfRule type="expression" dxfId="13013" priority="4795" stopIfTrue="1">
      <formula>LEN(TRIM($BH$42))=0</formula>
    </cfRule>
  </conditionalFormatting>
  <conditionalFormatting sqref="F44">
    <cfRule type="expression" dxfId="13012" priority="4796" stopIfTrue="1">
      <formula>LEN(TRIM($F$44))=0</formula>
    </cfRule>
  </conditionalFormatting>
  <conditionalFormatting sqref="G44">
    <cfRule type="expression" dxfId="13011" priority="4797" stopIfTrue="1">
      <formula>LEN(TRIM($G$44))=0</formula>
    </cfRule>
  </conditionalFormatting>
  <conditionalFormatting sqref="H44">
    <cfRule type="expression" dxfId="13010" priority="4798" stopIfTrue="1">
      <formula>LEN(TRIM($H$44))=0</formula>
    </cfRule>
  </conditionalFormatting>
  <conditionalFormatting sqref="J44">
    <cfRule type="expression" dxfId="13009" priority="4799" stopIfTrue="1">
      <formula>LEN(TRIM($J$44))=0</formula>
    </cfRule>
  </conditionalFormatting>
  <conditionalFormatting sqref="K44">
    <cfRule type="expression" dxfId="13008" priority="4800" stopIfTrue="1">
      <formula>LEN(TRIM($K$44))=0</formula>
    </cfRule>
  </conditionalFormatting>
  <conditionalFormatting sqref="L44">
    <cfRule type="expression" dxfId="13007" priority="4801" stopIfTrue="1">
      <formula>LEN(TRIM($L$44))=0</formula>
    </cfRule>
  </conditionalFormatting>
  <conditionalFormatting sqref="N44">
    <cfRule type="expression" dxfId="13006" priority="4802" stopIfTrue="1">
      <formula>LEN(TRIM($N$44))=0</formula>
    </cfRule>
  </conditionalFormatting>
  <conditionalFormatting sqref="O44">
    <cfRule type="expression" dxfId="13005" priority="4803" stopIfTrue="1">
      <formula>LEN(TRIM($O$44))=0</formula>
    </cfRule>
  </conditionalFormatting>
  <conditionalFormatting sqref="P44">
    <cfRule type="expression" dxfId="13004" priority="4804" stopIfTrue="1">
      <formula>LEN(TRIM($P$44))=0</formula>
    </cfRule>
  </conditionalFormatting>
  <conditionalFormatting sqref="R44">
    <cfRule type="expression" dxfId="13003" priority="4805" stopIfTrue="1">
      <formula>LEN(TRIM($R$44))=0</formula>
    </cfRule>
  </conditionalFormatting>
  <conditionalFormatting sqref="S44">
    <cfRule type="expression" dxfId="13002" priority="4806" stopIfTrue="1">
      <formula>LEN(TRIM($S$44))=0</formula>
    </cfRule>
  </conditionalFormatting>
  <conditionalFormatting sqref="T44">
    <cfRule type="expression" dxfId="13001" priority="4807" stopIfTrue="1">
      <formula>LEN(TRIM($T$44))=0</formula>
    </cfRule>
  </conditionalFormatting>
  <conditionalFormatting sqref="V44">
    <cfRule type="expression" dxfId="13000" priority="4808" stopIfTrue="1">
      <formula>LEN(TRIM($V$44))=0</formula>
    </cfRule>
  </conditionalFormatting>
  <conditionalFormatting sqref="W44">
    <cfRule type="expression" dxfId="12999" priority="4809" stopIfTrue="1">
      <formula>LEN(TRIM($W$44))=0</formula>
    </cfRule>
  </conditionalFormatting>
  <conditionalFormatting sqref="X44">
    <cfRule type="expression" dxfId="12998" priority="4810" stopIfTrue="1">
      <formula>LEN(TRIM($X$44))=0</formula>
    </cfRule>
  </conditionalFormatting>
  <conditionalFormatting sqref="Z44">
    <cfRule type="expression" dxfId="12997" priority="4811" stopIfTrue="1">
      <formula>LEN(TRIM($Z$44))=0</formula>
    </cfRule>
  </conditionalFormatting>
  <conditionalFormatting sqref="AA44">
    <cfRule type="expression" dxfId="12996" priority="4812" stopIfTrue="1">
      <formula>LEN(TRIM($AA$44))=0</formula>
    </cfRule>
  </conditionalFormatting>
  <conditionalFormatting sqref="AB44">
    <cfRule type="expression" dxfId="12995" priority="4813" stopIfTrue="1">
      <formula>LEN(TRIM($AB$44))=0</formula>
    </cfRule>
  </conditionalFormatting>
  <conditionalFormatting sqref="AD44">
    <cfRule type="expression" dxfId="12994" priority="4814" stopIfTrue="1">
      <formula>LEN(TRIM($AD$44))=0</formula>
    </cfRule>
  </conditionalFormatting>
  <conditionalFormatting sqref="AE44">
    <cfRule type="expression" dxfId="12993" priority="4815" stopIfTrue="1">
      <formula>LEN(TRIM($AE$44))=0</formula>
    </cfRule>
  </conditionalFormatting>
  <conditionalFormatting sqref="AF44">
    <cfRule type="expression" dxfId="12992" priority="4816" stopIfTrue="1">
      <formula>LEN(TRIM($AF$44))=0</formula>
    </cfRule>
  </conditionalFormatting>
  <conditionalFormatting sqref="AH44">
    <cfRule type="expression" dxfId="12991" priority="4817" stopIfTrue="1">
      <formula>LEN(TRIM($AH$44))=0</formula>
    </cfRule>
  </conditionalFormatting>
  <conditionalFormatting sqref="AI44">
    <cfRule type="expression" dxfId="12990" priority="4818" stopIfTrue="1">
      <formula>LEN(TRIM($AI$44))=0</formula>
    </cfRule>
  </conditionalFormatting>
  <conditionalFormatting sqref="AJ44">
    <cfRule type="expression" dxfId="12989" priority="4819" stopIfTrue="1">
      <formula>LEN(TRIM($AJ$44))=0</formula>
    </cfRule>
  </conditionalFormatting>
  <conditionalFormatting sqref="AL44">
    <cfRule type="expression" dxfId="12988" priority="4820" stopIfTrue="1">
      <formula>LEN(TRIM($AL$44))=0</formula>
    </cfRule>
  </conditionalFormatting>
  <conditionalFormatting sqref="AM44">
    <cfRule type="expression" dxfId="12987" priority="4821" stopIfTrue="1">
      <formula>LEN(TRIM($AM$44))=0</formula>
    </cfRule>
  </conditionalFormatting>
  <conditionalFormatting sqref="AN44">
    <cfRule type="expression" dxfId="12986" priority="4822" stopIfTrue="1">
      <formula>LEN(TRIM($AN$44))=0</formula>
    </cfRule>
  </conditionalFormatting>
  <conditionalFormatting sqref="AP44">
    <cfRule type="expression" dxfId="12985" priority="4823" stopIfTrue="1">
      <formula>LEN(TRIM($AP$44))=0</formula>
    </cfRule>
  </conditionalFormatting>
  <conditionalFormatting sqref="AQ44">
    <cfRule type="expression" dxfId="12984" priority="4824" stopIfTrue="1">
      <formula>LEN(TRIM($AQ$44))=0</formula>
    </cfRule>
  </conditionalFormatting>
  <conditionalFormatting sqref="AR44">
    <cfRule type="expression" dxfId="12983" priority="4825" stopIfTrue="1">
      <formula>LEN(TRIM($AR$44))=0</formula>
    </cfRule>
  </conditionalFormatting>
  <conditionalFormatting sqref="AT44">
    <cfRule type="expression" dxfId="12982" priority="4826" stopIfTrue="1">
      <formula>LEN(TRIM($AT$44))=0</formula>
    </cfRule>
  </conditionalFormatting>
  <conditionalFormatting sqref="AU44">
    <cfRule type="expression" dxfId="12981" priority="4827" stopIfTrue="1">
      <formula>LEN(TRIM($AU$44))=0</formula>
    </cfRule>
  </conditionalFormatting>
  <conditionalFormatting sqref="AV44">
    <cfRule type="expression" dxfId="12980" priority="4828" stopIfTrue="1">
      <formula>LEN(TRIM($AV$44))=0</formula>
    </cfRule>
  </conditionalFormatting>
  <conditionalFormatting sqref="BB44">
    <cfRule type="expression" dxfId="12979" priority="4829" stopIfTrue="1">
      <formula>LEN(TRIM($BB$44))=0</formula>
    </cfRule>
  </conditionalFormatting>
  <conditionalFormatting sqref="BC44">
    <cfRule type="expression" dxfId="12978" priority="4830" stopIfTrue="1">
      <formula>LEN(TRIM($BC$44))=0</formula>
    </cfRule>
  </conditionalFormatting>
  <conditionalFormatting sqref="BD44">
    <cfRule type="expression" dxfId="12977" priority="4831" stopIfTrue="1">
      <formula>LEN(TRIM($BD$44))=0</formula>
    </cfRule>
  </conditionalFormatting>
  <conditionalFormatting sqref="BF44">
    <cfRule type="expression" dxfId="12976" priority="4832" stopIfTrue="1">
      <formula>LEN(TRIM($BF$44))=0</formula>
    </cfRule>
  </conditionalFormatting>
  <conditionalFormatting sqref="BG44">
    <cfRule type="expression" dxfId="12975" priority="4833" stopIfTrue="1">
      <formula>LEN(TRIM($BG$44))=0</formula>
    </cfRule>
  </conditionalFormatting>
  <conditionalFormatting sqref="BH44">
    <cfRule type="expression" dxfId="12974" priority="4834" stopIfTrue="1">
      <formula>LEN(TRIM($BH$44))=0</formula>
    </cfRule>
  </conditionalFormatting>
  <conditionalFormatting sqref="F46">
    <cfRule type="expression" dxfId="12973" priority="4835" stopIfTrue="1">
      <formula>LEN(TRIM($F$46))=0</formula>
    </cfRule>
  </conditionalFormatting>
  <conditionalFormatting sqref="G46">
    <cfRule type="expression" dxfId="12972" priority="4836" stopIfTrue="1">
      <formula>LEN(TRIM($G$46))=0</formula>
    </cfRule>
  </conditionalFormatting>
  <conditionalFormatting sqref="H46">
    <cfRule type="expression" dxfId="12971" priority="4837" stopIfTrue="1">
      <formula>LEN(TRIM($H$46))=0</formula>
    </cfRule>
  </conditionalFormatting>
  <conditionalFormatting sqref="F47">
    <cfRule type="expression" dxfId="12970" priority="4838" stopIfTrue="1">
      <formula>LEN(TRIM($F$47))=0</formula>
    </cfRule>
  </conditionalFormatting>
  <conditionalFormatting sqref="G47">
    <cfRule type="expression" dxfId="12969" priority="4839" stopIfTrue="1">
      <formula>LEN(TRIM($G$47))=0</formula>
    </cfRule>
  </conditionalFormatting>
  <conditionalFormatting sqref="H47">
    <cfRule type="expression" dxfId="12968" priority="4840" stopIfTrue="1">
      <formula>LEN(TRIM($H$47))=0</formula>
    </cfRule>
  </conditionalFormatting>
  <conditionalFormatting sqref="J46">
    <cfRule type="expression" dxfId="12967" priority="4841" stopIfTrue="1">
      <formula>LEN(TRIM($J$46))=0</formula>
    </cfRule>
  </conditionalFormatting>
  <conditionalFormatting sqref="K46">
    <cfRule type="expression" dxfId="12966" priority="4842" stopIfTrue="1">
      <formula>LEN(TRIM($K$46))=0</formula>
    </cfRule>
  </conditionalFormatting>
  <conditionalFormatting sqref="L46">
    <cfRule type="expression" dxfId="12965" priority="4843" stopIfTrue="1">
      <formula>LEN(TRIM($L$46))=0</formula>
    </cfRule>
  </conditionalFormatting>
  <conditionalFormatting sqref="J47">
    <cfRule type="expression" dxfId="12964" priority="4844" stopIfTrue="1">
      <formula>LEN(TRIM($J$47))=0</formula>
    </cfRule>
  </conditionalFormatting>
  <conditionalFormatting sqref="K47">
    <cfRule type="expression" dxfId="12963" priority="4845" stopIfTrue="1">
      <formula>LEN(TRIM($K$47))=0</formula>
    </cfRule>
  </conditionalFormatting>
  <conditionalFormatting sqref="L47">
    <cfRule type="expression" dxfId="12962" priority="4846" stopIfTrue="1">
      <formula>LEN(TRIM($L$47))=0</formula>
    </cfRule>
  </conditionalFormatting>
  <conditionalFormatting sqref="N46">
    <cfRule type="expression" dxfId="12961" priority="4847" stopIfTrue="1">
      <formula>LEN(TRIM($N$46))=0</formula>
    </cfRule>
  </conditionalFormatting>
  <conditionalFormatting sqref="O46">
    <cfRule type="expression" dxfId="12960" priority="4848" stopIfTrue="1">
      <formula>LEN(TRIM($O$46))=0</formula>
    </cfRule>
  </conditionalFormatting>
  <conditionalFormatting sqref="P46">
    <cfRule type="expression" dxfId="12959" priority="4849" stopIfTrue="1">
      <formula>LEN(TRIM($P$46))=0</formula>
    </cfRule>
  </conditionalFormatting>
  <conditionalFormatting sqref="N47">
    <cfRule type="expression" dxfId="12958" priority="4850" stopIfTrue="1">
      <formula>LEN(TRIM($N$47))=0</formula>
    </cfRule>
  </conditionalFormatting>
  <conditionalFormatting sqref="O47">
    <cfRule type="expression" dxfId="12957" priority="4851" stopIfTrue="1">
      <formula>LEN(TRIM($O$47))=0</formula>
    </cfRule>
  </conditionalFormatting>
  <conditionalFormatting sqref="P47">
    <cfRule type="expression" dxfId="12956" priority="4852" stopIfTrue="1">
      <formula>LEN(TRIM($P$47))=0</formula>
    </cfRule>
  </conditionalFormatting>
  <conditionalFormatting sqref="R46">
    <cfRule type="expression" dxfId="12955" priority="4853" stopIfTrue="1">
      <formula>LEN(TRIM($R$46))=0</formula>
    </cfRule>
  </conditionalFormatting>
  <conditionalFormatting sqref="S46">
    <cfRule type="expression" dxfId="12954" priority="4854" stopIfTrue="1">
      <formula>LEN(TRIM($S$46))=0</formula>
    </cfRule>
  </conditionalFormatting>
  <conditionalFormatting sqref="T46">
    <cfRule type="expression" dxfId="12953" priority="4855" stopIfTrue="1">
      <formula>LEN(TRIM($T$46))=0</formula>
    </cfRule>
  </conditionalFormatting>
  <conditionalFormatting sqref="R47">
    <cfRule type="expression" dxfId="12952" priority="4856" stopIfTrue="1">
      <formula>LEN(TRIM($R$47))=0</formula>
    </cfRule>
  </conditionalFormatting>
  <conditionalFormatting sqref="S47">
    <cfRule type="expression" dxfId="12951" priority="4857" stopIfTrue="1">
      <formula>LEN(TRIM($S$47))=0</formula>
    </cfRule>
  </conditionalFormatting>
  <conditionalFormatting sqref="T47">
    <cfRule type="expression" dxfId="12950" priority="4858" stopIfTrue="1">
      <formula>LEN(TRIM($T$47))=0</formula>
    </cfRule>
  </conditionalFormatting>
  <conditionalFormatting sqref="V46">
    <cfRule type="expression" dxfId="12949" priority="4859" stopIfTrue="1">
      <formula>LEN(TRIM($V$46))=0</formula>
    </cfRule>
  </conditionalFormatting>
  <conditionalFormatting sqref="W46">
    <cfRule type="expression" dxfId="12948" priority="4860" stopIfTrue="1">
      <formula>LEN(TRIM($W$46))=0</formula>
    </cfRule>
  </conditionalFormatting>
  <conditionalFormatting sqref="X46">
    <cfRule type="expression" dxfId="12947" priority="4861" stopIfTrue="1">
      <formula>LEN(TRIM($X$46))=0</formula>
    </cfRule>
  </conditionalFormatting>
  <conditionalFormatting sqref="V47">
    <cfRule type="expression" dxfId="12946" priority="4862" stopIfTrue="1">
      <formula>LEN(TRIM($V$47))=0</formula>
    </cfRule>
  </conditionalFormatting>
  <conditionalFormatting sqref="W47">
    <cfRule type="expression" dxfId="12945" priority="4863" stopIfTrue="1">
      <formula>LEN(TRIM($W$47))=0</formula>
    </cfRule>
  </conditionalFormatting>
  <conditionalFormatting sqref="X47">
    <cfRule type="expression" dxfId="12944" priority="4864" stopIfTrue="1">
      <formula>LEN(TRIM($X$47))=0</formula>
    </cfRule>
  </conditionalFormatting>
  <conditionalFormatting sqref="Z46">
    <cfRule type="expression" dxfId="12943" priority="4865" stopIfTrue="1">
      <formula>LEN(TRIM($Z$46))=0</formula>
    </cfRule>
  </conditionalFormatting>
  <conditionalFormatting sqref="AA46">
    <cfRule type="expression" dxfId="12942" priority="4866" stopIfTrue="1">
      <formula>LEN(TRIM($AA$46))=0</formula>
    </cfRule>
  </conditionalFormatting>
  <conditionalFormatting sqref="AB46">
    <cfRule type="expression" dxfId="12941" priority="4867" stopIfTrue="1">
      <formula>LEN(TRIM($AB$46))=0</formula>
    </cfRule>
  </conditionalFormatting>
  <conditionalFormatting sqref="Z47">
    <cfRule type="expression" dxfId="12940" priority="4868" stopIfTrue="1">
      <formula>LEN(TRIM($Z$47))=0</formula>
    </cfRule>
  </conditionalFormatting>
  <conditionalFormatting sqref="AA47">
    <cfRule type="expression" dxfId="12939" priority="4869" stopIfTrue="1">
      <formula>LEN(TRIM($AA$47))=0</formula>
    </cfRule>
  </conditionalFormatting>
  <conditionalFormatting sqref="AB47">
    <cfRule type="expression" dxfId="12938" priority="4870" stopIfTrue="1">
      <formula>LEN(TRIM($AB$47))=0</formula>
    </cfRule>
  </conditionalFormatting>
  <conditionalFormatting sqref="AD46">
    <cfRule type="expression" dxfId="12937" priority="4871" stopIfTrue="1">
      <formula>LEN(TRIM($AD$46))=0</formula>
    </cfRule>
  </conditionalFormatting>
  <conditionalFormatting sqref="AE46">
    <cfRule type="expression" dxfId="12936" priority="4872" stopIfTrue="1">
      <formula>LEN(TRIM($AE$46))=0</formula>
    </cfRule>
  </conditionalFormatting>
  <conditionalFormatting sqref="AF46">
    <cfRule type="expression" dxfId="12935" priority="4873" stopIfTrue="1">
      <formula>LEN(TRIM($AF$46))=0</formula>
    </cfRule>
  </conditionalFormatting>
  <conditionalFormatting sqref="AD47">
    <cfRule type="expression" dxfId="12934" priority="4874" stopIfTrue="1">
      <formula>LEN(TRIM($AD$47))=0</formula>
    </cfRule>
  </conditionalFormatting>
  <conditionalFormatting sqref="AE47">
    <cfRule type="expression" dxfId="12933" priority="4875" stopIfTrue="1">
      <formula>LEN(TRIM($AE$47))=0</formula>
    </cfRule>
  </conditionalFormatting>
  <conditionalFormatting sqref="AF47">
    <cfRule type="expression" dxfId="12932" priority="4876" stopIfTrue="1">
      <formula>LEN(TRIM($AF$47))=0</formula>
    </cfRule>
  </conditionalFormatting>
  <conditionalFormatting sqref="AH46">
    <cfRule type="expression" dxfId="12931" priority="4877" stopIfTrue="1">
      <formula>LEN(TRIM($AH$46))=0</formula>
    </cfRule>
  </conditionalFormatting>
  <conditionalFormatting sqref="AI46">
    <cfRule type="expression" dxfId="12930" priority="4878" stopIfTrue="1">
      <formula>LEN(TRIM($AI$46))=0</formula>
    </cfRule>
  </conditionalFormatting>
  <conditionalFormatting sqref="AJ46">
    <cfRule type="expression" dxfId="12929" priority="4879" stopIfTrue="1">
      <formula>LEN(TRIM($AJ$46))=0</formula>
    </cfRule>
  </conditionalFormatting>
  <conditionalFormatting sqref="AH47">
    <cfRule type="expression" dxfId="12928" priority="4880" stopIfTrue="1">
      <formula>LEN(TRIM($AH$47))=0</formula>
    </cfRule>
  </conditionalFormatting>
  <conditionalFormatting sqref="AI47">
    <cfRule type="expression" dxfId="12927" priority="4881" stopIfTrue="1">
      <formula>LEN(TRIM($AI$47))=0</formula>
    </cfRule>
  </conditionalFormatting>
  <conditionalFormatting sqref="AJ47">
    <cfRule type="expression" dxfId="12926" priority="4882" stopIfTrue="1">
      <formula>LEN(TRIM($AJ$47))=0</formula>
    </cfRule>
  </conditionalFormatting>
  <conditionalFormatting sqref="AL46">
    <cfRule type="expression" dxfId="12925" priority="4883" stopIfTrue="1">
      <formula>LEN(TRIM($AL$46))=0</formula>
    </cfRule>
  </conditionalFormatting>
  <conditionalFormatting sqref="AM46">
    <cfRule type="expression" dxfId="12924" priority="4884" stopIfTrue="1">
      <formula>LEN(TRIM($AM$46))=0</formula>
    </cfRule>
  </conditionalFormatting>
  <conditionalFormatting sqref="AN46">
    <cfRule type="expression" dxfId="12923" priority="4885" stopIfTrue="1">
      <formula>LEN(TRIM($AN$46))=0</formula>
    </cfRule>
  </conditionalFormatting>
  <conditionalFormatting sqref="AL47">
    <cfRule type="expression" dxfId="12922" priority="4886" stopIfTrue="1">
      <formula>LEN(TRIM($AL$47))=0</formula>
    </cfRule>
  </conditionalFormatting>
  <conditionalFormatting sqref="AM47">
    <cfRule type="expression" dxfId="12921" priority="4887" stopIfTrue="1">
      <formula>LEN(TRIM($AM$47))=0</formula>
    </cfRule>
  </conditionalFormatting>
  <conditionalFormatting sqref="AN47">
    <cfRule type="expression" dxfId="12920" priority="4888" stopIfTrue="1">
      <formula>LEN(TRIM($AN$47))=0</formula>
    </cfRule>
  </conditionalFormatting>
  <conditionalFormatting sqref="AP46">
    <cfRule type="expression" dxfId="12919" priority="4889" stopIfTrue="1">
      <formula>LEN(TRIM($AP$46))=0</formula>
    </cfRule>
  </conditionalFormatting>
  <conditionalFormatting sqref="AQ46">
    <cfRule type="expression" dxfId="12918" priority="4890" stopIfTrue="1">
      <formula>LEN(TRIM($AQ$46))=0</formula>
    </cfRule>
  </conditionalFormatting>
  <conditionalFormatting sqref="AR46">
    <cfRule type="expression" dxfId="12917" priority="4891" stopIfTrue="1">
      <formula>LEN(TRIM($AR$46))=0</formula>
    </cfRule>
  </conditionalFormatting>
  <conditionalFormatting sqref="AP47">
    <cfRule type="expression" dxfId="12916" priority="4892" stopIfTrue="1">
      <formula>LEN(TRIM($AP$47))=0</formula>
    </cfRule>
  </conditionalFormatting>
  <conditionalFormatting sqref="AQ47">
    <cfRule type="expression" dxfId="12915" priority="4893" stopIfTrue="1">
      <formula>LEN(TRIM($AQ$47))=0</formula>
    </cfRule>
  </conditionalFormatting>
  <conditionalFormatting sqref="AR47">
    <cfRule type="expression" dxfId="12914" priority="4894" stopIfTrue="1">
      <formula>LEN(TRIM($AR$47))=0</formula>
    </cfRule>
  </conditionalFormatting>
  <conditionalFormatting sqref="AT46">
    <cfRule type="expression" dxfId="12913" priority="4895" stopIfTrue="1">
      <formula>LEN(TRIM($AT$46))=0</formula>
    </cfRule>
  </conditionalFormatting>
  <conditionalFormatting sqref="AU46">
    <cfRule type="expression" dxfId="12912" priority="4896" stopIfTrue="1">
      <formula>LEN(TRIM($AU$46))=0</formula>
    </cfRule>
  </conditionalFormatting>
  <conditionalFormatting sqref="AV46">
    <cfRule type="expression" dxfId="12911" priority="4897" stopIfTrue="1">
      <formula>LEN(TRIM($AV$46))=0</formula>
    </cfRule>
  </conditionalFormatting>
  <conditionalFormatting sqref="AT47">
    <cfRule type="expression" dxfId="12910" priority="4898" stopIfTrue="1">
      <formula>LEN(TRIM($AT$47))=0</formula>
    </cfRule>
  </conditionalFormatting>
  <conditionalFormatting sqref="AU47">
    <cfRule type="expression" dxfId="12909" priority="4899" stopIfTrue="1">
      <formula>LEN(TRIM($AU$47))=0</formula>
    </cfRule>
  </conditionalFormatting>
  <conditionalFormatting sqref="AV47">
    <cfRule type="expression" dxfId="12908" priority="4900" stopIfTrue="1">
      <formula>LEN(TRIM($AV$47))=0</formula>
    </cfRule>
  </conditionalFormatting>
  <conditionalFormatting sqref="BB46">
    <cfRule type="expression" dxfId="12907" priority="4901" stopIfTrue="1">
      <formula>LEN(TRIM($BB$46))=0</formula>
    </cfRule>
  </conditionalFormatting>
  <conditionalFormatting sqref="BC46">
    <cfRule type="expression" dxfId="12906" priority="4902" stopIfTrue="1">
      <formula>LEN(TRIM($BC$46))=0</formula>
    </cfRule>
  </conditionalFormatting>
  <conditionalFormatting sqref="BD46">
    <cfRule type="expression" dxfId="12905" priority="4903" stopIfTrue="1">
      <formula>LEN(TRIM($BD$46))=0</formula>
    </cfRule>
  </conditionalFormatting>
  <conditionalFormatting sqref="BB47">
    <cfRule type="expression" dxfId="12904" priority="4904" stopIfTrue="1">
      <formula>LEN(TRIM($BB$47))=0</formula>
    </cfRule>
  </conditionalFormatting>
  <conditionalFormatting sqref="BC47">
    <cfRule type="expression" dxfId="12903" priority="4905" stopIfTrue="1">
      <formula>LEN(TRIM($BC$47))=0</formula>
    </cfRule>
  </conditionalFormatting>
  <conditionalFormatting sqref="BD47">
    <cfRule type="expression" dxfId="12902" priority="4906" stopIfTrue="1">
      <formula>LEN(TRIM($BD$47))=0</formula>
    </cfRule>
  </conditionalFormatting>
  <conditionalFormatting sqref="BF46">
    <cfRule type="expression" dxfId="12901" priority="4907" stopIfTrue="1">
      <formula>LEN(TRIM($BF$46))=0</formula>
    </cfRule>
  </conditionalFormatting>
  <conditionalFormatting sqref="BG46">
    <cfRule type="expression" dxfId="12900" priority="4908" stopIfTrue="1">
      <formula>LEN(TRIM($BG$46))=0</formula>
    </cfRule>
  </conditionalFormatting>
  <conditionalFormatting sqref="BH46">
    <cfRule type="expression" dxfId="12899" priority="4909" stopIfTrue="1">
      <formula>LEN(TRIM($BH$46))=0</formula>
    </cfRule>
  </conditionalFormatting>
  <conditionalFormatting sqref="BF47">
    <cfRule type="expression" dxfId="12898" priority="4910" stopIfTrue="1">
      <formula>LEN(TRIM($BF$47))=0</formula>
    </cfRule>
  </conditionalFormatting>
  <conditionalFormatting sqref="BG47">
    <cfRule type="expression" dxfId="12897" priority="4911" stopIfTrue="1">
      <formula>LEN(TRIM($BG$47))=0</formula>
    </cfRule>
  </conditionalFormatting>
  <conditionalFormatting sqref="BH47">
    <cfRule type="expression" dxfId="12896" priority="4912" stopIfTrue="1">
      <formula>LEN(TRIM($BH$47))=0</formula>
    </cfRule>
  </conditionalFormatting>
  <conditionalFormatting sqref="F49">
    <cfRule type="expression" dxfId="12895" priority="4913" stopIfTrue="1">
      <formula>LEN(TRIM($F$49))=0</formula>
    </cfRule>
  </conditionalFormatting>
  <conditionalFormatting sqref="G49">
    <cfRule type="expression" dxfId="12894" priority="4914" stopIfTrue="1">
      <formula>LEN(TRIM($G$49))=0</formula>
    </cfRule>
  </conditionalFormatting>
  <conditionalFormatting sqref="H49">
    <cfRule type="expression" dxfId="12893" priority="4915" stopIfTrue="1">
      <formula>LEN(TRIM($H$49))=0</formula>
    </cfRule>
  </conditionalFormatting>
  <conditionalFormatting sqref="F50">
    <cfRule type="expression" dxfId="12892" priority="4916" stopIfTrue="1">
      <formula>LEN(TRIM($F$50))=0</formula>
    </cfRule>
  </conditionalFormatting>
  <conditionalFormatting sqref="G50">
    <cfRule type="expression" dxfId="12891" priority="4917" stopIfTrue="1">
      <formula>LEN(TRIM($G$50))=0</formula>
    </cfRule>
  </conditionalFormatting>
  <conditionalFormatting sqref="H50">
    <cfRule type="expression" dxfId="12890" priority="4918" stopIfTrue="1">
      <formula>LEN(TRIM($H$50))=0</formula>
    </cfRule>
  </conditionalFormatting>
  <conditionalFormatting sqref="F51">
    <cfRule type="expression" dxfId="12889" priority="4919" stopIfTrue="1">
      <formula>LEN(TRIM($F$51))=0</formula>
    </cfRule>
  </conditionalFormatting>
  <conditionalFormatting sqref="G51">
    <cfRule type="expression" dxfId="12888" priority="4920" stopIfTrue="1">
      <formula>LEN(TRIM($G$51))=0</formula>
    </cfRule>
  </conditionalFormatting>
  <conditionalFormatting sqref="H51">
    <cfRule type="expression" dxfId="12887" priority="4921" stopIfTrue="1">
      <formula>LEN(TRIM($H$51))=0</formula>
    </cfRule>
  </conditionalFormatting>
  <conditionalFormatting sqref="J49">
    <cfRule type="expression" dxfId="12886" priority="4922" stopIfTrue="1">
      <formula>LEN(TRIM($J$49))=0</formula>
    </cfRule>
  </conditionalFormatting>
  <conditionalFormatting sqref="K49">
    <cfRule type="expression" dxfId="12885" priority="4923" stopIfTrue="1">
      <formula>LEN(TRIM($K$49))=0</formula>
    </cfRule>
  </conditionalFormatting>
  <conditionalFormatting sqref="L49">
    <cfRule type="expression" dxfId="12884" priority="4924" stopIfTrue="1">
      <formula>LEN(TRIM($L$49))=0</formula>
    </cfRule>
  </conditionalFormatting>
  <conditionalFormatting sqref="J50">
    <cfRule type="expression" dxfId="12883" priority="4925" stopIfTrue="1">
      <formula>LEN(TRIM($J$50))=0</formula>
    </cfRule>
  </conditionalFormatting>
  <conditionalFormatting sqref="K50">
    <cfRule type="expression" dxfId="12882" priority="4926" stopIfTrue="1">
      <formula>LEN(TRIM($K$50))=0</formula>
    </cfRule>
  </conditionalFormatting>
  <conditionalFormatting sqref="L50">
    <cfRule type="expression" dxfId="12881" priority="4927" stopIfTrue="1">
      <formula>LEN(TRIM($L$50))=0</formula>
    </cfRule>
  </conditionalFormatting>
  <conditionalFormatting sqref="J51">
    <cfRule type="expression" dxfId="12880" priority="4928" stopIfTrue="1">
      <formula>LEN(TRIM($J$51))=0</formula>
    </cfRule>
  </conditionalFormatting>
  <conditionalFormatting sqref="K51">
    <cfRule type="expression" dxfId="12879" priority="4929" stopIfTrue="1">
      <formula>LEN(TRIM($K$51))=0</formula>
    </cfRule>
  </conditionalFormatting>
  <conditionalFormatting sqref="L51">
    <cfRule type="expression" dxfId="12878" priority="4930" stopIfTrue="1">
      <formula>LEN(TRIM($L$51))=0</formula>
    </cfRule>
  </conditionalFormatting>
  <conditionalFormatting sqref="N49">
    <cfRule type="expression" dxfId="12877" priority="4931" stopIfTrue="1">
      <formula>LEN(TRIM($N$49))=0</formula>
    </cfRule>
  </conditionalFormatting>
  <conditionalFormatting sqref="O49">
    <cfRule type="expression" dxfId="12876" priority="4932" stopIfTrue="1">
      <formula>LEN(TRIM($O$49))=0</formula>
    </cfRule>
  </conditionalFormatting>
  <conditionalFormatting sqref="P49">
    <cfRule type="expression" dxfId="12875" priority="4933" stopIfTrue="1">
      <formula>LEN(TRIM($P$49))=0</formula>
    </cfRule>
  </conditionalFormatting>
  <conditionalFormatting sqref="N50">
    <cfRule type="expression" dxfId="12874" priority="4934" stopIfTrue="1">
      <formula>LEN(TRIM($N$50))=0</formula>
    </cfRule>
  </conditionalFormatting>
  <conditionalFormatting sqref="O50">
    <cfRule type="expression" dxfId="12873" priority="4935" stopIfTrue="1">
      <formula>LEN(TRIM($O$50))=0</formula>
    </cfRule>
  </conditionalFormatting>
  <conditionalFormatting sqref="P50">
    <cfRule type="expression" dxfId="12872" priority="4936" stopIfTrue="1">
      <formula>LEN(TRIM($P$50))=0</formula>
    </cfRule>
  </conditionalFormatting>
  <conditionalFormatting sqref="N51">
    <cfRule type="expression" dxfId="12871" priority="4937" stopIfTrue="1">
      <formula>LEN(TRIM($N$51))=0</formula>
    </cfRule>
  </conditionalFormatting>
  <conditionalFormatting sqref="O51">
    <cfRule type="expression" dxfId="12870" priority="4938" stopIfTrue="1">
      <formula>LEN(TRIM($O$51))=0</formula>
    </cfRule>
  </conditionalFormatting>
  <conditionalFormatting sqref="P51">
    <cfRule type="expression" dxfId="12869" priority="4939" stopIfTrue="1">
      <formula>LEN(TRIM($P$51))=0</formula>
    </cfRule>
  </conditionalFormatting>
  <conditionalFormatting sqref="R49">
    <cfRule type="expression" dxfId="12868" priority="4940" stopIfTrue="1">
      <formula>LEN(TRIM($R$49))=0</formula>
    </cfRule>
  </conditionalFormatting>
  <conditionalFormatting sqref="S49">
    <cfRule type="expression" dxfId="12867" priority="4941" stopIfTrue="1">
      <formula>LEN(TRIM($S$49))=0</formula>
    </cfRule>
  </conditionalFormatting>
  <conditionalFormatting sqref="T49">
    <cfRule type="expression" dxfId="12866" priority="4942" stopIfTrue="1">
      <formula>LEN(TRIM($T$49))=0</formula>
    </cfRule>
  </conditionalFormatting>
  <conditionalFormatting sqref="R50">
    <cfRule type="expression" dxfId="12865" priority="4943" stopIfTrue="1">
      <formula>LEN(TRIM($R$50))=0</formula>
    </cfRule>
  </conditionalFormatting>
  <conditionalFormatting sqref="S50">
    <cfRule type="expression" dxfId="12864" priority="4944" stopIfTrue="1">
      <formula>LEN(TRIM($S$50))=0</formula>
    </cfRule>
  </conditionalFormatting>
  <conditionalFormatting sqref="T50">
    <cfRule type="expression" dxfId="12863" priority="4945" stopIfTrue="1">
      <formula>LEN(TRIM($T$50))=0</formula>
    </cfRule>
  </conditionalFormatting>
  <conditionalFormatting sqref="R51">
    <cfRule type="expression" dxfId="12862" priority="4946" stopIfTrue="1">
      <formula>LEN(TRIM($R$51))=0</formula>
    </cfRule>
  </conditionalFormatting>
  <conditionalFormatting sqref="S51">
    <cfRule type="expression" dxfId="12861" priority="4947" stopIfTrue="1">
      <formula>LEN(TRIM($S$51))=0</formula>
    </cfRule>
  </conditionalFormatting>
  <conditionalFormatting sqref="T51">
    <cfRule type="expression" dxfId="12860" priority="4948" stopIfTrue="1">
      <formula>LEN(TRIM($T$51))=0</formula>
    </cfRule>
  </conditionalFormatting>
  <conditionalFormatting sqref="V49">
    <cfRule type="expression" dxfId="12859" priority="4949" stopIfTrue="1">
      <formula>LEN(TRIM($V$49))=0</formula>
    </cfRule>
  </conditionalFormatting>
  <conditionalFormatting sqref="W49">
    <cfRule type="expression" dxfId="12858" priority="4950" stopIfTrue="1">
      <formula>LEN(TRIM($W$49))=0</formula>
    </cfRule>
  </conditionalFormatting>
  <conditionalFormatting sqref="X49">
    <cfRule type="expression" dxfId="12857" priority="4951" stopIfTrue="1">
      <formula>LEN(TRIM($X$49))=0</formula>
    </cfRule>
  </conditionalFormatting>
  <conditionalFormatting sqref="V50">
    <cfRule type="expression" dxfId="12856" priority="4952" stopIfTrue="1">
      <formula>LEN(TRIM($V$50))=0</formula>
    </cfRule>
  </conditionalFormatting>
  <conditionalFormatting sqref="W50">
    <cfRule type="expression" dxfId="12855" priority="4953" stopIfTrue="1">
      <formula>LEN(TRIM($W$50))=0</formula>
    </cfRule>
  </conditionalFormatting>
  <conditionalFormatting sqref="X50">
    <cfRule type="expression" dxfId="12854" priority="4954" stopIfTrue="1">
      <formula>LEN(TRIM($X$50))=0</formula>
    </cfRule>
  </conditionalFormatting>
  <conditionalFormatting sqref="V51">
    <cfRule type="expression" dxfId="12853" priority="4955" stopIfTrue="1">
      <formula>LEN(TRIM($V$51))=0</formula>
    </cfRule>
  </conditionalFormatting>
  <conditionalFormatting sqref="W51">
    <cfRule type="expression" dxfId="12852" priority="4956" stopIfTrue="1">
      <formula>LEN(TRIM($W$51))=0</formula>
    </cfRule>
  </conditionalFormatting>
  <conditionalFormatting sqref="X51">
    <cfRule type="expression" dxfId="12851" priority="4957" stopIfTrue="1">
      <formula>LEN(TRIM($X$51))=0</formula>
    </cfRule>
  </conditionalFormatting>
  <conditionalFormatting sqref="Z49">
    <cfRule type="expression" dxfId="12850" priority="4958" stopIfTrue="1">
      <formula>LEN(TRIM($Z$49))=0</formula>
    </cfRule>
  </conditionalFormatting>
  <conditionalFormatting sqref="AA49">
    <cfRule type="expression" dxfId="12849" priority="4959" stopIfTrue="1">
      <formula>LEN(TRIM($AA$49))=0</formula>
    </cfRule>
  </conditionalFormatting>
  <conditionalFormatting sqref="AB49">
    <cfRule type="expression" dxfId="12848" priority="4960" stopIfTrue="1">
      <formula>LEN(TRIM($AB$49))=0</formula>
    </cfRule>
  </conditionalFormatting>
  <conditionalFormatting sqref="Z50">
    <cfRule type="expression" dxfId="12847" priority="4961" stopIfTrue="1">
      <formula>LEN(TRIM($Z$50))=0</formula>
    </cfRule>
  </conditionalFormatting>
  <conditionalFormatting sqref="AA50">
    <cfRule type="expression" dxfId="12846" priority="4962" stopIfTrue="1">
      <formula>LEN(TRIM($AA$50))=0</formula>
    </cfRule>
  </conditionalFormatting>
  <conditionalFormatting sqref="AB50">
    <cfRule type="expression" dxfId="12845" priority="4963" stopIfTrue="1">
      <formula>LEN(TRIM($AB$50))=0</formula>
    </cfRule>
  </conditionalFormatting>
  <conditionalFormatting sqref="Z51">
    <cfRule type="expression" dxfId="12844" priority="4964" stopIfTrue="1">
      <formula>LEN(TRIM($Z$51))=0</formula>
    </cfRule>
  </conditionalFormatting>
  <conditionalFormatting sqref="AA51">
    <cfRule type="expression" dxfId="12843" priority="4965" stopIfTrue="1">
      <formula>LEN(TRIM($AA$51))=0</formula>
    </cfRule>
  </conditionalFormatting>
  <conditionalFormatting sqref="AB51">
    <cfRule type="expression" dxfId="12842" priority="4966" stopIfTrue="1">
      <formula>LEN(TRIM($AB$51))=0</formula>
    </cfRule>
  </conditionalFormatting>
  <conditionalFormatting sqref="AD49">
    <cfRule type="expression" dxfId="12841" priority="4967" stopIfTrue="1">
      <formula>LEN(TRIM($AD$49))=0</formula>
    </cfRule>
  </conditionalFormatting>
  <conditionalFormatting sqref="AE49">
    <cfRule type="expression" dxfId="12840" priority="4968" stopIfTrue="1">
      <formula>LEN(TRIM($AE$49))=0</formula>
    </cfRule>
  </conditionalFormatting>
  <conditionalFormatting sqref="AF49">
    <cfRule type="expression" dxfId="12839" priority="4969" stopIfTrue="1">
      <formula>LEN(TRIM($AF$49))=0</formula>
    </cfRule>
  </conditionalFormatting>
  <conditionalFormatting sqref="AD50">
    <cfRule type="expression" dxfId="12838" priority="4970" stopIfTrue="1">
      <formula>LEN(TRIM($AD$50))=0</formula>
    </cfRule>
  </conditionalFormatting>
  <conditionalFormatting sqref="AE50">
    <cfRule type="expression" dxfId="12837" priority="4971" stopIfTrue="1">
      <formula>LEN(TRIM($AE$50))=0</formula>
    </cfRule>
  </conditionalFormatting>
  <conditionalFormatting sqref="AF50">
    <cfRule type="expression" dxfId="12836" priority="4972" stopIfTrue="1">
      <formula>LEN(TRIM($AF$50))=0</formula>
    </cfRule>
  </conditionalFormatting>
  <conditionalFormatting sqref="AD51">
    <cfRule type="expression" dxfId="12835" priority="4973" stopIfTrue="1">
      <formula>LEN(TRIM($AD$51))=0</formula>
    </cfRule>
  </conditionalFormatting>
  <conditionalFormatting sqref="AE51">
    <cfRule type="expression" dxfId="12834" priority="4974" stopIfTrue="1">
      <formula>LEN(TRIM($AE$51))=0</formula>
    </cfRule>
  </conditionalFormatting>
  <conditionalFormatting sqref="AF51">
    <cfRule type="expression" dxfId="12833" priority="4975" stopIfTrue="1">
      <formula>LEN(TRIM($AF$51))=0</formula>
    </cfRule>
  </conditionalFormatting>
  <conditionalFormatting sqref="AH49">
    <cfRule type="expression" dxfId="12832" priority="4976" stopIfTrue="1">
      <formula>LEN(TRIM($AH$49))=0</formula>
    </cfRule>
  </conditionalFormatting>
  <conditionalFormatting sqref="AI49">
    <cfRule type="expression" dxfId="12831" priority="4977" stopIfTrue="1">
      <formula>LEN(TRIM($AI$49))=0</formula>
    </cfRule>
  </conditionalFormatting>
  <conditionalFormatting sqref="AJ49">
    <cfRule type="expression" dxfId="12830" priority="4978" stopIfTrue="1">
      <formula>LEN(TRIM($AJ$49))=0</formula>
    </cfRule>
  </conditionalFormatting>
  <conditionalFormatting sqref="AH50">
    <cfRule type="expression" dxfId="12829" priority="4979" stopIfTrue="1">
      <formula>LEN(TRIM($AH$50))=0</formula>
    </cfRule>
  </conditionalFormatting>
  <conditionalFormatting sqref="AI50">
    <cfRule type="expression" dxfId="12828" priority="4980" stopIfTrue="1">
      <formula>LEN(TRIM($AI$50))=0</formula>
    </cfRule>
  </conditionalFormatting>
  <conditionalFormatting sqref="AJ50">
    <cfRule type="expression" dxfId="12827" priority="4981" stopIfTrue="1">
      <formula>LEN(TRIM($AJ$50))=0</formula>
    </cfRule>
  </conditionalFormatting>
  <conditionalFormatting sqref="AH51">
    <cfRule type="expression" dxfId="12826" priority="4982" stopIfTrue="1">
      <formula>LEN(TRIM($AH$51))=0</formula>
    </cfRule>
  </conditionalFormatting>
  <conditionalFormatting sqref="AI51">
    <cfRule type="expression" dxfId="12825" priority="4983" stopIfTrue="1">
      <formula>LEN(TRIM($AI$51))=0</formula>
    </cfRule>
  </conditionalFormatting>
  <conditionalFormatting sqref="AJ51">
    <cfRule type="expression" dxfId="12824" priority="4984" stopIfTrue="1">
      <formula>LEN(TRIM($AJ$51))=0</formula>
    </cfRule>
  </conditionalFormatting>
  <conditionalFormatting sqref="AL49">
    <cfRule type="expression" dxfId="12823" priority="4985" stopIfTrue="1">
      <formula>LEN(TRIM($AL$49))=0</formula>
    </cfRule>
  </conditionalFormatting>
  <conditionalFormatting sqref="AM49">
    <cfRule type="expression" dxfId="12822" priority="4986" stopIfTrue="1">
      <formula>LEN(TRIM($AM$49))=0</formula>
    </cfRule>
  </conditionalFormatting>
  <conditionalFormatting sqref="AN49">
    <cfRule type="expression" dxfId="12821" priority="4987" stopIfTrue="1">
      <formula>LEN(TRIM($AN$49))=0</formula>
    </cfRule>
  </conditionalFormatting>
  <conditionalFormatting sqref="AL50">
    <cfRule type="expression" dxfId="12820" priority="4988" stopIfTrue="1">
      <formula>LEN(TRIM($AL$50))=0</formula>
    </cfRule>
  </conditionalFormatting>
  <conditionalFormatting sqref="AM50">
    <cfRule type="expression" dxfId="12819" priority="4989" stopIfTrue="1">
      <formula>LEN(TRIM($AM$50))=0</formula>
    </cfRule>
  </conditionalFormatting>
  <conditionalFormatting sqref="AN50">
    <cfRule type="expression" dxfId="12818" priority="4990" stopIfTrue="1">
      <formula>LEN(TRIM($AN$50))=0</formula>
    </cfRule>
  </conditionalFormatting>
  <conditionalFormatting sqref="AL51">
    <cfRule type="expression" dxfId="12817" priority="4991" stopIfTrue="1">
      <formula>LEN(TRIM($AL$51))=0</formula>
    </cfRule>
  </conditionalFormatting>
  <conditionalFormatting sqref="AM51">
    <cfRule type="expression" dxfId="12816" priority="4992" stopIfTrue="1">
      <formula>LEN(TRIM($AM$51))=0</formula>
    </cfRule>
  </conditionalFormatting>
  <conditionalFormatting sqref="AN51">
    <cfRule type="expression" dxfId="12815" priority="4993" stopIfTrue="1">
      <formula>LEN(TRIM($AN$51))=0</formula>
    </cfRule>
  </conditionalFormatting>
  <conditionalFormatting sqref="AP49">
    <cfRule type="expression" dxfId="12814" priority="4994" stopIfTrue="1">
      <formula>LEN(TRIM($AP$49))=0</formula>
    </cfRule>
  </conditionalFormatting>
  <conditionalFormatting sqref="AQ49">
    <cfRule type="expression" dxfId="12813" priority="4995" stopIfTrue="1">
      <formula>LEN(TRIM($AQ$49))=0</formula>
    </cfRule>
  </conditionalFormatting>
  <conditionalFormatting sqref="AR49">
    <cfRule type="expression" dxfId="12812" priority="4996" stopIfTrue="1">
      <formula>LEN(TRIM($AR$49))=0</formula>
    </cfRule>
  </conditionalFormatting>
  <conditionalFormatting sqref="AP50">
    <cfRule type="expression" dxfId="12811" priority="4997" stopIfTrue="1">
      <formula>LEN(TRIM($AP$50))=0</formula>
    </cfRule>
  </conditionalFormatting>
  <conditionalFormatting sqref="AQ50">
    <cfRule type="expression" dxfId="12810" priority="4998" stopIfTrue="1">
      <formula>LEN(TRIM($AQ$50))=0</formula>
    </cfRule>
  </conditionalFormatting>
  <conditionalFormatting sqref="AR50">
    <cfRule type="expression" dxfId="12809" priority="4999" stopIfTrue="1">
      <formula>LEN(TRIM($AR$50))=0</formula>
    </cfRule>
  </conditionalFormatting>
  <conditionalFormatting sqref="AP51">
    <cfRule type="expression" dxfId="12808" priority="5000" stopIfTrue="1">
      <formula>LEN(TRIM($AP$51))=0</formula>
    </cfRule>
  </conditionalFormatting>
  <conditionalFormatting sqref="AQ51">
    <cfRule type="expression" dxfId="12807" priority="5001" stopIfTrue="1">
      <formula>LEN(TRIM($AQ$51))=0</formula>
    </cfRule>
  </conditionalFormatting>
  <conditionalFormatting sqref="AR51">
    <cfRule type="expression" dxfId="12806" priority="5002" stopIfTrue="1">
      <formula>LEN(TRIM($AR$51))=0</formula>
    </cfRule>
  </conditionalFormatting>
  <conditionalFormatting sqref="AT49">
    <cfRule type="expression" dxfId="12805" priority="5003" stopIfTrue="1">
      <formula>LEN(TRIM($AT$49))=0</formula>
    </cfRule>
  </conditionalFormatting>
  <conditionalFormatting sqref="AU49">
    <cfRule type="expression" dxfId="12804" priority="5004" stopIfTrue="1">
      <formula>LEN(TRIM($AU$49))=0</formula>
    </cfRule>
  </conditionalFormatting>
  <conditionalFormatting sqref="AV49">
    <cfRule type="expression" dxfId="12803" priority="5005" stopIfTrue="1">
      <formula>LEN(TRIM($AV$49))=0</formula>
    </cfRule>
  </conditionalFormatting>
  <conditionalFormatting sqref="AT50">
    <cfRule type="expression" dxfId="12802" priority="5006" stopIfTrue="1">
      <formula>LEN(TRIM($AT$50))=0</formula>
    </cfRule>
  </conditionalFormatting>
  <conditionalFormatting sqref="AU50">
    <cfRule type="expression" dxfId="12801" priority="5007" stopIfTrue="1">
      <formula>LEN(TRIM($AU$50))=0</formula>
    </cfRule>
  </conditionalFormatting>
  <conditionalFormatting sqref="AV50">
    <cfRule type="expression" dxfId="12800" priority="5008" stopIfTrue="1">
      <formula>LEN(TRIM($AV$50))=0</formula>
    </cfRule>
  </conditionalFormatting>
  <conditionalFormatting sqref="AT51">
    <cfRule type="expression" dxfId="12799" priority="5009" stopIfTrue="1">
      <formula>LEN(TRIM($AT$51))=0</formula>
    </cfRule>
  </conditionalFormatting>
  <conditionalFormatting sqref="AU51">
    <cfRule type="expression" dxfId="12798" priority="5010" stopIfTrue="1">
      <formula>LEN(TRIM($AU$51))=0</formula>
    </cfRule>
  </conditionalFormatting>
  <conditionalFormatting sqref="AV51">
    <cfRule type="expression" dxfId="12797" priority="5011" stopIfTrue="1">
      <formula>LEN(TRIM($AV$51))=0</formula>
    </cfRule>
  </conditionalFormatting>
  <conditionalFormatting sqref="BB49">
    <cfRule type="expression" dxfId="12796" priority="5012" stopIfTrue="1">
      <formula>LEN(TRIM($BB$49))=0</formula>
    </cfRule>
  </conditionalFormatting>
  <conditionalFormatting sqref="BC49">
    <cfRule type="expression" dxfId="12795" priority="5013" stopIfTrue="1">
      <formula>LEN(TRIM($BC$49))=0</formula>
    </cfRule>
  </conditionalFormatting>
  <conditionalFormatting sqref="BD49">
    <cfRule type="expression" dxfId="12794" priority="5014" stopIfTrue="1">
      <formula>LEN(TRIM($BD$49))=0</formula>
    </cfRule>
  </conditionalFormatting>
  <conditionalFormatting sqref="BB50">
    <cfRule type="expression" dxfId="12793" priority="5015" stopIfTrue="1">
      <formula>LEN(TRIM($BB$50))=0</formula>
    </cfRule>
  </conditionalFormatting>
  <conditionalFormatting sqref="BC50">
    <cfRule type="expression" dxfId="12792" priority="5016" stopIfTrue="1">
      <formula>LEN(TRIM($BC$50))=0</formula>
    </cfRule>
  </conditionalFormatting>
  <conditionalFormatting sqref="BD50">
    <cfRule type="expression" dxfId="12791" priority="5017" stopIfTrue="1">
      <formula>LEN(TRIM($BD$50))=0</formula>
    </cfRule>
  </conditionalFormatting>
  <conditionalFormatting sqref="BB51">
    <cfRule type="expression" dxfId="12790" priority="5018" stopIfTrue="1">
      <formula>LEN(TRIM($BB$51))=0</formula>
    </cfRule>
  </conditionalFormatting>
  <conditionalFormatting sqref="BC51">
    <cfRule type="expression" dxfId="12789" priority="5019" stopIfTrue="1">
      <formula>LEN(TRIM($BC$51))=0</formula>
    </cfRule>
  </conditionalFormatting>
  <conditionalFormatting sqref="BD51">
    <cfRule type="expression" dxfId="12788" priority="5020" stopIfTrue="1">
      <formula>LEN(TRIM($BD$51))=0</formula>
    </cfRule>
  </conditionalFormatting>
  <conditionalFormatting sqref="BF49">
    <cfRule type="expression" dxfId="12787" priority="5021" stopIfTrue="1">
      <formula>LEN(TRIM($BF$49))=0</formula>
    </cfRule>
  </conditionalFormatting>
  <conditionalFormatting sqref="BG49">
    <cfRule type="expression" dxfId="12786" priority="5022" stopIfTrue="1">
      <formula>LEN(TRIM($BG$49))=0</formula>
    </cfRule>
  </conditionalFormatting>
  <conditionalFormatting sqref="BH49">
    <cfRule type="expression" dxfId="12785" priority="5023" stopIfTrue="1">
      <formula>LEN(TRIM($BH$49))=0</formula>
    </cfRule>
  </conditionalFormatting>
  <conditionalFormatting sqref="BF50">
    <cfRule type="expression" dxfId="12784" priority="5024" stopIfTrue="1">
      <formula>LEN(TRIM($BF$50))=0</formula>
    </cfRule>
  </conditionalFormatting>
  <conditionalFormatting sqref="BG50">
    <cfRule type="expression" dxfId="12783" priority="5025" stopIfTrue="1">
      <formula>LEN(TRIM($BG$50))=0</formula>
    </cfRule>
  </conditionalFormatting>
  <conditionalFormatting sqref="BH50">
    <cfRule type="expression" dxfId="12782" priority="5026" stopIfTrue="1">
      <formula>LEN(TRIM($BH$50))=0</formula>
    </cfRule>
  </conditionalFormatting>
  <conditionalFormatting sqref="BF51">
    <cfRule type="expression" dxfId="12781" priority="5027" stopIfTrue="1">
      <formula>LEN(TRIM($BF$51))=0</formula>
    </cfRule>
  </conditionalFormatting>
  <conditionalFormatting sqref="BG51">
    <cfRule type="expression" dxfId="12780" priority="5028" stopIfTrue="1">
      <formula>LEN(TRIM($BG$51))=0</formula>
    </cfRule>
  </conditionalFormatting>
  <conditionalFormatting sqref="BH51">
    <cfRule type="expression" dxfId="12779" priority="5029" stopIfTrue="1">
      <formula>LEN(TRIM($BH$51))=0</formula>
    </cfRule>
  </conditionalFormatting>
  <conditionalFormatting sqref="F55">
    <cfRule type="expression" dxfId="12778" priority="5030" stopIfTrue="1">
      <formula>LEN(TRIM($F$55))=0</formula>
    </cfRule>
  </conditionalFormatting>
  <conditionalFormatting sqref="G55">
    <cfRule type="expression" dxfId="12777" priority="5031" stopIfTrue="1">
      <formula>LEN(TRIM($G$55))=0</formula>
    </cfRule>
  </conditionalFormatting>
  <conditionalFormatting sqref="H55">
    <cfRule type="expression" dxfId="12776" priority="5032" stopIfTrue="1">
      <formula>LEN(TRIM($H$55))=0</formula>
    </cfRule>
  </conditionalFormatting>
  <conditionalFormatting sqref="J55">
    <cfRule type="expression" dxfId="12775" priority="5033" stopIfTrue="1">
      <formula>LEN(TRIM($J$55))=0</formula>
    </cfRule>
  </conditionalFormatting>
  <conditionalFormatting sqref="K55">
    <cfRule type="expression" dxfId="12774" priority="5034" stopIfTrue="1">
      <formula>LEN(TRIM($K$55))=0</formula>
    </cfRule>
  </conditionalFormatting>
  <conditionalFormatting sqref="L55">
    <cfRule type="expression" dxfId="12773" priority="5035" stopIfTrue="1">
      <formula>LEN(TRIM($L$55))=0</formula>
    </cfRule>
  </conditionalFormatting>
  <conditionalFormatting sqref="N55">
    <cfRule type="expression" dxfId="12772" priority="5036" stopIfTrue="1">
      <formula>LEN(TRIM($N$55))=0</formula>
    </cfRule>
  </conditionalFormatting>
  <conditionalFormatting sqref="O55">
    <cfRule type="expression" dxfId="12771" priority="5037" stopIfTrue="1">
      <formula>LEN(TRIM($O$55))=0</formula>
    </cfRule>
  </conditionalFormatting>
  <conditionalFormatting sqref="P55">
    <cfRule type="expression" dxfId="12770" priority="5038" stopIfTrue="1">
      <formula>LEN(TRIM($P$55))=0</formula>
    </cfRule>
  </conditionalFormatting>
  <conditionalFormatting sqref="R55">
    <cfRule type="expression" dxfId="12769" priority="5039" stopIfTrue="1">
      <formula>LEN(TRIM($R$55))=0</formula>
    </cfRule>
  </conditionalFormatting>
  <conditionalFormatting sqref="S55">
    <cfRule type="expression" dxfId="12768" priority="5040" stopIfTrue="1">
      <formula>LEN(TRIM($S$55))=0</formula>
    </cfRule>
  </conditionalFormatting>
  <conditionalFormatting sqref="T55">
    <cfRule type="expression" dxfId="12767" priority="5041" stopIfTrue="1">
      <formula>LEN(TRIM($T$55))=0</formula>
    </cfRule>
  </conditionalFormatting>
  <conditionalFormatting sqref="V55">
    <cfRule type="expression" dxfId="12766" priority="5042" stopIfTrue="1">
      <formula>LEN(TRIM($V$55))=0</formula>
    </cfRule>
  </conditionalFormatting>
  <conditionalFormatting sqref="W55">
    <cfRule type="expression" dxfId="12765" priority="5043" stopIfTrue="1">
      <formula>LEN(TRIM($W$55))=0</formula>
    </cfRule>
  </conditionalFormatting>
  <conditionalFormatting sqref="X55">
    <cfRule type="expression" dxfId="12764" priority="5044" stopIfTrue="1">
      <formula>LEN(TRIM($X$55))=0</formula>
    </cfRule>
  </conditionalFormatting>
  <conditionalFormatting sqref="Z55">
    <cfRule type="expression" dxfId="12763" priority="5045" stopIfTrue="1">
      <formula>LEN(TRIM($Z$55))=0</formula>
    </cfRule>
  </conditionalFormatting>
  <conditionalFormatting sqref="AA55">
    <cfRule type="expression" dxfId="12762" priority="5046" stopIfTrue="1">
      <formula>LEN(TRIM($AA$55))=0</formula>
    </cfRule>
  </conditionalFormatting>
  <conditionalFormatting sqref="AB55">
    <cfRule type="expression" dxfId="12761" priority="5047" stopIfTrue="1">
      <formula>LEN(TRIM($AB$55))=0</formula>
    </cfRule>
  </conditionalFormatting>
  <conditionalFormatting sqref="AD55">
    <cfRule type="expression" dxfId="12760" priority="5048" stopIfTrue="1">
      <formula>LEN(TRIM($AD$55))=0</formula>
    </cfRule>
  </conditionalFormatting>
  <conditionalFormatting sqref="AE55">
    <cfRule type="expression" dxfId="12759" priority="5049" stopIfTrue="1">
      <formula>LEN(TRIM($AE$55))=0</formula>
    </cfRule>
  </conditionalFormatting>
  <conditionalFormatting sqref="AF55">
    <cfRule type="expression" dxfId="12758" priority="5050" stopIfTrue="1">
      <formula>LEN(TRIM($AF$55))=0</formula>
    </cfRule>
  </conditionalFormatting>
  <conditionalFormatting sqref="AH55">
    <cfRule type="expression" dxfId="12757" priority="5051" stopIfTrue="1">
      <formula>LEN(TRIM($AH$55))=0</formula>
    </cfRule>
  </conditionalFormatting>
  <conditionalFormatting sqref="AI55">
    <cfRule type="expression" dxfId="12756" priority="5052" stopIfTrue="1">
      <formula>LEN(TRIM($AI$55))=0</formula>
    </cfRule>
  </conditionalFormatting>
  <conditionalFormatting sqref="AJ55">
    <cfRule type="expression" dxfId="12755" priority="5053" stopIfTrue="1">
      <formula>LEN(TRIM($AJ$55))=0</formula>
    </cfRule>
  </conditionalFormatting>
  <conditionalFormatting sqref="AL55">
    <cfRule type="expression" dxfId="12754" priority="5054" stopIfTrue="1">
      <formula>LEN(TRIM($AL$55))=0</formula>
    </cfRule>
  </conditionalFormatting>
  <conditionalFormatting sqref="AM55">
    <cfRule type="expression" dxfId="12753" priority="5055" stopIfTrue="1">
      <formula>LEN(TRIM($AM$55))=0</formula>
    </cfRule>
  </conditionalFormatting>
  <conditionalFormatting sqref="AN55">
    <cfRule type="expression" dxfId="12752" priority="5056" stopIfTrue="1">
      <formula>LEN(TRIM($AN$55))=0</formula>
    </cfRule>
  </conditionalFormatting>
  <conditionalFormatting sqref="AP55">
    <cfRule type="expression" dxfId="12751" priority="5057" stopIfTrue="1">
      <formula>LEN(TRIM($AP$55))=0</formula>
    </cfRule>
  </conditionalFormatting>
  <conditionalFormatting sqref="AQ55">
    <cfRule type="expression" dxfId="12750" priority="5058" stopIfTrue="1">
      <formula>LEN(TRIM($AQ$55))=0</formula>
    </cfRule>
  </conditionalFormatting>
  <conditionalFormatting sqref="AR55">
    <cfRule type="expression" dxfId="12749" priority="5059" stopIfTrue="1">
      <formula>LEN(TRIM($AR$55))=0</formula>
    </cfRule>
  </conditionalFormatting>
  <conditionalFormatting sqref="AT55">
    <cfRule type="expression" dxfId="12748" priority="5060" stopIfTrue="1">
      <formula>LEN(TRIM($AT$55))=0</formula>
    </cfRule>
  </conditionalFormatting>
  <conditionalFormatting sqref="AU55">
    <cfRule type="expression" dxfId="12747" priority="5061" stopIfTrue="1">
      <formula>LEN(TRIM($AU$55))=0</formula>
    </cfRule>
  </conditionalFormatting>
  <conditionalFormatting sqref="AV55">
    <cfRule type="expression" dxfId="12746" priority="5062" stopIfTrue="1">
      <formula>LEN(TRIM($AV$55))=0</formula>
    </cfRule>
  </conditionalFormatting>
  <conditionalFormatting sqref="BB55">
    <cfRule type="expression" dxfId="12745" priority="5063" stopIfTrue="1">
      <formula>LEN(TRIM($BB$55))=0</formula>
    </cfRule>
  </conditionalFormatting>
  <conditionalFormatting sqref="BC55">
    <cfRule type="expression" dxfId="12744" priority="5064" stopIfTrue="1">
      <formula>LEN(TRIM($BC$55))=0</formula>
    </cfRule>
  </conditionalFormatting>
  <conditionalFormatting sqref="BD55">
    <cfRule type="expression" dxfId="12743" priority="5065" stopIfTrue="1">
      <formula>LEN(TRIM($BD$55))=0</formula>
    </cfRule>
  </conditionalFormatting>
  <conditionalFormatting sqref="BF55">
    <cfRule type="expression" dxfId="12742" priority="5066" stopIfTrue="1">
      <formula>LEN(TRIM($BF$55))=0</formula>
    </cfRule>
  </conditionalFormatting>
  <conditionalFormatting sqref="BG55">
    <cfRule type="expression" dxfId="12741" priority="5067" stopIfTrue="1">
      <formula>LEN(TRIM($BG$55))=0</formula>
    </cfRule>
  </conditionalFormatting>
  <conditionalFormatting sqref="BH55">
    <cfRule type="expression" dxfId="12740" priority="5068" stopIfTrue="1">
      <formula>LEN(TRIM($BH$55))=0</formula>
    </cfRule>
  </conditionalFormatting>
  <conditionalFormatting sqref="F57">
    <cfRule type="expression" dxfId="12739" priority="5069" stopIfTrue="1">
      <formula>LEN(TRIM($F$57))=0</formula>
    </cfRule>
  </conditionalFormatting>
  <conditionalFormatting sqref="G57">
    <cfRule type="expression" dxfId="12738" priority="5070" stopIfTrue="1">
      <formula>LEN(TRIM($G$57))=0</formula>
    </cfRule>
  </conditionalFormatting>
  <conditionalFormatting sqref="H57">
    <cfRule type="expression" dxfId="12737" priority="5071" stopIfTrue="1">
      <formula>LEN(TRIM($H$57))=0</formula>
    </cfRule>
  </conditionalFormatting>
  <conditionalFormatting sqref="F58">
    <cfRule type="expression" dxfId="12736" priority="5072" stopIfTrue="1">
      <formula>LEN(TRIM($F$58))=0</formula>
    </cfRule>
  </conditionalFormatting>
  <conditionalFormatting sqref="G58">
    <cfRule type="expression" dxfId="12735" priority="5073" stopIfTrue="1">
      <formula>LEN(TRIM($G$58))=0</formula>
    </cfRule>
  </conditionalFormatting>
  <conditionalFormatting sqref="H58">
    <cfRule type="expression" dxfId="12734" priority="5074" stopIfTrue="1">
      <formula>LEN(TRIM($H$58))=0</formula>
    </cfRule>
  </conditionalFormatting>
  <conditionalFormatting sqref="F59">
    <cfRule type="expression" dxfId="12733" priority="5075" stopIfTrue="1">
      <formula>LEN(TRIM($F$59))=0</formula>
    </cfRule>
  </conditionalFormatting>
  <conditionalFormatting sqref="G59">
    <cfRule type="expression" dxfId="12732" priority="5076" stopIfTrue="1">
      <formula>LEN(TRIM($G$59))=0</formula>
    </cfRule>
  </conditionalFormatting>
  <conditionalFormatting sqref="H59">
    <cfRule type="expression" dxfId="12731" priority="5077" stopIfTrue="1">
      <formula>LEN(TRIM($H$59))=0</formula>
    </cfRule>
  </conditionalFormatting>
  <conditionalFormatting sqref="F60">
    <cfRule type="expression" dxfId="12730" priority="5078" stopIfTrue="1">
      <formula>LEN(TRIM($F$60))=0</formula>
    </cfRule>
  </conditionalFormatting>
  <conditionalFormatting sqref="G60">
    <cfRule type="expression" dxfId="12729" priority="5079" stopIfTrue="1">
      <formula>LEN(TRIM($G$60))=0</formula>
    </cfRule>
  </conditionalFormatting>
  <conditionalFormatting sqref="H60">
    <cfRule type="expression" dxfId="12728" priority="5080" stopIfTrue="1">
      <formula>LEN(TRIM($H$60))=0</formula>
    </cfRule>
  </conditionalFormatting>
  <conditionalFormatting sqref="F61">
    <cfRule type="expression" dxfId="12727" priority="5081" stopIfTrue="1">
      <formula>LEN(TRIM($F$61))=0</formula>
    </cfRule>
  </conditionalFormatting>
  <conditionalFormatting sqref="G61">
    <cfRule type="expression" dxfId="12726" priority="5082" stopIfTrue="1">
      <formula>LEN(TRIM($G$61))=0</formula>
    </cfRule>
  </conditionalFormatting>
  <conditionalFormatting sqref="H61">
    <cfRule type="expression" dxfId="12725" priority="5083" stopIfTrue="1">
      <formula>LEN(TRIM($H$61))=0</formula>
    </cfRule>
  </conditionalFormatting>
  <conditionalFormatting sqref="F62">
    <cfRule type="expression" dxfId="12724" priority="5084" stopIfTrue="1">
      <formula>LEN(TRIM($F$62))=0</formula>
    </cfRule>
  </conditionalFormatting>
  <conditionalFormatting sqref="G62">
    <cfRule type="expression" dxfId="12723" priority="5085" stopIfTrue="1">
      <formula>LEN(TRIM($G$62))=0</formula>
    </cfRule>
  </conditionalFormatting>
  <conditionalFormatting sqref="H62">
    <cfRule type="expression" dxfId="12722" priority="5086" stopIfTrue="1">
      <formula>LEN(TRIM($H$62))=0</formula>
    </cfRule>
  </conditionalFormatting>
  <conditionalFormatting sqref="F63">
    <cfRule type="expression" dxfId="12721" priority="5087" stopIfTrue="1">
      <formula>LEN(TRIM($F$63))=0</formula>
    </cfRule>
  </conditionalFormatting>
  <conditionalFormatting sqref="G63">
    <cfRule type="expression" dxfId="12720" priority="5088" stopIfTrue="1">
      <formula>LEN(TRIM($G$63))=0</formula>
    </cfRule>
  </conditionalFormatting>
  <conditionalFormatting sqref="H63">
    <cfRule type="expression" dxfId="12719" priority="5089" stopIfTrue="1">
      <formula>LEN(TRIM($H$63))=0</formula>
    </cfRule>
  </conditionalFormatting>
  <conditionalFormatting sqref="J57">
    <cfRule type="expression" dxfId="12718" priority="5090" stopIfTrue="1">
      <formula>LEN(TRIM($J$57))=0</formula>
    </cfRule>
  </conditionalFormatting>
  <conditionalFormatting sqref="K57">
    <cfRule type="expression" dxfId="12717" priority="5091" stopIfTrue="1">
      <formula>LEN(TRIM($K$57))=0</formula>
    </cfRule>
  </conditionalFormatting>
  <conditionalFormatting sqref="L57">
    <cfRule type="expression" dxfId="12716" priority="5092" stopIfTrue="1">
      <formula>LEN(TRIM($L$57))=0</formula>
    </cfRule>
  </conditionalFormatting>
  <conditionalFormatting sqref="J58">
    <cfRule type="expression" dxfId="12715" priority="5093" stopIfTrue="1">
      <formula>LEN(TRIM($J$58))=0</formula>
    </cfRule>
  </conditionalFormatting>
  <conditionalFormatting sqref="K58">
    <cfRule type="expression" dxfId="12714" priority="5094" stopIfTrue="1">
      <formula>LEN(TRIM($K$58))=0</formula>
    </cfRule>
  </conditionalFormatting>
  <conditionalFormatting sqref="L58">
    <cfRule type="expression" dxfId="12713" priority="5095" stopIfTrue="1">
      <formula>LEN(TRIM($L$58))=0</formula>
    </cfRule>
  </conditionalFormatting>
  <conditionalFormatting sqref="J59">
    <cfRule type="expression" dxfId="12712" priority="5096" stopIfTrue="1">
      <formula>LEN(TRIM($J$59))=0</formula>
    </cfRule>
  </conditionalFormatting>
  <conditionalFormatting sqref="K59">
    <cfRule type="expression" dxfId="12711" priority="5097" stopIfTrue="1">
      <formula>LEN(TRIM($K$59))=0</formula>
    </cfRule>
  </conditionalFormatting>
  <conditionalFormatting sqref="L59">
    <cfRule type="expression" dxfId="12710" priority="5098" stopIfTrue="1">
      <formula>LEN(TRIM($L$59))=0</formula>
    </cfRule>
  </conditionalFormatting>
  <conditionalFormatting sqref="J60">
    <cfRule type="expression" dxfId="12709" priority="5099" stopIfTrue="1">
      <formula>LEN(TRIM($J$60))=0</formula>
    </cfRule>
  </conditionalFormatting>
  <conditionalFormatting sqref="K60">
    <cfRule type="expression" dxfId="12708" priority="5100" stopIfTrue="1">
      <formula>LEN(TRIM($K$60))=0</formula>
    </cfRule>
  </conditionalFormatting>
  <conditionalFormatting sqref="L60">
    <cfRule type="expression" dxfId="12707" priority="5101" stopIfTrue="1">
      <formula>LEN(TRIM($L$60))=0</formula>
    </cfRule>
  </conditionalFormatting>
  <conditionalFormatting sqref="J61">
    <cfRule type="expression" dxfId="12706" priority="5102" stopIfTrue="1">
      <formula>LEN(TRIM($J$61))=0</formula>
    </cfRule>
  </conditionalFormatting>
  <conditionalFormatting sqref="K61">
    <cfRule type="expression" dxfId="12705" priority="5103" stopIfTrue="1">
      <formula>LEN(TRIM($K$61))=0</formula>
    </cfRule>
  </conditionalFormatting>
  <conditionalFormatting sqref="L61">
    <cfRule type="expression" dxfId="12704" priority="5104" stopIfTrue="1">
      <formula>LEN(TRIM($L$61))=0</formula>
    </cfRule>
  </conditionalFormatting>
  <conditionalFormatting sqref="J62">
    <cfRule type="expression" dxfId="12703" priority="5105" stopIfTrue="1">
      <formula>LEN(TRIM($J$62))=0</formula>
    </cfRule>
  </conditionalFormatting>
  <conditionalFormatting sqref="K62">
    <cfRule type="expression" dxfId="12702" priority="5106" stopIfTrue="1">
      <formula>LEN(TRIM($K$62))=0</formula>
    </cfRule>
  </conditionalFormatting>
  <conditionalFormatting sqref="L62">
    <cfRule type="expression" dxfId="12701" priority="5107" stopIfTrue="1">
      <formula>LEN(TRIM($L$62))=0</formula>
    </cfRule>
  </conditionalFormatting>
  <conditionalFormatting sqref="J63">
    <cfRule type="expression" dxfId="12700" priority="5108" stopIfTrue="1">
      <formula>LEN(TRIM($J$63))=0</formula>
    </cfRule>
  </conditionalFormatting>
  <conditionalFormatting sqref="K63">
    <cfRule type="expression" dxfId="12699" priority="5109" stopIfTrue="1">
      <formula>LEN(TRIM($K$63))=0</formula>
    </cfRule>
  </conditionalFormatting>
  <conditionalFormatting sqref="L63">
    <cfRule type="expression" dxfId="12698" priority="5110" stopIfTrue="1">
      <formula>LEN(TRIM($L$63))=0</formula>
    </cfRule>
  </conditionalFormatting>
  <conditionalFormatting sqref="N57">
    <cfRule type="expression" dxfId="12697" priority="5111" stopIfTrue="1">
      <formula>LEN(TRIM($N$57))=0</formula>
    </cfRule>
  </conditionalFormatting>
  <conditionalFormatting sqref="O57">
    <cfRule type="expression" dxfId="12696" priority="5112" stopIfTrue="1">
      <formula>LEN(TRIM($O$57))=0</formula>
    </cfRule>
  </conditionalFormatting>
  <conditionalFormatting sqref="P57">
    <cfRule type="expression" dxfId="12695" priority="5113" stopIfTrue="1">
      <formula>LEN(TRIM($P$57))=0</formula>
    </cfRule>
  </conditionalFormatting>
  <conditionalFormatting sqref="N58">
    <cfRule type="expression" dxfId="12694" priority="5114" stopIfTrue="1">
      <formula>LEN(TRIM($N$58))=0</formula>
    </cfRule>
  </conditionalFormatting>
  <conditionalFormatting sqref="O58">
    <cfRule type="expression" dxfId="12693" priority="5115" stopIfTrue="1">
      <formula>LEN(TRIM($O$58))=0</formula>
    </cfRule>
  </conditionalFormatting>
  <conditionalFormatting sqref="P58">
    <cfRule type="expression" dxfId="12692" priority="5116" stopIfTrue="1">
      <formula>LEN(TRIM($P$58))=0</formula>
    </cfRule>
  </conditionalFormatting>
  <conditionalFormatting sqref="N59">
    <cfRule type="expression" dxfId="12691" priority="5117" stopIfTrue="1">
      <formula>LEN(TRIM($N$59))=0</formula>
    </cfRule>
  </conditionalFormatting>
  <conditionalFormatting sqref="O59">
    <cfRule type="expression" dxfId="12690" priority="5118" stopIfTrue="1">
      <formula>LEN(TRIM($O$59))=0</formula>
    </cfRule>
  </conditionalFormatting>
  <conditionalFormatting sqref="P59">
    <cfRule type="expression" dxfId="12689" priority="5119" stopIfTrue="1">
      <formula>LEN(TRIM($P$59))=0</formula>
    </cfRule>
  </conditionalFormatting>
  <conditionalFormatting sqref="N60">
    <cfRule type="expression" dxfId="12688" priority="5120" stopIfTrue="1">
      <formula>LEN(TRIM($N$60))=0</formula>
    </cfRule>
  </conditionalFormatting>
  <conditionalFormatting sqref="O60">
    <cfRule type="expression" dxfId="12687" priority="5121" stopIfTrue="1">
      <formula>LEN(TRIM($O$60))=0</formula>
    </cfRule>
  </conditionalFormatting>
  <conditionalFormatting sqref="P60">
    <cfRule type="expression" dxfId="12686" priority="5122" stopIfTrue="1">
      <formula>LEN(TRIM($P$60))=0</formula>
    </cfRule>
  </conditionalFormatting>
  <conditionalFormatting sqref="N61">
    <cfRule type="expression" dxfId="12685" priority="5123" stopIfTrue="1">
      <formula>LEN(TRIM($N$61))=0</formula>
    </cfRule>
  </conditionalFormatting>
  <conditionalFormatting sqref="O61">
    <cfRule type="expression" dxfId="12684" priority="5124" stopIfTrue="1">
      <formula>LEN(TRIM($O$61))=0</formula>
    </cfRule>
  </conditionalFormatting>
  <conditionalFormatting sqref="P61">
    <cfRule type="expression" dxfId="12683" priority="5125" stopIfTrue="1">
      <formula>LEN(TRIM($P$61))=0</formula>
    </cfRule>
  </conditionalFormatting>
  <conditionalFormatting sqref="N62">
    <cfRule type="expression" dxfId="12682" priority="5126" stopIfTrue="1">
      <formula>LEN(TRIM($N$62))=0</formula>
    </cfRule>
  </conditionalFormatting>
  <conditionalFormatting sqref="O62">
    <cfRule type="expression" dxfId="12681" priority="5127" stopIfTrue="1">
      <formula>LEN(TRIM($O$62))=0</formula>
    </cfRule>
  </conditionalFormatting>
  <conditionalFormatting sqref="P62">
    <cfRule type="expression" dxfId="12680" priority="5128" stopIfTrue="1">
      <formula>LEN(TRIM($P$62))=0</formula>
    </cfRule>
  </conditionalFormatting>
  <conditionalFormatting sqref="N63">
    <cfRule type="expression" dxfId="12679" priority="5129" stopIfTrue="1">
      <formula>LEN(TRIM($N$63))=0</formula>
    </cfRule>
  </conditionalFormatting>
  <conditionalFormatting sqref="O63">
    <cfRule type="expression" dxfId="12678" priority="5130" stopIfTrue="1">
      <formula>LEN(TRIM($O$63))=0</formula>
    </cfRule>
  </conditionalFormatting>
  <conditionalFormatting sqref="P63">
    <cfRule type="expression" dxfId="12677" priority="5131" stopIfTrue="1">
      <formula>LEN(TRIM($P$63))=0</formula>
    </cfRule>
  </conditionalFormatting>
  <conditionalFormatting sqref="R57">
    <cfRule type="expression" dxfId="12676" priority="5132" stopIfTrue="1">
      <formula>LEN(TRIM($R$57))=0</formula>
    </cfRule>
  </conditionalFormatting>
  <conditionalFormatting sqref="S57">
    <cfRule type="expression" dxfId="12675" priority="5133" stopIfTrue="1">
      <formula>LEN(TRIM($S$57))=0</formula>
    </cfRule>
  </conditionalFormatting>
  <conditionalFormatting sqref="T57">
    <cfRule type="expression" dxfId="12674" priority="5134" stopIfTrue="1">
      <formula>LEN(TRIM($T$57))=0</formula>
    </cfRule>
  </conditionalFormatting>
  <conditionalFormatting sqref="R58">
    <cfRule type="expression" dxfId="12673" priority="5135" stopIfTrue="1">
      <formula>LEN(TRIM($R$58))=0</formula>
    </cfRule>
  </conditionalFormatting>
  <conditionalFormatting sqref="S58">
    <cfRule type="expression" dxfId="12672" priority="5136" stopIfTrue="1">
      <formula>LEN(TRIM($S$58))=0</formula>
    </cfRule>
  </conditionalFormatting>
  <conditionalFormatting sqref="T58">
    <cfRule type="expression" dxfId="12671" priority="5137" stopIfTrue="1">
      <formula>LEN(TRIM($T$58))=0</formula>
    </cfRule>
  </conditionalFormatting>
  <conditionalFormatting sqref="R59">
    <cfRule type="expression" dxfId="12670" priority="5138" stopIfTrue="1">
      <formula>LEN(TRIM($R$59))=0</formula>
    </cfRule>
  </conditionalFormatting>
  <conditionalFormatting sqref="S59">
    <cfRule type="expression" dxfId="12669" priority="5139" stopIfTrue="1">
      <formula>LEN(TRIM($S$59))=0</formula>
    </cfRule>
  </conditionalFormatting>
  <conditionalFormatting sqref="T59">
    <cfRule type="expression" dxfId="12668" priority="5140" stopIfTrue="1">
      <formula>LEN(TRIM($T$59))=0</formula>
    </cfRule>
  </conditionalFormatting>
  <conditionalFormatting sqref="R60">
    <cfRule type="expression" dxfId="12667" priority="5141" stopIfTrue="1">
      <formula>LEN(TRIM($R$60))=0</formula>
    </cfRule>
  </conditionalFormatting>
  <conditionalFormatting sqref="S60">
    <cfRule type="expression" dxfId="12666" priority="5142" stopIfTrue="1">
      <formula>LEN(TRIM($S$60))=0</formula>
    </cfRule>
  </conditionalFormatting>
  <conditionalFormatting sqref="T60">
    <cfRule type="expression" dxfId="12665" priority="5143" stopIfTrue="1">
      <formula>LEN(TRIM($T$60))=0</formula>
    </cfRule>
  </conditionalFormatting>
  <conditionalFormatting sqref="R61">
    <cfRule type="expression" dxfId="12664" priority="5144" stopIfTrue="1">
      <formula>LEN(TRIM($R$61))=0</formula>
    </cfRule>
  </conditionalFormatting>
  <conditionalFormatting sqref="S61">
    <cfRule type="expression" dxfId="12663" priority="5145" stopIfTrue="1">
      <formula>LEN(TRIM($S$61))=0</formula>
    </cfRule>
  </conditionalFormatting>
  <conditionalFormatting sqref="T61">
    <cfRule type="expression" dxfId="12662" priority="5146" stopIfTrue="1">
      <formula>LEN(TRIM($T$61))=0</formula>
    </cfRule>
  </conditionalFormatting>
  <conditionalFormatting sqref="R62">
    <cfRule type="expression" dxfId="12661" priority="5147" stopIfTrue="1">
      <formula>LEN(TRIM($R$62))=0</formula>
    </cfRule>
  </conditionalFormatting>
  <conditionalFormatting sqref="S62">
    <cfRule type="expression" dxfId="12660" priority="5148" stopIfTrue="1">
      <formula>LEN(TRIM($S$62))=0</formula>
    </cfRule>
  </conditionalFormatting>
  <conditionalFormatting sqref="T62">
    <cfRule type="expression" dxfId="12659" priority="5149" stopIfTrue="1">
      <formula>LEN(TRIM($T$62))=0</formula>
    </cfRule>
  </conditionalFormatting>
  <conditionalFormatting sqref="R63">
    <cfRule type="expression" dxfId="12658" priority="5150" stopIfTrue="1">
      <formula>LEN(TRIM($R$63))=0</formula>
    </cfRule>
  </conditionalFormatting>
  <conditionalFormatting sqref="S63">
    <cfRule type="expression" dxfId="12657" priority="5151" stopIfTrue="1">
      <formula>LEN(TRIM($S$63))=0</formula>
    </cfRule>
  </conditionalFormatting>
  <conditionalFormatting sqref="T63">
    <cfRule type="expression" dxfId="12656" priority="5152" stopIfTrue="1">
      <formula>LEN(TRIM($T$63))=0</formula>
    </cfRule>
  </conditionalFormatting>
  <conditionalFormatting sqref="V57">
    <cfRule type="expression" dxfId="12655" priority="5153" stopIfTrue="1">
      <formula>LEN(TRIM($V$57))=0</formula>
    </cfRule>
  </conditionalFormatting>
  <conditionalFormatting sqref="W57">
    <cfRule type="expression" dxfId="12654" priority="5154" stopIfTrue="1">
      <formula>LEN(TRIM($W$57))=0</formula>
    </cfRule>
  </conditionalFormatting>
  <conditionalFormatting sqref="X57">
    <cfRule type="expression" dxfId="12653" priority="5155" stopIfTrue="1">
      <formula>LEN(TRIM($X$57))=0</formula>
    </cfRule>
  </conditionalFormatting>
  <conditionalFormatting sqref="V58">
    <cfRule type="expression" dxfId="12652" priority="5156" stopIfTrue="1">
      <formula>LEN(TRIM($V$58))=0</formula>
    </cfRule>
  </conditionalFormatting>
  <conditionalFormatting sqref="W58">
    <cfRule type="expression" dxfId="12651" priority="5157" stopIfTrue="1">
      <formula>LEN(TRIM($W$58))=0</formula>
    </cfRule>
  </conditionalFormatting>
  <conditionalFormatting sqref="X58">
    <cfRule type="expression" dxfId="12650" priority="5158" stopIfTrue="1">
      <formula>LEN(TRIM($X$58))=0</formula>
    </cfRule>
  </conditionalFormatting>
  <conditionalFormatting sqref="V59">
    <cfRule type="expression" dxfId="12649" priority="5159" stopIfTrue="1">
      <formula>LEN(TRIM($V$59))=0</formula>
    </cfRule>
  </conditionalFormatting>
  <conditionalFormatting sqref="W59">
    <cfRule type="expression" dxfId="12648" priority="5160" stopIfTrue="1">
      <formula>LEN(TRIM($W$59))=0</formula>
    </cfRule>
  </conditionalFormatting>
  <conditionalFormatting sqref="X59">
    <cfRule type="expression" dxfId="12647" priority="5161" stopIfTrue="1">
      <formula>LEN(TRIM($X$59))=0</formula>
    </cfRule>
  </conditionalFormatting>
  <conditionalFormatting sqref="V60">
    <cfRule type="expression" dxfId="12646" priority="5162" stopIfTrue="1">
      <formula>LEN(TRIM($V$60))=0</formula>
    </cfRule>
  </conditionalFormatting>
  <conditionalFormatting sqref="W60">
    <cfRule type="expression" dxfId="12645" priority="5163" stopIfTrue="1">
      <formula>LEN(TRIM($W$60))=0</formula>
    </cfRule>
  </conditionalFormatting>
  <conditionalFormatting sqref="X60">
    <cfRule type="expression" dxfId="12644" priority="5164" stopIfTrue="1">
      <formula>LEN(TRIM($X$60))=0</formula>
    </cfRule>
  </conditionalFormatting>
  <conditionalFormatting sqref="V61">
    <cfRule type="expression" dxfId="12643" priority="5165" stopIfTrue="1">
      <formula>LEN(TRIM($V$61))=0</formula>
    </cfRule>
  </conditionalFormatting>
  <conditionalFormatting sqref="W61">
    <cfRule type="expression" dxfId="12642" priority="5166" stopIfTrue="1">
      <formula>LEN(TRIM($W$61))=0</formula>
    </cfRule>
  </conditionalFormatting>
  <conditionalFormatting sqref="X61">
    <cfRule type="expression" dxfId="12641" priority="5167" stopIfTrue="1">
      <formula>LEN(TRIM($X$61))=0</formula>
    </cfRule>
  </conditionalFormatting>
  <conditionalFormatting sqref="V62">
    <cfRule type="expression" dxfId="12640" priority="5168" stopIfTrue="1">
      <formula>LEN(TRIM($V$62))=0</formula>
    </cfRule>
  </conditionalFormatting>
  <conditionalFormatting sqref="W62">
    <cfRule type="expression" dxfId="12639" priority="5169" stopIfTrue="1">
      <formula>LEN(TRIM($W$62))=0</formula>
    </cfRule>
  </conditionalFormatting>
  <conditionalFormatting sqref="X62">
    <cfRule type="expression" dxfId="12638" priority="5170" stopIfTrue="1">
      <formula>LEN(TRIM($X$62))=0</formula>
    </cfRule>
  </conditionalFormatting>
  <conditionalFormatting sqref="V63">
    <cfRule type="expression" dxfId="12637" priority="5171" stopIfTrue="1">
      <formula>LEN(TRIM($V$63))=0</formula>
    </cfRule>
  </conditionalFormatting>
  <conditionalFormatting sqref="W63">
    <cfRule type="expression" dxfId="12636" priority="5172" stopIfTrue="1">
      <formula>LEN(TRIM($W$63))=0</formula>
    </cfRule>
  </conditionalFormatting>
  <conditionalFormatting sqref="X63">
    <cfRule type="expression" dxfId="12635" priority="5173" stopIfTrue="1">
      <formula>LEN(TRIM($X$63))=0</formula>
    </cfRule>
  </conditionalFormatting>
  <conditionalFormatting sqref="Z57">
    <cfRule type="expression" dxfId="12634" priority="5174" stopIfTrue="1">
      <formula>LEN(TRIM($Z$57))=0</formula>
    </cfRule>
  </conditionalFormatting>
  <conditionalFormatting sqref="AA57">
    <cfRule type="expression" dxfId="12633" priority="5175" stopIfTrue="1">
      <formula>LEN(TRIM($AA$57))=0</formula>
    </cfRule>
  </conditionalFormatting>
  <conditionalFormatting sqref="AB57">
    <cfRule type="expression" dxfId="12632" priority="5176" stopIfTrue="1">
      <formula>LEN(TRIM($AB$57))=0</formula>
    </cfRule>
  </conditionalFormatting>
  <conditionalFormatting sqref="Z58">
    <cfRule type="expression" dxfId="12631" priority="5177" stopIfTrue="1">
      <formula>LEN(TRIM($Z$58))=0</formula>
    </cfRule>
  </conditionalFormatting>
  <conditionalFormatting sqref="AA58">
    <cfRule type="expression" dxfId="12630" priority="5178" stopIfTrue="1">
      <formula>LEN(TRIM($AA$58))=0</formula>
    </cfRule>
  </conditionalFormatting>
  <conditionalFormatting sqref="AB58">
    <cfRule type="expression" dxfId="12629" priority="5179" stopIfTrue="1">
      <formula>LEN(TRIM($AB$58))=0</formula>
    </cfRule>
  </conditionalFormatting>
  <conditionalFormatting sqref="Z59">
    <cfRule type="expression" dxfId="12628" priority="5180" stopIfTrue="1">
      <formula>LEN(TRIM($Z$59))=0</formula>
    </cfRule>
  </conditionalFormatting>
  <conditionalFormatting sqref="AA59">
    <cfRule type="expression" dxfId="12627" priority="5181" stopIfTrue="1">
      <formula>LEN(TRIM($AA$59))=0</formula>
    </cfRule>
  </conditionalFormatting>
  <conditionalFormatting sqref="AB59">
    <cfRule type="expression" dxfId="12626" priority="5182" stopIfTrue="1">
      <formula>LEN(TRIM($AB$59))=0</formula>
    </cfRule>
  </conditionalFormatting>
  <conditionalFormatting sqref="Z60">
    <cfRule type="expression" dxfId="12625" priority="5183" stopIfTrue="1">
      <formula>LEN(TRIM($Z$60))=0</formula>
    </cfRule>
  </conditionalFormatting>
  <conditionalFormatting sqref="AA60">
    <cfRule type="expression" dxfId="12624" priority="5184" stopIfTrue="1">
      <formula>LEN(TRIM($AA$60))=0</formula>
    </cfRule>
  </conditionalFormatting>
  <conditionalFormatting sqref="AB60">
    <cfRule type="expression" dxfId="12623" priority="5185" stopIfTrue="1">
      <formula>LEN(TRIM($AB$60))=0</formula>
    </cfRule>
  </conditionalFormatting>
  <conditionalFormatting sqref="Z61">
    <cfRule type="expression" dxfId="12622" priority="5186" stopIfTrue="1">
      <formula>LEN(TRIM($Z$61))=0</formula>
    </cfRule>
  </conditionalFormatting>
  <conditionalFormatting sqref="AA61">
    <cfRule type="expression" dxfId="12621" priority="5187" stopIfTrue="1">
      <formula>LEN(TRIM($AA$61))=0</formula>
    </cfRule>
  </conditionalFormatting>
  <conditionalFormatting sqref="AB61">
    <cfRule type="expression" dxfId="12620" priority="5188" stopIfTrue="1">
      <formula>LEN(TRIM($AB$61))=0</formula>
    </cfRule>
  </conditionalFormatting>
  <conditionalFormatting sqref="Z62">
    <cfRule type="expression" dxfId="12619" priority="5189" stopIfTrue="1">
      <formula>LEN(TRIM($Z$62))=0</formula>
    </cfRule>
  </conditionalFormatting>
  <conditionalFormatting sqref="AA62">
    <cfRule type="expression" dxfId="12618" priority="5190" stopIfTrue="1">
      <formula>LEN(TRIM($AA$62))=0</formula>
    </cfRule>
  </conditionalFormatting>
  <conditionalFormatting sqref="AB62">
    <cfRule type="expression" dxfId="12617" priority="5191" stopIfTrue="1">
      <formula>LEN(TRIM($AB$62))=0</formula>
    </cfRule>
  </conditionalFormatting>
  <conditionalFormatting sqref="Z63">
    <cfRule type="expression" dxfId="12616" priority="5192" stopIfTrue="1">
      <formula>LEN(TRIM($Z$63))=0</formula>
    </cfRule>
  </conditionalFormatting>
  <conditionalFormatting sqref="AA63">
    <cfRule type="expression" dxfId="12615" priority="5193" stopIfTrue="1">
      <formula>LEN(TRIM($AA$63))=0</formula>
    </cfRule>
  </conditionalFormatting>
  <conditionalFormatting sqref="AB63">
    <cfRule type="expression" dxfId="12614" priority="5194" stopIfTrue="1">
      <formula>LEN(TRIM($AB$63))=0</formula>
    </cfRule>
  </conditionalFormatting>
  <conditionalFormatting sqref="AD57">
    <cfRule type="expression" dxfId="12613" priority="5195" stopIfTrue="1">
      <formula>LEN(TRIM($AD$57))=0</formula>
    </cfRule>
  </conditionalFormatting>
  <conditionalFormatting sqref="AE57">
    <cfRule type="expression" dxfId="12612" priority="5196" stopIfTrue="1">
      <formula>LEN(TRIM($AE$57))=0</formula>
    </cfRule>
  </conditionalFormatting>
  <conditionalFormatting sqref="AF57">
    <cfRule type="expression" dxfId="12611" priority="5197" stopIfTrue="1">
      <formula>LEN(TRIM($AF$57))=0</formula>
    </cfRule>
  </conditionalFormatting>
  <conditionalFormatting sqref="AD58">
    <cfRule type="expression" dxfId="12610" priority="5198" stopIfTrue="1">
      <formula>LEN(TRIM($AD$58))=0</formula>
    </cfRule>
  </conditionalFormatting>
  <conditionalFormatting sqref="AE58">
    <cfRule type="expression" dxfId="12609" priority="5199" stopIfTrue="1">
      <formula>LEN(TRIM($AE$58))=0</formula>
    </cfRule>
  </conditionalFormatting>
  <conditionalFormatting sqref="AF58">
    <cfRule type="expression" dxfId="12608" priority="5200" stopIfTrue="1">
      <formula>LEN(TRIM($AF$58))=0</formula>
    </cfRule>
  </conditionalFormatting>
  <conditionalFormatting sqref="AD59">
    <cfRule type="expression" dxfId="12607" priority="5201" stopIfTrue="1">
      <formula>LEN(TRIM($AD$59))=0</formula>
    </cfRule>
  </conditionalFormatting>
  <conditionalFormatting sqref="AE59">
    <cfRule type="expression" dxfId="12606" priority="5202" stopIfTrue="1">
      <formula>LEN(TRIM($AE$59))=0</formula>
    </cfRule>
  </conditionalFormatting>
  <conditionalFormatting sqref="AF59">
    <cfRule type="expression" dxfId="12605" priority="5203" stopIfTrue="1">
      <formula>LEN(TRIM($AF$59))=0</formula>
    </cfRule>
  </conditionalFormatting>
  <conditionalFormatting sqref="AD60">
    <cfRule type="expression" dxfId="12604" priority="5204" stopIfTrue="1">
      <formula>LEN(TRIM($AD$60))=0</formula>
    </cfRule>
  </conditionalFormatting>
  <conditionalFormatting sqref="AE60">
    <cfRule type="expression" dxfId="12603" priority="5205" stopIfTrue="1">
      <formula>LEN(TRIM($AE$60))=0</formula>
    </cfRule>
  </conditionalFormatting>
  <conditionalFormatting sqref="AF60">
    <cfRule type="expression" dxfId="12602" priority="5206" stopIfTrue="1">
      <formula>LEN(TRIM($AF$60))=0</formula>
    </cfRule>
  </conditionalFormatting>
  <conditionalFormatting sqref="AD61">
    <cfRule type="expression" dxfId="12601" priority="5207" stopIfTrue="1">
      <formula>LEN(TRIM($AD$61))=0</formula>
    </cfRule>
  </conditionalFormatting>
  <conditionalFormatting sqref="AE61">
    <cfRule type="expression" dxfId="12600" priority="5208" stopIfTrue="1">
      <formula>LEN(TRIM($AE$61))=0</formula>
    </cfRule>
  </conditionalFormatting>
  <conditionalFormatting sqref="AF61">
    <cfRule type="expression" dxfId="12599" priority="5209" stopIfTrue="1">
      <formula>LEN(TRIM($AF$61))=0</formula>
    </cfRule>
  </conditionalFormatting>
  <conditionalFormatting sqref="AD62">
    <cfRule type="expression" dxfId="12598" priority="5210" stopIfTrue="1">
      <formula>LEN(TRIM($AD$62))=0</formula>
    </cfRule>
  </conditionalFormatting>
  <conditionalFormatting sqref="AE62">
    <cfRule type="expression" dxfId="12597" priority="5211" stopIfTrue="1">
      <formula>LEN(TRIM($AE$62))=0</formula>
    </cfRule>
  </conditionalFormatting>
  <conditionalFormatting sqref="AF62">
    <cfRule type="expression" dxfId="12596" priority="5212" stopIfTrue="1">
      <formula>LEN(TRIM($AF$62))=0</formula>
    </cfRule>
  </conditionalFormatting>
  <conditionalFormatting sqref="AD63">
    <cfRule type="expression" dxfId="12595" priority="5213" stopIfTrue="1">
      <formula>LEN(TRIM($AD$63))=0</formula>
    </cfRule>
  </conditionalFormatting>
  <conditionalFormatting sqref="AE63">
    <cfRule type="expression" dxfId="12594" priority="5214" stopIfTrue="1">
      <formula>LEN(TRIM($AE$63))=0</formula>
    </cfRule>
  </conditionalFormatting>
  <conditionalFormatting sqref="AF63">
    <cfRule type="expression" dxfId="12593" priority="5215" stopIfTrue="1">
      <formula>LEN(TRIM($AF$63))=0</formula>
    </cfRule>
  </conditionalFormatting>
  <conditionalFormatting sqref="AH57">
    <cfRule type="expression" dxfId="12592" priority="5216" stopIfTrue="1">
      <formula>LEN(TRIM($AH$57))=0</formula>
    </cfRule>
  </conditionalFormatting>
  <conditionalFormatting sqref="AI57">
    <cfRule type="expression" dxfId="12591" priority="5217" stopIfTrue="1">
      <formula>LEN(TRIM($AI$57))=0</formula>
    </cfRule>
  </conditionalFormatting>
  <conditionalFormatting sqref="AJ57">
    <cfRule type="expression" dxfId="12590" priority="5218" stopIfTrue="1">
      <formula>LEN(TRIM($AJ$57))=0</formula>
    </cfRule>
  </conditionalFormatting>
  <conditionalFormatting sqref="AH58">
    <cfRule type="expression" dxfId="12589" priority="5219" stopIfTrue="1">
      <formula>LEN(TRIM($AH$58))=0</formula>
    </cfRule>
  </conditionalFormatting>
  <conditionalFormatting sqref="AI58">
    <cfRule type="expression" dxfId="12588" priority="5220" stopIfTrue="1">
      <formula>LEN(TRIM($AI$58))=0</formula>
    </cfRule>
  </conditionalFormatting>
  <conditionalFormatting sqref="AJ58">
    <cfRule type="expression" dxfId="12587" priority="5221" stopIfTrue="1">
      <formula>LEN(TRIM($AJ$58))=0</formula>
    </cfRule>
  </conditionalFormatting>
  <conditionalFormatting sqref="AH59">
    <cfRule type="expression" dxfId="12586" priority="5222" stopIfTrue="1">
      <formula>LEN(TRIM($AH$59))=0</formula>
    </cfRule>
  </conditionalFormatting>
  <conditionalFormatting sqref="AI59">
    <cfRule type="expression" dxfId="12585" priority="5223" stopIfTrue="1">
      <formula>LEN(TRIM($AI$59))=0</formula>
    </cfRule>
  </conditionalFormatting>
  <conditionalFormatting sqref="AJ59">
    <cfRule type="expression" dxfId="12584" priority="5224" stopIfTrue="1">
      <formula>LEN(TRIM($AJ$59))=0</formula>
    </cfRule>
  </conditionalFormatting>
  <conditionalFormatting sqref="AH60">
    <cfRule type="expression" dxfId="12583" priority="5225" stopIfTrue="1">
      <formula>LEN(TRIM($AH$60))=0</formula>
    </cfRule>
  </conditionalFormatting>
  <conditionalFormatting sqref="AI60">
    <cfRule type="expression" dxfId="12582" priority="5226" stopIfTrue="1">
      <formula>LEN(TRIM($AI$60))=0</formula>
    </cfRule>
  </conditionalFormatting>
  <conditionalFormatting sqref="AJ60">
    <cfRule type="expression" dxfId="12581" priority="5227" stopIfTrue="1">
      <formula>LEN(TRIM($AJ$60))=0</formula>
    </cfRule>
  </conditionalFormatting>
  <conditionalFormatting sqref="AH61">
    <cfRule type="expression" dxfId="12580" priority="5228" stopIfTrue="1">
      <formula>LEN(TRIM($AH$61))=0</formula>
    </cfRule>
  </conditionalFormatting>
  <conditionalFormatting sqref="AI61">
    <cfRule type="expression" dxfId="12579" priority="5229" stopIfTrue="1">
      <formula>LEN(TRIM($AI$61))=0</formula>
    </cfRule>
  </conditionalFormatting>
  <conditionalFormatting sqref="AJ61">
    <cfRule type="expression" dxfId="12578" priority="5230" stopIfTrue="1">
      <formula>LEN(TRIM($AJ$61))=0</formula>
    </cfRule>
  </conditionalFormatting>
  <conditionalFormatting sqref="AH62">
    <cfRule type="expression" dxfId="12577" priority="5231" stopIfTrue="1">
      <formula>LEN(TRIM($AH$62))=0</formula>
    </cfRule>
  </conditionalFormatting>
  <conditionalFormatting sqref="AI62">
    <cfRule type="expression" dxfId="12576" priority="5232" stopIfTrue="1">
      <formula>LEN(TRIM($AI$62))=0</formula>
    </cfRule>
  </conditionalFormatting>
  <conditionalFormatting sqref="AJ62">
    <cfRule type="expression" dxfId="12575" priority="5233" stopIfTrue="1">
      <formula>LEN(TRIM($AJ$62))=0</formula>
    </cfRule>
  </conditionalFormatting>
  <conditionalFormatting sqref="AH63">
    <cfRule type="expression" dxfId="12574" priority="5234" stopIfTrue="1">
      <formula>LEN(TRIM($AH$63))=0</formula>
    </cfRule>
  </conditionalFormatting>
  <conditionalFormatting sqref="AI63">
    <cfRule type="expression" dxfId="12573" priority="5235" stopIfTrue="1">
      <formula>LEN(TRIM($AI$63))=0</formula>
    </cfRule>
  </conditionalFormatting>
  <conditionalFormatting sqref="AJ63">
    <cfRule type="expression" dxfId="12572" priority="5236" stopIfTrue="1">
      <formula>LEN(TRIM($AJ$63))=0</formula>
    </cfRule>
  </conditionalFormatting>
  <conditionalFormatting sqref="AL57">
    <cfRule type="expression" dxfId="12571" priority="5237" stopIfTrue="1">
      <formula>LEN(TRIM($AL$57))=0</formula>
    </cfRule>
  </conditionalFormatting>
  <conditionalFormatting sqref="AM57">
    <cfRule type="expression" dxfId="12570" priority="5238" stopIfTrue="1">
      <formula>LEN(TRIM($AM$57))=0</formula>
    </cfRule>
  </conditionalFormatting>
  <conditionalFormatting sqref="AN57">
    <cfRule type="expression" dxfId="12569" priority="5239" stopIfTrue="1">
      <formula>LEN(TRIM($AN$57))=0</formula>
    </cfRule>
  </conditionalFormatting>
  <conditionalFormatting sqref="AL58">
    <cfRule type="expression" dxfId="12568" priority="5240" stopIfTrue="1">
      <formula>LEN(TRIM($AL$58))=0</formula>
    </cfRule>
  </conditionalFormatting>
  <conditionalFormatting sqref="AM58">
    <cfRule type="expression" dxfId="12567" priority="5241" stopIfTrue="1">
      <formula>LEN(TRIM($AM$58))=0</formula>
    </cfRule>
  </conditionalFormatting>
  <conditionalFormatting sqref="AN58">
    <cfRule type="expression" dxfId="12566" priority="5242" stopIfTrue="1">
      <formula>LEN(TRIM($AN$58))=0</formula>
    </cfRule>
  </conditionalFormatting>
  <conditionalFormatting sqref="AL59">
    <cfRule type="expression" dxfId="12565" priority="5243" stopIfTrue="1">
      <formula>LEN(TRIM($AL$59))=0</formula>
    </cfRule>
  </conditionalFormatting>
  <conditionalFormatting sqref="AM59">
    <cfRule type="expression" dxfId="12564" priority="5244" stopIfTrue="1">
      <formula>LEN(TRIM($AM$59))=0</formula>
    </cfRule>
  </conditionalFormatting>
  <conditionalFormatting sqref="AN59">
    <cfRule type="expression" dxfId="12563" priority="5245" stopIfTrue="1">
      <formula>LEN(TRIM($AN$59))=0</formula>
    </cfRule>
  </conditionalFormatting>
  <conditionalFormatting sqref="AL60">
    <cfRule type="expression" dxfId="12562" priority="5246" stopIfTrue="1">
      <formula>LEN(TRIM($AL$60))=0</formula>
    </cfRule>
  </conditionalFormatting>
  <conditionalFormatting sqref="AM60">
    <cfRule type="expression" dxfId="12561" priority="5247" stopIfTrue="1">
      <formula>LEN(TRIM($AM$60))=0</formula>
    </cfRule>
  </conditionalFormatting>
  <conditionalFormatting sqref="AN60">
    <cfRule type="expression" dxfId="12560" priority="5248" stopIfTrue="1">
      <formula>LEN(TRIM($AN$60))=0</formula>
    </cfRule>
  </conditionalFormatting>
  <conditionalFormatting sqref="AL61">
    <cfRule type="expression" dxfId="12559" priority="5249" stopIfTrue="1">
      <formula>LEN(TRIM($AL$61))=0</formula>
    </cfRule>
  </conditionalFormatting>
  <conditionalFormatting sqref="AM61">
    <cfRule type="expression" dxfId="12558" priority="5250" stopIfTrue="1">
      <formula>LEN(TRIM($AM$61))=0</formula>
    </cfRule>
  </conditionalFormatting>
  <conditionalFormatting sqref="AN61">
    <cfRule type="expression" dxfId="12557" priority="5251" stopIfTrue="1">
      <formula>LEN(TRIM($AN$61))=0</formula>
    </cfRule>
  </conditionalFormatting>
  <conditionalFormatting sqref="AL62">
    <cfRule type="expression" dxfId="12556" priority="5252" stopIfTrue="1">
      <formula>LEN(TRIM($AL$62))=0</formula>
    </cfRule>
  </conditionalFormatting>
  <conditionalFormatting sqref="AM62">
    <cfRule type="expression" dxfId="12555" priority="5253" stopIfTrue="1">
      <formula>LEN(TRIM($AM$62))=0</formula>
    </cfRule>
  </conditionalFormatting>
  <conditionalFormatting sqref="AN62">
    <cfRule type="expression" dxfId="12554" priority="5254" stopIfTrue="1">
      <formula>LEN(TRIM($AN$62))=0</formula>
    </cfRule>
  </conditionalFormatting>
  <conditionalFormatting sqref="AL63">
    <cfRule type="expression" dxfId="12553" priority="5255" stopIfTrue="1">
      <formula>LEN(TRIM($AL$63))=0</formula>
    </cfRule>
  </conditionalFormatting>
  <conditionalFormatting sqref="AM63">
    <cfRule type="expression" dxfId="12552" priority="5256" stopIfTrue="1">
      <formula>LEN(TRIM($AM$63))=0</formula>
    </cfRule>
  </conditionalFormatting>
  <conditionalFormatting sqref="AN63">
    <cfRule type="expression" dxfId="12551" priority="5257" stopIfTrue="1">
      <formula>LEN(TRIM($AN$63))=0</formula>
    </cfRule>
  </conditionalFormatting>
  <conditionalFormatting sqref="AP57">
    <cfRule type="expression" dxfId="12550" priority="5258" stopIfTrue="1">
      <formula>LEN(TRIM($AP$57))=0</formula>
    </cfRule>
  </conditionalFormatting>
  <conditionalFormatting sqref="AQ57">
    <cfRule type="expression" dxfId="12549" priority="5259" stopIfTrue="1">
      <formula>LEN(TRIM($AQ$57))=0</formula>
    </cfRule>
  </conditionalFormatting>
  <conditionalFormatting sqref="AR57">
    <cfRule type="expression" dxfId="12548" priority="5260" stopIfTrue="1">
      <formula>LEN(TRIM($AR$57))=0</formula>
    </cfRule>
  </conditionalFormatting>
  <conditionalFormatting sqref="AP58">
    <cfRule type="expression" dxfId="12547" priority="5261" stopIfTrue="1">
      <formula>LEN(TRIM($AP$58))=0</formula>
    </cfRule>
  </conditionalFormatting>
  <conditionalFormatting sqref="AQ58">
    <cfRule type="expression" dxfId="12546" priority="5262" stopIfTrue="1">
      <formula>LEN(TRIM($AQ$58))=0</formula>
    </cfRule>
  </conditionalFormatting>
  <conditionalFormatting sqref="AR58">
    <cfRule type="expression" dxfId="12545" priority="5263" stopIfTrue="1">
      <formula>LEN(TRIM($AR$58))=0</formula>
    </cfRule>
  </conditionalFormatting>
  <conditionalFormatting sqref="AP59">
    <cfRule type="expression" dxfId="12544" priority="5264" stopIfTrue="1">
      <formula>LEN(TRIM($AP$59))=0</formula>
    </cfRule>
  </conditionalFormatting>
  <conditionalFormatting sqref="AQ59">
    <cfRule type="expression" dxfId="12543" priority="5265" stopIfTrue="1">
      <formula>LEN(TRIM($AQ$59))=0</formula>
    </cfRule>
  </conditionalFormatting>
  <conditionalFormatting sqref="AR59">
    <cfRule type="expression" dxfId="12542" priority="5266" stopIfTrue="1">
      <formula>LEN(TRIM($AR$59))=0</formula>
    </cfRule>
  </conditionalFormatting>
  <conditionalFormatting sqref="AP60">
    <cfRule type="expression" dxfId="12541" priority="5267" stopIfTrue="1">
      <formula>LEN(TRIM($AP$60))=0</formula>
    </cfRule>
  </conditionalFormatting>
  <conditionalFormatting sqref="AQ60">
    <cfRule type="expression" dxfId="12540" priority="5268" stopIfTrue="1">
      <formula>LEN(TRIM($AQ$60))=0</formula>
    </cfRule>
  </conditionalFormatting>
  <conditionalFormatting sqref="AR60">
    <cfRule type="expression" dxfId="12539" priority="5269" stopIfTrue="1">
      <formula>LEN(TRIM($AR$60))=0</formula>
    </cfRule>
  </conditionalFormatting>
  <conditionalFormatting sqref="AP61">
    <cfRule type="expression" dxfId="12538" priority="5270" stopIfTrue="1">
      <formula>LEN(TRIM($AP$61))=0</formula>
    </cfRule>
  </conditionalFormatting>
  <conditionalFormatting sqref="AQ61">
    <cfRule type="expression" dxfId="12537" priority="5271" stopIfTrue="1">
      <formula>LEN(TRIM($AQ$61))=0</formula>
    </cfRule>
  </conditionalFormatting>
  <conditionalFormatting sqref="AR61">
    <cfRule type="expression" dxfId="12536" priority="5272" stopIfTrue="1">
      <formula>LEN(TRIM($AR$61))=0</formula>
    </cfRule>
  </conditionalFormatting>
  <conditionalFormatting sqref="AP62">
    <cfRule type="expression" dxfId="12535" priority="5273" stopIfTrue="1">
      <formula>LEN(TRIM($AP$62))=0</formula>
    </cfRule>
  </conditionalFormatting>
  <conditionalFormatting sqref="AQ62">
    <cfRule type="expression" dxfId="12534" priority="5274" stopIfTrue="1">
      <formula>LEN(TRIM($AQ$62))=0</formula>
    </cfRule>
  </conditionalFormatting>
  <conditionalFormatting sqref="AR62">
    <cfRule type="expression" dxfId="12533" priority="5275" stopIfTrue="1">
      <formula>LEN(TRIM($AR$62))=0</formula>
    </cfRule>
  </conditionalFormatting>
  <conditionalFormatting sqref="AP63">
    <cfRule type="expression" dxfId="12532" priority="5276" stopIfTrue="1">
      <formula>LEN(TRIM($AP$63))=0</formula>
    </cfRule>
  </conditionalFormatting>
  <conditionalFormatting sqref="AQ63">
    <cfRule type="expression" dxfId="12531" priority="5277" stopIfTrue="1">
      <formula>LEN(TRIM($AQ$63))=0</formula>
    </cfRule>
  </conditionalFormatting>
  <conditionalFormatting sqref="AR63">
    <cfRule type="expression" dxfId="12530" priority="5278" stopIfTrue="1">
      <formula>LEN(TRIM($AR$63))=0</formula>
    </cfRule>
  </conditionalFormatting>
  <conditionalFormatting sqref="AT57">
    <cfRule type="expression" dxfId="12529" priority="5279" stopIfTrue="1">
      <formula>LEN(TRIM($AT$57))=0</formula>
    </cfRule>
  </conditionalFormatting>
  <conditionalFormatting sqref="AU57">
    <cfRule type="expression" dxfId="12528" priority="5280" stopIfTrue="1">
      <formula>LEN(TRIM($AU$57))=0</formula>
    </cfRule>
  </conditionalFormatting>
  <conditionalFormatting sqref="AV57">
    <cfRule type="expression" dxfId="12527" priority="5281" stopIfTrue="1">
      <formula>LEN(TRIM($AV$57))=0</formula>
    </cfRule>
  </conditionalFormatting>
  <conditionalFormatting sqref="AT58">
    <cfRule type="expression" dxfId="12526" priority="5282" stopIfTrue="1">
      <formula>LEN(TRIM($AT$58))=0</formula>
    </cfRule>
  </conditionalFormatting>
  <conditionalFormatting sqref="AU58">
    <cfRule type="expression" dxfId="12525" priority="5283" stopIfTrue="1">
      <formula>LEN(TRIM($AU$58))=0</formula>
    </cfRule>
  </conditionalFormatting>
  <conditionalFormatting sqref="AV58">
    <cfRule type="expression" dxfId="12524" priority="5284" stopIfTrue="1">
      <formula>LEN(TRIM($AV$58))=0</formula>
    </cfRule>
  </conditionalFormatting>
  <conditionalFormatting sqref="AT59">
    <cfRule type="expression" dxfId="12523" priority="5285" stopIfTrue="1">
      <formula>LEN(TRIM($AT$59))=0</formula>
    </cfRule>
  </conditionalFormatting>
  <conditionalFormatting sqref="AU59">
    <cfRule type="expression" dxfId="12522" priority="5286" stopIfTrue="1">
      <formula>LEN(TRIM($AU$59))=0</formula>
    </cfRule>
  </conditionalFormatting>
  <conditionalFormatting sqref="AV59">
    <cfRule type="expression" dxfId="12521" priority="5287" stopIfTrue="1">
      <formula>LEN(TRIM($AV$59))=0</formula>
    </cfRule>
  </conditionalFormatting>
  <conditionalFormatting sqref="AT60">
    <cfRule type="expression" dxfId="12520" priority="5288" stopIfTrue="1">
      <formula>LEN(TRIM($AT$60))=0</formula>
    </cfRule>
  </conditionalFormatting>
  <conditionalFormatting sqref="AU60">
    <cfRule type="expression" dxfId="12519" priority="5289" stopIfTrue="1">
      <formula>LEN(TRIM($AU$60))=0</formula>
    </cfRule>
  </conditionalFormatting>
  <conditionalFormatting sqref="AV60">
    <cfRule type="expression" dxfId="12518" priority="5290" stopIfTrue="1">
      <formula>LEN(TRIM($AV$60))=0</formula>
    </cfRule>
  </conditionalFormatting>
  <conditionalFormatting sqref="AT61">
    <cfRule type="expression" dxfId="12517" priority="5291" stopIfTrue="1">
      <formula>LEN(TRIM($AT$61))=0</formula>
    </cfRule>
  </conditionalFormatting>
  <conditionalFormatting sqref="AU61">
    <cfRule type="expression" dxfId="12516" priority="5292" stopIfTrue="1">
      <formula>LEN(TRIM($AU$61))=0</formula>
    </cfRule>
  </conditionalFormatting>
  <conditionalFormatting sqref="AV61">
    <cfRule type="expression" dxfId="12515" priority="5293" stopIfTrue="1">
      <formula>LEN(TRIM($AV$61))=0</formula>
    </cfRule>
  </conditionalFormatting>
  <conditionalFormatting sqref="AT62">
    <cfRule type="expression" dxfId="12514" priority="5294" stopIfTrue="1">
      <formula>LEN(TRIM($AT$62))=0</formula>
    </cfRule>
  </conditionalFormatting>
  <conditionalFormatting sqref="AU62">
    <cfRule type="expression" dxfId="12513" priority="5295" stopIfTrue="1">
      <formula>LEN(TRIM($AU$62))=0</formula>
    </cfRule>
  </conditionalFormatting>
  <conditionalFormatting sqref="AV62">
    <cfRule type="expression" dxfId="12512" priority="5296" stopIfTrue="1">
      <formula>LEN(TRIM($AV$62))=0</formula>
    </cfRule>
  </conditionalFormatting>
  <conditionalFormatting sqref="AT63">
    <cfRule type="expression" dxfId="12511" priority="5297" stopIfTrue="1">
      <formula>LEN(TRIM($AT$63))=0</formula>
    </cfRule>
  </conditionalFormatting>
  <conditionalFormatting sqref="AU63">
    <cfRule type="expression" dxfId="12510" priority="5298" stopIfTrue="1">
      <formula>LEN(TRIM($AU$63))=0</formula>
    </cfRule>
  </conditionalFormatting>
  <conditionalFormatting sqref="AV63">
    <cfRule type="expression" dxfId="12509" priority="5299" stopIfTrue="1">
      <formula>LEN(TRIM($AV$63))=0</formula>
    </cfRule>
  </conditionalFormatting>
  <conditionalFormatting sqref="BB57">
    <cfRule type="expression" dxfId="12508" priority="5300" stopIfTrue="1">
      <formula>LEN(TRIM($BB$57))=0</formula>
    </cfRule>
  </conditionalFormatting>
  <conditionalFormatting sqref="BC57">
    <cfRule type="expression" dxfId="12507" priority="5301" stopIfTrue="1">
      <formula>LEN(TRIM($BC$57))=0</formula>
    </cfRule>
  </conditionalFormatting>
  <conditionalFormatting sqref="BD57">
    <cfRule type="expression" dxfId="12506" priority="5302" stopIfTrue="1">
      <formula>LEN(TRIM($BD$57))=0</formula>
    </cfRule>
  </conditionalFormatting>
  <conditionalFormatting sqref="BB58">
    <cfRule type="expression" dxfId="12505" priority="5303" stopIfTrue="1">
      <formula>LEN(TRIM($BB$58))=0</formula>
    </cfRule>
  </conditionalFormatting>
  <conditionalFormatting sqref="BC58">
    <cfRule type="expression" dxfId="12504" priority="5304" stopIfTrue="1">
      <formula>LEN(TRIM($BC$58))=0</formula>
    </cfRule>
  </conditionalFormatting>
  <conditionalFormatting sqref="BD58">
    <cfRule type="expression" dxfId="12503" priority="5305" stopIfTrue="1">
      <formula>LEN(TRIM($BD$58))=0</formula>
    </cfRule>
  </conditionalFormatting>
  <conditionalFormatting sqref="BB59">
    <cfRule type="expression" dxfId="12502" priority="5306" stopIfTrue="1">
      <formula>LEN(TRIM($BB$59))=0</formula>
    </cfRule>
  </conditionalFormatting>
  <conditionalFormatting sqref="BC59">
    <cfRule type="expression" dxfId="12501" priority="5307" stopIfTrue="1">
      <formula>LEN(TRIM($BC$59))=0</formula>
    </cfRule>
  </conditionalFormatting>
  <conditionalFormatting sqref="BD59">
    <cfRule type="expression" dxfId="12500" priority="5308" stopIfTrue="1">
      <formula>LEN(TRIM($BD$59))=0</formula>
    </cfRule>
  </conditionalFormatting>
  <conditionalFormatting sqref="BB60">
    <cfRule type="expression" dxfId="12499" priority="5309" stopIfTrue="1">
      <formula>LEN(TRIM($BB$60))=0</formula>
    </cfRule>
  </conditionalFormatting>
  <conditionalFormatting sqref="BC60">
    <cfRule type="expression" dxfId="12498" priority="5310" stopIfTrue="1">
      <formula>LEN(TRIM($BC$60))=0</formula>
    </cfRule>
  </conditionalFormatting>
  <conditionalFormatting sqref="BD60">
    <cfRule type="expression" dxfId="12497" priority="5311" stopIfTrue="1">
      <formula>LEN(TRIM($BD$60))=0</formula>
    </cfRule>
  </conditionalFormatting>
  <conditionalFormatting sqref="BB61">
    <cfRule type="expression" dxfId="12496" priority="5312" stopIfTrue="1">
      <formula>LEN(TRIM($BB$61))=0</formula>
    </cfRule>
  </conditionalFormatting>
  <conditionalFormatting sqref="BC61">
    <cfRule type="expression" dxfId="12495" priority="5313" stopIfTrue="1">
      <formula>LEN(TRIM($BC$61))=0</formula>
    </cfRule>
  </conditionalFormatting>
  <conditionalFormatting sqref="BD61">
    <cfRule type="expression" dxfId="12494" priority="5314" stopIfTrue="1">
      <formula>LEN(TRIM($BD$61))=0</formula>
    </cfRule>
  </conditionalFormatting>
  <conditionalFormatting sqref="BB62">
    <cfRule type="expression" dxfId="12493" priority="5315" stopIfTrue="1">
      <formula>LEN(TRIM($BB$62))=0</formula>
    </cfRule>
  </conditionalFormatting>
  <conditionalFormatting sqref="BC62">
    <cfRule type="expression" dxfId="12492" priority="5316" stopIfTrue="1">
      <formula>LEN(TRIM($BC$62))=0</formula>
    </cfRule>
  </conditionalFormatting>
  <conditionalFormatting sqref="BD62">
    <cfRule type="expression" dxfId="12491" priority="5317" stopIfTrue="1">
      <formula>LEN(TRIM($BD$62))=0</formula>
    </cfRule>
  </conditionalFormatting>
  <conditionalFormatting sqref="BB63">
    <cfRule type="expression" dxfId="12490" priority="5318" stopIfTrue="1">
      <formula>LEN(TRIM($BB$63))=0</formula>
    </cfRule>
  </conditionalFormatting>
  <conditionalFormatting sqref="BC63">
    <cfRule type="expression" dxfId="12489" priority="5319" stopIfTrue="1">
      <formula>LEN(TRIM($BC$63))=0</formula>
    </cfRule>
  </conditionalFormatting>
  <conditionalFormatting sqref="BD63">
    <cfRule type="expression" dxfId="12488" priority="5320" stopIfTrue="1">
      <formula>LEN(TRIM($BD$63))=0</formula>
    </cfRule>
  </conditionalFormatting>
  <conditionalFormatting sqref="BF57">
    <cfRule type="expression" dxfId="12487" priority="5321" stopIfTrue="1">
      <formula>LEN(TRIM($BF$57))=0</formula>
    </cfRule>
  </conditionalFormatting>
  <conditionalFormatting sqref="BG57">
    <cfRule type="expression" dxfId="12486" priority="5322" stopIfTrue="1">
      <formula>LEN(TRIM($BG$57))=0</formula>
    </cfRule>
  </conditionalFormatting>
  <conditionalFormatting sqref="BH57">
    <cfRule type="expression" dxfId="12485" priority="5323" stopIfTrue="1">
      <formula>LEN(TRIM($BH$57))=0</formula>
    </cfRule>
  </conditionalFormatting>
  <conditionalFormatting sqref="BF58">
    <cfRule type="expression" dxfId="12484" priority="5324" stopIfTrue="1">
      <formula>LEN(TRIM($BF$58))=0</formula>
    </cfRule>
  </conditionalFormatting>
  <conditionalFormatting sqref="BG58">
    <cfRule type="expression" dxfId="12483" priority="5325" stopIfTrue="1">
      <formula>LEN(TRIM($BG$58))=0</formula>
    </cfRule>
  </conditionalFormatting>
  <conditionalFormatting sqref="BH58">
    <cfRule type="expression" dxfId="12482" priority="5326" stopIfTrue="1">
      <formula>LEN(TRIM($BH$58))=0</formula>
    </cfRule>
  </conditionalFormatting>
  <conditionalFormatting sqref="BF59">
    <cfRule type="expression" dxfId="12481" priority="5327" stopIfTrue="1">
      <formula>LEN(TRIM($BF$59))=0</formula>
    </cfRule>
  </conditionalFormatting>
  <conditionalFormatting sqref="BG59">
    <cfRule type="expression" dxfId="12480" priority="5328" stopIfTrue="1">
      <formula>LEN(TRIM($BG$59))=0</formula>
    </cfRule>
  </conditionalFormatting>
  <conditionalFormatting sqref="BH59">
    <cfRule type="expression" dxfId="12479" priority="5329" stopIfTrue="1">
      <formula>LEN(TRIM($BH$59))=0</formula>
    </cfRule>
  </conditionalFormatting>
  <conditionalFormatting sqref="BF60">
    <cfRule type="expression" dxfId="12478" priority="5330" stopIfTrue="1">
      <formula>LEN(TRIM($BF$60))=0</formula>
    </cfRule>
  </conditionalFormatting>
  <conditionalFormatting sqref="BG60">
    <cfRule type="expression" dxfId="12477" priority="5331" stopIfTrue="1">
      <formula>LEN(TRIM($BG$60))=0</formula>
    </cfRule>
  </conditionalFormatting>
  <conditionalFormatting sqref="BH60">
    <cfRule type="expression" dxfId="12476" priority="5332" stopIfTrue="1">
      <formula>LEN(TRIM($BH$60))=0</formula>
    </cfRule>
  </conditionalFormatting>
  <conditionalFormatting sqref="BF61">
    <cfRule type="expression" dxfId="12475" priority="5333" stopIfTrue="1">
      <formula>LEN(TRIM($BF$61))=0</formula>
    </cfRule>
  </conditionalFormatting>
  <conditionalFormatting sqref="BG61">
    <cfRule type="expression" dxfId="12474" priority="5334" stopIfTrue="1">
      <formula>LEN(TRIM($BG$61))=0</formula>
    </cfRule>
  </conditionalFormatting>
  <conditionalFormatting sqref="BH61">
    <cfRule type="expression" dxfId="12473" priority="5335" stopIfTrue="1">
      <formula>LEN(TRIM($BH$61))=0</formula>
    </cfRule>
  </conditionalFormatting>
  <conditionalFormatting sqref="BF62">
    <cfRule type="expression" dxfId="12472" priority="5336" stopIfTrue="1">
      <formula>LEN(TRIM($BF$62))=0</formula>
    </cfRule>
  </conditionalFormatting>
  <conditionalFormatting sqref="BG62">
    <cfRule type="expression" dxfId="12471" priority="5337" stopIfTrue="1">
      <formula>LEN(TRIM($BG$62))=0</formula>
    </cfRule>
  </conditionalFormatting>
  <conditionalFormatting sqref="BH62">
    <cfRule type="expression" dxfId="12470" priority="5338" stopIfTrue="1">
      <formula>LEN(TRIM($BH$62))=0</formula>
    </cfRule>
  </conditionalFormatting>
  <conditionalFormatting sqref="BF63">
    <cfRule type="expression" dxfId="12469" priority="5339" stopIfTrue="1">
      <formula>LEN(TRIM($BF$63))=0</formula>
    </cfRule>
  </conditionalFormatting>
  <conditionalFormatting sqref="BG63">
    <cfRule type="expression" dxfId="12468" priority="5340" stopIfTrue="1">
      <formula>LEN(TRIM($BG$63))=0</formula>
    </cfRule>
  </conditionalFormatting>
  <conditionalFormatting sqref="BH63">
    <cfRule type="expression" dxfId="12467" priority="5341" stopIfTrue="1">
      <formula>LEN(TRIM($BH$63))=0</formula>
    </cfRule>
  </conditionalFormatting>
  <conditionalFormatting sqref="F65">
    <cfRule type="expression" dxfId="12466" priority="5342" stopIfTrue="1">
      <formula>LEN(TRIM($F$65))=0</formula>
    </cfRule>
  </conditionalFormatting>
  <conditionalFormatting sqref="G65">
    <cfRule type="expression" dxfId="12465" priority="5343" stopIfTrue="1">
      <formula>LEN(TRIM($G$65))=0</formula>
    </cfRule>
  </conditionalFormatting>
  <conditionalFormatting sqref="H65">
    <cfRule type="expression" dxfId="12464" priority="5344" stopIfTrue="1">
      <formula>LEN(TRIM($H$65))=0</formula>
    </cfRule>
  </conditionalFormatting>
  <conditionalFormatting sqref="J65">
    <cfRule type="expression" dxfId="12463" priority="5345" stopIfTrue="1">
      <formula>LEN(TRIM($J$65))=0</formula>
    </cfRule>
  </conditionalFormatting>
  <conditionalFormatting sqref="K65">
    <cfRule type="expression" dxfId="12462" priority="5346" stopIfTrue="1">
      <formula>LEN(TRIM($K$65))=0</formula>
    </cfRule>
  </conditionalFormatting>
  <conditionalFormatting sqref="L65">
    <cfRule type="expression" dxfId="12461" priority="5347" stopIfTrue="1">
      <formula>LEN(TRIM($L$65))=0</formula>
    </cfRule>
  </conditionalFormatting>
  <conditionalFormatting sqref="N65">
    <cfRule type="expression" dxfId="12460" priority="5348" stopIfTrue="1">
      <formula>LEN(TRIM($N$65))=0</formula>
    </cfRule>
  </conditionalFormatting>
  <conditionalFormatting sqref="O65">
    <cfRule type="expression" dxfId="12459" priority="5349" stopIfTrue="1">
      <formula>LEN(TRIM($O$65))=0</formula>
    </cfRule>
  </conditionalFormatting>
  <conditionalFormatting sqref="P65">
    <cfRule type="expression" dxfId="12458" priority="5350" stopIfTrue="1">
      <formula>LEN(TRIM($P$65))=0</formula>
    </cfRule>
  </conditionalFormatting>
  <conditionalFormatting sqref="R65">
    <cfRule type="expression" dxfId="12457" priority="5351" stopIfTrue="1">
      <formula>LEN(TRIM($R$65))=0</formula>
    </cfRule>
  </conditionalFormatting>
  <conditionalFormatting sqref="S65">
    <cfRule type="expression" dxfId="12456" priority="5352" stopIfTrue="1">
      <formula>LEN(TRIM($S$65))=0</formula>
    </cfRule>
  </conditionalFormatting>
  <conditionalFormatting sqref="T65">
    <cfRule type="expression" dxfId="12455" priority="5353" stopIfTrue="1">
      <formula>LEN(TRIM($T$65))=0</formula>
    </cfRule>
  </conditionalFormatting>
  <conditionalFormatting sqref="V65">
    <cfRule type="expression" dxfId="12454" priority="5354" stopIfTrue="1">
      <formula>LEN(TRIM($V$65))=0</formula>
    </cfRule>
  </conditionalFormatting>
  <conditionalFormatting sqref="W65">
    <cfRule type="expression" dxfId="12453" priority="5355" stopIfTrue="1">
      <formula>LEN(TRIM($W$65))=0</formula>
    </cfRule>
  </conditionalFormatting>
  <conditionalFormatting sqref="X65">
    <cfRule type="expression" dxfId="12452" priority="5356" stopIfTrue="1">
      <formula>LEN(TRIM($X$65))=0</formula>
    </cfRule>
  </conditionalFormatting>
  <conditionalFormatting sqref="Z65">
    <cfRule type="expression" dxfId="12451" priority="5357" stopIfTrue="1">
      <formula>LEN(TRIM($Z$65))=0</formula>
    </cfRule>
  </conditionalFormatting>
  <conditionalFormatting sqref="AA65">
    <cfRule type="expression" dxfId="12450" priority="5358" stopIfTrue="1">
      <formula>LEN(TRIM($AA$65))=0</formula>
    </cfRule>
  </conditionalFormatting>
  <conditionalFormatting sqref="AB65">
    <cfRule type="expression" dxfId="12449" priority="5359" stopIfTrue="1">
      <formula>LEN(TRIM($AB$65))=0</formula>
    </cfRule>
  </conditionalFormatting>
  <conditionalFormatting sqref="AD65">
    <cfRule type="expression" dxfId="12448" priority="5360" stopIfTrue="1">
      <formula>LEN(TRIM($AD$65))=0</formula>
    </cfRule>
  </conditionalFormatting>
  <conditionalFormatting sqref="AE65">
    <cfRule type="expression" dxfId="12447" priority="5361" stopIfTrue="1">
      <formula>LEN(TRIM($AE$65))=0</formula>
    </cfRule>
  </conditionalFormatting>
  <conditionalFormatting sqref="AF65">
    <cfRule type="expression" dxfId="12446" priority="5362" stopIfTrue="1">
      <formula>LEN(TRIM($AF$65))=0</formula>
    </cfRule>
  </conditionalFormatting>
  <conditionalFormatting sqref="AH65">
    <cfRule type="expression" dxfId="12445" priority="5363" stopIfTrue="1">
      <formula>LEN(TRIM($AH$65))=0</formula>
    </cfRule>
  </conditionalFormatting>
  <conditionalFormatting sqref="AI65">
    <cfRule type="expression" dxfId="12444" priority="5364" stopIfTrue="1">
      <formula>LEN(TRIM($AI$65))=0</formula>
    </cfRule>
  </conditionalFormatting>
  <conditionalFormatting sqref="AJ65">
    <cfRule type="expression" dxfId="12443" priority="5365" stopIfTrue="1">
      <formula>LEN(TRIM($AJ$65))=0</formula>
    </cfRule>
  </conditionalFormatting>
  <conditionalFormatting sqref="AL65">
    <cfRule type="expression" dxfId="12442" priority="5366" stopIfTrue="1">
      <formula>LEN(TRIM($AL$65))=0</formula>
    </cfRule>
  </conditionalFormatting>
  <conditionalFormatting sqref="AM65">
    <cfRule type="expression" dxfId="12441" priority="5367" stopIfTrue="1">
      <formula>LEN(TRIM($AM$65))=0</formula>
    </cfRule>
  </conditionalFormatting>
  <conditionalFormatting sqref="AN65">
    <cfRule type="expression" dxfId="12440" priority="5368" stopIfTrue="1">
      <formula>LEN(TRIM($AN$65))=0</formula>
    </cfRule>
  </conditionalFormatting>
  <conditionalFormatting sqref="AP65">
    <cfRule type="expression" dxfId="12439" priority="5369" stopIfTrue="1">
      <formula>LEN(TRIM($AP$65))=0</formula>
    </cfRule>
  </conditionalFormatting>
  <conditionalFormatting sqref="AQ65">
    <cfRule type="expression" dxfId="12438" priority="5370" stopIfTrue="1">
      <formula>LEN(TRIM($AQ$65))=0</formula>
    </cfRule>
  </conditionalFormatting>
  <conditionalFormatting sqref="AR65">
    <cfRule type="expression" dxfId="12437" priority="5371" stopIfTrue="1">
      <formula>LEN(TRIM($AR$65))=0</formula>
    </cfRule>
  </conditionalFormatting>
  <conditionalFormatting sqref="AT65">
    <cfRule type="expression" dxfId="12436" priority="5372" stopIfTrue="1">
      <formula>LEN(TRIM($AT$65))=0</formula>
    </cfRule>
  </conditionalFormatting>
  <conditionalFormatting sqref="AU65">
    <cfRule type="expression" dxfId="12435" priority="5373" stopIfTrue="1">
      <formula>LEN(TRIM($AU$65))=0</formula>
    </cfRule>
  </conditionalFormatting>
  <conditionalFormatting sqref="AV65">
    <cfRule type="expression" dxfId="12434" priority="5374" stopIfTrue="1">
      <formula>LEN(TRIM($AV$65))=0</formula>
    </cfRule>
  </conditionalFormatting>
  <conditionalFormatting sqref="BB65">
    <cfRule type="expression" dxfId="12433" priority="5375" stopIfTrue="1">
      <formula>LEN(TRIM($BB$65))=0</formula>
    </cfRule>
  </conditionalFormatting>
  <conditionalFormatting sqref="BC65">
    <cfRule type="expression" dxfId="12432" priority="5376" stopIfTrue="1">
      <formula>LEN(TRIM($BC$65))=0</formula>
    </cfRule>
  </conditionalFormatting>
  <conditionalFormatting sqref="BD65">
    <cfRule type="expression" dxfId="12431" priority="5377" stopIfTrue="1">
      <formula>LEN(TRIM($BD$65))=0</formula>
    </cfRule>
  </conditionalFormatting>
  <conditionalFormatting sqref="BF65">
    <cfRule type="expression" dxfId="12430" priority="5378" stopIfTrue="1">
      <formula>LEN(TRIM($BF$65))=0</formula>
    </cfRule>
  </conditionalFormatting>
  <conditionalFormatting sqref="BG65">
    <cfRule type="expression" dxfId="12429" priority="5379" stopIfTrue="1">
      <formula>LEN(TRIM($BG$65))=0</formula>
    </cfRule>
  </conditionalFormatting>
  <conditionalFormatting sqref="BH65">
    <cfRule type="expression" dxfId="12428" priority="5380" stopIfTrue="1">
      <formula>LEN(TRIM($BH$65))=0</formula>
    </cfRule>
  </conditionalFormatting>
  <conditionalFormatting sqref="F84">
    <cfRule type="expression" dxfId="12427" priority="5381" stopIfTrue="1">
      <formula>LEN(TRIM($F$84))=0</formula>
    </cfRule>
  </conditionalFormatting>
  <conditionalFormatting sqref="G84">
    <cfRule type="expression" dxfId="12426" priority="5382" stopIfTrue="1">
      <formula>LEN(TRIM($G$84))=0</formula>
    </cfRule>
  </conditionalFormatting>
  <conditionalFormatting sqref="H84">
    <cfRule type="expression" dxfId="12425" priority="5383" stopIfTrue="1">
      <formula>LEN(TRIM($H$84))=0</formula>
    </cfRule>
  </conditionalFormatting>
  <conditionalFormatting sqref="J84">
    <cfRule type="expression" dxfId="12424" priority="5384" stopIfTrue="1">
      <formula>LEN(TRIM($J$84))=0</formula>
    </cfRule>
  </conditionalFormatting>
  <conditionalFormatting sqref="K84">
    <cfRule type="expression" dxfId="12423" priority="5385" stopIfTrue="1">
      <formula>LEN(TRIM($K$84))=0</formula>
    </cfRule>
  </conditionalFormatting>
  <conditionalFormatting sqref="L84">
    <cfRule type="expression" dxfId="12422" priority="5386" stopIfTrue="1">
      <formula>LEN(TRIM($L$84))=0</formula>
    </cfRule>
  </conditionalFormatting>
  <conditionalFormatting sqref="N84">
    <cfRule type="expression" dxfId="12421" priority="5387" stopIfTrue="1">
      <formula>LEN(TRIM($N$84))=0</formula>
    </cfRule>
  </conditionalFormatting>
  <conditionalFormatting sqref="O84">
    <cfRule type="expression" dxfId="12420" priority="5388" stopIfTrue="1">
      <formula>LEN(TRIM($O$84))=0</formula>
    </cfRule>
  </conditionalFormatting>
  <conditionalFormatting sqref="P84">
    <cfRule type="expression" dxfId="12419" priority="5389" stopIfTrue="1">
      <formula>LEN(TRIM($P$84))=0</formula>
    </cfRule>
  </conditionalFormatting>
  <conditionalFormatting sqref="R84">
    <cfRule type="expression" dxfId="12418" priority="5390" stopIfTrue="1">
      <formula>LEN(TRIM($R$84))=0</formula>
    </cfRule>
  </conditionalFormatting>
  <conditionalFormatting sqref="S84">
    <cfRule type="expression" dxfId="12417" priority="5391" stopIfTrue="1">
      <formula>LEN(TRIM($S$84))=0</formula>
    </cfRule>
  </conditionalFormatting>
  <conditionalFormatting sqref="T84">
    <cfRule type="expression" dxfId="12416" priority="5392" stopIfTrue="1">
      <formula>LEN(TRIM($T$84))=0</formula>
    </cfRule>
  </conditionalFormatting>
  <conditionalFormatting sqref="V84">
    <cfRule type="expression" dxfId="12415" priority="5393" stopIfTrue="1">
      <formula>LEN(TRIM($V$84))=0</formula>
    </cfRule>
  </conditionalFormatting>
  <conditionalFormatting sqref="W84">
    <cfRule type="expression" dxfId="12414" priority="5394" stopIfTrue="1">
      <formula>LEN(TRIM($W$84))=0</formula>
    </cfRule>
  </conditionalFormatting>
  <conditionalFormatting sqref="X84">
    <cfRule type="expression" dxfId="12413" priority="5395" stopIfTrue="1">
      <formula>LEN(TRIM($X$84))=0</formula>
    </cfRule>
  </conditionalFormatting>
  <conditionalFormatting sqref="Z84">
    <cfRule type="expression" dxfId="12412" priority="5396" stopIfTrue="1">
      <formula>LEN(TRIM($Z$84))=0</formula>
    </cfRule>
  </conditionalFormatting>
  <conditionalFormatting sqref="AA84">
    <cfRule type="expression" dxfId="12411" priority="5397" stopIfTrue="1">
      <formula>LEN(TRIM($AA$84))=0</formula>
    </cfRule>
  </conditionalFormatting>
  <conditionalFormatting sqref="AB84">
    <cfRule type="expression" dxfId="12410" priority="5398" stopIfTrue="1">
      <formula>LEN(TRIM($AB$84))=0</formula>
    </cfRule>
  </conditionalFormatting>
  <conditionalFormatting sqref="AD84">
    <cfRule type="expression" dxfId="12409" priority="5399" stopIfTrue="1">
      <formula>LEN(TRIM($AD$84))=0</formula>
    </cfRule>
  </conditionalFormatting>
  <conditionalFormatting sqref="AE84">
    <cfRule type="expression" dxfId="12408" priority="5400" stopIfTrue="1">
      <formula>LEN(TRIM($AE$84))=0</formula>
    </cfRule>
  </conditionalFormatting>
  <conditionalFormatting sqref="AF84">
    <cfRule type="expression" dxfId="12407" priority="5401" stopIfTrue="1">
      <formula>LEN(TRIM($AF$84))=0</formula>
    </cfRule>
  </conditionalFormatting>
  <conditionalFormatting sqref="AH84">
    <cfRule type="expression" dxfId="12406" priority="5402" stopIfTrue="1">
      <formula>LEN(TRIM($AH$84))=0</formula>
    </cfRule>
  </conditionalFormatting>
  <conditionalFormatting sqref="AI84">
    <cfRule type="expression" dxfId="12405" priority="5403" stopIfTrue="1">
      <formula>LEN(TRIM($AI$84))=0</formula>
    </cfRule>
  </conditionalFormatting>
  <conditionalFormatting sqref="AJ84">
    <cfRule type="expression" dxfId="12404" priority="5404" stopIfTrue="1">
      <formula>LEN(TRIM($AJ$84))=0</formula>
    </cfRule>
  </conditionalFormatting>
  <conditionalFormatting sqref="AL84">
    <cfRule type="expression" dxfId="12403" priority="5405" stopIfTrue="1">
      <formula>LEN(TRIM($AL$84))=0</formula>
    </cfRule>
  </conditionalFormatting>
  <conditionalFormatting sqref="AM84">
    <cfRule type="expression" dxfId="12402" priority="5406" stopIfTrue="1">
      <formula>LEN(TRIM($AM$84))=0</formula>
    </cfRule>
  </conditionalFormatting>
  <conditionalFormatting sqref="AN84">
    <cfRule type="expression" dxfId="12401" priority="5407" stopIfTrue="1">
      <formula>LEN(TRIM($AN$84))=0</formula>
    </cfRule>
  </conditionalFormatting>
  <conditionalFormatting sqref="AP84">
    <cfRule type="expression" dxfId="12400" priority="5408" stopIfTrue="1">
      <formula>LEN(TRIM($AP$84))=0</formula>
    </cfRule>
  </conditionalFormatting>
  <conditionalFormatting sqref="AQ84">
    <cfRule type="expression" dxfId="12399" priority="5409" stopIfTrue="1">
      <formula>LEN(TRIM($AQ$84))=0</formula>
    </cfRule>
  </conditionalFormatting>
  <conditionalFormatting sqref="AR84">
    <cfRule type="expression" dxfId="12398" priority="5410" stopIfTrue="1">
      <formula>LEN(TRIM($AR$84))=0</formula>
    </cfRule>
  </conditionalFormatting>
  <conditionalFormatting sqref="AT84">
    <cfRule type="expression" dxfId="12397" priority="5411" stopIfTrue="1">
      <formula>LEN(TRIM($AT$84))=0</formula>
    </cfRule>
  </conditionalFormatting>
  <conditionalFormatting sqref="AU84">
    <cfRule type="expression" dxfId="12396" priority="5412" stopIfTrue="1">
      <formula>LEN(TRIM($AU$84))=0</formula>
    </cfRule>
  </conditionalFormatting>
  <conditionalFormatting sqref="AV84">
    <cfRule type="expression" dxfId="12395" priority="5413" stopIfTrue="1">
      <formula>LEN(TRIM($AV$84))=0</formula>
    </cfRule>
  </conditionalFormatting>
  <conditionalFormatting sqref="BB84">
    <cfRule type="expression" dxfId="12394" priority="5414" stopIfTrue="1">
      <formula>LEN(TRIM($BB$84))=0</formula>
    </cfRule>
  </conditionalFormatting>
  <conditionalFormatting sqref="BC84">
    <cfRule type="expression" dxfId="12393" priority="5415" stopIfTrue="1">
      <formula>LEN(TRIM($BC$84))=0</formula>
    </cfRule>
  </conditionalFormatting>
  <conditionalFormatting sqref="BD84">
    <cfRule type="expression" dxfId="12392" priority="5416" stopIfTrue="1">
      <formula>LEN(TRIM($BD$84))=0</formula>
    </cfRule>
  </conditionalFormatting>
  <conditionalFormatting sqref="BF84">
    <cfRule type="expression" dxfId="12391" priority="5417" stopIfTrue="1">
      <formula>LEN(TRIM($BF$84))=0</formula>
    </cfRule>
  </conditionalFormatting>
  <conditionalFormatting sqref="BG84">
    <cfRule type="expression" dxfId="12390" priority="5418" stopIfTrue="1">
      <formula>LEN(TRIM($BG$84))=0</formula>
    </cfRule>
  </conditionalFormatting>
  <conditionalFormatting sqref="BH84">
    <cfRule type="expression" dxfId="12389" priority="5419" stopIfTrue="1">
      <formula>LEN(TRIM($BH$84))=0</formula>
    </cfRule>
  </conditionalFormatting>
  <conditionalFormatting sqref="F91">
    <cfRule type="expression" dxfId="12388" priority="5420" stopIfTrue="1">
      <formula>LEN(TRIM($F$91))=0</formula>
    </cfRule>
  </conditionalFormatting>
  <conditionalFormatting sqref="G91">
    <cfRule type="expression" dxfId="12387" priority="5421" stopIfTrue="1">
      <formula>LEN(TRIM($G$91))=0</formula>
    </cfRule>
  </conditionalFormatting>
  <conditionalFormatting sqref="H91">
    <cfRule type="expression" dxfId="12386" priority="5422" stopIfTrue="1">
      <formula>LEN(TRIM($H$91))=0</formula>
    </cfRule>
  </conditionalFormatting>
  <conditionalFormatting sqref="F92">
    <cfRule type="expression" dxfId="12385" priority="5423" stopIfTrue="1">
      <formula>LEN(TRIM($F$92))=0</formula>
    </cfRule>
  </conditionalFormatting>
  <conditionalFormatting sqref="G92">
    <cfRule type="expression" dxfId="12384" priority="5424" stopIfTrue="1">
      <formula>LEN(TRIM($G$92))=0</formula>
    </cfRule>
  </conditionalFormatting>
  <conditionalFormatting sqref="H92">
    <cfRule type="expression" dxfId="12383" priority="5425" stopIfTrue="1">
      <formula>LEN(TRIM($H$92))=0</formula>
    </cfRule>
  </conditionalFormatting>
  <conditionalFormatting sqref="J91">
    <cfRule type="expression" dxfId="12382" priority="5426" stopIfTrue="1">
      <formula>LEN(TRIM($J$91))=0</formula>
    </cfRule>
  </conditionalFormatting>
  <conditionalFormatting sqref="K91">
    <cfRule type="expression" dxfId="12381" priority="5427" stopIfTrue="1">
      <formula>LEN(TRIM($K$91))=0</formula>
    </cfRule>
  </conditionalFormatting>
  <conditionalFormatting sqref="L91">
    <cfRule type="expression" dxfId="12380" priority="5428" stopIfTrue="1">
      <formula>LEN(TRIM($L$91))=0</formula>
    </cfRule>
  </conditionalFormatting>
  <conditionalFormatting sqref="J92">
    <cfRule type="expression" dxfId="12379" priority="5429" stopIfTrue="1">
      <formula>LEN(TRIM($J$92))=0</formula>
    </cfRule>
  </conditionalFormatting>
  <conditionalFormatting sqref="K92">
    <cfRule type="expression" dxfId="12378" priority="5430" stopIfTrue="1">
      <formula>LEN(TRIM($K$92))=0</formula>
    </cfRule>
  </conditionalFormatting>
  <conditionalFormatting sqref="L92">
    <cfRule type="expression" dxfId="12377" priority="5431" stopIfTrue="1">
      <formula>LEN(TRIM($L$92))=0</formula>
    </cfRule>
  </conditionalFormatting>
  <conditionalFormatting sqref="N91">
    <cfRule type="expression" dxfId="12376" priority="5432" stopIfTrue="1">
      <formula>LEN(TRIM($N$91))=0</formula>
    </cfRule>
  </conditionalFormatting>
  <conditionalFormatting sqref="O91">
    <cfRule type="expression" dxfId="12375" priority="5433" stopIfTrue="1">
      <formula>LEN(TRIM($O$91))=0</formula>
    </cfRule>
  </conditionalFormatting>
  <conditionalFormatting sqref="P91">
    <cfRule type="expression" dxfId="12374" priority="5434" stopIfTrue="1">
      <formula>LEN(TRIM($P$91))=0</formula>
    </cfRule>
  </conditionalFormatting>
  <conditionalFormatting sqref="N92">
    <cfRule type="expression" dxfId="12373" priority="5435" stopIfTrue="1">
      <formula>LEN(TRIM($N$92))=0</formula>
    </cfRule>
  </conditionalFormatting>
  <conditionalFormatting sqref="O92">
    <cfRule type="expression" dxfId="12372" priority="5436" stopIfTrue="1">
      <formula>LEN(TRIM($O$92))=0</formula>
    </cfRule>
  </conditionalFormatting>
  <conditionalFormatting sqref="P92">
    <cfRule type="expression" dxfId="12371" priority="5437" stopIfTrue="1">
      <formula>LEN(TRIM($P$92))=0</formula>
    </cfRule>
  </conditionalFormatting>
  <conditionalFormatting sqref="R91">
    <cfRule type="expression" dxfId="12370" priority="5438" stopIfTrue="1">
      <formula>LEN(TRIM($R$91))=0</formula>
    </cfRule>
  </conditionalFormatting>
  <conditionalFormatting sqref="S91">
    <cfRule type="expression" dxfId="12369" priority="5439" stopIfTrue="1">
      <formula>LEN(TRIM($S$91))=0</formula>
    </cfRule>
  </conditionalFormatting>
  <conditionalFormatting sqref="T91">
    <cfRule type="expression" dxfId="12368" priority="5440" stopIfTrue="1">
      <formula>LEN(TRIM($T$91))=0</formula>
    </cfRule>
  </conditionalFormatting>
  <conditionalFormatting sqref="R92">
    <cfRule type="expression" dxfId="12367" priority="5441" stopIfTrue="1">
      <formula>LEN(TRIM($R$92))=0</formula>
    </cfRule>
  </conditionalFormatting>
  <conditionalFormatting sqref="S92">
    <cfRule type="expression" dxfId="12366" priority="5442" stopIfTrue="1">
      <formula>LEN(TRIM($S$92))=0</formula>
    </cfRule>
  </conditionalFormatting>
  <conditionalFormatting sqref="T92">
    <cfRule type="expression" dxfId="12365" priority="5443" stopIfTrue="1">
      <formula>LEN(TRIM($T$92))=0</formula>
    </cfRule>
  </conditionalFormatting>
  <conditionalFormatting sqref="V91">
    <cfRule type="expression" dxfId="12364" priority="5444" stopIfTrue="1">
      <formula>LEN(TRIM($V$91))=0</formula>
    </cfRule>
  </conditionalFormatting>
  <conditionalFormatting sqref="W91">
    <cfRule type="expression" dxfId="12363" priority="5445" stopIfTrue="1">
      <formula>LEN(TRIM($W$91))=0</formula>
    </cfRule>
  </conditionalFormatting>
  <conditionalFormatting sqref="X91">
    <cfRule type="expression" dxfId="12362" priority="5446" stopIfTrue="1">
      <formula>LEN(TRIM($X$91))=0</formula>
    </cfRule>
  </conditionalFormatting>
  <conditionalFormatting sqref="V92">
    <cfRule type="expression" dxfId="12361" priority="5447" stopIfTrue="1">
      <formula>LEN(TRIM($V$92))=0</formula>
    </cfRule>
  </conditionalFormatting>
  <conditionalFormatting sqref="W92">
    <cfRule type="expression" dxfId="12360" priority="5448" stopIfTrue="1">
      <formula>LEN(TRIM($W$92))=0</formula>
    </cfRule>
  </conditionalFormatting>
  <conditionalFormatting sqref="X92">
    <cfRule type="expression" dxfId="12359" priority="5449" stopIfTrue="1">
      <formula>LEN(TRIM($X$92))=0</formula>
    </cfRule>
  </conditionalFormatting>
  <conditionalFormatting sqref="Z91">
    <cfRule type="expression" dxfId="12358" priority="5450" stopIfTrue="1">
      <formula>LEN(TRIM($Z$91))=0</formula>
    </cfRule>
  </conditionalFormatting>
  <conditionalFormatting sqref="AA91">
    <cfRule type="expression" dxfId="12357" priority="5451" stopIfTrue="1">
      <formula>LEN(TRIM($AA$91))=0</formula>
    </cfRule>
  </conditionalFormatting>
  <conditionalFormatting sqref="AB91">
    <cfRule type="expression" dxfId="12356" priority="5452" stopIfTrue="1">
      <formula>LEN(TRIM($AB$91))=0</formula>
    </cfRule>
  </conditionalFormatting>
  <conditionalFormatting sqref="Z92">
    <cfRule type="expression" dxfId="12355" priority="5453" stopIfTrue="1">
      <formula>LEN(TRIM($Z$92))=0</formula>
    </cfRule>
  </conditionalFormatting>
  <conditionalFormatting sqref="AA92">
    <cfRule type="expression" dxfId="12354" priority="5454" stopIfTrue="1">
      <formula>LEN(TRIM($AA$92))=0</formula>
    </cfRule>
  </conditionalFormatting>
  <conditionalFormatting sqref="AB92">
    <cfRule type="expression" dxfId="12353" priority="5455" stopIfTrue="1">
      <formula>LEN(TRIM($AB$92))=0</formula>
    </cfRule>
  </conditionalFormatting>
  <conditionalFormatting sqref="AD91">
    <cfRule type="expression" dxfId="12352" priority="5456" stopIfTrue="1">
      <formula>LEN(TRIM($AD$91))=0</formula>
    </cfRule>
  </conditionalFormatting>
  <conditionalFormatting sqref="AE91">
    <cfRule type="expression" dxfId="12351" priority="5457" stopIfTrue="1">
      <formula>LEN(TRIM($AE$91))=0</formula>
    </cfRule>
  </conditionalFormatting>
  <conditionalFormatting sqref="AF91">
    <cfRule type="expression" dxfId="12350" priority="5458" stopIfTrue="1">
      <formula>LEN(TRIM($AF$91))=0</formula>
    </cfRule>
  </conditionalFormatting>
  <conditionalFormatting sqref="AD92">
    <cfRule type="expression" dxfId="12349" priority="5459" stopIfTrue="1">
      <formula>LEN(TRIM($AD$92))=0</formula>
    </cfRule>
  </conditionalFormatting>
  <conditionalFormatting sqref="AE92">
    <cfRule type="expression" dxfId="12348" priority="5460" stopIfTrue="1">
      <formula>LEN(TRIM($AE$92))=0</formula>
    </cfRule>
  </conditionalFormatting>
  <conditionalFormatting sqref="AF92">
    <cfRule type="expression" dxfId="12347" priority="5461" stopIfTrue="1">
      <formula>LEN(TRIM($AF$92))=0</formula>
    </cfRule>
  </conditionalFormatting>
  <conditionalFormatting sqref="AH91">
    <cfRule type="expression" dxfId="12346" priority="5462" stopIfTrue="1">
      <formula>LEN(TRIM($AH$91))=0</formula>
    </cfRule>
  </conditionalFormatting>
  <conditionalFormatting sqref="AI91">
    <cfRule type="expression" dxfId="12345" priority="5463" stopIfTrue="1">
      <formula>LEN(TRIM($AI$91))=0</formula>
    </cfRule>
  </conditionalFormatting>
  <conditionalFormatting sqref="AJ91">
    <cfRule type="expression" dxfId="12344" priority="5464" stopIfTrue="1">
      <formula>LEN(TRIM($AJ$91))=0</formula>
    </cfRule>
  </conditionalFormatting>
  <conditionalFormatting sqref="AH92">
    <cfRule type="expression" dxfId="12343" priority="5465" stopIfTrue="1">
      <formula>LEN(TRIM($AH$92))=0</formula>
    </cfRule>
  </conditionalFormatting>
  <conditionalFormatting sqref="AI92">
    <cfRule type="expression" dxfId="12342" priority="5466" stopIfTrue="1">
      <formula>LEN(TRIM($AI$92))=0</formula>
    </cfRule>
  </conditionalFormatting>
  <conditionalFormatting sqref="AJ92">
    <cfRule type="expression" dxfId="12341" priority="5467" stopIfTrue="1">
      <formula>LEN(TRIM($AJ$92))=0</formula>
    </cfRule>
  </conditionalFormatting>
  <conditionalFormatting sqref="AL91">
    <cfRule type="expression" dxfId="12340" priority="5468" stopIfTrue="1">
      <formula>LEN(TRIM($AL$91))=0</formula>
    </cfRule>
  </conditionalFormatting>
  <conditionalFormatting sqref="AM91">
    <cfRule type="expression" dxfId="12339" priority="5469" stopIfTrue="1">
      <formula>LEN(TRIM($AM$91))=0</formula>
    </cfRule>
  </conditionalFormatting>
  <conditionalFormatting sqref="AN91">
    <cfRule type="expression" dxfId="12338" priority="5470" stopIfTrue="1">
      <formula>LEN(TRIM($AN$91))=0</formula>
    </cfRule>
  </conditionalFormatting>
  <conditionalFormatting sqref="AL92">
    <cfRule type="expression" dxfId="12337" priority="5471" stopIfTrue="1">
      <formula>LEN(TRIM($AL$92))=0</formula>
    </cfRule>
  </conditionalFormatting>
  <conditionalFormatting sqref="AM92">
    <cfRule type="expression" dxfId="12336" priority="5472" stopIfTrue="1">
      <formula>LEN(TRIM($AM$92))=0</formula>
    </cfRule>
  </conditionalFormatting>
  <conditionalFormatting sqref="AN92">
    <cfRule type="expression" dxfId="12335" priority="5473" stopIfTrue="1">
      <formula>LEN(TRIM($AN$92))=0</formula>
    </cfRule>
  </conditionalFormatting>
  <conditionalFormatting sqref="AP91">
    <cfRule type="expression" dxfId="12334" priority="5474" stopIfTrue="1">
      <formula>LEN(TRIM($AP$91))=0</formula>
    </cfRule>
  </conditionalFormatting>
  <conditionalFormatting sqref="AQ91">
    <cfRule type="expression" dxfId="12333" priority="5475" stopIfTrue="1">
      <formula>LEN(TRIM($AQ$91))=0</formula>
    </cfRule>
  </conditionalFormatting>
  <conditionalFormatting sqref="AR91">
    <cfRule type="expression" dxfId="12332" priority="5476" stopIfTrue="1">
      <formula>LEN(TRIM($AR$91))=0</formula>
    </cfRule>
  </conditionalFormatting>
  <conditionalFormatting sqref="AP92">
    <cfRule type="expression" dxfId="12331" priority="5477" stopIfTrue="1">
      <formula>LEN(TRIM($AP$92))=0</formula>
    </cfRule>
  </conditionalFormatting>
  <conditionalFormatting sqref="AQ92">
    <cfRule type="expression" dxfId="12330" priority="5478" stopIfTrue="1">
      <formula>LEN(TRIM($AQ$92))=0</formula>
    </cfRule>
  </conditionalFormatting>
  <conditionalFormatting sqref="AR92">
    <cfRule type="expression" dxfId="12329" priority="5479" stopIfTrue="1">
      <formula>LEN(TRIM($AR$92))=0</formula>
    </cfRule>
  </conditionalFormatting>
  <conditionalFormatting sqref="AT91">
    <cfRule type="expression" dxfId="12328" priority="5480" stopIfTrue="1">
      <formula>LEN(TRIM($AT$91))=0</formula>
    </cfRule>
  </conditionalFormatting>
  <conditionalFormatting sqref="AU91">
    <cfRule type="expression" dxfId="12327" priority="5481" stopIfTrue="1">
      <formula>LEN(TRIM($AU$91))=0</formula>
    </cfRule>
  </conditionalFormatting>
  <conditionalFormatting sqref="AV91">
    <cfRule type="expression" dxfId="12326" priority="5482" stopIfTrue="1">
      <formula>LEN(TRIM($AV$91))=0</formula>
    </cfRule>
  </conditionalFormatting>
  <conditionalFormatting sqref="AT92">
    <cfRule type="expression" dxfId="12325" priority="5483" stopIfTrue="1">
      <formula>LEN(TRIM($AT$92))=0</formula>
    </cfRule>
  </conditionalFormatting>
  <conditionalFormatting sqref="AU92">
    <cfRule type="expression" dxfId="12324" priority="5484" stopIfTrue="1">
      <formula>LEN(TRIM($AU$92))=0</formula>
    </cfRule>
  </conditionalFormatting>
  <conditionalFormatting sqref="AV92">
    <cfRule type="expression" dxfId="12323" priority="5485" stopIfTrue="1">
      <formula>LEN(TRIM($AV$92))=0</formula>
    </cfRule>
  </conditionalFormatting>
  <conditionalFormatting sqref="BB91">
    <cfRule type="expression" dxfId="12322" priority="5486" stopIfTrue="1">
      <formula>LEN(TRIM($BB$91))=0</formula>
    </cfRule>
  </conditionalFormatting>
  <conditionalFormatting sqref="BC91">
    <cfRule type="expression" dxfId="12321" priority="5487" stopIfTrue="1">
      <formula>LEN(TRIM($BC$91))=0</formula>
    </cfRule>
  </conditionalFormatting>
  <conditionalFormatting sqref="BD91">
    <cfRule type="expression" dxfId="12320" priority="5488" stopIfTrue="1">
      <formula>LEN(TRIM($BD$91))=0</formula>
    </cfRule>
  </conditionalFormatting>
  <conditionalFormatting sqref="BB92">
    <cfRule type="expression" dxfId="12319" priority="5489" stopIfTrue="1">
      <formula>LEN(TRIM($BB$92))=0</formula>
    </cfRule>
  </conditionalFormatting>
  <conditionalFormatting sqref="BC92">
    <cfRule type="expression" dxfId="12318" priority="5490" stopIfTrue="1">
      <formula>LEN(TRIM($BC$92))=0</formula>
    </cfRule>
  </conditionalFormatting>
  <conditionalFormatting sqref="BD92">
    <cfRule type="expression" dxfId="12317" priority="5491" stopIfTrue="1">
      <formula>LEN(TRIM($BD$92))=0</formula>
    </cfRule>
  </conditionalFormatting>
  <conditionalFormatting sqref="BF91">
    <cfRule type="expression" dxfId="12316" priority="5492" stopIfTrue="1">
      <formula>LEN(TRIM($BF$91))=0</formula>
    </cfRule>
  </conditionalFormatting>
  <conditionalFormatting sqref="BG91">
    <cfRule type="expression" dxfId="12315" priority="5493" stopIfTrue="1">
      <formula>LEN(TRIM($BG$91))=0</formula>
    </cfRule>
  </conditionalFormatting>
  <conditionalFormatting sqref="BH91">
    <cfRule type="expression" dxfId="12314" priority="5494" stopIfTrue="1">
      <formula>LEN(TRIM($BH$91))=0</formula>
    </cfRule>
  </conditionalFormatting>
  <conditionalFormatting sqref="BF92">
    <cfRule type="expression" dxfId="12313" priority="5495" stopIfTrue="1">
      <formula>LEN(TRIM($BF$92))=0</formula>
    </cfRule>
  </conditionalFormatting>
  <conditionalFormatting sqref="BG92">
    <cfRule type="expression" dxfId="12312" priority="5496" stopIfTrue="1">
      <formula>LEN(TRIM($BG$92))=0</formula>
    </cfRule>
  </conditionalFormatting>
  <conditionalFormatting sqref="BH92">
    <cfRule type="expression" dxfId="12311" priority="5497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AT16:AV16 F38:BI38 V16:X16 BB16:BD16 AP16:AR16 F67:BI67 BF16:BH16 AD16:AF16 AL16:AN16 AH16:AJ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BB13:BD13 BF13:BH13 F15:H15 J15:L15 N15:P15 R15:T15 V15:X15 Z15:AB15 AD15:AF15 AH15:AJ15 AL15:AN15 AP15:AR15 AT15:AV15 BB15:BD15 BF15:BH15 F17:H18 J17:L18 N17:P18 R17:T18 V17:X18 Z17:AB18 AD17:AF18 AH17:AJ18 AL17:AN18 AP17:AR18 AT17:AV18 BB17:BD18 BF17:BH18 F20:H22 J20:L22 N20:P22 R20:T22 V20:X22 Z20:AB22 AD20:AF22 AH20:AJ22 AL20:AN22 AP20:AR22 AT20:AV22 BB20:BD22 BF20:BH22 F26:H26 J26:L26 N26:P26 R26:T26 V26:X26 Z26:AB26 AD26:AF26 AH26:AJ26 AL26:AN26 AP26:AR26 AT26:AV26 BB26:BD26 BF26:BH26 F28:H34 J28:L34 N28:P34 R28:T34 V28:X34 Z28:AB34 AD28:AF34 AH28:AJ34 AL28:AN34 AP28:AR34 AT28:AV34 BB28:BD34 BF28:BH34 F36:H36 J36:L36 N36:P36 R36:T36 V36:X36 Z36:AB36 AD36:AF36 AH36:AJ36 AL36:AN36 AP36:AR36 AT36:AV36 BB36:BD36 BF36:BH36 F42:H42 J42:L42 N42:P42 R42:T42 V42:X42 Z42:AB42 AD42:AF42 AH42:AJ42 AL42:AN42 AP42:AR42 AT42:AV42 BB42:BD42 BF42:BH42 F44:H44 J44:L44 N44:P44 R44:T44 V44:X44 Z44:AB44 AD44:AF44 AH44:AJ44 AL44:AN44 AP44:AR44 AT44:AV44 BB44:BD44 BF44:BH44 F46:H47 J46:L47 N46:P47 R46:T47 V46:X47 Z46:AB47 AD46:AF47 AH46:AJ47 AL46:AN47 AP46:AR47 AT46:AV47 BB46:BD47 BF46:BH47 F49:H51 J49:L51 N49:P51 R49:T51 V49:X51 Z49:AB51 AD49:AF51 AH49:AJ51 AL49:AN51 AP49:AR51 AT49:AV51 BB49:BD51 BF49:BH51 F55:H55 J55:L55 N55:P55 R55:T55 V55:X55 Z55:AB55 AD55:AF55 AH55:AJ55 AL55:AN55 AP55:AR55 AT55:AV55 BB55:BD55 BF55:BH55 F57:H63 J57:L63 N57:P63 R57:T63 V57:X63 Z57:AB63 AD57:AF63 AH57:AJ63 AL57:AN63 AP57:AR63 AT57:AV63 BB57:BD63 BF57:BH63 F65:H65 J65:L65 N65:P65 R65:T65 V65:X65 Z65:AB65 AD65:AF65 AH65:AJ65 AL65:AN65 AP65:AR65 AT65:AV65 BB65:BD65 BF65:BH65 F84:H84 J84:L84 N84:P84 R84:T84 V84:X84 Z84:AB84 AD84:AF84 AH84:AJ84 AL84:AN84 AP84:AR84 AT84:AV84 BB84:BD84 BF84:BH84 F91:H92 J91:L92 N91:P92 R91:T92 V91:X92 Z91:AB92 AD91:AF92 AH91:AJ92 AL91:AN92 AP91:AR92 AT91:AV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735</v>
      </c>
      <c r="D2" s="38" t="s">
        <v>143</v>
      </c>
      <c r="E2" s="38"/>
      <c r="F2" s="88" t="s">
        <v>161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CLAIMS_GrpIS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STATS_GrpIS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31/12/2017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4" t="s">
        <v>85</v>
      </c>
      <c r="G8" s="285"/>
      <c r="H8" s="285"/>
      <c r="I8" s="285"/>
      <c r="J8" s="285"/>
      <c r="K8" s="285"/>
      <c r="L8" s="285"/>
      <c r="M8" s="286"/>
      <c r="N8" s="284" t="s">
        <v>3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6"/>
      <c r="Z8" s="284" t="s">
        <v>4</v>
      </c>
      <c r="AA8" s="285"/>
      <c r="AB8" s="285"/>
      <c r="AC8" s="286"/>
      <c r="AD8" s="284" t="s">
        <v>72</v>
      </c>
      <c r="AE8" s="285"/>
      <c r="AF8" s="285"/>
      <c r="AG8" s="285"/>
      <c r="AH8" s="285"/>
      <c r="AI8" s="285"/>
      <c r="AJ8" s="285"/>
      <c r="AK8" s="286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8" t="s">
        <v>85</v>
      </c>
      <c r="G9" s="288"/>
      <c r="H9" s="288"/>
      <c r="I9" s="289"/>
      <c r="J9" s="287" t="s">
        <v>178</v>
      </c>
      <c r="K9" s="288"/>
      <c r="L9" s="288"/>
      <c r="M9" s="289"/>
      <c r="N9" s="287" t="s">
        <v>409</v>
      </c>
      <c r="O9" s="288"/>
      <c r="P9" s="288"/>
      <c r="Q9" s="289"/>
      <c r="R9" s="287" t="s">
        <v>410</v>
      </c>
      <c r="S9" s="288"/>
      <c r="T9" s="288"/>
      <c r="U9" s="289"/>
      <c r="V9" s="287" t="s">
        <v>186</v>
      </c>
      <c r="W9" s="288"/>
      <c r="X9" s="288"/>
      <c r="Y9" s="289"/>
      <c r="Z9" s="287" t="s">
        <v>4</v>
      </c>
      <c r="AA9" s="288"/>
      <c r="AB9" s="288"/>
      <c r="AC9" s="289"/>
      <c r="AD9" s="287" t="s">
        <v>467</v>
      </c>
      <c r="AE9" s="288"/>
      <c r="AF9" s="288"/>
      <c r="AG9" s="289"/>
      <c r="AH9" s="287" t="s">
        <v>489</v>
      </c>
      <c r="AI9" s="288"/>
      <c r="AJ9" s="288"/>
      <c r="AK9" s="289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729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ref="Z38:AC38" si="31">Z23-Z25-Z36</f>
        <v>0</v>
      </c>
      <c r="AA38" s="52">
        <f t="shared" si="31"/>
        <v>0</v>
      </c>
      <c r="AB38" s="52">
        <f t="shared" si="31"/>
        <v>0</v>
      </c>
      <c r="AC38" s="52">
        <f t="shared" si="31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2">AH23-AH25-AH36</f>
        <v>0</v>
      </c>
      <c r="AI38" s="52">
        <f t="shared" si="32"/>
        <v>0</v>
      </c>
      <c r="AJ38" s="52">
        <f t="shared" si="32"/>
        <v>0</v>
      </c>
      <c r="AK38" s="52">
        <f t="shared" si="32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3">AP23-AP25-AP36</f>
        <v>0</v>
      </c>
      <c r="AQ38" s="52">
        <f t="shared" si="33"/>
        <v>0</v>
      </c>
      <c r="AR38" s="52">
        <f t="shared" si="33"/>
        <v>0</v>
      </c>
      <c r="AS38" s="52">
        <f t="shared" si="33"/>
        <v>0</v>
      </c>
      <c r="AT38" s="52">
        <f t="shared" si="33"/>
        <v>0</v>
      </c>
      <c r="AU38" s="52">
        <f t="shared" si="33"/>
        <v>0</v>
      </c>
      <c r="AV38" s="52">
        <f t="shared" si="33"/>
        <v>0</v>
      </c>
      <c r="AW38" s="52">
        <f t="shared" si="33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ref="AH39:AK39" si="35">IF(AH38&lt;&gt;0,CHAR(251),CHAR(252))</f>
        <v>ü</v>
      </c>
      <c r="AI39" s="192" t="str">
        <f t="shared" si="35"/>
        <v>ü</v>
      </c>
      <c r="AJ39" s="192" t="str">
        <f t="shared" si="35"/>
        <v>ü</v>
      </c>
      <c r="AK39" s="192" t="str">
        <f t="shared" si="35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6">SUM(F44:H44)</f>
        <v>0</v>
      </c>
      <c r="J44" s="281">
        <v>0</v>
      </c>
      <c r="K44" s="281">
        <v>0</v>
      </c>
      <c r="L44" s="281">
        <v>0</v>
      </c>
      <c r="M44" s="52">
        <f t="shared" ref="M44:M47" si="37">SUM(J44:L44)</f>
        <v>0</v>
      </c>
      <c r="N44" s="281">
        <v>0</v>
      </c>
      <c r="O44" s="281">
        <v>0</v>
      </c>
      <c r="P44" s="281">
        <v>0</v>
      </c>
      <c r="Q44" s="52">
        <f t="shared" ref="Q44:Q47" si="38">SUM(N44:P44)</f>
        <v>0</v>
      </c>
      <c r="R44" s="281">
        <v>0</v>
      </c>
      <c r="S44" s="281">
        <v>0</v>
      </c>
      <c r="T44" s="281">
        <v>0</v>
      </c>
      <c r="U44" s="52">
        <f t="shared" ref="U44:U47" si="39">SUM(R44:T44)</f>
        <v>0</v>
      </c>
      <c r="V44" s="281">
        <v>0</v>
      </c>
      <c r="W44" s="281">
        <v>0</v>
      </c>
      <c r="X44" s="281">
        <v>0</v>
      </c>
      <c r="Y44" s="52">
        <f t="shared" ref="Y44:Y47" si="40">SUM(V44:X44)</f>
        <v>0</v>
      </c>
      <c r="Z44" s="281">
        <v>0</v>
      </c>
      <c r="AA44" s="281">
        <v>0</v>
      </c>
      <c r="AB44" s="281">
        <v>0</v>
      </c>
      <c r="AC44" s="52">
        <f t="shared" ref="AC44" si="41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2">SUM(AD44:AF44)</f>
        <v>0</v>
      </c>
      <c r="AH44" s="116"/>
      <c r="AI44" s="116"/>
      <c r="AJ44" s="116"/>
      <c r="AK44" s="52">
        <f t="shared" ref="AK44" si="43">SUM(AH44:AJ44)</f>
        <v>0</v>
      </c>
      <c r="AL44" s="116"/>
      <c r="AM44" s="116"/>
      <c r="AN44" s="116"/>
      <c r="AO44" s="52">
        <f t="shared" ref="AO44:AO47" si="44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5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6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7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6"/>
        <v>0</v>
      </c>
      <c r="J46" s="280">
        <v>0</v>
      </c>
      <c r="K46" s="280">
        <v>0</v>
      </c>
      <c r="L46" s="280">
        <v>0</v>
      </c>
      <c r="M46" s="19">
        <f t="shared" si="37"/>
        <v>0</v>
      </c>
      <c r="N46" s="280">
        <v>0</v>
      </c>
      <c r="O46" s="280">
        <v>0</v>
      </c>
      <c r="P46" s="280">
        <v>0</v>
      </c>
      <c r="Q46" s="19">
        <f t="shared" si="38"/>
        <v>0</v>
      </c>
      <c r="R46" s="280">
        <v>0</v>
      </c>
      <c r="S46" s="280">
        <v>0</v>
      </c>
      <c r="T46" s="280">
        <v>0</v>
      </c>
      <c r="U46" s="19">
        <f t="shared" si="39"/>
        <v>0</v>
      </c>
      <c r="V46" s="280">
        <v>0</v>
      </c>
      <c r="W46" s="280">
        <v>0</v>
      </c>
      <c r="X46" s="280">
        <v>0</v>
      </c>
      <c r="Y46" s="19">
        <f t="shared" si="40"/>
        <v>0</v>
      </c>
      <c r="Z46" s="280">
        <v>0</v>
      </c>
      <c r="AA46" s="280">
        <v>0</v>
      </c>
      <c r="AB46" s="280">
        <v>0</v>
      </c>
      <c r="AC46" s="19">
        <f t="shared" ref="AC46:AC47" si="48">SUM(Z46:AB46)</f>
        <v>0</v>
      </c>
      <c r="AD46" s="280">
        <v>0</v>
      </c>
      <c r="AE46" s="280">
        <v>0</v>
      </c>
      <c r="AF46" s="280">
        <v>0</v>
      </c>
      <c r="AG46" s="19">
        <f t="shared" si="42"/>
        <v>0</v>
      </c>
      <c r="AH46" s="18"/>
      <c r="AI46" s="18"/>
      <c r="AJ46" s="18"/>
      <c r="AK46" s="19">
        <f t="shared" ref="AK46:AK47" si="49">SUM(AH46:AJ46)</f>
        <v>0</v>
      </c>
      <c r="AL46" s="18"/>
      <c r="AM46" s="18"/>
      <c r="AN46" s="18"/>
      <c r="AO46" s="19">
        <f t="shared" si="44"/>
        <v>0</v>
      </c>
      <c r="AP46" s="18"/>
      <c r="AQ46" s="18"/>
      <c r="AR46" s="18"/>
      <c r="AS46" s="19">
        <f t="shared" ref="AS46:AS52" si="50">SUM(AP46:AR46)</f>
        <v>0</v>
      </c>
      <c r="AT46" s="18"/>
      <c r="AU46" s="18"/>
      <c r="AV46" s="18"/>
      <c r="AW46" s="19">
        <f t="shared" ref="AW46:AW52" si="51">SUM(AT46:AV46)</f>
        <v>0</v>
      </c>
      <c r="AX46" s="18"/>
      <c r="AY46" s="18"/>
      <c r="AZ46" s="18"/>
      <c r="BA46" s="19">
        <f t="shared" si="45"/>
        <v>0</v>
      </c>
      <c r="BB46" s="18"/>
      <c r="BC46" s="18"/>
      <c r="BD46" s="18"/>
      <c r="BE46" s="19">
        <f t="shared" ref="BE46:BE52" si="52">SUM(BB46:BD46)</f>
        <v>0</v>
      </c>
      <c r="BF46" s="18"/>
      <c r="BG46" s="18"/>
      <c r="BH46" s="18"/>
      <c r="BI46" s="19">
        <f t="shared" si="46"/>
        <v>0</v>
      </c>
    </row>
    <row r="47" spans="1:61" x14ac:dyDescent="0.55000000000000004">
      <c r="A47" s="16" t="str">
        <f t="shared" si="47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6"/>
        <v>0</v>
      </c>
      <c r="J47" s="280">
        <v>0</v>
      </c>
      <c r="K47" s="280">
        <v>0</v>
      </c>
      <c r="L47" s="280">
        <v>0</v>
      </c>
      <c r="M47" s="19">
        <f t="shared" si="37"/>
        <v>0</v>
      </c>
      <c r="N47" s="280">
        <v>0</v>
      </c>
      <c r="O47" s="280">
        <v>0</v>
      </c>
      <c r="P47" s="280">
        <v>0</v>
      </c>
      <c r="Q47" s="19">
        <f t="shared" si="38"/>
        <v>0</v>
      </c>
      <c r="R47" s="280">
        <v>0</v>
      </c>
      <c r="S47" s="280">
        <v>0</v>
      </c>
      <c r="T47" s="280">
        <v>0</v>
      </c>
      <c r="U47" s="19">
        <f t="shared" si="39"/>
        <v>0</v>
      </c>
      <c r="V47" s="280">
        <v>0</v>
      </c>
      <c r="W47" s="280">
        <v>0</v>
      </c>
      <c r="X47" s="280">
        <v>0</v>
      </c>
      <c r="Y47" s="19">
        <f t="shared" si="40"/>
        <v>0</v>
      </c>
      <c r="Z47" s="280">
        <v>0</v>
      </c>
      <c r="AA47" s="280">
        <v>0</v>
      </c>
      <c r="AB47" s="280">
        <v>0</v>
      </c>
      <c r="AC47" s="19">
        <f t="shared" si="48"/>
        <v>0</v>
      </c>
      <c r="AD47" s="280">
        <v>0</v>
      </c>
      <c r="AE47" s="280">
        <v>0</v>
      </c>
      <c r="AF47" s="280">
        <v>0</v>
      </c>
      <c r="AG47" s="19">
        <f t="shared" si="42"/>
        <v>0</v>
      </c>
      <c r="AH47" s="18"/>
      <c r="AI47" s="18"/>
      <c r="AJ47" s="18"/>
      <c r="AK47" s="19">
        <f t="shared" si="49"/>
        <v>0</v>
      </c>
      <c r="AL47" s="18"/>
      <c r="AM47" s="18"/>
      <c r="AN47" s="18"/>
      <c r="AO47" s="19">
        <f t="shared" si="44"/>
        <v>0</v>
      </c>
      <c r="AP47" s="18"/>
      <c r="AQ47" s="18"/>
      <c r="AR47" s="18"/>
      <c r="AS47" s="19">
        <f t="shared" si="50"/>
        <v>0</v>
      </c>
      <c r="AT47" s="18"/>
      <c r="AU47" s="18"/>
      <c r="AV47" s="18"/>
      <c r="AW47" s="19">
        <f t="shared" si="51"/>
        <v>0</v>
      </c>
      <c r="AX47" s="18"/>
      <c r="AY47" s="18"/>
      <c r="AZ47" s="18"/>
      <c r="BA47" s="19">
        <f t="shared" si="45"/>
        <v>0</v>
      </c>
      <c r="BB47" s="18"/>
      <c r="BC47" s="18"/>
      <c r="BD47" s="18"/>
      <c r="BE47" s="19">
        <f t="shared" si="52"/>
        <v>0</v>
      </c>
      <c r="BF47" s="18"/>
      <c r="BG47" s="18"/>
      <c r="BH47" s="18"/>
      <c r="BI47" s="19">
        <f t="shared" si="46"/>
        <v>0</v>
      </c>
    </row>
    <row r="48" spans="1:61" x14ac:dyDescent="0.55000000000000004">
      <c r="A48" s="16" t="str">
        <f t="shared" si="47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50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1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2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55000000000000004">
      <c r="A49" s="16" t="str">
        <f t="shared" si="47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3"/>
        <v>0</v>
      </c>
      <c r="J49" s="280">
        <v>0</v>
      </c>
      <c r="K49" s="280">
        <v>0</v>
      </c>
      <c r="L49" s="280">
        <v>0</v>
      </c>
      <c r="M49" s="19">
        <f t="shared" si="54"/>
        <v>0</v>
      </c>
      <c r="N49" s="280">
        <v>0</v>
      </c>
      <c r="O49" s="280">
        <v>0</v>
      </c>
      <c r="P49" s="280">
        <v>0</v>
      </c>
      <c r="Q49" s="19">
        <f t="shared" si="55"/>
        <v>0</v>
      </c>
      <c r="R49" s="280">
        <v>0</v>
      </c>
      <c r="S49" s="280">
        <v>0</v>
      </c>
      <c r="T49" s="280">
        <v>0</v>
      </c>
      <c r="U49" s="19">
        <f t="shared" si="56"/>
        <v>0</v>
      </c>
      <c r="V49" s="280">
        <v>0</v>
      </c>
      <c r="W49" s="280">
        <v>0</v>
      </c>
      <c r="X49" s="280">
        <v>0</v>
      </c>
      <c r="Y49" s="19">
        <f t="shared" si="57"/>
        <v>0</v>
      </c>
      <c r="Z49" s="280">
        <v>0</v>
      </c>
      <c r="AA49" s="280">
        <v>0</v>
      </c>
      <c r="AB49" s="280">
        <v>0</v>
      </c>
      <c r="AC49" s="19">
        <f t="shared" si="58"/>
        <v>0</v>
      </c>
      <c r="AD49" s="280">
        <v>0</v>
      </c>
      <c r="AE49" s="280">
        <v>0</v>
      </c>
      <c r="AF49" s="280">
        <v>0</v>
      </c>
      <c r="AG49" s="19">
        <f t="shared" si="59"/>
        <v>0</v>
      </c>
      <c r="AH49" s="18"/>
      <c r="AI49" s="18"/>
      <c r="AJ49" s="18"/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50"/>
        <v>0</v>
      </c>
      <c r="AT49" s="18"/>
      <c r="AU49" s="18"/>
      <c r="AV49" s="18"/>
      <c r="AW49" s="19">
        <f t="shared" si="51"/>
        <v>0</v>
      </c>
      <c r="AX49" s="18"/>
      <c r="AY49" s="18"/>
      <c r="AZ49" s="18"/>
      <c r="BA49" s="19">
        <f t="shared" si="62"/>
        <v>0</v>
      </c>
      <c r="BB49" s="18"/>
      <c r="BC49" s="18"/>
      <c r="BD49" s="18"/>
      <c r="BE49" s="19">
        <f t="shared" si="52"/>
        <v>0</v>
      </c>
      <c r="BF49" s="18"/>
      <c r="BG49" s="18"/>
      <c r="BH49" s="18"/>
      <c r="BI49" s="19">
        <f t="shared" si="63"/>
        <v>0</v>
      </c>
    </row>
    <row r="50" spans="1:61" x14ac:dyDescent="0.55000000000000004">
      <c r="A50" s="16" t="str">
        <f t="shared" si="47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3"/>
        <v>0</v>
      </c>
      <c r="J50" s="280">
        <v>0</v>
      </c>
      <c r="K50" s="280">
        <v>0</v>
      </c>
      <c r="L50" s="280">
        <v>0</v>
      </c>
      <c r="M50" s="19">
        <f t="shared" si="54"/>
        <v>0</v>
      </c>
      <c r="N50" s="280">
        <v>0</v>
      </c>
      <c r="O50" s="280">
        <v>0</v>
      </c>
      <c r="P50" s="280">
        <v>0</v>
      </c>
      <c r="Q50" s="19">
        <f t="shared" si="55"/>
        <v>0</v>
      </c>
      <c r="R50" s="280">
        <v>0</v>
      </c>
      <c r="S50" s="280">
        <v>0</v>
      </c>
      <c r="T50" s="280">
        <v>0</v>
      </c>
      <c r="U50" s="19">
        <f t="shared" si="56"/>
        <v>0</v>
      </c>
      <c r="V50" s="280">
        <v>0</v>
      </c>
      <c r="W50" s="280">
        <v>0</v>
      </c>
      <c r="X50" s="280">
        <v>0</v>
      </c>
      <c r="Y50" s="19">
        <f t="shared" si="57"/>
        <v>0</v>
      </c>
      <c r="Z50" s="280">
        <v>0</v>
      </c>
      <c r="AA50" s="280">
        <v>0</v>
      </c>
      <c r="AB50" s="280">
        <v>0</v>
      </c>
      <c r="AC50" s="19">
        <f t="shared" si="58"/>
        <v>0</v>
      </c>
      <c r="AD50" s="280">
        <v>0</v>
      </c>
      <c r="AE50" s="280">
        <v>0</v>
      </c>
      <c r="AF50" s="280">
        <v>0</v>
      </c>
      <c r="AG50" s="19">
        <f t="shared" si="59"/>
        <v>0</v>
      </c>
      <c r="AH50" s="18"/>
      <c r="AI50" s="18"/>
      <c r="AJ50" s="18"/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50"/>
        <v>0</v>
      </c>
      <c r="AT50" s="18"/>
      <c r="AU50" s="18"/>
      <c r="AV50" s="18"/>
      <c r="AW50" s="19">
        <f t="shared" si="51"/>
        <v>0</v>
      </c>
      <c r="AX50" s="18"/>
      <c r="AY50" s="18"/>
      <c r="AZ50" s="18"/>
      <c r="BA50" s="19">
        <f t="shared" si="62"/>
        <v>0</v>
      </c>
      <c r="BB50" s="18"/>
      <c r="BC50" s="18"/>
      <c r="BD50" s="18"/>
      <c r="BE50" s="19">
        <f t="shared" si="52"/>
        <v>0</v>
      </c>
      <c r="BF50" s="18"/>
      <c r="BG50" s="18"/>
      <c r="BH50" s="18"/>
      <c r="BI50" s="19">
        <f t="shared" si="63"/>
        <v>0</v>
      </c>
    </row>
    <row r="51" spans="1:61" x14ac:dyDescent="0.55000000000000004">
      <c r="A51" s="16" t="str">
        <f t="shared" si="47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3"/>
        <v>0</v>
      </c>
      <c r="J51" s="280">
        <v>0</v>
      </c>
      <c r="K51" s="280">
        <v>0</v>
      </c>
      <c r="L51" s="280">
        <v>0</v>
      </c>
      <c r="M51" s="19">
        <f t="shared" si="54"/>
        <v>0</v>
      </c>
      <c r="N51" s="280">
        <v>0</v>
      </c>
      <c r="O51" s="280">
        <v>0</v>
      </c>
      <c r="P51" s="280">
        <v>0</v>
      </c>
      <c r="Q51" s="19">
        <f t="shared" si="55"/>
        <v>0</v>
      </c>
      <c r="R51" s="280">
        <v>0</v>
      </c>
      <c r="S51" s="280">
        <v>0</v>
      </c>
      <c r="T51" s="280">
        <v>0</v>
      </c>
      <c r="U51" s="19">
        <f t="shared" si="56"/>
        <v>0</v>
      </c>
      <c r="V51" s="280">
        <v>0</v>
      </c>
      <c r="W51" s="280">
        <v>0</v>
      </c>
      <c r="X51" s="280">
        <v>0</v>
      </c>
      <c r="Y51" s="19">
        <f t="shared" si="57"/>
        <v>0</v>
      </c>
      <c r="Z51" s="280">
        <v>0</v>
      </c>
      <c r="AA51" s="280">
        <v>0</v>
      </c>
      <c r="AB51" s="280">
        <v>0</v>
      </c>
      <c r="AC51" s="19">
        <f t="shared" si="58"/>
        <v>0</v>
      </c>
      <c r="AD51" s="280">
        <v>0</v>
      </c>
      <c r="AE51" s="280">
        <v>0</v>
      </c>
      <c r="AF51" s="280">
        <v>0</v>
      </c>
      <c r="AG51" s="19">
        <f t="shared" si="59"/>
        <v>0</v>
      </c>
      <c r="AH51" s="18"/>
      <c r="AI51" s="18"/>
      <c r="AJ51" s="18"/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50"/>
        <v>0</v>
      </c>
      <c r="AT51" s="18"/>
      <c r="AU51" s="18"/>
      <c r="AV51" s="18"/>
      <c r="AW51" s="19">
        <f t="shared" si="51"/>
        <v>0</v>
      </c>
      <c r="AX51" s="18"/>
      <c r="AY51" s="18"/>
      <c r="AZ51" s="18"/>
      <c r="BA51" s="19">
        <f t="shared" si="62"/>
        <v>0</v>
      </c>
      <c r="BB51" s="18"/>
      <c r="BC51" s="18"/>
      <c r="BD51" s="18"/>
      <c r="BE51" s="19">
        <f t="shared" si="52"/>
        <v>0</v>
      </c>
      <c r="BF51" s="18"/>
      <c r="BG51" s="18"/>
      <c r="BH51" s="18"/>
      <c r="BI51" s="19">
        <f t="shared" si="63"/>
        <v>0</v>
      </c>
    </row>
    <row r="52" spans="1:61" x14ac:dyDescent="0.55000000000000004">
      <c r="A52" s="16" t="str">
        <f t="shared" si="47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50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1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4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55000000000000004">
      <c r="A55" s="16" t="str">
        <f t="shared" si="64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5"/>
        <v>0</v>
      </c>
      <c r="J55" s="280">
        <v>0</v>
      </c>
      <c r="K55" s="280">
        <v>0</v>
      </c>
      <c r="L55" s="280">
        <v>0</v>
      </c>
      <c r="M55" s="19">
        <f t="shared" si="66"/>
        <v>0</v>
      </c>
      <c r="N55" s="280">
        <v>0</v>
      </c>
      <c r="O55" s="280">
        <v>0</v>
      </c>
      <c r="P55" s="280">
        <v>0</v>
      </c>
      <c r="Q55" s="19">
        <f t="shared" si="67"/>
        <v>0</v>
      </c>
      <c r="R55" s="280">
        <v>0</v>
      </c>
      <c r="S55" s="280">
        <v>0</v>
      </c>
      <c r="T55" s="280">
        <v>0</v>
      </c>
      <c r="U55" s="19">
        <f t="shared" si="68"/>
        <v>0</v>
      </c>
      <c r="V55" s="280">
        <v>0</v>
      </c>
      <c r="W55" s="280">
        <v>0</v>
      </c>
      <c r="X55" s="280">
        <v>0</v>
      </c>
      <c r="Y55" s="19">
        <f t="shared" si="69"/>
        <v>0</v>
      </c>
      <c r="Z55" s="280">
        <v>0</v>
      </c>
      <c r="AA55" s="280">
        <v>0</v>
      </c>
      <c r="AB55" s="280">
        <v>0</v>
      </c>
      <c r="AC55" s="19">
        <f t="shared" si="70"/>
        <v>0</v>
      </c>
      <c r="AD55" s="280">
        <v>0</v>
      </c>
      <c r="AE55" s="280">
        <v>0</v>
      </c>
      <c r="AF55" s="280">
        <v>0</v>
      </c>
      <c r="AG55" s="19">
        <f t="shared" si="71"/>
        <v>0</v>
      </c>
      <c r="AH55" s="18"/>
      <c r="AI55" s="18"/>
      <c r="AJ55" s="18"/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18"/>
      <c r="BC55" s="18"/>
      <c r="BD55" s="18"/>
      <c r="BE55" s="19">
        <f t="shared" si="77"/>
        <v>0</v>
      </c>
      <c r="BF55" s="18"/>
      <c r="BG55" s="18"/>
      <c r="BH55" s="18"/>
      <c r="BI55" s="19">
        <f t="shared" si="78"/>
        <v>0</v>
      </c>
    </row>
    <row r="56" spans="1:61" x14ac:dyDescent="0.55000000000000004">
      <c r="A56" s="16" t="str">
        <f t="shared" si="64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55000000000000004">
      <c r="A57" s="16" t="str">
        <f t="shared" si="64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5"/>
        <v>0</v>
      </c>
      <c r="J57" s="280">
        <v>0</v>
      </c>
      <c r="K57" s="280">
        <v>0</v>
      </c>
      <c r="L57" s="280">
        <v>0</v>
      </c>
      <c r="M57" s="19">
        <f t="shared" si="66"/>
        <v>0</v>
      </c>
      <c r="N57" s="280">
        <v>0</v>
      </c>
      <c r="O57" s="280">
        <v>0</v>
      </c>
      <c r="P57" s="280">
        <v>0</v>
      </c>
      <c r="Q57" s="19">
        <f t="shared" si="67"/>
        <v>0</v>
      </c>
      <c r="R57" s="280">
        <v>0</v>
      </c>
      <c r="S57" s="280">
        <v>0</v>
      </c>
      <c r="T57" s="280">
        <v>0</v>
      </c>
      <c r="U57" s="19">
        <f t="shared" si="68"/>
        <v>0</v>
      </c>
      <c r="V57" s="280">
        <v>0</v>
      </c>
      <c r="W57" s="280">
        <v>0</v>
      </c>
      <c r="X57" s="280">
        <v>0</v>
      </c>
      <c r="Y57" s="19">
        <f t="shared" si="69"/>
        <v>0</v>
      </c>
      <c r="Z57" s="280">
        <v>0</v>
      </c>
      <c r="AA57" s="280">
        <v>0</v>
      </c>
      <c r="AB57" s="280">
        <v>0</v>
      </c>
      <c r="AC57" s="19">
        <f t="shared" si="70"/>
        <v>0</v>
      </c>
      <c r="AD57" s="280">
        <v>0</v>
      </c>
      <c r="AE57" s="280">
        <v>0</v>
      </c>
      <c r="AF57" s="280">
        <v>0</v>
      </c>
      <c r="AG57" s="19">
        <f t="shared" si="71"/>
        <v>0</v>
      </c>
      <c r="AH57" s="18"/>
      <c r="AI57" s="18"/>
      <c r="AJ57" s="18"/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18"/>
      <c r="BC57" s="18"/>
      <c r="BD57" s="18"/>
      <c r="BE57" s="19">
        <f t="shared" si="77"/>
        <v>0</v>
      </c>
      <c r="BF57" s="18"/>
      <c r="BG57" s="18"/>
      <c r="BH57" s="18"/>
      <c r="BI57" s="19">
        <f t="shared" si="78"/>
        <v>0</v>
      </c>
    </row>
    <row r="58" spans="1:61" x14ac:dyDescent="0.55000000000000004">
      <c r="A58" s="16" t="str">
        <f t="shared" si="64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5"/>
        <v>0</v>
      </c>
      <c r="J58" s="280">
        <v>0</v>
      </c>
      <c r="K58" s="280">
        <v>0</v>
      </c>
      <c r="L58" s="280">
        <v>0</v>
      </c>
      <c r="M58" s="19">
        <f t="shared" si="66"/>
        <v>0</v>
      </c>
      <c r="N58" s="280">
        <v>0</v>
      </c>
      <c r="O58" s="280">
        <v>0</v>
      </c>
      <c r="P58" s="280">
        <v>0</v>
      </c>
      <c r="Q58" s="19">
        <f t="shared" si="67"/>
        <v>0</v>
      </c>
      <c r="R58" s="280">
        <v>0</v>
      </c>
      <c r="S58" s="280">
        <v>0</v>
      </c>
      <c r="T58" s="280">
        <v>0</v>
      </c>
      <c r="U58" s="19">
        <f t="shared" si="68"/>
        <v>0</v>
      </c>
      <c r="V58" s="280">
        <v>0</v>
      </c>
      <c r="W58" s="280">
        <v>0</v>
      </c>
      <c r="X58" s="280">
        <v>0</v>
      </c>
      <c r="Y58" s="19">
        <f t="shared" si="69"/>
        <v>0</v>
      </c>
      <c r="Z58" s="280">
        <v>0</v>
      </c>
      <c r="AA58" s="280">
        <v>0</v>
      </c>
      <c r="AB58" s="280">
        <v>0</v>
      </c>
      <c r="AC58" s="19">
        <f t="shared" si="70"/>
        <v>0</v>
      </c>
      <c r="AD58" s="280">
        <v>0</v>
      </c>
      <c r="AE58" s="280">
        <v>0</v>
      </c>
      <c r="AF58" s="280">
        <v>0</v>
      </c>
      <c r="AG58" s="19">
        <f t="shared" si="71"/>
        <v>0</v>
      </c>
      <c r="AH58" s="18"/>
      <c r="AI58" s="18"/>
      <c r="AJ58" s="18"/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18"/>
      <c r="BC58" s="18"/>
      <c r="BD58" s="18"/>
      <c r="BE58" s="19">
        <f t="shared" si="77"/>
        <v>0</v>
      </c>
      <c r="BF58" s="18"/>
      <c r="BG58" s="18"/>
      <c r="BH58" s="18"/>
      <c r="BI58" s="19">
        <f t="shared" si="78"/>
        <v>0</v>
      </c>
    </row>
    <row r="59" spans="1:61" x14ac:dyDescent="0.55000000000000004">
      <c r="A59" s="16" t="str">
        <f t="shared" si="64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5"/>
        <v>0</v>
      </c>
      <c r="J59" s="280">
        <v>0</v>
      </c>
      <c r="K59" s="280">
        <v>0</v>
      </c>
      <c r="L59" s="280">
        <v>0</v>
      </c>
      <c r="M59" s="19">
        <f t="shared" si="66"/>
        <v>0</v>
      </c>
      <c r="N59" s="280">
        <v>0</v>
      </c>
      <c r="O59" s="280">
        <v>0</v>
      </c>
      <c r="P59" s="280">
        <v>0</v>
      </c>
      <c r="Q59" s="19">
        <f t="shared" si="67"/>
        <v>0</v>
      </c>
      <c r="R59" s="280">
        <v>0</v>
      </c>
      <c r="S59" s="280">
        <v>0</v>
      </c>
      <c r="T59" s="280">
        <v>0</v>
      </c>
      <c r="U59" s="19">
        <f t="shared" si="68"/>
        <v>0</v>
      </c>
      <c r="V59" s="280">
        <v>0</v>
      </c>
      <c r="W59" s="280">
        <v>0</v>
      </c>
      <c r="X59" s="280">
        <v>0</v>
      </c>
      <c r="Y59" s="19">
        <f t="shared" si="69"/>
        <v>0</v>
      </c>
      <c r="Z59" s="280">
        <v>0</v>
      </c>
      <c r="AA59" s="280">
        <v>0</v>
      </c>
      <c r="AB59" s="280">
        <v>0</v>
      </c>
      <c r="AC59" s="19">
        <f t="shared" si="70"/>
        <v>0</v>
      </c>
      <c r="AD59" s="280">
        <v>0</v>
      </c>
      <c r="AE59" s="280">
        <v>0</v>
      </c>
      <c r="AF59" s="280">
        <v>0</v>
      </c>
      <c r="AG59" s="19">
        <f t="shared" si="71"/>
        <v>0</v>
      </c>
      <c r="AH59" s="18"/>
      <c r="AI59" s="18"/>
      <c r="AJ59" s="18"/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18"/>
      <c r="BC59" s="18"/>
      <c r="BD59" s="18"/>
      <c r="BE59" s="19">
        <f t="shared" si="77"/>
        <v>0</v>
      </c>
      <c r="BF59" s="18"/>
      <c r="BG59" s="18"/>
      <c r="BH59" s="18"/>
      <c r="BI59" s="19">
        <f t="shared" si="78"/>
        <v>0</v>
      </c>
    </row>
    <row r="60" spans="1:61" ht="15.75" customHeight="1" x14ac:dyDescent="0.55000000000000004">
      <c r="A60" s="16" t="str">
        <f t="shared" si="64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5"/>
        <v>0</v>
      </c>
      <c r="J60" s="280">
        <v>0</v>
      </c>
      <c r="K60" s="280">
        <v>0</v>
      </c>
      <c r="L60" s="280">
        <v>0</v>
      </c>
      <c r="M60" s="19">
        <f t="shared" si="66"/>
        <v>0</v>
      </c>
      <c r="N60" s="280">
        <v>0</v>
      </c>
      <c r="O60" s="280">
        <v>0</v>
      </c>
      <c r="P60" s="280">
        <v>0</v>
      </c>
      <c r="Q60" s="19">
        <f t="shared" si="67"/>
        <v>0</v>
      </c>
      <c r="R60" s="280">
        <v>0</v>
      </c>
      <c r="S60" s="280">
        <v>0</v>
      </c>
      <c r="T60" s="280">
        <v>0</v>
      </c>
      <c r="U60" s="19">
        <f t="shared" si="68"/>
        <v>0</v>
      </c>
      <c r="V60" s="280">
        <v>0</v>
      </c>
      <c r="W60" s="280">
        <v>0</v>
      </c>
      <c r="X60" s="280">
        <v>0</v>
      </c>
      <c r="Y60" s="19">
        <f t="shared" si="69"/>
        <v>0</v>
      </c>
      <c r="Z60" s="280">
        <v>0</v>
      </c>
      <c r="AA60" s="280">
        <v>0</v>
      </c>
      <c r="AB60" s="280">
        <v>0</v>
      </c>
      <c r="AC60" s="19">
        <f t="shared" si="70"/>
        <v>0</v>
      </c>
      <c r="AD60" s="280">
        <v>0</v>
      </c>
      <c r="AE60" s="280">
        <v>0</v>
      </c>
      <c r="AF60" s="280">
        <v>0</v>
      </c>
      <c r="AG60" s="19">
        <f t="shared" si="71"/>
        <v>0</v>
      </c>
      <c r="AH60" s="18"/>
      <c r="AI60" s="18"/>
      <c r="AJ60" s="18"/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18"/>
      <c r="BC60" s="18"/>
      <c r="BD60" s="18"/>
      <c r="BE60" s="19">
        <f t="shared" si="77"/>
        <v>0</v>
      </c>
      <c r="BF60" s="18"/>
      <c r="BG60" s="18"/>
      <c r="BH60" s="18"/>
      <c r="BI60" s="19">
        <f t="shared" si="78"/>
        <v>0</v>
      </c>
    </row>
    <row r="61" spans="1:61" ht="15.75" customHeight="1" x14ac:dyDescent="0.55000000000000004">
      <c r="A61" s="16" t="str">
        <f t="shared" si="64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5"/>
        <v>0</v>
      </c>
      <c r="J61" s="280">
        <v>0</v>
      </c>
      <c r="K61" s="280">
        <v>0</v>
      </c>
      <c r="L61" s="280">
        <v>0</v>
      </c>
      <c r="M61" s="19">
        <f t="shared" si="66"/>
        <v>0</v>
      </c>
      <c r="N61" s="280">
        <v>0</v>
      </c>
      <c r="O61" s="280">
        <v>0</v>
      </c>
      <c r="P61" s="280">
        <v>0</v>
      </c>
      <c r="Q61" s="19">
        <f t="shared" si="67"/>
        <v>0</v>
      </c>
      <c r="R61" s="280">
        <v>0</v>
      </c>
      <c r="S61" s="280">
        <v>0</v>
      </c>
      <c r="T61" s="280">
        <v>0</v>
      </c>
      <c r="U61" s="19">
        <f t="shared" si="68"/>
        <v>0</v>
      </c>
      <c r="V61" s="280">
        <v>0</v>
      </c>
      <c r="W61" s="280">
        <v>0</v>
      </c>
      <c r="X61" s="280">
        <v>0</v>
      </c>
      <c r="Y61" s="19">
        <f t="shared" si="69"/>
        <v>0</v>
      </c>
      <c r="Z61" s="280">
        <v>0</v>
      </c>
      <c r="AA61" s="280">
        <v>0</v>
      </c>
      <c r="AB61" s="280">
        <v>0</v>
      </c>
      <c r="AC61" s="19">
        <f t="shared" si="70"/>
        <v>0</v>
      </c>
      <c r="AD61" s="280">
        <v>0</v>
      </c>
      <c r="AE61" s="280">
        <v>0</v>
      </c>
      <c r="AF61" s="280">
        <v>0</v>
      </c>
      <c r="AG61" s="19">
        <f t="shared" si="71"/>
        <v>0</v>
      </c>
      <c r="AH61" s="18"/>
      <c r="AI61" s="18"/>
      <c r="AJ61" s="18"/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18"/>
      <c r="BC61" s="18"/>
      <c r="BD61" s="18"/>
      <c r="BE61" s="19">
        <f t="shared" si="77"/>
        <v>0</v>
      </c>
      <c r="BF61" s="18"/>
      <c r="BG61" s="18"/>
      <c r="BH61" s="18"/>
      <c r="BI61" s="19">
        <f t="shared" si="78"/>
        <v>0</v>
      </c>
    </row>
    <row r="62" spans="1:61" ht="15.75" customHeight="1" x14ac:dyDescent="0.55000000000000004">
      <c r="A62" s="16" t="str">
        <f t="shared" si="64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5"/>
        <v>0</v>
      </c>
      <c r="J62" s="280">
        <v>0</v>
      </c>
      <c r="K62" s="280">
        <v>0</v>
      </c>
      <c r="L62" s="280">
        <v>0</v>
      </c>
      <c r="M62" s="19">
        <f t="shared" si="66"/>
        <v>0</v>
      </c>
      <c r="N62" s="280">
        <v>0</v>
      </c>
      <c r="O62" s="280">
        <v>0</v>
      </c>
      <c r="P62" s="280">
        <v>0</v>
      </c>
      <c r="Q62" s="19">
        <f t="shared" si="67"/>
        <v>0</v>
      </c>
      <c r="R62" s="280">
        <v>0</v>
      </c>
      <c r="S62" s="280">
        <v>0</v>
      </c>
      <c r="T62" s="280">
        <v>0</v>
      </c>
      <c r="U62" s="19">
        <f t="shared" si="68"/>
        <v>0</v>
      </c>
      <c r="V62" s="280">
        <v>0</v>
      </c>
      <c r="W62" s="280">
        <v>0</v>
      </c>
      <c r="X62" s="280">
        <v>0</v>
      </c>
      <c r="Y62" s="19">
        <f t="shared" si="69"/>
        <v>0</v>
      </c>
      <c r="Z62" s="280">
        <v>0</v>
      </c>
      <c r="AA62" s="280">
        <v>0</v>
      </c>
      <c r="AB62" s="280">
        <v>0</v>
      </c>
      <c r="AC62" s="19">
        <f t="shared" si="70"/>
        <v>0</v>
      </c>
      <c r="AD62" s="280">
        <v>0</v>
      </c>
      <c r="AE62" s="280">
        <v>0</v>
      </c>
      <c r="AF62" s="280">
        <v>0</v>
      </c>
      <c r="AG62" s="19">
        <f t="shared" si="71"/>
        <v>0</v>
      </c>
      <c r="AH62" s="18"/>
      <c r="AI62" s="18"/>
      <c r="AJ62" s="18"/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18"/>
      <c r="BC62" s="18"/>
      <c r="BD62" s="18"/>
      <c r="BE62" s="19">
        <f t="shared" si="77"/>
        <v>0</v>
      </c>
      <c r="BF62" s="18"/>
      <c r="BG62" s="18"/>
      <c r="BH62" s="18"/>
      <c r="BI62" s="19">
        <f t="shared" si="78"/>
        <v>0</v>
      </c>
    </row>
    <row r="63" spans="1:61" ht="15.75" customHeight="1" x14ac:dyDescent="0.55000000000000004">
      <c r="A63" s="16" t="str">
        <f t="shared" si="64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5"/>
        <v>0</v>
      </c>
      <c r="J63" s="280">
        <v>0</v>
      </c>
      <c r="K63" s="280">
        <v>0</v>
      </c>
      <c r="L63" s="280">
        <v>0</v>
      </c>
      <c r="M63" s="19">
        <f t="shared" si="66"/>
        <v>0</v>
      </c>
      <c r="N63" s="280">
        <v>0</v>
      </c>
      <c r="O63" s="280">
        <v>0</v>
      </c>
      <c r="P63" s="280">
        <v>0</v>
      </c>
      <c r="Q63" s="19">
        <f t="shared" si="67"/>
        <v>0</v>
      </c>
      <c r="R63" s="280">
        <v>0</v>
      </c>
      <c r="S63" s="280">
        <v>0</v>
      </c>
      <c r="T63" s="280">
        <v>0</v>
      </c>
      <c r="U63" s="19">
        <f t="shared" si="68"/>
        <v>0</v>
      </c>
      <c r="V63" s="280">
        <v>0</v>
      </c>
      <c r="W63" s="280">
        <v>0</v>
      </c>
      <c r="X63" s="280">
        <v>0</v>
      </c>
      <c r="Y63" s="19">
        <f t="shared" si="69"/>
        <v>0</v>
      </c>
      <c r="Z63" s="280">
        <v>0</v>
      </c>
      <c r="AA63" s="280">
        <v>0</v>
      </c>
      <c r="AB63" s="280">
        <v>0</v>
      </c>
      <c r="AC63" s="19">
        <f t="shared" si="70"/>
        <v>0</v>
      </c>
      <c r="AD63" s="280">
        <v>0</v>
      </c>
      <c r="AE63" s="280">
        <v>0</v>
      </c>
      <c r="AF63" s="280">
        <v>0</v>
      </c>
      <c r="AG63" s="19">
        <f t="shared" si="71"/>
        <v>0</v>
      </c>
      <c r="AH63" s="18"/>
      <c r="AI63" s="18"/>
      <c r="AJ63" s="18"/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18"/>
      <c r="BC63" s="18"/>
      <c r="BD63" s="18"/>
      <c r="BE63" s="19">
        <f t="shared" si="77"/>
        <v>0</v>
      </c>
      <c r="BF63" s="18"/>
      <c r="BG63" s="18"/>
      <c r="BH63" s="18"/>
      <c r="BI63" s="19">
        <f t="shared" si="78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ref="Z67:AC67" si="80">Z52-Z54-Z65</f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3">IF(G67&lt;&gt;0,CHAR(251),CHAR(252))</f>
        <v>ü</v>
      </c>
      <c r="H68" s="192" t="str">
        <f t="shared" si="83"/>
        <v>ü</v>
      </c>
      <c r="I68" s="192" t="str">
        <f t="shared" si="83"/>
        <v>ü</v>
      </c>
      <c r="J68" s="192" t="str">
        <f t="shared" si="83"/>
        <v>ü</v>
      </c>
      <c r="K68" s="192" t="str">
        <f t="shared" si="83"/>
        <v>ü</v>
      </c>
      <c r="L68" s="192" t="str">
        <f t="shared" si="83"/>
        <v>ü</v>
      </c>
      <c r="M68" s="192" t="str">
        <f t="shared" si="83"/>
        <v>ü</v>
      </c>
      <c r="N68" s="192" t="str">
        <f t="shared" si="83"/>
        <v>ü</v>
      </c>
      <c r="O68" s="192" t="str">
        <f t="shared" si="83"/>
        <v>ü</v>
      </c>
      <c r="P68" s="192" t="str">
        <f t="shared" si="83"/>
        <v>ü</v>
      </c>
      <c r="Q68" s="192" t="str">
        <f t="shared" si="83"/>
        <v>ü</v>
      </c>
      <c r="R68" s="192" t="str">
        <f t="shared" si="83"/>
        <v>ü</v>
      </c>
      <c r="S68" s="192" t="str">
        <f t="shared" si="83"/>
        <v>ü</v>
      </c>
      <c r="T68" s="192" t="str">
        <f t="shared" si="83"/>
        <v>ü</v>
      </c>
      <c r="U68" s="192" t="str">
        <f t="shared" si="83"/>
        <v>ü</v>
      </c>
      <c r="V68" s="192" t="str">
        <f t="shared" si="83"/>
        <v>ü</v>
      </c>
      <c r="W68" s="192" t="str">
        <f t="shared" si="83"/>
        <v>ü</v>
      </c>
      <c r="X68" s="192" t="str">
        <f t="shared" si="83"/>
        <v>ü</v>
      </c>
      <c r="Y68" s="192" t="str">
        <f t="shared" si="83"/>
        <v>ü</v>
      </c>
      <c r="Z68" s="192" t="str">
        <f t="shared" si="83"/>
        <v>ü</v>
      </c>
      <c r="AA68" s="192" t="str">
        <f t="shared" si="83"/>
        <v>ü</v>
      </c>
      <c r="AB68" s="192" t="str">
        <f t="shared" si="83"/>
        <v>ü</v>
      </c>
      <c r="AC68" s="192" t="str">
        <f t="shared" si="83"/>
        <v>ü</v>
      </c>
      <c r="AD68" s="192" t="str">
        <f t="shared" si="83"/>
        <v>ü</v>
      </c>
      <c r="AE68" s="192" t="str">
        <f t="shared" si="83"/>
        <v>ü</v>
      </c>
      <c r="AF68" s="192" t="str">
        <f t="shared" si="83"/>
        <v>ü</v>
      </c>
      <c r="AG68" s="192" t="str">
        <f t="shared" si="83"/>
        <v>ü</v>
      </c>
      <c r="AH68" s="192" t="str">
        <f t="shared" ref="AH68:AK68" si="84">IF(AH67&lt;&gt;0,CHAR(251),CHAR(252))</f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3"/>
        <v>ü</v>
      </c>
      <c r="AM68" s="192" t="str">
        <f t="shared" si="83"/>
        <v>ü</v>
      </c>
      <c r="AN68" s="192" t="str">
        <f t="shared" si="83"/>
        <v>ü</v>
      </c>
      <c r="AO68" s="192" t="str">
        <f t="shared" si="83"/>
        <v>ü</v>
      </c>
      <c r="AP68" s="192" t="str">
        <f t="shared" si="83"/>
        <v>ü</v>
      </c>
      <c r="AQ68" s="192" t="str">
        <f t="shared" si="83"/>
        <v>ü</v>
      </c>
      <c r="AR68" s="192" t="str">
        <f t="shared" si="83"/>
        <v>ü</v>
      </c>
      <c r="AS68" s="192" t="str">
        <f t="shared" si="83"/>
        <v>ü</v>
      </c>
      <c r="AT68" s="192" t="str">
        <f t="shared" si="83"/>
        <v>ü</v>
      </c>
      <c r="AU68" s="192" t="str">
        <f t="shared" si="83"/>
        <v>ü</v>
      </c>
      <c r="AV68" s="192" t="str">
        <f t="shared" si="83"/>
        <v>ü</v>
      </c>
      <c r="AW68" s="192" t="str">
        <f t="shared" si="83"/>
        <v>ü</v>
      </c>
      <c r="AX68" s="192" t="str">
        <f t="shared" si="83"/>
        <v>ü</v>
      </c>
      <c r="AY68" s="192" t="str">
        <f t="shared" si="83"/>
        <v>ü</v>
      </c>
      <c r="AZ68" s="192" t="str">
        <f t="shared" si="83"/>
        <v>ü</v>
      </c>
      <c r="BA68" s="192" t="str">
        <f t="shared" si="83"/>
        <v>ü</v>
      </c>
      <c r="BB68" s="192" t="str">
        <f t="shared" si="83"/>
        <v>ü</v>
      </c>
      <c r="BC68" s="192" t="str">
        <f t="shared" si="83"/>
        <v>ü</v>
      </c>
      <c r="BD68" s="192" t="str">
        <f t="shared" si="83"/>
        <v>ü</v>
      </c>
      <c r="BE68" s="192" t="str">
        <f t="shared" si="83"/>
        <v>ü</v>
      </c>
      <c r="BF68" s="192" t="str">
        <f t="shared" si="83"/>
        <v>ü</v>
      </c>
      <c r="BG68" s="192" t="str">
        <f t="shared" si="83"/>
        <v>ü</v>
      </c>
      <c r="BH68" s="192" t="str">
        <f t="shared" si="83"/>
        <v>ü</v>
      </c>
      <c r="BI68" s="192" t="str">
        <f t="shared" si="83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5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ref="AC73" si="96">SUM(Z73:AB73)</f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5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8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ref="AC75:AC81" si="99">SUM(Z75:AB75)</f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0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1">SUM(AP75:AR75)</f>
        <v>0</v>
      </c>
      <c r="AT75" s="18"/>
      <c r="AU75" s="18"/>
      <c r="AV75" s="18"/>
      <c r="AW75" s="19">
        <f t="shared" ref="AW75:AW81" si="102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3">SUM(BB75:BD75)</f>
        <v>0</v>
      </c>
      <c r="BF75" s="18"/>
      <c r="BG75" s="18"/>
      <c r="BH75" s="18"/>
      <c r="BI75" s="19">
        <f t="shared" si="95"/>
        <v>0</v>
      </c>
    </row>
    <row r="76" spans="1:61" x14ac:dyDescent="0.55000000000000004">
      <c r="A76" s="16" t="str">
        <f t="shared" si="98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9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0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1"/>
        <v>0</v>
      </c>
      <c r="AT76" s="18"/>
      <c r="AU76" s="18"/>
      <c r="AV76" s="18"/>
      <c r="AW76" s="19">
        <f t="shared" si="102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3"/>
        <v>0</v>
      </c>
      <c r="BF76" s="18"/>
      <c r="BG76" s="18"/>
      <c r="BH76" s="18"/>
      <c r="BI76" s="19">
        <f t="shared" si="95"/>
        <v>0</v>
      </c>
    </row>
    <row r="77" spans="1:61" x14ac:dyDescent="0.55000000000000004">
      <c r="A77" s="16" t="str">
        <f t="shared" si="98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si="99"/>
        <v>0</v>
      </c>
      <c r="AD77" s="18"/>
      <c r="AE77" s="18"/>
      <c r="AF77" s="18"/>
      <c r="AG77" s="19">
        <f t="shared" ref="AG77:AG81" si="109">SUM(AD77:AF77)</f>
        <v>0</v>
      </c>
      <c r="AH77" s="18"/>
      <c r="AI77" s="18"/>
      <c r="AJ77" s="18"/>
      <c r="AK77" s="19">
        <f t="shared" si="100"/>
        <v>0</v>
      </c>
      <c r="AL77" s="18"/>
      <c r="AM77" s="18"/>
      <c r="AN77" s="18"/>
      <c r="AO77" s="19">
        <f t="shared" ref="AO77:AO81" si="110">SUM(AL77:AN77)</f>
        <v>0</v>
      </c>
      <c r="AP77" s="18"/>
      <c r="AQ77" s="18"/>
      <c r="AR77" s="18"/>
      <c r="AS77" s="19">
        <f t="shared" si="101"/>
        <v>0</v>
      </c>
      <c r="AT77" s="18"/>
      <c r="AU77" s="18"/>
      <c r="AV77" s="18"/>
      <c r="AW77" s="19">
        <f t="shared" si="102"/>
        <v>0</v>
      </c>
      <c r="AX77" s="18"/>
      <c r="AY77" s="18"/>
      <c r="AZ77" s="18"/>
      <c r="BA77" s="19">
        <f t="shared" ref="BA77:BA81" si="111">SUM(AX77:AZ77)</f>
        <v>0</v>
      </c>
      <c r="BB77" s="18"/>
      <c r="BC77" s="18"/>
      <c r="BD77" s="18"/>
      <c r="BE77" s="19">
        <f t="shared" si="103"/>
        <v>0</v>
      </c>
      <c r="BF77" s="18"/>
      <c r="BG77" s="18"/>
      <c r="BH77" s="18"/>
      <c r="BI77" s="19">
        <f t="shared" ref="BI77:BI81" si="112">SUM(BF77:BH77)</f>
        <v>0</v>
      </c>
    </row>
    <row r="78" spans="1:61" x14ac:dyDescent="0.55000000000000004">
      <c r="A78" s="16" t="str">
        <f t="shared" si="98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99"/>
        <v>0</v>
      </c>
      <c r="AD78" s="18"/>
      <c r="AE78" s="18"/>
      <c r="AF78" s="18"/>
      <c r="AG78" s="19">
        <f t="shared" si="109"/>
        <v>0</v>
      </c>
      <c r="AH78" s="18"/>
      <c r="AI78" s="18"/>
      <c r="AJ78" s="18"/>
      <c r="AK78" s="19">
        <f t="shared" si="100"/>
        <v>0</v>
      </c>
      <c r="AL78" s="18"/>
      <c r="AM78" s="18"/>
      <c r="AN78" s="18"/>
      <c r="AO78" s="19">
        <f t="shared" si="110"/>
        <v>0</v>
      </c>
      <c r="AP78" s="18"/>
      <c r="AQ78" s="18"/>
      <c r="AR78" s="18"/>
      <c r="AS78" s="19">
        <f t="shared" si="101"/>
        <v>0</v>
      </c>
      <c r="AT78" s="18"/>
      <c r="AU78" s="18"/>
      <c r="AV78" s="18"/>
      <c r="AW78" s="19">
        <f t="shared" si="102"/>
        <v>0</v>
      </c>
      <c r="AX78" s="18"/>
      <c r="AY78" s="18"/>
      <c r="AZ78" s="18"/>
      <c r="BA78" s="19">
        <f t="shared" si="111"/>
        <v>0</v>
      </c>
      <c r="BB78" s="18"/>
      <c r="BC78" s="18"/>
      <c r="BD78" s="18"/>
      <c r="BE78" s="19">
        <f t="shared" si="103"/>
        <v>0</v>
      </c>
      <c r="BF78" s="18"/>
      <c r="BG78" s="18"/>
      <c r="BH78" s="18"/>
      <c r="BI78" s="19">
        <f t="shared" si="112"/>
        <v>0</v>
      </c>
    </row>
    <row r="79" spans="1:61" x14ac:dyDescent="0.55000000000000004">
      <c r="A79" s="16" t="str">
        <f t="shared" si="98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99"/>
        <v>0</v>
      </c>
      <c r="AD79" s="18"/>
      <c r="AE79" s="18"/>
      <c r="AF79" s="18"/>
      <c r="AG79" s="19">
        <f t="shared" si="109"/>
        <v>0</v>
      </c>
      <c r="AH79" s="18"/>
      <c r="AI79" s="18"/>
      <c r="AJ79" s="18"/>
      <c r="AK79" s="19">
        <f t="shared" si="100"/>
        <v>0</v>
      </c>
      <c r="AL79" s="18"/>
      <c r="AM79" s="18"/>
      <c r="AN79" s="18"/>
      <c r="AO79" s="19">
        <f t="shared" si="110"/>
        <v>0</v>
      </c>
      <c r="AP79" s="18"/>
      <c r="AQ79" s="18"/>
      <c r="AR79" s="18"/>
      <c r="AS79" s="19">
        <f t="shared" si="101"/>
        <v>0</v>
      </c>
      <c r="AT79" s="18"/>
      <c r="AU79" s="18"/>
      <c r="AV79" s="18"/>
      <c r="AW79" s="19">
        <f t="shared" si="102"/>
        <v>0</v>
      </c>
      <c r="AX79" s="18"/>
      <c r="AY79" s="18"/>
      <c r="AZ79" s="18"/>
      <c r="BA79" s="19">
        <f t="shared" si="111"/>
        <v>0</v>
      </c>
      <c r="BB79" s="18"/>
      <c r="BC79" s="18"/>
      <c r="BD79" s="18"/>
      <c r="BE79" s="19">
        <f t="shared" si="103"/>
        <v>0</v>
      </c>
      <c r="BF79" s="18"/>
      <c r="BG79" s="18"/>
      <c r="BH79" s="18"/>
      <c r="BI79" s="19">
        <f t="shared" si="112"/>
        <v>0</v>
      </c>
    </row>
    <row r="80" spans="1:61" x14ac:dyDescent="0.55000000000000004">
      <c r="A80" s="16" t="str">
        <f t="shared" si="98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99"/>
        <v>0</v>
      </c>
      <c r="AD80" s="18"/>
      <c r="AE80" s="18"/>
      <c r="AF80" s="18"/>
      <c r="AG80" s="19">
        <f t="shared" si="109"/>
        <v>0</v>
      </c>
      <c r="AH80" s="18"/>
      <c r="AI80" s="18"/>
      <c r="AJ80" s="18"/>
      <c r="AK80" s="19">
        <f t="shared" si="100"/>
        <v>0</v>
      </c>
      <c r="AL80" s="18"/>
      <c r="AM80" s="18"/>
      <c r="AN80" s="18"/>
      <c r="AO80" s="19">
        <f t="shared" si="110"/>
        <v>0</v>
      </c>
      <c r="AP80" s="18"/>
      <c r="AQ80" s="18"/>
      <c r="AR80" s="18"/>
      <c r="AS80" s="19">
        <f t="shared" si="101"/>
        <v>0</v>
      </c>
      <c r="AT80" s="18"/>
      <c r="AU80" s="18"/>
      <c r="AV80" s="18"/>
      <c r="AW80" s="19">
        <f t="shared" si="102"/>
        <v>0</v>
      </c>
      <c r="AX80" s="18"/>
      <c r="AY80" s="18"/>
      <c r="AZ80" s="18"/>
      <c r="BA80" s="19">
        <f t="shared" si="111"/>
        <v>0</v>
      </c>
      <c r="BB80" s="18"/>
      <c r="BC80" s="18"/>
      <c r="BD80" s="18"/>
      <c r="BE80" s="19">
        <f t="shared" si="103"/>
        <v>0</v>
      </c>
      <c r="BF80" s="18"/>
      <c r="BG80" s="18"/>
      <c r="BH80" s="18"/>
      <c r="BI80" s="19">
        <f t="shared" si="112"/>
        <v>0</v>
      </c>
    </row>
    <row r="81" spans="1:61" x14ac:dyDescent="0.55000000000000004">
      <c r="A81" s="16" t="str">
        <f t="shared" si="98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99"/>
        <v>0</v>
      </c>
      <c r="AD81" s="18"/>
      <c r="AE81" s="18"/>
      <c r="AF81" s="18"/>
      <c r="AG81" s="19">
        <f t="shared" si="109"/>
        <v>0</v>
      </c>
      <c r="AH81" s="18"/>
      <c r="AI81" s="18"/>
      <c r="AJ81" s="18"/>
      <c r="AK81" s="19">
        <f t="shared" si="100"/>
        <v>0</v>
      </c>
      <c r="AL81" s="18"/>
      <c r="AM81" s="18"/>
      <c r="AN81" s="18"/>
      <c r="AO81" s="19">
        <f t="shared" si="110"/>
        <v>0</v>
      </c>
      <c r="AP81" s="18"/>
      <c r="AQ81" s="18"/>
      <c r="AR81" s="18"/>
      <c r="AS81" s="19">
        <f t="shared" si="101"/>
        <v>0</v>
      </c>
      <c r="AT81" s="18"/>
      <c r="AU81" s="18"/>
      <c r="AV81" s="18"/>
      <c r="AW81" s="19">
        <f t="shared" si="102"/>
        <v>0</v>
      </c>
      <c r="AX81" s="18"/>
      <c r="AY81" s="18"/>
      <c r="AZ81" s="18"/>
      <c r="BA81" s="19">
        <f t="shared" si="111"/>
        <v>0</v>
      </c>
      <c r="BB81" s="18"/>
      <c r="BC81" s="18"/>
      <c r="BD81" s="18"/>
      <c r="BE81" s="19">
        <f t="shared" si="103"/>
        <v>0</v>
      </c>
      <c r="BF81" s="18"/>
      <c r="BG81" s="18"/>
      <c r="BH81" s="18"/>
      <c r="BI81" s="19">
        <f t="shared" si="112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3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55000000000000004">
      <c r="A84" s="16" t="str">
        <f t="shared" si="113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4"/>
        <v>0</v>
      </c>
      <c r="J84" s="280">
        <v>0</v>
      </c>
      <c r="K84" s="280">
        <v>0</v>
      </c>
      <c r="L84" s="280">
        <v>0</v>
      </c>
      <c r="M84" s="19">
        <f t="shared" si="115"/>
        <v>0</v>
      </c>
      <c r="N84" s="280">
        <v>0</v>
      </c>
      <c r="O84" s="280">
        <v>0</v>
      </c>
      <c r="P84" s="280">
        <v>0</v>
      </c>
      <c r="Q84" s="19">
        <f t="shared" si="116"/>
        <v>0</v>
      </c>
      <c r="R84" s="280">
        <v>0</v>
      </c>
      <c r="S84" s="280">
        <v>0</v>
      </c>
      <c r="T84" s="280">
        <v>0</v>
      </c>
      <c r="U84" s="19">
        <f t="shared" si="117"/>
        <v>0</v>
      </c>
      <c r="V84" s="280">
        <v>0</v>
      </c>
      <c r="W84" s="280">
        <v>0</v>
      </c>
      <c r="X84" s="280">
        <v>0</v>
      </c>
      <c r="Y84" s="19">
        <f t="shared" si="118"/>
        <v>0</v>
      </c>
      <c r="Z84" s="280">
        <v>0</v>
      </c>
      <c r="AA84" s="280">
        <v>0</v>
      </c>
      <c r="AB84" s="280">
        <v>0</v>
      </c>
      <c r="AC84" s="19">
        <f t="shared" si="119"/>
        <v>0</v>
      </c>
      <c r="AD84" s="280">
        <v>0</v>
      </c>
      <c r="AE84" s="280">
        <v>0</v>
      </c>
      <c r="AF84" s="280">
        <v>0</v>
      </c>
      <c r="AG84" s="19">
        <f t="shared" si="120"/>
        <v>0</v>
      </c>
      <c r="AH84" s="18"/>
      <c r="AI84" s="18"/>
      <c r="AJ84" s="18"/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18"/>
      <c r="BC84" s="18"/>
      <c r="BD84" s="18"/>
      <c r="BE84" s="19">
        <f t="shared" si="126"/>
        <v>0</v>
      </c>
      <c r="BF84" s="18"/>
      <c r="BG84" s="18"/>
      <c r="BH84" s="18"/>
      <c r="BI84" s="19">
        <f t="shared" si="127"/>
        <v>0</v>
      </c>
    </row>
    <row r="85" spans="1:61" x14ac:dyDescent="0.55000000000000004">
      <c r="A85" s="16" t="str">
        <f t="shared" si="113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55000000000000004">
      <c r="A86" s="16" t="str">
        <f t="shared" si="113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55000000000000004">
      <c r="A87" s="16" t="str">
        <f t="shared" si="113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55000000000000004">
      <c r="A88" s="16" t="str">
        <f t="shared" si="113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55000000000000004">
      <c r="A89" s="16" t="str">
        <f t="shared" si="113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55000000000000004">
      <c r="A90" s="16" t="str">
        <f t="shared" si="113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55000000000000004">
      <c r="A91" s="16" t="str">
        <f t="shared" si="113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4"/>
        <v>0</v>
      </c>
      <c r="J91" s="280">
        <v>0</v>
      </c>
      <c r="K91" s="280">
        <v>0</v>
      </c>
      <c r="L91" s="280">
        <v>0</v>
      </c>
      <c r="M91" s="19">
        <f t="shared" si="115"/>
        <v>0</v>
      </c>
      <c r="N91" s="280">
        <v>0</v>
      </c>
      <c r="O91" s="280">
        <v>0</v>
      </c>
      <c r="P91" s="280">
        <v>0</v>
      </c>
      <c r="Q91" s="19">
        <f t="shared" si="116"/>
        <v>0</v>
      </c>
      <c r="R91" s="280">
        <v>0</v>
      </c>
      <c r="S91" s="280">
        <v>0</v>
      </c>
      <c r="T91" s="280">
        <v>0</v>
      </c>
      <c r="U91" s="19">
        <f t="shared" si="117"/>
        <v>0</v>
      </c>
      <c r="V91" s="280">
        <v>0</v>
      </c>
      <c r="W91" s="280">
        <v>0</v>
      </c>
      <c r="X91" s="280">
        <v>0</v>
      </c>
      <c r="Y91" s="19">
        <f t="shared" si="118"/>
        <v>0</v>
      </c>
      <c r="Z91" s="280">
        <v>0</v>
      </c>
      <c r="AA91" s="280">
        <v>0</v>
      </c>
      <c r="AB91" s="280">
        <v>0</v>
      </c>
      <c r="AC91" s="19">
        <f t="shared" si="119"/>
        <v>0</v>
      </c>
      <c r="AD91" s="280">
        <v>0</v>
      </c>
      <c r="AE91" s="280">
        <v>0</v>
      </c>
      <c r="AF91" s="280">
        <v>0</v>
      </c>
      <c r="AG91" s="19">
        <f t="shared" si="120"/>
        <v>0</v>
      </c>
      <c r="AH91" s="18"/>
      <c r="AI91" s="18"/>
      <c r="AJ91" s="18"/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18"/>
      <c r="BC91" s="18"/>
      <c r="BD91" s="18"/>
      <c r="BE91" s="19">
        <f t="shared" si="126"/>
        <v>0</v>
      </c>
      <c r="BF91" s="18"/>
      <c r="BG91" s="18"/>
      <c r="BH91" s="18"/>
      <c r="BI91" s="19">
        <f t="shared" si="127"/>
        <v>0</v>
      </c>
    </row>
    <row r="92" spans="1:61" x14ac:dyDescent="0.55000000000000004">
      <c r="A92" s="16" t="str">
        <f t="shared" si="113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4"/>
        <v>0</v>
      </c>
      <c r="J92" s="280">
        <v>0</v>
      </c>
      <c r="K92" s="280">
        <v>0</v>
      </c>
      <c r="L92" s="280">
        <v>0</v>
      </c>
      <c r="M92" s="19">
        <f t="shared" si="115"/>
        <v>0</v>
      </c>
      <c r="N92" s="280">
        <v>0</v>
      </c>
      <c r="O92" s="280">
        <v>0</v>
      </c>
      <c r="P92" s="280">
        <v>0</v>
      </c>
      <c r="Q92" s="19">
        <f t="shared" si="116"/>
        <v>0</v>
      </c>
      <c r="R92" s="280">
        <v>0</v>
      </c>
      <c r="S92" s="280">
        <v>0</v>
      </c>
      <c r="T92" s="280">
        <v>0</v>
      </c>
      <c r="U92" s="19">
        <f t="shared" si="117"/>
        <v>0</v>
      </c>
      <c r="V92" s="280">
        <v>0</v>
      </c>
      <c r="W92" s="280">
        <v>0</v>
      </c>
      <c r="X92" s="280">
        <v>0</v>
      </c>
      <c r="Y92" s="19">
        <f t="shared" si="118"/>
        <v>0</v>
      </c>
      <c r="Z92" s="280">
        <v>0</v>
      </c>
      <c r="AA92" s="280">
        <v>0</v>
      </c>
      <c r="AB92" s="280">
        <v>0</v>
      </c>
      <c r="AC92" s="19">
        <f t="shared" si="119"/>
        <v>0</v>
      </c>
      <c r="AD92" s="280">
        <v>0</v>
      </c>
      <c r="AE92" s="280">
        <v>0</v>
      </c>
      <c r="AF92" s="280">
        <v>0</v>
      </c>
      <c r="AG92" s="19">
        <f t="shared" si="120"/>
        <v>0</v>
      </c>
      <c r="AH92" s="18"/>
      <c r="AI92" s="18"/>
      <c r="AJ92" s="18"/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18"/>
      <c r="BC92" s="18"/>
      <c r="BD92" s="18"/>
      <c r="BE92" s="19">
        <f t="shared" si="126"/>
        <v>0</v>
      </c>
      <c r="BF92" s="18"/>
      <c r="BG92" s="18"/>
      <c r="BH92" s="18"/>
      <c r="BI92" s="19">
        <f t="shared" si="127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G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AG99" si="129">(F56+F63)/F54</f>
        <v>#DIV/0!</v>
      </c>
      <c r="G99" s="169" t="e">
        <f t="shared" si="129"/>
        <v>#DIV/0!</v>
      </c>
      <c r="H99" s="169" t="e">
        <f t="shared" si="129"/>
        <v>#DIV/0!</v>
      </c>
      <c r="I99" s="169" t="e">
        <f t="shared" si="129"/>
        <v>#DIV/0!</v>
      </c>
      <c r="J99" s="169" t="e">
        <f t="shared" si="129"/>
        <v>#DIV/0!</v>
      </c>
      <c r="K99" s="169" t="e">
        <f t="shared" si="129"/>
        <v>#DIV/0!</v>
      </c>
      <c r="L99" s="169" t="e">
        <f t="shared" si="129"/>
        <v>#DIV/0!</v>
      </c>
      <c r="M99" s="169" t="e">
        <f t="shared" si="129"/>
        <v>#DIV/0!</v>
      </c>
      <c r="N99" s="169" t="e">
        <f t="shared" si="129"/>
        <v>#DIV/0!</v>
      </c>
      <c r="O99" s="169" t="e">
        <f t="shared" si="129"/>
        <v>#DIV/0!</v>
      </c>
      <c r="P99" s="169" t="e">
        <f t="shared" si="129"/>
        <v>#DIV/0!</v>
      </c>
      <c r="Q99" s="169" t="e">
        <f t="shared" si="129"/>
        <v>#DIV/0!</v>
      </c>
      <c r="R99" s="169" t="e">
        <f t="shared" si="129"/>
        <v>#DIV/0!</v>
      </c>
      <c r="S99" s="169" t="e">
        <f t="shared" si="129"/>
        <v>#DIV/0!</v>
      </c>
      <c r="T99" s="169" t="e">
        <f t="shared" si="129"/>
        <v>#DIV/0!</v>
      </c>
      <c r="U99" s="169" t="e">
        <f t="shared" si="129"/>
        <v>#DIV/0!</v>
      </c>
      <c r="V99" s="169" t="e">
        <f t="shared" si="129"/>
        <v>#DIV/0!</v>
      </c>
      <c r="W99" s="169" t="e">
        <f t="shared" si="129"/>
        <v>#DIV/0!</v>
      </c>
      <c r="X99" s="169" t="e">
        <f t="shared" si="129"/>
        <v>#DIV/0!</v>
      </c>
      <c r="Y99" s="169" t="e">
        <f t="shared" si="129"/>
        <v>#DIV/0!</v>
      </c>
      <c r="Z99" s="169" t="e">
        <f t="shared" si="129"/>
        <v>#DIV/0!</v>
      </c>
      <c r="AA99" s="169" t="e">
        <f t="shared" si="129"/>
        <v>#DIV/0!</v>
      </c>
      <c r="AB99" s="169" t="e">
        <f t="shared" si="129"/>
        <v>#DIV/0!</v>
      </c>
      <c r="AC99" s="169" t="e">
        <f t="shared" si="129"/>
        <v>#DIV/0!</v>
      </c>
      <c r="AD99" s="169" t="e">
        <f t="shared" si="129"/>
        <v>#DIV/0!</v>
      </c>
      <c r="AE99" s="169" t="e">
        <f t="shared" si="129"/>
        <v>#DIV/0!</v>
      </c>
      <c r="AF99" s="169" t="e">
        <f t="shared" si="129"/>
        <v>#DIV/0!</v>
      </c>
      <c r="AG99" s="169" t="e">
        <f t="shared" si="129"/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30">G102</f>
        <v>#DIV/0!</v>
      </c>
      <c r="G102" s="173" t="e">
        <f t="shared" ca="1" si="130"/>
        <v>#DIV/0!</v>
      </c>
      <c r="H102" s="173" t="e">
        <f t="shared" ca="1" si="130"/>
        <v>#DIV/0!</v>
      </c>
      <c r="I102" s="179" t="e">
        <f ca="1">INDIRECT($A$4&amp;"!"&amp;I101)</f>
        <v>#DIV/0!</v>
      </c>
      <c r="J102" s="173" t="e">
        <f t="shared" ca="1" si="130"/>
        <v>#DIV/0!</v>
      </c>
      <c r="K102" s="173" t="e">
        <f t="shared" ca="1" si="130"/>
        <v>#DIV/0!</v>
      </c>
      <c r="L102" s="176" t="e">
        <f t="shared" ca="1" si="130"/>
        <v>#DIV/0!</v>
      </c>
      <c r="M102" s="179" t="e">
        <f ca="1">INDIRECT($A$4&amp;"!"&amp;M101)</f>
        <v>#DIV/0!</v>
      </c>
      <c r="N102" s="173" t="e">
        <f t="shared" ref="N102:W102" ca="1" si="131">O102</f>
        <v>#DIV/0!</v>
      </c>
      <c r="O102" s="173" t="e">
        <f t="shared" ca="1" si="131"/>
        <v>#DIV/0!</v>
      </c>
      <c r="P102" s="173" t="e">
        <f t="shared" ca="1" si="131"/>
        <v>#DIV/0!</v>
      </c>
      <c r="Q102" s="179" t="e">
        <f ca="1">INDIRECT($A$4&amp;"!"&amp;Q101)</f>
        <v>#DIV/0!</v>
      </c>
      <c r="R102" s="173" t="e">
        <f t="shared" ca="1" si="131"/>
        <v>#DIV/0!</v>
      </c>
      <c r="S102" s="173" t="e">
        <f t="shared" ca="1" si="131"/>
        <v>#DIV/0!</v>
      </c>
      <c r="T102" s="173" t="e">
        <f t="shared" ca="1" si="131"/>
        <v>#DIV/0!</v>
      </c>
      <c r="U102" s="179" t="e">
        <f ca="1">INDIRECT($A$4&amp;"!"&amp;U101)</f>
        <v>#DIV/0!</v>
      </c>
      <c r="V102" s="173" t="e">
        <f t="shared" ca="1" si="131"/>
        <v>#DIV/0!</v>
      </c>
      <c r="W102" s="173" t="e">
        <f t="shared" ca="1" si="131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" ca="1" si="132">AA102</f>
        <v>#DIV/0!</v>
      </c>
      <c r="AA102" s="173" t="e">
        <f t="shared" ref="AA102" ca="1" si="133">AB102</f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ref="AD102:AE102" ca="1" si="134">AE102</f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35">G46/G17</f>
        <v>#DIV/0!</v>
      </c>
      <c r="H103" s="163" t="e">
        <f t="shared" si="135"/>
        <v>#DIV/0!</v>
      </c>
      <c r="I103" s="163" t="e">
        <f t="shared" si="135"/>
        <v>#DIV/0!</v>
      </c>
      <c r="J103" s="163" t="e">
        <f t="shared" si="135"/>
        <v>#DIV/0!</v>
      </c>
      <c r="K103" s="163" t="e">
        <f t="shared" si="135"/>
        <v>#DIV/0!</v>
      </c>
      <c r="L103" s="163" t="e">
        <f t="shared" si="135"/>
        <v>#DIV/0!</v>
      </c>
      <c r="M103" s="163" t="e">
        <f t="shared" si="135"/>
        <v>#DIV/0!</v>
      </c>
      <c r="N103" s="163" t="e">
        <f t="shared" si="135"/>
        <v>#DIV/0!</v>
      </c>
      <c r="O103" s="163" t="e">
        <f t="shared" si="135"/>
        <v>#DIV/0!</v>
      </c>
      <c r="P103" s="163" t="e">
        <f t="shared" si="135"/>
        <v>#DIV/0!</v>
      </c>
      <c r="Q103" s="163" t="e">
        <f t="shared" si="135"/>
        <v>#DIV/0!</v>
      </c>
      <c r="R103" s="163" t="e">
        <f t="shared" si="135"/>
        <v>#DIV/0!</v>
      </c>
      <c r="S103" s="163" t="e">
        <f t="shared" si="135"/>
        <v>#DIV/0!</v>
      </c>
      <c r="T103" s="163" t="e">
        <f t="shared" si="135"/>
        <v>#DIV/0!</v>
      </c>
      <c r="U103" s="163" t="e">
        <f t="shared" si="135"/>
        <v>#DIV/0!</v>
      </c>
      <c r="V103" s="163" t="e">
        <f t="shared" si="135"/>
        <v>#DIV/0!</v>
      </c>
      <c r="W103" s="163" t="e">
        <f t="shared" si="135"/>
        <v>#DIV/0!</v>
      </c>
      <c r="X103" s="163" t="e">
        <f t="shared" si="135"/>
        <v>#DIV/0!</v>
      </c>
      <c r="Y103" s="163" t="e">
        <f t="shared" si="135"/>
        <v>#DIV/0!</v>
      </c>
      <c r="Z103" s="163" t="e">
        <f t="shared" si="135"/>
        <v>#DIV/0!</v>
      </c>
      <c r="AA103" s="163" t="e">
        <f t="shared" si="135"/>
        <v>#DIV/0!</v>
      </c>
      <c r="AB103" s="163" t="e">
        <f t="shared" si="135"/>
        <v>#DIV/0!</v>
      </c>
      <c r="AC103" s="163" t="e">
        <f t="shared" si="135"/>
        <v>#DIV/0!</v>
      </c>
      <c r="AD103" s="163" t="e">
        <f t="shared" si="135"/>
        <v>#DIV/0!</v>
      </c>
      <c r="AE103" s="163" t="e">
        <f t="shared" si="135"/>
        <v>#DIV/0!</v>
      </c>
      <c r="AF103" s="163" t="e">
        <f t="shared" si="135"/>
        <v>#DIV/0!</v>
      </c>
      <c r="AG103" s="163" t="e">
        <f t="shared" si="135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G106" si="136">F17/F15</f>
        <v>#DIV/0!</v>
      </c>
      <c r="G106" s="172" t="e">
        <f t="shared" si="136"/>
        <v>#DIV/0!</v>
      </c>
      <c r="H106" s="172" t="e">
        <f t="shared" si="136"/>
        <v>#DIV/0!</v>
      </c>
      <c r="I106" s="172" t="e">
        <f t="shared" si="136"/>
        <v>#DIV/0!</v>
      </c>
      <c r="J106" s="172" t="e">
        <f t="shared" si="136"/>
        <v>#DIV/0!</v>
      </c>
      <c r="K106" s="172" t="e">
        <f t="shared" si="136"/>
        <v>#DIV/0!</v>
      </c>
      <c r="L106" s="172" t="e">
        <f t="shared" si="136"/>
        <v>#DIV/0!</v>
      </c>
      <c r="M106" s="172" t="e">
        <f t="shared" si="136"/>
        <v>#DIV/0!</v>
      </c>
      <c r="N106" s="172" t="e">
        <f t="shared" si="136"/>
        <v>#DIV/0!</v>
      </c>
      <c r="O106" s="172" t="e">
        <f t="shared" si="136"/>
        <v>#DIV/0!</v>
      </c>
      <c r="P106" s="172" t="e">
        <f t="shared" si="136"/>
        <v>#DIV/0!</v>
      </c>
      <c r="Q106" s="172" t="e">
        <f t="shared" si="136"/>
        <v>#DIV/0!</v>
      </c>
      <c r="R106" s="172" t="e">
        <f t="shared" si="136"/>
        <v>#DIV/0!</v>
      </c>
      <c r="S106" s="172" t="e">
        <f t="shared" si="136"/>
        <v>#DIV/0!</v>
      </c>
      <c r="T106" s="172" t="e">
        <f t="shared" si="136"/>
        <v>#DIV/0!</v>
      </c>
      <c r="U106" s="172" t="e">
        <f t="shared" si="136"/>
        <v>#DIV/0!</v>
      </c>
      <c r="V106" s="172" t="e">
        <f t="shared" si="136"/>
        <v>#DIV/0!</v>
      </c>
      <c r="W106" s="172" t="e">
        <f t="shared" si="136"/>
        <v>#DIV/0!</v>
      </c>
      <c r="X106" s="172" t="e">
        <f t="shared" si="136"/>
        <v>#DIV/0!</v>
      </c>
      <c r="Y106" s="172" t="e">
        <f t="shared" si="136"/>
        <v>#DIV/0!</v>
      </c>
      <c r="Z106" s="172" t="e">
        <f t="shared" si="136"/>
        <v>#DIV/0!</v>
      </c>
      <c r="AA106" s="172" t="e">
        <f t="shared" si="136"/>
        <v>#DIV/0!</v>
      </c>
      <c r="AB106" s="172" t="e">
        <f t="shared" si="136"/>
        <v>#DIV/0!</v>
      </c>
      <c r="AC106" s="172" t="e">
        <f t="shared" si="136"/>
        <v>#DIV/0!</v>
      </c>
      <c r="AD106" s="172" t="e">
        <f t="shared" si="136"/>
        <v>#DIV/0!</v>
      </c>
      <c r="AE106" s="172" t="e">
        <f t="shared" si="136"/>
        <v>#DIV/0!</v>
      </c>
      <c r="AF106" s="172" t="e">
        <f t="shared" si="136"/>
        <v>#DIV/0!</v>
      </c>
      <c r="AG106" s="172" t="e">
        <f t="shared" si="136"/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7">F103/F102</f>
        <v>#DIV/0!</v>
      </c>
      <c r="G107" s="174" t="e">
        <f t="shared" ca="1" si="137"/>
        <v>#DIV/0!</v>
      </c>
      <c r="H107" s="174" t="e">
        <f t="shared" ca="1" si="137"/>
        <v>#DIV/0!</v>
      </c>
      <c r="I107" s="174" t="e">
        <f t="shared" ca="1" si="137"/>
        <v>#DIV/0!</v>
      </c>
      <c r="J107" s="174" t="e">
        <f t="shared" ca="1" si="137"/>
        <v>#DIV/0!</v>
      </c>
      <c r="K107" s="174" t="e">
        <f t="shared" ca="1" si="137"/>
        <v>#DIV/0!</v>
      </c>
      <c r="L107" s="174" t="e">
        <f t="shared" ca="1" si="137"/>
        <v>#DIV/0!</v>
      </c>
      <c r="M107" s="174" t="e">
        <f t="shared" ca="1" si="137"/>
        <v>#DIV/0!</v>
      </c>
      <c r="N107" s="174" t="e">
        <f t="shared" ca="1" si="137"/>
        <v>#DIV/0!</v>
      </c>
      <c r="O107" s="174" t="e">
        <f t="shared" ca="1" si="137"/>
        <v>#DIV/0!</v>
      </c>
      <c r="P107" s="174" t="e">
        <f t="shared" ca="1" si="137"/>
        <v>#DIV/0!</v>
      </c>
      <c r="Q107" s="174" t="e">
        <f t="shared" ca="1" si="137"/>
        <v>#DIV/0!</v>
      </c>
      <c r="R107" s="174" t="e">
        <f t="shared" ca="1" si="137"/>
        <v>#DIV/0!</v>
      </c>
      <c r="S107" s="174" t="e">
        <f t="shared" ca="1" si="137"/>
        <v>#DIV/0!</v>
      </c>
      <c r="T107" s="174" t="e">
        <f t="shared" ca="1" si="137"/>
        <v>#DIV/0!</v>
      </c>
      <c r="U107" s="174" t="e">
        <f t="shared" ca="1" si="137"/>
        <v>#DIV/0!</v>
      </c>
      <c r="V107" s="174" t="e">
        <f t="shared" ca="1" si="137"/>
        <v>#DIV/0!</v>
      </c>
      <c r="W107" s="174" t="e">
        <f t="shared" ca="1" si="137"/>
        <v>#DIV/0!</v>
      </c>
      <c r="X107" s="174" t="e">
        <f t="shared" ca="1" si="137"/>
        <v>#DIV/0!</v>
      </c>
      <c r="Y107" s="174" t="e">
        <f t="shared" ca="1" si="137"/>
        <v>#DIV/0!</v>
      </c>
      <c r="Z107" s="174" t="e">
        <f t="shared" ref="Z107:AC107" ca="1" si="138">Z103/Z102</f>
        <v>#DIV/0!</v>
      </c>
      <c r="AA107" s="174" t="e">
        <f t="shared" ca="1" si="138"/>
        <v>#DIV/0!</v>
      </c>
      <c r="AB107" s="174" t="e">
        <f t="shared" ca="1" si="138"/>
        <v>#DIV/0!</v>
      </c>
      <c r="AC107" s="174" t="e">
        <f t="shared" ca="1" si="138"/>
        <v>#DIV/0!</v>
      </c>
      <c r="AD107" s="174" t="e">
        <f t="shared" ca="1" si="137"/>
        <v>#DIV/0!</v>
      </c>
      <c r="AE107" s="174" t="e">
        <f t="shared" ca="1" si="137"/>
        <v>#DIV/0!</v>
      </c>
      <c r="AF107" s="174" t="e">
        <f t="shared" ca="1" si="137"/>
        <v>#DIV/0!</v>
      </c>
      <c r="AG107" s="174" t="e">
        <f t="shared" ca="1" si="137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9">G19/(G13+G17+G18)</f>
        <v>#DIV/0!</v>
      </c>
      <c r="H108" s="174" t="e">
        <f t="shared" si="139"/>
        <v>#DIV/0!</v>
      </c>
      <c r="I108" s="174" t="e">
        <f t="shared" si="139"/>
        <v>#DIV/0!</v>
      </c>
      <c r="J108" s="174" t="e">
        <f t="shared" si="139"/>
        <v>#DIV/0!</v>
      </c>
      <c r="K108" s="174" t="e">
        <f t="shared" si="139"/>
        <v>#DIV/0!</v>
      </c>
      <c r="L108" s="174" t="e">
        <f t="shared" si="139"/>
        <v>#DIV/0!</v>
      </c>
      <c r="M108" s="174" t="e">
        <f t="shared" si="139"/>
        <v>#DIV/0!</v>
      </c>
      <c r="N108" s="174" t="e">
        <f t="shared" si="139"/>
        <v>#DIV/0!</v>
      </c>
      <c r="O108" s="174" t="e">
        <f t="shared" si="139"/>
        <v>#DIV/0!</v>
      </c>
      <c r="P108" s="174" t="e">
        <f t="shared" si="139"/>
        <v>#DIV/0!</v>
      </c>
      <c r="Q108" s="174" t="e">
        <f t="shared" si="139"/>
        <v>#DIV/0!</v>
      </c>
      <c r="R108" s="174" t="e">
        <f t="shared" si="139"/>
        <v>#DIV/0!</v>
      </c>
      <c r="S108" s="174" t="e">
        <f t="shared" si="139"/>
        <v>#DIV/0!</v>
      </c>
      <c r="T108" s="174" t="e">
        <f t="shared" si="139"/>
        <v>#DIV/0!</v>
      </c>
      <c r="U108" s="174" t="e">
        <f t="shared" si="139"/>
        <v>#DIV/0!</v>
      </c>
      <c r="V108" s="174" t="e">
        <f t="shared" si="139"/>
        <v>#DIV/0!</v>
      </c>
      <c r="W108" s="174" t="e">
        <f t="shared" si="139"/>
        <v>#DIV/0!</v>
      </c>
      <c r="X108" s="174" t="e">
        <f t="shared" si="139"/>
        <v>#DIV/0!</v>
      </c>
      <c r="Y108" s="174" t="e">
        <f t="shared" si="139"/>
        <v>#DIV/0!</v>
      </c>
      <c r="Z108" s="174" t="e">
        <f t="shared" ref="Z108:AC108" si="140">Z19/(Z13+Z17+Z18)</f>
        <v>#DIV/0!</v>
      </c>
      <c r="AA108" s="174" t="e">
        <f t="shared" si="140"/>
        <v>#DIV/0!</v>
      </c>
      <c r="AB108" s="174" t="e">
        <f t="shared" si="140"/>
        <v>#DIV/0!</v>
      </c>
      <c r="AC108" s="174" t="e">
        <f t="shared" si="140"/>
        <v>#DIV/0!</v>
      </c>
      <c r="AD108" s="174" t="e">
        <f t="shared" si="139"/>
        <v>#DIV/0!</v>
      </c>
      <c r="AE108" s="174" t="e">
        <f t="shared" si="139"/>
        <v>#DIV/0!</v>
      </c>
      <c r="AF108" s="174" t="e">
        <f t="shared" si="139"/>
        <v>#DIV/0!</v>
      </c>
      <c r="AG108" s="174" t="e">
        <f t="shared" si="139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tktWzYh5K5D5ToGbMQq3RgyIjvU0yHytsRhvsPOL5lg=" saltValue="uzG2XQhA6tloCPBXcQDdDw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Y67 AX67:BA67 BF67:BI67 AL67:AO67 AD67:AG67">
    <cfRule type="expression" dxfId="12310" priority="451">
      <formula>NOT(F67=0)</formula>
    </cfRule>
  </conditionalFormatting>
  <conditionalFormatting sqref="F38:Y38 AX38:BA38 BF38:BI38 AL38:AO38 AD38:AG38">
    <cfRule type="expression" dxfId="12309" priority="450">
      <formula>NOT(F38=0)</formula>
    </cfRule>
  </conditionalFormatting>
  <conditionalFormatting sqref="AP67:AS67">
    <cfRule type="expression" dxfId="12308" priority="305">
      <formula>NOT(AP67=0)</formula>
    </cfRule>
  </conditionalFormatting>
  <conditionalFormatting sqref="AP38:AS38">
    <cfRule type="expression" dxfId="12307" priority="304">
      <formula>NOT(AP38=0)</formula>
    </cfRule>
  </conditionalFormatting>
  <conditionalFormatting sqref="AT67:AW67">
    <cfRule type="expression" dxfId="12306" priority="294">
      <formula>NOT(AT67=0)</formula>
    </cfRule>
  </conditionalFormatting>
  <conditionalFormatting sqref="AT38:AW38">
    <cfRule type="expression" dxfId="12305" priority="293">
      <formula>NOT(AT38=0)</formula>
    </cfRule>
  </conditionalFormatting>
  <conditionalFormatting sqref="BB67:BE67">
    <cfRule type="expression" dxfId="12304" priority="283">
      <formula>NOT(BB67=0)</formula>
    </cfRule>
  </conditionalFormatting>
  <conditionalFormatting sqref="BB38:BE38">
    <cfRule type="expression" dxfId="12303" priority="282">
      <formula>NOT(BB38=0)</formula>
    </cfRule>
  </conditionalFormatting>
  <conditionalFormatting sqref="Z67:AC67">
    <cfRule type="expression" dxfId="12302" priority="52">
      <formula>NOT(Z67=0)</formula>
    </cfRule>
  </conditionalFormatting>
  <conditionalFormatting sqref="Z38:AC38">
    <cfRule type="expression" dxfId="12301" priority="51">
      <formula>NOT(Z38=0)</formula>
    </cfRule>
  </conditionalFormatting>
  <conditionalFormatting sqref="F68">
    <cfRule type="expression" dxfId="12300" priority="50">
      <formula>F67=0</formula>
    </cfRule>
  </conditionalFormatting>
  <conditionalFormatting sqref="G68:AG68 AL68:BI68">
    <cfRule type="expression" dxfId="12299" priority="49">
      <formula>G67=0</formula>
    </cfRule>
  </conditionalFormatting>
  <conditionalFormatting sqref="F39">
    <cfRule type="expression" dxfId="12298" priority="48">
      <formula>F38=0</formula>
    </cfRule>
  </conditionalFormatting>
  <conditionalFormatting sqref="G39:AG39 AL39:BI39">
    <cfRule type="expression" dxfId="12297" priority="47">
      <formula>G38=0</formula>
    </cfRule>
  </conditionalFormatting>
  <conditionalFormatting sqref="AH67:AK67">
    <cfRule type="expression" dxfId="12296" priority="46">
      <formula>NOT(AH67=0)</formula>
    </cfRule>
  </conditionalFormatting>
  <conditionalFormatting sqref="AH38:AK38">
    <cfRule type="expression" dxfId="12295" priority="45">
      <formula>NOT(AH38=0)</formula>
    </cfRule>
  </conditionalFormatting>
  <conditionalFormatting sqref="AH68:AK68">
    <cfRule type="expression" dxfId="12294" priority="44">
      <formula>AH67=0</formula>
    </cfRule>
  </conditionalFormatting>
  <conditionalFormatting sqref="AH39:AK39">
    <cfRule type="expression" dxfId="12293" priority="43">
      <formula>AH38=0</formula>
    </cfRule>
  </conditionalFormatting>
  <conditionalFormatting sqref="F13">
    <cfRule type="expression" dxfId="12292" priority="3714" stopIfTrue="1">
      <formula>LEN(TRIM($F$13))=0</formula>
    </cfRule>
  </conditionalFormatting>
  <conditionalFormatting sqref="G13">
    <cfRule type="expression" dxfId="12291" priority="3715" stopIfTrue="1">
      <formula>LEN(TRIM($G$13))=0</formula>
    </cfRule>
  </conditionalFormatting>
  <conditionalFormatting sqref="H13">
    <cfRule type="expression" dxfId="12290" priority="3716" stopIfTrue="1">
      <formula>LEN(TRIM($H$13))=0</formula>
    </cfRule>
  </conditionalFormatting>
  <conditionalFormatting sqref="J13">
    <cfRule type="expression" dxfId="12289" priority="3717" stopIfTrue="1">
      <formula>LEN(TRIM($J$13))=0</formula>
    </cfRule>
  </conditionalFormatting>
  <conditionalFormatting sqref="K13">
    <cfRule type="expression" dxfId="12288" priority="3718" stopIfTrue="1">
      <formula>LEN(TRIM($K$13))=0</formula>
    </cfRule>
  </conditionalFormatting>
  <conditionalFormatting sqref="L13">
    <cfRule type="expression" dxfId="12287" priority="3719" stopIfTrue="1">
      <formula>LEN(TRIM($L$13))=0</formula>
    </cfRule>
  </conditionalFormatting>
  <conditionalFormatting sqref="N13">
    <cfRule type="expression" dxfId="12286" priority="3720" stopIfTrue="1">
      <formula>LEN(TRIM($N$13))=0</formula>
    </cfRule>
  </conditionalFormatting>
  <conditionalFormatting sqref="O13">
    <cfRule type="expression" dxfId="12285" priority="3721" stopIfTrue="1">
      <formula>LEN(TRIM($O$13))=0</formula>
    </cfRule>
  </conditionalFormatting>
  <conditionalFormatting sqref="P13">
    <cfRule type="expression" dxfId="12284" priority="3722" stopIfTrue="1">
      <formula>LEN(TRIM($P$13))=0</formula>
    </cfRule>
  </conditionalFormatting>
  <conditionalFormatting sqref="R13">
    <cfRule type="expression" dxfId="12283" priority="3723" stopIfTrue="1">
      <formula>LEN(TRIM($R$13))=0</formula>
    </cfRule>
  </conditionalFormatting>
  <conditionalFormatting sqref="S13">
    <cfRule type="expression" dxfId="12282" priority="3724" stopIfTrue="1">
      <formula>LEN(TRIM($S$13))=0</formula>
    </cfRule>
  </conditionalFormatting>
  <conditionalFormatting sqref="T13">
    <cfRule type="expression" dxfId="12281" priority="3725" stopIfTrue="1">
      <formula>LEN(TRIM($T$13))=0</formula>
    </cfRule>
  </conditionalFormatting>
  <conditionalFormatting sqref="V13">
    <cfRule type="expression" dxfId="12280" priority="3726" stopIfTrue="1">
      <formula>LEN(TRIM($V$13))=0</formula>
    </cfRule>
  </conditionalFormatting>
  <conditionalFormatting sqref="W13">
    <cfRule type="expression" dxfId="12279" priority="3727" stopIfTrue="1">
      <formula>LEN(TRIM($W$13))=0</formula>
    </cfRule>
  </conditionalFormatting>
  <conditionalFormatting sqref="X13">
    <cfRule type="expression" dxfId="12278" priority="3728" stopIfTrue="1">
      <formula>LEN(TRIM($X$13))=0</formula>
    </cfRule>
  </conditionalFormatting>
  <conditionalFormatting sqref="Z13">
    <cfRule type="expression" dxfId="12277" priority="3729" stopIfTrue="1">
      <formula>LEN(TRIM($Z$13))=0</formula>
    </cfRule>
  </conditionalFormatting>
  <conditionalFormatting sqref="AA13">
    <cfRule type="expression" dxfId="12276" priority="3730" stopIfTrue="1">
      <formula>LEN(TRIM($AA$13))=0</formula>
    </cfRule>
  </conditionalFormatting>
  <conditionalFormatting sqref="AB13">
    <cfRule type="expression" dxfId="12275" priority="3731" stopIfTrue="1">
      <formula>LEN(TRIM($AB$13))=0</formula>
    </cfRule>
  </conditionalFormatting>
  <conditionalFormatting sqref="AD13">
    <cfRule type="expression" dxfId="12274" priority="3732" stopIfTrue="1">
      <formula>LEN(TRIM($AD$13))=0</formula>
    </cfRule>
  </conditionalFormatting>
  <conditionalFormatting sqref="AE13">
    <cfRule type="expression" dxfId="12273" priority="3733" stopIfTrue="1">
      <formula>LEN(TRIM($AE$13))=0</formula>
    </cfRule>
  </conditionalFormatting>
  <conditionalFormatting sqref="AF13">
    <cfRule type="expression" dxfId="12272" priority="3734" stopIfTrue="1">
      <formula>LEN(TRIM($AF$13))=0</formula>
    </cfRule>
  </conditionalFormatting>
  <conditionalFormatting sqref="F15">
    <cfRule type="expression" dxfId="12271" priority="3735" stopIfTrue="1">
      <formula>LEN(TRIM($F$15))=0</formula>
    </cfRule>
  </conditionalFormatting>
  <conditionalFormatting sqref="G15">
    <cfRule type="expression" dxfId="12270" priority="3736" stopIfTrue="1">
      <formula>LEN(TRIM($G$15))=0</formula>
    </cfRule>
  </conditionalFormatting>
  <conditionalFormatting sqref="H15">
    <cfRule type="expression" dxfId="12269" priority="3737" stopIfTrue="1">
      <formula>LEN(TRIM($H$15))=0</formula>
    </cfRule>
  </conditionalFormatting>
  <conditionalFormatting sqref="J15">
    <cfRule type="expression" dxfId="12268" priority="3738" stopIfTrue="1">
      <formula>LEN(TRIM($J$15))=0</formula>
    </cfRule>
  </conditionalFormatting>
  <conditionalFormatting sqref="K15">
    <cfRule type="expression" dxfId="12267" priority="3739" stopIfTrue="1">
      <formula>LEN(TRIM($K$15))=0</formula>
    </cfRule>
  </conditionalFormatting>
  <conditionalFormatting sqref="L15">
    <cfRule type="expression" dxfId="12266" priority="3740" stopIfTrue="1">
      <formula>LEN(TRIM($L$15))=0</formula>
    </cfRule>
  </conditionalFormatting>
  <conditionalFormatting sqref="N15">
    <cfRule type="expression" dxfId="12265" priority="3741" stopIfTrue="1">
      <formula>LEN(TRIM($N$15))=0</formula>
    </cfRule>
  </conditionalFormatting>
  <conditionalFormatting sqref="O15">
    <cfRule type="expression" dxfId="12264" priority="3742" stopIfTrue="1">
      <formula>LEN(TRIM($O$15))=0</formula>
    </cfRule>
  </conditionalFormatting>
  <conditionalFormatting sqref="P15">
    <cfRule type="expression" dxfId="12263" priority="3743" stopIfTrue="1">
      <formula>LEN(TRIM($P$15))=0</formula>
    </cfRule>
  </conditionalFormatting>
  <conditionalFormatting sqref="R15">
    <cfRule type="expression" dxfId="12262" priority="3744" stopIfTrue="1">
      <formula>LEN(TRIM($R$15))=0</formula>
    </cfRule>
  </conditionalFormatting>
  <conditionalFormatting sqref="S15">
    <cfRule type="expression" dxfId="12261" priority="3745" stopIfTrue="1">
      <formula>LEN(TRIM($S$15))=0</formula>
    </cfRule>
  </conditionalFormatting>
  <conditionalFormatting sqref="T15">
    <cfRule type="expression" dxfId="12260" priority="3746" stopIfTrue="1">
      <formula>LEN(TRIM($T$15))=0</formula>
    </cfRule>
  </conditionalFormatting>
  <conditionalFormatting sqref="V15">
    <cfRule type="expression" dxfId="12259" priority="3747" stopIfTrue="1">
      <formula>LEN(TRIM($V$15))=0</formula>
    </cfRule>
  </conditionalFormatting>
  <conditionalFormatting sqref="W15">
    <cfRule type="expression" dxfId="12258" priority="3748" stopIfTrue="1">
      <formula>LEN(TRIM($W$15))=0</formula>
    </cfRule>
  </conditionalFormatting>
  <conditionalFormatting sqref="X15">
    <cfRule type="expression" dxfId="12257" priority="3749" stopIfTrue="1">
      <formula>LEN(TRIM($X$15))=0</formula>
    </cfRule>
  </conditionalFormatting>
  <conditionalFormatting sqref="Z15">
    <cfRule type="expression" dxfId="12256" priority="3750" stopIfTrue="1">
      <formula>LEN(TRIM($Z$15))=0</formula>
    </cfRule>
  </conditionalFormatting>
  <conditionalFormatting sqref="AA15">
    <cfRule type="expression" dxfId="12255" priority="3751" stopIfTrue="1">
      <formula>LEN(TRIM($AA$15))=0</formula>
    </cfRule>
  </conditionalFormatting>
  <conditionalFormatting sqref="AB15">
    <cfRule type="expression" dxfId="12254" priority="3752" stopIfTrue="1">
      <formula>LEN(TRIM($AB$15))=0</formula>
    </cfRule>
  </conditionalFormatting>
  <conditionalFormatting sqref="AD15">
    <cfRule type="expression" dxfId="12253" priority="3753" stopIfTrue="1">
      <formula>LEN(TRIM($AD$15))=0</formula>
    </cfRule>
  </conditionalFormatting>
  <conditionalFormatting sqref="AE15">
    <cfRule type="expression" dxfId="12252" priority="3754" stopIfTrue="1">
      <formula>LEN(TRIM($AE$15))=0</formula>
    </cfRule>
  </conditionalFormatting>
  <conditionalFormatting sqref="AF15">
    <cfRule type="expression" dxfId="12251" priority="3755" stopIfTrue="1">
      <formula>LEN(TRIM($AF$15))=0</formula>
    </cfRule>
  </conditionalFormatting>
  <conditionalFormatting sqref="F17">
    <cfRule type="expression" dxfId="12250" priority="3756" stopIfTrue="1">
      <formula>LEN(TRIM($F$17))=0</formula>
    </cfRule>
  </conditionalFormatting>
  <conditionalFormatting sqref="G17">
    <cfRule type="expression" dxfId="12249" priority="3757" stopIfTrue="1">
      <formula>LEN(TRIM($G$17))=0</formula>
    </cfRule>
  </conditionalFormatting>
  <conditionalFormatting sqref="H17">
    <cfRule type="expression" dxfId="12248" priority="3758" stopIfTrue="1">
      <formula>LEN(TRIM($H$17))=0</formula>
    </cfRule>
  </conditionalFormatting>
  <conditionalFormatting sqref="F18">
    <cfRule type="expression" dxfId="12247" priority="3759" stopIfTrue="1">
      <formula>LEN(TRIM($F$18))=0</formula>
    </cfRule>
  </conditionalFormatting>
  <conditionalFormatting sqref="G18">
    <cfRule type="expression" dxfId="12246" priority="3760" stopIfTrue="1">
      <formula>LEN(TRIM($G$18))=0</formula>
    </cfRule>
  </conditionalFormatting>
  <conditionalFormatting sqref="H18">
    <cfRule type="expression" dxfId="12245" priority="3761" stopIfTrue="1">
      <formula>LEN(TRIM($H$18))=0</formula>
    </cfRule>
  </conditionalFormatting>
  <conditionalFormatting sqref="J17">
    <cfRule type="expression" dxfId="12244" priority="3762" stopIfTrue="1">
      <formula>LEN(TRIM($J$17))=0</formula>
    </cfRule>
  </conditionalFormatting>
  <conditionalFormatting sqref="K17">
    <cfRule type="expression" dxfId="12243" priority="3763" stopIfTrue="1">
      <formula>LEN(TRIM($K$17))=0</formula>
    </cfRule>
  </conditionalFormatting>
  <conditionalFormatting sqref="L17">
    <cfRule type="expression" dxfId="12242" priority="3764" stopIfTrue="1">
      <formula>LEN(TRIM($L$17))=0</formula>
    </cfRule>
  </conditionalFormatting>
  <conditionalFormatting sqref="J18">
    <cfRule type="expression" dxfId="12241" priority="3765" stopIfTrue="1">
      <formula>LEN(TRIM($J$18))=0</formula>
    </cfRule>
  </conditionalFormatting>
  <conditionalFormatting sqref="K18">
    <cfRule type="expression" dxfId="12240" priority="3766" stopIfTrue="1">
      <formula>LEN(TRIM($K$18))=0</formula>
    </cfRule>
  </conditionalFormatting>
  <conditionalFormatting sqref="L18">
    <cfRule type="expression" dxfId="12239" priority="3767" stopIfTrue="1">
      <formula>LEN(TRIM($L$18))=0</formula>
    </cfRule>
  </conditionalFormatting>
  <conditionalFormatting sqref="N17">
    <cfRule type="expression" dxfId="12238" priority="3768" stopIfTrue="1">
      <formula>LEN(TRIM($N$17))=0</formula>
    </cfRule>
  </conditionalFormatting>
  <conditionalFormatting sqref="O17">
    <cfRule type="expression" dxfId="12237" priority="3769" stopIfTrue="1">
      <formula>LEN(TRIM($O$17))=0</formula>
    </cfRule>
  </conditionalFormatting>
  <conditionalFormatting sqref="P17">
    <cfRule type="expression" dxfId="12236" priority="3770" stopIfTrue="1">
      <formula>LEN(TRIM($P$17))=0</formula>
    </cfRule>
  </conditionalFormatting>
  <conditionalFormatting sqref="N18">
    <cfRule type="expression" dxfId="12235" priority="3771" stopIfTrue="1">
      <formula>LEN(TRIM($N$18))=0</formula>
    </cfRule>
  </conditionalFormatting>
  <conditionalFormatting sqref="O18">
    <cfRule type="expression" dxfId="12234" priority="3772" stopIfTrue="1">
      <formula>LEN(TRIM($O$18))=0</formula>
    </cfRule>
  </conditionalFormatting>
  <conditionalFormatting sqref="P18">
    <cfRule type="expression" dxfId="12233" priority="3773" stopIfTrue="1">
      <formula>LEN(TRIM($P$18))=0</formula>
    </cfRule>
  </conditionalFormatting>
  <conditionalFormatting sqref="R17">
    <cfRule type="expression" dxfId="12232" priority="3774" stopIfTrue="1">
      <formula>LEN(TRIM($R$17))=0</formula>
    </cfRule>
  </conditionalFormatting>
  <conditionalFormatting sqref="S17">
    <cfRule type="expression" dxfId="12231" priority="3775" stopIfTrue="1">
      <formula>LEN(TRIM($S$17))=0</formula>
    </cfRule>
  </conditionalFormatting>
  <conditionalFormatting sqref="T17">
    <cfRule type="expression" dxfId="12230" priority="3776" stopIfTrue="1">
      <formula>LEN(TRIM($T$17))=0</formula>
    </cfRule>
  </conditionalFormatting>
  <conditionalFormatting sqref="R18">
    <cfRule type="expression" dxfId="12229" priority="3777" stopIfTrue="1">
      <formula>LEN(TRIM($R$18))=0</formula>
    </cfRule>
  </conditionalFormatting>
  <conditionalFormatting sqref="S18">
    <cfRule type="expression" dxfId="12228" priority="3778" stopIfTrue="1">
      <formula>LEN(TRIM($S$18))=0</formula>
    </cfRule>
  </conditionalFormatting>
  <conditionalFormatting sqref="T18">
    <cfRule type="expression" dxfId="12227" priority="3779" stopIfTrue="1">
      <formula>LEN(TRIM($T$18))=0</formula>
    </cfRule>
  </conditionalFormatting>
  <conditionalFormatting sqref="V17">
    <cfRule type="expression" dxfId="12226" priority="3780" stopIfTrue="1">
      <formula>LEN(TRIM($V$17))=0</formula>
    </cfRule>
  </conditionalFormatting>
  <conditionalFormatting sqref="W17">
    <cfRule type="expression" dxfId="12225" priority="3781" stopIfTrue="1">
      <formula>LEN(TRIM($W$17))=0</formula>
    </cfRule>
  </conditionalFormatting>
  <conditionalFormatting sqref="X17">
    <cfRule type="expression" dxfId="12224" priority="3782" stopIfTrue="1">
      <formula>LEN(TRIM($X$17))=0</formula>
    </cfRule>
  </conditionalFormatting>
  <conditionalFormatting sqref="V18">
    <cfRule type="expression" dxfId="12223" priority="3783" stopIfTrue="1">
      <formula>LEN(TRIM($V$18))=0</formula>
    </cfRule>
  </conditionalFormatting>
  <conditionalFormatting sqref="W18">
    <cfRule type="expression" dxfId="12222" priority="3784" stopIfTrue="1">
      <formula>LEN(TRIM($W$18))=0</formula>
    </cfRule>
  </conditionalFormatting>
  <conditionalFormatting sqref="X18">
    <cfRule type="expression" dxfId="12221" priority="3785" stopIfTrue="1">
      <formula>LEN(TRIM($X$18))=0</formula>
    </cfRule>
  </conditionalFormatting>
  <conditionalFormatting sqref="Z17">
    <cfRule type="expression" dxfId="12220" priority="3786" stopIfTrue="1">
      <formula>LEN(TRIM($Z$17))=0</formula>
    </cfRule>
  </conditionalFormatting>
  <conditionalFormatting sqref="AA17">
    <cfRule type="expression" dxfId="12219" priority="3787" stopIfTrue="1">
      <formula>LEN(TRIM($AA$17))=0</formula>
    </cfRule>
  </conditionalFormatting>
  <conditionalFormatting sqref="AB17">
    <cfRule type="expression" dxfId="12218" priority="3788" stopIfTrue="1">
      <formula>LEN(TRIM($AB$17))=0</formula>
    </cfRule>
  </conditionalFormatting>
  <conditionalFormatting sqref="Z18">
    <cfRule type="expression" dxfId="12217" priority="3789" stopIfTrue="1">
      <formula>LEN(TRIM($Z$18))=0</formula>
    </cfRule>
  </conditionalFormatting>
  <conditionalFormatting sqref="AA18">
    <cfRule type="expression" dxfId="12216" priority="3790" stopIfTrue="1">
      <formula>LEN(TRIM($AA$18))=0</formula>
    </cfRule>
  </conditionalFormatting>
  <conditionalFormatting sqref="AB18">
    <cfRule type="expression" dxfId="12215" priority="3791" stopIfTrue="1">
      <formula>LEN(TRIM($AB$18))=0</formula>
    </cfRule>
  </conditionalFormatting>
  <conditionalFormatting sqref="AD17">
    <cfRule type="expression" dxfId="12214" priority="3792" stopIfTrue="1">
      <formula>LEN(TRIM($AD$17))=0</formula>
    </cfRule>
  </conditionalFormatting>
  <conditionalFormatting sqref="AE17">
    <cfRule type="expression" dxfId="12213" priority="3793" stopIfTrue="1">
      <formula>LEN(TRIM($AE$17))=0</formula>
    </cfRule>
  </conditionalFormatting>
  <conditionalFormatting sqref="AF17">
    <cfRule type="expression" dxfId="12212" priority="3794" stopIfTrue="1">
      <formula>LEN(TRIM($AF$17))=0</formula>
    </cfRule>
  </conditionalFormatting>
  <conditionalFormatting sqref="AD18">
    <cfRule type="expression" dxfId="12211" priority="3795" stopIfTrue="1">
      <formula>LEN(TRIM($AD$18))=0</formula>
    </cfRule>
  </conditionalFormatting>
  <conditionalFormatting sqref="AE18">
    <cfRule type="expression" dxfId="12210" priority="3796" stopIfTrue="1">
      <formula>LEN(TRIM($AE$18))=0</formula>
    </cfRule>
  </conditionalFormatting>
  <conditionalFormatting sqref="AF18">
    <cfRule type="expression" dxfId="12209" priority="3797" stopIfTrue="1">
      <formula>LEN(TRIM($AF$18))=0</formula>
    </cfRule>
  </conditionalFormatting>
  <conditionalFormatting sqref="F20">
    <cfRule type="expression" dxfId="12208" priority="3798" stopIfTrue="1">
      <formula>LEN(TRIM($F$20))=0</formula>
    </cfRule>
  </conditionalFormatting>
  <conditionalFormatting sqref="G20">
    <cfRule type="expression" dxfId="12207" priority="3799" stopIfTrue="1">
      <formula>LEN(TRIM($G$20))=0</formula>
    </cfRule>
  </conditionalFormatting>
  <conditionalFormatting sqref="H20">
    <cfRule type="expression" dxfId="12206" priority="3800" stopIfTrue="1">
      <formula>LEN(TRIM($H$20))=0</formula>
    </cfRule>
  </conditionalFormatting>
  <conditionalFormatting sqref="F21">
    <cfRule type="expression" dxfId="12205" priority="3801" stopIfTrue="1">
      <formula>LEN(TRIM($F$21))=0</formula>
    </cfRule>
  </conditionalFormatting>
  <conditionalFormatting sqref="G21">
    <cfRule type="expression" dxfId="12204" priority="3802" stopIfTrue="1">
      <formula>LEN(TRIM($G$21))=0</formula>
    </cfRule>
  </conditionalFormatting>
  <conditionalFormatting sqref="H21">
    <cfRule type="expression" dxfId="12203" priority="3803" stopIfTrue="1">
      <formula>LEN(TRIM($H$21))=0</formula>
    </cfRule>
  </conditionalFormatting>
  <conditionalFormatting sqref="F22">
    <cfRule type="expression" dxfId="12202" priority="3804" stopIfTrue="1">
      <formula>LEN(TRIM($F$22))=0</formula>
    </cfRule>
  </conditionalFormatting>
  <conditionalFormatting sqref="G22">
    <cfRule type="expression" dxfId="12201" priority="3805" stopIfTrue="1">
      <formula>LEN(TRIM($G$22))=0</formula>
    </cfRule>
  </conditionalFormatting>
  <conditionalFormatting sqref="H22">
    <cfRule type="expression" dxfId="12200" priority="3806" stopIfTrue="1">
      <formula>LEN(TRIM($H$22))=0</formula>
    </cfRule>
  </conditionalFormatting>
  <conditionalFormatting sqref="J20">
    <cfRule type="expression" dxfId="12199" priority="3807" stopIfTrue="1">
      <formula>LEN(TRIM($J$20))=0</formula>
    </cfRule>
  </conditionalFormatting>
  <conditionalFormatting sqref="K20">
    <cfRule type="expression" dxfId="12198" priority="3808" stopIfTrue="1">
      <formula>LEN(TRIM($K$20))=0</formula>
    </cfRule>
  </conditionalFormatting>
  <conditionalFormatting sqref="L20">
    <cfRule type="expression" dxfId="12197" priority="3809" stopIfTrue="1">
      <formula>LEN(TRIM($L$20))=0</formula>
    </cfRule>
  </conditionalFormatting>
  <conditionalFormatting sqref="J21">
    <cfRule type="expression" dxfId="12196" priority="3810" stopIfTrue="1">
      <formula>LEN(TRIM($J$21))=0</formula>
    </cfRule>
  </conditionalFormatting>
  <conditionalFormatting sqref="K21">
    <cfRule type="expression" dxfId="12195" priority="3811" stopIfTrue="1">
      <formula>LEN(TRIM($K$21))=0</formula>
    </cfRule>
  </conditionalFormatting>
  <conditionalFormatting sqref="L21">
    <cfRule type="expression" dxfId="12194" priority="3812" stopIfTrue="1">
      <formula>LEN(TRIM($L$21))=0</formula>
    </cfRule>
  </conditionalFormatting>
  <conditionalFormatting sqref="J22">
    <cfRule type="expression" dxfId="12193" priority="3813" stopIfTrue="1">
      <formula>LEN(TRIM($J$22))=0</formula>
    </cfRule>
  </conditionalFormatting>
  <conditionalFormatting sqref="K22">
    <cfRule type="expression" dxfId="12192" priority="3814" stopIfTrue="1">
      <formula>LEN(TRIM($K$22))=0</formula>
    </cfRule>
  </conditionalFormatting>
  <conditionalFormatting sqref="L22">
    <cfRule type="expression" dxfId="12191" priority="3815" stopIfTrue="1">
      <formula>LEN(TRIM($L$22))=0</formula>
    </cfRule>
  </conditionalFormatting>
  <conditionalFormatting sqref="N20">
    <cfRule type="expression" dxfId="12190" priority="3816" stopIfTrue="1">
      <formula>LEN(TRIM($N$20))=0</formula>
    </cfRule>
  </conditionalFormatting>
  <conditionalFormatting sqref="O20">
    <cfRule type="expression" dxfId="12189" priority="3817" stopIfTrue="1">
      <formula>LEN(TRIM($O$20))=0</formula>
    </cfRule>
  </conditionalFormatting>
  <conditionalFormatting sqref="P20">
    <cfRule type="expression" dxfId="12188" priority="3818" stopIfTrue="1">
      <formula>LEN(TRIM($P$20))=0</formula>
    </cfRule>
  </conditionalFormatting>
  <conditionalFormatting sqref="N21">
    <cfRule type="expression" dxfId="12187" priority="3819" stopIfTrue="1">
      <formula>LEN(TRIM($N$21))=0</formula>
    </cfRule>
  </conditionalFormatting>
  <conditionalFormatting sqref="O21">
    <cfRule type="expression" dxfId="12186" priority="3820" stopIfTrue="1">
      <formula>LEN(TRIM($O$21))=0</formula>
    </cfRule>
  </conditionalFormatting>
  <conditionalFormatting sqref="P21">
    <cfRule type="expression" dxfId="12185" priority="3821" stopIfTrue="1">
      <formula>LEN(TRIM($P$21))=0</formula>
    </cfRule>
  </conditionalFormatting>
  <conditionalFormatting sqref="N22">
    <cfRule type="expression" dxfId="12184" priority="3822" stopIfTrue="1">
      <formula>LEN(TRIM($N$22))=0</formula>
    </cfRule>
  </conditionalFormatting>
  <conditionalFormatting sqref="O22">
    <cfRule type="expression" dxfId="12183" priority="3823" stopIfTrue="1">
      <formula>LEN(TRIM($O$22))=0</formula>
    </cfRule>
  </conditionalFormatting>
  <conditionalFormatting sqref="P22">
    <cfRule type="expression" dxfId="12182" priority="3824" stopIfTrue="1">
      <formula>LEN(TRIM($P$22))=0</formula>
    </cfRule>
  </conditionalFormatting>
  <conditionalFormatting sqref="R20">
    <cfRule type="expression" dxfId="12181" priority="3825" stopIfTrue="1">
      <formula>LEN(TRIM($R$20))=0</formula>
    </cfRule>
  </conditionalFormatting>
  <conditionalFormatting sqref="S20">
    <cfRule type="expression" dxfId="12180" priority="3826" stopIfTrue="1">
      <formula>LEN(TRIM($S$20))=0</formula>
    </cfRule>
  </conditionalFormatting>
  <conditionalFormatting sqref="T20">
    <cfRule type="expression" dxfId="12179" priority="3827" stopIfTrue="1">
      <formula>LEN(TRIM($T$20))=0</formula>
    </cfRule>
  </conditionalFormatting>
  <conditionalFormatting sqref="R21">
    <cfRule type="expression" dxfId="12178" priority="3828" stopIfTrue="1">
      <formula>LEN(TRIM($R$21))=0</formula>
    </cfRule>
  </conditionalFormatting>
  <conditionalFormatting sqref="S21">
    <cfRule type="expression" dxfId="12177" priority="3829" stopIfTrue="1">
      <formula>LEN(TRIM($S$21))=0</formula>
    </cfRule>
  </conditionalFormatting>
  <conditionalFormatting sqref="T21">
    <cfRule type="expression" dxfId="12176" priority="3830" stopIfTrue="1">
      <formula>LEN(TRIM($T$21))=0</formula>
    </cfRule>
  </conditionalFormatting>
  <conditionalFormatting sqref="R22">
    <cfRule type="expression" dxfId="12175" priority="3831" stopIfTrue="1">
      <formula>LEN(TRIM($R$22))=0</formula>
    </cfRule>
  </conditionalFormatting>
  <conditionalFormatting sqref="S22">
    <cfRule type="expression" dxfId="12174" priority="3832" stopIfTrue="1">
      <formula>LEN(TRIM($S$22))=0</formula>
    </cfRule>
  </conditionalFormatting>
  <conditionalFormatting sqref="T22">
    <cfRule type="expression" dxfId="12173" priority="3833" stopIfTrue="1">
      <formula>LEN(TRIM($T$22))=0</formula>
    </cfRule>
  </conditionalFormatting>
  <conditionalFormatting sqref="V20">
    <cfRule type="expression" dxfId="12172" priority="3834" stopIfTrue="1">
      <formula>LEN(TRIM($V$20))=0</formula>
    </cfRule>
  </conditionalFormatting>
  <conditionalFormatting sqref="W20">
    <cfRule type="expression" dxfId="12171" priority="3835" stopIfTrue="1">
      <formula>LEN(TRIM($W$20))=0</formula>
    </cfRule>
  </conditionalFormatting>
  <conditionalFormatting sqref="X20">
    <cfRule type="expression" dxfId="12170" priority="3836" stopIfTrue="1">
      <formula>LEN(TRIM($X$20))=0</formula>
    </cfRule>
  </conditionalFormatting>
  <conditionalFormatting sqref="V21">
    <cfRule type="expression" dxfId="12169" priority="3837" stopIfTrue="1">
      <formula>LEN(TRIM($V$21))=0</formula>
    </cfRule>
  </conditionalFormatting>
  <conditionalFormatting sqref="W21">
    <cfRule type="expression" dxfId="12168" priority="3838" stopIfTrue="1">
      <formula>LEN(TRIM($W$21))=0</formula>
    </cfRule>
  </conditionalFormatting>
  <conditionalFormatting sqref="X21">
    <cfRule type="expression" dxfId="12167" priority="3839" stopIfTrue="1">
      <formula>LEN(TRIM($X$21))=0</formula>
    </cfRule>
  </conditionalFormatting>
  <conditionalFormatting sqref="V22">
    <cfRule type="expression" dxfId="12166" priority="3840" stopIfTrue="1">
      <formula>LEN(TRIM($V$22))=0</formula>
    </cfRule>
  </conditionalFormatting>
  <conditionalFormatting sqref="W22">
    <cfRule type="expression" dxfId="12165" priority="3841" stopIfTrue="1">
      <formula>LEN(TRIM($W$22))=0</formula>
    </cfRule>
  </conditionalFormatting>
  <conditionalFormatting sqref="X22">
    <cfRule type="expression" dxfId="12164" priority="3842" stopIfTrue="1">
      <formula>LEN(TRIM($X$22))=0</formula>
    </cfRule>
  </conditionalFormatting>
  <conditionalFormatting sqref="Z20">
    <cfRule type="expression" dxfId="12163" priority="3843" stopIfTrue="1">
      <formula>LEN(TRIM($Z$20))=0</formula>
    </cfRule>
  </conditionalFormatting>
  <conditionalFormatting sqref="AA20">
    <cfRule type="expression" dxfId="12162" priority="3844" stopIfTrue="1">
      <formula>LEN(TRIM($AA$20))=0</formula>
    </cfRule>
  </conditionalFormatting>
  <conditionalFormatting sqref="AB20">
    <cfRule type="expression" dxfId="12161" priority="3845" stopIfTrue="1">
      <formula>LEN(TRIM($AB$20))=0</formula>
    </cfRule>
  </conditionalFormatting>
  <conditionalFormatting sqref="Z21">
    <cfRule type="expression" dxfId="12160" priority="3846" stopIfTrue="1">
      <formula>LEN(TRIM($Z$21))=0</formula>
    </cfRule>
  </conditionalFormatting>
  <conditionalFormatting sqref="AA21">
    <cfRule type="expression" dxfId="12159" priority="3847" stopIfTrue="1">
      <formula>LEN(TRIM($AA$21))=0</formula>
    </cfRule>
  </conditionalFormatting>
  <conditionalFormatting sqref="AB21">
    <cfRule type="expression" dxfId="12158" priority="3848" stopIfTrue="1">
      <formula>LEN(TRIM($AB$21))=0</formula>
    </cfRule>
  </conditionalFormatting>
  <conditionalFormatting sqref="Z22">
    <cfRule type="expression" dxfId="12157" priority="3849" stopIfTrue="1">
      <formula>LEN(TRIM($Z$22))=0</formula>
    </cfRule>
  </conditionalFormatting>
  <conditionalFormatting sqref="AA22">
    <cfRule type="expression" dxfId="12156" priority="3850" stopIfTrue="1">
      <formula>LEN(TRIM($AA$22))=0</formula>
    </cfRule>
  </conditionalFormatting>
  <conditionalFormatting sqref="AB22">
    <cfRule type="expression" dxfId="12155" priority="3851" stopIfTrue="1">
      <formula>LEN(TRIM($AB$22))=0</formula>
    </cfRule>
  </conditionalFormatting>
  <conditionalFormatting sqref="AD20">
    <cfRule type="expression" dxfId="12154" priority="3852" stopIfTrue="1">
      <formula>LEN(TRIM($AD$20))=0</formula>
    </cfRule>
  </conditionalFormatting>
  <conditionalFormatting sqref="AE20">
    <cfRule type="expression" dxfId="12153" priority="3853" stopIfTrue="1">
      <formula>LEN(TRIM($AE$20))=0</formula>
    </cfRule>
  </conditionalFormatting>
  <conditionalFormatting sqref="AF20">
    <cfRule type="expression" dxfId="12152" priority="3854" stopIfTrue="1">
      <formula>LEN(TRIM($AF$20))=0</formula>
    </cfRule>
  </conditionalFormatting>
  <conditionalFormatting sqref="AD21">
    <cfRule type="expression" dxfId="12151" priority="3855" stopIfTrue="1">
      <formula>LEN(TRIM($AD$21))=0</formula>
    </cfRule>
  </conditionalFormatting>
  <conditionalFormatting sqref="AE21">
    <cfRule type="expression" dxfId="12150" priority="3856" stopIfTrue="1">
      <formula>LEN(TRIM($AE$21))=0</formula>
    </cfRule>
  </conditionalFormatting>
  <conditionalFormatting sqref="AF21">
    <cfRule type="expression" dxfId="12149" priority="3857" stopIfTrue="1">
      <formula>LEN(TRIM($AF$21))=0</formula>
    </cfRule>
  </conditionalFormatting>
  <conditionalFormatting sqref="AD22">
    <cfRule type="expression" dxfId="12148" priority="3858" stopIfTrue="1">
      <formula>LEN(TRIM($AD$22))=0</formula>
    </cfRule>
  </conditionalFormatting>
  <conditionalFormatting sqref="AE22">
    <cfRule type="expression" dxfId="12147" priority="3859" stopIfTrue="1">
      <formula>LEN(TRIM($AE$22))=0</formula>
    </cfRule>
  </conditionalFormatting>
  <conditionalFormatting sqref="AF22">
    <cfRule type="expression" dxfId="12146" priority="3860" stopIfTrue="1">
      <formula>LEN(TRIM($AF$22))=0</formula>
    </cfRule>
  </conditionalFormatting>
  <conditionalFormatting sqref="F26">
    <cfRule type="expression" dxfId="12145" priority="3861" stopIfTrue="1">
      <formula>LEN(TRIM($F$26))=0</formula>
    </cfRule>
  </conditionalFormatting>
  <conditionalFormatting sqref="G26">
    <cfRule type="expression" dxfId="12144" priority="3862" stopIfTrue="1">
      <formula>LEN(TRIM($G$26))=0</formula>
    </cfRule>
  </conditionalFormatting>
  <conditionalFormatting sqref="H26">
    <cfRule type="expression" dxfId="12143" priority="3863" stopIfTrue="1">
      <formula>LEN(TRIM($H$26))=0</formula>
    </cfRule>
  </conditionalFormatting>
  <conditionalFormatting sqref="J26">
    <cfRule type="expression" dxfId="12142" priority="3864" stopIfTrue="1">
      <formula>LEN(TRIM($J$26))=0</formula>
    </cfRule>
  </conditionalFormatting>
  <conditionalFormatting sqref="K26">
    <cfRule type="expression" dxfId="12141" priority="3865" stopIfTrue="1">
      <formula>LEN(TRIM($K$26))=0</formula>
    </cfRule>
  </conditionalFormatting>
  <conditionalFormatting sqref="L26">
    <cfRule type="expression" dxfId="12140" priority="3866" stopIfTrue="1">
      <formula>LEN(TRIM($L$26))=0</formula>
    </cfRule>
  </conditionalFormatting>
  <conditionalFormatting sqref="N26">
    <cfRule type="expression" dxfId="12139" priority="3867" stopIfTrue="1">
      <formula>LEN(TRIM($N$26))=0</formula>
    </cfRule>
  </conditionalFormatting>
  <conditionalFormatting sqref="O26">
    <cfRule type="expression" dxfId="12138" priority="3868" stopIfTrue="1">
      <formula>LEN(TRIM($O$26))=0</formula>
    </cfRule>
  </conditionalFormatting>
  <conditionalFormatting sqref="P26">
    <cfRule type="expression" dxfId="12137" priority="3869" stopIfTrue="1">
      <formula>LEN(TRIM($P$26))=0</formula>
    </cfRule>
  </conditionalFormatting>
  <conditionalFormatting sqref="R26">
    <cfRule type="expression" dxfId="12136" priority="3870" stopIfTrue="1">
      <formula>LEN(TRIM($R$26))=0</formula>
    </cfRule>
  </conditionalFormatting>
  <conditionalFormatting sqref="S26">
    <cfRule type="expression" dxfId="12135" priority="3871" stopIfTrue="1">
      <formula>LEN(TRIM($S$26))=0</formula>
    </cfRule>
  </conditionalFormatting>
  <conditionalFormatting sqref="T26">
    <cfRule type="expression" dxfId="12134" priority="3872" stopIfTrue="1">
      <formula>LEN(TRIM($T$26))=0</formula>
    </cfRule>
  </conditionalFormatting>
  <conditionalFormatting sqref="V26">
    <cfRule type="expression" dxfId="12133" priority="3873" stopIfTrue="1">
      <formula>LEN(TRIM($V$26))=0</formula>
    </cfRule>
  </conditionalFormatting>
  <conditionalFormatting sqref="W26">
    <cfRule type="expression" dxfId="12132" priority="3874" stopIfTrue="1">
      <formula>LEN(TRIM($W$26))=0</formula>
    </cfRule>
  </conditionalFormatting>
  <conditionalFormatting sqref="X26">
    <cfRule type="expression" dxfId="12131" priority="3875" stopIfTrue="1">
      <formula>LEN(TRIM($X$26))=0</formula>
    </cfRule>
  </conditionalFormatting>
  <conditionalFormatting sqref="Z26">
    <cfRule type="expression" dxfId="12130" priority="3876" stopIfTrue="1">
      <formula>LEN(TRIM($Z$26))=0</formula>
    </cfRule>
  </conditionalFormatting>
  <conditionalFormatting sqref="AA26">
    <cfRule type="expression" dxfId="12129" priority="3877" stopIfTrue="1">
      <formula>LEN(TRIM($AA$26))=0</formula>
    </cfRule>
  </conditionalFormatting>
  <conditionalFormatting sqref="AB26">
    <cfRule type="expression" dxfId="12128" priority="3878" stopIfTrue="1">
      <formula>LEN(TRIM($AB$26))=0</formula>
    </cfRule>
  </conditionalFormatting>
  <conditionalFormatting sqref="AD26">
    <cfRule type="expression" dxfId="12127" priority="3879" stopIfTrue="1">
      <formula>LEN(TRIM($AD$26))=0</formula>
    </cfRule>
  </conditionalFormatting>
  <conditionalFormatting sqref="AE26">
    <cfRule type="expression" dxfId="12126" priority="3880" stopIfTrue="1">
      <formula>LEN(TRIM($AE$26))=0</formula>
    </cfRule>
  </conditionalFormatting>
  <conditionalFormatting sqref="AF26">
    <cfRule type="expression" dxfId="12125" priority="3881" stopIfTrue="1">
      <formula>LEN(TRIM($AF$26))=0</formula>
    </cfRule>
  </conditionalFormatting>
  <conditionalFormatting sqref="F28">
    <cfRule type="expression" dxfId="12124" priority="3882" stopIfTrue="1">
      <formula>LEN(TRIM($F$28))=0</formula>
    </cfRule>
  </conditionalFormatting>
  <conditionalFormatting sqref="G28">
    <cfRule type="expression" dxfId="12123" priority="3883" stopIfTrue="1">
      <formula>LEN(TRIM($G$28))=0</formula>
    </cfRule>
  </conditionalFormatting>
  <conditionalFormatting sqref="H28">
    <cfRule type="expression" dxfId="12122" priority="3884" stopIfTrue="1">
      <formula>LEN(TRIM($H$28))=0</formula>
    </cfRule>
  </conditionalFormatting>
  <conditionalFormatting sqref="F29">
    <cfRule type="expression" dxfId="12121" priority="3885" stopIfTrue="1">
      <formula>LEN(TRIM($F$29))=0</formula>
    </cfRule>
  </conditionalFormatting>
  <conditionalFormatting sqref="G29">
    <cfRule type="expression" dxfId="12120" priority="3886" stopIfTrue="1">
      <formula>LEN(TRIM($G$29))=0</formula>
    </cfRule>
  </conditionalFormatting>
  <conditionalFormatting sqref="H29">
    <cfRule type="expression" dxfId="12119" priority="3887" stopIfTrue="1">
      <formula>LEN(TRIM($H$29))=0</formula>
    </cfRule>
  </conditionalFormatting>
  <conditionalFormatting sqref="F30">
    <cfRule type="expression" dxfId="12118" priority="3888" stopIfTrue="1">
      <formula>LEN(TRIM($F$30))=0</formula>
    </cfRule>
  </conditionalFormatting>
  <conditionalFormatting sqref="G30">
    <cfRule type="expression" dxfId="12117" priority="3889" stopIfTrue="1">
      <formula>LEN(TRIM($G$30))=0</formula>
    </cfRule>
  </conditionalFormatting>
  <conditionalFormatting sqref="H30">
    <cfRule type="expression" dxfId="12116" priority="3890" stopIfTrue="1">
      <formula>LEN(TRIM($H$30))=0</formula>
    </cfRule>
  </conditionalFormatting>
  <conditionalFormatting sqref="F31">
    <cfRule type="expression" dxfId="12115" priority="3891" stopIfTrue="1">
      <formula>LEN(TRIM($F$31))=0</formula>
    </cfRule>
  </conditionalFormatting>
  <conditionalFormatting sqref="G31">
    <cfRule type="expression" dxfId="12114" priority="3892" stopIfTrue="1">
      <formula>LEN(TRIM($G$31))=0</formula>
    </cfRule>
  </conditionalFormatting>
  <conditionalFormatting sqref="H31">
    <cfRule type="expression" dxfId="12113" priority="3893" stopIfTrue="1">
      <formula>LEN(TRIM($H$31))=0</formula>
    </cfRule>
  </conditionalFormatting>
  <conditionalFormatting sqref="F32">
    <cfRule type="expression" dxfId="12112" priority="3894" stopIfTrue="1">
      <formula>LEN(TRIM($F$32))=0</formula>
    </cfRule>
  </conditionalFormatting>
  <conditionalFormatting sqref="G32">
    <cfRule type="expression" dxfId="12111" priority="3895" stopIfTrue="1">
      <formula>LEN(TRIM($G$32))=0</formula>
    </cfRule>
  </conditionalFormatting>
  <conditionalFormatting sqref="H32">
    <cfRule type="expression" dxfId="12110" priority="3896" stopIfTrue="1">
      <formula>LEN(TRIM($H$32))=0</formula>
    </cfRule>
  </conditionalFormatting>
  <conditionalFormatting sqref="F33">
    <cfRule type="expression" dxfId="12109" priority="3897" stopIfTrue="1">
      <formula>LEN(TRIM($F$33))=0</formula>
    </cfRule>
  </conditionalFormatting>
  <conditionalFormatting sqref="G33">
    <cfRule type="expression" dxfId="12108" priority="3898" stopIfTrue="1">
      <formula>LEN(TRIM($G$33))=0</formula>
    </cfRule>
  </conditionalFormatting>
  <conditionalFormatting sqref="H33">
    <cfRule type="expression" dxfId="12107" priority="3899" stopIfTrue="1">
      <formula>LEN(TRIM($H$33))=0</formula>
    </cfRule>
  </conditionalFormatting>
  <conditionalFormatting sqref="F34">
    <cfRule type="expression" dxfId="12106" priority="3900" stopIfTrue="1">
      <formula>LEN(TRIM($F$34))=0</formula>
    </cfRule>
  </conditionalFormatting>
  <conditionalFormatting sqref="G34">
    <cfRule type="expression" dxfId="12105" priority="3901" stopIfTrue="1">
      <formula>LEN(TRIM($G$34))=0</formula>
    </cfRule>
  </conditionalFormatting>
  <conditionalFormatting sqref="H34">
    <cfRule type="expression" dxfId="12104" priority="3902" stopIfTrue="1">
      <formula>LEN(TRIM($H$34))=0</formula>
    </cfRule>
  </conditionalFormatting>
  <conditionalFormatting sqref="J28">
    <cfRule type="expression" dxfId="12103" priority="3903" stopIfTrue="1">
      <formula>LEN(TRIM($J$28))=0</formula>
    </cfRule>
  </conditionalFormatting>
  <conditionalFormatting sqref="K28">
    <cfRule type="expression" dxfId="12102" priority="3904" stopIfTrue="1">
      <formula>LEN(TRIM($K$28))=0</formula>
    </cfRule>
  </conditionalFormatting>
  <conditionalFormatting sqref="L28">
    <cfRule type="expression" dxfId="12101" priority="3905" stopIfTrue="1">
      <formula>LEN(TRIM($L$28))=0</formula>
    </cfRule>
  </conditionalFormatting>
  <conditionalFormatting sqref="J29">
    <cfRule type="expression" dxfId="12100" priority="3906" stopIfTrue="1">
      <formula>LEN(TRIM($J$29))=0</formula>
    </cfRule>
  </conditionalFormatting>
  <conditionalFormatting sqref="K29">
    <cfRule type="expression" dxfId="12099" priority="3907" stopIfTrue="1">
      <formula>LEN(TRIM($K$29))=0</formula>
    </cfRule>
  </conditionalFormatting>
  <conditionalFormatting sqref="L29">
    <cfRule type="expression" dxfId="12098" priority="3908" stopIfTrue="1">
      <formula>LEN(TRIM($L$29))=0</formula>
    </cfRule>
  </conditionalFormatting>
  <conditionalFormatting sqref="J30">
    <cfRule type="expression" dxfId="12097" priority="3909" stopIfTrue="1">
      <formula>LEN(TRIM($J$30))=0</formula>
    </cfRule>
  </conditionalFormatting>
  <conditionalFormatting sqref="K30">
    <cfRule type="expression" dxfId="12096" priority="3910" stopIfTrue="1">
      <formula>LEN(TRIM($K$30))=0</formula>
    </cfRule>
  </conditionalFormatting>
  <conditionalFormatting sqref="L30">
    <cfRule type="expression" dxfId="12095" priority="3911" stopIfTrue="1">
      <formula>LEN(TRIM($L$30))=0</formula>
    </cfRule>
  </conditionalFormatting>
  <conditionalFormatting sqref="J31">
    <cfRule type="expression" dxfId="12094" priority="3912" stopIfTrue="1">
      <formula>LEN(TRIM($J$31))=0</formula>
    </cfRule>
  </conditionalFormatting>
  <conditionalFormatting sqref="K31">
    <cfRule type="expression" dxfId="12093" priority="3913" stopIfTrue="1">
      <formula>LEN(TRIM($K$31))=0</formula>
    </cfRule>
  </conditionalFormatting>
  <conditionalFormatting sqref="L31">
    <cfRule type="expression" dxfId="12092" priority="3914" stopIfTrue="1">
      <formula>LEN(TRIM($L$31))=0</formula>
    </cfRule>
  </conditionalFormatting>
  <conditionalFormatting sqref="J32">
    <cfRule type="expression" dxfId="12091" priority="3915" stopIfTrue="1">
      <formula>LEN(TRIM($J$32))=0</formula>
    </cfRule>
  </conditionalFormatting>
  <conditionalFormatting sqref="K32">
    <cfRule type="expression" dxfId="12090" priority="3916" stopIfTrue="1">
      <formula>LEN(TRIM($K$32))=0</formula>
    </cfRule>
  </conditionalFormatting>
  <conditionalFormatting sqref="L32">
    <cfRule type="expression" dxfId="12089" priority="3917" stopIfTrue="1">
      <formula>LEN(TRIM($L$32))=0</formula>
    </cfRule>
  </conditionalFormatting>
  <conditionalFormatting sqref="J33">
    <cfRule type="expression" dxfId="12088" priority="3918" stopIfTrue="1">
      <formula>LEN(TRIM($J$33))=0</formula>
    </cfRule>
  </conditionalFormatting>
  <conditionalFormatting sqref="K33">
    <cfRule type="expression" dxfId="12087" priority="3919" stopIfTrue="1">
      <formula>LEN(TRIM($K$33))=0</formula>
    </cfRule>
  </conditionalFormatting>
  <conditionalFormatting sqref="L33">
    <cfRule type="expression" dxfId="12086" priority="3920" stopIfTrue="1">
      <formula>LEN(TRIM($L$33))=0</formula>
    </cfRule>
  </conditionalFormatting>
  <conditionalFormatting sqref="J34">
    <cfRule type="expression" dxfId="12085" priority="3921" stopIfTrue="1">
      <formula>LEN(TRIM($J$34))=0</formula>
    </cfRule>
  </conditionalFormatting>
  <conditionalFormatting sqref="K34">
    <cfRule type="expression" dxfId="12084" priority="3922" stopIfTrue="1">
      <formula>LEN(TRIM($K$34))=0</formula>
    </cfRule>
  </conditionalFormatting>
  <conditionalFormatting sqref="L34">
    <cfRule type="expression" dxfId="12083" priority="3923" stopIfTrue="1">
      <formula>LEN(TRIM($L$34))=0</formula>
    </cfRule>
  </conditionalFormatting>
  <conditionalFormatting sqref="N28">
    <cfRule type="expression" dxfId="12082" priority="3924" stopIfTrue="1">
      <formula>LEN(TRIM($N$28))=0</formula>
    </cfRule>
  </conditionalFormatting>
  <conditionalFormatting sqref="O28">
    <cfRule type="expression" dxfId="12081" priority="3925" stopIfTrue="1">
      <formula>LEN(TRIM($O$28))=0</formula>
    </cfRule>
  </conditionalFormatting>
  <conditionalFormatting sqref="P28">
    <cfRule type="expression" dxfId="12080" priority="3926" stopIfTrue="1">
      <formula>LEN(TRIM($P$28))=0</formula>
    </cfRule>
  </conditionalFormatting>
  <conditionalFormatting sqref="N29">
    <cfRule type="expression" dxfId="12079" priority="3927" stopIfTrue="1">
      <formula>LEN(TRIM($N$29))=0</formula>
    </cfRule>
  </conditionalFormatting>
  <conditionalFormatting sqref="O29">
    <cfRule type="expression" dxfId="12078" priority="3928" stopIfTrue="1">
      <formula>LEN(TRIM($O$29))=0</formula>
    </cfRule>
  </conditionalFormatting>
  <conditionalFormatting sqref="P29">
    <cfRule type="expression" dxfId="12077" priority="3929" stopIfTrue="1">
      <formula>LEN(TRIM($P$29))=0</formula>
    </cfRule>
  </conditionalFormatting>
  <conditionalFormatting sqref="N30">
    <cfRule type="expression" dxfId="12076" priority="3930" stopIfTrue="1">
      <formula>LEN(TRIM($N$30))=0</formula>
    </cfRule>
  </conditionalFormatting>
  <conditionalFormatting sqref="O30">
    <cfRule type="expression" dxfId="12075" priority="3931" stopIfTrue="1">
      <formula>LEN(TRIM($O$30))=0</formula>
    </cfRule>
  </conditionalFormatting>
  <conditionalFormatting sqref="P30">
    <cfRule type="expression" dxfId="12074" priority="3932" stopIfTrue="1">
      <formula>LEN(TRIM($P$30))=0</formula>
    </cfRule>
  </conditionalFormatting>
  <conditionalFormatting sqref="N31">
    <cfRule type="expression" dxfId="12073" priority="3933" stopIfTrue="1">
      <formula>LEN(TRIM($N$31))=0</formula>
    </cfRule>
  </conditionalFormatting>
  <conditionalFormatting sqref="O31">
    <cfRule type="expression" dxfId="12072" priority="3934" stopIfTrue="1">
      <formula>LEN(TRIM($O$31))=0</formula>
    </cfRule>
  </conditionalFormatting>
  <conditionalFormatting sqref="P31">
    <cfRule type="expression" dxfId="12071" priority="3935" stopIfTrue="1">
      <formula>LEN(TRIM($P$31))=0</formula>
    </cfRule>
  </conditionalFormatting>
  <conditionalFormatting sqref="N32">
    <cfRule type="expression" dxfId="12070" priority="3936" stopIfTrue="1">
      <formula>LEN(TRIM($N$32))=0</formula>
    </cfRule>
  </conditionalFormatting>
  <conditionalFormatting sqref="O32">
    <cfRule type="expression" dxfId="12069" priority="3937" stopIfTrue="1">
      <formula>LEN(TRIM($O$32))=0</formula>
    </cfRule>
  </conditionalFormatting>
  <conditionalFormatting sqref="P32">
    <cfRule type="expression" dxfId="12068" priority="3938" stopIfTrue="1">
      <formula>LEN(TRIM($P$32))=0</formula>
    </cfRule>
  </conditionalFormatting>
  <conditionalFormatting sqref="N33">
    <cfRule type="expression" dxfId="12067" priority="3939" stopIfTrue="1">
      <formula>LEN(TRIM($N$33))=0</formula>
    </cfRule>
  </conditionalFormatting>
  <conditionalFormatting sqref="O33">
    <cfRule type="expression" dxfId="12066" priority="3940" stopIfTrue="1">
      <formula>LEN(TRIM($O$33))=0</formula>
    </cfRule>
  </conditionalFormatting>
  <conditionalFormatting sqref="P33">
    <cfRule type="expression" dxfId="12065" priority="3941" stopIfTrue="1">
      <formula>LEN(TRIM($P$33))=0</formula>
    </cfRule>
  </conditionalFormatting>
  <conditionalFormatting sqref="N34">
    <cfRule type="expression" dxfId="12064" priority="3942" stopIfTrue="1">
      <formula>LEN(TRIM($N$34))=0</formula>
    </cfRule>
  </conditionalFormatting>
  <conditionalFormatting sqref="O34">
    <cfRule type="expression" dxfId="12063" priority="3943" stopIfTrue="1">
      <formula>LEN(TRIM($O$34))=0</formula>
    </cfRule>
  </conditionalFormatting>
  <conditionalFormatting sqref="P34">
    <cfRule type="expression" dxfId="12062" priority="3944" stopIfTrue="1">
      <formula>LEN(TRIM($P$34))=0</formula>
    </cfRule>
  </conditionalFormatting>
  <conditionalFormatting sqref="R28">
    <cfRule type="expression" dxfId="12061" priority="3945" stopIfTrue="1">
      <formula>LEN(TRIM($R$28))=0</formula>
    </cfRule>
  </conditionalFormatting>
  <conditionalFormatting sqref="S28">
    <cfRule type="expression" dxfId="12060" priority="3946" stopIfTrue="1">
      <formula>LEN(TRIM($S$28))=0</formula>
    </cfRule>
  </conditionalFormatting>
  <conditionalFormatting sqref="T28">
    <cfRule type="expression" dxfId="12059" priority="3947" stopIfTrue="1">
      <formula>LEN(TRIM($T$28))=0</formula>
    </cfRule>
  </conditionalFormatting>
  <conditionalFormatting sqref="R29">
    <cfRule type="expression" dxfId="12058" priority="3948" stopIfTrue="1">
      <formula>LEN(TRIM($R$29))=0</formula>
    </cfRule>
  </conditionalFormatting>
  <conditionalFormatting sqref="S29">
    <cfRule type="expression" dxfId="12057" priority="3949" stopIfTrue="1">
      <formula>LEN(TRIM($S$29))=0</formula>
    </cfRule>
  </conditionalFormatting>
  <conditionalFormatting sqref="T29">
    <cfRule type="expression" dxfId="12056" priority="3950" stopIfTrue="1">
      <formula>LEN(TRIM($T$29))=0</formula>
    </cfRule>
  </conditionalFormatting>
  <conditionalFormatting sqref="R30">
    <cfRule type="expression" dxfId="12055" priority="3951" stopIfTrue="1">
      <formula>LEN(TRIM($R$30))=0</formula>
    </cfRule>
  </conditionalFormatting>
  <conditionalFormatting sqref="S30">
    <cfRule type="expression" dxfId="12054" priority="3952" stopIfTrue="1">
      <formula>LEN(TRIM($S$30))=0</formula>
    </cfRule>
  </conditionalFormatting>
  <conditionalFormatting sqref="T30">
    <cfRule type="expression" dxfId="12053" priority="3953" stopIfTrue="1">
      <formula>LEN(TRIM($T$30))=0</formula>
    </cfRule>
  </conditionalFormatting>
  <conditionalFormatting sqref="R31">
    <cfRule type="expression" dxfId="12052" priority="3954" stopIfTrue="1">
      <formula>LEN(TRIM($R$31))=0</formula>
    </cfRule>
  </conditionalFormatting>
  <conditionalFormatting sqref="S31">
    <cfRule type="expression" dxfId="12051" priority="3955" stopIfTrue="1">
      <formula>LEN(TRIM($S$31))=0</formula>
    </cfRule>
  </conditionalFormatting>
  <conditionalFormatting sqref="T31">
    <cfRule type="expression" dxfId="12050" priority="3956" stopIfTrue="1">
      <formula>LEN(TRIM($T$31))=0</formula>
    </cfRule>
  </conditionalFormatting>
  <conditionalFormatting sqref="R32">
    <cfRule type="expression" dxfId="12049" priority="3957" stopIfTrue="1">
      <formula>LEN(TRIM($R$32))=0</formula>
    </cfRule>
  </conditionalFormatting>
  <conditionalFormatting sqref="S32">
    <cfRule type="expression" dxfId="12048" priority="3958" stopIfTrue="1">
      <formula>LEN(TRIM($S$32))=0</formula>
    </cfRule>
  </conditionalFormatting>
  <conditionalFormatting sqref="T32">
    <cfRule type="expression" dxfId="12047" priority="3959" stopIfTrue="1">
      <formula>LEN(TRIM($T$32))=0</formula>
    </cfRule>
  </conditionalFormatting>
  <conditionalFormatting sqref="R33">
    <cfRule type="expression" dxfId="12046" priority="3960" stopIfTrue="1">
      <formula>LEN(TRIM($R$33))=0</formula>
    </cfRule>
  </conditionalFormatting>
  <conditionalFormatting sqref="S33">
    <cfRule type="expression" dxfId="12045" priority="3961" stopIfTrue="1">
      <formula>LEN(TRIM($S$33))=0</formula>
    </cfRule>
  </conditionalFormatting>
  <conditionalFormatting sqref="T33">
    <cfRule type="expression" dxfId="12044" priority="3962" stopIfTrue="1">
      <formula>LEN(TRIM($T$33))=0</formula>
    </cfRule>
  </conditionalFormatting>
  <conditionalFormatting sqref="R34">
    <cfRule type="expression" dxfId="12043" priority="3963" stopIfTrue="1">
      <formula>LEN(TRIM($R$34))=0</formula>
    </cfRule>
  </conditionalFormatting>
  <conditionalFormatting sqref="S34">
    <cfRule type="expression" dxfId="12042" priority="3964" stopIfTrue="1">
      <formula>LEN(TRIM($S$34))=0</formula>
    </cfRule>
  </conditionalFormatting>
  <conditionalFormatting sqref="T34">
    <cfRule type="expression" dxfId="12041" priority="3965" stopIfTrue="1">
      <formula>LEN(TRIM($T$34))=0</formula>
    </cfRule>
  </conditionalFormatting>
  <conditionalFormatting sqref="V28">
    <cfRule type="expression" dxfId="12040" priority="3966" stopIfTrue="1">
      <formula>LEN(TRIM($V$28))=0</formula>
    </cfRule>
  </conditionalFormatting>
  <conditionalFormatting sqref="W28">
    <cfRule type="expression" dxfId="12039" priority="3967" stopIfTrue="1">
      <formula>LEN(TRIM($W$28))=0</formula>
    </cfRule>
  </conditionalFormatting>
  <conditionalFormatting sqref="X28">
    <cfRule type="expression" dxfId="12038" priority="3968" stopIfTrue="1">
      <formula>LEN(TRIM($X$28))=0</formula>
    </cfRule>
  </conditionalFormatting>
  <conditionalFormatting sqref="V29">
    <cfRule type="expression" dxfId="12037" priority="3969" stopIfTrue="1">
      <formula>LEN(TRIM($V$29))=0</formula>
    </cfRule>
  </conditionalFormatting>
  <conditionalFormatting sqref="W29">
    <cfRule type="expression" dxfId="12036" priority="3970" stopIfTrue="1">
      <formula>LEN(TRIM($W$29))=0</formula>
    </cfRule>
  </conditionalFormatting>
  <conditionalFormatting sqref="X29">
    <cfRule type="expression" dxfId="12035" priority="3971" stopIfTrue="1">
      <formula>LEN(TRIM($X$29))=0</formula>
    </cfRule>
  </conditionalFormatting>
  <conditionalFormatting sqref="V30">
    <cfRule type="expression" dxfId="12034" priority="3972" stopIfTrue="1">
      <formula>LEN(TRIM($V$30))=0</formula>
    </cfRule>
  </conditionalFormatting>
  <conditionalFormatting sqref="W30">
    <cfRule type="expression" dxfId="12033" priority="3973" stopIfTrue="1">
      <formula>LEN(TRIM($W$30))=0</formula>
    </cfRule>
  </conditionalFormatting>
  <conditionalFormatting sqref="X30">
    <cfRule type="expression" dxfId="12032" priority="3974" stopIfTrue="1">
      <formula>LEN(TRIM($X$30))=0</formula>
    </cfRule>
  </conditionalFormatting>
  <conditionalFormatting sqref="V31">
    <cfRule type="expression" dxfId="12031" priority="3975" stopIfTrue="1">
      <formula>LEN(TRIM($V$31))=0</formula>
    </cfRule>
  </conditionalFormatting>
  <conditionalFormatting sqref="W31">
    <cfRule type="expression" dxfId="12030" priority="3976" stopIfTrue="1">
      <formula>LEN(TRIM($W$31))=0</formula>
    </cfRule>
  </conditionalFormatting>
  <conditionalFormatting sqref="X31">
    <cfRule type="expression" dxfId="12029" priority="3977" stopIfTrue="1">
      <formula>LEN(TRIM($X$31))=0</formula>
    </cfRule>
  </conditionalFormatting>
  <conditionalFormatting sqref="V32">
    <cfRule type="expression" dxfId="12028" priority="3978" stopIfTrue="1">
      <formula>LEN(TRIM($V$32))=0</formula>
    </cfRule>
  </conditionalFormatting>
  <conditionalFormatting sqref="W32">
    <cfRule type="expression" dxfId="12027" priority="3979" stopIfTrue="1">
      <formula>LEN(TRIM($W$32))=0</formula>
    </cfRule>
  </conditionalFormatting>
  <conditionalFormatting sqref="X32">
    <cfRule type="expression" dxfId="12026" priority="3980" stopIfTrue="1">
      <formula>LEN(TRIM($X$32))=0</formula>
    </cfRule>
  </conditionalFormatting>
  <conditionalFormatting sqref="V33">
    <cfRule type="expression" dxfId="12025" priority="3981" stopIfTrue="1">
      <formula>LEN(TRIM($V$33))=0</formula>
    </cfRule>
  </conditionalFormatting>
  <conditionalFormatting sqref="W33">
    <cfRule type="expression" dxfId="12024" priority="3982" stopIfTrue="1">
      <formula>LEN(TRIM($W$33))=0</formula>
    </cfRule>
  </conditionalFormatting>
  <conditionalFormatting sqref="X33">
    <cfRule type="expression" dxfId="12023" priority="3983" stopIfTrue="1">
      <formula>LEN(TRIM($X$33))=0</formula>
    </cfRule>
  </conditionalFormatting>
  <conditionalFormatting sqref="V34">
    <cfRule type="expression" dxfId="12022" priority="3984" stopIfTrue="1">
      <formula>LEN(TRIM($V$34))=0</formula>
    </cfRule>
  </conditionalFormatting>
  <conditionalFormatting sqref="W34">
    <cfRule type="expression" dxfId="12021" priority="3985" stopIfTrue="1">
      <formula>LEN(TRIM($W$34))=0</formula>
    </cfRule>
  </conditionalFormatting>
  <conditionalFormatting sqref="X34">
    <cfRule type="expression" dxfId="12020" priority="3986" stopIfTrue="1">
      <formula>LEN(TRIM($X$34))=0</formula>
    </cfRule>
  </conditionalFormatting>
  <conditionalFormatting sqref="Z28">
    <cfRule type="expression" dxfId="12019" priority="3987" stopIfTrue="1">
      <formula>LEN(TRIM($Z$28))=0</formula>
    </cfRule>
  </conditionalFormatting>
  <conditionalFormatting sqref="AA28">
    <cfRule type="expression" dxfId="12018" priority="3988" stopIfTrue="1">
      <formula>LEN(TRIM($AA$28))=0</formula>
    </cfRule>
  </conditionalFormatting>
  <conditionalFormatting sqref="AB28">
    <cfRule type="expression" dxfId="12017" priority="3989" stopIfTrue="1">
      <formula>LEN(TRIM($AB$28))=0</formula>
    </cfRule>
  </conditionalFormatting>
  <conditionalFormatting sqref="Z29">
    <cfRule type="expression" dxfId="12016" priority="3990" stopIfTrue="1">
      <formula>LEN(TRIM($Z$29))=0</formula>
    </cfRule>
  </conditionalFormatting>
  <conditionalFormatting sqref="AA29">
    <cfRule type="expression" dxfId="12015" priority="3991" stopIfTrue="1">
      <formula>LEN(TRIM($AA$29))=0</formula>
    </cfRule>
  </conditionalFormatting>
  <conditionalFormatting sqref="AB29">
    <cfRule type="expression" dxfId="12014" priority="3992" stopIfTrue="1">
      <formula>LEN(TRIM($AB$29))=0</formula>
    </cfRule>
  </conditionalFormatting>
  <conditionalFormatting sqref="Z30">
    <cfRule type="expression" dxfId="12013" priority="3993" stopIfTrue="1">
      <formula>LEN(TRIM($Z$30))=0</formula>
    </cfRule>
  </conditionalFormatting>
  <conditionalFormatting sqref="AA30">
    <cfRule type="expression" dxfId="12012" priority="3994" stopIfTrue="1">
      <formula>LEN(TRIM($AA$30))=0</formula>
    </cfRule>
  </conditionalFormatting>
  <conditionalFormatting sqref="AB30">
    <cfRule type="expression" dxfId="12011" priority="3995" stopIfTrue="1">
      <formula>LEN(TRIM($AB$30))=0</formula>
    </cfRule>
  </conditionalFormatting>
  <conditionalFormatting sqref="Z31">
    <cfRule type="expression" dxfId="12010" priority="3996" stopIfTrue="1">
      <formula>LEN(TRIM($Z$31))=0</formula>
    </cfRule>
  </conditionalFormatting>
  <conditionalFormatting sqref="AA31">
    <cfRule type="expression" dxfId="12009" priority="3997" stopIfTrue="1">
      <formula>LEN(TRIM($AA$31))=0</formula>
    </cfRule>
  </conditionalFormatting>
  <conditionalFormatting sqref="AB31">
    <cfRule type="expression" dxfId="12008" priority="3998" stopIfTrue="1">
      <formula>LEN(TRIM($AB$31))=0</formula>
    </cfRule>
  </conditionalFormatting>
  <conditionalFormatting sqref="Z32">
    <cfRule type="expression" dxfId="12007" priority="3999" stopIfTrue="1">
      <formula>LEN(TRIM($Z$32))=0</formula>
    </cfRule>
  </conditionalFormatting>
  <conditionalFormatting sqref="AA32">
    <cfRule type="expression" dxfId="12006" priority="4000" stopIfTrue="1">
      <formula>LEN(TRIM($AA$32))=0</formula>
    </cfRule>
  </conditionalFormatting>
  <conditionalFormatting sqref="AB32">
    <cfRule type="expression" dxfId="12005" priority="4001" stopIfTrue="1">
      <formula>LEN(TRIM($AB$32))=0</formula>
    </cfRule>
  </conditionalFormatting>
  <conditionalFormatting sqref="Z33">
    <cfRule type="expression" dxfId="12004" priority="4002" stopIfTrue="1">
      <formula>LEN(TRIM($Z$33))=0</formula>
    </cfRule>
  </conditionalFormatting>
  <conditionalFormatting sqref="AA33">
    <cfRule type="expression" dxfId="12003" priority="4003" stopIfTrue="1">
      <formula>LEN(TRIM($AA$33))=0</formula>
    </cfRule>
  </conditionalFormatting>
  <conditionalFormatting sqref="AB33">
    <cfRule type="expression" dxfId="12002" priority="4004" stopIfTrue="1">
      <formula>LEN(TRIM($AB$33))=0</formula>
    </cfRule>
  </conditionalFormatting>
  <conditionalFormatting sqref="Z34">
    <cfRule type="expression" dxfId="12001" priority="4005" stopIfTrue="1">
      <formula>LEN(TRIM($Z$34))=0</formula>
    </cfRule>
  </conditionalFormatting>
  <conditionalFormatting sqref="AA34">
    <cfRule type="expression" dxfId="12000" priority="4006" stopIfTrue="1">
      <formula>LEN(TRIM($AA$34))=0</formula>
    </cfRule>
  </conditionalFormatting>
  <conditionalFormatting sqref="AB34">
    <cfRule type="expression" dxfId="11999" priority="4007" stopIfTrue="1">
      <formula>LEN(TRIM($AB$34))=0</formula>
    </cfRule>
  </conditionalFormatting>
  <conditionalFormatting sqref="AD28">
    <cfRule type="expression" dxfId="11998" priority="4008" stopIfTrue="1">
      <formula>LEN(TRIM($AD$28))=0</formula>
    </cfRule>
  </conditionalFormatting>
  <conditionalFormatting sqref="AE28">
    <cfRule type="expression" dxfId="11997" priority="4009" stopIfTrue="1">
      <formula>LEN(TRIM($AE$28))=0</formula>
    </cfRule>
  </conditionalFormatting>
  <conditionalFormatting sqref="AF28">
    <cfRule type="expression" dxfId="11996" priority="4010" stopIfTrue="1">
      <formula>LEN(TRIM($AF$28))=0</formula>
    </cfRule>
  </conditionalFormatting>
  <conditionalFormatting sqref="AD29">
    <cfRule type="expression" dxfId="11995" priority="4011" stopIfTrue="1">
      <formula>LEN(TRIM($AD$29))=0</formula>
    </cfRule>
  </conditionalFormatting>
  <conditionalFormatting sqref="AE29">
    <cfRule type="expression" dxfId="11994" priority="4012" stopIfTrue="1">
      <formula>LEN(TRIM($AE$29))=0</formula>
    </cfRule>
  </conditionalFormatting>
  <conditionalFormatting sqref="AF29">
    <cfRule type="expression" dxfId="11993" priority="4013" stopIfTrue="1">
      <formula>LEN(TRIM($AF$29))=0</formula>
    </cfRule>
  </conditionalFormatting>
  <conditionalFormatting sqref="AD30">
    <cfRule type="expression" dxfId="11992" priority="4014" stopIfTrue="1">
      <formula>LEN(TRIM($AD$30))=0</formula>
    </cfRule>
  </conditionalFormatting>
  <conditionalFormatting sqref="AE30">
    <cfRule type="expression" dxfId="11991" priority="4015" stopIfTrue="1">
      <formula>LEN(TRIM($AE$30))=0</formula>
    </cfRule>
  </conditionalFormatting>
  <conditionalFormatting sqref="AF30">
    <cfRule type="expression" dxfId="11990" priority="4016" stopIfTrue="1">
      <formula>LEN(TRIM($AF$30))=0</formula>
    </cfRule>
  </conditionalFormatting>
  <conditionalFormatting sqref="AD31">
    <cfRule type="expression" dxfId="11989" priority="4017" stopIfTrue="1">
      <formula>LEN(TRIM($AD$31))=0</formula>
    </cfRule>
  </conditionalFormatting>
  <conditionalFormatting sqref="AE31">
    <cfRule type="expression" dxfId="11988" priority="4018" stopIfTrue="1">
      <formula>LEN(TRIM($AE$31))=0</formula>
    </cfRule>
  </conditionalFormatting>
  <conditionalFormatting sqref="AF31">
    <cfRule type="expression" dxfId="11987" priority="4019" stopIfTrue="1">
      <formula>LEN(TRIM($AF$31))=0</formula>
    </cfRule>
  </conditionalFormatting>
  <conditionalFormatting sqref="AD32">
    <cfRule type="expression" dxfId="11986" priority="4020" stopIfTrue="1">
      <formula>LEN(TRIM($AD$32))=0</formula>
    </cfRule>
  </conditionalFormatting>
  <conditionalFormatting sqref="AE32">
    <cfRule type="expression" dxfId="11985" priority="4021" stopIfTrue="1">
      <formula>LEN(TRIM($AE$32))=0</formula>
    </cfRule>
  </conditionalFormatting>
  <conditionalFormatting sqref="AF32">
    <cfRule type="expression" dxfId="11984" priority="4022" stopIfTrue="1">
      <formula>LEN(TRIM($AF$32))=0</formula>
    </cfRule>
  </conditionalFormatting>
  <conditionalFormatting sqref="AD33">
    <cfRule type="expression" dxfId="11983" priority="4023" stopIfTrue="1">
      <formula>LEN(TRIM($AD$33))=0</formula>
    </cfRule>
  </conditionalFormatting>
  <conditionalFormatting sqref="AE33">
    <cfRule type="expression" dxfId="11982" priority="4024" stopIfTrue="1">
      <formula>LEN(TRIM($AE$33))=0</formula>
    </cfRule>
  </conditionalFormatting>
  <conditionalFormatting sqref="AF33">
    <cfRule type="expression" dxfId="11981" priority="4025" stopIfTrue="1">
      <formula>LEN(TRIM($AF$33))=0</formula>
    </cfRule>
  </conditionalFormatting>
  <conditionalFormatting sqref="AD34">
    <cfRule type="expression" dxfId="11980" priority="4026" stopIfTrue="1">
      <formula>LEN(TRIM($AD$34))=0</formula>
    </cfRule>
  </conditionalFormatting>
  <conditionalFormatting sqref="AE34">
    <cfRule type="expression" dxfId="11979" priority="4027" stopIfTrue="1">
      <formula>LEN(TRIM($AE$34))=0</formula>
    </cfRule>
  </conditionalFormatting>
  <conditionalFormatting sqref="AF34">
    <cfRule type="expression" dxfId="11978" priority="4028" stopIfTrue="1">
      <formula>LEN(TRIM($AF$34))=0</formula>
    </cfRule>
  </conditionalFormatting>
  <conditionalFormatting sqref="F36">
    <cfRule type="expression" dxfId="11977" priority="4029" stopIfTrue="1">
      <formula>LEN(TRIM($F$36))=0</formula>
    </cfRule>
  </conditionalFormatting>
  <conditionalFormatting sqref="G36">
    <cfRule type="expression" dxfId="11976" priority="4030" stopIfTrue="1">
      <formula>LEN(TRIM($G$36))=0</formula>
    </cfRule>
  </conditionalFormatting>
  <conditionalFormatting sqref="H36">
    <cfRule type="expression" dxfId="11975" priority="4031" stopIfTrue="1">
      <formula>LEN(TRIM($H$36))=0</formula>
    </cfRule>
  </conditionalFormatting>
  <conditionalFormatting sqref="J36">
    <cfRule type="expression" dxfId="11974" priority="4032" stopIfTrue="1">
      <formula>LEN(TRIM($J$36))=0</formula>
    </cfRule>
  </conditionalFormatting>
  <conditionalFormatting sqref="K36">
    <cfRule type="expression" dxfId="11973" priority="4033" stopIfTrue="1">
      <formula>LEN(TRIM($K$36))=0</formula>
    </cfRule>
  </conditionalFormatting>
  <conditionalFormatting sqref="L36">
    <cfRule type="expression" dxfId="11972" priority="4034" stopIfTrue="1">
      <formula>LEN(TRIM($L$36))=0</formula>
    </cfRule>
  </conditionalFormatting>
  <conditionalFormatting sqref="N36">
    <cfRule type="expression" dxfId="11971" priority="4035" stopIfTrue="1">
      <formula>LEN(TRIM($N$36))=0</formula>
    </cfRule>
  </conditionalFormatting>
  <conditionalFormatting sqref="O36">
    <cfRule type="expression" dxfId="11970" priority="4036" stopIfTrue="1">
      <formula>LEN(TRIM($O$36))=0</formula>
    </cfRule>
  </conditionalFormatting>
  <conditionalFormatting sqref="P36">
    <cfRule type="expression" dxfId="11969" priority="4037" stopIfTrue="1">
      <formula>LEN(TRIM($P$36))=0</formula>
    </cfRule>
  </conditionalFormatting>
  <conditionalFormatting sqref="R36">
    <cfRule type="expression" dxfId="11968" priority="4038" stopIfTrue="1">
      <formula>LEN(TRIM($R$36))=0</formula>
    </cfRule>
  </conditionalFormatting>
  <conditionalFormatting sqref="S36">
    <cfRule type="expression" dxfId="11967" priority="4039" stopIfTrue="1">
      <formula>LEN(TRIM($S$36))=0</formula>
    </cfRule>
  </conditionalFormatting>
  <conditionalFormatting sqref="T36">
    <cfRule type="expression" dxfId="11966" priority="4040" stopIfTrue="1">
      <formula>LEN(TRIM($T$36))=0</formula>
    </cfRule>
  </conditionalFormatting>
  <conditionalFormatting sqref="V36">
    <cfRule type="expression" dxfId="11965" priority="4041" stopIfTrue="1">
      <formula>LEN(TRIM($V$36))=0</formula>
    </cfRule>
  </conditionalFormatting>
  <conditionalFormatting sqref="W36">
    <cfRule type="expression" dxfId="11964" priority="4042" stopIfTrue="1">
      <formula>LEN(TRIM($W$36))=0</formula>
    </cfRule>
  </conditionalFormatting>
  <conditionalFormatting sqref="X36">
    <cfRule type="expression" dxfId="11963" priority="4043" stopIfTrue="1">
      <formula>LEN(TRIM($X$36))=0</formula>
    </cfRule>
  </conditionalFormatting>
  <conditionalFormatting sqref="Z36">
    <cfRule type="expression" dxfId="11962" priority="4044" stopIfTrue="1">
      <formula>LEN(TRIM($Z$36))=0</formula>
    </cfRule>
  </conditionalFormatting>
  <conditionalFormatting sqref="AA36">
    <cfRule type="expression" dxfId="11961" priority="4045" stopIfTrue="1">
      <formula>LEN(TRIM($AA$36))=0</formula>
    </cfRule>
  </conditionalFormatting>
  <conditionalFormatting sqref="AB36">
    <cfRule type="expression" dxfId="11960" priority="4046" stopIfTrue="1">
      <formula>LEN(TRIM($AB$36))=0</formula>
    </cfRule>
  </conditionalFormatting>
  <conditionalFormatting sqref="AD36">
    <cfRule type="expression" dxfId="11959" priority="4047" stopIfTrue="1">
      <formula>LEN(TRIM($AD$36))=0</formula>
    </cfRule>
  </conditionalFormatting>
  <conditionalFormatting sqref="AE36">
    <cfRule type="expression" dxfId="11958" priority="4048" stopIfTrue="1">
      <formula>LEN(TRIM($AE$36))=0</formula>
    </cfRule>
  </conditionalFormatting>
  <conditionalFormatting sqref="AF36">
    <cfRule type="expression" dxfId="11957" priority="4049" stopIfTrue="1">
      <formula>LEN(TRIM($AF$36))=0</formula>
    </cfRule>
  </conditionalFormatting>
  <conditionalFormatting sqref="F42">
    <cfRule type="expression" dxfId="11956" priority="4050" stopIfTrue="1">
      <formula>LEN(TRIM($F$42))=0</formula>
    </cfRule>
  </conditionalFormatting>
  <conditionalFormatting sqref="G42">
    <cfRule type="expression" dxfId="11955" priority="4051" stopIfTrue="1">
      <formula>LEN(TRIM($G$42))=0</formula>
    </cfRule>
  </conditionalFormatting>
  <conditionalFormatting sqref="H42">
    <cfRule type="expression" dxfId="11954" priority="4052" stopIfTrue="1">
      <formula>LEN(TRIM($H$42))=0</formula>
    </cfRule>
  </conditionalFormatting>
  <conditionalFormatting sqref="J42">
    <cfRule type="expression" dxfId="11953" priority="4053" stopIfTrue="1">
      <formula>LEN(TRIM($J$42))=0</formula>
    </cfRule>
  </conditionalFormatting>
  <conditionalFormatting sqref="K42">
    <cfRule type="expression" dxfId="11952" priority="4054" stopIfTrue="1">
      <formula>LEN(TRIM($K$42))=0</formula>
    </cfRule>
  </conditionalFormatting>
  <conditionalFormatting sqref="L42">
    <cfRule type="expression" dxfId="11951" priority="4055" stopIfTrue="1">
      <formula>LEN(TRIM($L$42))=0</formula>
    </cfRule>
  </conditionalFormatting>
  <conditionalFormatting sqref="N42">
    <cfRule type="expression" dxfId="11950" priority="4056" stopIfTrue="1">
      <formula>LEN(TRIM($N$42))=0</formula>
    </cfRule>
  </conditionalFormatting>
  <conditionalFormatting sqref="O42">
    <cfRule type="expression" dxfId="11949" priority="4057" stopIfTrue="1">
      <formula>LEN(TRIM($O$42))=0</formula>
    </cfRule>
  </conditionalFormatting>
  <conditionalFormatting sqref="P42">
    <cfRule type="expression" dxfId="11948" priority="4058" stopIfTrue="1">
      <formula>LEN(TRIM($P$42))=0</formula>
    </cfRule>
  </conditionalFormatting>
  <conditionalFormatting sqref="R42">
    <cfRule type="expression" dxfId="11947" priority="4059" stopIfTrue="1">
      <formula>LEN(TRIM($R$42))=0</formula>
    </cfRule>
  </conditionalFormatting>
  <conditionalFormatting sqref="S42">
    <cfRule type="expression" dxfId="11946" priority="4060" stopIfTrue="1">
      <formula>LEN(TRIM($S$42))=0</formula>
    </cfRule>
  </conditionalFormatting>
  <conditionalFormatting sqref="T42">
    <cfRule type="expression" dxfId="11945" priority="4061" stopIfTrue="1">
      <formula>LEN(TRIM($T$42))=0</formula>
    </cfRule>
  </conditionalFormatting>
  <conditionalFormatting sqref="V42">
    <cfRule type="expression" dxfId="11944" priority="4062" stopIfTrue="1">
      <formula>LEN(TRIM($V$42))=0</formula>
    </cfRule>
  </conditionalFormatting>
  <conditionalFormatting sqref="W42">
    <cfRule type="expression" dxfId="11943" priority="4063" stopIfTrue="1">
      <formula>LEN(TRIM($W$42))=0</formula>
    </cfRule>
  </conditionalFormatting>
  <conditionalFormatting sqref="X42">
    <cfRule type="expression" dxfId="11942" priority="4064" stopIfTrue="1">
      <formula>LEN(TRIM($X$42))=0</formula>
    </cfRule>
  </conditionalFormatting>
  <conditionalFormatting sqref="Z42">
    <cfRule type="expression" dxfId="11941" priority="4065" stopIfTrue="1">
      <formula>LEN(TRIM($Z$42))=0</formula>
    </cfRule>
  </conditionalFormatting>
  <conditionalFormatting sqref="AA42">
    <cfRule type="expression" dxfId="11940" priority="4066" stopIfTrue="1">
      <formula>LEN(TRIM($AA$42))=0</formula>
    </cfRule>
  </conditionalFormatting>
  <conditionalFormatting sqref="AB42">
    <cfRule type="expression" dxfId="11939" priority="4067" stopIfTrue="1">
      <formula>LEN(TRIM($AB$42))=0</formula>
    </cfRule>
  </conditionalFormatting>
  <conditionalFormatting sqref="AD42">
    <cfRule type="expression" dxfId="11938" priority="4068" stopIfTrue="1">
      <formula>LEN(TRIM($AD$42))=0</formula>
    </cfRule>
  </conditionalFormatting>
  <conditionalFormatting sqref="AE42">
    <cfRule type="expression" dxfId="11937" priority="4069" stopIfTrue="1">
      <formula>LEN(TRIM($AE$42))=0</formula>
    </cfRule>
  </conditionalFormatting>
  <conditionalFormatting sqref="AF42">
    <cfRule type="expression" dxfId="11936" priority="4070" stopIfTrue="1">
      <formula>LEN(TRIM($AF$42))=0</formula>
    </cfRule>
  </conditionalFormatting>
  <conditionalFormatting sqref="F44">
    <cfRule type="expression" dxfId="11935" priority="4071" stopIfTrue="1">
      <formula>LEN(TRIM($F$44))=0</formula>
    </cfRule>
  </conditionalFormatting>
  <conditionalFormatting sqref="G44">
    <cfRule type="expression" dxfId="11934" priority="4072" stopIfTrue="1">
      <formula>LEN(TRIM($G$44))=0</formula>
    </cfRule>
  </conditionalFormatting>
  <conditionalFormatting sqref="H44">
    <cfRule type="expression" dxfId="11933" priority="4073" stopIfTrue="1">
      <formula>LEN(TRIM($H$44))=0</formula>
    </cfRule>
  </conditionalFormatting>
  <conditionalFormatting sqref="J44">
    <cfRule type="expression" dxfId="11932" priority="4074" stopIfTrue="1">
      <formula>LEN(TRIM($J$44))=0</formula>
    </cfRule>
  </conditionalFormatting>
  <conditionalFormatting sqref="K44">
    <cfRule type="expression" dxfId="11931" priority="4075" stopIfTrue="1">
      <formula>LEN(TRIM($K$44))=0</formula>
    </cfRule>
  </conditionalFormatting>
  <conditionalFormatting sqref="L44">
    <cfRule type="expression" dxfId="11930" priority="4076" stopIfTrue="1">
      <formula>LEN(TRIM($L$44))=0</formula>
    </cfRule>
  </conditionalFormatting>
  <conditionalFormatting sqref="N44">
    <cfRule type="expression" dxfId="11929" priority="4077" stopIfTrue="1">
      <formula>LEN(TRIM($N$44))=0</formula>
    </cfRule>
  </conditionalFormatting>
  <conditionalFormatting sqref="O44">
    <cfRule type="expression" dxfId="11928" priority="4078" stopIfTrue="1">
      <formula>LEN(TRIM($O$44))=0</formula>
    </cfRule>
  </conditionalFormatting>
  <conditionalFormatting sqref="P44">
    <cfRule type="expression" dxfId="11927" priority="4079" stopIfTrue="1">
      <formula>LEN(TRIM($P$44))=0</formula>
    </cfRule>
  </conditionalFormatting>
  <conditionalFormatting sqref="R44">
    <cfRule type="expression" dxfId="11926" priority="4080" stopIfTrue="1">
      <formula>LEN(TRIM($R$44))=0</formula>
    </cfRule>
  </conditionalFormatting>
  <conditionalFormatting sqref="S44">
    <cfRule type="expression" dxfId="11925" priority="4081" stopIfTrue="1">
      <formula>LEN(TRIM($S$44))=0</formula>
    </cfRule>
  </conditionalFormatting>
  <conditionalFormatting sqref="T44">
    <cfRule type="expression" dxfId="11924" priority="4082" stopIfTrue="1">
      <formula>LEN(TRIM($T$44))=0</formula>
    </cfRule>
  </conditionalFormatting>
  <conditionalFormatting sqref="V44">
    <cfRule type="expression" dxfId="11923" priority="4083" stopIfTrue="1">
      <formula>LEN(TRIM($V$44))=0</formula>
    </cfRule>
  </conditionalFormatting>
  <conditionalFormatting sqref="W44">
    <cfRule type="expression" dxfId="11922" priority="4084" stopIfTrue="1">
      <formula>LEN(TRIM($W$44))=0</formula>
    </cfRule>
  </conditionalFormatting>
  <conditionalFormatting sqref="X44">
    <cfRule type="expression" dxfId="11921" priority="4085" stopIfTrue="1">
      <formula>LEN(TRIM($X$44))=0</formula>
    </cfRule>
  </conditionalFormatting>
  <conditionalFormatting sqref="Z44">
    <cfRule type="expression" dxfId="11920" priority="4086" stopIfTrue="1">
      <formula>LEN(TRIM($Z$44))=0</formula>
    </cfRule>
  </conditionalFormatting>
  <conditionalFormatting sqref="AA44">
    <cfRule type="expression" dxfId="11919" priority="4087" stopIfTrue="1">
      <formula>LEN(TRIM($AA$44))=0</formula>
    </cfRule>
  </conditionalFormatting>
  <conditionalFormatting sqref="AB44">
    <cfRule type="expression" dxfId="11918" priority="4088" stopIfTrue="1">
      <formula>LEN(TRIM($AB$44))=0</formula>
    </cfRule>
  </conditionalFormatting>
  <conditionalFormatting sqref="AD44">
    <cfRule type="expression" dxfId="11917" priority="4089" stopIfTrue="1">
      <formula>LEN(TRIM($AD$44))=0</formula>
    </cfRule>
  </conditionalFormatting>
  <conditionalFormatting sqref="AE44">
    <cfRule type="expression" dxfId="11916" priority="4090" stopIfTrue="1">
      <formula>LEN(TRIM($AE$44))=0</formula>
    </cfRule>
  </conditionalFormatting>
  <conditionalFormatting sqref="AF44">
    <cfRule type="expression" dxfId="11915" priority="4091" stopIfTrue="1">
      <formula>LEN(TRIM($AF$44))=0</formula>
    </cfRule>
  </conditionalFormatting>
  <conditionalFormatting sqref="F46">
    <cfRule type="expression" dxfId="11914" priority="4092" stopIfTrue="1">
      <formula>LEN(TRIM($F$46))=0</formula>
    </cfRule>
  </conditionalFormatting>
  <conditionalFormatting sqref="G46">
    <cfRule type="expression" dxfId="11913" priority="4093" stopIfTrue="1">
      <formula>LEN(TRIM($G$46))=0</formula>
    </cfRule>
  </conditionalFormatting>
  <conditionalFormatting sqref="H46">
    <cfRule type="expression" dxfId="11912" priority="4094" stopIfTrue="1">
      <formula>LEN(TRIM($H$46))=0</formula>
    </cfRule>
  </conditionalFormatting>
  <conditionalFormatting sqref="F47">
    <cfRule type="expression" dxfId="11911" priority="4095" stopIfTrue="1">
      <formula>LEN(TRIM($F$47))=0</formula>
    </cfRule>
  </conditionalFormatting>
  <conditionalFormatting sqref="G47">
    <cfRule type="expression" dxfId="11910" priority="4096" stopIfTrue="1">
      <formula>LEN(TRIM($G$47))=0</formula>
    </cfRule>
  </conditionalFormatting>
  <conditionalFormatting sqref="H47">
    <cfRule type="expression" dxfId="11909" priority="4097" stopIfTrue="1">
      <formula>LEN(TRIM($H$47))=0</formula>
    </cfRule>
  </conditionalFormatting>
  <conditionalFormatting sqref="J46">
    <cfRule type="expression" dxfId="11908" priority="4098" stopIfTrue="1">
      <formula>LEN(TRIM($J$46))=0</formula>
    </cfRule>
  </conditionalFormatting>
  <conditionalFormatting sqref="K46">
    <cfRule type="expression" dxfId="11907" priority="4099" stopIfTrue="1">
      <formula>LEN(TRIM($K$46))=0</formula>
    </cfRule>
  </conditionalFormatting>
  <conditionalFormatting sqref="L46">
    <cfRule type="expression" dxfId="11906" priority="4100" stopIfTrue="1">
      <formula>LEN(TRIM($L$46))=0</formula>
    </cfRule>
  </conditionalFormatting>
  <conditionalFormatting sqref="J47">
    <cfRule type="expression" dxfId="11905" priority="4101" stopIfTrue="1">
      <formula>LEN(TRIM($J$47))=0</formula>
    </cfRule>
  </conditionalFormatting>
  <conditionalFormatting sqref="K47">
    <cfRule type="expression" dxfId="11904" priority="4102" stopIfTrue="1">
      <formula>LEN(TRIM($K$47))=0</formula>
    </cfRule>
  </conditionalFormatting>
  <conditionalFormatting sqref="L47">
    <cfRule type="expression" dxfId="11903" priority="4103" stopIfTrue="1">
      <formula>LEN(TRIM($L$47))=0</formula>
    </cfRule>
  </conditionalFormatting>
  <conditionalFormatting sqref="N46">
    <cfRule type="expression" dxfId="11902" priority="4104" stopIfTrue="1">
      <formula>LEN(TRIM($N$46))=0</formula>
    </cfRule>
  </conditionalFormatting>
  <conditionalFormatting sqref="O46">
    <cfRule type="expression" dxfId="11901" priority="4105" stopIfTrue="1">
      <formula>LEN(TRIM($O$46))=0</formula>
    </cfRule>
  </conditionalFormatting>
  <conditionalFormatting sqref="P46">
    <cfRule type="expression" dxfId="11900" priority="4106" stopIfTrue="1">
      <formula>LEN(TRIM($P$46))=0</formula>
    </cfRule>
  </conditionalFormatting>
  <conditionalFormatting sqref="N47">
    <cfRule type="expression" dxfId="11899" priority="4107" stopIfTrue="1">
      <formula>LEN(TRIM($N$47))=0</formula>
    </cfRule>
  </conditionalFormatting>
  <conditionalFormatting sqref="O47">
    <cfRule type="expression" dxfId="11898" priority="4108" stopIfTrue="1">
      <formula>LEN(TRIM($O$47))=0</formula>
    </cfRule>
  </conditionalFormatting>
  <conditionalFormatting sqref="P47">
    <cfRule type="expression" dxfId="11897" priority="4109" stopIfTrue="1">
      <formula>LEN(TRIM($P$47))=0</formula>
    </cfRule>
  </conditionalFormatting>
  <conditionalFormatting sqref="R46">
    <cfRule type="expression" dxfId="11896" priority="4110" stopIfTrue="1">
      <formula>LEN(TRIM($R$46))=0</formula>
    </cfRule>
  </conditionalFormatting>
  <conditionalFormatting sqref="S46">
    <cfRule type="expression" dxfId="11895" priority="4111" stopIfTrue="1">
      <formula>LEN(TRIM($S$46))=0</formula>
    </cfRule>
  </conditionalFormatting>
  <conditionalFormatting sqref="T46">
    <cfRule type="expression" dxfId="11894" priority="4112" stopIfTrue="1">
      <formula>LEN(TRIM($T$46))=0</formula>
    </cfRule>
  </conditionalFormatting>
  <conditionalFormatting sqref="R47">
    <cfRule type="expression" dxfId="11893" priority="4113" stopIfTrue="1">
      <formula>LEN(TRIM($R$47))=0</formula>
    </cfRule>
  </conditionalFormatting>
  <conditionalFormatting sqref="S47">
    <cfRule type="expression" dxfId="11892" priority="4114" stopIfTrue="1">
      <formula>LEN(TRIM($S$47))=0</formula>
    </cfRule>
  </conditionalFormatting>
  <conditionalFormatting sqref="T47">
    <cfRule type="expression" dxfId="11891" priority="4115" stopIfTrue="1">
      <formula>LEN(TRIM($T$47))=0</formula>
    </cfRule>
  </conditionalFormatting>
  <conditionalFormatting sqref="V46">
    <cfRule type="expression" dxfId="11890" priority="4116" stopIfTrue="1">
      <formula>LEN(TRIM($V$46))=0</formula>
    </cfRule>
  </conditionalFormatting>
  <conditionalFormatting sqref="W46">
    <cfRule type="expression" dxfId="11889" priority="4117" stopIfTrue="1">
      <formula>LEN(TRIM($W$46))=0</formula>
    </cfRule>
  </conditionalFormatting>
  <conditionalFormatting sqref="X46">
    <cfRule type="expression" dxfId="11888" priority="4118" stopIfTrue="1">
      <formula>LEN(TRIM($X$46))=0</formula>
    </cfRule>
  </conditionalFormatting>
  <conditionalFormatting sqref="V47">
    <cfRule type="expression" dxfId="11887" priority="4119" stopIfTrue="1">
      <formula>LEN(TRIM($V$47))=0</formula>
    </cfRule>
  </conditionalFormatting>
  <conditionalFormatting sqref="W47">
    <cfRule type="expression" dxfId="11886" priority="4120" stopIfTrue="1">
      <formula>LEN(TRIM($W$47))=0</formula>
    </cfRule>
  </conditionalFormatting>
  <conditionalFormatting sqref="X47">
    <cfRule type="expression" dxfId="11885" priority="4121" stopIfTrue="1">
      <formula>LEN(TRIM($X$47))=0</formula>
    </cfRule>
  </conditionalFormatting>
  <conditionalFormatting sqref="Z46">
    <cfRule type="expression" dxfId="11884" priority="4122" stopIfTrue="1">
      <formula>LEN(TRIM($Z$46))=0</formula>
    </cfRule>
  </conditionalFormatting>
  <conditionalFormatting sqref="AA46">
    <cfRule type="expression" dxfId="11883" priority="4123" stopIfTrue="1">
      <formula>LEN(TRIM($AA$46))=0</formula>
    </cfRule>
  </conditionalFormatting>
  <conditionalFormatting sqref="AB46">
    <cfRule type="expression" dxfId="11882" priority="4124" stopIfTrue="1">
      <formula>LEN(TRIM($AB$46))=0</formula>
    </cfRule>
  </conditionalFormatting>
  <conditionalFormatting sqref="Z47">
    <cfRule type="expression" dxfId="11881" priority="4125" stopIfTrue="1">
      <formula>LEN(TRIM($Z$47))=0</formula>
    </cfRule>
  </conditionalFormatting>
  <conditionalFormatting sqref="AA47">
    <cfRule type="expression" dxfId="11880" priority="4126" stopIfTrue="1">
      <formula>LEN(TRIM($AA$47))=0</formula>
    </cfRule>
  </conditionalFormatting>
  <conditionalFormatting sqref="AB47">
    <cfRule type="expression" dxfId="11879" priority="4127" stopIfTrue="1">
      <formula>LEN(TRIM($AB$47))=0</formula>
    </cfRule>
  </conditionalFormatting>
  <conditionalFormatting sqref="AD46">
    <cfRule type="expression" dxfId="11878" priority="4128" stopIfTrue="1">
      <formula>LEN(TRIM($AD$46))=0</formula>
    </cfRule>
  </conditionalFormatting>
  <conditionalFormatting sqref="AE46">
    <cfRule type="expression" dxfId="11877" priority="4129" stopIfTrue="1">
      <formula>LEN(TRIM($AE$46))=0</formula>
    </cfRule>
  </conditionalFormatting>
  <conditionalFormatting sqref="AF46">
    <cfRule type="expression" dxfId="11876" priority="4130" stopIfTrue="1">
      <formula>LEN(TRIM($AF$46))=0</formula>
    </cfRule>
  </conditionalFormatting>
  <conditionalFormatting sqref="AD47">
    <cfRule type="expression" dxfId="11875" priority="4131" stopIfTrue="1">
      <formula>LEN(TRIM($AD$47))=0</formula>
    </cfRule>
  </conditionalFormatting>
  <conditionalFormatting sqref="AE47">
    <cfRule type="expression" dxfId="11874" priority="4132" stopIfTrue="1">
      <formula>LEN(TRIM($AE$47))=0</formula>
    </cfRule>
  </conditionalFormatting>
  <conditionalFormatting sqref="AF47">
    <cfRule type="expression" dxfId="11873" priority="4133" stopIfTrue="1">
      <formula>LEN(TRIM($AF$47))=0</formula>
    </cfRule>
  </conditionalFormatting>
  <conditionalFormatting sqref="F49">
    <cfRule type="expression" dxfId="11872" priority="4134" stopIfTrue="1">
      <formula>LEN(TRIM($F$49))=0</formula>
    </cfRule>
  </conditionalFormatting>
  <conditionalFormatting sqref="G49">
    <cfRule type="expression" dxfId="11871" priority="4135" stopIfTrue="1">
      <formula>LEN(TRIM($G$49))=0</formula>
    </cfRule>
  </conditionalFormatting>
  <conditionalFormatting sqref="H49">
    <cfRule type="expression" dxfId="11870" priority="4136" stopIfTrue="1">
      <formula>LEN(TRIM($H$49))=0</formula>
    </cfRule>
  </conditionalFormatting>
  <conditionalFormatting sqref="F50">
    <cfRule type="expression" dxfId="11869" priority="4137" stopIfTrue="1">
      <formula>LEN(TRIM($F$50))=0</formula>
    </cfRule>
  </conditionalFormatting>
  <conditionalFormatting sqref="G50">
    <cfRule type="expression" dxfId="11868" priority="4138" stopIfTrue="1">
      <formula>LEN(TRIM($G$50))=0</formula>
    </cfRule>
  </conditionalFormatting>
  <conditionalFormatting sqref="H50">
    <cfRule type="expression" dxfId="11867" priority="4139" stopIfTrue="1">
      <formula>LEN(TRIM($H$50))=0</formula>
    </cfRule>
  </conditionalFormatting>
  <conditionalFormatting sqref="F51">
    <cfRule type="expression" dxfId="11866" priority="4140" stopIfTrue="1">
      <formula>LEN(TRIM($F$51))=0</formula>
    </cfRule>
  </conditionalFormatting>
  <conditionalFormatting sqref="G51">
    <cfRule type="expression" dxfId="11865" priority="4141" stopIfTrue="1">
      <formula>LEN(TRIM($G$51))=0</formula>
    </cfRule>
  </conditionalFormatting>
  <conditionalFormatting sqref="H51">
    <cfRule type="expression" dxfId="11864" priority="4142" stopIfTrue="1">
      <formula>LEN(TRIM($H$51))=0</formula>
    </cfRule>
  </conditionalFormatting>
  <conditionalFormatting sqref="J49">
    <cfRule type="expression" dxfId="11863" priority="4143" stopIfTrue="1">
      <formula>LEN(TRIM($J$49))=0</formula>
    </cfRule>
  </conditionalFormatting>
  <conditionalFormatting sqref="K49">
    <cfRule type="expression" dxfId="11862" priority="4144" stopIfTrue="1">
      <formula>LEN(TRIM($K$49))=0</formula>
    </cfRule>
  </conditionalFormatting>
  <conditionalFormatting sqref="L49">
    <cfRule type="expression" dxfId="11861" priority="4145" stopIfTrue="1">
      <formula>LEN(TRIM($L$49))=0</formula>
    </cfRule>
  </conditionalFormatting>
  <conditionalFormatting sqref="J50">
    <cfRule type="expression" dxfId="11860" priority="4146" stopIfTrue="1">
      <formula>LEN(TRIM($J$50))=0</formula>
    </cfRule>
  </conditionalFormatting>
  <conditionalFormatting sqref="K50">
    <cfRule type="expression" dxfId="11859" priority="4147" stopIfTrue="1">
      <formula>LEN(TRIM($K$50))=0</formula>
    </cfRule>
  </conditionalFormatting>
  <conditionalFormatting sqref="L50">
    <cfRule type="expression" dxfId="11858" priority="4148" stopIfTrue="1">
      <formula>LEN(TRIM($L$50))=0</formula>
    </cfRule>
  </conditionalFormatting>
  <conditionalFormatting sqref="J51">
    <cfRule type="expression" dxfId="11857" priority="4149" stopIfTrue="1">
      <formula>LEN(TRIM($J$51))=0</formula>
    </cfRule>
  </conditionalFormatting>
  <conditionalFormatting sqref="K51">
    <cfRule type="expression" dxfId="11856" priority="4150" stopIfTrue="1">
      <formula>LEN(TRIM($K$51))=0</formula>
    </cfRule>
  </conditionalFormatting>
  <conditionalFormatting sqref="L51">
    <cfRule type="expression" dxfId="11855" priority="4151" stopIfTrue="1">
      <formula>LEN(TRIM($L$51))=0</formula>
    </cfRule>
  </conditionalFormatting>
  <conditionalFormatting sqref="N49">
    <cfRule type="expression" dxfId="11854" priority="4152" stopIfTrue="1">
      <formula>LEN(TRIM($N$49))=0</formula>
    </cfRule>
  </conditionalFormatting>
  <conditionalFormatting sqref="O49">
    <cfRule type="expression" dxfId="11853" priority="4153" stopIfTrue="1">
      <formula>LEN(TRIM($O$49))=0</formula>
    </cfRule>
  </conditionalFormatting>
  <conditionalFormatting sqref="P49">
    <cfRule type="expression" dxfId="11852" priority="4154" stopIfTrue="1">
      <formula>LEN(TRIM($P$49))=0</formula>
    </cfRule>
  </conditionalFormatting>
  <conditionalFormatting sqref="N50">
    <cfRule type="expression" dxfId="11851" priority="4155" stopIfTrue="1">
      <formula>LEN(TRIM($N$50))=0</formula>
    </cfRule>
  </conditionalFormatting>
  <conditionalFormatting sqref="O50">
    <cfRule type="expression" dxfId="11850" priority="4156" stopIfTrue="1">
      <formula>LEN(TRIM($O$50))=0</formula>
    </cfRule>
  </conditionalFormatting>
  <conditionalFormatting sqref="P50">
    <cfRule type="expression" dxfId="11849" priority="4157" stopIfTrue="1">
      <formula>LEN(TRIM($P$50))=0</formula>
    </cfRule>
  </conditionalFormatting>
  <conditionalFormatting sqref="N51">
    <cfRule type="expression" dxfId="11848" priority="4158" stopIfTrue="1">
      <formula>LEN(TRIM($N$51))=0</formula>
    </cfRule>
  </conditionalFormatting>
  <conditionalFormatting sqref="O51">
    <cfRule type="expression" dxfId="11847" priority="4159" stopIfTrue="1">
      <formula>LEN(TRIM($O$51))=0</formula>
    </cfRule>
  </conditionalFormatting>
  <conditionalFormatting sqref="P51">
    <cfRule type="expression" dxfId="11846" priority="4160" stopIfTrue="1">
      <formula>LEN(TRIM($P$51))=0</formula>
    </cfRule>
  </conditionalFormatting>
  <conditionalFormatting sqref="R49">
    <cfRule type="expression" dxfId="11845" priority="4161" stopIfTrue="1">
      <formula>LEN(TRIM($R$49))=0</formula>
    </cfRule>
  </conditionalFormatting>
  <conditionalFormatting sqref="S49">
    <cfRule type="expression" dxfId="11844" priority="4162" stopIfTrue="1">
      <formula>LEN(TRIM($S$49))=0</formula>
    </cfRule>
  </conditionalFormatting>
  <conditionalFormatting sqref="T49">
    <cfRule type="expression" dxfId="11843" priority="4163" stopIfTrue="1">
      <formula>LEN(TRIM($T$49))=0</formula>
    </cfRule>
  </conditionalFormatting>
  <conditionalFormatting sqref="R50">
    <cfRule type="expression" dxfId="11842" priority="4164" stopIfTrue="1">
      <formula>LEN(TRIM($R$50))=0</formula>
    </cfRule>
  </conditionalFormatting>
  <conditionalFormatting sqref="S50">
    <cfRule type="expression" dxfId="11841" priority="4165" stopIfTrue="1">
      <formula>LEN(TRIM($S$50))=0</formula>
    </cfRule>
  </conditionalFormatting>
  <conditionalFormatting sqref="T50">
    <cfRule type="expression" dxfId="11840" priority="4166" stopIfTrue="1">
      <formula>LEN(TRIM($T$50))=0</formula>
    </cfRule>
  </conditionalFormatting>
  <conditionalFormatting sqref="R51">
    <cfRule type="expression" dxfId="11839" priority="4167" stopIfTrue="1">
      <formula>LEN(TRIM($R$51))=0</formula>
    </cfRule>
  </conditionalFormatting>
  <conditionalFormatting sqref="S51">
    <cfRule type="expression" dxfId="11838" priority="4168" stopIfTrue="1">
      <formula>LEN(TRIM($S$51))=0</formula>
    </cfRule>
  </conditionalFormatting>
  <conditionalFormatting sqref="T51">
    <cfRule type="expression" dxfId="11837" priority="4169" stopIfTrue="1">
      <formula>LEN(TRIM($T$51))=0</formula>
    </cfRule>
  </conditionalFormatting>
  <conditionalFormatting sqref="V49">
    <cfRule type="expression" dxfId="11836" priority="4170" stopIfTrue="1">
      <formula>LEN(TRIM($V$49))=0</formula>
    </cfRule>
  </conditionalFormatting>
  <conditionalFormatting sqref="W49">
    <cfRule type="expression" dxfId="11835" priority="4171" stopIfTrue="1">
      <formula>LEN(TRIM($W$49))=0</formula>
    </cfRule>
  </conditionalFormatting>
  <conditionalFormatting sqref="X49">
    <cfRule type="expression" dxfId="11834" priority="4172" stopIfTrue="1">
      <formula>LEN(TRIM($X$49))=0</formula>
    </cfRule>
  </conditionalFormatting>
  <conditionalFormatting sqref="V50">
    <cfRule type="expression" dxfId="11833" priority="4173" stopIfTrue="1">
      <formula>LEN(TRIM($V$50))=0</formula>
    </cfRule>
  </conditionalFormatting>
  <conditionalFormatting sqref="W50">
    <cfRule type="expression" dxfId="11832" priority="4174" stopIfTrue="1">
      <formula>LEN(TRIM($W$50))=0</formula>
    </cfRule>
  </conditionalFormatting>
  <conditionalFormatting sqref="X50">
    <cfRule type="expression" dxfId="11831" priority="4175" stopIfTrue="1">
      <formula>LEN(TRIM($X$50))=0</formula>
    </cfRule>
  </conditionalFormatting>
  <conditionalFormatting sqref="V51">
    <cfRule type="expression" dxfId="11830" priority="4176" stopIfTrue="1">
      <formula>LEN(TRIM($V$51))=0</formula>
    </cfRule>
  </conditionalFormatting>
  <conditionalFormatting sqref="W51">
    <cfRule type="expression" dxfId="11829" priority="4177" stopIfTrue="1">
      <formula>LEN(TRIM($W$51))=0</formula>
    </cfRule>
  </conditionalFormatting>
  <conditionalFormatting sqref="X51">
    <cfRule type="expression" dxfId="11828" priority="4178" stopIfTrue="1">
      <formula>LEN(TRIM($X$51))=0</formula>
    </cfRule>
  </conditionalFormatting>
  <conditionalFormatting sqref="Z49">
    <cfRule type="expression" dxfId="11827" priority="4179" stopIfTrue="1">
      <formula>LEN(TRIM($Z$49))=0</formula>
    </cfRule>
  </conditionalFormatting>
  <conditionalFormatting sqref="AA49">
    <cfRule type="expression" dxfId="11826" priority="4180" stopIfTrue="1">
      <formula>LEN(TRIM($AA$49))=0</formula>
    </cfRule>
  </conditionalFormatting>
  <conditionalFormatting sqref="AB49">
    <cfRule type="expression" dxfId="11825" priority="4181" stopIfTrue="1">
      <formula>LEN(TRIM($AB$49))=0</formula>
    </cfRule>
  </conditionalFormatting>
  <conditionalFormatting sqref="Z50">
    <cfRule type="expression" dxfId="11824" priority="4182" stopIfTrue="1">
      <formula>LEN(TRIM($Z$50))=0</formula>
    </cfRule>
  </conditionalFormatting>
  <conditionalFormatting sqref="AA50">
    <cfRule type="expression" dxfId="11823" priority="4183" stopIfTrue="1">
      <formula>LEN(TRIM($AA$50))=0</formula>
    </cfRule>
  </conditionalFormatting>
  <conditionalFormatting sqref="AB50">
    <cfRule type="expression" dxfId="11822" priority="4184" stopIfTrue="1">
      <formula>LEN(TRIM($AB$50))=0</formula>
    </cfRule>
  </conditionalFormatting>
  <conditionalFormatting sqref="Z51">
    <cfRule type="expression" dxfId="11821" priority="4185" stopIfTrue="1">
      <formula>LEN(TRIM($Z$51))=0</formula>
    </cfRule>
  </conditionalFormatting>
  <conditionalFormatting sqref="AA51">
    <cfRule type="expression" dxfId="11820" priority="4186" stopIfTrue="1">
      <formula>LEN(TRIM($AA$51))=0</formula>
    </cfRule>
  </conditionalFormatting>
  <conditionalFormatting sqref="AB51">
    <cfRule type="expression" dxfId="11819" priority="4187" stopIfTrue="1">
      <formula>LEN(TRIM($AB$51))=0</formula>
    </cfRule>
  </conditionalFormatting>
  <conditionalFormatting sqref="AD49">
    <cfRule type="expression" dxfId="11818" priority="4188" stopIfTrue="1">
      <formula>LEN(TRIM($AD$49))=0</formula>
    </cfRule>
  </conditionalFormatting>
  <conditionalFormatting sqref="AE49">
    <cfRule type="expression" dxfId="11817" priority="4189" stopIfTrue="1">
      <formula>LEN(TRIM($AE$49))=0</formula>
    </cfRule>
  </conditionalFormatting>
  <conditionalFormatting sqref="AF49">
    <cfRule type="expression" dxfId="11816" priority="4190" stopIfTrue="1">
      <formula>LEN(TRIM($AF$49))=0</formula>
    </cfRule>
  </conditionalFormatting>
  <conditionalFormatting sqref="AD50">
    <cfRule type="expression" dxfId="11815" priority="4191" stopIfTrue="1">
      <formula>LEN(TRIM($AD$50))=0</formula>
    </cfRule>
  </conditionalFormatting>
  <conditionalFormatting sqref="AE50">
    <cfRule type="expression" dxfId="11814" priority="4192" stopIfTrue="1">
      <formula>LEN(TRIM($AE$50))=0</formula>
    </cfRule>
  </conditionalFormatting>
  <conditionalFormatting sqref="AF50">
    <cfRule type="expression" dxfId="11813" priority="4193" stopIfTrue="1">
      <formula>LEN(TRIM($AF$50))=0</formula>
    </cfRule>
  </conditionalFormatting>
  <conditionalFormatting sqref="AD51">
    <cfRule type="expression" dxfId="11812" priority="4194" stopIfTrue="1">
      <formula>LEN(TRIM($AD$51))=0</formula>
    </cfRule>
  </conditionalFormatting>
  <conditionalFormatting sqref="AE51">
    <cfRule type="expression" dxfId="11811" priority="4195" stopIfTrue="1">
      <formula>LEN(TRIM($AE$51))=0</formula>
    </cfRule>
  </conditionalFormatting>
  <conditionalFormatting sqref="AF51">
    <cfRule type="expression" dxfId="11810" priority="4196" stopIfTrue="1">
      <formula>LEN(TRIM($AF$51))=0</formula>
    </cfRule>
  </conditionalFormatting>
  <conditionalFormatting sqref="F55">
    <cfRule type="expression" dxfId="11809" priority="4197" stopIfTrue="1">
      <formula>LEN(TRIM($F$55))=0</formula>
    </cfRule>
  </conditionalFormatting>
  <conditionalFormatting sqref="G55">
    <cfRule type="expression" dxfId="11808" priority="4198" stopIfTrue="1">
      <formula>LEN(TRIM($G$55))=0</formula>
    </cfRule>
  </conditionalFormatting>
  <conditionalFormatting sqref="H55">
    <cfRule type="expression" dxfId="11807" priority="4199" stopIfTrue="1">
      <formula>LEN(TRIM($H$55))=0</formula>
    </cfRule>
  </conditionalFormatting>
  <conditionalFormatting sqref="J55">
    <cfRule type="expression" dxfId="11806" priority="4200" stopIfTrue="1">
      <formula>LEN(TRIM($J$55))=0</formula>
    </cfRule>
  </conditionalFormatting>
  <conditionalFormatting sqref="K55">
    <cfRule type="expression" dxfId="11805" priority="4201" stopIfTrue="1">
      <formula>LEN(TRIM($K$55))=0</formula>
    </cfRule>
  </conditionalFormatting>
  <conditionalFormatting sqref="L55">
    <cfRule type="expression" dxfId="11804" priority="4202" stopIfTrue="1">
      <formula>LEN(TRIM($L$55))=0</formula>
    </cfRule>
  </conditionalFormatting>
  <conditionalFormatting sqref="N55">
    <cfRule type="expression" dxfId="11803" priority="4203" stopIfTrue="1">
      <formula>LEN(TRIM($N$55))=0</formula>
    </cfRule>
  </conditionalFormatting>
  <conditionalFormatting sqref="O55">
    <cfRule type="expression" dxfId="11802" priority="4204" stopIfTrue="1">
      <formula>LEN(TRIM($O$55))=0</formula>
    </cfRule>
  </conditionalFormatting>
  <conditionalFormatting sqref="P55">
    <cfRule type="expression" dxfId="11801" priority="4205" stopIfTrue="1">
      <formula>LEN(TRIM($P$55))=0</formula>
    </cfRule>
  </conditionalFormatting>
  <conditionalFormatting sqref="R55">
    <cfRule type="expression" dxfId="11800" priority="4206" stopIfTrue="1">
      <formula>LEN(TRIM($R$55))=0</formula>
    </cfRule>
  </conditionalFormatting>
  <conditionalFormatting sqref="S55">
    <cfRule type="expression" dxfId="11799" priority="4207" stopIfTrue="1">
      <formula>LEN(TRIM($S$55))=0</formula>
    </cfRule>
  </conditionalFormatting>
  <conditionalFormatting sqref="T55">
    <cfRule type="expression" dxfId="11798" priority="4208" stopIfTrue="1">
      <formula>LEN(TRIM($T$55))=0</formula>
    </cfRule>
  </conditionalFormatting>
  <conditionalFormatting sqref="V55">
    <cfRule type="expression" dxfId="11797" priority="4209" stopIfTrue="1">
      <formula>LEN(TRIM($V$55))=0</formula>
    </cfRule>
  </conditionalFormatting>
  <conditionalFormatting sqref="W55">
    <cfRule type="expression" dxfId="11796" priority="4210" stopIfTrue="1">
      <formula>LEN(TRIM($W$55))=0</formula>
    </cfRule>
  </conditionalFormatting>
  <conditionalFormatting sqref="X55">
    <cfRule type="expression" dxfId="11795" priority="4211" stopIfTrue="1">
      <formula>LEN(TRIM($X$55))=0</formula>
    </cfRule>
  </conditionalFormatting>
  <conditionalFormatting sqref="Z55">
    <cfRule type="expression" dxfId="11794" priority="4212" stopIfTrue="1">
      <formula>LEN(TRIM($Z$55))=0</formula>
    </cfRule>
  </conditionalFormatting>
  <conditionalFormatting sqref="AA55">
    <cfRule type="expression" dxfId="11793" priority="4213" stopIfTrue="1">
      <formula>LEN(TRIM($AA$55))=0</formula>
    </cfRule>
  </conditionalFormatting>
  <conditionalFormatting sqref="AB55">
    <cfRule type="expression" dxfId="11792" priority="4214" stopIfTrue="1">
      <formula>LEN(TRIM($AB$55))=0</formula>
    </cfRule>
  </conditionalFormatting>
  <conditionalFormatting sqref="AD55">
    <cfRule type="expression" dxfId="11791" priority="4215" stopIfTrue="1">
      <formula>LEN(TRIM($AD$55))=0</formula>
    </cfRule>
  </conditionalFormatting>
  <conditionalFormatting sqref="AE55">
    <cfRule type="expression" dxfId="11790" priority="4216" stopIfTrue="1">
      <formula>LEN(TRIM($AE$55))=0</formula>
    </cfRule>
  </conditionalFormatting>
  <conditionalFormatting sqref="AF55">
    <cfRule type="expression" dxfId="11789" priority="4217" stopIfTrue="1">
      <formula>LEN(TRIM($AF$55))=0</formula>
    </cfRule>
  </conditionalFormatting>
  <conditionalFormatting sqref="F57">
    <cfRule type="expression" dxfId="11788" priority="4218" stopIfTrue="1">
      <formula>LEN(TRIM($F$57))=0</formula>
    </cfRule>
  </conditionalFormatting>
  <conditionalFormatting sqref="G57">
    <cfRule type="expression" dxfId="11787" priority="4219" stopIfTrue="1">
      <formula>LEN(TRIM($G$57))=0</formula>
    </cfRule>
  </conditionalFormatting>
  <conditionalFormatting sqref="H57">
    <cfRule type="expression" dxfId="11786" priority="4220" stopIfTrue="1">
      <formula>LEN(TRIM($H$57))=0</formula>
    </cfRule>
  </conditionalFormatting>
  <conditionalFormatting sqref="F58">
    <cfRule type="expression" dxfId="11785" priority="4221" stopIfTrue="1">
      <formula>LEN(TRIM($F$58))=0</formula>
    </cfRule>
  </conditionalFormatting>
  <conditionalFormatting sqref="G58">
    <cfRule type="expression" dxfId="11784" priority="4222" stopIfTrue="1">
      <formula>LEN(TRIM($G$58))=0</formula>
    </cfRule>
  </conditionalFormatting>
  <conditionalFormatting sqref="H58">
    <cfRule type="expression" dxfId="11783" priority="4223" stopIfTrue="1">
      <formula>LEN(TRIM($H$58))=0</formula>
    </cfRule>
  </conditionalFormatting>
  <conditionalFormatting sqref="F59">
    <cfRule type="expression" dxfId="11782" priority="4224" stopIfTrue="1">
      <formula>LEN(TRIM($F$59))=0</formula>
    </cfRule>
  </conditionalFormatting>
  <conditionalFormatting sqref="G59">
    <cfRule type="expression" dxfId="11781" priority="4225" stopIfTrue="1">
      <formula>LEN(TRIM($G$59))=0</formula>
    </cfRule>
  </conditionalFormatting>
  <conditionalFormatting sqref="H59">
    <cfRule type="expression" dxfId="11780" priority="4226" stopIfTrue="1">
      <formula>LEN(TRIM($H$59))=0</formula>
    </cfRule>
  </conditionalFormatting>
  <conditionalFormatting sqref="F60">
    <cfRule type="expression" dxfId="11779" priority="4227" stopIfTrue="1">
      <formula>LEN(TRIM($F$60))=0</formula>
    </cfRule>
  </conditionalFormatting>
  <conditionalFormatting sqref="G60">
    <cfRule type="expression" dxfId="11778" priority="4228" stopIfTrue="1">
      <formula>LEN(TRIM($G$60))=0</formula>
    </cfRule>
  </conditionalFormatting>
  <conditionalFormatting sqref="H60">
    <cfRule type="expression" dxfId="11777" priority="4229" stopIfTrue="1">
      <formula>LEN(TRIM($H$60))=0</formula>
    </cfRule>
  </conditionalFormatting>
  <conditionalFormatting sqref="F61">
    <cfRule type="expression" dxfId="11776" priority="4230" stopIfTrue="1">
      <formula>LEN(TRIM($F$61))=0</formula>
    </cfRule>
  </conditionalFormatting>
  <conditionalFormatting sqref="G61">
    <cfRule type="expression" dxfId="11775" priority="4231" stopIfTrue="1">
      <formula>LEN(TRIM($G$61))=0</formula>
    </cfRule>
  </conditionalFormatting>
  <conditionalFormatting sqref="H61">
    <cfRule type="expression" dxfId="11774" priority="4232" stopIfTrue="1">
      <formula>LEN(TRIM($H$61))=0</formula>
    </cfRule>
  </conditionalFormatting>
  <conditionalFormatting sqref="F62">
    <cfRule type="expression" dxfId="11773" priority="4233" stopIfTrue="1">
      <formula>LEN(TRIM($F$62))=0</formula>
    </cfRule>
  </conditionalFormatting>
  <conditionalFormatting sqref="G62">
    <cfRule type="expression" dxfId="11772" priority="4234" stopIfTrue="1">
      <formula>LEN(TRIM($G$62))=0</formula>
    </cfRule>
  </conditionalFormatting>
  <conditionalFormatting sqref="H62">
    <cfRule type="expression" dxfId="11771" priority="4235" stopIfTrue="1">
      <formula>LEN(TRIM($H$62))=0</formula>
    </cfRule>
  </conditionalFormatting>
  <conditionalFormatting sqref="F63">
    <cfRule type="expression" dxfId="11770" priority="4236" stopIfTrue="1">
      <formula>LEN(TRIM($F$63))=0</formula>
    </cfRule>
  </conditionalFormatting>
  <conditionalFormatting sqref="G63">
    <cfRule type="expression" dxfId="11769" priority="4237" stopIfTrue="1">
      <formula>LEN(TRIM($G$63))=0</formula>
    </cfRule>
  </conditionalFormatting>
  <conditionalFormatting sqref="H63">
    <cfRule type="expression" dxfId="11768" priority="4238" stopIfTrue="1">
      <formula>LEN(TRIM($H$63))=0</formula>
    </cfRule>
  </conditionalFormatting>
  <conditionalFormatting sqref="J57">
    <cfRule type="expression" dxfId="11767" priority="4239" stopIfTrue="1">
      <formula>LEN(TRIM($J$57))=0</formula>
    </cfRule>
  </conditionalFormatting>
  <conditionalFormatting sqref="K57">
    <cfRule type="expression" dxfId="11766" priority="4240" stopIfTrue="1">
      <formula>LEN(TRIM($K$57))=0</formula>
    </cfRule>
  </conditionalFormatting>
  <conditionalFormatting sqref="L57">
    <cfRule type="expression" dxfId="11765" priority="4241" stopIfTrue="1">
      <formula>LEN(TRIM($L$57))=0</formula>
    </cfRule>
  </conditionalFormatting>
  <conditionalFormatting sqref="J58">
    <cfRule type="expression" dxfId="11764" priority="4242" stopIfTrue="1">
      <formula>LEN(TRIM($J$58))=0</formula>
    </cfRule>
  </conditionalFormatting>
  <conditionalFormatting sqref="K58">
    <cfRule type="expression" dxfId="11763" priority="4243" stopIfTrue="1">
      <formula>LEN(TRIM($K$58))=0</formula>
    </cfRule>
  </conditionalFormatting>
  <conditionalFormatting sqref="L58">
    <cfRule type="expression" dxfId="11762" priority="4244" stopIfTrue="1">
      <formula>LEN(TRIM($L$58))=0</formula>
    </cfRule>
  </conditionalFormatting>
  <conditionalFormatting sqref="J59">
    <cfRule type="expression" dxfId="11761" priority="4245" stopIfTrue="1">
      <formula>LEN(TRIM($J$59))=0</formula>
    </cfRule>
  </conditionalFormatting>
  <conditionalFormatting sqref="K59">
    <cfRule type="expression" dxfId="11760" priority="4246" stopIfTrue="1">
      <formula>LEN(TRIM($K$59))=0</formula>
    </cfRule>
  </conditionalFormatting>
  <conditionalFormatting sqref="L59">
    <cfRule type="expression" dxfId="11759" priority="4247" stopIfTrue="1">
      <formula>LEN(TRIM($L$59))=0</formula>
    </cfRule>
  </conditionalFormatting>
  <conditionalFormatting sqref="J60">
    <cfRule type="expression" dxfId="11758" priority="4248" stopIfTrue="1">
      <formula>LEN(TRIM($J$60))=0</formula>
    </cfRule>
  </conditionalFormatting>
  <conditionalFormatting sqref="K60">
    <cfRule type="expression" dxfId="11757" priority="4249" stopIfTrue="1">
      <formula>LEN(TRIM($K$60))=0</formula>
    </cfRule>
  </conditionalFormatting>
  <conditionalFormatting sqref="L60">
    <cfRule type="expression" dxfId="11756" priority="4250" stopIfTrue="1">
      <formula>LEN(TRIM($L$60))=0</formula>
    </cfRule>
  </conditionalFormatting>
  <conditionalFormatting sqref="J61">
    <cfRule type="expression" dxfId="11755" priority="4251" stopIfTrue="1">
      <formula>LEN(TRIM($J$61))=0</formula>
    </cfRule>
  </conditionalFormatting>
  <conditionalFormatting sqref="K61">
    <cfRule type="expression" dxfId="11754" priority="4252" stopIfTrue="1">
      <formula>LEN(TRIM($K$61))=0</formula>
    </cfRule>
  </conditionalFormatting>
  <conditionalFormatting sqref="L61">
    <cfRule type="expression" dxfId="11753" priority="4253" stopIfTrue="1">
      <formula>LEN(TRIM($L$61))=0</formula>
    </cfRule>
  </conditionalFormatting>
  <conditionalFormatting sqref="J62">
    <cfRule type="expression" dxfId="11752" priority="4254" stopIfTrue="1">
      <formula>LEN(TRIM($J$62))=0</formula>
    </cfRule>
  </conditionalFormatting>
  <conditionalFormatting sqref="K62">
    <cfRule type="expression" dxfId="11751" priority="4255" stopIfTrue="1">
      <formula>LEN(TRIM($K$62))=0</formula>
    </cfRule>
  </conditionalFormatting>
  <conditionalFormatting sqref="L62">
    <cfRule type="expression" dxfId="11750" priority="4256" stopIfTrue="1">
      <formula>LEN(TRIM($L$62))=0</formula>
    </cfRule>
  </conditionalFormatting>
  <conditionalFormatting sqref="J63">
    <cfRule type="expression" dxfId="11749" priority="4257" stopIfTrue="1">
      <formula>LEN(TRIM($J$63))=0</formula>
    </cfRule>
  </conditionalFormatting>
  <conditionalFormatting sqref="K63">
    <cfRule type="expression" dxfId="11748" priority="4258" stopIfTrue="1">
      <formula>LEN(TRIM($K$63))=0</formula>
    </cfRule>
  </conditionalFormatting>
  <conditionalFormatting sqref="L63">
    <cfRule type="expression" dxfId="11747" priority="4259" stopIfTrue="1">
      <formula>LEN(TRIM($L$63))=0</formula>
    </cfRule>
  </conditionalFormatting>
  <conditionalFormatting sqref="N57">
    <cfRule type="expression" dxfId="11746" priority="4260" stopIfTrue="1">
      <formula>LEN(TRIM($N$57))=0</formula>
    </cfRule>
  </conditionalFormatting>
  <conditionalFormatting sqref="O57">
    <cfRule type="expression" dxfId="11745" priority="4261" stopIfTrue="1">
      <formula>LEN(TRIM($O$57))=0</formula>
    </cfRule>
  </conditionalFormatting>
  <conditionalFormatting sqref="P57">
    <cfRule type="expression" dxfId="11744" priority="4262" stopIfTrue="1">
      <formula>LEN(TRIM($P$57))=0</formula>
    </cfRule>
  </conditionalFormatting>
  <conditionalFormatting sqref="N58">
    <cfRule type="expression" dxfId="11743" priority="4263" stopIfTrue="1">
      <formula>LEN(TRIM($N$58))=0</formula>
    </cfRule>
  </conditionalFormatting>
  <conditionalFormatting sqref="O58">
    <cfRule type="expression" dxfId="11742" priority="4264" stopIfTrue="1">
      <formula>LEN(TRIM($O$58))=0</formula>
    </cfRule>
  </conditionalFormatting>
  <conditionalFormatting sqref="P58">
    <cfRule type="expression" dxfId="11741" priority="4265" stopIfTrue="1">
      <formula>LEN(TRIM($P$58))=0</formula>
    </cfRule>
  </conditionalFormatting>
  <conditionalFormatting sqref="N59">
    <cfRule type="expression" dxfId="11740" priority="4266" stopIfTrue="1">
      <formula>LEN(TRIM($N$59))=0</formula>
    </cfRule>
  </conditionalFormatting>
  <conditionalFormatting sqref="O59">
    <cfRule type="expression" dxfId="11739" priority="4267" stopIfTrue="1">
      <formula>LEN(TRIM($O$59))=0</formula>
    </cfRule>
  </conditionalFormatting>
  <conditionalFormatting sqref="P59">
    <cfRule type="expression" dxfId="11738" priority="4268" stopIfTrue="1">
      <formula>LEN(TRIM($P$59))=0</formula>
    </cfRule>
  </conditionalFormatting>
  <conditionalFormatting sqref="N60">
    <cfRule type="expression" dxfId="11737" priority="4269" stopIfTrue="1">
      <formula>LEN(TRIM($N$60))=0</formula>
    </cfRule>
  </conditionalFormatting>
  <conditionalFormatting sqref="O60">
    <cfRule type="expression" dxfId="11736" priority="4270" stopIfTrue="1">
      <formula>LEN(TRIM($O$60))=0</formula>
    </cfRule>
  </conditionalFormatting>
  <conditionalFormatting sqref="P60">
    <cfRule type="expression" dxfId="11735" priority="4271" stopIfTrue="1">
      <formula>LEN(TRIM($P$60))=0</formula>
    </cfRule>
  </conditionalFormatting>
  <conditionalFormatting sqref="N61">
    <cfRule type="expression" dxfId="11734" priority="4272" stopIfTrue="1">
      <formula>LEN(TRIM($N$61))=0</formula>
    </cfRule>
  </conditionalFormatting>
  <conditionalFormatting sqref="O61">
    <cfRule type="expression" dxfId="11733" priority="4273" stopIfTrue="1">
      <formula>LEN(TRIM($O$61))=0</formula>
    </cfRule>
  </conditionalFormatting>
  <conditionalFormatting sqref="P61">
    <cfRule type="expression" dxfId="11732" priority="4274" stopIfTrue="1">
      <formula>LEN(TRIM($P$61))=0</formula>
    </cfRule>
  </conditionalFormatting>
  <conditionalFormatting sqref="N62">
    <cfRule type="expression" dxfId="11731" priority="4275" stopIfTrue="1">
      <formula>LEN(TRIM($N$62))=0</formula>
    </cfRule>
  </conditionalFormatting>
  <conditionalFormatting sqref="O62">
    <cfRule type="expression" dxfId="11730" priority="4276" stopIfTrue="1">
      <formula>LEN(TRIM($O$62))=0</formula>
    </cfRule>
  </conditionalFormatting>
  <conditionalFormatting sqref="P62">
    <cfRule type="expression" dxfId="11729" priority="4277" stopIfTrue="1">
      <formula>LEN(TRIM($P$62))=0</formula>
    </cfRule>
  </conditionalFormatting>
  <conditionalFormatting sqref="N63">
    <cfRule type="expression" dxfId="11728" priority="4278" stopIfTrue="1">
      <formula>LEN(TRIM($N$63))=0</formula>
    </cfRule>
  </conditionalFormatting>
  <conditionalFormatting sqref="O63">
    <cfRule type="expression" dxfId="11727" priority="4279" stopIfTrue="1">
      <formula>LEN(TRIM($O$63))=0</formula>
    </cfRule>
  </conditionalFormatting>
  <conditionalFormatting sqref="P63">
    <cfRule type="expression" dxfId="11726" priority="4280" stopIfTrue="1">
      <formula>LEN(TRIM($P$63))=0</formula>
    </cfRule>
  </conditionalFormatting>
  <conditionalFormatting sqref="R57">
    <cfRule type="expression" dxfId="11725" priority="4281" stopIfTrue="1">
      <formula>LEN(TRIM($R$57))=0</formula>
    </cfRule>
  </conditionalFormatting>
  <conditionalFormatting sqref="S57">
    <cfRule type="expression" dxfId="11724" priority="4282" stopIfTrue="1">
      <formula>LEN(TRIM($S$57))=0</formula>
    </cfRule>
  </conditionalFormatting>
  <conditionalFormatting sqref="T57">
    <cfRule type="expression" dxfId="11723" priority="4283" stopIfTrue="1">
      <formula>LEN(TRIM($T$57))=0</formula>
    </cfRule>
  </conditionalFormatting>
  <conditionalFormatting sqref="R58">
    <cfRule type="expression" dxfId="11722" priority="4284" stopIfTrue="1">
      <formula>LEN(TRIM($R$58))=0</formula>
    </cfRule>
  </conditionalFormatting>
  <conditionalFormatting sqref="S58">
    <cfRule type="expression" dxfId="11721" priority="4285" stopIfTrue="1">
      <formula>LEN(TRIM($S$58))=0</formula>
    </cfRule>
  </conditionalFormatting>
  <conditionalFormatting sqref="T58">
    <cfRule type="expression" dxfId="11720" priority="4286" stopIfTrue="1">
      <formula>LEN(TRIM($T$58))=0</formula>
    </cfRule>
  </conditionalFormatting>
  <conditionalFormatting sqref="R59">
    <cfRule type="expression" dxfId="11719" priority="4287" stopIfTrue="1">
      <formula>LEN(TRIM($R$59))=0</formula>
    </cfRule>
  </conditionalFormatting>
  <conditionalFormatting sqref="S59">
    <cfRule type="expression" dxfId="11718" priority="4288" stopIfTrue="1">
      <formula>LEN(TRIM($S$59))=0</formula>
    </cfRule>
  </conditionalFormatting>
  <conditionalFormatting sqref="T59">
    <cfRule type="expression" dxfId="11717" priority="4289" stopIfTrue="1">
      <formula>LEN(TRIM($T$59))=0</formula>
    </cfRule>
  </conditionalFormatting>
  <conditionalFormatting sqref="R60">
    <cfRule type="expression" dxfId="11716" priority="4290" stopIfTrue="1">
      <formula>LEN(TRIM($R$60))=0</formula>
    </cfRule>
  </conditionalFormatting>
  <conditionalFormatting sqref="S60">
    <cfRule type="expression" dxfId="11715" priority="4291" stopIfTrue="1">
      <formula>LEN(TRIM($S$60))=0</formula>
    </cfRule>
  </conditionalFormatting>
  <conditionalFormatting sqref="T60">
    <cfRule type="expression" dxfId="11714" priority="4292" stopIfTrue="1">
      <formula>LEN(TRIM($T$60))=0</formula>
    </cfRule>
  </conditionalFormatting>
  <conditionalFormatting sqref="R61">
    <cfRule type="expression" dxfId="11713" priority="4293" stopIfTrue="1">
      <formula>LEN(TRIM($R$61))=0</formula>
    </cfRule>
  </conditionalFormatting>
  <conditionalFormatting sqref="S61">
    <cfRule type="expression" dxfId="11712" priority="4294" stopIfTrue="1">
      <formula>LEN(TRIM($S$61))=0</formula>
    </cfRule>
  </conditionalFormatting>
  <conditionalFormatting sqref="T61">
    <cfRule type="expression" dxfId="11711" priority="4295" stopIfTrue="1">
      <formula>LEN(TRIM($T$61))=0</formula>
    </cfRule>
  </conditionalFormatting>
  <conditionalFormatting sqref="R62">
    <cfRule type="expression" dxfId="11710" priority="4296" stopIfTrue="1">
      <formula>LEN(TRIM($R$62))=0</formula>
    </cfRule>
  </conditionalFormatting>
  <conditionalFormatting sqref="S62">
    <cfRule type="expression" dxfId="11709" priority="4297" stopIfTrue="1">
      <formula>LEN(TRIM($S$62))=0</formula>
    </cfRule>
  </conditionalFormatting>
  <conditionalFormatting sqref="T62">
    <cfRule type="expression" dxfId="11708" priority="4298" stopIfTrue="1">
      <formula>LEN(TRIM($T$62))=0</formula>
    </cfRule>
  </conditionalFormatting>
  <conditionalFormatting sqref="R63">
    <cfRule type="expression" dxfId="11707" priority="4299" stopIfTrue="1">
      <formula>LEN(TRIM($R$63))=0</formula>
    </cfRule>
  </conditionalFormatting>
  <conditionalFormatting sqref="S63">
    <cfRule type="expression" dxfId="11706" priority="4300" stopIfTrue="1">
      <formula>LEN(TRIM($S$63))=0</formula>
    </cfRule>
  </conditionalFormatting>
  <conditionalFormatting sqref="T63">
    <cfRule type="expression" dxfId="11705" priority="4301" stopIfTrue="1">
      <formula>LEN(TRIM($T$63))=0</formula>
    </cfRule>
  </conditionalFormatting>
  <conditionalFormatting sqref="V57">
    <cfRule type="expression" dxfId="11704" priority="4302" stopIfTrue="1">
      <formula>LEN(TRIM($V$57))=0</formula>
    </cfRule>
  </conditionalFormatting>
  <conditionalFormatting sqref="W57">
    <cfRule type="expression" dxfId="11703" priority="4303" stopIfTrue="1">
      <formula>LEN(TRIM($W$57))=0</formula>
    </cfRule>
  </conditionalFormatting>
  <conditionalFormatting sqref="X57">
    <cfRule type="expression" dxfId="11702" priority="4304" stopIfTrue="1">
      <formula>LEN(TRIM($X$57))=0</formula>
    </cfRule>
  </conditionalFormatting>
  <conditionalFormatting sqref="V58">
    <cfRule type="expression" dxfId="11701" priority="4305" stopIfTrue="1">
      <formula>LEN(TRIM($V$58))=0</formula>
    </cfRule>
  </conditionalFormatting>
  <conditionalFormatting sqref="W58">
    <cfRule type="expression" dxfId="11700" priority="4306" stopIfTrue="1">
      <formula>LEN(TRIM($W$58))=0</formula>
    </cfRule>
  </conditionalFormatting>
  <conditionalFormatting sqref="X58">
    <cfRule type="expression" dxfId="11699" priority="4307" stopIfTrue="1">
      <formula>LEN(TRIM($X$58))=0</formula>
    </cfRule>
  </conditionalFormatting>
  <conditionalFormatting sqref="V59">
    <cfRule type="expression" dxfId="11698" priority="4308" stopIfTrue="1">
      <formula>LEN(TRIM($V$59))=0</formula>
    </cfRule>
  </conditionalFormatting>
  <conditionalFormatting sqref="W59">
    <cfRule type="expression" dxfId="11697" priority="4309" stopIfTrue="1">
      <formula>LEN(TRIM($W$59))=0</formula>
    </cfRule>
  </conditionalFormatting>
  <conditionalFormatting sqref="X59">
    <cfRule type="expression" dxfId="11696" priority="4310" stopIfTrue="1">
      <formula>LEN(TRIM($X$59))=0</formula>
    </cfRule>
  </conditionalFormatting>
  <conditionalFormatting sqref="V60">
    <cfRule type="expression" dxfId="11695" priority="4311" stopIfTrue="1">
      <formula>LEN(TRIM($V$60))=0</formula>
    </cfRule>
  </conditionalFormatting>
  <conditionalFormatting sqref="W60">
    <cfRule type="expression" dxfId="11694" priority="4312" stopIfTrue="1">
      <formula>LEN(TRIM($W$60))=0</formula>
    </cfRule>
  </conditionalFormatting>
  <conditionalFormatting sqref="X60">
    <cfRule type="expression" dxfId="11693" priority="4313" stopIfTrue="1">
      <formula>LEN(TRIM($X$60))=0</formula>
    </cfRule>
  </conditionalFormatting>
  <conditionalFormatting sqref="V61">
    <cfRule type="expression" dxfId="11692" priority="4314" stopIfTrue="1">
      <formula>LEN(TRIM($V$61))=0</formula>
    </cfRule>
  </conditionalFormatting>
  <conditionalFormatting sqref="W61">
    <cfRule type="expression" dxfId="11691" priority="4315" stopIfTrue="1">
      <formula>LEN(TRIM($W$61))=0</formula>
    </cfRule>
  </conditionalFormatting>
  <conditionalFormatting sqref="X61">
    <cfRule type="expression" dxfId="11690" priority="4316" stopIfTrue="1">
      <formula>LEN(TRIM($X$61))=0</formula>
    </cfRule>
  </conditionalFormatting>
  <conditionalFormatting sqref="V62">
    <cfRule type="expression" dxfId="11689" priority="4317" stopIfTrue="1">
      <formula>LEN(TRIM($V$62))=0</formula>
    </cfRule>
  </conditionalFormatting>
  <conditionalFormatting sqref="W62">
    <cfRule type="expression" dxfId="11688" priority="4318" stopIfTrue="1">
      <formula>LEN(TRIM($W$62))=0</formula>
    </cfRule>
  </conditionalFormatting>
  <conditionalFormatting sqref="X62">
    <cfRule type="expression" dxfId="11687" priority="4319" stopIfTrue="1">
      <formula>LEN(TRIM($X$62))=0</formula>
    </cfRule>
  </conditionalFormatting>
  <conditionalFormatting sqref="V63">
    <cfRule type="expression" dxfId="11686" priority="4320" stopIfTrue="1">
      <formula>LEN(TRIM($V$63))=0</formula>
    </cfRule>
  </conditionalFormatting>
  <conditionalFormatting sqref="W63">
    <cfRule type="expression" dxfId="11685" priority="4321" stopIfTrue="1">
      <formula>LEN(TRIM($W$63))=0</formula>
    </cfRule>
  </conditionalFormatting>
  <conditionalFormatting sqref="X63">
    <cfRule type="expression" dxfId="11684" priority="4322" stopIfTrue="1">
      <formula>LEN(TRIM($X$63))=0</formula>
    </cfRule>
  </conditionalFormatting>
  <conditionalFormatting sqref="Z57">
    <cfRule type="expression" dxfId="11683" priority="4323" stopIfTrue="1">
      <formula>LEN(TRIM($Z$57))=0</formula>
    </cfRule>
  </conditionalFormatting>
  <conditionalFormatting sqref="AA57">
    <cfRule type="expression" dxfId="11682" priority="4324" stopIfTrue="1">
      <formula>LEN(TRIM($AA$57))=0</formula>
    </cfRule>
  </conditionalFormatting>
  <conditionalFormatting sqref="AB57">
    <cfRule type="expression" dxfId="11681" priority="4325" stopIfTrue="1">
      <formula>LEN(TRIM($AB$57))=0</formula>
    </cfRule>
  </conditionalFormatting>
  <conditionalFormatting sqref="Z58">
    <cfRule type="expression" dxfId="11680" priority="4326" stopIfTrue="1">
      <formula>LEN(TRIM($Z$58))=0</formula>
    </cfRule>
  </conditionalFormatting>
  <conditionalFormatting sqref="AA58">
    <cfRule type="expression" dxfId="11679" priority="4327" stopIfTrue="1">
      <formula>LEN(TRIM($AA$58))=0</formula>
    </cfRule>
  </conditionalFormatting>
  <conditionalFormatting sqref="AB58">
    <cfRule type="expression" dxfId="11678" priority="4328" stopIfTrue="1">
      <formula>LEN(TRIM($AB$58))=0</formula>
    </cfRule>
  </conditionalFormatting>
  <conditionalFormatting sqref="Z59">
    <cfRule type="expression" dxfId="11677" priority="4329" stopIfTrue="1">
      <formula>LEN(TRIM($Z$59))=0</formula>
    </cfRule>
  </conditionalFormatting>
  <conditionalFormatting sqref="AA59">
    <cfRule type="expression" dxfId="11676" priority="4330" stopIfTrue="1">
      <formula>LEN(TRIM($AA$59))=0</formula>
    </cfRule>
  </conditionalFormatting>
  <conditionalFormatting sqref="AB59">
    <cfRule type="expression" dxfId="11675" priority="4331" stopIfTrue="1">
      <formula>LEN(TRIM($AB$59))=0</formula>
    </cfRule>
  </conditionalFormatting>
  <conditionalFormatting sqref="Z60">
    <cfRule type="expression" dxfId="11674" priority="4332" stopIfTrue="1">
      <formula>LEN(TRIM($Z$60))=0</formula>
    </cfRule>
  </conditionalFormatting>
  <conditionalFormatting sqref="AA60">
    <cfRule type="expression" dxfId="11673" priority="4333" stopIfTrue="1">
      <formula>LEN(TRIM($AA$60))=0</formula>
    </cfRule>
  </conditionalFormatting>
  <conditionalFormatting sqref="AB60">
    <cfRule type="expression" dxfId="11672" priority="4334" stopIfTrue="1">
      <formula>LEN(TRIM($AB$60))=0</formula>
    </cfRule>
  </conditionalFormatting>
  <conditionalFormatting sqref="Z61">
    <cfRule type="expression" dxfId="11671" priority="4335" stopIfTrue="1">
      <formula>LEN(TRIM($Z$61))=0</formula>
    </cfRule>
  </conditionalFormatting>
  <conditionalFormatting sqref="AA61">
    <cfRule type="expression" dxfId="11670" priority="4336" stopIfTrue="1">
      <formula>LEN(TRIM($AA$61))=0</formula>
    </cfRule>
  </conditionalFormatting>
  <conditionalFormatting sqref="AB61">
    <cfRule type="expression" dxfId="11669" priority="4337" stopIfTrue="1">
      <formula>LEN(TRIM($AB$61))=0</formula>
    </cfRule>
  </conditionalFormatting>
  <conditionalFormatting sqref="Z62">
    <cfRule type="expression" dxfId="11668" priority="4338" stopIfTrue="1">
      <formula>LEN(TRIM($Z$62))=0</formula>
    </cfRule>
  </conditionalFormatting>
  <conditionalFormatting sqref="AA62">
    <cfRule type="expression" dxfId="11667" priority="4339" stopIfTrue="1">
      <formula>LEN(TRIM($AA$62))=0</formula>
    </cfRule>
  </conditionalFormatting>
  <conditionalFormatting sqref="AB62">
    <cfRule type="expression" dxfId="11666" priority="4340" stopIfTrue="1">
      <formula>LEN(TRIM($AB$62))=0</formula>
    </cfRule>
  </conditionalFormatting>
  <conditionalFormatting sqref="Z63">
    <cfRule type="expression" dxfId="11665" priority="4341" stopIfTrue="1">
      <formula>LEN(TRIM($Z$63))=0</formula>
    </cfRule>
  </conditionalFormatting>
  <conditionalFormatting sqref="AA63">
    <cfRule type="expression" dxfId="11664" priority="4342" stopIfTrue="1">
      <formula>LEN(TRIM($AA$63))=0</formula>
    </cfRule>
  </conditionalFormatting>
  <conditionalFormatting sqref="AB63">
    <cfRule type="expression" dxfId="11663" priority="4343" stopIfTrue="1">
      <formula>LEN(TRIM($AB$63))=0</formula>
    </cfRule>
  </conditionalFormatting>
  <conditionalFormatting sqref="AD57">
    <cfRule type="expression" dxfId="11662" priority="4344" stopIfTrue="1">
      <formula>LEN(TRIM($AD$57))=0</formula>
    </cfRule>
  </conditionalFormatting>
  <conditionalFormatting sqref="AE57">
    <cfRule type="expression" dxfId="11661" priority="4345" stopIfTrue="1">
      <formula>LEN(TRIM($AE$57))=0</formula>
    </cfRule>
  </conditionalFormatting>
  <conditionalFormatting sqref="AF57">
    <cfRule type="expression" dxfId="11660" priority="4346" stopIfTrue="1">
      <formula>LEN(TRIM($AF$57))=0</formula>
    </cfRule>
  </conditionalFormatting>
  <conditionalFormatting sqref="AD58">
    <cfRule type="expression" dxfId="11659" priority="4347" stopIfTrue="1">
      <formula>LEN(TRIM($AD$58))=0</formula>
    </cfRule>
  </conditionalFormatting>
  <conditionalFormatting sqref="AE58">
    <cfRule type="expression" dxfId="11658" priority="4348" stopIfTrue="1">
      <formula>LEN(TRIM($AE$58))=0</formula>
    </cfRule>
  </conditionalFormatting>
  <conditionalFormatting sqref="AF58">
    <cfRule type="expression" dxfId="11657" priority="4349" stopIfTrue="1">
      <formula>LEN(TRIM($AF$58))=0</formula>
    </cfRule>
  </conditionalFormatting>
  <conditionalFormatting sqref="AD59">
    <cfRule type="expression" dxfId="11656" priority="4350" stopIfTrue="1">
      <formula>LEN(TRIM($AD$59))=0</formula>
    </cfRule>
  </conditionalFormatting>
  <conditionalFormatting sqref="AE59">
    <cfRule type="expression" dxfId="11655" priority="4351" stopIfTrue="1">
      <formula>LEN(TRIM($AE$59))=0</formula>
    </cfRule>
  </conditionalFormatting>
  <conditionalFormatting sqref="AF59">
    <cfRule type="expression" dxfId="11654" priority="4352" stopIfTrue="1">
      <formula>LEN(TRIM($AF$59))=0</formula>
    </cfRule>
  </conditionalFormatting>
  <conditionalFormatting sqref="AD60">
    <cfRule type="expression" dxfId="11653" priority="4353" stopIfTrue="1">
      <formula>LEN(TRIM($AD$60))=0</formula>
    </cfRule>
  </conditionalFormatting>
  <conditionalFormatting sqref="AE60">
    <cfRule type="expression" dxfId="11652" priority="4354" stopIfTrue="1">
      <formula>LEN(TRIM($AE$60))=0</formula>
    </cfRule>
  </conditionalFormatting>
  <conditionalFormatting sqref="AF60">
    <cfRule type="expression" dxfId="11651" priority="4355" stopIfTrue="1">
      <formula>LEN(TRIM($AF$60))=0</formula>
    </cfRule>
  </conditionalFormatting>
  <conditionalFormatting sqref="AD61">
    <cfRule type="expression" dxfId="11650" priority="4356" stopIfTrue="1">
      <formula>LEN(TRIM($AD$61))=0</formula>
    </cfRule>
  </conditionalFormatting>
  <conditionalFormatting sqref="AE61">
    <cfRule type="expression" dxfId="11649" priority="4357" stopIfTrue="1">
      <formula>LEN(TRIM($AE$61))=0</formula>
    </cfRule>
  </conditionalFormatting>
  <conditionalFormatting sqref="AF61">
    <cfRule type="expression" dxfId="11648" priority="4358" stopIfTrue="1">
      <formula>LEN(TRIM($AF$61))=0</formula>
    </cfRule>
  </conditionalFormatting>
  <conditionalFormatting sqref="AD62">
    <cfRule type="expression" dxfId="11647" priority="4359" stopIfTrue="1">
      <formula>LEN(TRIM($AD$62))=0</formula>
    </cfRule>
  </conditionalFormatting>
  <conditionalFormatting sqref="AE62">
    <cfRule type="expression" dxfId="11646" priority="4360" stopIfTrue="1">
      <formula>LEN(TRIM($AE$62))=0</formula>
    </cfRule>
  </conditionalFormatting>
  <conditionalFormatting sqref="AF62">
    <cfRule type="expression" dxfId="11645" priority="4361" stopIfTrue="1">
      <formula>LEN(TRIM($AF$62))=0</formula>
    </cfRule>
  </conditionalFormatting>
  <conditionalFormatting sqref="AD63">
    <cfRule type="expression" dxfId="11644" priority="4362" stopIfTrue="1">
      <formula>LEN(TRIM($AD$63))=0</formula>
    </cfRule>
  </conditionalFormatting>
  <conditionalFormatting sqref="AE63">
    <cfRule type="expression" dxfId="11643" priority="4363" stopIfTrue="1">
      <formula>LEN(TRIM($AE$63))=0</formula>
    </cfRule>
  </conditionalFormatting>
  <conditionalFormatting sqref="AF63">
    <cfRule type="expression" dxfId="11642" priority="4364" stopIfTrue="1">
      <formula>LEN(TRIM($AF$63))=0</formula>
    </cfRule>
  </conditionalFormatting>
  <conditionalFormatting sqref="F65">
    <cfRule type="expression" dxfId="11641" priority="4365" stopIfTrue="1">
      <formula>LEN(TRIM($F$65))=0</formula>
    </cfRule>
  </conditionalFormatting>
  <conditionalFormatting sqref="G65">
    <cfRule type="expression" dxfId="11640" priority="4366" stopIfTrue="1">
      <formula>LEN(TRIM($G$65))=0</formula>
    </cfRule>
  </conditionalFormatting>
  <conditionalFormatting sqref="H65">
    <cfRule type="expression" dxfId="11639" priority="4367" stopIfTrue="1">
      <formula>LEN(TRIM($H$65))=0</formula>
    </cfRule>
  </conditionalFormatting>
  <conditionalFormatting sqref="J65">
    <cfRule type="expression" dxfId="11638" priority="4368" stopIfTrue="1">
      <formula>LEN(TRIM($J$65))=0</formula>
    </cfRule>
  </conditionalFormatting>
  <conditionalFormatting sqref="K65">
    <cfRule type="expression" dxfId="11637" priority="4369" stopIfTrue="1">
      <formula>LEN(TRIM($K$65))=0</formula>
    </cfRule>
  </conditionalFormatting>
  <conditionalFormatting sqref="L65">
    <cfRule type="expression" dxfId="11636" priority="4370" stopIfTrue="1">
      <formula>LEN(TRIM($L$65))=0</formula>
    </cfRule>
  </conditionalFormatting>
  <conditionalFormatting sqref="N65">
    <cfRule type="expression" dxfId="11635" priority="4371" stopIfTrue="1">
      <formula>LEN(TRIM($N$65))=0</formula>
    </cfRule>
  </conditionalFormatting>
  <conditionalFormatting sqref="O65">
    <cfRule type="expression" dxfId="11634" priority="4372" stopIfTrue="1">
      <formula>LEN(TRIM($O$65))=0</formula>
    </cfRule>
  </conditionalFormatting>
  <conditionalFormatting sqref="P65">
    <cfRule type="expression" dxfId="11633" priority="4373" stopIfTrue="1">
      <formula>LEN(TRIM($P$65))=0</formula>
    </cfRule>
  </conditionalFormatting>
  <conditionalFormatting sqref="R65">
    <cfRule type="expression" dxfId="11632" priority="4374" stopIfTrue="1">
      <formula>LEN(TRIM($R$65))=0</formula>
    </cfRule>
  </conditionalFormatting>
  <conditionalFormatting sqref="S65">
    <cfRule type="expression" dxfId="11631" priority="4375" stopIfTrue="1">
      <formula>LEN(TRIM($S$65))=0</formula>
    </cfRule>
  </conditionalFormatting>
  <conditionalFormatting sqref="T65">
    <cfRule type="expression" dxfId="11630" priority="4376" stopIfTrue="1">
      <formula>LEN(TRIM($T$65))=0</formula>
    </cfRule>
  </conditionalFormatting>
  <conditionalFormatting sqref="V65">
    <cfRule type="expression" dxfId="11629" priority="4377" stopIfTrue="1">
      <formula>LEN(TRIM($V$65))=0</formula>
    </cfRule>
  </conditionalFormatting>
  <conditionalFormatting sqref="W65">
    <cfRule type="expression" dxfId="11628" priority="4378" stopIfTrue="1">
      <formula>LEN(TRIM($W$65))=0</formula>
    </cfRule>
  </conditionalFormatting>
  <conditionalFormatting sqref="X65">
    <cfRule type="expression" dxfId="11627" priority="4379" stopIfTrue="1">
      <formula>LEN(TRIM($X$65))=0</formula>
    </cfRule>
  </conditionalFormatting>
  <conditionalFormatting sqref="Z65">
    <cfRule type="expression" dxfId="11626" priority="4380" stopIfTrue="1">
      <formula>LEN(TRIM($Z$65))=0</formula>
    </cfRule>
  </conditionalFormatting>
  <conditionalFormatting sqref="AA65">
    <cfRule type="expression" dxfId="11625" priority="4381" stopIfTrue="1">
      <formula>LEN(TRIM($AA$65))=0</formula>
    </cfRule>
  </conditionalFormatting>
  <conditionalFormatting sqref="AB65">
    <cfRule type="expression" dxfId="11624" priority="4382" stopIfTrue="1">
      <formula>LEN(TRIM($AB$65))=0</formula>
    </cfRule>
  </conditionalFormatting>
  <conditionalFormatting sqref="AD65">
    <cfRule type="expression" dxfId="11623" priority="4383" stopIfTrue="1">
      <formula>LEN(TRIM($AD$65))=0</formula>
    </cfRule>
  </conditionalFormatting>
  <conditionalFormatting sqref="AE65">
    <cfRule type="expression" dxfId="11622" priority="4384" stopIfTrue="1">
      <formula>LEN(TRIM($AE$65))=0</formula>
    </cfRule>
  </conditionalFormatting>
  <conditionalFormatting sqref="AF65">
    <cfRule type="expression" dxfId="11621" priority="4385" stopIfTrue="1">
      <formula>LEN(TRIM($AF$65))=0</formula>
    </cfRule>
  </conditionalFormatting>
  <conditionalFormatting sqref="F84">
    <cfRule type="expression" dxfId="11620" priority="4386" stopIfTrue="1">
      <formula>LEN(TRIM($F$84))=0</formula>
    </cfRule>
  </conditionalFormatting>
  <conditionalFormatting sqref="G84">
    <cfRule type="expression" dxfId="11619" priority="4387" stopIfTrue="1">
      <formula>LEN(TRIM($G$84))=0</formula>
    </cfRule>
  </conditionalFormatting>
  <conditionalFormatting sqref="H84">
    <cfRule type="expression" dxfId="11618" priority="4388" stopIfTrue="1">
      <formula>LEN(TRIM($H$84))=0</formula>
    </cfRule>
  </conditionalFormatting>
  <conditionalFormatting sqref="J84">
    <cfRule type="expression" dxfId="11617" priority="4389" stopIfTrue="1">
      <formula>LEN(TRIM($J$84))=0</formula>
    </cfRule>
  </conditionalFormatting>
  <conditionalFormatting sqref="K84">
    <cfRule type="expression" dxfId="11616" priority="4390" stopIfTrue="1">
      <formula>LEN(TRIM($K$84))=0</formula>
    </cfRule>
  </conditionalFormatting>
  <conditionalFormatting sqref="L84">
    <cfRule type="expression" dxfId="11615" priority="4391" stopIfTrue="1">
      <formula>LEN(TRIM($L$84))=0</formula>
    </cfRule>
  </conditionalFormatting>
  <conditionalFormatting sqref="N84">
    <cfRule type="expression" dxfId="11614" priority="4392" stopIfTrue="1">
      <formula>LEN(TRIM($N$84))=0</formula>
    </cfRule>
  </conditionalFormatting>
  <conditionalFormatting sqref="O84">
    <cfRule type="expression" dxfId="11613" priority="4393" stopIfTrue="1">
      <formula>LEN(TRIM($O$84))=0</formula>
    </cfRule>
  </conditionalFormatting>
  <conditionalFormatting sqref="P84">
    <cfRule type="expression" dxfId="11612" priority="4394" stopIfTrue="1">
      <formula>LEN(TRIM($P$84))=0</formula>
    </cfRule>
  </conditionalFormatting>
  <conditionalFormatting sqref="R84">
    <cfRule type="expression" dxfId="11611" priority="4395" stopIfTrue="1">
      <formula>LEN(TRIM($R$84))=0</formula>
    </cfRule>
  </conditionalFormatting>
  <conditionalFormatting sqref="S84">
    <cfRule type="expression" dxfId="11610" priority="4396" stopIfTrue="1">
      <formula>LEN(TRIM($S$84))=0</formula>
    </cfRule>
  </conditionalFormatting>
  <conditionalFormatting sqref="T84">
    <cfRule type="expression" dxfId="11609" priority="4397" stopIfTrue="1">
      <formula>LEN(TRIM($T$84))=0</formula>
    </cfRule>
  </conditionalFormatting>
  <conditionalFormatting sqref="V84">
    <cfRule type="expression" dxfId="11608" priority="4398" stopIfTrue="1">
      <formula>LEN(TRIM($V$84))=0</formula>
    </cfRule>
  </conditionalFormatting>
  <conditionalFormatting sqref="W84">
    <cfRule type="expression" dxfId="11607" priority="4399" stopIfTrue="1">
      <formula>LEN(TRIM($W$84))=0</formula>
    </cfRule>
  </conditionalFormatting>
  <conditionalFormatting sqref="X84">
    <cfRule type="expression" dxfId="11606" priority="4400" stopIfTrue="1">
      <formula>LEN(TRIM($X$84))=0</formula>
    </cfRule>
  </conditionalFormatting>
  <conditionalFormatting sqref="Z84">
    <cfRule type="expression" dxfId="11605" priority="4401" stopIfTrue="1">
      <formula>LEN(TRIM($Z$84))=0</formula>
    </cfRule>
  </conditionalFormatting>
  <conditionalFormatting sqref="AA84">
    <cfRule type="expression" dxfId="11604" priority="4402" stopIfTrue="1">
      <formula>LEN(TRIM($AA$84))=0</formula>
    </cfRule>
  </conditionalFormatting>
  <conditionalFormatting sqref="AB84">
    <cfRule type="expression" dxfId="11603" priority="4403" stopIfTrue="1">
      <formula>LEN(TRIM($AB$84))=0</formula>
    </cfRule>
  </conditionalFormatting>
  <conditionalFormatting sqref="AD84">
    <cfRule type="expression" dxfId="11602" priority="4404" stopIfTrue="1">
      <formula>LEN(TRIM($AD$84))=0</formula>
    </cfRule>
  </conditionalFormatting>
  <conditionalFormatting sqref="AE84">
    <cfRule type="expression" dxfId="11601" priority="4405" stopIfTrue="1">
      <formula>LEN(TRIM($AE$84))=0</formula>
    </cfRule>
  </conditionalFormatting>
  <conditionalFormatting sqref="AF84">
    <cfRule type="expression" dxfId="11600" priority="4406" stopIfTrue="1">
      <formula>LEN(TRIM($AF$84))=0</formula>
    </cfRule>
  </conditionalFormatting>
  <conditionalFormatting sqref="F91">
    <cfRule type="expression" dxfId="11599" priority="4407" stopIfTrue="1">
      <formula>LEN(TRIM($F$91))=0</formula>
    </cfRule>
  </conditionalFormatting>
  <conditionalFormatting sqref="G91">
    <cfRule type="expression" dxfId="11598" priority="4408" stopIfTrue="1">
      <formula>LEN(TRIM($G$91))=0</formula>
    </cfRule>
  </conditionalFormatting>
  <conditionalFormatting sqref="H91">
    <cfRule type="expression" dxfId="11597" priority="4409" stopIfTrue="1">
      <formula>LEN(TRIM($H$91))=0</formula>
    </cfRule>
  </conditionalFormatting>
  <conditionalFormatting sqref="F92">
    <cfRule type="expression" dxfId="11596" priority="4410" stopIfTrue="1">
      <formula>LEN(TRIM($F$92))=0</formula>
    </cfRule>
  </conditionalFormatting>
  <conditionalFormatting sqref="G92">
    <cfRule type="expression" dxfId="11595" priority="4411" stopIfTrue="1">
      <formula>LEN(TRIM($G$92))=0</formula>
    </cfRule>
  </conditionalFormatting>
  <conditionalFormatting sqref="H92">
    <cfRule type="expression" dxfId="11594" priority="4412" stopIfTrue="1">
      <formula>LEN(TRIM($H$92))=0</formula>
    </cfRule>
  </conditionalFormatting>
  <conditionalFormatting sqref="J91">
    <cfRule type="expression" dxfId="11593" priority="4413" stopIfTrue="1">
      <formula>LEN(TRIM($J$91))=0</formula>
    </cfRule>
  </conditionalFormatting>
  <conditionalFormatting sqref="K91">
    <cfRule type="expression" dxfId="11592" priority="4414" stopIfTrue="1">
      <formula>LEN(TRIM($K$91))=0</formula>
    </cfRule>
  </conditionalFormatting>
  <conditionalFormatting sqref="L91">
    <cfRule type="expression" dxfId="11591" priority="4415" stopIfTrue="1">
      <formula>LEN(TRIM($L$91))=0</formula>
    </cfRule>
  </conditionalFormatting>
  <conditionalFormatting sqref="J92">
    <cfRule type="expression" dxfId="11590" priority="4416" stopIfTrue="1">
      <formula>LEN(TRIM($J$92))=0</formula>
    </cfRule>
  </conditionalFormatting>
  <conditionalFormatting sqref="K92">
    <cfRule type="expression" dxfId="11589" priority="4417" stopIfTrue="1">
      <formula>LEN(TRIM($K$92))=0</formula>
    </cfRule>
  </conditionalFormatting>
  <conditionalFormatting sqref="L92">
    <cfRule type="expression" dxfId="11588" priority="4418" stopIfTrue="1">
      <formula>LEN(TRIM($L$92))=0</formula>
    </cfRule>
  </conditionalFormatting>
  <conditionalFormatting sqref="N91">
    <cfRule type="expression" dxfId="11587" priority="4419" stopIfTrue="1">
      <formula>LEN(TRIM($N$91))=0</formula>
    </cfRule>
  </conditionalFormatting>
  <conditionalFormatting sqref="O91">
    <cfRule type="expression" dxfId="11586" priority="4420" stopIfTrue="1">
      <formula>LEN(TRIM($O$91))=0</formula>
    </cfRule>
  </conditionalFormatting>
  <conditionalFormatting sqref="P91">
    <cfRule type="expression" dxfId="11585" priority="4421" stopIfTrue="1">
      <formula>LEN(TRIM($P$91))=0</formula>
    </cfRule>
  </conditionalFormatting>
  <conditionalFormatting sqref="N92">
    <cfRule type="expression" dxfId="11584" priority="4422" stopIfTrue="1">
      <formula>LEN(TRIM($N$92))=0</formula>
    </cfRule>
  </conditionalFormatting>
  <conditionalFormatting sqref="O92">
    <cfRule type="expression" dxfId="11583" priority="4423" stopIfTrue="1">
      <formula>LEN(TRIM($O$92))=0</formula>
    </cfRule>
  </conditionalFormatting>
  <conditionalFormatting sqref="P92">
    <cfRule type="expression" dxfId="11582" priority="4424" stopIfTrue="1">
      <formula>LEN(TRIM($P$92))=0</formula>
    </cfRule>
  </conditionalFormatting>
  <conditionalFormatting sqref="R91">
    <cfRule type="expression" dxfId="11581" priority="4425" stopIfTrue="1">
      <formula>LEN(TRIM($R$91))=0</formula>
    </cfRule>
  </conditionalFormatting>
  <conditionalFormatting sqref="S91">
    <cfRule type="expression" dxfId="11580" priority="4426" stopIfTrue="1">
      <formula>LEN(TRIM($S$91))=0</formula>
    </cfRule>
  </conditionalFormatting>
  <conditionalFormatting sqref="T91">
    <cfRule type="expression" dxfId="11579" priority="4427" stopIfTrue="1">
      <formula>LEN(TRIM($T$91))=0</formula>
    </cfRule>
  </conditionalFormatting>
  <conditionalFormatting sqref="R92">
    <cfRule type="expression" dxfId="11578" priority="4428" stopIfTrue="1">
      <formula>LEN(TRIM($R$92))=0</formula>
    </cfRule>
  </conditionalFormatting>
  <conditionalFormatting sqref="S92">
    <cfRule type="expression" dxfId="11577" priority="4429" stopIfTrue="1">
      <formula>LEN(TRIM($S$92))=0</formula>
    </cfRule>
  </conditionalFormatting>
  <conditionalFormatting sqref="T92">
    <cfRule type="expression" dxfId="11576" priority="4430" stopIfTrue="1">
      <formula>LEN(TRIM($T$92))=0</formula>
    </cfRule>
  </conditionalFormatting>
  <conditionalFormatting sqref="V91">
    <cfRule type="expression" dxfId="11575" priority="4431" stopIfTrue="1">
      <formula>LEN(TRIM($V$91))=0</formula>
    </cfRule>
  </conditionalFormatting>
  <conditionalFormatting sqref="W91">
    <cfRule type="expression" dxfId="11574" priority="4432" stopIfTrue="1">
      <formula>LEN(TRIM($W$91))=0</formula>
    </cfRule>
  </conditionalFormatting>
  <conditionalFormatting sqref="X91">
    <cfRule type="expression" dxfId="11573" priority="4433" stopIfTrue="1">
      <formula>LEN(TRIM($X$91))=0</formula>
    </cfRule>
  </conditionalFormatting>
  <conditionalFormatting sqref="V92">
    <cfRule type="expression" dxfId="11572" priority="4434" stopIfTrue="1">
      <formula>LEN(TRIM($V$92))=0</formula>
    </cfRule>
  </conditionalFormatting>
  <conditionalFormatting sqref="W92">
    <cfRule type="expression" dxfId="11571" priority="4435" stopIfTrue="1">
      <formula>LEN(TRIM($W$92))=0</formula>
    </cfRule>
  </conditionalFormatting>
  <conditionalFormatting sqref="X92">
    <cfRule type="expression" dxfId="11570" priority="4436" stopIfTrue="1">
      <formula>LEN(TRIM($X$92))=0</formula>
    </cfRule>
  </conditionalFormatting>
  <conditionalFormatting sqref="Z91">
    <cfRule type="expression" dxfId="11569" priority="4437" stopIfTrue="1">
      <formula>LEN(TRIM($Z$91))=0</formula>
    </cfRule>
  </conditionalFormatting>
  <conditionalFormatting sqref="AA91">
    <cfRule type="expression" dxfId="11568" priority="4438" stopIfTrue="1">
      <formula>LEN(TRIM($AA$91))=0</formula>
    </cfRule>
  </conditionalFormatting>
  <conditionalFormatting sqref="AB91">
    <cfRule type="expression" dxfId="11567" priority="4439" stopIfTrue="1">
      <formula>LEN(TRIM($AB$91))=0</formula>
    </cfRule>
  </conditionalFormatting>
  <conditionalFormatting sqref="Z92">
    <cfRule type="expression" dxfId="11566" priority="4440" stopIfTrue="1">
      <formula>LEN(TRIM($Z$92))=0</formula>
    </cfRule>
  </conditionalFormatting>
  <conditionalFormatting sqref="AA92">
    <cfRule type="expression" dxfId="11565" priority="4441" stopIfTrue="1">
      <formula>LEN(TRIM($AA$92))=0</formula>
    </cfRule>
  </conditionalFormatting>
  <conditionalFormatting sqref="AB92">
    <cfRule type="expression" dxfId="11564" priority="4442" stopIfTrue="1">
      <formula>LEN(TRIM($AB$92))=0</formula>
    </cfRule>
  </conditionalFormatting>
  <conditionalFormatting sqref="AD91">
    <cfRule type="expression" dxfId="11563" priority="4443" stopIfTrue="1">
      <formula>LEN(TRIM($AD$91))=0</formula>
    </cfRule>
  </conditionalFormatting>
  <conditionalFormatting sqref="AE91">
    <cfRule type="expression" dxfId="11562" priority="4444" stopIfTrue="1">
      <formula>LEN(TRIM($AE$91))=0</formula>
    </cfRule>
  </conditionalFormatting>
  <conditionalFormatting sqref="AF91">
    <cfRule type="expression" dxfId="11561" priority="4445" stopIfTrue="1">
      <formula>LEN(TRIM($AF$91))=0</formula>
    </cfRule>
  </conditionalFormatting>
  <conditionalFormatting sqref="AD92">
    <cfRule type="expression" dxfId="11560" priority="4446" stopIfTrue="1">
      <formula>LEN(TRIM($AD$92))=0</formula>
    </cfRule>
  </conditionalFormatting>
  <conditionalFormatting sqref="AE92">
    <cfRule type="expression" dxfId="11559" priority="4447" stopIfTrue="1">
      <formula>LEN(TRIM($AE$92))=0</formula>
    </cfRule>
  </conditionalFormatting>
  <conditionalFormatting sqref="AF92">
    <cfRule type="expression" dxfId="11558" priority="4448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F15:H15 J15:L15 N15:P15 R15:T15 V15:X15 Z15:AB15 AD15:AF15 F17:H18 J17:L18 N17:P18 R17:T18 V17:X18 Z17:AB18 AD17:AF18 F20:H22 J20:L22 N20:P22 R20:T22 V20:X22 Z20:AB22 AD20:AF22 F26:H26 J26:L26 N26:P26 R26:T26 V26:X26 Z26:AB26 AD26:AF26 F28:H34 J28:L34 N28:P34 R28:T34 V28:X34 Z28:AB34 AD28:AF34 F36:H36 J36:L36 N36:P36 R36:T36 V36:X36 Z36:AB36 AD36:AF36 F42:H42 J42:L42 N42:P42 R42:T42 V42:X42 Z42:AB42 AD42:AF42 F44:H44 J44:L44 N44:P44 R44:T44 V44:X44 Z44:AB44 AD44:AF44 F46:H47 J46:L47 N46:P47 R46:T47 V46:X47 Z46:AB47 AD46:AF47 F49:H51 J49:L51 N49:P51 R49:T51 V49:X51 Z49:AB51 AD49:AF51 F55:H55 J55:L55 N55:P55 R55:T55 V55:X55 Z55:AB55 AD55:AF55 F57:H63 J57:L63 N57:P63 R57:T63 V57:X63 Z57:AB63 AD57:AF63 F65:H65 J65:L65 N65:P65 R65:T65 V65:X65 Z65:AB65 AD65:AF65 F84:H84 J84:L84 N84:P84 R84:T84 V84:X84 Z84:AB84 AD84:AF84 F91:H92 J91:L92 N91:P92 R91:T92 V91:X92 Z91:AB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B2:F63"/>
  <sheetViews>
    <sheetView showGridLines="0" zoomScale="80" zoomScaleNormal="80" workbookViewId="0"/>
  </sheetViews>
  <sheetFormatPr defaultRowHeight="14.4" x14ac:dyDescent="0.55000000000000004"/>
  <cols>
    <col min="1" max="1" width="3.15625" customWidth="1"/>
    <col min="2" max="2" width="35.41796875" customWidth="1"/>
    <col min="3" max="3" width="12" style="54" customWidth="1"/>
    <col min="4" max="4" width="30.26171875" customWidth="1"/>
    <col min="5" max="5" width="18" customWidth="1"/>
    <col min="6" max="6" width="17.68359375" customWidth="1"/>
  </cols>
  <sheetData>
    <row r="2" spans="2:6" ht="18.3" x14ac:dyDescent="0.7">
      <c r="B2" s="45" t="s">
        <v>130</v>
      </c>
      <c r="C2" s="45"/>
      <c r="D2" s="54"/>
      <c r="E2" s="54"/>
      <c r="F2" s="54"/>
    </row>
    <row r="3" spans="2:6" s="54" customFormat="1" ht="15.75" customHeight="1" x14ac:dyDescent="0.7">
      <c r="B3" s="45"/>
      <c r="C3" s="45"/>
    </row>
    <row r="4" spans="2:6" ht="35.25" customHeight="1" x14ac:dyDescent="0.55000000000000004">
      <c r="B4" s="78" t="s">
        <v>131</v>
      </c>
      <c r="C4" s="78" t="s">
        <v>150</v>
      </c>
      <c r="D4" s="78" t="s">
        <v>143</v>
      </c>
      <c r="E4" s="78" t="s">
        <v>129</v>
      </c>
      <c r="F4" s="78" t="s">
        <v>128</v>
      </c>
    </row>
    <row r="5" spans="2:6" x14ac:dyDescent="0.55000000000000004">
      <c r="B5" s="277" t="s">
        <v>745</v>
      </c>
      <c r="C5" s="278" t="s">
        <v>746</v>
      </c>
      <c r="D5" s="278"/>
      <c r="E5" s="278"/>
      <c r="F5" s="278"/>
    </row>
    <row r="6" spans="2:6" x14ac:dyDescent="0.55000000000000004">
      <c r="B6" s="277" t="s">
        <v>75</v>
      </c>
      <c r="C6" s="278" t="s">
        <v>746</v>
      </c>
      <c r="D6" s="278"/>
      <c r="E6" s="278"/>
      <c r="F6" s="278"/>
    </row>
    <row r="7" spans="2:6" x14ac:dyDescent="0.55000000000000004">
      <c r="B7" s="277" t="s">
        <v>747</v>
      </c>
      <c r="C7" s="278" t="s">
        <v>746</v>
      </c>
      <c r="D7" s="278"/>
      <c r="E7" s="278"/>
      <c r="F7" s="278"/>
    </row>
    <row r="8" spans="2:6" x14ac:dyDescent="0.55000000000000004">
      <c r="B8" s="277" t="s">
        <v>325</v>
      </c>
      <c r="C8" s="278" t="s">
        <v>746</v>
      </c>
      <c r="D8" s="278" t="s">
        <v>69</v>
      </c>
      <c r="E8" s="278" t="s">
        <v>69</v>
      </c>
      <c r="F8" s="278" t="s">
        <v>69</v>
      </c>
    </row>
    <row r="9" spans="2:6" x14ac:dyDescent="0.55000000000000004">
      <c r="B9" s="277" t="s">
        <v>326</v>
      </c>
      <c r="C9" s="278" t="s">
        <v>746</v>
      </c>
      <c r="D9" s="278" t="s">
        <v>163</v>
      </c>
      <c r="E9" s="278" t="s">
        <v>69</v>
      </c>
      <c r="F9" s="278" t="s">
        <v>69</v>
      </c>
    </row>
    <row r="10" spans="2:6" x14ac:dyDescent="0.55000000000000004">
      <c r="B10" s="276" t="s">
        <v>327</v>
      </c>
      <c r="C10" s="54" t="s">
        <v>748</v>
      </c>
      <c r="D10" t="s">
        <v>146</v>
      </c>
      <c r="E10" t="s">
        <v>237</v>
      </c>
      <c r="F10" t="s">
        <v>148</v>
      </c>
    </row>
    <row r="11" spans="2:6" x14ac:dyDescent="0.55000000000000004">
      <c r="B11" s="276" t="s">
        <v>328</v>
      </c>
      <c r="C11" s="54" t="s">
        <v>748</v>
      </c>
      <c r="D11" t="s">
        <v>146</v>
      </c>
      <c r="E11" t="s">
        <v>238</v>
      </c>
      <c r="F11" t="s">
        <v>148</v>
      </c>
    </row>
    <row r="12" spans="2:6" x14ac:dyDescent="0.55000000000000004">
      <c r="B12" s="276" t="s">
        <v>329</v>
      </c>
      <c r="C12" s="54" t="s">
        <v>748</v>
      </c>
      <c r="D12" t="s">
        <v>146</v>
      </c>
      <c r="E12" t="s">
        <v>237</v>
      </c>
      <c r="F12" t="s">
        <v>149</v>
      </c>
    </row>
    <row r="13" spans="2:6" x14ac:dyDescent="0.55000000000000004">
      <c r="B13" s="276" t="s">
        <v>330</v>
      </c>
      <c r="C13" s="54" t="s">
        <v>748</v>
      </c>
      <c r="D13" t="s">
        <v>146</v>
      </c>
      <c r="E13" t="s">
        <v>238</v>
      </c>
      <c r="F13" t="s">
        <v>149</v>
      </c>
    </row>
    <row r="14" spans="2:6" x14ac:dyDescent="0.55000000000000004">
      <c r="B14" s="276" t="s">
        <v>331</v>
      </c>
      <c r="C14" s="54" t="s">
        <v>748</v>
      </c>
      <c r="D14" t="s">
        <v>147</v>
      </c>
      <c r="E14" t="s">
        <v>237</v>
      </c>
      <c r="F14" t="s">
        <v>148</v>
      </c>
    </row>
    <row r="15" spans="2:6" x14ac:dyDescent="0.55000000000000004">
      <c r="B15" s="276" t="s">
        <v>332</v>
      </c>
      <c r="C15" s="54" t="s">
        <v>748</v>
      </c>
      <c r="D15" t="s">
        <v>147</v>
      </c>
      <c r="E15" t="s">
        <v>238</v>
      </c>
      <c r="F15" t="s">
        <v>148</v>
      </c>
    </row>
    <row r="16" spans="2:6" x14ac:dyDescent="0.55000000000000004">
      <c r="B16" s="276" t="s">
        <v>333</v>
      </c>
      <c r="C16" s="54" t="s">
        <v>748</v>
      </c>
      <c r="D16" t="s">
        <v>147</v>
      </c>
      <c r="E16" t="s">
        <v>237</v>
      </c>
      <c r="F16" t="s">
        <v>149</v>
      </c>
    </row>
    <row r="17" spans="2:6" x14ac:dyDescent="0.55000000000000004">
      <c r="B17" s="276" t="s">
        <v>334</v>
      </c>
      <c r="C17" s="54" t="s">
        <v>748</v>
      </c>
      <c r="D17" t="s">
        <v>147</v>
      </c>
      <c r="E17" t="s">
        <v>238</v>
      </c>
      <c r="F17" t="s">
        <v>149</v>
      </c>
    </row>
    <row r="18" spans="2:6" x14ac:dyDescent="0.55000000000000004">
      <c r="B18" s="277" t="s">
        <v>335</v>
      </c>
      <c r="C18" s="278" t="s">
        <v>746</v>
      </c>
      <c r="D18" s="278" t="s">
        <v>164</v>
      </c>
      <c r="E18" s="278" t="s">
        <v>132</v>
      </c>
      <c r="F18" s="278" t="s">
        <v>132</v>
      </c>
    </row>
    <row r="19" spans="2:6" x14ac:dyDescent="0.55000000000000004">
      <c r="B19" s="276" t="s">
        <v>336</v>
      </c>
      <c r="C19" s="54" t="s">
        <v>748</v>
      </c>
      <c r="D19" t="s">
        <v>162</v>
      </c>
      <c r="E19" t="s">
        <v>132</v>
      </c>
      <c r="F19" t="s">
        <v>132</v>
      </c>
    </row>
    <row r="20" spans="2:6" x14ac:dyDescent="0.55000000000000004">
      <c r="B20" s="276" t="s">
        <v>337</v>
      </c>
      <c r="C20" s="54" t="s">
        <v>748</v>
      </c>
      <c r="D20" t="s">
        <v>161</v>
      </c>
      <c r="E20" t="s">
        <v>132</v>
      </c>
      <c r="F20" t="s">
        <v>132</v>
      </c>
    </row>
    <row r="21" spans="2:6" x14ac:dyDescent="0.55000000000000004">
      <c r="B21" s="277" t="s">
        <v>338</v>
      </c>
      <c r="C21" s="278" t="s">
        <v>746</v>
      </c>
      <c r="D21" s="278" t="s">
        <v>69</v>
      </c>
      <c r="E21" s="278" t="s">
        <v>69</v>
      </c>
      <c r="F21" s="278" t="s">
        <v>69</v>
      </c>
    </row>
    <row r="22" spans="2:6" x14ac:dyDescent="0.55000000000000004">
      <c r="B22" s="277" t="s">
        <v>339</v>
      </c>
      <c r="C22" s="278" t="s">
        <v>746</v>
      </c>
      <c r="D22" s="278" t="s">
        <v>163</v>
      </c>
      <c r="E22" s="278" t="s">
        <v>69</v>
      </c>
      <c r="F22" s="278" t="s">
        <v>69</v>
      </c>
    </row>
    <row r="23" spans="2:6" x14ac:dyDescent="0.55000000000000004">
      <c r="B23" s="276" t="s">
        <v>340</v>
      </c>
      <c r="C23" s="54" t="s">
        <v>748</v>
      </c>
      <c r="D23" t="s">
        <v>146</v>
      </c>
      <c r="E23" t="s">
        <v>237</v>
      </c>
      <c r="F23" t="s">
        <v>148</v>
      </c>
    </row>
    <row r="24" spans="2:6" x14ac:dyDescent="0.55000000000000004">
      <c r="B24" s="276" t="s">
        <v>341</v>
      </c>
      <c r="C24" s="54" t="s">
        <v>748</v>
      </c>
      <c r="D24" t="s">
        <v>146</v>
      </c>
      <c r="E24" t="s">
        <v>238</v>
      </c>
      <c r="F24" t="s">
        <v>148</v>
      </c>
    </row>
    <row r="25" spans="2:6" x14ac:dyDescent="0.55000000000000004">
      <c r="B25" s="276" t="s">
        <v>342</v>
      </c>
      <c r="C25" s="54" t="s">
        <v>748</v>
      </c>
      <c r="D25" t="s">
        <v>146</v>
      </c>
      <c r="E25" t="s">
        <v>237</v>
      </c>
      <c r="F25" t="s">
        <v>149</v>
      </c>
    </row>
    <row r="26" spans="2:6" x14ac:dyDescent="0.55000000000000004">
      <c r="B26" s="276" t="s">
        <v>343</v>
      </c>
      <c r="C26" s="54" t="s">
        <v>748</v>
      </c>
      <c r="D26" t="s">
        <v>146</v>
      </c>
      <c r="E26" t="s">
        <v>238</v>
      </c>
      <c r="F26" t="s">
        <v>149</v>
      </c>
    </row>
    <row r="27" spans="2:6" x14ac:dyDescent="0.55000000000000004">
      <c r="B27" s="276" t="s">
        <v>344</v>
      </c>
      <c r="C27" s="54" t="s">
        <v>748</v>
      </c>
      <c r="D27" t="s">
        <v>147</v>
      </c>
      <c r="E27" t="s">
        <v>237</v>
      </c>
      <c r="F27" t="s">
        <v>148</v>
      </c>
    </row>
    <row r="28" spans="2:6" x14ac:dyDescent="0.55000000000000004">
      <c r="B28" s="276" t="s">
        <v>345</v>
      </c>
      <c r="C28" s="54" t="s">
        <v>748</v>
      </c>
      <c r="D28" t="s">
        <v>147</v>
      </c>
      <c r="E28" t="s">
        <v>238</v>
      </c>
      <c r="F28" t="s">
        <v>148</v>
      </c>
    </row>
    <row r="29" spans="2:6" x14ac:dyDescent="0.55000000000000004">
      <c r="B29" s="276" t="s">
        <v>346</v>
      </c>
      <c r="C29" s="54" t="s">
        <v>748</v>
      </c>
      <c r="D29" t="s">
        <v>147</v>
      </c>
      <c r="E29" t="s">
        <v>237</v>
      </c>
      <c r="F29" t="s">
        <v>149</v>
      </c>
    </row>
    <row r="30" spans="2:6" x14ac:dyDescent="0.55000000000000004">
      <c r="B30" s="276" t="s">
        <v>347</v>
      </c>
      <c r="C30" s="54" t="s">
        <v>748</v>
      </c>
      <c r="D30" t="s">
        <v>147</v>
      </c>
      <c r="E30" t="s">
        <v>238</v>
      </c>
      <c r="F30" t="s">
        <v>149</v>
      </c>
    </row>
    <row r="31" spans="2:6" x14ac:dyDescent="0.55000000000000004">
      <c r="B31" s="277" t="s">
        <v>348</v>
      </c>
      <c r="C31" s="278" t="s">
        <v>746</v>
      </c>
      <c r="D31" s="278" t="s">
        <v>164</v>
      </c>
      <c r="E31" s="278" t="s">
        <v>132</v>
      </c>
      <c r="F31" s="278" t="s">
        <v>132</v>
      </c>
    </row>
    <row r="32" spans="2:6" x14ac:dyDescent="0.55000000000000004">
      <c r="B32" s="276" t="s">
        <v>349</v>
      </c>
      <c r="C32" s="54" t="s">
        <v>748</v>
      </c>
      <c r="D32" t="s">
        <v>162</v>
      </c>
      <c r="E32" t="s">
        <v>132</v>
      </c>
      <c r="F32" t="s">
        <v>132</v>
      </c>
    </row>
    <row r="33" spans="2:6" x14ac:dyDescent="0.55000000000000004">
      <c r="B33" s="276" t="s">
        <v>350</v>
      </c>
      <c r="C33" s="54" t="s">
        <v>748</v>
      </c>
      <c r="D33" t="s">
        <v>161</v>
      </c>
      <c r="E33" t="s">
        <v>132</v>
      </c>
      <c r="F33" t="s">
        <v>132</v>
      </c>
    </row>
    <row r="34" spans="2:6" x14ac:dyDescent="0.55000000000000004">
      <c r="B34" s="277" t="s">
        <v>351</v>
      </c>
      <c r="C34" s="278" t="s">
        <v>746</v>
      </c>
      <c r="D34" s="278" t="s">
        <v>69</v>
      </c>
      <c r="E34" s="278" t="s">
        <v>69</v>
      </c>
      <c r="F34" s="278" t="s">
        <v>69</v>
      </c>
    </row>
    <row r="35" spans="2:6" x14ac:dyDescent="0.55000000000000004">
      <c r="B35" s="277" t="s">
        <v>352</v>
      </c>
      <c r="C35" s="278" t="s">
        <v>746</v>
      </c>
      <c r="D35" s="278" t="s">
        <v>163</v>
      </c>
      <c r="E35" s="278" t="s">
        <v>69</v>
      </c>
      <c r="F35" s="278" t="s">
        <v>69</v>
      </c>
    </row>
    <row r="36" spans="2:6" x14ac:dyDescent="0.55000000000000004">
      <c r="B36" s="276" t="s">
        <v>353</v>
      </c>
      <c r="C36" s="54" t="s">
        <v>748</v>
      </c>
      <c r="D36" t="s">
        <v>146</v>
      </c>
      <c r="E36" t="s">
        <v>69</v>
      </c>
      <c r="F36" t="s">
        <v>148</v>
      </c>
    </row>
    <row r="37" spans="2:6" x14ac:dyDescent="0.55000000000000004">
      <c r="B37" s="276" t="s">
        <v>354</v>
      </c>
      <c r="C37" s="54" t="s">
        <v>748</v>
      </c>
      <c r="D37" t="s">
        <v>146</v>
      </c>
      <c r="E37" t="s">
        <v>69</v>
      </c>
      <c r="F37" t="s">
        <v>149</v>
      </c>
    </row>
    <row r="38" spans="2:6" x14ac:dyDescent="0.55000000000000004">
      <c r="B38" s="276" t="s">
        <v>355</v>
      </c>
      <c r="C38" s="54" t="s">
        <v>748</v>
      </c>
      <c r="D38" t="s">
        <v>147</v>
      </c>
      <c r="E38" t="s">
        <v>69</v>
      </c>
      <c r="F38" t="s">
        <v>148</v>
      </c>
    </row>
    <row r="39" spans="2:6" x14ac:dyDescent="0.55000000000000004">
      <c r="B39" s="276" t="s">
        <v>356</v>
      </c>
      <c r="C39" s="54" t="s">
        <v>748</v>
      </c>
      <c r="D39" t="s">
        <v>147</v>
      </c>
      <c r="E39" t="s">
        <v>69</v>
      </c>
      <c r="F39" t="s">
        <v>149</v>
      </c>
    </row>
    <row r="40" spans="2:6" x14ac:dyDescent="0.55000000000000004">
      <c r="B40" s="277" t="s">
        <v>357</v>
      </c>
      <c r="C40" s="278" t="s">
        <v>746</v>
      </c>
      <c r="D40" s="278" t="s">
        <v>164</v>
      </c>
      <c r="E40" s="278" t="s">
        <v>132</v>
      </c>
      <c r="F40" s="278" t="s">
        <v>132</v>
      </c>
    </row>
    <row r="41" spans="2:6" x14ac:dyDescent="0.55000000000000004">
      <c r="B41" s="276" t="s">
        <v>358</v>
      </c>
      <c r="C41" s="54" t="s">
        <v>748</v>
      </c>
      <c r="D41" t="s">
        <v>162</v>
      </c>
      <c r="E41" t="s">
        <v>132</v>
      </c>
      <c r="F41" t="s">
        <v>132</v>
      </c>
    </row>
    <row r="42" spans="2:6" x14ac:dyDescent="0.55000000000000004">
      <c r="B42" s="276" t="s">
        <v>359</v>
      </c>
      <c r="C42" s="54" t="s">
        <v>748</v>
      </c>
      <c r="D42" t="s">
        <v>161</v>
      </c>
      <c r="E42" t="s">
        <v>132</v>
      </c>
      <c r="F42" t="s">
        <v>132</v>
      </c>
    </row>
    <row r="43" spans="2:6" x14ac:dyDescent="0.55000000000000004">
      <c r="B43" s="277" t="s">
        <v>360</v>
      </c>
      <c r="C43" s="278" t="s">
        <v>746</v>
      </c>
      <c r="D43" s="278" t="s">
        <v>69</v>
      </c>
      <c r="E43" s="278" t="s">
        <v>69</v>
      </c>
      <c r="F43" s="278" t="s">
        <v>69</v>
      </c>
    </row>
    <row r="44" spans="2:6" x14ac:dyDescent="0.55000000000000004">
      <c r="B44" s="277" t="s">
        <v>361</v>
      </c>
      <c r="C44" s="278" t="s">
        <v>746</v>
      </c>
      <c r="D44" s="278" t="s">
        <v>163</v>
      </c>
      <c r="E44" s="278" t="s">
        <v>69</v>
      </c>
      <c r="F44" s="278" t="s">
        <v>69</v>
      </c>
    </row>
    <row r="45" spans="2:6" x14ac:dyDescent="0.55000000000000004">
      <c r="B45" s="276" t="s">
        <v>362</v>
      </c>
      <c r="C45" s="54" t="s">
        <v>748</v>
      </c>
      <c r="D45" t="s">
        <v>146</v>
      </c>
      <c r="E45" t="s">
        <v>69</v>
      </c>
      <c r="F45" t="s">
        <v>148</v>
      </c>
    </row>
    <row r="46" spans="2:6" x14ac:dyDescent="0.55000000000000004">
      <c r="B46" s="276" t="s">
        <v>363</v>
      </c>
      <c r="C46" s="54" t="s">
        <v>748</v>
      </c>
      <c r="D46" t="s">
        <v>146</v>
      </c>
      <c r="E46" t="s">
        <v>69</v>
      </c>
      <c r="F46" t="s">
        <v>149</v>
      </c>
    </row>
    <row r="47" spans="2:6" x14ac:dyDescent="0.55000000000000004">
      <c r="B47" s="276" t="s">
        <v>364</v>
      </c>
      <c r="C47" s="54" t="s">
        <v>748</v>
      </c>
      <c r="D47" t="s">
        <v>147</v>
      </c>
      <c r="E47" t="s">
        <v>69</v>
      </c>
      <c r="F47" t="s">
        <v>148</v>
      </c>
    </row>
    <row r="48" spans="2:6" x14ac:dyDescent="0.55000000000000004">
      <c r="B48" s="276" t="s">
        <v>365</v>
      </c>
      <c r="C48" s="54" t="s">
        <v>748</v>
      </c>
      <c r="D48" t="s">
        <v>147</v>
      </c>
      <c r="E48" t="s">
        <v>69</v>
      </c>
      <c r="F48" t="s">
        <v>149</v>
      </c>
    </row>
    <row r="49" spans="2:6" x14ac:dyDescent="0.55000000000000004">
      <c r="B49" s="277" t="s">
        <v>366</v>
      </c>
      <c r="C49" s="278" t="s">
        <v>746</v>
      </c>
      <c r="D49" s="278" t="s">
        <v>164</v>
      </c>
      <c r="E49" s="278" t="s">
        <v>132</v>
      </c>
      <c r="F49" s="278" t="s">
        <v>132</v>
      </c>
    </row>
    <row r="50" spans="2:6" x14ac:dyDescent="0.55000000000000004">
      <c r="B50" s="276" t="s">
        <v>367</v>
      </c>
      <c r="C50" s="54" t="s">
        <v>748</v>
      </c>
      <c r="D50" t="s">
        <v>162</v>
      </c>
      <c r="E50" t="s">
        <v>132</v>
      </c>
      <c r="F50" t="s">
        <v>132</v>
      </c>
    </row>
    <row r="51" spans="2:6" x14ac:dyDescent="0.55000000000000004">
      <c r="B51" s="276" t="s">
        <v>368</v>
      </c>
      <c r="C51" s="54" t="s">
        <v>748</v>
      </c>
      <c r="D51" t="s">
        <v>161</v>
      </c>
      <c r="E51" t="s">
        <v>132</v>
      </c>
      <c r="F51" t="s">
        <v>132</v>
      </c>
    </row>
    <row r="52" spans="2:6" x14ac:dyDescent="0.55000000000000004">
      <c r="B52" s="277" t="s">
        <v>369</v>
      </c>
      <c r="C52" s="278" t="s">
        <v>746</v>
      </c>
      <c r="D52" s="278" t="s">
        <v>69</v>
      </c>
      <c r="E52" s="278" t="s">
        <v>69</v>
      </c>
      <c r="F52" s="278" t="s">
        <v>69</v>
      </c>
    </row>
    <row r="53" spans="2:6" x14ac:dyDescent="0.55000000000000004">
      <c r="B53" s="277" t="s">
        <v>370</v>
      </c>
      <c r="C53" s="278" t="s">
        <v>746</v>
      </c>
      <c r="D53" s="278" t="s">
        <v>163</v>
      </c>
      <c r="E53" s="278" t="s">
        <v>69</v>
      </c>
      <c r="F53" s="278" t="s">
        <v>69</v>
      </c>
    </row>
    <row r="54" spans="2:6" x14ac:dyDescent="0.55000000000000004">
      <c r="B54" s="276" t="s">
        <v>371</v>
      </c>
      <c r="C54" s="54" t="s">
        <v>748</v>
      </c>
      <c r="D54" t="s">
        <v>146</v>
      </c>
      <c r="E54" t="s">
        <v>69</v>
      </c>
      <c r="F54" t="s">
        <v>148</v>
      </c>
    </row>
    <row r="55" spans="2:6" x14ac:dyDescent="0.55000000000000004">
      <c r="B55" s="276" t="s">
        <v>372</v>
      </c>
      <c r="C55" s="54" t="s">
        <v>748</v>
      </c>
      <c r="D55" t="s">
        <v>146</v>
      </c>
      <c r="E55" t="s">
        <v>69</v>
      </c>
      <c r="F55" t="s">
        <v>149</v>
      </c>
    </row>
    <row r="56" spans="2:6" x14ac:dyDescent="0.55000000000000004">
      <c r="B56" s="276" t="s">
        <v>373</v>
      </c>
      <c r="C56" s="54" t="s">
        <v>748</v>
      </c>
      <c r="D56" t="s">
        <v>147</v>
      </c>
      <c r="E56" t="s">
        <v>69</v>
      </c>
      <c r="F56" t="s">
        <v>148</v>
      </c>
    </row>
    <row r="57" spans="2:6" x14ac:dyDescent="0.55000000000000004">
      <c r="B57" s="276" t="s">
        <v>374</v>
      </c>
      <c r="C57" s="54" t="s">
        <v>748</v>
      </c>
      <c r="D57" t="s">
        <v>147</v>
      </c>
      <c r="E57" t="s">
        <v>69</v>
      </c>
      <c r="F57" t="s">
        <v>149</v>
      </c>
    </row>
    <row r="58" spans="2:6" x14ac:dyDescent="0.55000000000000004">
      <c r="B58" s="277" t="s">
        <v>375</v>
      </c>
      <c r="C58" s="278" t="s">
        <v>746</v>
      </c>
      <c r="D58" s="278" t="s">
        <v>164</v>
      </c>
      <c r="E58" s="278" t="s">
        <v>132</v>
      </c>
      <c r="F58" s="278" t="s">
        <v>132</v>
      </c>
    </row>
    <row r="59" spans="2:6" x14ac:dyDescent="0.55000000000000004">
      <c r="B59" s="276" t="s">
        <v>376</v>
      </c>
      <c r="C59" s="54" t="s">
        <v>748</v>
      </c>
      <c r="D59" t="s">
        <v>162</v>
      </c>
      <c r="E59" t="s">
        <v>132</v>
      </c>
      <c r="F59" t="s">
        <v>132</v>
      </c>
    </row>
    <row r="60" spans="2:6" x14ac:dyDescent="0.55000000000000004">
      <c r="B60" s="276" t="s">
        <v>377</v>
      </c>
      <c r="C60" s="54" t="s">
        <v>748</v>
      </c>
      <c r="D60" t="s">
        <v>161</v>
      </c>
      <c r="E60" t="s">
        <v>132</v>
      </c>
      <c r="F60" t="s">
        <v>132</v>
      </c>
    </row>
    <row r="61" spans="2:6" x14ac:dyDescent="0.55000000000000004">
      <c r="B61" s="276" t="s">
        <v>586</v>
      </c>
      <c r="C61" s="54" t="s">
        <v>748</v>
      </c>
      <c r="D61" t="s">
        <v>69</v>
      </c>
      <c r="E61" t="s">
        <v>69</v>
      </c>
      <c r="F61" t="s">
        <v>69</v>
      </c>
    </row>
    <row r="62" spans="2:6" x14ac:dyDescent="0.55000000000000004">
      <c r="B62" s="276" t="s">
        <v>587</v>
      </c>
      <c r="C62" s="54" t="s">
        <v>748</v>
      </c>
      <c r="D62" t="s">
        <v>165</v>
      </c>
      <c r="E62" t="s">
        <v>69</v>
      </c>
      <c r="F62" t="s">
        <v>69</v>
      </c>
    </row>
    <row r="63" spans="2:6" x14ac:dyDescent="0.55000000000000004">
      <c r="B63" s="276" t="s">
        <v>659</v>
      </c>
      <c r="C63" s="54" t="s">
        <v>748</v>
      </c>
      <c r="D63" t="s">
        <v>69</v>
      </c>
      <c r="E63" t="s">
        <v>69</v>
      </c>
      <c r="F63" t="s">
        <v>69</v>
      </c>
    </row>
  </sheetData>
  <sheetProtection algorithmName="SHA-256" hashValue="yjW5r4qxWPHAYkdTX39VwDOE+VRtktcG3RYUq0Tr+SQ=" saltValue="ytlwzaEN6jZZYbOIBLbjfg==" spinCount="100000" sheet="1" objects="1" scenarios="1"/>
  <hyperlinks>
    <hyperlink ref="B5" location="Cover_Sheet!A1" tooltip="Click to navigate to sheet" display="Cover_Sheet"/>
    <hyperlink ref="B6" location="Instructions!A1" tooltip="Click to navigate to sheet" display="Instructions"/>
    <hyperlink ref="B7" location="Index!A1" tooltip="Click to navigate to sheet" display="Index"/>
    <hyperlink ref="B8" location="STATS_Total!A1" tooltip="Click to navigate to sheet" display="STATS_Total"/>
    <hyperlink ref="B9" location="STATS_Total_Ind!A1" tooltip="Click to navigate to sheet" display="STATS_Total_Ind"/>
    <hyperlink ref="B10" location="STATS_IndOS_Open_Adv!A1" tooltip="Click to navigate to sheet" display="STATS_IndOS_Open_Adv"/>
    <hyperlink ref="B11" location="STATS_IndOS_Closed_Adv!A1" tooltip="Click to navigate to sheet" display="STATS_IndOS_Closed_Adv"/>
    <hyperlink ref="B12" location="STATS_IndOS_Open_NonAdv!A1" tooltip="Click to navigate to sheet" display="STATS_IndOS_Open_NonAdv"/>
    <hyperlink ref="B13" location="STATS_IndOS_Closed_NonAdv!A1" tooltip="Click to navigate to sheet" display="STATS_IndOS_Closed_NonAdv"/>
    <hyperlink ref="B14" location="STATS_IndIS_Open_Adv!A1" tooltip="Click to navigate to sheet" display="STATS_IndIS_Open_Adv"/>
    <hyperlink ref="B15" location="STATS_IndIS_Closed_Adv!A1" tooltip="Click to navigate to sheet" display="STATS_IndIS_Closed_Adv"/>
    <hyperlink ref="B16" location="STATS_IndIS_Open_NonAdv!A1" tooltip="Click to navigate to sheet" display="STATS_IndIS_Open_NonAdv"/>
    <hyperlink ref="B17" location="STATS_IndIS_Closed_NonAdv!A1" tooltip="Click to navigate to sheet" display="STATS_IndIS_Closed_NonAdv"/>
    <hyperlink ref="B18" location="STATS_Total_Grp!A1" tooltip="Click to navigate to sheet" display="STATS_Total_Grp"/>
    <hyperlink ref="B19" location="STATS_GrpOS!A1" tooltip="Click to navigate to sheet" display="STATS_GrpOS"/>
    <hyperlink ref="B20" location="STATS_GrpIS!A1" tooltip="Click to navigate to sheet" display="STATS_GrpIS"/>
    <hyperlink ref="B21" location="CLAIMS_Total!A1" tooltip="Click to navigate to sheet" display="CLAIMS_Total"/>
    <hyperlink ref="B22" location="CLAIMS_Total_Ind!A1" tooltip="Click to navigate to sheet" display="CLAIMS_Total_Ind"/>
    <hyperlink ref="B23" location="CLAIMS_IndOS_Open_Adv!A1" tooltip="Click to navigate to sheet" display="CLAIMS_IndOS_Open_Adv"/>
    <hyperlink ref="B24" location="CLAIMS_IndOS_Closed_Adv!A1" tooltip="Click to navigate to sheet" display="CLAIMS_IndOS_Closed_Adv"/>
    <hyperlink ref="B25" location="CLAIMS_IndOS_Open_NonAdv!A1" tooltip="Click to navigate to sheet" display="CLAIMS_IndOS_Open_NonAdv"/>
    <hyperlink ref="B26" location="CLAIMS_IndOS_Closed_NonAdv!A1" tooltip="Click to navigate to sheet" display="CLAIMS_IndOS_Closed_NonAdv"/>
    <hyperlink ref="B27" location="CLAIMS_IndIS_Open_Adv!A1" tooltip="Click to navigate to sheet" display="CLAIMS_IndIS_Open_Adv"/>
    <hyperlink ref="B28" location="CLAIMS_IndIS_Closed_Adv!A1" tooltip="Click to navigate to sheet" display="CLAIMS_IndIS_Closed_Adv"/>
    <hyperlink ref="B29" location="CLAIMS_IndIS_Open_NonAdv!A1" tooltip="Click to navigate to sheet" display="CLAIMS_IndIS_Open_NonAdv"/>
    <hyperlink ref="B30" location="CLAIMS_IndIS_Closed_NonAdv!A1" tooltip="Click to navigate to sheet" display="CLAIMS_IndIS_Closed_NonAdv"/>
    <hyperlink ref="B31" location="CLAIMS_Total_Grp!A1" tooltip="Click to navigate to sheet" display="CLAIMS_Total_Grp"/>
    <hyperlink ref="B32" location="CLAIMS_GrpOS!A1" tooltip="Click to navigate to sheet" display="CLAIMS_GrpOS"/>
    <hyperlink ref="B33" location="CLAIMS_GrpIS!A1" tooltip="Click to navigate to sheet" display="CLAIMS_GrpIS"/>
    <hyperlink ref="B34" location="CLAIMSDURN_Total!A1" tooltip="Click to navigate to sheet" display="CLAIMSDURN_Total"/>
    <hyperlink ref="B35" location="CLAIMSDURN_Total_Ind!A1" tooltip="Click to navigate to sheet" display="CLAIMSDURN_Total_Ind"/>
    <hyperlink ref="B36" location="CLAIMSDURN_IndOS_Adv!A1" tooltip="Click to navigate to sheet" display="CLAIMSDURN_IndOS_Adv"/>
    <hyperlink ref="B37" location="CLAIMSDURN_IndOS_NonAdv!A1" tooltip="Click to navigate to sheet" display="CLAIMSDURN_IndOS_NonAdv"/>
    <hyperlink ref="B38" location="CLAIMSDURN_IndIS_Adv!A1" tooltip="Click to navigate to sheet" display="CLAIMSDURN_IndIS_Adv"/>
    <hyperlink ref="B39" location="CLAIMSDURN_IndIS_NonAdv!A1" tooltip="Click to navigate to sheet" display="CLAIMSDURN_IndIS_NonAdv"/>
    <hyperlink ref="B40" location="CLAIMSDURN_Total_Grp!A1" tooltip="Click to navigate to sheet" display="CLAIMSDURN_Total_Grp"/>
    <hyperlink ref="B41" location="CLAIMSDURN_GrpOS!A1" tooltip="Click to navigate to sheet" display="CLAIMSDURN_GrpOS"/>
    <hyperlink ref="B42" location="CLAIMSDURN_GrpIS!A1" tooltip="Click to navigate to sheet" display="CLAIMSDURN_GrpIS"/>
    <hyperlink ref="B43" location="DISPUTES_Total!A1" tooltip="Click to navigate to sheet" display="DISPUTES_Total"/>
    <hyperlink ref="B44" location="DISPUTES_Total_Ind!A1" tooltip="Click to navigate to sheet" display="DISPUTES_Total_Ind"/>
    <hyperlink ref="B45" location="DISPUTES_IndOS_Adv!A1" tooltip="Click to navigate to sheet" display="DISPUTES_IndOS_Adv"/>
    <hyperlink ref="B46" location="DISPUTES_IndOS_NonAdv!A1" tooltip="Click to navigate to sheet" display="DISPUTES_IndOS_NonAdv"/>
    <hyperlink ref="B47" location="DISPUTES_IndIS_Adv!A1" tooltip="Click to navigate to sheet" display="DISPUTES_IndIS_Adv"/>
    <hyperlink ref="B48" location="DISPUTES_IndIS_NonAdv!A1" tooltip="Click to navigate to sheet" display="DISPUTES_IndIS_NonAdv"/>
    <hyperlink ref="B49" location="DISPUTES_Total_Grp!A1" tooltip="Click to navigate to sheet" display="DISPUTES_Total_Grp"/>
    <hyperlink ref="B50" location="DISPUTES_GrpOS!A1" tooltip="Click to navigate to sheet" display="DISPUTES_GrpOS"/>
    <hyperlink ref="B51" location="DISPUTES_GrpIS!A1" tooltip="Click to navigate to sheet" display="DISPUTES_GrpIS"/>
    <hyperlink ref="B52" location="DISPUTESDURN_Total!A1" tooltip="Click to navigate to sheet" display="DISPUTESDURN_Total"/>
    <hyperlink ref="B53" location="DISPUTESDURN_Total_Ind!A1" tooltip="Click to navigate to sheet" display="DISPUTESDURN_Total_Ind"/>
    <hyperlink ref="B54" location="DISPUTESDURN_IndOS_Adv!A1" tooltip="Click to navigate to sheet" display="DISPUTESDURN_IndOS_Adv"/>
    <hyperlink ref="B55" location="DISPUTESDURN_IndOS_NonAdv!A1" tooltip="Click to navigate to sheet" display="DISPUTESDURN_IndOS_NonAdv"/>
    <hyperlink ref="B56" location="DISPUTESDURN_IndIS_Adv!A1" tooltip="Click to navigate to sheet" display="DISPUTESDURN_IndIS_Adv"/>
    <hyperlink ref="B57" location="DISPUTESDURN_IndIS_NonAdv!A1" tooltip="Click to navigate to sheet" display="DISPUTESDURN_IndIS_NonAdv"/>
    <hyperlink ref="B58" location="DISPUTESDURN_Total_Grp!A1" tooltip="Click to navigate to sheet" display="DISPUTESDURN_Total_Grp"/>
    <hyperlink ref="B59" location="DISPUTESDURN_GrpOS!A1" tooltip="Click to navigate to sheet" display="DISPUTESDURN_GrpOS"/>
    <hyperlink ref="B60" location="DISPUTESDURN_GrpIS!A1" tooltip="Click to navigate to sheet" display="DISPUTESDURN_GrpIS"/>
    <hyperlink ref="B61" location="SUPPLEMENT_Reopened!A1" tooltip="Click to navigate to sheet" display="SUPPLEMENT_Reopened"/>
    <hyperlink ref="B62" location="SUPPLEMENT_CCI!A1" tooltip="Click to navigate to sheet" display="SUPPLEMENT_CCI"/>
    <hyperlink ref="B63" location="SUPPLEMENT_Disputes!A1" tooltip="Click to navigate to sheet" display="SUPPLEMENT_Disputes"/>
  </hyperlinks>
  <pageMargins left="0.7" right="0.7" top="0.75" bottom="0.75" header="0.3" footer="0.3"/>
  <pageSetup paperSize="9" scale="74" orientation="portrait" r:id="rId1"/>
  <headerFooter>
    <oddHeader>&amp;C&amp;B&amp;"Arial"&amp;12&amp;Kff0000​‌For Official Use Only‌​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CLAIMSDURN_Total_Ind!A2+CLAIMSDURN_Total_Grp!A2</f>
        <v>784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CLAIMSDURN_Total_Ind!F13+CLAIMSDURN_Total_Grp!F13</f>
        <v>0</v>
      </c>
      <c r="G13" s="19">
        <f>CLAIMSDURN_Total_Ind!G13+CLAIMSDURN_Total_Grp!G13</f>
        <v>0</v>
      </c>
      <c r="H13" s="19">
        <f>CLAIMSDURN_Total_Ind!H13+CLAIMSDURN_Total_Grp!H13</f>
        <v>0</v>
      </c>
      <c r="I13" s="19">
        <f>CLAIMSDURN_Total_Ind!I13+CLAIMSDURN_Total_Grp!I13</f>
        <v>0</v>
      </c>
      <c r="J13" s="19">
        <f>CLAIMSDURN_Total_Ind!J13+CLAIMSDURN_Total_Grp!J13</f>
        <v>0</v>
      </c>
      <c r="K13" s="19">
        <f>CLAIMSDURN_Total_Ind!K13+CLAIMSDURN_Total_Grp!K13</f>
        <v>0</v>
      </c>
      <c r="L13" s="19">
        <f>CLAIMSDURN_Total_Ind!L13+CLAIMSDURN_Total_Grp!L13</f>
        <v>0</v>
      </c>
      <c r="M13" s="19">
        <f>CLAIMSDURN_Total_Ind!M13+CLAIMSDURN_Total_Grp!M13</f>
        <v>0</v>
      </c>
      <c r="N13" s="19">
        <f>CLAIMSDURN_Total_Ind!N13+CLAIMSDURN_Total_Grp!N13</f>
        <v>0</v>
      </c>
      <c r="O13" s="19">
        <f>CLAIMSDURN_Total_Ind!O13+CLAIMSDURN_Total_Grp!O13</f>
        <v>0</v>
      </c>
      <c r="P13" s="19">
        <f>CLAIMSDURN_Total_Ind!P13+CLAIMSDURN_Total_Grp!P13</f>
        <v>0</v>
      </c>
      <c r="Q13" s="19">
        <f>CLAIMSDURN_Total_Ind!Q13+CLAIMSDURN_Total_Grp!Q13</f>
        <v>0</v>
      </c>
      <c r="R13" s="19">
        <f>CLAIMSDURN_Total_Ind!R13+CLAIMSDURN_Total_Grp!R13</f>
        <v>0</v>
      </c>
      <c r="S13" s="19">
        <f>CLAIMSDURN_Total_Ind!S13+CLAIMSDURN_Total_Grp!S13</f>
        <v>0</v>
      </c>
    </row>
    <row r="14" spans="1:19" x14ac:dyDescent="0.55000000000000004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220</v>
      </c>
      <c r="E14" s="44"/>
      <c r="F14" s="19">
        <f>CLAIMSDURN_Total_Ind!F14+CLAIMSDURN_Total_Grp!F14</f>
        <v>0</v>
      </c>
      <c r="G14" s="19">
        <f>CLAIMSDURN_Total_Ind!G14+CLAIMSDURN_Total_Grp!G14</f>
        <v>0</v>
      </c>
      <c r="H14" s="19">
        <f>CLAIMSDURN_Total_Ind!H14+CLAIMSDURN_Total_Grp!H14</f>
        <v>0</v>
      </c>
      <c r="I14" s="19">
        <f>CLAIMSDURN_Total_Ind!I14+CLAIMSDURN_Total_Grp!I14</f>
        <v>0</v>
      </c>
      <c r="J14" s="19">
        <f>CLAIMSDURN_Total_Ind!J14+CLAIMSDURN_Total_Grp!J14</f>
        <v>0</v>
      </c>
      <c r="K14" s="19">
        <f>CLAIMSDURN_Total_Ind!K14+CLAIMSDURN_Total_Grp!K14</f>
        <v>0</v>
      </c>
      <c r="L14" s="19">
        <f>CLAIMSDURN_Total_Ind!L14+CLAIMSDURN_Total_Grp!L14</f>
        <v>0</v>
      </c>
      <c r="M14" s="19">
        <f>CLAIMSDURN_Total_Ind!M14+CLAIMSDURN_Total_Grp!M14</f>
        <v>0</v>
      </c>
      <c r="N14" s="19">
        <f>CLAIMSDURN_Total_Ind!N14+CLAIMSDURN_Total_Grp!N14</f>
        <v>0</v>
      </c>
      <c r="O14" s="19">
        <f>CLAIMSDURN_Total_Ind!O14+CLAIMSDURN_Total_Grp!O14</f>
        <v>0</v>
      </c>
      <c r="P14" s="19">
        <f>CLAIMSDURN_Total_Ind!P14+CLAIMSDURN_Total_Grp!P14</f>
        <v>0</v>
      </c>
      <c r="Q14" s="19">
        <f>CLAIMSDURN_Total_Ind!Q14+CLAIMSDURN_Total_Grp!Q14</f>
        <v>0</v>
      </c>
      <c r="R14" s="19">
        <f>CLAIMSDURN_Total_Ind!R14+CLAIMSDURN_Total_Grp!R14</f>
        <v>0</v>
      </c>
      <c r="S14" s="19">
        <f>CLAIMSDURN_Total_Ind!S14+CLAIMSDURN_Total_Grp!S14</f>
        <v>0</v>
      </c>
    </row>
    <row r="15" spans="1:19" x14ac:dyDescent="0.55000000000000004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222</v>
      </c>
      <c r="E15" s="44"/>
      <c r="F15" s="19">
        <f>CLAIMSDURN_Total_Ind!F15+CLAIMSDURN_Total_Grp!F15</f>
        <v>0</v>
      </c>
      <c r="G15" s="19">
        <f>CLAIMSDURN_Total_Ind!G15+CLAIMSDURN_Total_Grp!G15</f>
        <v>0</v>
      </c>
      <c r="H15" s="19">
        <f>CLAIMSDURN_Total_Ind!H15+CLAIMSDURN_Total_Grp!H15</f>
        <v>0</v>
      </c>
      <c r="I15" s="19">
        <f>CLAIMSDURN_Total_Ind!I15+CLAIMSDURN_Total_Grp!I15</f>
        <v>0</v>
      </c>
      <c r="J15" s="19">
        <f>CLAIMSDURN_Total_Ind!J15+CLAIMSDURN_Total_Grp!J15</f>
        <v>0</v>
      </c>
      <c r="K15" s="19">
        <f>CLAIMSDURN_Total_Ind!K15+CLAIMSDURN_Total_Grp!K15</f>
        <v>0</v>
      </c>
      <c r="L15" s="19">
        <f>CLAIMSDURN_Total_Ind!L15+CLAIMSDURN_Total_Grp!L15</f>
        <v>0</v>
      </c>
      <c r="M15" s="19">
        <f>CLAIMSDURN_Total_Ind!M15+CLAIMSDURN_Total_Grp!M15</f>
        <v>0</v>
      </c>
      <c r="N15" s="19">
        <f>CLAIMSDURN_Total_Ind!N15+CLAIMSDURN_Total_Grp!N15</f>
        <v>0</v>
      </c>
      <c r="O15" s="19">
        <f>CLAIMSDURN_Total_Ind!O15+CLAIMSDURN_Total_Grp!O15</f>
        <v>0</v>
      </c>
      <c r="P15" s="19">
        <f>CLAIMSDURN_Total_Ind!P15+CLAIMSDURN_Total_Grp!P15</f>
        <v>0</v>
      </c>
      <c r="Q15" s="19">
        <f>CLAIMSDURN_Total_Ind!Q15+CLAIMSDURN_Total_Grp!Q15</f>
        <v>0</v>
      </c>
      <c r="R15" s="19">
        <f>CLAIMSDURN_Total_Ind!R15+CLAIMSDURN_Total_Grp!R15</f>
        <v>0</v>
      </c>
      <c r="S15" s="19">
        <f>CLAIMSDURN_Total_Ind!S15+CLAIMSDURN_Total_Grp!S15</f>
        <v>0</v>
      </c>
    </row>
    <row r="16" spans="1:19" x14ac:dyDescent="0.55000000000000004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223</v>
      </c>
      <c r="E16" s="44"/>
      <c r="F16" s="19">
        <f>CLAIMSDURN_Total_Ind!F16+CLAIMSDURN_Total_Grp!F16</f>
        <v>0</v>
      </c>
      <c r="G16" s="19">
        <f>CLAIMSDURN_Total_Ind!G16+CLAIMSDURN_Total_Grp!G16</f>
        <v>0</v>
      </c>
      <c r="H16" s="19">
        <f>CLAIMSDURN_Total_Ind!H16+CLAIMSDURN_Total_Grp!H16</f>
        <v>0</v>
      </c>
      <c r="I16" s="19">
        <f>CLAIMSDURN_Total_Ind!I16+CLAIMSDURN_Total_Grp!I16</f>
        <v>0</v>
      </c>
      <c r="J16" s="19">
        <f>CLAIMSDURN_Total_Ind!J16+CLAIMSDURN_Total_Grp!J16</f>
        <v>0</v>
      </c>
      <c r="K16" s="19">
        <f>CLAIMSDURN_Total_Ind!K16+CLAIMSDURN_Total_Grp!K16</f>
        <v>0</v>
      </c>
      <c r="L16" s="19">
        <f>CLAIMSDURN_Total_Ind!L16+CLAIMSDURN_Total_Grp!L16</f>
        <v>0</v>
      </c>
      <c r="M16" s="19">
        <f>CLAIMSDURN_Total_Ind!M16+CLAIMSDURN_Total_Grp!M16</f>
        <v>0</v>
      </c>
      <c r="N16" s="19">
        <f>CLAIMSDURN_Total_Ind!N16+CLAIMSDURN_Total_Grp!N16</f>
        <v>0</v>
      </c>
      <c r="O16" s="19">
        <f>CLAIMSDURN_Total_Ind!O16+CLAIMSDURN_Total_Grp!O16</f>
        <v>0</v>
      </c>
      <c r="P16" s="19">
        <f>CLAIMSDURN_Total_Ind!P16+CLAIMSDURN_Total_Grp!P16</f>
        <v>0</v>
      </c>
      <c r="Q16" s="19">
        <f>CLAIMSDURN_Total_Ind!Q16+CLAIMSDURN_Total_Grp!Q16</f>
        <v>0</v>
      </c>
      <c r="R16" s="19">
        <f>CLAIMSDURN_Total_Ind!R16+CLAIMSDURN_Total_Grp!R16</f>
        <v>0</v>
      </c>
      <c r="S16" s="19">
        <f>CLAIMSDURN_Total_Ind!S16+CLAIMSDURN_Total_Grp!S16</f>
        <v>0</v>
      </c>
    </row>
    <row r="17" spans="1:19" x14ac:dyDescent="0.55000000000000004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224</v>
      </c>
      <c r="E17" s="44"/>
      <c r="F17" s="19">
        <f>CLAIMSDURN_Total_Ind!F17+CLAIMSDURN_Total_Grp!F17</f>
        <v>0</v>
      </c>
      <c r="G17" s="19">
        <f>CLAIMSDURN_Total_Ind!G17+CLAIMSDURN_Total_Grp!G17</f>
        <v>0</v>
      </c>
      <c r="H17" s="19">
        <f>CLAIMSDURN_Total_Ind!H17+CLAIMSDURN_Total_Grp!H17</f>
        <v>0</v>
      </c>
      <c r="I17" s="19">
        <f>CLAIMSDURN_Total_Ind!I17+CLAIMSDURN_Total_Grp!I17</f>
        <v>0</v>
      </c>
      <c r="J17" s="19">
        <f>CLAIMSDURN_Total_Ind!J17+CLAIMSDURN_Total_Grp!J17</f>
        <v>0</v>
      </c>
      <c r="K17" s="19">
        <f>CLAIMSDURN_Total_Ind!K17+CLAIMSDURN_Total_Grp!K17</f>
        <v>0</v>
      </c>
      <c r="L17" s="19">
        <f>CLAIMSDURN_Total_Ind!L17+CLAIMSDURN_Total_Grp!L17</f>
        <v>0</v>
      </c>
      <c r="M17" s="19">
        <f>CLAIMSDURN_Total_Ind!M17+CLAIMSDURN_Total_Grp!M17</f>
        <v>0</v>
      </c>
      <c r="N17" s="19">
        <f>CLAIMSDURN_Total_Ind!N17+CLAIMSDURN_Total_Grp!N17</f>
        <v>0</v>
      </c>
      <c r="O17" s="19">
        <f>CLAIMSDURN_Total_Ind!O17+CLAIMSDURN_Total_Grp!O17</f>
        <v>0</v>
      </c>
      <c r="P17" s="19">
        <f>CLAIMSDURN_Total_Ind!P17+CLAIMSDURN_Total_Grp!P17</f>
        <v>0</v>
      </c>
      <c r="Q17" s="19">
        <f>CLAIMSDURN_Total_Ind!Q17+CLAIMSDURN_Total_Grp!Q17</f>
        <v>0</v>
      </c>
      <c r="R17" s="19">
        <f>CLAIMSDURN_Total_Ind!R17+CLAIMSDURN_Total_Grp!R17</f>
        <v>0</v>
      </c>
      <c r="S17" s="19">
        <f>CLAIMSDURN_Total_Ind!S17+CLAIMSDURN_Total_Grp!S17</f>
        <v>0</v>
      </c>
    </row>
    <row r="18" spans="1:19" x14ac:dyDescent="0.55000000000000004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225</v>
      </c>
      <c r="E18" s="44"/>
      <c r="F18" s="19">
        <f>CLAIMSDURN_Total_Ind!F18+CLAIMSDURN_Total_Grp!F18</f>
        <v>0</v>
      </c>
      <c r="G18" s="19">
        <f>CLAIMSDURN_Total_Ind!G18+CLAIMSDURN_Total_Grp!G18</f>
        <v>0</v>
      </c>
      <c r="H18" s="19">
        <f>CLAIMSDURN_Total_Ind!H18+CLAIMSDURN_Total_Grp!H18</f>
        <v>0</v>
      </c>
      <c r="I18" s="19">
        <f>CLAIMSDURN_Total_Ind!I18+CLAIMSDURN_Total_Grp!I18</f>
        <v>0</v>
      </c>
      <c r="J18" s="19">
        <f>CLAIMSDURN_Total_Ind!J18+CLAIMSDURN_Total_Grp!J18</f>
        <v>0</v>
      </c>
      <c r="K18" s="19">
        <f>CLAIMSDURN_Total_Ind!K18+CLAIMSDURN_Total_Grp!K18</f>
        <v>0</v>
      </c>
      <c r="L18" s="19">
        <f>CLAIMSDURN_Total_Ind!L18+CLAIMSDURN_Total_Grp!L18</f>
        <v>0</v>
      </c>
      <c r="M18" s="19">
        <f>CLAIMSDURN_Total_Ind!M18+CLAIMSDURN_Total_Grp!M18</f>
        <v>0</v>
      </c>
      <c r="N18" s="19">
        <f>CLAIMSDURN_Total_Ind!N18+CLAIMSDURN_Total_Grp!N18</f>
        <v>0</v>
      </c>
      <c r="O18" s="19">
        <f>CLAIMSDURN_Total_Ind!O18+CLAIMSDURN_Total_Grp!O18</f>
        <v>0</v>
      </c>
      <c r="P18" s="19">
        <f>CLAIMSDURN_Total_Ind!P18+CLAIMSDURN_Total_Grp!P18</f>
        <v>0</v>
      </c>
      <c r="Q18" s="19">
        <f>CLAIMSDURN_Total_Ind!Q18+CLAIMSDURN_Total_Grp!Q18</f>
        <v>0</v>
      </c>
      <c r="R18" s="19">
        <f>CLAIMSDURN_Total_Ind!R18+CLAIMSDURN_Total_Grp!R18</f>
        <v>0</v>
      </c>
      <c r="S18" s="19">
        <f>CLAIMSDURN_Total_Ind!S18+CLAIMSDURN_Total_Grp!S18</f>
        <v>0</v>
      </c>
    </row>
    <row r="19" spans="1:19" x14ac:dyDescent="0.55000000000000004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226</v>
      </c>
      <c r="E19" s="44"/>
      <c r="F19" s="19">
        <f>CLAIMSDURN_Total_Ind!F19+CLAIMSDURN_Total_Grp!F19</f>
        <v>0</v>
      </c>
      <c r="G19" s="19">
        <f>CLAIMSDURN_Total_Ind!G19+CLAIMSDURN_Total_Grp!G19</f>
        <v>0</v>
      </c>
      <c r="H19" s="19">
        <f>CLAIMSDURN_Total_Ind!H19+CLAIMSDURN_Total_Grp!H19</f>
        <v>0</v>
      </c>
      <c r="I19" s="19">
        <f>CLAIMSDURN_Total_Ind!I19+CLAIMSDURN_Total_Grp!I19</f>
        <v>0</v>
      </c>
      <c r="J19" s="19">
        <f>CLAIMSDURN_Total_Ind!J19+CLAIMSDURN_Total_Grp!J19</f>
        <v>0</v>
      </c>
      <c r="K19" s="19">
        <f>CLAIMSDURN_Total_Ind!K19+CLAIMSDURN_Total_Grp!K19</f>
        <v>0</v>
      </c>
      <c r="L19" s="19">
        <f>CLAIMSDURN_Total_Ind!L19+CLAIMSDURN_Total_Grp!L19</f>
        <v>0</v>
      </c>
      <c r="M19" s="19">
        <f>CLAIMSDURN_Total_Ind!M19+CLAIMSDURN_Total_Grp!M19</f>
        <v>0</v>
      </c>
      <c r="N19" s="19">
        <f>CLAIMSDURN_Total_Ind!N19+CLAIMSDURN_Total_Grp!N19</f>
        <v>0</v>
      </c>
      <c r="O19" s="19">
        <f>CLAIMSDURN_Total_Ind!O19+CLAIMSDURN_Total_Grp!O19</f>
        <v>0</v>
      </c>
      <c r="P19" s="19">
        <f>CLAIMSDURN_Total_Ind!P19+CLAIMSDURN_Total_Grp!P19</f>
        <v>0</v>
      </c>
      <c r="Q19" s="19">
        <f>CLAIMSDURN_Total_Ind!Q19+CLAIMSDURN_Total_Grp!Q19</f>
        <v>0</v>
      </c>
      <c r="R19" s="19">
        <f>CLAIMSDURN_Total_Ind!R19+CLAIMSDURN_Total_Grp!R19</f>
        <v>0</v>
      </c>
      <c r="S19" s="19">
        <f>CLAIMSDURN_Total_Ind!S19+CLAIMSDURN_Total_Grp!S19</f>
        <v>0</v>
      </c>
    </row>
    <row r="20" spans="1:19" x14ac:dyDescent="0.55000000000000004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153</v>
      </c>
      <c r="E20" s="44"/>
      <c r="F20" s="19">
        <f>CLAIMSDURN_Total_Ind!F20+CLAIMSDURN_Total_Grp!F20</f>
        <v>0</v>
      </c>
      <c r="G20" s="19">
        <f>CLAIMSDURN_Total_Ind!G20+CLAIMSDURN_Total_Grp!G20</f>
        <v>0</v>
      </c>
      <c r="H20" s="19">
        <f>CLAIMSDURN_Total_Ind!H20+CLAIMSDURN_Total_Grp!H20</f>
        <v>0</v>
      </c>
      <c r="I20" s="19">
        <f>CLAIMSDURN_Total_Ind!I20+CLAIMSDURN_Total_Grp!I20</f>
        <v>0</v>
      </c>
      <c r="J20" s="19">
        <f>CLAIMSDURN_Total_Ind!J20+CLAIMSDURN_Total_Grp!J20</f>
        <v>0</v>
      </c>
      <c r="K20" s="19">
        <f>CLAIMSDURN_Total_Ind!K20+CLAIMSDURN_Total_Grp!K20</f>
        <v>0</v>
      </c>
      <c r="L20" s="19">
        <f>CLAIMSDURN_Total_Ind!L20+CLAIMSDURN_Total_Grp!L20</f>
        <v>0</v>
      </c>
      <c r="M20" s="19">
        <f>CLAIMSDURN_Total_Ind!M20+CLAIMSDURN_Total_Grp!M20</f>
        <v>0</v>
      </c>
      <c r="N20" s="19">
        <f>CLAIMSDURN_Total_Ind!N20+CLAIMSDURN_Total_Grp!N20</f>
        <v>0</v>
      </c>
      <c r="O20" s="19">
        <f>CLAIMSDURN_Total_Ind!O20+CLAIMSDURN_Total_Grp!O20</f>
        <v>0</v>
      </c>
      <c r="P20" s="19">
        <f>CLAIMSDURN_Total_Ind!P20+CLAIMSDURN_Total_Grp!P20</f>
        <v>0</v>
      </c>
      <c r="Q20" s="19">
        <f>CLAIMSDURN_Total_Ind!Q20+CLAIMSDURN_Total_Grp!Q20</f>
        <v>0</v>
      </c>
      <c r="R20" s="19">
        <f>CLAIMSDURN_Total_Ind!R20+CLAIMSDURN_Total_Grp!R20</f>
        <v>0</v>
      </c>
      <c r="S20" s="19">
        <f>CLAIMSDURN_Total_Ind!S20+CLAIMSDURN_Total_Grp!S20</f>
        <v>0</v>
      </c>
    </row>
    <row r="21" spans="1:19" x14ac:dyDescent="0.55000000000000004">
      <c r="A21" s="28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CLAIMSDURN_Total_Ind!F24+CLAIMSDURN_Total_Grp!F24</f>
        <v>0</v>
      </c>
      <c r="G24" s="19">
        <f>CLAIMSDURN_Total_Ind!G24+CLAIMSDURN_Total_Grp!G24</f>
        <v>0</v>
      </c>
      <c r="H24" s="19">
        <f>CLAIMSDURN_Total_Ind!H24+CLAIMSDURN_Total_Grp!H24</f>
        <v>0</v>
      </c>
      <c r="I24" s="19">
        <f>CLAIMSDURN_Total_Ind!I24+CLAIMSDURN_Total_Grp!I24</f>
        <v>0</v>
      </c>
      <c r="J24" s="19">
        <f>CLAIMSDURN_Total_Ind!J24+CLAIMSDURN_Total_Grp!J24</f>
        <v>0</v>
      </c>
      <c r="K24" s="19">
        <f>CLAIMSDURN_Total_Ind!K24+CLAIMSDURN_Total_Grp!K24</f>
        <v>0</v>
      </c>
      <c r="L24" s="19">
        <f>CLAIMSDURN_Total_Ind!L24+CLAIMSDURN_Total_Grp!L24</f>
        <v>0</v>
      </c>
      <c r="M24" s="19">
        <f>CLAIMSDURN_Total_Ind!M24+CLAIMSDURN_Total_Grp!M24</f>
        <v>0</v>
      </c>
      <c r="N24" s="19">
        <f>CLAIMSDURN_Total_Ind!N24+CLAIMSDURN_Total_Grp!N24</f>
        <v>0</v>
      </c>
      <c r="O24" s="19">
        <f>CLAIMSDURN_Total_Ind!O24+CLAIMSDURN_Total_Grp!O24</f>
        <v>0</v>
      </c>
      <c r="P24" s="19">
        <f>CLAIMSDURN_Total_Ind!P24+CLAIMSDURN_Total_Grp!P24</f>
        <v>0</v>
      </c>
      <c r="Q24" s="19">
        <f>CLAIMSDURN_Total_Ind!Q24+CLAIMSDURN_Total_Grp!Q24</f>
        <v>0</v>
      </c>
      <c r="R24" s="19">
        <f>CLAIMSDURN_Total_Ind!R24+CLAIMSDURN_Total_Grp!R24</f>
        <v>0</v>
      </c>
      <c r="S24" s="19">
        <f>CLAIMSDURN_Total_Ind!S24+CLAIMSDURN_Total_Grp!S24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220</v>
      </c>
      <c r="E25" s="44"/>
      <c r="F25" s="19">
        <f>CLAIMSDURN_Total_Ind!F25+CLAIMSDURN_Total_Grp!F25</f>
        <v>0</v>
      </c>
      <c r="G25" s="19">
        <f>CLAIMSDURN_Total_Ind!G25+CLAIMSDURN_Total_Grp!G25</f>
        <v>0</v>
      </c>
      <c r="H25" s="19">
        <f>CLAIMSDURN_Total_Ind!H25+CLAIMSDURN_Total_Grp!H25</f>
        <v>0</v>
      </c>
      <c r="I25" s="19">
        <f>CLAIMSDURN_Total_Ind!I25+CLAIMSDURN_Total_Grp!I25</f>
        <v>0</v>
      </c>
      <c r="J25" s="19">
        <f>CLAIMSDURN_Total_Ind!J25+CLAIMSDURN_Total_Grp!J25</f>
        <v>0</v>
      </c>
      <c r="K25" s="19">
        <f>CLAIMSDURN_Total_Ind!K25+CLAIMSDURN_Total_Grp!K25</f>
        <v>0</v>
      </c>
      <c r="L25" s="19">
        <f>CLAIMSDURN_Total_Ind!L25+CLAIMSDURN_Total_Grp!L25</f>
        <v>0</v>
      </c>
      <c r="M25" s="19">
        <f>CLAIMSDURN_Total_Ind!M25+CLAIMSDURN_Total_Grp!M25</f>
        <v>0</v>
      </c>
      <c r="N25" s="19">
        <f>CLAIMSDURN_Total_Ind!N25+CLAIMSDURN_Total_Grp!N25</f>
        <v>0</v>
      </c>
      <c r="O25" s="19">
        <f>CLAIMSDURN_Total_Ind!O25+CLAIMSDURN_Total_Grp!O25</f>
        <v>0</v>
      </c>
      <c r="P25" s="19">
        <f>CLAIMSDURN_Total_Ind!P25+CLAIMSDURN_Total_Grp!P25</f>
        <v>0</v>
      </c>
      <c r="Q25" s="19">
        <f>CLAIMSDURN_Total_Ind!Q25+CLAIMSDURN_Total_Grp!Q25</f>
        <v>0</v>
      </c>
      <c r="R25" s="19">
        <f>CLAIMSDURN_Total_Ind!R25+CLAIMSDURN_Total_Grp!R25</f>
        <v>0</v>
      </c>
      <c r="S25" s="19">
        <f>CLAIMSDURN_Total_Ind!S25+CLAIMSDURN_Total_Grp!S25</f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222</v>
      </c>
      <c r="E26" s="44"/>
      <c r="F26" s="19">
        <f>CLAIMSDURN_Total_Ind!F26+CLAIMSDURN_Total_Grp!F26</f>
        <v>0</v>
      </c>
      <c r="G26" s="19">
        <f>CLAIMSDURN_Total_Ind!G26+CLAIMSDURN_Total_Grp!G26</f>
        <v>0</v>
      </c>
      <c r="H26" s="19">
        <f>CLAIMSDURN_Total_Ind!H26+CLAIMSDURN_Total_Grp!H26</f>
        <v>0</v>
      </c>
      <c r="I26" s="19">
        <f>CLAIMSDURN_Total_Ind!I26+CLAIMSDURN_Total_Grp!I26</f>
        <v>0</v>
      </c>
      <c r="J26" s="19">
        <f>CLAIMSDURN_Total_Ind!J26+CLAIMSDURN_Total_Grp!J26</f>
        <v>0</v>
      </c>
      <c r="K26" s="19">
        <f>CLAIMSDURN_Total_Ind!K26+CLAIMSDURN_Total_Grp!K26</f>
        <v>0</v>
      </c>
      <c r="L26" s="19">
        <f>CLAIMSDURN_Total_Ind!L26+CLAIMSDURN_Total_Grp!L26</f>
        <v>0</v>
      </c>
      <c r="M26" s="19">
        <f>CLAIMSDURN_Total_Ind!M26+CLAIMSDURN_Total_Grp!M26</f>
        <v>0</v>
      </c>
      <c r="N26" s="19">
        <f>CLAIMSDURN_Total_Ind!N26+CLAIMSDURN_Total_Grp!N26</f>
        <v>0</v>
      </c>
      <c r="O26" s="19">
        <f>CLAIMSDURN_Total_Ind!O26+CLAIMSDURN_Total_Grp!O26</f>
        <v>0</v>
      </c>
      <c r="P26" s="19">
        <f>CLAIMSDURN_Total_Ind!P26+CLAIMSDURN_Total_Grp!P26</f>
        <v>0</v>
      </c>
      <c r="Q26" s="19">
        <f>CLAIMSDURN_Total_Ind!Q26+CLAIMSDURN_Total_Grp!Q26</f>
        <v>0</v>
      </c>
      <c r="R26" s="19">
        <f>CLAIMSDURN_Total_Ind!R26+CLAIMSDURN_Total_Grp!R26</f>
        <v>0</v>
      </c>
      <c r="S26" s="19">
        <f>CLAIMSDURN_Total_Ind!S26+CLAIMSDURN_Total_Grp!S26</f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223</v>
      </c>
      <c r="E27" s="44"/>
      <c r="F27" s="19">
        <f>CLAIMSDURN_Total_Ind!F27+CLAIMSDURN_Total_Grp!F27</f>
        <v>0</v>
      </c>
      <c r="G27" s="19">
        <f>CLAIMSDURN_Total_Ind!G27+CLAIMSDURN_Total_Grp!G27</f>
        <v>0</v>
      </c>
      <c r="H27" s="19">
        <f>CLAIMSDURN_Total_Ind!H27+CLAIMSDURN_Total_Grp!H27</f>
        <v>0</v>
      </c>
      <c r="I27" s="19">
        <f>CLAIMSDURN_Total_Ind!I27+CLAIMSDURN_Total_Grp!I27</f>
        <v>0</v>
      </c>
      <c r="J27" s="19">
        <f>CLAIMSDURN_Total_Ind!J27+CLAIMSDURN_Total_Grp!J27</f>
        <v>0</v>
      </c>
      <c r="K27" s="19">
        <f>CLAIMSDURN_Total_Ind!K27+CLAIMSDURN_Total_Grp!K27</f>
        <v>0</v>
      </c>
      <c r="L27" s="19">
        <f>CLAIMSDURN_Total_Ind!L27+CLAIMSDURN_Total_Grp!L27</f>
        <v>0</v>
      </c>
      <c r="M27" s="19">
        <f>CLAIMSDURN_Total_Ind!M27+CLAIMSDURN_Total_Grp!M27</f>
        <v>0</v>
      </c>
      <c r="N27" s="19">
        <f>CLAIMSDURN_Total_Ind!N27+CLAIMSDURN_Total_Grp!N27</f>
        <v>0</v>
      </c>
      <c r="O27" s="19">
        <f>CLAIMSDURN_Total_Ind!O27+CLAIMSDURN_Total_Grp!O27</f>
        <v>0</v>
      </c>
      <c r="P27" s="19">
        <f>CLAIMSDURN_Total_Ind!P27+CLAIMSDURN_Total_Grp!P27</f>
        <v>0</v>
      </c>
      <c r="Q27" s="19">
        <f>CLAIMSDURN_Total_Ind!Q27+CLAIMSDURN_Total_Grp!Q27</f>
        <v>0</v>
      </c>
      <c r="R27" s="19">
        <f>CLAIMSDURN_Total_Ind!R27+CLAIMSDURN_Total_Grp!R27</f>
        <v>0</v>
      </c>
      <c r="S27" s="19">
        <f>CLAIMSDURN_Total_Ind!S27+CLAIMSDURN_Total_Grp!S27</f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224</v>
      </c>
      <c r="E28" s="44"/>
      <c r="F28" s="19">
        <f>CLAIMSDURN_Total_Ind!F28+CLAIMSDURN_Total_Grp!F28</f>
        <v>0</v>
      </c>
      <c r="G28" s="19">
        <f>CLAIMSDURN_Total_Ind!G28+CLAIMSDURN_Total_Grp!G28</f>
        <v>0</v>
      </c>
      <c r="H28" s="19">
        <f>CLAIMSDURN_Total_Ind!H28+CLAIMSDURN_Total_Grp!H28</f>
        <v>0</v>
      </c>
      <c r="I28" s="19">
        <f>CLAIMSDURN_Total_Ind!I28+CLAIMSDURN_Total_Grp!I28</f>
        <v>0</v>
      </c>
      <c r="J28" s="19">
        <f>CLAIMSDURN_Total_Ind!J28+CLAIMSDURN_Total_Grp!J28</f>
        <v>0</v>
      </c>
      <c r="K28" s="19">
        <f>CLAIMSDURN_Total_Ind!K28+CLAIMSDURN_Total_Grp!K28</f>
        <v>0</v>
      </c>
      <c r="L28" s="19">
        <f>CLAIMSDURN_Total_Ind!L28+CLAIMSDURN_Total_Grp!L28</f>
        <v>0</v>
      </c>
      <c r="M28" s="19">
        <f>CLAIMSDURN_Total_Ind!M28+CLAIMSDURN_Total_Grp!M28</f>
        <v>0</v>
      </c>
      <c r="N28" s="19">
        <f>CLAIMSDURN_Total_Ind!N28+CLAIMSDURN_Total_Grp!N28</f>
        <v>0</v>
      </c>
      <c r="O28" s="19">
        <f>CLAIMSDURN_Total_Ind!O28+CLAIMSDURN_Total_Grp!O28</f>
        <v>0</v>
      </c>
      <c r="P28" s="19">
        <f>CLAIMSDURN_Total_Ind!P28+CLAIMSDURN_Total_Grp!P28</f>
        <v>0</v>
      </c>
      <c r="Q28" s="19">
        <f>CLAIMSDURN_Total_Ind!Q28+CLAIMSDURN_Total_Grp!Q28</f>
        <v>0</v>
      </c>
      <c r="R28" s="19">
        <f>CLAIMSDURN_Total_Ind!R28+CLAIMSDURN_Total_Grp!R28</f>
        <v>0</v>
      </c>
      <c r="S28" s="19">
        <f>CLAIMSDURN_Total_Ind!S28+CLAIMSDURN_Total_Grp!S28</f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225</v>
      </c>
      <c r="E29" s="44"/>
      <c r="F29" s="19">
        <f>CLAIMSDURN_Total_Ind!F29+CLAIMSDURN_Total_Grp!F29</f>
        <v>0</v>
      </c>
      <c r="G29" s="19">
        <f>CLAIMSDURN_Total_Ind!G29+CLAIMSDURN_Total_Grp!G29</f>
        <v>0</v>
      </c>
      <c r="H29" s="19">
        <f>CLAIMSDURN_Total_Ind!H29+CLAIMSDURN_Total_Grp!H29</f>
        <v>0</v>
      </c>
      <c r="I29" s="19">
        <f>CLAIMSDURN_Total_Ind!I29+CLAIMSDURN_Total_Grp!I29</f>
        <v>0</v>
      </c>
      <c r="J29" s="19">
        <f>CLAIMSDURN_Total_Ind!J29+CLAIMSDURN_Total_Grp!J29</f>
        <v>0</v>
      </c>
      <c r="K29" s="19">
        <f>CLAIMSDURN_Total_Ind!K29+CLAIMSDURN_Total_Grp!K29</f>
        <v>0</v>
      </c>
      <c r="L29" s="19">
        <f>CLAIMSDURN_Total_Ind!L29+CLAIMSDURN_Total_Grp!L29</f>
        <v>0</v>
      </c>
      <c r="M29" s="19">
        <f>CLAIMSDURN_Total_Ind!M29+CLAIMSDURN_Total_Grp!M29</f>
        <v>0</v>
      </c>
      <c r="N29" s="19">
        <f>CLAIMSDURN_Total_Ind!N29+CLAIMSDURN_Total_Grp!N29</f>
        <v>0</v>
      </c>
      <c r="O29" s="19">
        <f>CLAIMSDURN_Total_Ind!O29+CLAIMSDURN_Total_Grp!O29</f>
        <v>0</v>
      </c>
      <c r="P29" s="19">
        <f>CLAIMSDURN_Total_Ind!P29+CLAIMSDURN_Total_Grp!P29</f>
        <v>0</v>
      </c>
      <c r="Q29" s="19">
        <f>CLAIMSDURN_Total_Ind!Q29+CLAIMSDURN_Total_Grp!Q29</f>
        <v>0</v>
      </c>
      <c r="R29" s="19">
        <f>CLAIMSDURN_Total_Ind!R29+CLAIMSDURN_Total_Grp!R29</f>
        <v>0</v>
      </c>
      <c r="S29" s="19">
        <f>CLAIMSDURN_Total_Ind!S29+CLAIMSDURN_Total_Grp!S29</f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226</v>
      </c>
      <c r="E30" s="44"/>
      <c r="F30" s="19">
        <f>CLAIMSDURN_Total_Ind!F30+CLAIMSDURN_Total_Grp!F30</f>
        <v>0</v>
      </c>
      <c r="G30" s="19">
        <f>CLAIMSDURN_Total_Ind!G30+CLAIMSDURN_Total_Grp!G30</f>
        <v>0</v>
      </c>
      <c r="H30" s="19">
        <f>CLAIMSDURN_Total_Ind!H30+CLAIMSDURN_Total_Grp!H30</f>
        <v>0</v>
      </c>
      <c r="I30" s="19">
        <f>CLAIMSDURN_Total_Ind!I30+CLAIMSDURN_Total_Grp!I30</f>
        <v>0</v>
      </c>
      <c r="J30" s="19">
        <f>CLAIMSDURN_Total_Ind!J30+CLAIMSDURN_Total_Grp!J30</f>
        <v>0</v>
      </c>
      <c r="K30" s="19">
        <f>CLAIMSDURN_Total_Ind!K30+CLAIMSDURN_Total_Grp!K30</f>
        <v>0</v>
      </c>
      <c r="L30" s="19">
        <f>CLAIMSDURN_Total_Ind!L30+CLAIMSDURN_Total_Grp!L30</f>
        <v>0</v>
      </c>
      <c r="M30" s="19">
        <f>CLAIMSDURN_Total_Ind!M30+CLAIMSDURN_Total_Grp!M30</f>
        <v>0</v>
      </c>
      <c r="N30" s="19">
        <f>CLAIMSDURN_Total_Ind!N30+CLAIMSDURN_Total_Grp!N30</f>
        <v>0</v>
      </c>
      <c r="O30" s="19">
        <f>CLAIMSDURN_Total_Ind!O30+CLAIMSDURN_Total_Grp!O30</f>
        <v>0</v>
      </c>
      <c r="P30" s="19">
        <f>CLAIMSDURN_Total_Ind!P30+CLAIMSDURN_Total_Grp!P30</f>
        <v>0</v>
      </c>
      <c r="Q30" s="19">
        <f>CLAIMSDURN_Total_Ind!Q30+CLAIMSDURN_Total_Grp!Q30</f>
        <v>0</v>
      </c>
      <c r="R30" s="19">
        <f>CLAIMSDURN_Total_Ind!R30+CLAIMSDURN_Total_Grp!R30</f>
        <v>0</v>
      </c>
      <c r="S30" s="19">
        <f>CLAIMSDURN_Total_Ind!S30+CLAIMSDURN_Total_Grp!S30</f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153</v>
      </c>
      <c r="E31" s="44"/>
      <c r="F31" s="19">
        <f>CLAIMSDURN_Total_Ind!F31+CLAIMSDURN_Total_Grp!F31</f>
        <v>0</v>
      </c>
      <c r="G31" s="19">
        <f>CLAIMSDURN_Total_Ind!G31+CLAIMSDURN_Total_Grp!G31</f>
        <v>0</v>
      </c>
      <c r="H31" s="19">
        <f>CLAIMSDURN_Total_Ind!H31+CLAIMSDURN_Total_Grp!H31</f>
        <v>0</v>
      </c>
      <c r="I31" s="19">
        <f>CLAIMSDURN_Total_Ind!I31+CLAIMSDURN_Total_Grp!I31</f>
        <v>0</v>
      </c>
      <c r="J31" s="19">
        <f>CLAIMSDURN_Total_Ind!J31+CLAIMSDURN_Total_Grp!J31</f>
        <v>0</v>
      </c>
      <c r="K31" s="19">
        <f>CLAIMSDURN_Total_Ind!K31+CLAIMSDURN_Total_Grp!K31</f>
        <v>0</v>
      </c>
      <c r="L31" s="19">
        <f>CLAIMSDURN_Total_Ind!L31+CLAIMSDURN_Total_Grp!L31</f>
        <v>0</v>
      </c>
      <c r="M31" s="19">
        <f>CLAIMSDURN_Total_Ind!M31+CLAIMSDURN_Total_Grp!M31</f>
        <v>0</v>
      </c>
      <c r="N31" s="19">
        <f>CLAIMSDURN_Total_Ind!N31+CLAIMSDURN_Total_Grp!N31</f>
        <v>0</v>
      </c>
      <c r="O31" s="19">
        <f>CLAIMSDURN_Total_Ind!O31+CLAIMSDURN_Total_Grp!O31</f>
        <v>0</v>
      </c>
      <c r="P31" s="19">
        <f>CLAIMSDURN_Total_Ind!P31+CLAIMSDURN_Total_Grp!P31</f>
        <v>0</v>
      </c>
      <c r="Q31" s="19">
        <f>CLAIMSDURN_Total_Ind!Q31+CLAIMSDURN_Total_Grp!Q31</f>
        <v>0</v>
      </c>
      <c r="R31" s="19">
        <f>CLAIMSDURN_Total_Ind!R31+CLAIMSDURN_Total_Grp!R31</f>
        <v>0</v>
      </c>
      <c r="S31" s="19">
        <f>CLAIMSDURN_Total_Ind!S31+CLAIMSDURN_Total_Grp!S31</f>
        <v>0</v>
      </c>
    </row>
    <row r="32" spans="1:19" x14ac:dyDescent="0.55000000000000004">
      <c r="A32" s="28"/>
    </row>
    <row r="33" spans="1:19" x14ac:dyDescent="0.55000000000000004">
      <c r="A33" s="28"/>
    </row>
    <row r="34" spans="1:19" x14ac:dyDescent="0.55000000000000004">
      <c r="A34" s="28"/>
      <c r="D34" s="3" t="s">
        <v>457</v>
      </c>
    </row>
    <row r="35" spans="1:19" x14ac:dyDescent="0.55000000000000004">
      <c r="A35" s="28"/>
      <c r="D35" s="3" t="s">
        <v>400</v>
      </c>
    </row>
    <row r="36" spans="1:19" x14ac:dyDescent="0.55000000000000004">
      <c r="D36" s="1" t="s">
        <v>221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55000000000000004">
      <c r="D38" s="1" t="s">
        <v>222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55000000000000004">
      <c r="D39" s="1" t="s">
        <v>223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55000000000000004">
      <c r="D40" s="1" t="s">
        <v>224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55000000000000004">
      <c r="D41" s="1" t="s">
        <v>225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55000000000000004">
      <c r="D42" s="1" t="s">
        <v>226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55000000000000004">
      <c r="D44" s="3" t="s">
        <v>396</v>
      </c>
    </row>
    <row r="45" spans="1:19" x14ac:dyDescent="0.55000000000000004">
      <c r="D45" s="1" t="s">
        <v>221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55000000000000004">
      <c r="D46" s="1" t="s">
        <v>220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55000000000000004">
      <c r="D47" s="1" t="s">
        <v>222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55000000000000004">
      <c r="D48" s="1" t="s">
        <v>223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55000000000000004">
      <c r="D49" s="1" t="s">
        <v>224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55000000000000004">
      <c r="D51" s="1" t="s">
        <v>226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55000000000000004">
      <c r="D53" s="3" t="s">
        <v>673</v>
      </c>
    </row>
    <row r="54" spans="4:19" x14ac:dyDescent="0.55000000000000004">
      <c r="D54" s="1" t="s">
        <v>221</v>
      </c>
      <c r="F54" s="250" t="e">
        <f>F24/F13</f>
        <v>#DIV/0!</v>
      </c>
      <c r="G54" s="250" t="e">
        <f t="shared" ref="G54:S54" si="32">G24/G13</f>
        <v>#DIV/0!</v>
      </c>
      <c r="H54" s="250" t="e">
        <f t="shared" si="32"/>
        <v>#DIV/0!</v>
      </c>
      <c r="I54" s="250" t="e">
        <f t="shared" si="32"/>
        <v>#DIV/0!</v>
      </c>
      <c r="J54" s="250" t="e">
        <f t="shared" si="32"/>
        <v>#DIV/0!</v>
      </c>
      <c r="K54" s="250" t="e">
        <f t="shared" si="32"/>
        <v>#DIV/0!</v>
      </c>
      <c r="L54" s="250" t="e">
        <f t="shared" si="32"/>
        <v>#DIV/0!</v>
      </c>
      <c r="M54" s="250" t="e">
        <f t="shared" si="32"/>
        <v>#DIV/0!</v>
      </c>
      <c r="N54" s="250" t="e">
        <f t="shared" si="32"/>
        <v>#DIV/0!</v>
      </c>
      <c r="O54" s="250" t="e">
        <f t="shared" si="32"/>
        <v>#DIV/0!</v>
      </c>
      <c r="P54" s="250" t="e">
        <f t="shared" si="32"/>
        <v>#DIV/0!</v>
      </c>
      <c r="Q54" s="250" t="e">
        <f t="shared" si="32"/>
        <v>#DIV/0!</v>
      </c>
      <c r="R54" s="250" t="e">
        <f t="shared" si="32"/>
        <v>#DIV/0!</v>
      </c>
      <c r="S54" s="250" t="e">
        <f t="shared" si="32"/>
        <v>#DIV/0!</v>
      </c>
    </row>
    <row r="55" spans="4:19" x14ac:dyDescent="0.55000000000000004">
      <c r="D55" s="1" t="s">
        <v>220</v>
      </c>
      <c r="F55" s="250" t="e">
        <f t="shared" ref="F55:S55" si="33">F25/F14</f>
        <v>#DIV/0!</v>
      </c>
      <c r="G55" s="250" t="e">
        <f t="shared" si="33"/>
        <v>#DIV/0!</v>
      </c>
      <c r="H55" s="250" t="e">
        <f t="shared" si="33"/>
        <v>#DIV/0!</v>
      </c>
      <c r="I55" s="250" t="e">
        <f t="shared" si="33"/>
        <v>#DIV/0!</v>
      </c>
      <c r="J55" s="250" t="e">
        <f t="shared" si="33"/>
        <v>#DIV/0!</v>
      </c>
      <c r="K55" s="250" t="e">
        <f t="shared" si="33"/>
        <v>#DIV/0!</v>
      </c>
      <c r="L55" s="250" t="e">
        <f t="shared" si="33"/>
        <v>#DIV/0!</v>
      </c>
      <c r="M55" s="250" t="e">
        <f t="shared" si="33"/>
        <v>#DIV/0!</v>
      </c>
      <c r="N55" s="250" t="e">
        <f t="shared" si="33"/>
        <v>#DIV/0!</v>
      </c>
      <c r="O55" s="250" t="e">
        <f t="shared" si="33"/>
        <v>#DIV/0!</v>
      </c>
      <c r="P55" s="250" t="e">
        <f t="shared" si="33"/>
        <v>#DIV/0!</v>
      </c>
      <c r="Q55" s="250" t="e">
        <f t="shared" si="33"/>
        <v>#DIV/0!</v>
      </c>
      <c r="R55" s="250" t="e">
        <f t="shared" si="33"/>
        <v>#DIV/0!</v>
      </c>
      <c r="S55" s="250" t="e">
        <f t="shared" si="33"/>
        <v>#DIV/0!</v>
      </c>
    </row>
    <row r="56" spans="4:19" x14ac:dyDescent="0.55000000000000004">
      <c r="D56" s="1" t="s">
        <v>222</v>
      </c>
      <c r="F56" s="250" t="e">
        <f t="shared" ref="F56:S56" si="34">F26/F15</f>
        <v>#DIV/0!</v>
      </c>
      <c r="G56" s="250" t="e">
        <f t="shared" si="34"/>
        <v>#DIV/0!</v>
      </c>
      <c r="H56" s="250" t="e">
        <f t="shared" si="34"/>
        <v>#DIV/0!</v>
      </c>
      <c r="I56" s="250" t="e">
        <f t="shared" si="34"/>
        <v>#DIV/0!</v>
      </c>
      <c r="J56" s="250" t="e">
        <f t="shared" si="34"/>
        <v>#DIV/0!</v>
      </c>
      <c r="K56" s="250" t="e">
        <f t="shared" si="34"/>
        <v>#DIV/0!</v>
      </c>
      <c r="L56" s="250" t="e">
        <f t="shared" si="34"/>
        <v>#DIV/0!</v>
      </c>
      <c r="M56" s="250" t="e">
        <f t="shared" si="34"/>
        <v>#DIV/0!</v>
      </c>
      <c r="N56" s="250" t="e">
        <f t="shared" si="34"/>
        <v>#DIV/0!</v>
      </c>
      <c r="O56" s="250" t="e">
        <f t="shared" si="34"/>
        <v>#DIV/0!</v>
      </c>
      <c r="P56" s="250" t="e">
        <f t="shared" si="34"/>
        <v>#DIV/0!</v>
      </c>
      <c r="Q56" s="250" t="e">
        <f t="shared" si="34"/>
        <v>#DIV/0!</v>
      </c>
      <c r="R56" s="250" t="e">
        <f t="shared" si="34"/>
        <v>#DIV/0!</v>
      </c>
      <c r="S56" s="250" t="e">
        <f t="shared" si="34"/>
        <v>#DIV/0!</v>
      </c>
    </row>
    <row r="57" spans="4:19" x14ac:dyDescent="0.55000000000000004">
      <c r="D57" s="1" t="s">
        <v>223</v>
      </c>
      <c r="F57" s="250" t="e">
        <f t="shared" ref="F57:S57" si="35">F27/F16</f>
        <v>#DIV/0!</v>
      </c>
      <c r="G57" s="250" t="e">
        <f t="shared" si="35"/>
        <v>#DIV/0!</v>
      </c>
      <c r="H57" s="250" t="e">
        <f t="shared" si="35"/>
        <v>#DIV/0!</v>
      </c>
      <c r="I57" s="250" t="e">
        <f t="shared" si="35"/>
        <v>#DIV/0!</v>
      </c>
      <c r="J57" s="250" t="e">
        <f t="shared" si="35"/>
        <v>#DIV/0!</v>
      </c>
      <c r="K57" s="250" t="e">
        <f t="shared" si="35"/>
        <v>#DIV/0!</v>
      </c>
      <c r="L57" s="250" t="e">
        <f t="shared" si="35"/>
        <v>#DIV/0!</v>
      </c>
      <c r="M57" s="250" t="e">
        <f t="shared" si="35"/>
        <v>#DIV/0!</v>
      </c>
      <c r="N57" s="250" t="e">
        <f t="shared" si="35"/>
        <v>#DIV/0!</v>
      </c>
      <c r="O57" s="250" t="e">
        <f t="shared" si="35"/>
        <v>#DIV/0!</v>
      </c>
      <c r="P57" s="250" t="e">
        <f t="shared" si="35"/>
        <v>#DIV/0!</v>
      </c>
      <c r="Q57" s="250" t="e">
        <f t="shared" si="35"/>
        <v>#DIV/0!</v>
      </c>
      <c r="R57" s="250" t="e">
        <f t="shared" si="35"/>
        <v>#DIV/0!</v>
      </c>
      <c r="S57" s="250" t="e">
        <f t="shared" si="35"/>
        <v>#DIV/0!</v>
      </c>
    </row>
    <row r="58" spans="4:19" x14ac:dyDescent="0.55000000000000004">
      <c r="D58" s="1" t="s">
        <v>224</v>
      </c>
      <c r="F58" s="250" t="e">
        <f t="shared" ref="F58:S58" si="36">F28/F17</f>
        <v>#DIV/0!</v>
      </c>
      <c r="G58" s="250" t="e">
        <f t="shared" si="36"/>
        <v>#DIV/0!</v>
      </c>
      <c r="H58" s="250" t="e">
        <f t="shared" si="36"/>
        <v>#DIV/0!</v>
      </c>
      <c r="I58" s="250" t="e">
        <f t="shared" si="36"/>
        <v>#DIV/0!</v>
      </c>
      <c r="J58" s="250" t="e">
        <f t="shared" si="36"/>
        <v>#DIV/0!</v>
      </c>
      <c r="K58" s="250" t="e">
        <f t="shared" si="36"/>
        <v>#DIV/0!</v>
      </c>
      <c r="L58" s="250" t="e">
        <f t="shared" si="36"/>
        <v>#DIV/0!</v>
      </c>
      <c r="M58" s="250" t="e">
        <f t="shared" si="36"/>
        <v>#DIV/0!</v>
      </c>
      <c r="N58" s="250" t="e">
        <f t="shared" si="36"/>
        <v>#DIV/0!</v>
      </c>
      <c r="O58" s="250" t="e">
        <f t="shared" si="36"/>
        <v>#DIV/0!</v>
      </c>
      <c r="P58" s="250" t="e">
        <f t="shared" si="36"/>
        <v>#DIV/0!</v>
      </c>
      <c r="Q58" s="250" t="e">
        <f t="shared" si="36"/>
        <v>#DIV/0!</v>
      </c>
      <c r="R58" s="250" t="e">
        <f t="shared" si="36"/>
        <v>#DIV/0!</v>
      </c>
      <c r="S58" s="250" t="e">
        <f t="shared" si="36"/>
        <v>#DIV/0!</v>
      </c>
    </row>
    <row r="59" spans="4:19" x14ac:dyDescent="0.55000000000000004">
      <c r="D59" s="1" t="s">
        <v>225</v>
      </c>
      <c r="F59" s="250" t="e">
        <f t="shared" ref="F59:S59" si="37">F29/F18</f>
        <v>#DIV/0!</v>
      </c>
      <c r="G59" s="250" t="e">
        <f t="shared" si="37"/>
        <v>#DIV/0!</v>
      </c>
      <c r="H59" s="250" t="e">
        <f t="shared" si="37"/>
        <v>#DIV/0!</v>
      </c>
      <c r="I59" s="250" t="e">
        <f t="shared" si="37"/>
        <v>#DIV/0!</v>
      </c>
      <c r="J59" s="250" t="e">
        <f t="shared" si="37"/>
        <v>#DIV/0!</v>
      </c>
      <c r="K59" s="250" t="e">
        <f t="shared" si="37"/>
        <v>#DIV/0!</v>
      </c>
      <c r="L59" s="250" t="e">
        <f t="shared" si="37"/>
        <v>#DIV/0!</v>
      </c>
      <c r="M59" s="250" t="e">
        <f t="shared" si="37"/>
        <v>#DIV/0!</v>
      </c>
      <c r="N59" s="250" t="e">
        <f t="shared" si="37"/>
        <v>#DIV/0!</v>
      </c>
      <c r="O59" s="250" t="e">
        <f t="shared" si="37"/>
        <v>#DIV/0!</v>
      </c>
      <c r="P59" s="250" t="e">
        <f t="shared" si="37"/>
        <v>#DIV/0!</v>
      </c>
      <c r="Q59" s="250" t="e">
        <f t="shared" si="37"/>
        <v>#DIV/0!</v>
      </c>
      <c r="R59" s="250" t="e">
        <f t="shared" si="37"/>
        <v>#DIV/0!</v>
      </c>
      <c r="S59" s="250" t="e">
        <f t="shared" si="37"/>
        <v>#DIV/0!</v>
      </c>
    </row>
    <row r="60" spans="4:19" x14ac:dyDescent="0.55000000000000004">
      <c r="D60" s="1" t="s">
        <v>226</v>
      </c>
      <c r="F60" s="250" t="e">
        <f t="shared" ref="F60:S60" si="38">F30/F19</f>
        <v>#DIV/0!</v>
      </c>
      <c r="G60" s="250" t="e">
        <f t="shared" si="38"/>
        <v>#DIV/0!</v>
      </c>
      <c r="H60" s="250" t="e">
        <f t="shared" si="38"/>
        <v>#DIV/0!</v>
      </c>
      <c r="I60" s="250" t="e">
        <f t="shared" si="38"/>
        <v>#DIV/0!</v>
      </c>
      <c r="J60" s="250" t="e">
        <f t="shared" si="38"/>
        <v>#DIV/0!</v>
      </c>
      <c r="K60" s="250" t="e">
        <f t="shared" si="38"/>
        <v>#DIV/0!</v>
      </c>
      <c r="L60" s="250" t="e">
        <f t="shared" si="38"/>
        <v>#DIV/0!</v>
      </c>
      <c r="M60" s="250" t="e">
        <f t="shared" si="38"/>
        <v>#DIV/0!</v>
      </c>
      <c r="N60" s="250" t="e">
        <f t="shared" si="38"/>
        <v>#DIV/0!</v>
      </c>
      <c r="O60" s="250" t="e">
        <f t="shared" si="38"/>
        <v>#DIV/0!</v>
      </c>
      <c r="P60" s="250" t="e">
        <f t="shared" si="38"/>
        <v>#DIV/0!</v>
      </c>
      <c r="Q60" s="250" t="e">
        <f t="shared" si="38"/>
        <v>#DIV/0!</v>
      </c>
      <c r="R60" s="250" t="e">
        <f t="shared" si="38"/>
        <v>#DIV/0!</v>
      </c>
      <c r="S60" s="250" t="e">
        <f t="shared" si="38"/>
        <v>#DIV/0!</v>
      </c>
    </row>
    <row r="62" spans="4:19" x14ac:dyDescent="0.55000000000000004">
      <c r="D62" s="3" t="s">
        <v>399</v>
      </c>
      <c r="F62" s="183" t="str">
        <f ca="1">ADDRESS(CELL("row",CLAIMS_Total!I25),CELL("col",CLAIMS_Total!I25))</f>
        <v>$I$25</v>
      </c>
      <c r="G62" s="183" t="str">
        <f ca="1">ADDRESS(CELL("row",CLAIMS_Total!M25),CELL("col",CLAIMS_Total!M25))</f>
        <v>$M$25</v>
      </c>
      <c r="H62" s="183" t="str">
        <f ca="1">ADDRESS(CELL("row",CLAIMS_Total!Q25),CELL("col",CLAIMS_Total!Q25))</f>
        <v>$Q$25</v>
      </c>
      <c r="I62" s="183" t="str">
        <f ca="1">ADDRESS(CELL("row",CLAIMS_Total!U25),CELL("col",CLAIMS_Total!U25))</f>
        <v>$U$25</v>
      </c>
      <c r="J62" s="183" t="str">
        <f ca="1">ADDRESS(CELL("row",CLAIMS_Total!Y25),CELL("col",CLAIMS_Total!Y25))</f>
        <v>$Y$25</v>
      </c>
      <c r="K62" s="183" t="str">
        <f ca="1">ADDRESS(CELL("row",CLAIMS_Total!AC25),CELL("col",CLAIMS_Total!AC25))</f>
        <v>$AC$25</v>
      </c>
      <c r="L62" s="183" t="str">
        <f ca="1">ADDRESS(CELL("row",CLAIMS_Total!AG25),CELL("col",CLAIMS_Total!AG25))</f>
        <v>$AG$25</v>
      </c>
      <c r="M62" s="183" t="str">
        <f ca="1">ADDRESS(CELL("row",CLAIMS_Total!AK25),CELL("col",CLAIMS_Total!AK25))</f>
        <v>$AK$25</v>
      </c>
      <c r="N62" s="183" t="str">
        <f ca="1">ADDRESS(CELL("row",CLAIMS_Total!AO25),CELL("col",CLAIMS_Total!AO25))</f>
        <v>$AO$25</v>
      </c>
      <c r="O62" s="183" t="str">
        <f ca="1">ADDRESS(CELL("row",CLAIMS_Total!AS25),CELL("col",CLAIMS_Total!AS25))</f>
        <v>$AS$25</v>
      </c>
      <c r="P62" s="183" t="str">
        <f ca="1">ADDRESS(CELL("row",CLAIMS_Total!AW25),CELL("col",CLAIMS_Total!AW25))</f>
        <v>$AW$25</v>
      </c>
      <c r="Q62" s="183" t="str">
        <f ca="1">ADDRESS(CELL("row",CLAIMS_Total!BA25),CELL("col",CLAIMS_Total!BA25))</f>
        <v>$BA$25</v>
      </c>
      <c r="R62" s="183" t="str">
        <f ca="1">ADDRESS(CELL("row",CLAIMS_Total!BE25),CELL("col",CLAIMS_Total!BE25))</f>
        <v>$BE$25</v>
      </c>
      <c r="S62" s="183" t="str">
        <f ca="1">ADDRESS(CELL("row",CLAIMS_Total!BI25),CELL("col",CLAIMS_Total!BI25))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t="shared" ref="G64:S64" ca="1" si="41">2*G20/(G20+G63)-1</f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ref="M64" ca="1" si="42">2*M20/(M20+M63)-1</f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3">INDIRECT($A$4&amp;"!"&amp;I65)</f>
        <v>0</v>
      </c>
      <c r="J66" s="181">
        <f t="shared" ref="J66" ca="1" si="44">INDIRECT($A$4&amp;"!"&amp;J65)</f>
        <v>0</v>
      </c>
      <c r="K66" s="181">
        <f t="shared" ref="K66" ca="1" si="45">INDIRECT($A$4&amp;"!"&amp;K65)</f>
        <v>0</v>
      </c>
      <c r="L66" s="181">
        <f t="shared" ref="L66:M66" ca="1" si="46">INDIRECT($A$4&amp;"!"&amp;L65)</f>
        <v>0</v>
      </c>
      <c r="M66" s="181">
        <f t="shared" ca="1" si="46"/>
        <v>0</v>
      </c>
      <c r="N66" s="181">
        <f t="shared" ref="N66" ca="1" si="47">INDIRECT($A$4&amp;"!"&amp;N65)</f>
        <v>0</v>
      </c>
      <c r="O66" s="181">
        <f t="shared" ref="O66" ca="1" si="48">INDIRECT($A$4&amp;"!"&amp;O65)</f>
        <v>0</v>
      </c>
      <c r="P66" s="181">
        <f t="shared" ref="P66" ca="1" si="49">INDIRECT($A$4&amp;"!"&amp;P65)</f>
        <v>0</v>
      </c>
      <c r="Q66" s="181">
        <f t="shared" ref="Q66" ca="1" si="50">INDIRECT($A$4&amp;"!"&amp;Q65)</f>
        <v>0</v>
      </c>
      <c r="R66" s="181">
        <f t="shared" ref="R66" ca="1" si="51">INDIRECT($A$4&amp;"!"&amp;R65)</f>
        <v>0</v>
      </c>
      <c r="S66" s="181">
        <f t="shared" ref="S66" ca="1" si="52">INDIRECT($A$4&amp;"!"&amp;S65)</f>
        <v>0</v>
      </c>
    </row>
    <row r="67" spans="4:19" x14ac:dyDescent="0.55000000000000004">
      <c r="D67" s="1" t="s">
        <v>425</v>
      </c>
      <c r="F67" s="177" t="e">
        <f t="shared" ref="F67:S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ref="M67" ca="1" si="54">2*M31/(M31+M66)-1</f>
        <v>#DIV/0!</v>
      </c>
      <c r="N67" s="177" t="e">
        <f t="shared" ca="1" si="53"/>
        <v>#DIV/0!</v>
      </c>
      <c r="O67" s="177" t="e">
        <f t="shared" ca="1" si="53"/>
        <v>#DIV/0!</v>
      </c>
      <c r="P67" s="177" t="e">
        <f t="shared" ca="1" si="53"/>
        <v>#DIV/0!</v>
      </c>
      <c r="Q67" s="177" t="e">
        <f t="shared" ca="1" si="53"/>
        <v>#DIV/0!</v>
      </c>
      <c r="R67" s="177" t="e">
        <f t="shared" ca="1" si="53"/>
        <v>#DIV/0!</v>
      </c>
      <c r="S67" s="177" t="e">
        <f t="shared" ca="1" si="53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55">G66/G63</f>
        <v>#DIV/0!</v>
      </c>
      <c r="H69" s="181" t="e">
        <f t="shared" ca="1" si="55"/>
        <v>#DIV/0!</v>
      </c>
      <c r="I69" s="181" t="e">
        <f t="shared" ca="1" si="55"/>
        <v>#DIV/0!</v>
      </c>
      <c r="J69" s="181" t="e">
        <f t="shared" ca="1" si="55"/>
        <v>#DIV/0!</v>
      </c>
      <c r="K69" s="181" t="e">
        <f t="shared" ca="1" si="55"/>
        <v>#DIV/0!</v>
      </c>
      <c r="L69" s="181" t="e">
        <f t="shared" ca="1" si="55"/>
        <v>#DIV/0!</v>
      </c>
      <c r="M69" s="181" t="e">
        <f t="shared" ref="M69" ca="1" si="56">M66/M63</f>
        <v>#DIV/0!</v>
      </c>
      <c r="N69" s="181" t="e">
        <f t="shared" ca="1" si="55"/>
        <v>#DIV/0!</v>
      </c>
      <c r="O69" s="181" t="e">
        <f t="shared" ca="1" si="55"/>
        <v>#DIV/0!</v>
      </c>
      <c r="P69" s="181" t="e">
        <f t="shared" ca="1" si="55"/>
        <v>#DIV/0!</v>
      </c>
      <c r="Q69" s="181" t="e">
        <f t="shared" ca="1" si="55"/>
        <v>#DIV/0!</v>
      </c>
      <c r="R69" s="181" t="e">
        <f t="shared" ca="1" si="55"/>
        <v>#DIV/0!</v>
      </c>
      <c r="S69" s="181" t="e">
        <f t="shared" ca="1" si="55"/>
        <v>#DIV/0!</v>
      </c>
    </row>
  </sheetData>
  <sheetProtection algorithmName="SHA-256" hashValue="/bPFRUEG9ImdnbVm01sfQly2r8ogLJWziB1tZrPfrhI=" saltValue="qfBofzysLC7/UBgKEoYX1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SUM(CLAIMSDURN_IndOS_Adv:CLAIMSDURN_IndIS_NonAdv!A2)</f>
        <v>504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SUM(CLAIMSDURN_IndOS_Adv:CLAIMSDURN_IndIS_NonAdv!F13)</f>
        <v>0</v>
      </c>
      <c r="G13" s="19">
        <f>SUM(CLAIMSDURN_IndOS_Adv:CLAIMSDURN_IndIS_NonAdv!G13)</f>
        <v>0</v>
      </c>
      <c r="H13" s="19">
        <f>SUM(CLAIMSDURN_IndOS_Adv:CLAIMSDURN_IndIS_NonAdv!H13)</f>
        <v>0</v>
      </c>
      <c r="I13" s="19">
        <f>SUM(CLAIMSDURN_IndOS_Adv:CLAIMSDURN_IndIS_NonAdv!I13)</f>
        <v>0</v>
      </c>
      <c r="J13" s="19">
        <f>SUM(CLAIMSDURN_IndOS_Adv:CLAIMSDURN_IndIS_NonAdv!J13)</f>
        <v>0</v>
      </c>
      <c r="K13" s="19">
        <f>SUM(CLAIMSDURN_IndOS_Adv:CLAIMSDURN_IndIS_NonAdv!K13)</f>
        <v>0</v>
      </c>
      <c r="L13" s="19">
        <f>SUM(CLAIMSDURN_IndOS_Adv:CLAIMSDURN_IndIS_NonAdv!L13)</f>
        <v>0</v>
      </c>
      <c r="M13" s="19">
        <f>SUM(CLAIMSDURN_IndOS_Adv:CLAIMSDURN_IndIS_NonAdv!M13)</f>
        <v>0</v>
      </c>
      <c r="N13" s="19">
        <f>SUM(CLAIMSDURN_IndOS_Adv:CLAIMSDURN_IndIS_NonAdv!N13)</f>
        <v>0</v>
      </c>
      <c r="O13" s="19">
        <f>SUM(CLAIMSDURN_IndOS_Adv:CLAIMSDURN_IndIS_NonAdv!O13)</f>
        <v>0</v>
      </c>
      <c r="P13" s="19">
        <f>SUM(CLAIMSDURN_IndOS_Adv:CLAIMSDURN_IndIS_NonAdv!P13)</f>
        <v>0</v>
      </c>
      <c r="Q13" s="19">
        <f>SUM(CLAIMSDURN_IndOS_Adv:CLAIMSDURN_IndIS_NonAdv!Q13)</f>
        <v>0</v>
      </c>
      <c r="R13" s="19">
        <f>SUM(CLAIMSDURN_IndOS_Adv:CLAIMSDURN_IndIS_NonAdv!R13)</f>
        <v>0</v>
      </c>
      <c r="S13" s="19">
        <f>SUM(CLAIMSDURN_IndOS_Adv:CLAIMSDURN_IndIS_NonAdv!S13)</f>
        <v>0</v>
      </c>
    </row>
    <row r="14" spans="1:19" x14ac:dyDescent="0.55000000000000004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220</v>
      </c>
      <c r="E14" s="44"/>
      <c r="F14" s="19">
        <f>SUM(CLAIMSDURN_IndOS_Adv:CLAIMSDURN_IndIS_NonAdv!F14)</f>
        <v>0</v>
      </c>
      <c r="G14" s="19">
        <f>SUM(CLAIMSDURN_IndOS_Adv:CLAIMSDURN_IndIS_NonAdv!G14)</f>
        <v>0</v>
      </c>
      <c r="H14" s="19">
        <f>SUM(CLAIMSDURN_IndOS_Adv:CLAIMSDURN_IndIS_NonAdv!H14)</f>
        <v>0</v>
      </c>
      <c r="I14" s="19">
        <f>SUM(CLAIMSDURN_IndOS_Adv:CLAIMSDURN_IndIS_NonAdv!I14)</f>
        <v>0</v>
      </c>
      <c r="J14" s="19">
        <f>SUM(CLAIMSDURN_IndOS_Adv:CLAIMSDURN_IndIS_NonAdv!J14)</f>
        <v>0</v>
      </c>
      <c r="K14" s="19">
        <f>SUM(CLAIMSDURN_IndOS_Adv:CLAIMSDURN_IndIS_NonAdv!K14)</f>
        <v>0</v>
      </c>
      <c r="L14" s="19">
        <f>SUM(CLAIMSDURN_IndOS_Adv:CLAIMSDURN_IndIS_NonAdv!L14)</f>
        <v>0</v>
      </c>
      <c r="M14" s="19">
        <f>SUM(CLAIMSDURN_IndOS_Adv:CLAIMSDURN_IndIS_NonAdv!M14)</f>
        <v>0</v>
      </c>
      <c r="N14" s="19">
        <f>SUM(CLAIMSDURN_IndOS_Adv:CLAIMSDURN_IndIS_NonAdv!N14)</f>
        <v>0</v>
      </c>
      <c r="O14" s="19">
        <f>SUM(CLAIMSDURN_IndOS_Adv:CLAIMSDURN_IndIS_NonAdv!O14)</f>
        <v>0</v>
      </c>
      <c r="P14" s="19">
        <f>SUM(CLAIMSDURN_IndOS_Adv:CLAIMSDURN_IndIS_NonAdv!P14)</f>
        <v>0</v>
      </c>
      <c r="Q14" s="19">
        <f>SUM(CLAIMSDURN_IndOS_Adv:CLAIMSDURN_IndIS_NonAdv!Q14)</f>
        <v>0</v>
      </c>
      <c r="R14" s="19">
        <f>SUM(CLAIMSDURN_IndOS_Adv:CLAIMSDURN_IndIS_NonAdv!R14)</f>
        <v>0</v>
      </c>
      <c r="S14" s="19">
        <f>SUM(CLAIMSDURN_IndOS_Adv:CLAIMSDURN_IndIS_NonAdv!S14)</f>
        <v>0</v>
      </c>
    </row>
    <row r="15" spans="1:19" x14ac:dyDescent="0.55000000000000004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222</v>
      </c>
      <c r="E15" s="44"/>
      <c r="F15" s="19">
        <f>SUM(CLAIMSDURN_IndOS_Adv:CLAIMSDURN_IndIS_NonAdv!F15)</f>
        <v>0</v>
      </c>
      <c r="G15" s="19">
        <f>SUM(CLAIMSDURN_IndOS_Adv:CLAIMSDURN_IndIS_NonAdv!G15)</f>
        <v>0</v>
      </c>
      <c r="H15" s="19">
        <f>SUM(CLAIMSDURN_IndOS_Adv:CLAIMSDURN_IndIS_NonAdv!H15)</f>
        <v>0</v>
      </c>
      <c r="I15" s="19">
        <f>SUM(CLAIMSDURN_IndOS_Adv:CLAIMSDURN_IndIS_NonAdv!I15)</f>
        <v>0</v>
      </c>
      <c r="J15" s="19">
        <f>SUM(CLAIMSDURN_IndOS_Adv:CLAIMSDURN_IndIS_NonAdv!J15)</f>
        <v>0</v>
      </c>
      <c r="K15" s="19">
        <f>SUM(CLAIMSDURN_IndOS_Adv:CLAIMSDURN_IndIS_NonAdv!K15)</f>
        <v>0</v>
      </c>
      <c r="L15" s="19">
        <f>SUM(CLAIMSDURN_IndOS_Adv:CLAIMSDURN_IndIS_NonAdv!L15)</f>
        <v>0</v>
      </c>
      <c r="M15" s="19">
        <f>SUM(CLAIMSDURN_IndOS_Adv:CLAIMSDURN_IndIS_NonAdv!M15)</f>
        <v>0</v>
      </c>
      <c r="N15" s="19">
        <f>SUM(CLAIMSDURN_IndOS_Adv:CLAIMSDURN_IndIS_NonAdv!N15)</f>
        <v>0</v>
      </c>
      <c r="O15" s="19">
        <f>SUM(CLAIMSDURN_IndOS_Adv:CLAIMSDURN_IndIS_NonAdv!O15)</f>
        <v>0</v>
      </c>
      <c r="P15" s="19">
        <f>SUM(CLAIMSDURN_IndOS_Adv:CLAIMSDURN_IndIS_NonAdv!P15)</f>
        <v>0</v>
      </c>
      <c r="Q15" s="19">
        <f>SUM(CLAIMSDURN_IndOS_Adv:CLAIMSDURN_IndIS_NonAdv!Q15)</f>
        <v>0</v>
      </c>
      <c r="R15" s="19">
        <f>SUM(CLAIMSDURN_IndOS_Adv:CLAIMSDURN_IndIS_NonAdv!R15)</f>
        <v>0</v>
      </c>
      <c r="S15" s="19">
        <f>SUM(CLAIMSDURN_IndOS_Adv:CLAIMSDURN_IndIS_NonAdv!S15)</f>
        <v>0</v>
      </c>
    </row>
    <row r="16" spans="1:19" x14ac:dyDescent="0.55000000000000004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223</v>
      </c>
      <c r="E16" s="44"/>
      <c r="F16" s="19">
        <f>SUM(CLAIMSDURN_IndOS_Adv:CLAIMSDURN_IndIS_NonAdv!F16)</f>
        <v>0</v>
      </c>
      <c r="G16" s="19">
        <f>SUM(CLAIMSDURN_IndOS_Adv:CLAIMSDURN_IndIS_NonAdv!G16)</f>
        <v>0</v>
      </c>
      <c r="H16" s="19">
        <f>SUM(CLAIMSDURN_IndOS_Adv:CLAIMSDURN_IndIS_NonAdv!H16)</f>
        <v>0</v>
      </c>
      <c r="I16" s="19">
        <f>SUM(CLAIMSDURN_IndOS_Adv:CLAIMSDURN_IndIS_NonAdv!I16)</f>
        <v>0</v>
      </c>
      <c r="J16" s="19">
        <f>SUM(CLAIMSDURN_IndOS_Adv:CLAIMSDURN_IndIS_NonAdv!J16)</f>
        <v>0</v>
      </c>
      <c r="K16" s="19">
        <f>SUM(CLAIMSDURN_IndOS_Adv:CLAIMSDURN_IndIS_NonAdv!K16)</f>
        <v>0</v>
      </c>
      <c r="L16" s="19">
        <f>SUM(CLAIMSDURN_IndOS_Adv:CLAIMSDURN_IndIS_NonAdv!L16)</f>
        <v>0</v>
      </c>
      <c r="M16" s="19">
        <f>SUM(CLAIMSDURN_IndOS_Adv:CLAIMSDURN_IndIS_NonAdv!M16)</f>
        <v>0</v>
      </c>
      <c r="N16" s="19">
        <f>SUM(CLAIMSDURN_IndOS_Adv:CLAIMSDURN_IndIS_NonAdv!N16)</f>
        <v>0</v>
      </c>
      <c r="O16" s="19">
        <f>SUM(CLAIMSDURN_IndOS_Adv:CLAIMSDURN_IndIS_NonAdv!O16)</f>
        <v>0</v>
      </c>
      <c r="P16" s="19">
        <f>SUM(CLAIMSDURN_IndOS_Adv:CLAIMSDURN_IndIS_NonAdv!P16)</f>
        <v>0</v>
      </c>
      <c r="Q16" s="19">
        <f>SUM(CLAIMSDURN_IndOS_Adv:CLAIMSDURN_IndIS_NonAdv!Q16)</f>
        <v>0</v>
      </c>
      <c r="R16" s="19">
        <f>SUM(CLAIMSDURN_IndOS_Adv:CLAIMSDURN_IndIS_NonAdv!R16)</f>
        <v>0</v>
      </c>
      <c r="S16" s="19">
        <f>SUM(CLAIMSDURN_IndOS_Adv:CLAIMSDURN_IndIS_NonAdv!S16)</f>
        <v>0</v>
      </c>
    </row>
    <row r="17" spans="1:19" x14ac:dyDescent="0.55000000000000004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224</v>
      </c>
      <c r="E17" s="44"/>
      <c r="F17" s="19">
        <f>SUM(CLAIMSDURN_IndOS_Adv:CLAIMSDURN_IndIS_NonAdv!F17)</f>
        <v>0</v>
      </c>
      <c r="G17" s="19">
        <f>SUM(CLAIMSDURN_IndOS_Adv:CLAIMSDURN_IndIS_NonAdv!G17)</f>
        <v>0</v>
      </c>
      <c r="H17" s="19">
        <f>SUM(CLAIMSDURN_IndOS_Adv:CLAIMSDURN_IndIS_NonAdv!H17)</f>
        <v>0</v>
      </c>
      <c r="I17" s="19">
        <f>SUM(CLAIMSDURN_IndOS_Adv:CLAIMSDURN_IndIS_NonAdv!I17)</f>
        <v>0</v>
      </c>
      <c r="J17" s="19">
        <f>SUM(CLAIMSDURN_IndOS_Adv:CLAIMSDURN_IndIS_NonAdv!J17)</f>
        <v>0</v>
      </c>
      <c r="K17" s="19">
        <f>SUM(CLAIMSDURN_IndOS_Adv:CLAIMSDURN_IndIS_NonAdv!K17)</f>
        <v>0</v>
      </c>
      <c r="L17" s="19">
        <f>SUM(CLAIMSDURN_IndOS_Adv:CLAIMSDURN_IndIS_NonAdv!L17)</f>
        <v>0</v>
      </c>
      <c r="M17" s="19">
        <f>SUM(CLAIMSDURN_IndOS_Adv:CLAIMSDURN_IndIS_NonAdv!M17)</f>
        <v>0</v>
      </c>
      <c r="N17" s="19">
        <f>SUM(CLAIMSDURN_IndOS_Adv:CLAIMSDURN_IndIS_NonAdv!N17)</f>
        <v>0</v>
      </c>
      <c r="O17" s="19">
        <f>SUM(CLAIMSDURN_IndOS_Adv:CLAIMSDURN_IndIS_NonAdv!O17)</f>
        <v>0</v>
      </c>
      <c r="P17" s="19">
        <f>SUM(CLAIMSDURN_IndOS_Adv:CLAIMSDURN_IndIS_NonAdv!P17)</f>
        <v>0</v>
      </c>
      <c r="Q17" s="19">
        <f>SUM(CLAIMSDURN_IndOS_Adv:CLAIMSDURN_IndIS_NonAdv!Q17)</f>
        <v>0</v>
      </c>
      <c r="R17" s="19">
        <f>SUM(CLAIMSDURN_IndOS_Adv:CLAIMSDURN_IndIS_NonAdv!R17)</f>
        <v>0</v>
      </c>
      <c r="S17" s="19">
        <f>SUM(CLAIMSDURN_IndOS_Adv:CLAIMSDURN_IndIS_NonAdv!S17)</f>
        <v>0</v>
      </c>
    </row>
    <row r="18" spans="1:19" x14ac:dyDescent="0.55000000000000004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225</v>
      </c>
      <c r="E18" s="44"/>
      <c r="F18" s="19">
        <f>SUM(CLAIMSDURN_IndOS_Adv:CLAIMSDURN_IndIS_NonAdv!F18)</f>
        <v>0</v>
      </c>
      <c r="G18" s="19">
        <f>SUM(CLAIMSDURN_IndOS_Adv:CLAIMSDURN_IndIS_NonAdv!G18)</f>
        <v>0</v>
      </c>
      <c r="H18" s="19">
        <f>SUM(CLAIMSDURN_IndOS_Adv:CLAIMSDURN_IndIS_NonAdv!H18)</f>
        <v>0</v>
      </c>
      <c r="I18" s="19">
        <f>SUM(CLAIMSDURN_IndOS_Adv:CLAIMSDURN_IndIS_NonAdv!I18)</f>
        <v>0</v>
      </c>
      <c r="J18" s="19">
        <f>SUM(CLAIMSDURN_IndOS_Adv:CLAIMSDURN_IndIS_NonAdv!J18)</f>
        <v>0</v>
      </c>
      <c r="K18" s="19">
        <f>SUM(CLAIMSDURN_IndOS_Adv:CLAIMSDURN_IndIS_NonAdv!K18)</f>
        <v>0</v>
      </c>
      <c r="L18" s="19">
        <f>SUM(CLAIMSDURN_IndOS_Adv:CLAIMSDURN_IndIS_NonAdv!L18)</f>
        <v>0</v>
      </c>
      <c r="M18" s="19">
        <f>SUM(CLAIMSDURN_IndOS_Adv:CLAIMSDURN_IndIS_NonAdv!M18)</f>
        <v>0</v>
      </c>
      <c r="N18" s="19">
        <f>SUM(CLAIMSDURN_IndOS_Adv:CLAIMSDURN_IndIS_NonAdv!N18)</f>
        <v>0</v>
      </c>
      <c r="O18" s="19">
        <f>SUM(CLAIMSDURN_IndOS_Adv:CLAIMSDURN_IndIS_NonAdv!O18)</f>
        <v>0</v>
      </c>
      <c r="P18" s="19">
        <f>SUM(CLAIMSDURN_IndOS_Adv:CLAIMSDURN_IndIS_NonAdv!P18)</f>
        <v>0</v>
      </c>
      <c r="Q18" s="19">
        <f>SUM(CLAIMSDURN_IndOS_Adv:CLAIMSDURN_IndIS_NonAdv!Q18)</f>
        <v>0</v>
      </c>
      <c r="R18" s="19">
        <f>SUM(CLAIMSDURN_IndOS_Adv:CLAIMSDURN_IndIS_NonAdv!R18)</f>
        <v>0</v>
      </c>
      <c r="S18" s="19">
        <f>SUM(CLAIMSDURN_IndOS_Adv:CLAIMSDURN_IndIS_NonAdv!S18)</f>
        <v>0</v>
      </c>
    </row>
    <row r="19" spans="1:19" x14ac:dyDescent="0.55000000000000004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226</v>
      </c>
      <c r="E19" s="44"/>
      <c r="F19" s="19">
        <f>SUM(CLAIMSDURN_IndOS_Adv:CLAIMSDURN_IndIS_NonAdv!F19)</f>
        <v>0</v>
      </c>
      <c r="G19" s="19">
        <f>SUM(CLAIMSDURN_IndOS_Adv:CLAIMSDURN_IndIS_NonAdv!G19)</f>
        <v>0</v>
      </c>
      <c r="H19" s="19">
        <f>SUM(CLAIMSDURN_IndOS_Adv:CLAIMSDURN_IndIS_NonAdv!H19)</f>
        <v>0</v>
      </c>
      <c r="I19" s="19">
        <f>SUM(CLAIMSDURN_IndOS_Adv:CLAIMSDURN_IndIS_NonAdv!I19)</f>
        <v>0</v>
      </c>
      <c r="J19" s="19">
        <f>SUM(CLAIMSDURN_IndOS_Adv:CLAIMSDURN_IndIS_NonAdv!J19)</f>
        <v>0</v>
      </c>
      <c r="K19" s="19">
        <f>SUM(CLAIMSDURN_IndOS_Adv:CLAIMSDURN_IndIS_NonAdv!K19)</f>
        <v>0</v>
      </c>
      <c r="L19" s="19">
        <f>SUM(CLAIMSDURN_IndOS_Adv:CLAIMSDURN_IndIS_NonAdv!L19)</f>
        <v>0</v>
      </c>
      <c r="M19" s="19">
        <f>SUM(CLAIMSDURN_IndOS_Adv:CLAIMSDURN_IndIS_NonAdv!M19)</f>
        <v>0</v>
      </c>
      <c r="N19" s="19">
        <f>SUM(CLAIMSDURN_IndOS_Adv:CLAIMSDURN_IndIS_NonAdv!N19)</f>
        <v>0</v>
      </c>
      <c r="O19" s="19">
        <f>SUM(CLAIMSDURN_IndOS_Adv:CLAIMSDURN_IndIS_NonAdv!O19)</f>
        <v>0</v>
      </c>
      <c r="P19" s="19">
        <f>SUM(CLAIMSDURN_IndOS_Adv:CLAIMSDURN_IndIS_NonAdv!P19)</f>
        <v>0</v>
      </c>
      <c r="Q19" s="19">
        <f>SUM(CLAIMSDURN_IndOS_Adv:CLAIMSDURN_IndIS_NonAdv!Q19)</f>
        <v>0</v>
      </c>
      <c r="R19" s="19">
        <f>SUM(CLAIMSDURN_IndOS_Adv:CLAIMSDURN_IndIS_NonAdv!R19)</f>
        <v>0</v>
      </c>
      <c r="S19" s="19">
        <f>SUM(CLAIMSDURN_IndOS_Adv:CLAIMSDURN_IndIS_NonAdv!S19)</f>
        <v>0</v>
      </c>
    </row>
    <row r="20" spans="1:19" x14ac:dyDescent="0.55000000000000004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153</v>
      </c>
      <c r="E20" s="44"/>
      <c r="F20" s="19">
        <f>SUM(CLAIMSDURN_IndOS_Adv:CLAIMSDURN_IndIS_NonAdv!F20)</f>
        <v>0</v>
      </c>
      <c r="G20" s="19">
        <f>SUM(CLAIMSDURN_IndOS_Adv:CLAIMSDURN_IndIS_NonAdv!G20)</f>
        <v>0</v>
      </c>
      <c r="H20" s="19">
        <f>SUM(CLAIMSDURN_IndOS_Adv:CLAIMSDURN_IndIS_NonAdv!H20)</f>
        <v>0</v>
      </c>
      <c r="I20" s="19">
        <f>SUM(CLAIMSDURN_IndOS_Adv:CLAIMSDURN_IndIS_NonAdv!I20)</f>
        <v>0</v>
      </c>
      <c r="J20" s="19">
        <f>SUM(CLAIMSDURN_IndOS_Adv:CLAIMSDURN_IndIS_NonAdv!J20)</f>
        <v>0</v>
      </c>
      <c r="K20" s="19">
        <f>SUM(CLAIMSDURN_IndOS_Adv:CLAIMSDURN_IndIS_NonAdv!K20)</f>
        <v>0</v>
      </c>
      <c r="L20" s="19">
        <f>SUM(CLAIMSDURN_IndOS_Adv:CLAIMSDURN_IndIS_NonAdv!L20)</f>
        <v>0</v>
      </c>
      <c r="M20" s="19">
        <f>SUM(CLAIMSDURN_IndOS_Adv:CLAIMSDURN_IndIS_NonAdv!M20)</f>
        <v>0</v>
      </c>
      <c r="N20" s="19">
        <f>SUM(CLAIMSDURN_IndOS_Adv:CLAIMSDURN_IndIS_NonAdv!N20)</f>
        <v>0</v>
      </c>
      <c r="O20" s="19">
        <f>SUM(CLAIMSDURN_IndOS_Adv:CLAIMSDURN_IndIS_NonAdv!O20)</f>
        <v>0</v>
      </c>
      <c r="P20" s="19">
        <f>SUM(CLAIMSDURN_IndOS_Adv:CLAIMSDURN_IndIS_NonAdv!P20)</f>
        <v>0</v>
      </c>
      <c r="Q20" s="19">
        <f>SUM(CLAIMSDURN_IndOS_Adv:CLAIMSDURN_IndIS_NonAdv!Q20)</f>
        <v>0</v>
      </c>
      <c r="R20" s="19">
        <f>SUM(CLAIMSDURN_IndOS_Adv:CLAIMSDURN_IndIS_NonAdv!R20)</f>
        <v>0</v>
      </c>
      <c r="S20" s="19">
        <f>SUM(CLAIMSDURN_IndOS_Adv:CLAIMSDURN_IndIS_NonAdv!S20)</f>
        <v>0</v>
      </c>
    </row>
    <row r="21" spans="1:19" x14ac:dyDescent="0.55000000000000004">
      <c r="A21" s="28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SUM(CLAIMSDURN_IndOS_Adv:CLAIMSDURN_IndIS_NonAdv!F24)</f>
        <v>0</v>
      </c>
      <c r="G24" s="19">
        <f>SUM(CLAIMSDURN_IndOS_Adv:CLAIMSDURN_IndIS_NonAdv!G24)</f>
        <v>0</v>
      </c>
      <c r="H24" s="19">
        <f>SUM(CLAIMSDURN_IndOS_Adv:CLAIMSDURN_IndIS_NonAdv!H24)</f>
        <v>0</v>
      </c>
      <c r="I24" s="19">
        <f>SUM(CLAIMSDURN_IndOS_Adv:CLAIMSDURN_IndIS_NonAdv!I24)</f>
        <v>0</v>
      </c>
      <c r="J24" s="19">
        <f>SUM(CLAIMSDURN_IndOS_Adv:CLAIMSDURN_IndIS_NonAdv!J24)</f>
        <v>0</v>
      </c>
      <c r="K24" s="19">
        <f>SUM(CLAIMSDURN_IndOS_Adv:CLAIMSDURN_IndIS_NonAdv!K24)</f>
        <v>0</v>
      </c>
      <c r="L24" s="19">
        <f>SUM(CLAIMSDURN_IndOS_Adv:CLAIMSDURN_IndIS_NonAdv!L24)</f>
        <v>0</v>
      </c>
      <c r="M24" s="19">
        <f>SUM(CLAIMSDURN_IndOS_Adv:CLAIMSDURN_IndIS_NonAdv!M24)</f>
        <v>0</v>
      </c>
      <c r="N24" s="19">
        <f>SUM(CLAIMSDURN_IndOS_Adv:CLAIMSDURN_IndIS_NonAdv!N24)</f>
        <v>0</v>
      </c>
      <c r="O24" s="19">
        <f>SUM(CLAIMSDURN_IndOS_Adv:CLAIMSDURN_IndIS_NonAdv!O24)</f>
        <v>0</v>
      </c>
      <c r="P24" s="19">
        <f>SUM(CLAIMSDURN_IndOS_Adv:CLAIMSDURN_IndIS_NonAdv!P24)</f>
        <v>0</v>
      </c>
      <c r="Q24" s="19">
        <f>SUM(CLAIMSDURN_IndOS_Adv:CLAIMSDURN_IndIS_NonAdv!Q24)</f>
        <v>0</v>
      </c>
      <c r="R24" s="19">
        <f>SUM(CLAIMSDURN_IndOS_Adv:CLAIMSDURN_IndIS_NonAdv!R24)</f>
        <v>0</v>
      </c>
      <c r="S24" s="19">
        <f>SUM(CLAIMSDURN_IndOS_Adv:CLAIMSDURN_IndIS_NonAdv!S24)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220</v>
      </c>
      <c r="E25" s="44"/>
      <c r="F25" s="19">
        <f>SUM(CLAIMSDURN_IndOS_Adv:CLAIMSDURN_IndIS_NonAdv!F25)</f>
        <v>0</v>
      </c>
      <c r="G25" s="19">
        <f>SUM(CLAIMSDURN_IndOS_Adv:CLAIMSDURN_IndIS_NonAdv!G25)</f>
        <v>0</v>
      </c>
      <c r="H25" s="19">
        <f>SUM(CLAIMSDURN_IndOS_Adv:CLAIMSDURN_IndIS_NonAdv!H25)</f>
        <v>0</v>
      </c>
      <c r="I25" s="19">
        <f>SUM(CLAIMSDURN_IndOS_Adv:CLAIMSDURN_IndIS_NonAdv!I25)</f>
        <v>0</v>
      </c>
      <c r="J25" s="19">
        <f>SUM(CLAIMSDURN_IndOS_Adv:CLAIMSDURN_IndIS_NonAdv!J25)</f>
        <v>0</v>
      </c>
      <c r="K25" s="19">
        <f>SUM(CLAIMSDURN_IndOS_Adv:CLAIMSDURN_IndIS_NonAdv!K25)</f>
        <v>0</v>
      </c>
      <c r="L25" s="19">
        <f>SUM(CLAIMSDURN_IndOS_Adv:CLAIMSDURN_IndIS_NonAdv!L25)</f>
        <v>0</v>
      </c>
      <c r="M25" s="19">
        <f>SUM(CLAIMSDURN_IndOS_Adv:CLAIMSDURN_IndIS_NonAdv!M25)</f>
        <v>0</v>
      </c>
      <c r="N25" s="19">
        <f>SUM(CLAIMSDURN_IndOS_Adv:CLAIMSDURN_IndIS_NonAdv!N25)</f>
        <v>0</v>
      </c>
      <c r="O25" s="19">
        <f>SUM(CLAIMSDURN_IndOS_Adv:CLAIMSDURN_IndIS_NonAdv!O25)</f>
        <v>0</v>
      </c>
      <c r="P25" s="19">
        <f>SUM(CLAIMSDURN_IndOS_Adv:CLAIMSDURN_IndIS_NonAdv!P25)</f>
        <v>0</v>
      </c>
      <c r="Q25" s="19">
        <f>SUM(CLAIMSDURN_IndOS_Adv:CLAIMSDURN_IndIS_NonAdv!Q25)</f>
        <v>0</v>
      </c>
      <c r="R25" s="19">
        <f>SUM(CLAIMSDURN_IndOS_Adv:CLAIMSDURN_IndIS_NonAdv!R25)</f>
        <v>0</v>
      </c>
      <c r="S25" s="19">
        <f>SUM(CLAIMSDURN_IndOS_Adv:CLAIMSDURN_IndIS_NonAdv!S25)</f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222</v>
      </c>
      <c r="E26" s="44"/>
      <c r="F26" s="19">
        <f>SUM(CLAIMSDURN_IndOS_Adv:CLAIMSDURN_IndIS_NonAdv!F26)</f>
        <v>0</v>
      </c>
      <c r="G26" s="19">
        <f>SUM(CLAIMSDURN_IndOS_Adv:CLAIMSDURN_IndIS_NonAdv!G26)</f>
        <v>0</v>
      </c>
      <c r="H26" s="19">
        <f>SUM(CLAIMSDURN_IndOS_Adv:CLAIMSDURN_IndIS_NonAdv!H26)</f>
        <v>0</v>
      </c>
      <c r="I26" s="19">
        <f>SUM(CLAIMSDURN_IndOS_Adv:CLAIMSDURN_IndIS_NonAdv!I26)</f>
        <v>0</v>
      </c>
      <c r="J26" s="19">
        <f>SUM(CLAIMSDURN_IndOS_Adv:CLAIMSDURN_IndIS_NonAdv!J26)</f>
        <v>0</v>
      </c>
      <c r="K26" s="19">
        <f>SUM(CLAIMSDURN_IndOS_Adv:CLAIMSDURN_IndIS_NonAdv!K26)</f>
        <v>0</v>
      </c>
      <c r="L26" s="19">
        <f>SUM(CLAIMSDURN_IndOS_Adv:CLAIMSDURN_IndIS_NonAdv!L26)</f>
        <v>0</v>
      </c>
      <c r="M26" s="19">
        <f>SUM(CLAIMSDURN_IndOS_Adv:CLAIMSDURN_IndIS_NonAdv!M26)</f>
        <v>0</v>
      </c>
      <c r="N26" s="19">
        <f>SUM(CLAIMSDURN_IndOS_Adv:CLAIMSDURN_IndIS_NonAdv!N26)</f>
        <v>0</v>
      </c>
      <c r="O26" s="19">
        <f>SUM(CLAIMSDURN_IndOS_Adv:CLAIMSDURN_IndIS_NonAdv!O26)</f>
        <v>0</v>
      </c>
      <c r="P26" s="19">
        <f>SUM(CLAIMSDURN_IndOS_Adv:CLAIMSDURN_IndIS_NonAdv!P26)</f>
        <v>0</v>
      </c>
      <c r="Q26" s="19">
        <f>SUM(CLAIMSDURN_IndOS_Adv:CLAIMSDURN_IndIS_NonAdv!Q26)</f>
        <v>0</v>
      </c>
      <c r="R26" s="19">
        <f>SUM(CLAIMSDURN_IndOS_Adv:CLAIMSDURN_IndIS_NonAdv!R26)</f>
        <v>0</v>
      </c>
      <c r="S26" s="19">
        <f>SUM(CLAIMSDURN_IndOS_Adv:CLAIMSDURN_IndIS_NonAdv!S26)</f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223</v>
      </c>
      <c r="E27" s="44"/>
      <c r="F27" s="19">
        <f>SUM(CLAIMSDURN_IndOS_Adv:CLAIMSDURN_IndIS_NonAdv!F27)</f>
        <v>0</v>
      </c>
      <c r="G27" s="19">
        <f>SUM(CLAIMSDURN_IndOS_Adv:CLAIMSDURN_IndIS_NonAdv!G27)</f>
        <v>0</v>
      </c>
      <c r="H27" s="19">
        <f>SUM(CLAIMSDURN_IndOS_Adv:CLAIMSDURN_IndIS_NonAdv!H27)</f>
        <v>0</v>
      </c>
      <c r="I27" s="19">
        <f>SUM(CLAIMSDURN_IndOS_Adv:CLAIMSDURN_IndIS_NonAdv!I27)</f>
        <v>0</v>
      </c>
      <c r="J27" s="19">
        <f>SUM(CLAIMSDURN_IndOS_Adv:CLAIMSDURN_IndIS_NonAdv!J27)</f>
        <v>0</v>
      </c>
      <c r="K27" s="19">
        <f>SUM(CLAIMSDURN_IndOS_Adv:CLAIMSDURN_IndIS_NonAdv!K27)</f>
        <v>0</v>
      </c>
      <c r="L27" s="19">
        <f>SUM(CLAIMSDURN_IndOS_Adv:CLAIMSDURN_IndIS_NonAdv!L27)</f>
        <v>0</v>
      </c>
      <c r="M27" s="19">
        <f>SUM(CLAIMSDURN_IndOS_Adv:CLAIMSDURN_IndIS_NonAdv!M27)</f>
        <v>0</v>
      </c>
      <c r="N27" s="19">
        <f>SUM(CLAIMSDURN_IndOS_Adv:CLAIMSDURN_IndIS_NonAdv!N27)</f>
        <v>0</v>
      </c>
      <c r="O27" s="19">
        <f>SUM(CLAIMSDURN_IndOS_Adv:CLAIMSDURN_IndIS_NonAdv!O27)</f>
        <v>0</v>
      </c>
      <c r="P27" s="19">
        <f>SUM(CLAIMSDURN_IndOS_Adv:CLAIMSDURN_IndIS_NonAdv!P27)</f>
        <v>0</v>
      </c>
      <c r="Q27" s="19">
        <f>SUM(CLAIMSDURN_IndOS_Adv:CLAIMSDURN_IndIS_NonAdv!Q27)</f>
        <v>0</v>
      </c>
      <c r="R27" s="19">
        <f>SUM(CLAIMSDURN_IndOS_Adv:CLAIMSDURN_IndIS_NonAdv!R27)</f>
        <v>0</v>
      </c>
      <c r="S27" s="19">
        <f>SUM(CLAIMSDURN_IndOS_Adv:CLAIMSDURN_IndIS_NonAdv!S27)</f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224</v>
      </c>
      <c r="E28" s="44"/>
      <c r="F28" s="19">
        <f>SUM(CLAIMSDURN_IndOS_Adv:CLAIMSDURN_IndIS_NonAdv!F28)</f>
        <v>0</v>
      </c>
      <c r="G28" s="19">
        <f>SUM(CLAIMSDURN_IndOS_Adv:CLAIMSDURN_IndIS_NonAdv!G28)</f>
        <v>0</v>
      </c>
      <c r="H28" s="19">
        <f>SUM(CLAIMSDURN_IndOS_Adv:CLAIMSDURN_IndIS_NonAdv!H28)</f>
        <v>0</v>
      </c>
      <c r="I28" s="19">
        <f>SUM(CLAIMSDURN_IndOS_Adv:CLAIMSDURN_IndIS_NonAdv!I28)</f>
        <v>0</v>
      </c>
      <c r="J28" s="19">
        <f>SUM(CLAIMSDURN_IndOS_Adv:CLAIMSDURN_IndIS_NonAdv!J28)</f>
        <v>0</v>
      </c>
      <c r="K28" s="19">
        <f>SUM(CLAIMSDURN_IndOS_Adv:CLAIMSDURN_IndIS_NonAdv!K28)</f>
        <v>0</v>
      </c>
      <c r="L28" s="19">
        <f>SUM(CLAIMSDURN_IndOS_Adv:CLAIMSDURN_IndIS_NonAdv!L28)</f>
        <v>0</v>
      </c>
      <c r="M28" s="19">
        <f>SUM(CLAIMSDURN_IndOS_Adv:CLAIMSDURN_IndIS_NonAdv!M28)</f>
        <v>0</v>
      </c>
      <c r="N28" s="19">
        <f>SUM(CLAIMSDURN_IndOS_Adv:CLAIMSDURN_IndIS_NonAdv!N28)</f>
        <v>0</v>
      </c>
      <c r="O28" s="19">
        <f>SUM(CLAIMSDURN_IndOS_Adv:CLAIMSDURN_IndIS_NonAdv!O28)</f>
        <v>0</v>
      </c>
      <c r="P28" s="19">
        <f>SUM(CLAIMSDURN_IndOS_Adv:CLAIMSDURN_IndIS_NonAdv!P28)</f>
        <v>0</v>
      </c>
      <c r="Q28" s="19">
        <f>SUM(CLAIMSDURN_IndOS_Adv:CLAIMSDURN_IndIS_NonAdv!Q28)</f>
        <v>0</v>
      </c>
      <c r="R28" s="19">
        <f>SUM(CLAIMSDURN_IndOS_Adv:CLAIMSDURN_IndIS_NonAdv!R28)</f>
        <v>0</v>
      </c>
      <c r="S28" s="19">
        <f>SUM(CLAIMSDURN_IndOS_Adv:CLAIMSDURN_IndIS_NonAdv!S28)</f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225</v>
      </c>
      <c r="E29" s="44"/>
      <c r="F29" s="19">
        <f>SUM(CLAIMSDURN_IndOS_Adv:CLAIMSDURN_IndIS_NonAdv!F29)</f>
        <v>0</v>
      </c>
      <c r="G29" s="19">
        <f>SUM(CLAIMSDURN_IndOS_Adv:CLAIMSDURN_IndIS_NonAdv!G29)</f>
        <v>0</v>
      </c>
      <c r="H29" s="19">
        <f>SUM(CLAIMSDURN_IndOS_Adv:CLAIMSDURN_IndIS_NonAdv!H29)</f>
        <v>0</v>
      </c>
      <c r="I29" s="19">
        <f>SUM(CLAIMSDURN_IndOS_Adv:CLAIMSDURN_IndIS_NonAdv!I29)</f>
        <v>0</v>
      </c>
      <c r="J29" s="19">
        <f>SUM(CLAIMSDURN_IndOS_Adv:CLAIMSDURN_IndIS_NonAdv!J29)</f>
        <v>0</v>
      </c>
      <c r="K29" s="19">
        <f>SUM(CLAIMSDURN_IndOS_Adv:CLAIMSDURN_IndIS_NonAdv!K29)</f>
        <v>0</v>
      </c>
      <c r="L29" s="19">
        <f>SUM(CLAIMSDURN_IndOS_Adv:CLAIMSDURN_IndIS_NonAdv!L29)</f>
        <v>0</v>
      </c>
      <c r="M29" s="19">
        <f>SUM(CLAIMSDURN_IndOS_Adv:CLAIMSDURN_IndIS_NonAdv!M29)</f>
        <v>0</v>
      </c>
      <c r="N29" s="19">
        <f>SUM(CLAIMSDURN_IndOS_Adv:CLAIMSDURN_IndIS_NonAdv!N29)</f>
        <v>0</v>
      </c>
      <c r="O29" s="19">
        <f>SUM(CLAIMSDURN_IndOS_Adv:CLAIMSDURN_IndIS_NonAdv!O29)</f>
        <v>0</v>
      </c>
      <c r="P29" s="19">
        <f>SUM(CLAIMSDURN_IndOS_Adv:CLAIMSDURN_IndIS_NonAdv!P29)</f>
        <v>0</v>
      </c>
      <c r="Q29" s="19">
        <f>SUM(CLAIMSDURN_IndOS_Adv:CLAIMSDURN_IndIS_NonAdv!Q29)</f>
        <v>0</v>
      </c>
      <c r="R29" s="19">
        <f>SUM(CLAIMSDURN_IndOS_Adv:CLAIMSDURN_IndIS_NonAdv!R29)</f>
        <v>0</v>
      </c>
      <c r="S29" s="19">
        <f>SUM(CLAIMSDURN_IndOS_Adv:CLAIMSDURN_IndIS_NonAdv!S29)</f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226</v>
      </c>
      <c r="E30" s="44"/>
      <c r="F30" s="19">
        <f>SUM(CLAIMSDURN_IndOS_Adv:CLAIMSDURN_IndIS_NonAdv!F30)</f>
        <v>0</v>
      </c>
      <c r="G30" s="19">
        <f>SUM(CLAIMSDURN_IndOS_Adv:CLAIMSDURN_IndIS_NonAdv!G30)</f>
        <v>0</v>
      </c>
      <c r="H30" s="19">
        <f>SUM(CLAIMSDURN_IndOS_Adv:CLAIMSDURN_IndIS_NonAdv!H30)</f>
        <v>0</v>
      </c>
      <c r="I30" s="19">
        <f>SUM(CLAIMSDURN_IndOS_Adv:CLAIMSDURN_IndIS_NonAdv!I30)</f>
        <v>0</v>
      </c>
      <c r="J30" s="19">
        <f>SUM(CLAIMSDURN_IndOS_Adv:CLAIMSDURN_IndIS_NonAdv!J30)</f>
        <v>0</v>
      </c>
      <c r="K30" s="19">
        <f>SUM(CLAIMSDURN_IndOS_Adv:CLAIMSDURN_IndIS_NonAdv!K30)</f>
        <v>0</v>
      </c>
      <c r="L30" s="19">
        <f>SUM(CLAIMSDURN_IndOS_Adv:CLAIMSDURN_IndIS_NonAdv!L30)</f>
        <v>0</v>
      </c>
      <c r="M30" s="19">
        <f>SUM(CLAIMSDURN_IndOS_Adv:CLAIMSDURN_IndIS_NonAdv!M30)</f>
        <v>0</v>
      </c>
      <c r="N30" s="19">
        <f>SUM(CLAIMSDURN_IndOS_Adv:CLAIMSDURN_IndIS_NonAdv!N30)</f>
        <v>0</v>
      </c>
      <c r="O30" s="19">
        <f>SUM(CLAIMSDURN_IndOS_Adv:CLAIMSDURN_IndIS_NonAdv!O30)</f>
        <v>0</v>
      </c>
      <c r="P30" s="19">
        <f>SUM(CLAIMSDURN_IndOS_Adv:CLAIMSDURN_IndIS_NonAdv!P30)</f>
        <v>0</v>
      </c>
      <c r="Q30" s="19">
        <f>SUM(CLAIMSDURN_IndOS_Adv:CLAIMSDURN_IndIS_NonAdv!Q30)</f>
        <v>0</v>
      </c>
      <c r="R30" s="19">
        <f>SUM(CLAIMSDURN_IndOS_Adv:CLAIMSDURN_IndIS_NonAdv!R30)</f>
        <v>0</v>
      </c>
      <c r="S30" s="19">
        <f>SUM(CLAIMSDURN_IndOS_Adv:CLAIMSDURN_IndIS_NonAdv!S30)</f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153</v>
      </c>
      <c r="E31" s="44"/>
      <c r="F31" s="19">
        <f>SUM(CLAIMSDURN_IndOS_Adv:CLAIMSDURN_IndIS_NonAdv!F31)</f>
        <v>0</v>
      </c>
      <c r="G31" s="19">
        <f>SUM(CLAIMSDURN_IndOS_Adv:CLAIMSDURN_IndIS_NonAdv!G31)</f>
        <v>0</v>
      </c>
      <c r="H31" s="19">
        <f>SUM(CLAIMSDURN_IndOS_Adv:CLAIMSDURN_IndIS_NonAdv!H31)</f>
        <v>0</v>
      </c>
      <c r="I31" s="19">
        <f>SUM(CLAIMSDURN_IndOS_Adv:CLAIMSDURN_IndIS_NonAdv!I31)</f>
        <v>0</v>
      </c>
      <c r="J31" s="19">
        <f>SUM(CLAIMSDURN_IndOS_Adv:CLAIMSDURN_IndIS_NonAdv!J31)</f>
        <v>0</v>
      </c>
      <c r="K31" s="19">
        <f>SUM(CLAIMSDURN_IndOS_Adv:CLAIMSDURN_IndIS_NonAdv!K31)</f>
        <v>0</v>
      </c>
      <c r="L31" s="19">
        <f>SUM(CLAIMSDURN_IndOS_Adv:CLAIMSDURN_IndIS_NonAdv!L31)</f>
        <v>0</v>
      </c>
      <c r="M31" s="19">
        <f>SUM(CLAIMSDURN_IndOS_Adv:CLAIMSDURN_IndIS_NonAdv!M31)</f>
        <v>0</v>
      </c>
      <c r="N31" s="19">
        <f>SUM(CLAIMSDURN_IndOS_Adv:CLAIMSDURN_IndIS_NonAdv!N31)</f>
        <v>0</v>
      </c>
      <c r="O31" s="19">
        <f>SUM(CLAIMSDURN_IndOS_Adv:CLAIMSDURN_IndIS_NonAdv!O31)</f>
        <v>0</v>
      </c>
      <c r="P31" s="19">
        <f>SUM(CLAIMSDURN_IndOS_Adv:CLAIMSDURN_IndIS_NonAdv!P31)</f>
        <v>0</v>
      </c>
      <c r="Q31" s="19">
        <f>SUM(CLAIMSDURN_IndOS_Adv:CLAIMSDURN_IndIS_NonAdv!Q31)</f>
        <v>0</v>
      </c>
      <c r="R31" s="19">
        <f>SUM(CLAIMSDURN_IndOS_Adv:CLAIMSDURN_IndIS_NonAdv!R31)</f>
        <v>0</v>
      </c>
      <c r="S31" s="19">
        <f>SUM(CLAIMSDURN_IndOS_Adv:CLAIMSDURN_IndIS_NonAdv!S31)</f>
        <v>0</v>
      </c>
    </row>
    <row r="32" spans="1:19" x14ac:dyDescent="0.55000000000000004">
      <c r="A32" s="28"/>
    </row>
    <row r="33" spans="1:19" x14ac:dyDescent="0.55000000000000004">
      <c r="A33" s="28"/>
    </row>
    <row r="34" spans="1:19" x14ac:dyDescent="0.55000000000000004">
      <c r="A34" s="28"/>
      <c r="D34" s="171" t="s">
        <v>457</v>
      </c>
    </row>
    <row r="35" spans="1:19" x14ac:dyDescent="0.55000000000000004">
      <c r="A35" s="28"/>
      <c r="D35" s="171" t="s">
        <v>400</v>
      </c>
    </row>
    <row r="36" spans="1:19" x14ac:dyDescent="0.55000000000000004">
      <c r="D36" s="1" t="s">
        <v>221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55000000000000004">
      <c r="D38" s="1" t="s">
        <v>222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55000000000000004">
      <c r="D39" s="1" t="s">
        <v>223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55000000000000004">
      <c r="D40" s="1" t="s">
        <v>224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55000000000000004">
      <c r="D41" s="1" t="s">
        <v>225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55000000000000004">
      <c r="D42" s="1" t="s">
        <v>226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55000000000000004">
      <c r="D44" s="171" t="s">
        <v>396</v>
      </c>
    </row>
    <row r="45" spans="1:19" x14ac:dyDescent="0.55000000000000004">
      <c r="D45" s="1" t="s">
        <v>221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55000000000000004">
      <c r="D46" s="1" t="s">
        <v>220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55000000000000004">
      <c r="D47" s="1" t="s">
        <v>222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55000000000000004">
      <c r="D48" s="1" t="s">
        <v>223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55000000000000004">
      <c r="D49" s="1" t="s">
        <v>224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55000000000000004">
      <c r="D51" s="1" t="s">
        <v>226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2">G24/G13</f>
        <v>#DIV/0!</v>
      </c>
      <c r="H54" s="1" t="e">
        <f t="shared" si="32"/>
        <v>#DIV/0!</v>
      </c>
      <c r="I54" s="1" t="e">
        <f t="shared" si="32"/>
        <v>#DIV/0!</v>
      </c>
      <c r="J54" s="1" t="e">
        <f t="shared" si="32"/>
        <v>#DIV/0!</v>
      </c>
      <c r="K54" s="1" t="e">
        <f t="shared" si="32"/>
        <v>#DIV/0!</v>
      </c>
      <c r="L54" s="1" t="e">
        <f t="shared" si="32"/>
        <v>#DIV/0!</v>
      </c>
      <c r="M54" s="1" t="e">
        <f t="shared" si="32"/>
        <v>#DIV/0!</v>
      </c>
      <c r="N54" s="1" t="e">
        <f t="shared" si="32"/>
        <v>#DIV/0!</v>
      </c>
      <c r="O54" s="1" t="e">
        <f t="shared" si="32"/>
        <v>#DIV/0!</v>
      </c>
      <c r="P54" s="1" t="e">
        <f t="shared" si="32"/>
        <v>#DIV/0!</v>
      </c>
      <c r="Q54" s="1" t="e">
        <f t="shared" si="32"/>
        <v>#DIV/0!</v>
      </c>
      <c r="R54" s="1" t="e">
        <f t="shared" si="32"/>
        <v>#DIV/0!</v>
      </c>
      <c r="S54" s="1" t="e">
        <f t="shared" si="32"/>
        <v>#DIV/0!</v>
      </c>
    </row>
    <row r="55" spans="4:19" x14ac:dyDescent="0.55000000000000004">
      <c r="D55" s="1" t="s">
        <v>220</v>
      </c>
      <c r="F55" s="1" t="e">
        <f t="shared" ref="F55:S55" si="33">F25/F14</f>
        <v>#DIV/0!</v>
      </c>
      <c r="G55" s="1" t="e">
        <f t="shared" si="33"/>
        <v>#DIV/0!</v>
      </c>
      <c r="H55" s="1" t="e">
        <f t="shared" si="33"/>
        <v>#DIV/0!</v>
      </c>
      <c r="I55" s="1" t="e">
        <f t="shared" si="33"/>
        <v>#DIV/0!</v>
      </c>
      <c r="J55" s="1" t="e">
        <f t="shared" si="33"/>
        <v>#DIV/0!</v>
      </c>
      <c r="K55" s="1" t="e">
        <f t="shared" si="33"/>
        <v>#DIV/0!</v>
      </c>
      <c r="L55" s="1" t="e">
        <f t="shared" si="33"/>
        <v>#DIV/0!</v>
      </c>
      <c r="M55" s="1" t="e">
        <f t="shared" si="33"/>
        <v>#DIV/0!</v>
      </c>
      <c r="N55" s="1" t="e">
        <f t="shared" si="33"/>
        <v>#DIV/0!</v>
      </c>
      <c r="O55" s="1" t="e">
        <f t="shared" si="33"/>
        <v>#DIV/0!</v>
      </c>
      <c r="P55" s="1" t="e">
        <f t="shared" si="33"/>
        <v>#DIV/0!</v>
      </c>
      <c r="Q55" s="1" t="e">
        <f t="shared" si="33"/>
        <v>#DIV/0!</v>
      </c>
      <c r="R55" s="1" t="e">
        <f t="shared" si="33"/>
        <v>#DIV/0!</v>
      </c>
      <c r="S55" s="1" t="e">
        <f t="shared" si="33"/>
        <v>#DIV/0!</v>
      </c>
    </row>
    <row r="56" spans="4:19" x14ac:dyDescent="0.55000000000000004">
      <c r="D56" s="1" t="s">
        <v>222</v>
      </c>
      <c r="F56" s="1" t="e">
        <f t="shared" ref="F56:S56" si="34">F26/F15</f>
        <v>#DIV/0!</v>
      </c>
      <c r="G56" s="1" t="e">
        <f t="shared" si="34"/>
        <v>#DIV/0!</v>
      </c>
      <c r="H56" s="1" t="e">
        <f t="shared" si="34"/>
        <v>#DIV/0!</v>
      </c>
      <c r="I56" s="1" t="e">
        <f t="shared" si="34"/>
        <v>#DIV/0!</v>
      </c>
      <c r="J56" s="1" t="e">
        <f t="shared" si="34"/>
        <v>#DIV/0!</v>
      </c>
      <c r="K56" s="1" t="e">
        <f t="shared" si="34"/>
        <v>#DIV/0!</v>
      </c>
      <c r="L56" s="1" t="e">
        <f t="shared" si="34"/>
        <v>#DIV/0!</v>
      </c>
      <c r="M56" s="1" t="e">
        <f t="shared" si="34"/>
        <v>#DIV/0!</v>
      </c>
      <c r="N56" s="1" t="e">
        <f t="shared" si="34"/>
        <v>#DIV/0!</v>
      </c>
      <c r="O56" s="1" t="e">
        <f t="shared" si="34"/>
        <v>#DIV/0!</v>
      </c>
      <c r="P56" s="1" t="e">
        <f t="shared" si="34"/>
        <v>#DIV/0!</v>
      </c>
      <c r="Q56" s="1" t="e">
        <f t="shared" si="34"/>
        <v>#DIV/0!</v>
      </c>
      <c r="R56" s="1" t="e">
        <f t="shared" si="34"/>
        <v>#DIV/0!</v>
      </c>
      <c r="S56" s="1" t="e">
        <f t="shared" si="34"/>
        <v>#DIV/0!</v>
      </c>
    </row>
    <row r="57" spans="4:19" x14ac:dyDescent="0.55000000000000004">
      <c r="D57" s="1" t="s">
        <v>223</v>
      </c>
      <c r="F57" s="1" t="e">
        <f t="shared" ref="F57:S57" si="35">F27/F16</f>
        <v>#DIV/0!</v>
      </c>
      <c r="G57" s="1" t="e">
        <f t="shared" si="35"/>
        <v>#DIV/0!</v>
      </c>
      <c r="H57" s="1" t="e">
        <f t="shared" si="35"/>
        <v>#DIV/0!</v>
      </c>
      <c r="I57" s="1" t="e">
        <f t="shared" si="35"/>
        <v>#DIV/0!</v>
      </c>
      <c r="J57" s="1" t="e">
        <f t="shared" si="35"/>
        <v>#DIV/0!</v>
      </c>
      <c r="K57" s="1" t="e">
        <f t="shared" si="35"/>
        <v>#DIV/0!</v>
      </c>
      <c r="L57" s="1" t="e">
        <f t="shared" si="35"/>
        <v>#DIV/0!</v>
      </c>
      <c r="M57" s="1" t="e">
        <f t="shared" si="35"/>
        <v>#DIV/0!</v>
      </c>
      <c r="N57" s="1" t="e">
        <f t="shared" si="35"/>
        <v>#DIV/0!</v>
      </c>
      <c r="O57" s="1" t="e">
        <f t="shared" si="35"/>
        <v>#DIV/0!</v>
      </c>
      <c r="P57" s="1" t="e">
        <f t="shared" si="35"/>
        <v>#DIV/0!</v>
      </c>
      <c r="Q57" s="1" t="e">
        <f t="shared" si="35"/>
        <v>#DIV/0!</v>
      </c>
      <c r="R57" s="1" t="e">
        <f t="shared" si="35"/>
        <v>#DIV/0!</v>
      </c>
      <c r="S57" s="1" t="e">
        <f t="shared" si="35"/>
        <v>#DIV/0!</v>
      </c>
    </row>
    <row r="58" spans="4:19" x14ac:dyDescent="0.55000000000000004">
      <c r="D58" s="1" t="s">
        <v>224</v>
      </c>
      <c r="F58" s="1" t="e">
        <f t="shared" ref="F58:S58" si="36">F28/F17</f>
        <v>#DIV/0!</v>
      </c>
      <c r="G58" s="1" t="e">
        <f t="shared" si="36"/>
        <v>#DIV/0!</v>
      </c>
      <c r="H58" s="1" t="e">
        <f t="shared" si="36"/>
        <v>#DIV/0!</v>
      </c>
      <c r="I58" s="1" t="e">
        <f t="shared" si="36"/>
        <v>#DIV/0!</v>
      </c>
      <c r="J58" s="1" t="e">
        <f t="shared" si="36"/>
        <v>#DIV/0!</v>
      </c>
      <c r="K58" s="1" t="e">
        <f t="shared" si="36"/>
        <v>#DIV/0!</v>
      </c>
      <c r="L58" s="1" t="e">
        <f t="shared" si="36"/>
        <v>#DIV/0!</v>
      </c>
      <c r="M58" s="1" t="e">
        <f t="shared" si="36"/>
        <v>#DIV/0!</v>
      </c>
      <c r="N58" s="1" t="e">
        <f t="shared" si="36"/>
        <v>#DIV/0!</v>
      </c>
      <c r="O58" s="1" t="e">
        <f t="shared" si="36"/>
        <v>#DIV/0!</v>
      </c>
      <c r="P58" s="1" t="e">
        <f t="shared" si="36"/>
        <v>#DIV/0!</v>
      </c>
      <c r="Q58" s="1" t="e">
        <f t="shared" si="36"/>
        <v>#DIV/0!</v>
      </c>
      <c r="R58" s="1" t="e">
        <f t="shared" si="36"/>
        <v>#DIV/0!</v>
      </c>
      <c r="S58" s="1" t="e">
        <f t="shared" si="36"/>
        <v>#DIV/0!</v>
      </c>
    </row>
    <row r="59" spans="4:19" x14ac:dyDescent="0.55000000000000004">
      <c r="D59" s="1" t="s">
        <v>225</v>
      </c>
      <c r="F59" s="1" t="e">
        <f t="shared" ref="F59:S59" si="37">F29/F18</f>
        <v>#DIV/0!</v>
      </c>
      <c r="G59" s="1" t="e">
        <f t="shared" si="37"/>
        <v>#DIV/0!</v>
      </c>
      <c r="H59" s="1" t="e">
        <f t="shared" si="37"/>
        <v>#DIV/0!</v>
      </c>
      <c r="I59" s="1" t="e">
        <f t="shared" si="37"/>
        <v>#DIV/0!</v>
      </c>
      <c r="J59" s="1" t="e">
        <f t="shared" si="37"/>
        <v>#DIV/0!</v>
      </c>
      <c r="K59" s="1" t="e">
        <f t="shared" si="37"/>
        <v>#DIV/0!</v>
      </c>
      <c r="L59" s="1" t="e">
        <f t="shared" si="37"/>
        <v>#DIV/0!</v>
      </c>
      <c r="M59" s="1" t="e">
        <f t="shared" si="37"/>
        <v>#DIV/0!</v>
      </c>
      <c r="N59" s="1" t="e">
        <f t="shared" si="37"/>
        <v>#DIV/0!</v>
      </c>
      <c r="O59" s="1" t="e">
        <f t="shared" si="37"/>
        <v>#DIV/0!</v>
      </c>
      <c r="P59" s="1" t="e">
        <f t="shared" si="37"/>
        <v>#DIV/0!</v>
      </c>
      <c r="Q59" s="1" t="e">
        <f t="shared" si="37"/>
        <v>#DIV/0!</v>
      </c>
      <c r="R59" s="1" t="e">
        <f t="shared" si="37"/>
        <v>#DIV/0!</v>
      </c>
      <c r="S59" s="1" t="e">
        <f t="shared" si="37"/>
        <v>#DIV/0!</v>
      </c>
    </row>
    <row r="60" spans="4:19" x14ac:dyDescent="0.55000000000000004">
      <c r="D60" s="1" t="s">
        <v>226</v>
      </c>
      <c r="F60" s="1" t="e">
        <f t="shared" ref="F60:S60" si="38">F30/F19</f>
        <v>#DIV/0!</v>
      </c>
      <c r="G60" s="1" t="e">
        <f t="shared" si="38"/>
        <v>#DIV/0!</v>
      </c>
      <c r="H60" s="1" t="e">
        <f t="shared" si="38"/>
        <v>#DIV/0!</v>
      </c>
      <c r="I60" s="1" t="e">
        <f t="shared" si="38"/>
        <v>#DIV/0!</v>
      </c>
      <c r="J60" s="1" t="e">
        <f t="shared" si="38"/>
        <v>#DIV/0!</v>
      </c>
      <c r="K60" s="1" t="e">
        <f t="shared" si="38"/>
        <v>#DIV/0!</v>
      </c>
      <c r="L60" s="1" t="e">
        <f t="shared" si="38"/>
        <v>#DIV/0!</v>
      </c>
      <c r="M60" s="1" t="e">
        <f t="shared" si="38"/>
        <v>#DIV/0!</v>
      </c>
      <c r="N60" s="1" t="e">
        <f t="shared" si="38"/>
        <v>#DIV/0!</v>
      </c>
      <c r="O60" s="1" t="e">
        <f t="shared" si="38"/>
        <v>#DIV/0!</v>
      </c>
      <c r="P60" s="1" t="e">
        <f t="shared" si="38"/>
        <v>#DIV/0!</v>
      </c>
      <c r="Q60" s="1" t="e">
        <f t="shared" si="38"/>
        <v>#DIV/0!</v>
      </c>
      <c r="R60" s="1" t="e">
        <f t="shared" si="38"/>
        <v>#DIV/0!</v>
      </c>
      <c r="S60" s="1" t="e">
        <f t="shared" si="3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55000000000000004">
      <c r="D64" s="1" t="s">
        <v>424</v>
      </c>
      <c r="F64" s="177" t="e">
        <f t="shared" ref="F64:S64" ca="1" si="41">2*F20/(F20+F63)-1</f>
        <v>#DIV/0!</v>
      </c>
      <c r="G64" s="177" t="e">
        <f t="shared" ca="1" si="41"/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ca="1" si="41"/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2">INDIRECT($A$4&amp;"!"&amp;I65)</f>
        <v>0</v>
      </c>
      <c r="J66" s="181">
        <f t="shared" ref="J66" ca="1" si="43">INDIRECT($A$4&amp;"!"&amp;J65)</f>
        <v>0</v>
      </c>
      <c r="K66" s="181">
        <f t="shared" ref="K66" ca="1" si="44">INDIRECT($A$4&amp;"!"&amp;K65)</f>
        <v>0</v>
      </c>
      <c r="L66" s="181">
        <f t="shared" ref="L66:M66" ca="1" si="45">INDIRECT($A$4&amp;"!"&amp;L65)</f>
        <v>0</v>
      </c>
      <c r="M66" s="181">
        <f t="shared" ca="1" si="45"/>
        <v>0</v>
      </c>
      <c r="N66" s="181">
        <f t="shared" ref="N66" ca="1" si="46">INDIRECT($A$4&amp;"!"&amp;N65)</f>
        <v>0</v>
      </c>
      <c r="O66" s="181">
        <f t="shared" ref="O66" ca="1" si="47">INDIRECT($A$4&amp;"!"&amp;O65)</f>
        <v>0</v>
      </c>
      <c r="P66" s="181">
        <f t="shared" ref="P66" ca="1" si="48">INDIRECT($A$4&amp;"!"&amp;P65)</f>
        <v>0</v>
      </c>
      <c r="Q66" s="181">
        <f t="shared" ref="Q66" ca="1" si="49">INDIRECT($A$4&amp;"!"&amp;Q65)</f>
        <v>0</v>
      </c>
      <c r="R66" s="181">
        <f t="shared" ref="R66" ca="1" si="50">INDIRECT($A$4&amp;"!"&amp;R65)</f>
        <v>0</v>
      </c>
      <c r="S66" s="181">
        <f t="shared" ref="S66" ca="1" si="51">INDIRECT($A$4&amp;"!"&amp;S65)</f>
        <v>0</v>
      </c>
    </row>
    <row r="67" spans="4:19" x14ac:dyDescent="0.55000000000000004">
      <c r="D67" s="1" t="s">
        <v>425</v>
      </c>
      <c r="F67" s="177" t="e">
        <f t="shared" ref="F67:S67" ca="1" si="52">2*F31/(F31+F66)-1</f>
        <v>#DIV/0!</v>
      </c>
      <c r="G67" s="177" t="e">
        <f t="shared" ca="1" si="52"/>
        <v>#DIV/0!</v>
      </c>
      <c r="H67" s="177" t="e">
        <f t="shared" ca="1" si="52"/>
        <v>#DIV/0!</v>
      </c>
      <c r="I67" s="177" t="e">
        <f t="shared" ca="1" si="52"/>
        <v>#DIV/0!</v>
      </c>
      <c r="J67" s="177" t="e">
        <f t="shared" ca="1" si="52"/>
        <v>#DIV/0!</v>
      </c>
      <c r="K67" s="177" t="e">
        <f t="shared" ca="1" si="52"/>
        <v>#DIV/0!</v>
      </c>
      <c r="L67" s="177" t="e">
        <f t="shared" ca="1" si="52"/>
        <v>#DIV/0!</v>
      </c>
      <c r="M67" s="177" t="e">
        <f t="shared" ca="1" si="52"/>
        <v>#DIV/0!</v>
      </c>
      <c r="N67" s="177" t="e">
        <f t="shared" ca="1" si="52"/>
        <v>#DIV/0!</v>
      </c>
      <c r="O67" s="177" t="e">
        <f t="shared" ca="1" si="52"/>
        <v>#DIV/0!</v>
      </c>
      <c r="P67" s="177" t="e">
        <f t="shared" ca="1" si="52"/>
        <v>#DIV/0!</v>
      </c>
      <c r="Q67" s="177" t="e">
        <f t="shared" ca="1" si="52"/>
        <v>#DIV/0!</v>
      </c>
      <c r="R67" s="177" t="e">
        <f t="shared" ca="1" si="52"/>
        <v>#DIV/0!</v>
      </c>
      <c r="S67" s="177" t="e">
        <f t="shared" ca="1" si="52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53">G66/G63</f>
        <v>#DIV/0!</v>
      </c>
      <c r="H69" s="181" t="e">
        <f t="shared" ca="1" si="53"/>
        <v>#DIV/0!</v>
      </c>
      <c r="I69" s="181" t="e">
        <f t="shared" ca="1" si="53"/>
        <v>#DIV/0!</v>
      </c>
      <c r="J69" s="181" t="e">
        <f t="shared" ca="1" si="53"/>
        <v>#DIV/0!</v>
      </c>
      <c r="K69" s="181" t="e">
        <f t="shared" ca="1" si="53"/>
        <v>#DIV/0!</v>
      </c>
      <c r="L69" s="181" t="e">
        <f t="shared" ca="1" si="53"/>
        <v>#DIV/0!</v>
      </c>
      <c r="M69" s="181" t="e">
        <f t="shared" ref="M69" ca="1" si="54">M66/M63</f>
        <v>#DIV/0!</v>
      </c>
      <c r="N69" s="181" t="e">
        <f t="shared" ca="1" si="53"/>
        <v>#DIV/0!</v>
      </c>
      <c r="O69" s="181" t="e">
        <f t="shared" ca="1" si="53"/>
        <v>#DIV/0!</v>
      </c>
      <c r="P69" s="181" t="e">
        <f t="shared" ca="1" si="53"/>
        <v>#DIV/0!</v>
      </c>
      <c r="Q69" s="181" t="e">
        <f t="shared" ca="1" si="53"/>
        <v>#DIV/0!</v>
      </c>
      <c r="R69" s="181" t="e">
        <f t="shared" ca="1" si="53"/>
        <v>#DIV/0!</v>
      </c>
      <c r="S69" s="181" t="e">
        <f t="shared" ca="1" si="53"/>
        <v>#DIV/0!</v>
      </c>
    </row>
  </sheetData>
  <sheetProtection algorithmName="SHA-256" hashValue="8V6rPhBWUaMLB6PBUPKuo+J10HvxsX1SxNZsK/S3X0w=" saltValue="c3guEOo3dWoQ2j5oRMfE8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140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CLAIMS_IndOS_Open_Adv</v>
      </c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CLAIMS_IndOS_Closed_Adv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18"/>
      <c r="P13" s="18"/>
      <c r="Q13" s="18"/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18"/>
      <c r="P15" s="18"/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18"/>
      <c r="O16" s="18"/>
      <c r="P16" s="18"/>
      <c r="Q16" s="18"/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Q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ref="S20" si="2">SUM(S13:S19)</f>
        <v>0</v>
      </c>
    </row>
    <row r="21" spans="1:19" x14ac:dyDescent="0.55000000000000004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18"/>
      <c r="P26" s="18"/>
      <c r="Q26" s="18"/>
      <c r="R26" s="279">
        <v>0</v>
      </c>
      <c r="S26" s="279">
        <v>0</v>
      </c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18"/>
      <c r="P27" s="18"/>
      <c r="Q27" s="18"/>
      <c r="R27" s="279">
        <v>0</v>
      </c>
      <c r="S27" s="279">
        <v>0</v>
      </c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18"/>
      <c r="O28" s="18"/>
      <c r="P28" s="18"/>
      <c r="Q28" s="18"/>
      <c r="R28" s="279">
        <v>0</v>
      </c>
      <c r="S28" s="279">
        <v>0</v>
      </c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18"/>
      <c r="O30" s="18"/>
      <c r="P30" s="18"/>
      <c r="Q30" s="18"/>
      <c r="R30" s="279">
        <v>0</v>
      </c>
      <c r="S30" s="279">
        <v>0</v>
      </c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Q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ref="S31" si="8">SUM(S24:S30)</f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/>
      <c r="O36" s="172"/>
      <c r="P36" s="172"/>
      <c r="Q36" s="172"/>
      <c r="R36" s="172" t="e">
        <f t="shared" ref="R36:S42" si="11">R13/R$20</f>
        <v>#DIV/0!</v>
      </c>
      <c r="S36" s="172" t="e">
        <f t="shared" si="11"/>
        <v>#DIV/0!</v>
      </c>
    </row>
    <row r="37" spans="4:19" x14ac:dyDescent="0.55000000000000004">
      <c r="D37" s="1" t="s">
        <v>220</v>
      </c>
      <c r="F37" s="172" t="e">
        <f t="shared" ref="F37:L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/>
      <c r="O37" s="172"/>
      <c r="P37" s="172"/>
      <c r="Q37" s="172"/>
      <c r="R37" s="172" t="e">
        <f t="shared" si="11"/>
        <v>#DIV/0!</v>
      </c>
      <c r="S37" s="172" t="e">
        <f t="shared" si="11"/>
        <v>#DIV/0!</v>
      </c>
    </row>
    <row r="38" spans="4:19" x14ac:dyDescent="0.55000000000000004">
      <c r="D38" s="1" t="s">
        <v>222</v>
      </c>
      <c r="F38" s="172" t="e">
        <f t="shared" ref="F38:L38" si="14">F15/F$20</f>
        <v>#DIV/0!</v>
      </c>
      <c r="G38" s="172" t="e">
        <f t="shared" si="14"/>
        <v>#DIV/0!</v>
      </c>
      <c r="H38" s="172" t="e">
        <f t="shared" si="14"/>
        <v>#DIV/0!</v>
      </c>
      <c r="I38" s="172" t="e">
        <f t="shared" si="14"/>
        <v>#DIV/0!</v>
      </c>
      <c r="J38" s="172" t="e">
        <f t="shared" si="14"/>
        <v>#DIV/0!</v>
      </c>
      <c r="K38" s="172" t="e">
        <f t="shared" si="14"/>
        <v>#DIV/0!</v>
      </c>
      <c r="L38" s="172" t="e">
        <f t="shared" si="14"/>
        <v>#DIV/0!</v>
      </c>
      <c r="M38" s="172" t="e">
        <f t="shared" ref="M38" si="15">M15/M$20</f>
        <v>#DIV/0!</v>
      </c>
      <c r="N38" s="172"/>
      <c r="O38" s="172"/>
      <c r="P38" s="172"/>
      <c r="Q38" s="172"/>
      <c r="R38" s="172" t="e">
        <f t="shared" si="11"/>
        <v>#DIV/0!</v>
      </c>
      <c r="S38" s="172" t="e">
        <f t="shared" si="11"/>
        <v>#DIV/0!</v>
      </c>
    </row>
    <row r="39" spans="4:19" x14ac:dyDescent="0.55000000000000004">
      <c r="D39" s="1" t="s">
        <v>223</v>
      </c>
      <c r="F39" s="172" t="e">
        <f t="shared" ref="F39:L39" si="16">F16/F$20</f>
        <v>#DIV/0!</v>
      </c>
      <c r="G39" s="172" t="e">
        <f t="shared" si="16"/>
        <v>#DIV/0!</v>
      </c>
      <c r="H39" s="172" t="e">
        <f t="shared" si="16"/>
        <v>#DIV/0!</v>
      </c>
      <c r="I39" s="172" t="e">
        <f t="shared" si="16"/>
        <v>#DIV/0!</v>
      </c>
      <c r="J39" s="172" t="e">
        <f t="shared" si="16"/>
        <v>#DIV/0!</v>
      </c>
      <c r="K39" s="172" t="e">
        <f t="shared" si="16"/>
        <v>#DIV/0!</v>
      </c>
      <c r="L39" s="172" t="e">
        <f t="shared" si="16"/>
        <v>#DIV/0!</v>
      </c>
      <c r="M39" s="172" t="e">
        <f t="shared" ref="M39" si="17">M16/M$20</f>
        <v>#DIV/0!</v>
      </c>
      <c r="N39" s="172"/>
      <c r="O39" s="172"/>
      <c r="P39" s="172"/>
      <c r="Q39" s="172"/>
      <c r="R39" s="172" t="e">
        <f t="shared" si="11"/>
        <v>#DIV/0!</v>
      </c>
      <c r="S39" s="172" t="e">
        <f t="shared" si="11"/>
        <v>#DIV/0!</v>
      </c>
    </row>
    <row r="40" spans="4:19" x14ac:dyDescent="0.55000000000000004">
      <c r="D40" s="1" t="s">
        <v>224</v>
      </c>
      <c r="F40" s="172" t="e">
        <f t="shared" ref="F40:L40" si="18">F17/F$20</f>
        <v>#DIV/0!</v>
      </c>
      <c r="G40" s="172" t="e">
        <f t="shared" si="18"/>
        <v>#DIV/0!</v>
      </c>
      <c r="H40" s="172" t="e">
        <f t="shared" si="18"/>
        <v>#DIV/0!</v>
      </c>
      <c r="I40" s="172" t="e">
        <f t="shared" si="18"/>
        <v>#DIV/0!</v>
      </c>
      <c r="J40" s="172" t="e">
        <f t="shared" si="18"/>
        <v>#DIV/0!</v>
      </c>
      <c r="K40" s="172" t="e">
        <f t="shared" si="18"/>
        <v>#DIV/0!</v>
      </c>
      <c r="L40" s="172" t="e">
        <f t="shared" si="18"/>
        <v>#DIV/0!</v>
      </c>
      <c r="M40" s="172" t="e">
        <f t="shared" ref="M40" si="19">M17/M$20</f>
        <v>#DIV/0!</v>
      </c>
      <c r="N40" s="172"/>
      <c r="O40" s="172"/>
      <c r="P40" s="172"/>
      <c r="Q40" s="172"/>
      <c r="R40" s="172" t="e">
        <f t="shared" si="11"/>
        <v>#DIV/0!</v>
      </c>
      <c r="S40" s="172" t="e">
        <f t="shared" si="11"/>
        <v>#DIV/0!</v>
      </c>
    </row>
    <row r="41" spans="4:19" x14ac:dyDescent="0.55000000000000004">
      <c r="D41" s="1" t="s">
        <v>225</v>
      </c>
      <c r="F41" s="172" t="e">
        <f t="shared" ref="F41:L41" si="20">F18/F$20</f>
        <v>#DIV/0!</v>
      </c>
      <c r="G41" s="172" t="e">
        <f t="shared" si="20"/>
        <v>#DIV/0!</v>
      </c>
      <c r="H41" s="172" t="e">
        <f t="shared" si="20"/>
        <v>#DIV/0!</v>
      </c>
      <c r="I41" s="172" t="e">
        <f t="shared" si="20"/>
        <v>#DIV/0!</v>
      </c>
      <c r="J41" s="172" t="e">
        <f t="shared" si="20"/>
        <v>#DIV/0!</v>
      </c>
      <c r="K41" s="172" t="e">
        <f t="shared" si="20"/>
        <v>#DIV/0!</v>
      </c>
      <c r="L41" s="172" t="e">
        <f t="shared" si="20"/>
        <v>#DIV/0!</v>
      </c>
      <c r="M41" s="172" t="e">
        <f t="shared" ref="M41" si="21">M18/M$20</f>
        <v>#DIV/0!</v>
      </c>
      <c r="N41" s="172"/>
      <c r="O41" s="172"/>
      <c r="P41" s="172"/>
      <c r="Q41" s="172"/>
      <c r="R41" s="172" t="e">
        <f t="shared" si="11"/>
        <v>#DIV/0!</v>
      </c>
      <c r="S41" s="172" t="e">
        <f t="shared" si="11"/>
        <v>#DIV/0!</v>
      </c>
    </row>
    <row r="42" spans="4:19" x14ac:dyDescent="0.55000000000000004">
      <c r="D42" s="1" t="s">
        <v>226</v>
      </c>
      <c r="F42" s="172" t="e">
        <f t="shared" ref="F42:L42" si="22">F19/F$20</f>
        <v>#DIV/0!</v>
      </c>
      <c r="G42" s="172" t="e">
        <f t="shared" si="22"/>
        <v>#DIV/0!</v>
      </c>
      <c r="H42" s="172" t="e">
        <f t="shared" si="22"/>
        <v>#DIV/0!</v>
      </c>
      <c r="I42" s="172" t="e">
        <f t="shared" si="22"/>
        <v>#DIV/0!</v>
      </c>
      <c r="J42" s="172" t="e">
        <f t="shared" si="22"/>
        <v>#DIV/0!</v>
      </c>
      <c r="K42" s="172" t="e">
        <f t="shared" si="22"/>
        <v>#DIV/0!</v>
      </c>
      <c r="L42" s="172" t="e">
        <f t="shared" si="22"/>
        <v>#DIV/0!</v>
      </c>
      <c r="M42" s="172" t="e">
        <f t="shared" ref="M42" si="23">M19/M$20</f>
        <v>#DIV/0!</v>
      </c>
      <c r="N42" s="172"/>
      <c r="O42" s="172"/>
      <c r="P42" s="172"/>
      <c r="Q42" s="172"/>
      <c r="R42" s="172" t="e">
        <f t="shared" si="11"/>
        <v>#DIV/0!</v>
      </c>
      <c r="S42" s="172" t="e">
        <f t="shared" si="11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/>
      <c r="O45" s="172"/>
      <c r="P45" s="172"/>
      <c r="Q45" s="172"/>
      <c r="R45" s="172" t="e">
        <f t="shared" ref="R45:S51" si="26">R24/R$31</f>
        <v>#DIV/0!</v>
      </c>
      <c r="S45" s="172" t="e">
        <f t="shared" si="26"/>
        <v>#DIV/0!</v>
      </c>
    </row>
    <row r="46" spans="4:19" x14ac:dyDescent="0.55000000000000004">
      <c r="D46" s="1" t="s">
        <v>220</v>
      </c>
      <c r="F46" s="172" t="e">
        <f t="shared" ref="F46:L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/>
      <c r="O46" s="172"/>
      <c r="P46" s="172"/>
      <c r="Q46" s="172"/>
      <c r="R46" s="172" t="e">
        <f t="shared" si="26"/>
        <v>#DIV/0!</v>
      </c>
      <c r="S46" s="172" t="e">
        <f t="shared" si="26"/>
        <v>#DIV/0!</v>
      </c>
    </row>
    <row r="47" spans="4:19" x14ac:dyDescent="0.55000000000000004">
      <c r="D47" s="1" t="s">
        <v>222</v>
      </c>
      <c r="F47" s="172" t="e">
        <f t="shared" ref="F47:L47" si="29">F26/F$31</f>
        <v>#DIV/0!</v>
      </c>
      <c r="G47" s="172" t="e">
        <f t="shared" si="29"/>
        <v>#DIV/0!</v>
      </c>
      <c r="H47" s="172" t="e">
        <f t="shared" si="29"/>
        <v>#DIV/0!</v>
      </c>
      <c r="I47" s="172" t="e">
        <f t="shared" si="29"/>
        <v>#DIV/0!</v>
      </c>
      <c r="J47" s="172" t="e">
        <f t="shared" si="29"/>
        <v>#DIV/0!</v>
      </c>
      <c r="K47" s="172" t="e">
        <f t="shared" si="29"/>
        <v>#DIV/0!</v>
      </c>
      <c r="L47" s="172" t="e">
        <f t="shared" si="29"/>
        <v>#DIV/0!</v>
      </c>
      <c r="M47" s="172" t="e">
        <f t="shared" ref="M47" si="30">M26/M$31</f>
        <v>#DIV/0!</v>
      </c>
      <c r="N47" s="172"/>
      <c r="O47" s="172"/>
      <c r="P47" s="172"/>
      <c r="Q47" s="172"/>
      <c r="R47" s="172" t="e">
        <f t="shared" si="26"/>
        <v>#DIV/0!</v>
      </c>
      <c r="S47" s="172" t="e">
        <f t="shared" si="26"/>
        <v>#DIV/0!</v>
      </c>
    </row>
    <row r="48" spans="4:19" x14ac:dyDescent="0.55000000000000004">
      <c r="D48" s="1" t="s">
        <v>223</v>
      </c>
      <c r="F48" s="172" t="e">
        <f t="shared" ref="F48:L48" si="31">F27/F$31</f>
        <v>#DIV/0!</v>
      </c>
      <c r="G48" s="172" t="e">
        <f t="shared" si="31"/>
        <v>#DIV/0!</v>
      </c>
      <c r="H48" s="172" t="e">
        <f t="shared" si="31"/>
        <v>#DIV/0!</v>
      </c>
      <c r="I48" s="172" t="e">
        <f t="shared" si="31"/>
        <v>#DIV/0!</v>
      </c>
      <c r="J48" s="172" t="e">
        <f t="shared" si="31"/>
        <v>#DIV/0!</v>
      </c>
      <c r="K48" s="172" t="e">
        <f t="shared" si="31"/>
        <v>#DIV/0!</v>
      </c>
      <c r="L48" s="172" t="e">
        <f t="shared" si="31"/>
        <v>#DIV/0!</v>
      </c>
      <c r="M48" s="172" t="e">
        <f t="shared" ref="M48" si="32">M27/M$31</f>
        <v>#DIV/0!</v>
      </c>
      <c r="N48" s="172"/>
      <c r="O48" s="172"/>
      <c r="P48" s="172"/>
      <c r="Q48" s="172"/>
      <c r="R48" s="172" t="e">
        <f t="shared" si="26"/>
        <v>#DIV/0!</v>
      </c>
      <c r="S48" s="172" t="e">
        <f t="shared" si="26"/>
        <v>#DIV/0!</v>
      </c>
    </row>
    <row r="49" spans="4:19" x14ac:dyDescent="0.55000000000000004">
      <c r="D49" s="1" t="s">
        <v>224</v>
      </c>
      <c r="F49" s="172" t="e">
        <f t="shared" ref="F49:L49" si="33">F28/F$31</f>
        <v>#DIV/0!</v>
      </c>
      <c r="G49" s="172" t="e">
        <f t="shared" si="33"/>
        <v>#DIV/0!</v>
      </c>
      <c r="H49" s="172" t="e">
        <f t="shared" si="33"/>
        <v>#DIV/0!</v>
      </c>
      <c r="I49" s="172" t="e">
        <f t="shared" si="33"/>
        <v>#DIV/0!</v>
      </c>
      <c r="J49" s="172" t="e">
        <f t="shared" si="33"/>
        <v>#DIV/0!</v>
      </c>
      <c r="K49" s="172" t="e">
        <f t="shared" si="33"/>
        <v>#DIV/0!</v>
      </c>
      <c r="L49" s="172" t="e">
        <f t="shared" si="33"/>
        <v>#DIV/0!</v>
      </c>
      <c r="M49" s="172" t="e">
        <f t="shared" ref="M49" si="34">M28/M$31</f>
        <v>#DIV/0!</v>
      </c>
      <c r="N49" s="172"/>
      <c r="O49" s="172"/>
      <c r="P49" s="172"/>
      <c r="Q49" s="172"/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L50" si="35">F29/F$31</f>
        <v>#DIV/0!</v>
      </c>
      <c r="G50" s="172" t="e">
        <f t="shared" si="35"/>
        <v>#DIV/0!</v>
      </c>
      <c r="H50" s="172" t="e">
        <f t="shared" si="35"/>
        <v>#DIV/0!</v>
      </c>
      <c r="I50" s="172" t="e">
        <f t="shared" si="35"/>
        <v>#DIV/0!</v>
      </c>
      <c r="J50" s="172" t="e">
        <f t="shared" si="35"/>
        <v>#DIV/0!</v>
      </c>
      <c r="K50" s="172" t="e">
        <f t="shared" si="35"/>
        <v>#DIV/0!</v>
      </c>
      <c r="L50" s="172" t="e">
        <f t="shared" si="35"/>
        <v>#DIV/0!</v>
      </c>
      <c r="M50" s="172" t="e">
        <f t="shared" ref="M50" si="36">M29/M$31</f>
        <v>#DIV/0!</v>
      </c>
      <c r="N50" s="172"/>
      <c r="O50" s="172"/>
      <c r="P50" s="172"/>
      <c r="Q50" s="172"/>
      <c r="R50" s="172" t="e">
        <f t="shared" si="26"/>
        <v>#DIV/0!</v>
      </c>
      <c r="S50" s="172" t="e">
        <f t="shared" si="26"/>
        <v>#DIV/0!</v>
      </c>
    </row>
    <row r="51" spans="4:19" x14ac:dyDescent="0.55000000000000004">
      <c r="D51" s="1" t="s">
        <v>226</v>
      </c>
      <c r="F51" s="172" t="e">
        <f t="shared" ref="F51:L51" si="37">F30/F$31</f>
        <v>#DIV/0!</v>
      </c>
      <c r="G51" s="172" t="e">
        <f t="shared" si="37"/>
        <v>#DIV/0!</v>
      </c>
      <c r="H51" s="172" t="e">
        <f t="shared" si="37"/>
        <v>#DIV/0!</v>
      </c>
      <c r="I51" s="172" t="e">
        <f t="shared" si="37"/>
        <v>#DIV/0!</v>
      </c>
      <c r="J51" s="172" t="e">
        <f t="shared" si="37"/>
        <v>#DIV/0!</v>
      </c>
      <c r="K51" s="172" t="e">
        <f t="shared" si="37"/>
        <v>#DIV/0!</v>
      </c>
      <c r="L51" s="172" t="e">
        <f t="shared" si="37"/>
        <v>#DIV/0!</v>
      </c>
      <c r="M51" s="172" t="e">
        <f t="shared" ref="M51" si="38">M30/M$31</f>
        <v>#DIV/0!</v>
      </c>
      <c r="N51" s="172"/>
      <c r="O51" s="172"/>
      <c r="P51" s="172"/>
      <c r="Q51" s="172"/>
      <c r="R51" s="172" t="e">
        <f t="shared" si="26"/>
        <v>#DIV/0!</v>
      </c>
      <c r="S51" s="172" t="e">
        <f t="shared" si="26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9">G24/G13</f>
        <v>#DIV/0!</v>
      </c>
      <c r="H54" s="1" t="e">
        <f t="shared" si="39"/>
        <v>#DIV/0!</v>
      </c>
      <c r="I54" s="1" t="e">
        <f t="shared" si="39"/>
        <v>#DIV/0!</v>
      </c>
      <c r="J54" s="1" t="e">
        <f t="shared" si="39"/>
        <v>#DIV/0!</v>
      </c>
      <c r="K54" s="1" t="e">
        <f t="shared" si="39"/>
        <v>#DIV/0!</v>
      </c>
      <c r="L54" s="1" t="e">
        <f t="shared" si="39"/>
        <v>#DIV/0!</v>
      </c>
      <c r="M54" s="1" t="e">
        <f t="shared" si="39"/>
        <v>#DIV/0!</v>
      </c>
      <c r="R54" s="1" t="e">
        <f t="shared" si="39"/>
        <v>#DIV/0!</v>
      </c>
      <c r="S54" s="1" t="e">
        <f t="shared" si="39"/>
        <v>#DIV/0!</v>
      </c>
    </row>
    <row r="55" spans="4:19" x14ac:dyDescent="0.55000000000000004">
      <c r="D55" s="1" t="s">
        <v>220</v>
      </c>
      <c r="F55" s="1" t="e">
        <f t="shared" ref="F55:S55" si="40">F25/F14</f>
        <v>#DIV/0!</v>
      </c>
      <c r="G55" s="1" t="e">
        <f t="shared" si="40"/>
        <v>#DIV/0!</v>
      </c>
      <c r="H55" s="1" t="e">
        <f t="shared" si="40"/>
        <v>#DIV/0!</v>
      </c>
      <c r="I55" s="1" t="e">
        <f t="shared" si="40"/>
        <v>#DIV/0!</v>
      </c>
      <c r="J55" s="1" t="e">
        <f t="shared" si="40"/>
        <v>#DIV/0!</v>
      </c>
      <c r="K55" s="1" t="e">
        <f t="shared" si="40"/>
        <v>#DIV/0!</v>
      </c>
      <c r="L55" s="1" t="e">
        <f t="shared" si="40"/>
        <v>#DIV/0!</v>
      </c>
      <c r="M55" s="1" t="e">
        <f t="shared" si="40"/>
        <v>#DIV/0!</v>
      </c>
      <c r="R55" s="1" t="e">
        <f t="shared" si="40"/>
        <v>#DIV/0!</v>
      </c>
      <c r="S55" s="1" t="e">
        <f t="shared" si="40"/>
        <v>#DIV/0!</v>
      </c>
    </row>
    <row r="56" spans="4:19" x14ac:dyDescent="0.55000000000000004">
      <c r="D56" s="1" t="s">
        <v>222</v>
      </c>
      <c r="F56" s="1" t="e">
        <f t="shared" ref="F56:S56" si="41">F26/F15</f>
        <v>#DIV/0!</v>
      </c>
      <c r="G56" s="1" t="e">
        <f t="shared" si="41"/>
        <v>#DIV/0!</v>
      </c>
      <c r="H56" s="1" t="e">
        <f t="shared" si="41"/>
        <v>#DIV/0!</v>
      </c>
      <c r="I56" s="1" t="e">
        <f t="shared" si="41"/>
        <v>#DIV/0!</v>
      </c>
      <c r="J56" s="1" t="e">
        <f t="shared" si="41"/>
        <v>#DIV/0!</v>
      </c>
      <c r="K56" s="1" t="e">
        <f t="shared" si="41"/>
        <v>#DIV/0!</v>
      </c>
      <c r="L56" s="1" t="e">
        <f t="shared" si="41"/>
        <v>#DIV/0!</v>
      </c>
      <c r="M56" s="1" t="e">
        <f t="shared" si="41"/>
        <v>#DIV/0!</v>
      </c>
      <c r="R56" s="1" t="e">
        <f t="shared" si="41"/>
        <v>#DIV/0!</v>
      </c>
      <c r="S56" s="1" t="e">
        <f t="shared" si="41"/>
        <v>#DIV/0!</v>
      </c>
    </row>
    <row r="57" spans="4:19" x14ac:dyDescent="0.55000000000000004">
      <c r="D57" s="1" t="s">
        <v>223</v>
      </c>
      <c r="F57" s="1" t="e">
        <f t="shared" ref="F57:S57" si="42">F27/F16</f>
        <v>#DIV/0!</v>
      </c>
      <c r="G57" s="1" t="e">
        <f t="shared" si="42"/>
        <v>#DIV/0!</v>
      </c>
      <c r="H57" s="1" t="e">
        <f t="shared" si="42"/>
        <v>#DIV/0!</v>
      </c>
      <c r="I57" s="1" t="e">
        <f t="shared" si="42"/>
        <v>#DIV/0!</v>
      </c>
      <c r="J57" s="1" t="e">
        <f t="shared" si="42"/>
        <v>#DIV/0!</v>
      </c>
      <c r="K57" s="1" t="e">
        <f t="shared" si="42"/>
        <v>#DIV/0!</v>
      </c>
      <c r="L57" s="1" t="e">
        <f t="shared" si="42"/>
        <v>#DIV/0!</v>
      </c>
      <c r="M57" s="1" t="e">
        <f t="shared" si="42"/>
        <v>#DIV/0!</v>
      </c>
      <c r="R57" s="1" t="e">
        <f t="shared" si="42"/>
        <v>#DIV/0!</v>
      </c>
      <c r="S57" s="1" t="e">
        <f t="shared" si="42"/>
        <v>#DIV/0!</v>
      </c>
    </row>
    <row r="58" spans="4:19" x14ac:dyDescent="0.55000000000000004">
      <c r="D58" s="1" t="s">
        <v>224</v>
      </c>
      <c r="F58" s="1" t="e">
        <f t="shared" ref="F58:S58" si="43">F28/F17</f>
        <v>#DIV/0!</v>
      </c>
      <c r="G58" s="1" t="e">
        <f t="shared" si="43"/>
        <v>#DIV/0!</v>
      </c>
      <c r="H58" s="1" t="e">
        <f t="shared" si="43"/>
        <v>#DIV/0!</v>
      </c>
      <c r="I58" s="1" t="e">
        <f t="shared" si="43"/>
        <v>#DIV/0!</v>
      </c>
      <c r="J58" s="1" t="e">
        <f t="shared" si="43"/>
        <v>#DIV/0!</v>
      </c>
      <c r="K58" s="1" t="e">
        <f t="shared" si="43"/>
        <v>#DIV/0!</v>
      </c>
      <c r="L58" s="1" t="e">
        <f t="shared" si="43"/>
        <v>#DIV/0!</v>
      </c>
      <c r="M58" s="1" t="e">
        <f t="shared" si="43"/>
        <v>#DIV/0!</v>
      </c>
      <c r="R58" s="1" t="e">
        <f t="shared" si="43"/>
        <v>#DIV/0!</v>
      </c>
      <c r="S58" s="1" t="e">
        <f t="shared" si="43"/>
        <v>#DIV/0!</v>
      </c>
    </row>
    <row r="59" spans="4:19" x14ac:dyDescent="0.55000000000000004">
      <c r="D59" s="1" t="s">
        <v>225</v>
      </c>
      <c r="F59" s="1" t="e">
        <f t="shared" ref="F59:S59" si="44">F29/F18</f>
        <v>#DIV/0!</v>
      </c>
      <c r="G59" s="1" t="e">
        <f t="shared" si="44"/>
        <v>#DIV/0!</v>
      </c>
      <c r="H59" s="1" t="e">
        <f t="shared" si="44"/>
        <v>#DIV/0!</v>
      </c>
      <c r="I59" s="1" t="e">
        <f t="shared" si="44"/>
        <v>#DIV/0!</v>
      </c>
      <c r="J59" s="1" t="e">
        <f t="shared" si="44"/>
        <v>#DIV/0!</v>
      </c>
      <c r="K59" s="1" t="e">
        <f t="shared" si="44"/>
        <v>#DIV/0!</v>
      </c>
      <c r="L59" s="1" t="e">
        <f t="shared" si="44"/>
        <v>#DIV/0!</v>
      </c>
      <c r="M59" s="1" t="e">
        <f t="shared" si="44"/>
        <v>#DIV/0!</v>
      </c>
      <c r="R59" s="1" t="e">
        <f t="shared" si="44"/>
        <v>#DIV/0!</v>
      </c>
      <c r="S59" s="1" t="e">
        <f t="shared" si="44"/>
        <v>#DIV/0!</v>
      </c>
    </row>
    <row r="60" spans="4:19" x14ac:dyDescent="0.55000000000000004">
      <c r="D60" s="1" t="s">
        <v>226</v>
      </c>
      <c r="F60" s="1" t="e">
        <f t="shared" ref="F60:S60" si="45">F30/F19</f>
        <v>#DIV/0!</v>
      </c>
      <c r="G60" s="1" t="e">
        <f t="shared" si="45"/>
        <v>#DIV/0!</v>
      </c>
      <c r="H60" s="1" t="e">
        <f t="shared" si="45"/>
        <v>#DIV/0!</v>
      </c>
      <c r="I60" s="1" t="e">
        <f t="shared" si="45"/>
        <v>#DIV/0!</v>
      </c>
      <c r="J60" s="1" t="e">
        <f t="shared" si="45"/>
        <v>#DIV/0!</v>
      </c>
      <c r="K60" s="1" t="e">
        <f t="shared" si="45"/>
        <v>#DIV/0!</v>
      </c>
      <c r="L60" s="1" t="e">
        <f t="shared" si="45"/>
        <v>#DIV/0!</v>
      </c>
      <c r="M60" s="1" t="e">
        <f t="shared" si="45"/>
        <v>#DIV/0!</v>
      </c>
      <c r="R60" s="1" t="e">
        <f t="shared" si="45"/>
        <v>#DIV/0!</v>
      </c>
      <c r="S60" s="1" t="e">
        <f t="shared" si="45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/>
      <c r="O62" s="183"/>
      <c r="P62" s="183"/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46">INDIRECT($A$5&amp;"!"&amp;G62)+INDIRECT($A$6&amp;"!"&amp;G62)</f>
        <v>0</v>
      </c>
      <c r="H63" s="181">
        <f t="shared" ca="1" si="46"/>
        <v>0</v>
      </c>
      <c r="I63" s="181">
        <f t="shared" ca="1" si="46"/>
        <v>0</v>
      </c>
      <c r="J63" s="181">
        <f t="shared" ca="1" si="46"/>
        <v>0</v>
      </c>
      <c r="K63" s="181">
        <f t="shared" ca="1" si="46"/>
        <v>0</v>
      </c>
      <c r="L63" s="181">
        <f t="shared" ca="1" si="46"/>
        <v>0</v>
      </c>
      <c r="M63" s="181">
        <f t="shared" ref="M63" ca="1" si="47">INDIRECT($A$5&amp;"!"&amp;M62)+INDIRECT($A$6&amp;"!"&amp;M62)</f>
        <v>0</v>
      </c>
      <c r="N63" s="181"/>
      <c r="O63" s="181"/>
      <c r="P63" s="181"/>
      <c r="Q63" s="181"/>
      <c r="R63" s="181">
        <f t="shared" ref="R63:S63" ca="1" si="48">INDIRECT($A$5&amp;"!"&amp;R62)+INDIRECT($A$6&amp;"!"&amp;R62)</f>
        <v>0</v>
      </c>
      <c r="S63" s="181">
        <f t="shared" ca="1" si="48"/>
        <v>0</v>
      </c>
    </row>
    <row r="64" spans="4:19" x14ac:dyDescent="0.55000000000000004">
      <c r="D64" s="1" t="s">
        <v>424</v>
      </c>
      <c r="F64" s="177" t="e">
        <f t="shared" ref="F64:M64" ca="1" si="49">2*F20/(F20+F63)-1</f>
        <v>#DIV/0!</v>
      </c>
      <c r="G64" s="177" t="e">
        <f t="shared" ca="1" si="49"/>
        <v>#DIV/0!</v>
      </c>
      <c r="H64" s="177" t="e">
        <f t="shared" ca="1" si="49"/>
        <v>#DIV/0!</v>
      </c>
      <c r="I64" s="177" t="e">
        <f t="shared" ca="1" si="49"/>
        <v>#DIV/0!</v>
      </c>
      <c r="J64" s="177" t="e">
        <f t="shared" ca="1" si="49"/>
        <v>#DIV/0!</v>
      </c>
      <c r="K64" s="177" t="e">
        <f t="shared" ca="1" si="49"/>
        <v>#DIV/0!</v>
      </c>
      <c r="L64" s="177" t="e">
        <f t="shared" ca="1" si="49"/>
        <v>#DIV/0!</v>
      </c>
      <c r="M64" s="177" t="e">
        <f t="shared" ca="1" si="49"/>
        <v>#DIV/0!</v>
      </c>
      <c r="N64" s="177"/>
      <c r="O64" s="177"/>
      <c r="P64" s="177"/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/>
      <c r="O65" s="183"/>
      <c r="P65" s="183"/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50">INDIRECT($A$5&amp;"!"&amp;G65)+INDIRECT($A$6&amp;"!"&amp;G65)</f>
        <v>0</v>
      </c>
      <c r="H66" s="181">
        <f t="shared" ca="1" si="50"/>
        <v>0</v>
      </c>
      <c r="I66" s="181">
        <f t="shared" ca="1" si="50"/>
        <v>0</v>
      </c>
      <c r="J66" s="181">
        <f t="shared" ca="1" si="50"/>
        <v>0</v>
      </c>
      <c r="K66" s="181">
        <f t="shared" ca="1" si="50"/>
        <v>0</v>
      </c>
      <c r="L66" s="181">
        <f t="shared" ca="1" si="50"/>
        <v>0</v>
      </c>
      <c r="M66" s="181">
        <f t="shared" ref="M66" ca="1" si="51">INDIRECT($A$5&amp;"!"&amp;M65)+INDIRECT($A$6&amp;"!"&amp;M65)</f>
        <v>0</v>
      </c>
      <c r="N66" s="181"/>
      <c r="O66" s="181"/>
      <c r="P66" s="181"/>
      <c r="Q66" s="181"/>
      <c r="R66" s="181">
        <f t="shared" ref="R66:S66" ca="1" si="52">INDIRECT($A$5&amp;"!"&amp;R65)+INDIRECT($A$6&amp;"!"&amp;R65)</f>
        <v>0</v>
      </c>
      <c r="S66" s="181">
        <f t="shared" ca="1" si="52"/>
        <v>0</v>
      </c>
    </row>
    <row r="67" spans="4:19" x14ac:dyDescent="0.55000000000000004">
      <c r="D67" s="1" t="s">
        <v>425</v>
      </c>
      <c r="F67" s="177" t="e">
        <f t="shared" ref="F67:M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ca="1" si="53"/>
        <v>#DIV/0!</v>
      </c>
      <c r="N67" s="177"/>
      <c r="O67" s="177"/>
      <c r="P67" s="177"/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54">G66/G63</f>
        <v>#DIV/0!</v>
      </c>
      <c r="H69" s="181" t="e">
        <f t="shared" ca="1" si="54"/>
        <v>#DIV/0!</v>
      </c>
      <c r="I69" s="181" t="e">
        <f t="shared" ca="1" si="54"/>
        <v>#DIV/0!</v>
      </c>
      <c r="J69" s="181" t="e">
        <f t="shared" ca="1" si="54"/>
        <v>#DIV/0!</v>
      </c>
      <c r="K69" s="181" t="e">
        <f t="shared" ca="1" si="54"/>
        <v>#DIV/0!</v>
      </c>
      <c r="L69" s="181" t="e">
        <f t="shared" ca="1" si="54"/>
        <v>#DIV/0!</v>
      </c>
      <c r="M69" s="181" t="e">
        <f t="shared" ref="M69" ca="1" si="55">M66/M63</f>
        <v>#DIV/0!</v>
      </c>
      <c r="N69" s="181"/>
      <c r="O69" s="181"/>
      <c r="P69" s="181"/>
      <c r="Q69" s="181"/>
      <c r="R69" s="181" t="e">
        <f t="shared" ref="R69:S69" ca="1" si="56">R66/R63</f>
        <v>#DIV/0!</v>
      </c>
      <c r="S69" s="181" t="e">
        <f t="shared" ca="1" si="56"/>
        <v>#DIV/0!</v>
      </c>
    </row>
  </sheetData>
  <sheetProtection algorithmName="SHA-256" hashValue="G9QWwWHtYpYg0/TQbpOmkPKGpPJcso8geE+1uMJg4As=" saltValue="PA3ScsBHrsoAUBzDNkzkm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557" priority="351" stopIfTrue="1">
      <formula>LEN(TRIM($F$13))=0</formula>
    </cfRule>
  </conditionalFormatting>
  <conditionalFormatting sqref="G13">
    <cfRule type="expression" dxfId="11556" priority="352" stopIfTrue="1">
      <formula>LEN(TRIM($G$13))=0</formula>
    </cfRule>
  </conditionalFormatting>
  <conditionalFormatting sqref="H13">
    <cfRule type="expression" dxfId="11555" priority="353" stopIfTrue="1">
      <formula>LEN(TRIM($H$13))=0</formula>
    </cfRule>
  </conditionalFormatting>
  <conditionalFormatting sqref="I13">
    <cfRule type="expression" dxfId="11554" priority="354" stopIfTrue="1">
      <formula>LEN(TRIM($I$13))=0</formula>
    </cfRule>
  </conditionalFormatting>
  <conditionalFormatting sqref="J13">
    <cfRule type="expression" dxfId="11553" priority="355" stopIfTrue="1">
      <formula>LEN(TRIM($J$13))=0</formula>
    </cfRule>
  </conditionalFormatting>
  <conditionalFormatting sqref="K13">
    <cfRule type="expression" dxfId="11552" priority="356" stopIfTrue="1">
      <formula>LEN(TRIM($K$13))=0</formula>
    </cfRule>
  </conditionalFormatting>
  <conditionalFormatting sqref="L13">
    <cfRule type="expression" dxfId="11551" priority="357" stopIfTrue="1">
      <formula>LEN(TRIM($L$13))=0</formula>
    </cfRule>
  </conditionalFormatting>
  <conditionalFormatting sqref="M13">
    <cfRule type="expression" dxfId="11550" priority="358" stopIfTrue="1">
      <formula>LEN(TRIM($M$13))=0</formula>
    </cfRule>
  </conditionalFormatting>
  <conditionalFormatting sqref="F14">
    <cfRule type="expression" dxfId="11549" priority="359" stopIfTrue="1">
      <formula>LEN(TRIM($F$14))=0</formula>
    </cfRule>
  </conditionalFormatting>
  <conditionalFormatting sqref="G14">
    <cfRule type="expression" dxfId="11548" priority="360" stopIfTrue="1">
      <formula>LEN(TRIM($G$14))=0</formula>
    </cfRule>
  </conditionalFormatting>
  <conditionalFormatting sqref="H14">
    <cfRule type="expression" dxfId="11547" priority="361" stopIfTrue="1">
      <formula>LEN(TRIM($H$14))=0</formula>
    </cfRule>
  </conditionalFormatting>
  <conditionalFormatting sqref="I14">
    <cfRule type="expression" dxfId="11546" priority="362" stopIfTrue="1">
      <formula>LEN(TRIM($I$14))=0</formula>
    </cfRule>
  </conditionalFormatting>
  <conditionalFormatting sqref="J14">
    <cfRule type="expression" dxfId="11545" priority="363" stopIfTrue="1">
      <formula>LEN(TRIM($J$14))=0</formula>
    </cfRule>
  </conditionalFormatting>
  <conditionalFormatting sqref="K14">
    <cfRule type="expression" dxfId="11544" priority="364" stopIfTrue="1">
      <formula>LEN(TRIM($K$14))=0</formula>
    </cfRule>
  </conditionalFormatting>
  <conditionalFormatting sqref="L14">
    <cfRule type="expression" dxfId="11543" priority="365" stopIfTrue="1">
      <formula>LEN(TRIM($L$14))=0</formula>
    </cfRule>
  </conditionalFormatting>
  <conditionalFormatting sqref="M14">
    <cfRule type="expression" dxfId="11542" priority="366" stopIfTrue="1">
      <formula>LEN(TRIM($M$14))=0</formula>
    </cfRule>
  </conditionalFormatting>
  <conditionalFormatting sqref="F15">
    <cfRule type="expression" dxfId="11541" priority="367" stopIfTrue="1">
      <formula>LEN(TRIM($F$15))=0</formula>
    </cfRule>
  </conditionalFormatting>
  <conditionalFormatting sqref="G15">
    <cfRule type="expression" dxfId="11540" priority="368" stopIfTrue="1">
      <formula>LEN(TRIM($G$15))=0</formula>
    </cfRule>
  </conditionalFormatting>
  <conditionalFormatting sqref="H15">
    <cfRule type="expression" dxfId="11539" priority="369" stopIfTrue="1">
      <formula>LEN(TRIM($H$15))=0</formula>
    </cfRule>
  </conditionalFormatting>
  <conditionalFormatting sqref="I15">
    <cfRule type="expression" dxfId="11538" priority="370" stopIfTrue="1">
      <formula>LEN(TRIM($I$15))=0</formula>
    </cfRule>
  </conditionalFormatting>
  <conditionalFormatting sqref="J15">
    <cfRule type="expression" dxfId="11537" priority="371" stopIfTrue="1">
      <formula>LEN(TRIM($J$15))=0</formula>
    </cfRule>
  </conditionalFormatting>
  <conditionalFormatting sqref="K15">
    <cfRule type="expression" dxfId="11536" priority="372" stopIfTrue="1">
      <formula>LEN(TRIM($K$15))=0</formula>
    </cfRule>
  </conditionalFormatting>
  <conditionalFormatting sqref="L15">
    <cfRule type="expression" dxfId="11535" priority="373" stopIfTrue="1">
      <formula>LEN(TRIM($L$15))=0</formula>
    </cfRule>
  </conditionalFormatting>
  <conditionalFormatting sqref="M15">
    <cfRule type="expression" dxfId="11534" priority="374" stopIfTrue="1">
      <formula>LEN(TRIM($M$15))=0</formula>
    </cfRule>
  </conditionalFormatting>
  <conditionalFormatting sqref="F16">
    <cfRule type="expression" dxfId="11533" priority="375" stopIfTrue="1">
      <formula>LEN(TRIM($F$16))=0</formula>
    </cfRule>
  </conditionalFormatting>
  <conditionalFormatting sqref="G16">
    <cfRule type="expression" dxfId="11532" priority="376" stopIfTrue="1">
      <formula>LEN(TRIM($G$16))=0</formula>
    </cfRule>
  </conditionalFormatting>
  <conditionalFormatting sqref="H16">
    <cfRule type="expression" dxfId="11531" priority="377" stopIfTrue="1">
      <formula>LEN(TRIM($H$16))=0</formula>
    </cfRule>
  </conditionalFormatting>
  <conditionalFormatting sqref="I16">
    <cfRule type="expression" dxfId="11530" priority="378" stopIfTrue="1">
      <formula>LEN(TRIM($I$16))=0</formula>
    </cfRule>
  </conditionalFormatting>
  <conditionalFormatting sqref="J16">
    <cfRule type="expression" dxfId="11529" priority="379" stopIfTrue="1">
      <formula>LEN(TRIM($J$16))=0</formula>
    </cfRule>
  </conditionalFormatting>
  <conditionalFormatting sqref="K16">
    <cfRule type="expression" dxfId="11528" priority="380" stopIfTrue="1">
      <formula>LEN(TRIM($K$16))=0</formula>
    </cfRule>
  </conditionalFormatting>
  <conditionalFormatting sqref="L16">
    <cfRule type="expression" dxfId="11527" priority="381" stopIfTrue="1">
      <formula>LEN(TRIM($L$16))=0</formula>
    </cfRule>
  </conditionalFormatting>
  <conditionalFormatting sqref="M16">
    <cfRule type="expression" dxfId="11526" priority="382" stopIfTrue="1">
      <formula>LEN(TRIM($M$16))=0</formula>
    </cfRule>
  </conditionalFormatting>
  <conditionalFormatting sqref="F17">
    <cfRule type="expression" dxfId="11525" priority="383" stopIfTrue="1">
      <formula>LEN(TRIM($F$17))=0</formula>
    </cfRule>
  </conditionalFormatting>
  <conditionalFormatting sqref="G17">
    <cfRule type="expression" dxfId="11524" priority="384" stopIfTrue="1">
      <formula>LEN(TRIM($G$17))=0</formula>
    </cfRule>
  </conditionalFormatting>
  <conditionalFormatting sqref="H17">
    <cfRule type="expression" dxfId="11523" priority="385" stopIfTrue="1">
      <formula>LEN(TRIM($H$17))=0</formula>
    </cfRule>
  </conditionalFormatting>
  <conditionalFormatting sqref="I17">
    <cfRule type="expression" dxfId="11522" priority="386" stopIfTrue="1">
      <formula>LEN(TRIM($I$17))=0</formula>
    </cfRule>
  </conditionalFormatting>
  <conditionalFormatting sqref="J17">
    <cfRule type="expression" dxfId="11521" priority="387" stopIfTrue="1">
      <formula>LEN(TRIM($J$17))=0</formula>
    </cfRule>
  </conditionalFormatting>
  <conditionalFormatting sqref="K17">
    <cfRule type="expression" dxfId="11520" priority="388" stopIfTrue="1">
      <formula>LEN(TRIM($K$17))=0</formula>
    </cfRule>
  </conditionalFormatting>
  <conditionalFormatting sqref="L17">
    <cfRule type="expression" dxfId="11519" priority="389" stopIfTrue="1">
      <formula>LEN(TRIM($L$17))=0</formula>
    </cfRule>
  </conditionalFormatting>
  <conditionalFormatting sqref="M17">
    <cfRule type="expression" dxfId="11518" priority="390" stopIfTrue="1">
      <formula>LEN(TRIM($M$17))=0</formula>
    </cfRule>
  </conditionalFormatting>
  <conditionalFormatting sqref="F18">
    <cfRule type="expression" dxfId="11517" priority="391" stopIfTrue="1">
      <formula>LEN(TRIM($F$18))=0</formula>
    </cfRule>
  </conditionalFormatting>
  <conditionalFormatting sqref="G18">
    <cfRule type="expression" dxfId="11516" priority="392" stopIfTrue="1">
      <formula>LEN(TRIM($G$18))=0</formula>
    </cfRule>
  </conditionalFormatting>
  <conditionalFormatting sqref="H18">
    <cfRule type="expression" dxfId="11515" priority="393" stopIfTrue="1">
      <formula>LEN(TRIM($H$18))=0</formula>
    </cfRule>
  </conditionalFormatting>
  <conditionalFormatting sqref="I18">
    <cfRule type="expression" dxfId="11514" priority="394" stopIfTrue="1">
      <formula>LEN(TRIM($I$18))=0</formula>
    </cfRule>
  </conditionalFormatting>
  <conditionalFormatting sqref="J18">
    <cfRule type="expression" dxfId="11513" priority="395" stopIfTrue="1">
      <formula>LEN(TRIM($J$18))=0</formula>
    </cfRule>
  </conditionalFormatting>
  <conditionalFormatting sqref="K18">
    <cfRule type="expression" dxfId="11512" priority="396" stopIfTrue="1">
      <formula>LEN(TRIM($K$18))=0</formula>
    </cfRule>
  </conditionalFormatting>
  <conditionalFormatting sqref="L18">
    <cfRule type="expression" dxfId="11511" priority="397" stopIfTrue="1">
      <formula>LEN(TRIM($L$18))=0</formula>
    </cfRule>
  </conditionalFormatting>
  <conditionalFormatting sqref="M18">
    <cfRule type="expression" dxfId="11510" priority="398" stopIfTrue="1">
      <formula>LEN(TRIM($M$18))=0</formula>
    </cfRule>
  </conditionalFormatting>
  <conditionalFormatting sqref="F19">
    <cfRule type="expression" dxfId="11509" priority="399" stopIfTrue="1">
      <formula>LEN(TRIM($F$19))=0</formula>
    </cfRule>
  </conditionalFormatting>
  <conditionalFormatting sqref="G19">
    <cfRule type="expression" dxfId="11508" priority="400" stopIfTrue="1">
      <formula>LEN(TRIM($G$19))=0</formula>
    </cfRule>
  </conditionalFormatting>
  <conditionalFormatting sqref="H19">
    <cfRule type="expression" dxfId="11507" priority="401" stopIfTrue="1">
      <formula>LEN(TRIM($H$19))=0</formula>
    </cfRule>
  </conditionalFormatting>
  <conditionalFormatting sqref="I19">
    <cfRule type="expression" dxfId="11506" priority="402" stopIfTrue="1">
      <formula>LEN(TRIM($I$19))=0</formula>
    </cfRule>
  </conditionalFormatting>
  <conditionalFormatting sqref="J19">
    <cfRule type="expression" dxfId="11505" priority="403" stopIfTrue="1">
      <formula>LEN(TRIM($J$19))=0</formula>
    </cfRule>
  </conditionalFormatting>
  <conditionalFormatting sqref="K19">
    <cfRule type="expression" dxfId="11504" priority="404" stopIfTrue="1">
      <formula>LEN(TRIM($K$19))=0</formula>
    </cfRule>
  </conditionalFormatting>
  <conditionalFormatting sqref="L19">
    <cfRule type="expression" dxfId="11503" priority="405" stopIfTrue="1">
      <formula>LEN(TRIM($L$19))=0</formula>
    </cfRule>
  </conditionalFormatting>
  <conditionalFormatting sqref="M19">
    <cfRule type="expression" dxfId="11502" priority="406" stopIfTrue="1">
      <formula>LEN(TRIM($M$19))=0</formula>
    </cfRule>
  </conditionalFormatting>
  <conditionalFormatting sqref="R13">
    <cfRule type="expression" dxfId="11501" priority="407" stopIfTrue="1">
      <formula>LEN(TRIM($R$13))=0</formula>
    </cfRule>
  </conditionalFormatting>
  <conditionalFormatting sqref="S13">
    <cfRule type="expression" dxfId="11500" priority="408" stopIfTrue="1">
      <formula>LEN(TRIM($S$13))=0</formula>
    </cfRule>
  </conditionalFormatting>
  <conditionalFormatting sqref="R14">
    <cfRule type="expression" dxfId="11499" priority="409" stopIfTrue="1">
      <formula>LEN(TRIM($R$14))=0</formula>
    </cfRule>
  </conditionalFormatting>
  <conditionalFormatting sqref="S14">
    <cfRule type="expression" dxfId="11498" priority="410" stopIfTrue="1">
      <formula>LEN(TRIM($S$14))=0</formula>
    </cfRule>
  </conditionalFormatting>
  <conditionalFormatting sqref="R15">
    <cfRule type="expression" dxfId="11497" priority="411" stopIfTrue="1">
      <formula>LEN(TRIM($R$15))=0</formula>
    </cfRule>
  </conditionalFormatting>
  <conditionalFormatting sqref="S15">
    <cfRule type="expression" dxfId="11496" priority="412" stopIfTrue="1">
      <formula>LEN(TRIM($S$15))=0</formula>
    </cfRule>
  </conditionalFormatting>
  <conditionalFormatting sqref="R16">
    <cfRule type="expression" dxfId="11495" priority="413" stopIfTrue="1">
      <formula>LEN(TRIM($R$16))=0</formula>
    </cfRule>
  </conditionalFormatting>
  <conditionalFormatting sqref="S16">
    <cfRule type="expression" dxfId="11494" priority="414" stopIfTrue="1">
      <formula>LEN(TRIM($S$16))=0</formula>
    </cfRule>
  </conditionalFormatting>
  <conditionalFormatting sqref="R17">
    <cfRule type="expression" dxfId="11493" priority="415" stopIfTrue="1">
      <formula>LEN(TRIM($R$17))=0</formula>
    </cfRule>
  </conditionalFormatting>
  <conditionalFormatting sqref="S17">
    <cfRule type="expression" dxfId="11492" priority="416" stopIfTrue="1">
      <formula>LEN(TRIM($S$17))=0</formula>
    </cfRule>
  </conditionalFormatting>
  <conditionalFormatting sqref="R18">
    <cfRule type="expression" dxfId="11491" priority="417" stopIfTrue="1">
      <formula>LEN(TRIM($R$18))=0</formula>
    </cfRule>
  </conditionalFormatting>
  <conditionalFormatting sqref="S18">
    <cfRule type="expression" dxfId="11490" priority="418" stopIfTrue="1">
      <formula>LEN(TRIM($S$18))=0</formula>
    </cfRule>
  </conditionalFormatting>
  <conditionalFormatting sqref="R19">
    <cfRule type="expression" dxfId="11489" priority="419" stopIfTrue="1">
      <formula>LEN(TRIM($R$19))=0</formula>
    </cfRule>
  </conditionalFormatting>
  <conditionalFormatting sqref="S19">
    <cfRule type="expression" dxfId="11488" priority="420" stopIfTrue="1">
      <formula>LEN(TRIM($S$19))=0</formula>
    </cfRule>
  </conditionalFormatting>
  <conditionalFormatting sqref="F24">
    <cfRule type="expression" dxfId="11487" priority="421" stopIfTrue="1">
      <formula>LEN(TRIM($F$24))=0</formula>
    </cfRule>
  </conditionalFormatting>
  <conditionalFormatting sqref="G24">
    <cfRule type="expression" dxfId="11486" priority="422" stopIfTrue="1">
      <formula>LEN(TRIM($G$24))=0</formula>
    </cfRule>
  </conditionalFormatting>
  <conditionalFormatting sqref="H24">
    <cfRule type="expression" dxfId="11485" priority="423" stopIfTrue="1">
      <formula>LEN(TRIM($H$24))=0</formula>
    </cfRule>
  </conditionalFormatting>
  <conditionalFormatting sqref="I24">
    <cfRule type="expression" dxfId="11484" priority="424" stopIfTrue="1">
      <formula>LEN(TRIM($I$24))=0</formula>
    </cfRule>
  </conditionalFormatting>
  <conditionalFormatting sqref="J24">
    <cfRule type="expression" dxfId="11483" priority="425" stopIfTrue="1">
      <formula>LEN(TRIM($J$24))=0</formula>
    </cfRule>
  </conditionalFormatting>
  <conditionalFormatting sqref="K24">
    <cfRule type="expression" dxfId="11482" priority="426" stopIfTrue="1">
      <formula>LEN(TRIM($K$24))=0</formula>
    </cfRule>
  </conditionalFormatting>
  <conditionalFormatting sqref="L24">
    <cfRule type="expression" dxfId="11481" priority="427" stopIfTrue="1">
      <formula>LEN(TRIM($L$24))=0</formula>
    </cfRule>
  </conditionalFormatting>
  <conditionalFormatting sqref="M24">
    <cfRule type="expression" dxfId="11480" priority="428" stopIfTrue="1">
      <formula>LEN(TRIM($M$24))=0</formula>
    </cfRule>
  </conditionalFormatting>
  <conditionalFormatting sqref="F25">
    <cfRule type="expression" dxfId="11479" priority="429" stopIfTrue="1">
      <formula>LEN(TRIM($F$25))=0</formula>
    </cfRule>
  </conditionalFormatting>
  <conditionalFormatting sqref="G25">
    <cfRule type="expression" dxfId="11478" priority="430" stopIfTrue="1">
      <formula>LEN(TRIM($G$25))=0</formula>
    </cfRule>
  </conditionalFormatting>
  <conditionalFormatting sqref="H25">
    <cfRule type="expression" dxfId="11477" priority="431" stopIfTrue="1">
      <formula>LEN(TRIM($H$25))=0</formula>
    </cfRule>
  </conditionalFormatting>
  <conditionalFormatting sqref="I25">
    <cfRule type="expression" dxfId="11476" priority="432" stopIfTrue="1">
      <formula>LEN(TRIM($I$25))=0</formula>
    </cfRule>
  </conditionalFormatting>
  <conditionalFormatting sqref="J25">
    <cfRule type="expression" dxfId="11475" priority="433" stopIfTrue="1">
      <formula>LEN(TRIM($J$25))=0</formula>
    </cfRule>
  </conditionalFormatting>
  <conditionalFormatting sqref="K25">
    <cfRule type="expression" dxfId="11474" priority="434" stopIfTrue="1">
      <formula>LEN(TRIM($K$25))=0</formula>
    </cfRule>
  </conditionalFormatting>
  <conditionalFormatting sqref="L25">
    <cfRule type="expression" dxfId="11473" priority="435" stopIfTrue="1">
      <formula>LEN(TRIM($L$25))=0</formula>
    </cfRule>
  </conditionalFormatting>
  <conditionalFormatting sqref="M25">
    <cfRule type="expression" dxfId="11472" priority="436" stopIfTrue="1">
      <formula>LEN(TRIM($M$25))=0</formula>
    </cfRule>
  </conditionalFormatting>
  <conditionalFormatting sqref="F26">
    <cfRule type="expression" dxfId="11471" priority="437" stopIfTrue="1">
      <formula>LEN(TRIM($F$26))=0</formula>
    </cfRule>
  </conditionalFormatting>
  <conditionalFormatting sqref="G26">
    <cfRule type="expression" dxfId="11470" priority="438" stopIfTrue="1">
      <formula>LEN(TRIM($G$26))=0</formula>
    </cfRule>
  </conditionalFormatting>
  <conditionalFormatting sqref="H26">
    <cfRule type="expression" dxfId="11469" priority="439" stopIfTrue="1">
      <formula>LEN(TRIM($H$26))=0</formula>
    </cfRule>
  </conditionalFormatting>
  <conditionalFormatting sqref="I26">
    <cfRule type="expression" dxfId="11468" priority="440" stopIfTrue="1">
      <formula>LEN(TRIM($I$26))=0</formula>
    </cfRule>
  </conditionalFormatting>
  <conditionalFormatting sqref="J26">
    <cfRule type="expression" dxfId="11467" priority="441" stopIfTrue="1">
      <formula>LEN(TRIM($J$26))=0</formula>
    </cfRule>
  </conditionalFormatting>
  <conditionalFormatting sqref="K26">
    <cfRule type="expression" dxfId="11466" priority="442" stopIfTrue="1">
      <formula>LEN(TRIM($K$26))=0</formula>
    </cfRule>
  </conditionalFormatting>
  <conditionalFormatting sqref="L26">
    <cfRule type="expression" dxfId="11465" priority="443" stopIfTrue="1">
      <formula>LEN(TRIM($L$26))=0</formula>
    </cfRule>
  </conditionalFormatting>
  <conditionalFormatting sqref="M26">
    <cfRule type="expression" dxfId="11464" priority="444" stopIfTrue="1">
      <formula>LEN(TRIM($M$26))=0</formula>
    </cfRule>
  </conditionalFormatting>
  <conditionalFormatting sqref="F27">
    <cfRule type="expression" dxfId="11463" priority="445" stopIfTrue="1">
      <formula>LEN(TRIM($F$27))=0</formula>
    </cfRule>
  </conditionalFormatting>
  <conditionalFormatting sqref="G27">
    <cfRule type="expression" dxfId="11462" priority="446" stopIfTrue="1">
      <formula>LEN(TRIM($G$27))=0</formula>
    </cfRule>
  </conditionalFormatting>
  <conditionalFormatting sqref="H27">
    <cfRule type="expression" dxfId="11461" priority="447" stopIfTrue="1">
      <formula>LEN(TRIM($H$27))=0</formula>
    </cfRule>
  </conditionalFormatting>
  <conditionalFormatting sqref="I27">
    <cfRule type="expression" dxfId="11460" priority="448" stopIfTrue="1">
      <formula>LEN(TRIM($I$27))=0</formula>
    </cfRule>
  </conditionalFormatting>
  <conditionalFormatting sqref="J27">
    <cfRule type="expression" dxfId="11459" priority="449" stopIfTrue="1">
      <formula>LEN(TRIM($J$27))=0</formula>
    </cfRule>
  </conditionalFormatting>
  <conditionalFormatting sqref="K27">
    <cfRule type="expression" dxfId="11458" priority="450" stopIfTrue="1">
      <formula>LEN(TRIM($K$27))=0</formula>
    </cfRule>
  </conditionalFormatting>
  <conditionalFormatting sqref="L27">
    <cfRule type="expression" dxfId="11457" priority="451" stopIfTrue="1">
      <formula>LEN(TRIM($L$27))=0</formula>
    </cfRule>
  </conditionalFormatting>
  <conditionalFormatting sqref="M27">
    <cfRule type="expression" dxfId="11456" priority="452" stopIfTrue="1">
      <formula>LEN(TRIM($M$27))=0</formula>
    </cfRule>
  </conditionalFormatting>
  <conditionalFormatting sqref="F28">
    <cfRule type="expression" dxfId="11455" priority="453" stopIfTrue="1">
      <formula>LEN(TRIM($F$28))=0</formula>
    </cfRule>
  </conditionalFormatting>
  <conditionalFormatting sqref="G28">
    <cfRule type="expression" dxfId="11454" priority="454" stopIfTrue="1">
      <formula>LEN(TRIM($G$28))=0</formula>
    </cfRule>
  </conditionalFormatting>
  <conditionalFormatting sqref="H28">
    <cfRule type="expression" dxfId="11453" priority="455" stopIfTrue="1">
      <formula>LEN(TRIM($H$28))=0</formula>
    </cfRule>
  </conditionalFormatting>
  <conditionalFormatting sqref="I28">
    <cfRule type="expression" dxfId="11452" priority="456" stopIfTrue="1">
      <formula>LEN(TRIM($I$28))=0</formula>
    </cfRule>
  </conditionalFormatting>
  <conditionalFormatting sqref="J28">
    <cfRule type="expression" dxfId="11451" priority="457" stopIfTrue="1">
      <formula>LEN(TRIM($J$28))=0</formula>
    </cfRule>
  </conditionalFormatting>
  <conditionalFormatting sqref="K28">
    <cfRule type="expression" dxfId="11450" priority="458" stopIfTrue="1">
      <formula>LEN(TRIM($K$28))=0</formula>
    </cfRule>
  </conditionalFormatting>
  <conditionalFormatting sqref="L28">
    <cfRule type="expression" dxfId="11449" priority="459" stopIfTrue="1">
      <formula>LEN(TRIM($L$28))=0</formula>
    </cfRule>
  </conditionalFormatting>
  <conditionalFormatting sqref="M28">
    <cfRule type="expression" dxfId="11448" priority="460" stopIfTrue="1">
      <formula>LEN(TRIM($M$28))=0</formula>
    </cfRule>
  </conditionalFormatting>
  <conditionalFormatting sqref="F29">
    <cfRule type="expression" dxfId="11447" priority="461" stopIfTrue="1">
      <formula>LEN(TRIM($F$29))=0</formula>
    </cfRule>
  </conditionalFormatting>
  <conditionalFormatting sqref="G29">
    <cfRule type="expression" dxfId="11446" priority="462" stopIfTrue="1">
      <formula>LEN(TRIM($G$29))=0</formula>
    </cfRule>
  </conditionalFormatting>
  <conditionalFormatting sqref="H29">
    <cfRule type="expression" dxfId="11445" priority="463" stopIfTrue="1">
      <formula>LEN(TRIM($H$29))=0</formula>
    </cfRule>
  </conditionalFormatting>
  <conditionalFormatting sqref="I29">
    <cfRule type="expression" dxfId="11444" priority="464" stopIfTrue="1">
      <formula>LEN(TRIM($I$29))=0</formula>
    </cfRule>
  </conditionalFormatting>
  <conditionalFormatting sqref="J29">
    <cfRule type="expression" dxfId="11443" priority="465" stopIfTrue="1">
      <formula>LEN(TRIM($J$29))=0</formula>
    </cfRule>
  </conditionalFormatting>
  <conditionalFormatting sqref="K29">
    <cfRule type="expression" dxfId="11442" priority="466" stopIfTrue="1">
      <formula>LEN(TRIM($K$29))=0</formula>
    </cfRule>
  </conditionalFormatting>
  <conditionalFormatting sqref="L29">
    <cfRule type="expression" dxfId="11441" priority="467" stopIfTrue="1">
      <formula>LEN(TRIM($L$29))=0</formula>
    </cfRule>
  </conditionalFormatting>
  <conditionalFormatting sqref="M29">
    <cfRule type="expression" dxfId="11440" priority="468" stopIfTrue="1">
      <formula>LEN(TRIM($M$29))=0</formula>
    </cfRule>
  </conditionalFormatting>
  <conditionalFormatting sqref="F30">
    <cfRule type="expression" dxfId="11439" priority="469" stopIfTrue="1">
      <formula>LEN(TRIM($F$30))=0</formula>
    </cfRule>
  </conditionalFormatting>
  <conditionalFormatting sqref="G30">
    <cfRule type="expression" dxfId="11438" priority="470" stopIfTrue="1">
      <formula>LEN(TRIM($G$30))=0</formula>
    </cfRule>
  </conditionalFormatting>
  <conditionalFormatting sqref="H30">
    <cfRule type="expression" dxfId="11437" priority="471" stopIfTrue="1">
      <formula>LEN(TRIM($H$30))=0</formula>
    </cfRule>
  </conditionalFormatting>
  <conditionalFormatting sqref="I30">
    <cfRule type="expression" dxfId="11436" priority="472" stopIfTrue="1">
      <formula>LEN(TRIM($I$30))=0</formula>
    </cfRule>
  </conditionalFormatting>
  <conditionalFormatting sqref="J30">
    <cfRule type="expression" dxfId="11435" priority="473" stopIfTrue="1">
      <formula>LEN(TRIM($J$30))=0</formula>
    </cfRule>
  </conditionalFormatting>
  <conditionalFormatting sqref="K30">
    <cfRule type="expression" dxfId="11434" priority="474" stopIfTrue="1">
      <formula>LEN(TRIM($K$30))=0</formula>
    </cfRule>
  </conditionalFormatting>
  <conditionalFormatting sqref="L30">
    <cfRule type="expression" dxfId="11433" priority="475" stopIfTrue="1">
      <formula>LEN(TRIM($L$30))=0</formula>
    </cfRule>
  </conditionalFormatting>
  <conditionalFormatting sqref="M30">
    <cfRule type="expression" dxfId="11432" priority="476" stopIfTrue="1">
      <formula>LEN(TRIM($M$30))=0</formula>
    </cfRule>
  </conditionalFormatting>
  <conditionalFormatting sqref="R24">
    <cfRule type="expression" dxfId="11431" priority="477" stopIfTrue="1">
      <formula>LEN(TRIM($R$24))=0</formula>
    </cfRule>
  </conditionalFormatting>
  <conditionalFormatting sqref="S24">
    <cfRule type="expression" dxfId="11430" priority="478" stopIfTrue="1">
      <formula>LEN(TRIM($S$24))=0</formula>
    </cfRule>
  </conditionalFormatting>
  <conditionalFormatting sqref="R25">
    <cfRule type="expression" dxfId="11429" priority="479" stopIfTrue="1">
      <formula>LEN(TRIM($R$25))=0</formula>
    </cfRule>
  </conditionalFormatting>
  <conditionalFormatting sqref="S25">
    <cfRule type="expression" dxfId="11428" priority="480" stopIfTrue="1">
      <formula>LEN(TRIM($S$25))=0</formula>
    </cfRule>
  </conditionalFormatting>
  <conditionalFormatting sqref="R26">
    <cfRule type="expression" dxfId="11427" priority="481" stopIfTrue="1">
      <formula>LEN(TRIM($R$26))=0</formula>
    </cfRule>
  </conditionalFormatting>
  <conditionalFormatting sqref="S26">
    <cfRule type="expression" dxfId="11426" priority="482" stopIfTrue="1">
      <formula>LEN(TRIM($S$26))=0</formula>
    </cfRule>
  </conditionalFormatting>
  <conditionalFormatting sqref="R27">
    <cfRule type="expression" dxfId="11425" priority="483" stopIfTrue="1">
      <formula>LEN(TRIM($R$27))=0</formula>
    </cfRule>
  </conditionalFormatting>
  <conditionalFormatting sqref="S27">
    <cfRule type="expression" dxfId="11424" priority="484" stopIfTrue="1">
      <formula>LEN(TRIM($S$27))=0</formula>
    </cfRule>
  </conditionalFormatting>
  <conditionalFormatting sqref="R28">
    <cfRule type="expression" dxfId="11423" priority="485" stopIfTrue="1">
      <formula>LEN(TRIM($R$28))=0</formula>
    </cfRule>
  </conditionalFormatting>
  <conditionalFormatting sqref="S28">
    <cfRule type="expression" dxfId="11422" priority="486" stopIfTrue="1">
      <formula>LEN(TRIM($S$28))=0</formula>
    </cfRule>
  </conditionalFormatting>
  <conditionalFormatting sqref="R29">
    <cfRule type="expression" dxfId="11421" priority="487" stopIfTrue="1">
      <formula>LEN(TRIM($R$29))=0</formula>
    </cfRule>
  </conditionalFormatting>
  <conditionalFormatting sqref="S29">
    <cfRule type="expression" dxfId="11420" priority="488" stopIfTrue="1">
      <formula>LEN(TRIM($S$29))=0</formula>
    </cfRule>
  </conditionalFormatting>
  <conditionalFormatting sqref="R30">
    <cfRule type="expression" dxfId="11419" priority="489" stopIfTrue="1">
      <formula>LEN(TRIM($R$30))=0</formula>
    </cfRule>
  </conditionalFormatting>
  <conditionalFormatting sqref="S30">
    <cfRule type="expression" dxfId="11418" priority="490" stopIfTrue="1">
      <formula>LEN(TRIM($S$30))=0</formula>
    </cfRule>
  </conditionalFormatting>
  <dataValidations count="1">
    <dataValidation type="whole" allowBlank="1" showErrorMessage="1" errorTitle="Input error" error="Enter a whole number." sqref="F13:M19 R13:S19 F24:M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196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CLAIMS_IndOS_Open_NonAdv</v>
      </c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CLAIMS_IndOS_Closed_NonAdv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6" t="s">
        <v>26</v>
      </c>
      <c r="D31" s="44" t="s">
        <v>153</v>
      </c>
      <c r="E31" s="44"/>
      <c r="F31" s="19">
        <f t="shared" ref="F31:L31" si="4">SUM(F24:F30)</f>
        <v>0</v>
      </c>
      <c r="G31" s="19">
        <f t="shared" si="4"/>
        <v>0</v>
      </c>
      <c r="H31" s="19">
        <f t="shared" si="4"/>
        <v>0</v>
      </c>
      <c r="I31" s="19">
        <f t="shared" si="4"/>
        <v>0</v>
      </c>
      <c r="J31" s="19">
        <f t="shared" si="4"/>
        <v>0</v>
      </c>
      <c r="K31" s="19">
        <f t="shared" si="4"/>
        <v>0</v>
      </c>
      <c r="L31" s="19">
        <f t="shared" si="4"/>
        <v>0</v>
      </c>
      <c r="M31" s="19">
        <f t="shared" ref="M31" si="5">SUM(M24:M30)</f>
        <v>0</v>
      </c>
      <c r="N31" s="19">
        <f t="shared" ref="N31:S31" si="6">SUM(N24:N30)</f>
        <v>0</v>
      </c>
      <c r="O31" s="19">
        <f>SUM(O24:O30)</f>
        <v>0</v>
      </c>
      <c r="P31" s="19">
        <f>SUM(P24:P30)</f>
        <v>0</v>
      </c>
      <c r="Q31" s="19">
        <f t="shared" si="6"/>
        <v>0</v>
      </c>
      <c r="R31" s="19">
        <f>SUM(R24:R30)</f>
        <v>0</v>
      </c>
      <c r="S31" s="19">
        <f t="shared" si="6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7">G13/G$20</f>
        <v>#DIV/0!</v>
      </c>
      <c r="H36" s="172" t="e">
        <f t="shared" si="7"/>
        <v>#DIV/0!</v>
      </c>
      <c r="I36" s="172" t="e">
        <f t="shared" si="7"/>
        <v>#DIV/0!</v>
      </c>
      <c r="J36" s="172" t="e">
        <f t="shared" si="7"/>
        <v>#DIV/0!</v>
      </c>
      <c r="K36" s="172" t="e">
        <f t="shared" si="7"/>
        <v>#DIV/0!</v>
      </c>
      <c r="L36" s="172" t="e">
        <f t="shared" si="7"/>
        <v>#DIV/0!</v>
      </c>
      <c r="M36" s="172" t="e">
        <f t="shared" ref="M36" si="8">M13/M$20</f>
        <v>#DIV/0!</v>
      </c>
      <c r="N36" s="172" t="e">
        <f t="shared" si="7"/>
        <v>#DIV/0!</v>
      </c>
      <c r="O36" s="172" t="e">
        <f t="shared" si="7"/>
        <v>#DIV/0!</v>
      </c>
      <c r="P36" s="172" t="e">
        <f t="shared" si="7"/>
        <v>#DIV/0!</v>
      </c>
      <c r="Q36" s="172" t="e">
        <f t="shared" si="7"/>
        <v>#DIV/0!</v>
      </c>
      <c r="R36" s="172" t="e">
        <f t="shared" si="7"/>
        <v>#DIV/0!</v>
      </c>
      <c r="S36" s="172" t="e">
        <f t="shared" si="7"/>
        <v>#DIV/0!</v>
      </c>
    </row>
    <row r="37" spans="4:19" x14ac:dyDescent="0.55000000000000004">
      <c r="D37" s="1" t="s">
        <v>220</v>
      </c>
      <c r="F37" s="172" t="e">
        <f t="shared" ref="F37:S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 t="e">
        <f t="shared" si="9"/>
        <v>#DIV/0!</v>
      </c>
      <c r="L37" s="172" t="e">
        <f t="shared" si="9"/>
        <v>#DIV/0!</v>
      </c>
      <c r="M37" s="172" t="e">
        <f t="shared" ref="M37" si="10">M14/M$20</f>
        <v>#DIV/0!</v>
      </c>
      <c r="N37" s="172" t="e">
        <f t="shared" si="9"/>
        <v>#DIV/0!</v>
      </c>
      <c r="O37" s="172" t="e">
        <f t="shared" si="9"/>
        <v>#DIV/0!</v>
      </c>
      <c r="P37" s="172" t="e">
        <f t="shared" si="9"/>
        <v>#DIV/0!</v>
      </c>
      <c r="Q37" s="172" t="e">
        <f t="shared" si="9"/>
        <v>#DIV/0!</v>
      </c>
      <c r="R37" s="172" t="e">
        <f t="shared" si="9"/>
        <v>#DIV/0!</v>
      </c>
      <c r="S37" s="172" t="e">
        <f t="shared" si="9"/>
        <v>#DIV/0!</v>
      </c>
    </row>
    <row r="38" spans="4:19" x14ac:dyDescent="0.55000000000000004">
      <c r="D38" s="1" t="s">
        <v>222</v>
      </c>
      <c r="F38" s="172" t="e">
        <f t="shared" ref="F38:S38" si="11">F15/F$20</f>
        <v>#DIV/0!</v>
      </c>
      <c r="G38" s="172" t="e">
        <f t="shared" si="11"/>
        <v>#DIV/0!</v>
      </c>
      <c r="H38" s="172" t="e">
        <f t="shared" si="11"/>
        <v>#DIV/0!</v>
      </c>
      <c r="I38" s="172" t="e">
        <f t="shared" si="11"/>
        <v>#DIV/0!</v>
      </c>
      <c r="J38" s="172" t="e">
        <f t="shared" si="11"/>
        <v>#DIV/0!</v>
      </c>
      <c r="K38" s="172" t="e">
        <f t="shared" si="11"/>
        <v>#DIV/0!</v>
      </c>
      <c r="L38" s="172" t="e">
        <f t="shared" si="11"/>
        <v>#DIV/0!</v>
      </c>
      <c r="M38" s="172" t="e">
        <f t="shared" ref="M38" si="12">M15/M$20</f>
        <v>#DIV/0!</v>
      </c>
      <c r="N38" s="172" t="e">
        <f t="shared" si="11"/>
        <v>#DIV/0!</v>
      </c>
      <c r="O38" s="172" t="e">
        <f t="shared" si="11"/>
        <v>#DIV/0!</v>
      </c>
      <c r="P38" s="172" t="e">
        <f t="shared" si="11"/>
        <v>#DIV/0!</v>
      </c>
      <c r="Q38" s="172" t="e">
        <f t="shared" si="11"/>
        <v>#DIV/0!</v>
      </c>
      <c r="R38" s="172" t="e">
        <f t="shared" si="11"/>
        <v>#DIV/0!</v>
      </c>
      <c r="S38" s="172" t="e">
        <f t="shared" si="11"/>
        <v>#DIV/0!</v>
      </c>
    </row>
    <row r="39" spans="4:19" x14ac:dyDescent="0.55000000000000004">
      <c r="D39" s="1" t="s">
        <v>223</v>
      </c>
      <c r="F39" s="172" t="e">
        <f t="shared" ref="F39:S39" si="13">F16/F$20</f>
        <v>#DIV/0!</v>
      </c>
      <c r="G39" s="172" t="e">
        <f t="shared" si="13"/>
        <v>#DIV/0!</v>
      </c>
      <c r="H39" s="172" t="e">
        <f t="shared" si="13"/>
        <v>#DIV/0!</v>
      </c>
      <c r="I39" s="172" t="e">
        <f t="shared" si="13"/>
        <v>#DIV/0!</v>
      </c>
      <c r="J39" s="172" t="e">
        <f t="shared" si="13"/>
        <v>#DIV/0!</v>
      </c>
      <c r="K39" s="172" t="e">
        <f t="shared" si="13"/>
        <v>#DIV/0!</v>
      </c>
      <c r="L39" s="172" t="e">
        <f t="shared" si="13"/>
        <v>#DIV/0!</v>
      </c>
      <c r="M39" s="172" t="e">
        <f t="shared" ref="M39" si="14">M16/M$20</f>
        <v>#DIV/0!</v>
      </c>
      <c r="N39" s="172" t="e">
        <f t="shared" si="13"/>
        <v>#DIV/0!</v>
      </c>
      <c r="O39" s="172" t="e">
        <f t="shared" si="13"/>
        <v>#DIV/0!</v>
      </c>
      <c r="P39" s="172" t="e">
        <f t="shared" si="13"/>
        <v>#DIV/0!</v>
      </c>
      <c r="Q39" s="172" t="e">
        <f t="shared" si="13"/>
        <v>#DIV/0!</v>
      </c>
      <c r="R39" s="172" t="e">
        <f t="shared" si="13"/>
        <v>#DIV/0!</v>
      </c>
      <c r="S39" s="172" t="e">
        <f t="shared" si="13"/>
        <v>#DIV/0!</v>
      </c>
    </row>
    <row r="40" spans="4:19" x14ac:dyDescent="0.55000000000000004">
      <c r="D40" s="1" t="s">
        <v>224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si="15"/>
        <v>#DIV/0!</v>
      </c>
      <c r="O40" s="172" t="e">
        <f t="shared" si="15"/>
        <v>#DIV/0!</v>
      </c>
      <c r="P40" s="172" t="e">
        <f t="shared" si="15"/>
        <v>#DIV/0!</v>
      </c>
      <c r="Q40" s="172" t="e">
        <f t="shared" si="15"/>
        <v>#DIV/0!</v>
      </c>
      <c r="R40" s="172" t="e">
        <f t="shared" si="15"/>
        <v>#DIV/0!</v>
      </c>
      <c r="S40" s="172" t="e">
        <f t="shared" si="15"/>
        <v>#DIV/0!</v>
      </c>
    </row>
    <row r="41" spans="4:19" x14ac:dyDescent="0.55000000000000004">
      <c r="D41" s="1" t="s">
        <v>225</v>
      </c>
      <c r="F41" s="172" t="e">
        <f t="shared" ref="F41:S41" si="17">F18/F$20</f>
        <v>#DIV/0!</v>
      </c>
      <c r="G41" s="172" t="e">
        <f t="shared" si="17"/>
        <v>#DIV/0!</v>
      </c>
      <c r="H41" s="172" t="e">
        <f t="shared" si="17"/>
        <v>#DIV/0!</v>
      </c>
      <c r="I41" s="172" t="e">
        <f t="shared" si="17"/>
        <v>#DIV/0!</v>
      </c>
      <c r="J41" s="172" t="e">
        <f t="shared" si="17"/>
        <v>#DIV/0!</v>
      </c>
      <c r="K41" s="172" t="e">
        <f t="shared" si="17"/>
        <v>#DIV/0!</v>
      </c>
      <c r="L41" s="172" t="e">
        <f t="shared" si="17"/>
        <v>#DIV/0!</v>
      </c>
      <c r="M41" s="172" t="e">
        <f t="shared" ref="M41" si="18">M18/M$20</f>
        <v>#DIV/0!</v>
      </c>
      <c r="N41" s="172" t="e">
        <f t="shared" si="17"/>
        <v>#DIV/0!</v>
      </c>
      <c r="O41" s="172" t="e">
        <f t="shared" si="17"/>
        <v>#DIV/0!</v>
      </c>
      <c r="P41" s="172" t="e">
        <f t="shared" si="17"/>
        <v>#DIV/0!</v>
      </c>
      <c r="Q41" s="172" t="e">
        <f t="shared" si="17"/>
        <v>#DIV/0!</v>
      </c>
      <c r="R41" s="172" t="e">
        <f t="shared" si="17"/>
        <v>#DIV/0!</v>
      </c>
      <c r="S41" s="172" t="e">
        <f t="shared" si="17"/>
        <v>#DIV/0!</v>
      </c>
    </row>
    <row r="42" spans="4:19" x14ac:dyDescent="0.55000000000000004">
      <c r="D42" s="1" t="s">
        <v>226</v>
      </c>
      <c r="F42" s="172" t="e">
        <f t="shared" ref="F42:S42" si="19">F19/F$20</f>
        <v>#DIV/0!</v>
      </c>
      <c r="G42" s="172" t="e">
        <f t="shared" si="19"/>
        <v>#DIV/0!</v>
      </c>
      <c r="H42" s="172" t="e">
        <f t="shared" si="19"/>
        <v>#DIV/0!</v>
      </c>
      <c r="I42" s="172" t="e">
        <f t="shared" si="19"/>
        <v>#DIV/0!</v>
      </c>
      <c r="J42" s="172" t="e">
        <f t="shared" si="19"/>
        <v>#DIV/0!</v>
      </c>
      <c r="K42" s="172" t="e">
        <f t="shared" si="19"/>
        <v>#DIV/0!</v>
      </c>
      <c r="L42" s="172" t="e">
        <f t="shared" si="19"/>
        <v>#DIV/0!</v>
      </c>
      <c r="M42" s="172" t="e">
        <f t="shared" ref="M42" si="20">M19/M$20</f>
        <v>#DIV/0!</v>
      </c>
      <c r="N42" s="172" t="e">
        <f t="shared" si="19"/>
        <v>#DIV/0!</v>
      </c>
      <c r="O42" s="172" t="e">
        <f t="shared" si="19"/>
        <v>#DIV/0!</v>
      </c>
      <c r="P42" s="172" t="e">
        <f t="shared" si="19"/>
        <v>#DIV/0!</v>
      </c>
      <c r="Q42" s="172" t="e">
        <f t="shared" si="19"/>
        <v>#DIV/0!</v>
      </c>
      <c r="R42" s="172" t="e">
        <f t="shared" si="19"/>
        <v>#DIV/0!</v>
      </c>
      <c r="S42" s="172" t="e">
        <f t="shared" si="19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21">G24/G$31</f>
        <v>#DIV/0!</v>
      </c>
      <c r="H45" s="172" t="e">
        <f t="shared" si="21"/>
        <v>#DIV/0!</v>
      </c>
      <c r="I45" s="172" t="e">
        <f t="shared" si="21"/>
        <v>#DIV/0!</v>
      </c>
      <c r="J45" s="172" t="e">
        <f t="shared" si="21"/>
        <v>#DIV/0!</v>
      </c>
      <c r="K45" s="172" t="e">
        <f t="shared" si="21"/>
        <v>#DIV/0!</v>
      </c>
      <c r="L45" s="172" t="e">
        <f t="shared" si="21"/>
        <v>#DIV/0!</v>
      </c>
      <c r="M45" s="172" t="e">
        <f t="shared" ref="M45" si="22">M24/M$31</f>
        <v>#DIV/0!</v>
      </c>
      <c r="N45" s="172" t="e">
        <f t="shared" si="21"/>
        <v>#DIV/0!</v>
      </c>
      <c r="O45" s="172" t="e">
        <f t="shared" si="21"/>
        <v>#DIV/0!</v>
      </c>
      <c r="P45" s="172" t="e">
        <f t="shared" si="21"/>
        <v>#DIV/0!</v>
      </c>
      <c r="Q45" s="172" t="e">
        <f t="shared" si="21"/>
        <v>#DIV/0!</v>
      </c>
      <c r="R45" s="172" t="e">
        <f t="shared" si="21"/>
        <v>#DIV/0!</v>
      </c>
      <c r="S45" s="172" t="e">
        <f t="shared" si="21"/>
        <v>#DIV/0!</v>
      </c>
    </row>
    <row r="46" spans="4:19" x14ac:dyDescent="0.55000000000000004">
      <c r="D46" s="1" t="s">
        <v>220</v>
      </c>
      <c r="F46" s="172" t="e">
        <f t="shared" ref="F46:S46" si="23">F25/F$31</f>
        <v>#DIV/0!</v>
      </c>
      <c r="G46" s="172" t="e">
        <f t="shared" si="23"/>
        <v>#DIV/0!</v>
      </c>
      <c r="H46" s="172" t="e">
        <f t="shared" si="23"/>
        <v>#DIV/0!</v>
      </c>
      <c r="I46" s="172" t="e">
        <f t="shared" si="23"/>
        <v>#DIV/0!</v>
      </c>
      <c r="J46" s="172" t="e">
        <f t="shared" si="23"/>
        <v>#DIV/0!</v>
      </c>
      <c r="K46" s="172" t="e">
        <f t="shared" si="23"/>
        <v>#DIV/0!</v>
      </c>
      <c r="L46" s="172" t="e">
        <f t="shared" si="23"/>
        <v>#DIV/0!</v>
      </c>
      <c r="M46" s="172" t="e">
        <f t="shared" ref="M46" si="24">M25/M$31</f>
        <v>#DIV/0!</v>
      </c>
      <c r="N46" s="172" t="e">
        <f t="shared" si="23"/>
        <v>#DIV/0!</v>
      </c>
      <c r="O46" s="172" t="e">
        <f t="shared" si="23"/>
        <v>#DIV/0!</v>
      </c>
      <c r="P46" s="172" t="e">
        <f t="shared" si="23"/>
        <v>#DIV/0!</v>
      </c>
      <c r="Q46" s="172" t="e">
        <f t="shared" si="23"/>
        <v>#DIV/0!</v>
      </c>
      <c r="R46" s="172" t="e">
        <f t="shared" si="23"/>
        <v>#DIV/0!</v>
      </c>
      <c r="S46" s="172" t="e">
        <f t="shared" si="23"/>
        <v>#DIV/0!</v>
      </c>
    </row>
    <row r="47" spans="4:19" x14ac:dyDescent="0.55000000000000004">
      <c r="D47" s="1" t="s">
        <v>222</v>
      </c>
      <c r="F47" s="172" t="e">
        <f t="shared" ref="F47:S47" si="25">F26/F$31</f>
        <v>#DIV/0!</v>
      </c>
      <c r="G47" s="172" t="e">
        <f t="shared" si="25"/>
        <v>#DIV/0!</v>
      </c>
      <c r="H47" s="172" t="e">
        <f t="shared" si="25"/>
        <v>#DIV/0!</v>
      </c>
      <c r="I47" s="172" t="e">
        <f t="shared" si="25"/>
        <v>#DIV/0!</v>
      </c>
      <c r="J47" s="172" t="e">
        <f t="shared" si="25"/>
        <v>#DIV/0!</v>
      </c>
      <c r="K47" s="172" t="e">
        <f t="shared" si="25"/>
        <v>#DIV/0!</v>
      </c>
      <c r="L47" s="172" t="e">
        <f t="shared" si="25"/>
        <v>#DIV/0!</v>
      </c>
      <c r="M47" s="172" t="e">
        <f t="shared" ref="M47" si="26">M26/M$31</f>
        <v>#DIV/0!</v>
      </c>
      <c r="N47" s="172" t="e">
        <f t="shared" si="25"/>
        <v>#DIV/0!</v>
      </c>
      <c r="O47" s="172" t="e">
        <f t="shared" si="25"/>
        <v>#DIV/0!</v>
      </c>
      <c r="P47" s="172" t="e">
        <f t="shared" si="25"/>
        <v>#DIV/0!</v>
      </c>
      <c r="Q47" s="172" t="e">
        <f t="shared" si="25"/>
        <v>#DIV/0!</v>
      </c>
      <c r="R47" s="172" t="e">
        <f t="shared" si="25"/>
        <v>#DIV/0!</v>
      </c>
      <c r="S47" s="172" t="e">
        <f t="shared" si="25"/>
        <v>#DIV/0!</v>
      </c>
    </row>
    <row r="48" spans="4:19" x14ac:dyDescent="0.55000000000000004">
      <c r="D48" s="1" t="s">
        <v>223</v>
      </c>
      <c r="F48" s="172" t="e">
        <f t="shared" ref="F48:S48" si="27">F27/F$31</f>
        <v>#DIV/0!</v>
      </c>
      <c r="G48" s="172" t="e">
        <f t="shared" si="27"/>
        <v>#DIV/0!</v>
      </c>
      <c r="H48" s="172" t="e">
        <f t="shared" si="27"/>
        <v>#DIV/0!</v>
      </c>
      <c r="I48" s="172" t="e">
        <f t="shared" si="27"/>
        <v>#DIV/0!</v>
      </c>
      <c r="J48" s="172" t="e">
        <f t="shared" si="27"/>
        <v>#DIV/0!</v>
      </c>
      <c r="K48" s="172" t="e">
        <f t="shared" si="27"/>
        <v>#DIV/0!</v>
      </c>
      <c r="L48" s="172" t="e">
        <f t="shared" si="27"/>
        <v>#DIV/0!</v>
      </c>
      <c r="M48" s="172" t="e">
        <f t="shared" ref="M48" si="28">M27/M$31</f>
        <v>#DIV/0!</v>
      </c>
      <c r="N48" s="172" t="e">
        <f t="shared" si="27"/>
        <v>#DIV/0!</v>
      </c>
      <c r="O48" s="172" t="e">
        <f t="shared" si="27"/>
        <v>#DIV/0!</v>
      </c>
      <c r="P48" s="172" t="e">
        <f t="shared" si="27"/>
        <v>#DIV/0!</v>
      </c>
      <c r="Q48" s="172" t="e">
        <f t="shared" si="27"/>
        <v>#DIV/0!</v>
      </c>
      <c r="R48" s="172" t="e">
        <f t="shared" si="27"/>
        <v>#DIV/0!</v>
      </c>
      <c r="S48" s="172" t="e">
        <f t="shared" si="27"/>
        <v>#DIV/0!</v>
      </c>
    </row>
    <row r="49" spans="4:19" x14ac:dyDescent="0.55000000000000004">
      <c r="D49" s="1" t="s">
        <v>224</v>
      </c>
      <c r="F49" s="172" t="e">
        <f t="shared" ref="F49:S49" si="29">F28/F$31</f>
        <v>#DIV/0!</v>
      </c>
      <c r="G49" s="172" t="e">
        <f t="shared" si="29"/>
        <v>#DIV/0!</v>
      </c>
      <c r="H49" s="172" t="e">
        <f t="shared" si="29"/>
        <v>#DIV/0!</v>
      </c>
      <c r="I49" s="172" t="e">
        <f t="shared" si="29"/>
        <v>#DIV/0!</v>
      </c>
      <c r="J49" s="172" t="e">
        <f t="shared" si="29"/>
        <v>#DIV/0!</v>
      </c>
      <c r="K49" s="172" t="e">
        <f t="shared" si="29"/>
        <v>#DIV/0!</v>
      </c>
      <c r="L49" s="172" t="e">
        <f t="shared" si="29"/>
        <v>#DIV/0!</v>
      </c>
      <c r="M49" s="172" t="e">
        <f t="shared" ref="M49" si="30">M28/M$31</f>
        <v>#DIV/0!</v>
      </c>
      <c r="N49" s="172" t="e">
        <f t="shared" si="29"/>
        <v>#DIV/0!</v>
      </c>
      <c r="O49" s="172" t="e">
        <f t="shared" si="29"/>
        <v>#DIV/0!</v>
      </c>
      <c r="P49" s="172" t="e">
        <f t="shared" si="29"/>
        <v>#DIV/0!</v>
      </c>
      <c r="Q49" s="172" t="e">
        <f t="shared" si="29"/>
        <v>#DIV/0!</v>
      </c>
      <c r="R49" s="172" t="e">
        <f t="shared" si="29"/>
        <v>#DIV/0!</v>
      </c>
      <c r="S49" s="172" t="e">
        <f t="shared" si="29"/>
        <v>#DIV/0!</v>
      </c>
    </row>
    <row r="50" spans="4:19" x14ac:dyDescent="0.55000000000000004">
      <c r="D50" s="1" t="s">
        <v>225</v>
      </c>
      <c r="F50" s="172" t="e">
        <f t="shared" ref="F50:S50" si="31">F29/F$31</f>
        <v>#DIV/0!</v>
      </c>
      <c r="G50" s="172" t="e">
        <f t="shared" si="31"/>
        <v>#DIV/0!</v>
      </c>
      <c r="H50" s="172" t="e">
        <f t="shared" si="31"/>
        <v>#DIV/0!</v>
      </c>
      <c r="I50" s="172" t="e">
        <f t="shared" si="31"/>
        <v>#DIV/0!</v>
      </c>
      <c r="J50" s="172" t="e">
        <f t="shared" si="31"/>
        <v>#DIV/0!</v>
      </c>
      <c r="K50" s="172" t="e">
        <f t="shared" si="31"/>
        <v>#DIV/0!</v>
      </c>
      <c r="L50" s="172" t="e">
        <f t="shared" si="31"/>
        <v>#DIV/0!</v>
      </c>
      <c r="M50" s="172" t="e">
        <f t="shared" ref="M50" si="32">M29/M$31</f>
        <v>#DIV/0!</v>
      </c>
      <c r="N50" s="172" t="e">
        <f t="shared" si="31"/>
        <v>#DIV/0!</v>
      </c>
      <c r="O50" s="172" t="e">
        <f t="shared" si="31"/>
        <v>#DIV/0!</v>
      </c>
      <c r="P50" s="172" t="e">
        <f t="shared" si="31"/>
        <v>#DIV/0!</v>
      </c>
      <c r="Q50" s="172" t="e">
        <f t="shared" si="31"/>
        <v>#DIV/0!</v>
      </c>
      <c r="R50" s="172" t="e">
        <f t="shared" si="31"/>
        <v>#DIV/0!</v>
      </c>
      <c r="S50" s="172" t="e">
        <f t="shared" si="31"/>
        <v>#DIV/0!</v>
      </c>
    </row>
    <row r="51" spans="4:19" x14ac:dyDescent="0.55000000000000004">
      <c r="D51" s="1" t="s">
        <v>226</v>
      </c>
      <c r="F51" s="172" t="e">
        <f t="shared" ref="F51:S51" si="33">F30/F$31</f>
        <v>#DIV/0!</v>
      </c>
      <c r="G51" s="172" t="e">
        <f t="shared" si="33"/>
        <v>#DIV/0!</v>
      </c>
      <c r="H51" s="172" t="e">
        <f t="shared" si="33"/>
        <v>#DIV/0!</v>
      </c>
      <c r="I51" s="172" t="e">
        <f t="shared" si="33"/>
        <v>#DIV/0!</v>
      </c>
      <c r="J51" s="172" t="e">
        <f t="shared" si="33"/>
        <v>#DIV/0!</v>
      </c>
      <c r="K51" s="172" t="e">
        <f t="shared" si="33"/>
        <v>#DIV/0!</v>
      </c>
      <c r="L51" s="172" t="e">
        <f t="shared" si="33"/>
        <v>#DIV/0!</v>
      </c>
      <c r="M51" s="172" t="e">
        <f t="shared" ref="M51" si="34">M30/M$31</f>
        <v>#DIV/0!</v>
      </c>
      <c r="N51" s="172" t="e">
        <f t="shared" si="33"/>
        <v>#DIV/0!</v>
      </c>
      <c r="O51" s="172" t="e">
        <f t="shared" si="33"/>
        <v>#DIV/0!</v>
      </c>
      <c r="P51" s="172" t="e">
        <f t="shared" si="33"/>
        <v>#DIV/0!</v>
      </c>
      <c r="Q51" s="172" t="e">
        <f t="shared" si="33"/>
        <v>#DIV/0!</v>
      </c>
      <c r="R51" s="172" t="e">
        <f t="shared" si="33"/>
        <v>#DIV/0!</v>
      </c>
      <c r="S51" s="172" t="e">
        <f t="shared" si="33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5">G24/G13</f>
        <v>#DIV/0!</v>
      </c>
      <c r="H54" s="1" t="e">
        <f t="shared" si="35"/>
        <v>#DIV/0!</v>
      </c>
      <c r="I54" s="1" t="e">
        <f t="shared" si="35"/>
        <v>#DIV/0!</v>
      </c>
      <c r="J54" s="1" t="e">
        <f t="shared" si="35"/>
        <v>#DIV/0!</v>
      </c>
      <c r="K54" s="1" t="e">
        <f t="shared" si="35"/>
        <v>#DIV/0!</v>
      </c>
      <c r="L54" s="1" t="e">
        <f t="shared" si="35"/>
        <v>#DIV/0!</v>
      </c>
      <c r="M54" s="1" t="e">
        <f t="shared" si="35"/>
        <v>#DIV/0!</v>
      </c>
      <c r="N54" s="1" t="e">
        <f t="shared" si="35"/>
        <v>#DIV/0!</v>
      </c>
      <c r="O54" s="1" t="e">
        <f t="shared" si="35"/>
        <v>#DIV/0!</v>
      </c>
      <c r="P54" s="1" t="e">
        <f t="shared" si="35"/>
        <v>#DIV/0!</v>
      </c>
      <c r="Q54" s="1" t="e">
        <f t="shared" si="35"/>
        <v>#DIV/0!</v>
      </c>
      <c r="R54" s="1" t="e">
        <f t="shared" si="35"/>
        <v>#DIV/0!</v>
      </c>
      <c r="S54" s="1" t="e">
        <f t="shared" si="35"/>
        <v>#DIV/0!</v>
      </c>
    </row>
    <row r="55" spans="4:19" x14ac:dyDescent="0.55000000000000004">
      <c r="D55" s="1" t="s">
        <v>220</v>
      </c>
      <c r="F55" s="1" t="e">
        <f t="shared" ref="F55:S55" si="36">F25/F14</f>
        <v>#DIV/0!</v>
      </c>
      <c r="G55" s="1" t="e">
        <f t="shared" si="36"/>
        <v>#DIV/0!</v>
      </c>
      <c r="H55" s="1" t="e">
        <f t="shared" si="36"/>
        <v>#DIV/0!</v>
      </c>
      <c r="I55" s="1" t="e">
        <f t="shared" si="36"/>
        <v>#DIV/0!</v>
      </c>
      <c r="J55" s="1" t="e">
        <f t="shared" si="36"/>
        <v>#DIV/0!</v>
      </c>
      <c r="K55" s="1" t="e">
        <f t="shared" si="36"/>
        <v>#DIV/0!</v>
      </c>
      <c r="L55" s="1" t="e">
        <f t="shared" si="36"/>
        <v>#DIV/0!</v>
      </c>
      <c r="M55" s="1" t="e">
        <f t="shared" si="36"/>
        <v>#DIV/0!</v>
      </c>
      <c r="N55" s="1" t="e">
        <f t="shared" si="36"/>
        <v>#DIV/0!</v>
      </c>
      <c r="O55" s="1" t="e">
        <f t="shared" si="36"/>
        <v>#DIV/0!</v>
      </c>
      <c r="P55" s="1" t="e">
        <f t="shared" si="36"/>
        <v>#DIV/0!</v>
      </c>
      <c r="Q55" s="1" t="e">
        <f t="shared" si="36"/>
        <v>#DIV/0!</v>
      </c>
      <c r="R55" s="1" t="e">
        <f t="shared" si="36"/>
        <v>#DIV/0!</v>
      </c>
      <c r="S55" s="1" t="e">
        <f t="shared" si="36"/>
        <v>#DIV/0!</v>
      </c>
    </row>
    <row r="56" spans="4:19" x14ac:dyDescent="0.55000000000000004">
      <c r="D56" s="1" t="s">
        <v>222</v>
      </c>
      <c r="F56" s="1" t="e">
        <f t="shared" ref="F56:S56" si="37">F26/F15</f>
        <v>#DIV/0!</v>
      </c>
      <c r="G56" s="1" t="e">
        <f t="shared" si="37"/>
        <v>#DIV/0!</v>
      </c>
      <c r="H56" s="1" t="e">
        <f t="shared" si="37"/>
        <v>#DIV/0!</v>
      </c>
      <c r="I56" s="1" t="e">
        <f t="shared" si="37"/>
        <v>#DIV/0!</v>
      </c>
      <c r="J56" s="1" t="e">
        <f t="shared" si="37"/>
        <v>#DIV/0!</v>
      </c>
      <c r="K56" s="1" t="e">
        <f t="shared" si="37"/>
        <v>#DIV/0!</v>
      </c>
      <c r="L56" s="1" t="e">
        <f t="shared" si="37"/>
        <v>#DIV/0!</v>
      </c>
      <c r="M56" s="1" t="e">
        <f t="shared" si="37"/>
        <v>#DIV/0!</v>
      </c>
      <c r="N56" s="1" t="e">
        <f t="shared" si="37"/>
        <v>#DIV/0!</v>
      </c>
      <c r="O56" s="1" t="e">
        <f t="shared" si="37"/>
        <v>#DIV/0!</v>
      </c>
      <c r="P56" s="1" t="e">
        <f t="shared" si="37"/>
        <v>#DIV/0!</v>
      </c>
      <c r="Q56" s="1" t="e">
        <f t="shared" si="37"/>
        <v>#DIV/0!</v>
      </c>
      <c r="R56" s="1" t="e">
        <f t="shared" si="37"/>
        <v>#DIV/0!</v>
      </c>
      <c r="S56" s="1" t="e">
        <f t="shared" si="37"/>
        <v>#DIV/0!</v>
      </c>
    </row>
    <row r="57" spans="4:19" x14ac:dyDescent="0.55000000000000004">
      <c r="D57" s="1" t="s">
        <v>223</v>
      </c>
      <c r="F57" s="1" t="e">
        <f t="shared" ref="F57:S57" si="38">F27/F16</f>
        <v>#DIV/0!</v>
      </c>
      <c r="G57" s="1" t="e">
        <f t="shared" si="38"/>
        <v>#DIV/0!</v>
      </c>
      <c r="H57" s="1" t="e">
        <f t="shared" si="38"/>
        <v>#DIV/0!</v>
      </c>
      <c r="I57" s="1" t="e">
        <f t="shared" si="38"/>
        <v>#DIV/0!</v>
      </c>
      <c r="J57" s="1" t="e">
        <f t="shared" si="38"/>
        <v>#DIV/0!</v>
      </c>
      <c r="K57" s="1" t="e">
        <f t="shared" si="38"/>
        <v>#DIV/0!</v>
      </c>
      <c r="L57" s="1" t="e">
        <f t="shared" si="38"/>
        <v>#DIV/0!</v>
      </c>
      <c r="M57" s="1" t="e">
        <f t="shared" si="38"/>
        <v>#DIV/0!</v>
      </c>
      <c r="N57" s="1" t="e">
        <f t="shared" si="38"/>
        <v>#DIV/0!</v>
      </c>
      <c r="O57" s="1" t="e">
        <f t="shared" si="38"/>
        <v>#DIV/0!</v>
      </c>
      <c r="P57" s="1" t="e">
        <f t="shared" si="38"/>
        <v>#DIV/0!</v>
      </c>
      <c r="Q57" s="1" t="e">
        <f t="shared" si="38"/>
        <v>#DIV/0!</v>
      </c>
      <c r="R57" s="1" t="e">
        <f t="shared" si="38"/>
        <v>#DIV/0!</v>
      </c>
      <c r="S57" s="1" t="e">
        <f t="shared" si="38"/>
        <v>#DIV/0!</v>
      </c>
    </row>
    <row r="58" spans="4:19" x14ac:dyDescent="0.55000000000000004">
      <c r="D58" s="1" t="s">
        <v>224</v>
      </c>
      <c r="F58" s="1" t="e">
        <f t="shared" ref="F58:S58" si="39">F28/F17</f>
        <v>#DIV/0!</v>
      </c>
      <c r="G58" s="1" t="e">
        <f t="shared" si="39"/>
        <v>#DIV/0!</v>
      </c>
      <c r="H58" s="1" t="e">
        <f t="shared" si="39"/>
        <v>#DIV/0!</v>
      </c>
      <c r="I58" s="1" t="e">
        <f t="shared" si="39"/>
        <v>#DIV/0!</v>
      </c>
      <c r="J58" s="1" t="e">
        <f t="shared" si="39"/>
        <v>#DIV/0!</v>
      </c>
      <c r="K58" s="1" t="e">
        <f t="shared" si="39"/>
        <v>#DIV/0!</v>
      </c>
      <c r="L58" s="1" t="e">
        <f t="shared" si="39"/>
        <v>#DIV/0!</v>
      </c>
      <c r="M58" s="1" t="e">
        <f t="shared" si="39"/>
        <v>#DIV/0!</v>
      </c>
      <c r="N58" s="1" t="e">
        <f t="shared" si="39"/>
        <v>#DIV/0!</v>
      </c>
      <c r="O58" s="1" t="e">
        <f t="shared" si="39"/>
        <v>#DIV/0!</v>
      </c>
      <c r="P58" s="1" t="e">
        <f t="shared" si="39"/>
        <v>#DIV/0!</v>
      </c>
      <c r="Q58" s="1" t="e">
        <f t="shared" si="39"/>
        <v>#DIV/0!</v>
      </c>
      <c r="R58" s="1" t="e">
        <f t="shared" si="39"/>
        <v>#DIV/0!</v>
      </c>
      <c r="S58" s="1" t="e">
        <f t="shared" si="39"/>
        <v>#DIV/0!</v>
      </c>
    </row>
    <row r="59" spans="4:19" x14ac:dyDescent="0.55000000000000004">
      <c r="D59" s="1" t="s">
        <v>225</v>
      </c>
      <c r="F59" s="1" t="e">
        <f t="shared" ref="F59:S59" si="40">F29/F18</f>
        <v>#DIV/0!</v>
      </c>
      <c r="G59" s="1" t="e">
        <f t="shared" si="40"/>
        <v>#DIV/0!</v>
      </c>
      <c r="H59" s="1" t="e">
        <f t="shared" si="40"/>
        <v>#DIV/0!</v>
      </c>
      <c r="I59" s="1" t="e">
        <f t="shared" si="40"/>
        <v>#DIV/0!</v>
      </c>
      <c r="J59" s="1" t="e">
        <f t="shared" si="40"/>
        <v>#DIV/0!</v>
      </c>
      <c r="K59" s="1" t="e">
        <f t="shared" si="40"/>
        <v>#DIV/0!</v>
      </c>
      <c r="L59" s="1" t="e">
        <f t="shared" si="40"/>
        <v>#DIV/0!</v>
      </c>
      <c r="M59" s="1" t="e">
        <f t="shared" si="40"/>
        <v>#DIV/0!</v>
      </c>
      <c r="N59" s="1" t="e">
        <f t="shared" si="40"/>
        <v>#DIV/0!</v>
      </c>
      <c r="O59" s="1" t="e">
        <f t="shared" si="40"/>
        <v>#DIV/0!</v>
      </c>
      <c r="P59" s="1" t="e">
        <f t="shared" si="40"/>
        <v>#DIV/0!</v>
      </c>
      <c r="Q59" s="1" t="e">
        <f t="shared" si="40"/>
        <v>#DIV/0!</v>
      </c>
      <c r="R59" s="1" t="e">
        <f t="shared" si="40"/>
        <v>#DIV/0!</v>
      </c>
      <c r="S59" s="1" t="e">
        <f t="shared" si="40"/>
        <v>#DIV/0!</v>
      </c>
    </row>
    <row r="60" spans="4:19" x14ac:dyDescent="0.55000000000000004">
      <c r="D60" s="1" t="s">
        <v>226</v>
      </c>
      <c r="F60" s="1" t="e">
        <f t="shared" ref="F60:S60" si="41">F30/F19</f>
        <v>#DIV/0!</v>
      </c>
      <c r="G60" s="1" t="e">
        <f t="shared" si="41"/>
        <v>#DIV/0!</v>
      </c>
      <c r="H60" s="1" t="e">
        <f t="shared" si="41"/>
        <v>#DIV/0!</v>
      </c>
      <c r="I60" s="1" t="e">
        <f t="shared" si="41"/>
        <v>#DIV/0!</v>
      </c>
      <c r="J60" s="1" t="e">
        <f t="shared" si="41"/>
        <v>#DIV/0!</v>
      </c>
      <c r="K60" s="1" t="e">
        <f t="shared" si="41"/>
        <v>#DIV/0!</v>
      </c>
      <c r="L60" s="1" t="e">
        <f t="shared" si="41"/>
        <v>#DIV/0!</v>
      </c>
      <c r="M60" s="1" t="e">
        <f t="shared" si="41"/>
        <v>#DIV/0!</v>
      </c>
      <c r="N60" s="1" t="e">
        <f t="shared" si="41"/>
        <v>#DIV/0!</v>
      </c>
      <c r="O60" s="1" t="e">
        <f t="shared" si="41"/>
        <v>#DIV/0!</v>
      </c>
      <c r="P60" s="1" t="e">
        <f t="shared" si="41"/>
        <v>#DIV/0!</v>
      </c>
      <c r="Q60" s="1" t="e">
        <f t="shared" si="41"/>
        <v>#DIV/0!</v>
      </c>
      <c r="R60" s="1" t="e">
        <f t="shared" si="41"/>
        <v>#DIV/0!</v>
      </c>
      <c r="S60" s="1" t="e">
        <f t="shared" si="41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S63" ca="1" si="42">INDIRECT($A$5&amp;"!"&amp;G62)+INDIRECT($A$6&amp;"!"&amp;G62)</f>
        <v>0</v>
      </c>
      <c r="H63" s="181">
        <f t="shared" ca="1" si="42"/>
        <v>0</v>
      </c>
      <c r="I63" s="181">
        <f t="shared" ca="1" si="42"/>
        <v>0</v>
      </c>
      <c r="J63" s="181">
        <f t="shared" ca="1" si="42"/>
        <v>0</v>
      </c>
      <c r="K63" s="181">
        <f t="shared" ca="1" si="42"/>
        <v>0</v>
      </c>
      <c r="L63" s="181">
        <f t="shared" ca="1" si="42"/>
        <v>0</v>
      </c>
      <c r="M63" s="181">
        <f t="shared" ref="M63" ca="1" si="43">INDIRECT($A$5&amp;"!"&amp;M62)+INDIRECT($A$6&amp;"!"&amp;M62)</f>
        <v>0</v>
      </c>
      <c r="N63" s="181">
        <f t="shared" ca="1" si="42"/>
        <v>0</v>
      </c>
      <c r="O63" s="181">
        <f t="shared" ca="1" si="42"/>
        <v>0</v>
      </c>
      <c r="P63" s="181">
        <f t="shared" ca="1" si="42"/>
        <v>0</v>
      </c>
      <c r="Q63" s="181">
        <f t="shared" ca="1" si="42"/>
        <v>0</v>
      </c>
      <c r="R63" s="181">
        <f t="shared" ca="1" si="42"/>
        <v>0</v>
      </c>
      <c r="S63" s="181">
        <f t="shared" ca="1" si="42"/>
        <v>0</v>
      </c>
    </row>
    <row r="64" spans="4:19" x14ac:dyDescent="0.55000000000000004">
      <c r="D64" s="1" t="s">
        <v>424</v>
      </c>
      <c r="F64" s="177" t="e">
        <f t="shared" ref="F64:S64" ca="1" si="44">2*F20/(F20+F63)-1</f>
        <v>#DIV/0!</v>
      </c>
      <c r="G64" s="177" t="e">
        <f t="shared" ca="1" si="44"/>
        <v>#DIV/0!</v>
      </c>
      <c r="H64" s="177" t="e">
        <f t="shared" ca="1" si="44"/>
        <v>#DIV/0!</v>
      </c>
      <c r="I64" s="177" t="e">
        <f t="shared" ca="1" si="44"/>
        <v>#DIV/0!</v>
      </c>
      <c r="J64" s="177" t="e">
        <f t="shared" ca="1" si="44"/>
        <v>#DIV/0!</v>
      </c>
      <c r="K64" s="177" t="e">
        <f t="shared" ca="1" si="44"/>
        <v>#DIV/0!</v>
      </c>
      <c r="L64" s="177" t="e">
        <f t="shared" ca="1" si="44"/>
        <v>#DIV/0!</v>
      </c>
      <c r="M64" s="177" t="e">
        <f t="shared" ca="1" si="44"/>
        <v>#DIV/0!</v>
      </c>
      <c r="N64" s="177" t="e">
        <f t="shared" ca="1" si="44"/>
        <v>#DIV/0!</v>
      </c>
      <c r="O64" s="177" t="e">
        <f t="shared" ca="1" si="44"/>
        <v>#DIV/0!</v>
      </c>
      <c r="P64" s="177" t="e">
        <f t="shared" ca="1" si="44"/>
        <v>#DIV/0!</v>
      </c>
      <c r="Q64" s="177" t="e">
        <f t="shared" ca="1" si="44"/>
        <v>#DIV/0!</v>
      </c>
      <c r="R64" s="177" t="e">
        <f t="shared" ca="1" si="44"/>
        <v>#DIV/0!</v>
      </c>
      <c r="S64" s="177" t="e">
        <f t="shared" ca="1" si="44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S66" ca="1" si="45">INDIRECT($A$5&amp;"!"&amp;G65)+INDIRECT($A$6&amp;"!"&amp;G65)</f>
        <v>0</v>
      </c>
      <c r="H66" s="181">
        <f t="shared" ca="1" si="45"/>
        <v>0</v>
      </c>
      <c r="I66" s="181">
        <f t="shared" ca="1" si="45"/>
        <v>0</v>
      </c>
      <c r="J66" s="181">
        <f t="shared" ca="1" si="45"/>
        <v>0</v>
      </c>
      <c r="K66" s="181">
        <f t="shared" ca="1" si="45"/>
        <v>0</v>
      </c>
      <c r="L66" s="181">
        <f t="shared" ca="1" si="45"/>
        <v>0</v>
      </c>
      <c r="M66" s="181">
        <f t="shared" ref="M66" ca="1" si="46">INDIRECT($A$5&amp;"!"&amp;M65)+INDIRECT($A$6&amp;"!"&amp;M65)</f>
        <v>0</v>
      </c>
      <c r="N66" s="181">
        <f t="shared" ca="1" si="45"/>
        <v>0</v>
      </c>
      <c r="O66" s="181">
        <f t="shared" ca="1" si="45"/>
        <v>0</v>
      </c>
      <c r="P66" s="181">
        <f t="shared" ca="1" si="45"/>
        <v>0</v>
      </c>
      <c r="Q66" s="181">
        <f t="shared" ca="1" si="45"/>
        <v>0</v>
      </c>
      <c r="R66" s="181">
        <f t="shared" ca="1" si="45"/>
        <v>0</v>
      </c>
      <c r="S66" s="181">
        <f t="shared" ca="1" si="45"/>
        <v>0</v>
      </c>
    </row>
    <row r="67" spans="4:19" x14ac:dyDescent="0.55000000000000004">
      <c r="D67" s="1" t="s">
        <v>425</v>
      </c>
      <c r="F67" s="177" t="e">
        <f t="shared" ref="F67:S67" ca="1" si="47">2*F31/(F31+F66)-1</f>
        <v>#DIV/0!</v>
      </c>
      <c r="G67" s="177" t="e">
        <f t="shared" ca="1" si="47"/>
        <v>#DIV/0!</v>
      </c>
      <c r="H67" s="177" t="e">
        <f t="shared" ca="1" si="47"/>
        <v>#DIV/0!</v>
      </c>
      <c r="I67" s="177" t="e">
        <f t="shared" ca="1" si="47"/>
        <v>#DIV/0!</v>
      </c>
      <c r="J67" s="177" t="e">
        <f t="shared" ca="1" si="47"/>
        <v>#DIV/0!</v>
      </c>
      <c r="K67" s="177" t="e">
        <f t="shared" ca="1" si="47"/>
        <v>#DIV/0!</v>
      </c>
      <c r="L67" s="177" t="e">
        <f t="shared" ca="1" si="47"/>
        <v>#DIV/0!</v>
      </c>
      <c r="M67" s="177" t="e">
        <f t="shared" ca="1" si="47"/>
        <v>#DIV/0!</v>
      </c>
      <c r="N67" s="177" t="e">
        <f t="shared" ca="1" si="47"/>
        <v>#DIV/0!</v>
      </c>
      <c r="O67" s="177" t="e">
        <f t="shared" ca="1" si="47"/>
        <v>#DIV/0!</v>
      </c>
      <c r="P67" s="177" t="e">
        <f t="shared" ca="1" si="47"/>
        <v>#DIV/0!</v>
      </c>
      <c r="Q67" s="177" t="e">
        <f t="shared" ca="1" si="47"/>
        <v>#DIV/0!</v>
      </c>
      <c r="R67" s="177" t="e">
        <f t="shared" ca="1" si="47"/>
        <v>#DIV/0!</v>
      </c>
      <c r="S67" s="177" t="e">
        <f t="shared" ca="1" si="47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48">G66/G63</f>
        <v>#DIV/0!</v>
      </c>
      <c r="H69" s="181" t="e">
        <f t="shared" ca="1" si="48"/>
        <v>#DIV/0!</v>
      </c>
      <c r="I69" s="181" t="e">
        <f t="shared" ca="1" si="48"/>
        <v>#DIV/0!</v>
      </c>
      <c r="J69" s="181" t="e">
        <f t="shared" ca="1" si="48"/>
        <v>#DIV/0!</v>
      </c>
      <c r="K69" s="181" t="e">
        <f t="shared" ca="1" si="48"/>
        <v>#DIV/0!</v>
      </c>
      <c r="L69" s="181" t="e">
        <f t="shared" ca="1" si="48"/>
        <v>#DIV/0!</v>
      </c>
      <c r="M69" s="181" t="e">
        <f t="shared" ref="M69" ca="1" si="49">M66/M63</f>
        <v>#DIV/0!</v>
      </c>
      <c r="N69" s="181" t="e">
        <f t="shared" ca="1" si="48"/>
        <v>#DIV/0!</v>
      </c>
      <c r="O69" s="181" t="e">
        <f t="shared" ca="1" si="48"/>
        <v>#DIV/0!</v>
      </c>
      <c r="P69" s="181" t="e">
        <f t="shared" ca="1" si="48"/>
        <v>#DIV/0!</v>
      </c>
      <c r="Q69" s="181" t="e">
        <f t="shared" ca="1" si="48"/>
        <v>#DIV/0!</v>
      </c>
      <c r="R69" s="181" t="e">
        <f t="shared" ca="1" si="48"/>
        <v>#DIV/0!</v>
      </c>
      <c r="S69" s="181" t="e">
        <f t="shared" ca="1" si="48"/>
        <v>#DIV/0!</v>
      </c>
    </row>
  </sheetData>
  <sheetProtection algorithmName="SHA-256" hashValue="sL2BcfuWrqicOPiTxPHXH+0+Dq0RtBKlcqfPyDHn22U=" saltValue="jF6yOnyjxhoav1OHK9mH/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417" priority="465" stopIfTrue="1">
      <formula>LEN(TRIM($F$13))=0</formula>
    </cfRule>
  </conditionalFormatting>
  <conditionalFormatting sqref="G13">
    <cfRule type="expression" dxfId="11416" priority="466" stopIfTrue="1">
      <formula>LEN(TRIM($G$13))=0</formula>
    </cfRule>
  </conditionalFormatting>
  <conditionalFormatting sqref="H13">
    <cfRule type="expression" dxfId="11415" priority="467" stopIfTrue="1">
      <formula>LEN(TRIM($H$13))=0</formula>
    </cfRule>
  </conditionalFormatting>
  <conditionalFormatting sqref="I13">
    <cfRule type="expression" dxfId="11414" priority="468" stopIfTrue="1">
      <formula>LEN(TRIM($I$13))=0</formula>
    </cfRule>
  </conditionalFormatting>
  <conditionalFormatting sqref="J13">
    <cfRule type="expression" dxfId="11413" priority="469" stopIfTrue="1">
      <formula>LEN(TRIM($J$13))=0</formula>
    </cfRule>
  </conditionalFormatting>
  <conditionalFormatting sqref="K13">
    <cfRule type="expression" dxfId="11412" priority="470" stopIfTrue="1">
      <formula>LEN(TRIM($K$13))=0</formula>
    </cfRule>
  </conditionalFormatting>
  <conditionalFormatting sqref="L13">
    <cfRule type="expression" dxfId="11411" priority="471" stopIfTrue="1">
      <formula>LEN(TRIM($L$13))=0</formula>
    </cfRule>
  </conditionalFormatting>
  <conditionalFormatting sqref="M13">
    <cfRule type="expression" dxfId="11410" priority="472" stopIfTrue="1">
      <formula>LEN(TRIM($M$13))=0</formula>
    </cfRule>
  </conditionalFormatting>
  <conditionalFormatting sqref="N13">
    <cfRule type="expression" dxfId="11409" priority="473" stopIfTrue="1">
      <formula>LEN(TRIM($N$13))=0</formula>
    </cfRule>
  </conditionalFormatting>
  <conditionalFormatting sqref="O13">
    <cfRule type="expression" dxfId="11408" priority="474" stopIfTrue="1">
      <formula>LEN(TRIM($O$13))=0</formula>
    </cfRule>
  </conditionalFormatting>
  <conditionalFormatting sqref="P13">
    <cfRule type="expression" dxfId="11407" priority="475" stopIfTrue="1">
      <formula>LEN(TRIM($P$13))=0</formula>
    </cfRule>
  </conditionalFormatting>
  <conditionalFormatting sqref="Q13">
    <cfRule type="expression" dxfId="11406" priority="476" stopIfTrue="1">
      <formula>LEN(TRIM($Q$13))=0</formula>
    </cfRule>
  </conditionalFormatting>
  <conditionalFormatting sqref="R13">
    <cfRule type="expression" dxfId="11405" priority="477" stopIfTrue="1">
      <formula>LEN(TRIM($R$13))=0</formula>
    </cfRule>
  </conditionalFormatting>
  <conditionalFormatting sqref="S13">
    <cfRule type="expression" dxfId="11404" priority="478" stopIfTrue="1">
      <formula>LEN(TRIM($S$13))=0</formula>
    </cfRule>
  </conditionalFormatting>
  <conditionalFormatting sqref="F14">
    <cfRule type="expression" dxfId="11403" priority="479" stopIfTrue="1">
      <formula>LEN(TRIM($F$14))=0</formula>
    </cfRule>
  </conditionalFormatting>
  <conditionalFormatting sqref="G14">
    <cfRule type="expression" dxfId="11402" priority="480" stopIfTrue="1">
      <formula>LEN(TRIM($G$14))=0</formula>
    </cfRule>
  </conditionalFormatting>
  <conditionalFormatting sqref="H14">
    <cfRule type="expression" dxfId="11401" priority="481" stopIfTrue="1">
      <formula>LEN(TRIM($H$14))=0</formula>
    </cfRule>
  </conditionalFormatting>
  <conditionalFormatting sqref="I14">
    <cfRule type="expression" dxfId="11400" priority="482" stopIfTrue="1">
      <formula>LEN(TRIM($I$14))=0</formula>
    </cfRule>
  </conditionalFormatting>
  <conditionalFormatting sqref="J14">
    <cfRule type="expression" dxfId="11399" priority="483" stopIfTrue="1">
      <formula>LEN(TRIM($J$14))=0</formula>
    </cfRule>
  </conditionalFormatting>
  <conditionalFormatting sqref="K14">
    <cfRule type="expression" dxfId="11398" priority="484" stopIfTrue="1">
      <formula>LEN(TRIM($K$14))=0</formula>
    </cfRule>
  </conditionalFormatting>
  <conditionalFormatting sqref="L14">
    <cfRule type="expression" dxfId="11397" priority="485" stopIfTrue="1">
      <formula>LEN(TRIM($L$14))=0</formula>
    </cfRule>
  </conditionalFormatting>
  <conditionalFormatting sqref="M14">
    <cfRule type="expression" dxfId="11396" priority="486" stopIfTrue="1">
      <formula>LEN(TRIM($M$14))=0</formula>
    </cfRule>
  </conditionalFormatting>
  <conditionalFormatting sqref="N14">
    <cfRule type="expression" dxfId="11395" priority="487" stopIfTrue="1">
      <formula>LEN(TRIM($N$14))=0</formula>
    </cfRule>
  </conditionalFormatting>
  <conditionalFormatting sqref="O14">
    <cfRule type="expression" dxfId="11394" priority="488" stopIfTrue="1">
      <formula>LEN(TRIM($O$14))=0</formula>
    </cfRule>
  </conditionalFormatting>
  <conditionalFormatting sqref="P14">
    <cfRule type="expression" dxfId="11393" priority="489" stopIfTrue="1">
      <formula>LEN(TRIM($P$14))=0</formula>
    </cfRule>
  </conditionalFormatting>
  <conditionalFormatting sqref="Q14">
    <cfRule type="expression" dxfId="11392" priority="490" stopIfTrue="1">
      <formula>LEN(TRIM($Q$14))=0</formula>
    </cfRule>
  </conditionalFormatting>
  <conditionalFormatting sqref="R14">
    <cfRule type="expression" dxfId="11391" priority="491" stopIfTrue="1">
      <formula>LEN(TRIM($R$14))=0</formula>
    </cfRule>
  </conditionalFormatting>
  <conditionalFormatting sqref="S14">
    <cfRule type="expression" dxfId="11390" priority="492" stopIfTrue="1">
      <formula>LEN(TRIM($S$14))=0</formula>
    </cfRule>
  </conditionalFormatting>
  <conditionalFormatting sqref="F15">
    <cfRule type="expression" dxfId="11389" priority="493" stopIfTrue="1">
      <formula>LEN(TRIM($F$15))=0</formula>
    </cfRule>
  </conditionalFormatting>
  <conditionalFormatting sqref="G15">
    <cfRule type="expression" dxfId="11388" priority="494" stopIfTrue="1">
      <formula>LEN(TRIM($G$15))=0</formula>
    </cfRule>
  </conditionalFormatting>
  <conditionalFormatting sqref="H15">
    <cfRule type="expression" dxfId="11387" priority="495" stopIfTrue="1">
      <formula>LEN(TRIM($H$15))=0</formula>
    </cfRule>
  </conditionalFormatting>
  <conditionalFormatting sqref="I15">
    <cfRule type="expression" dxfId="11386" priority="496" stopIfTrue="1">
      <formula>LEN(TRIM($I$15))=0</formula>
    </cfRule>
  </conditionalFormatting>
  <conditionalFormatting sqref="J15">
    <cfRule type="expression" dxfId="11385" priority="497" stopIfTrue="1">
      <formula>LEN(TRIM($J$15))=0</formula>
    </cfRule>
  </conditionalFormatting>
  <conditionalFormatting sqref="K15">
    <cfRule type="expression" dxfId="11384" priority="498" stopIfTrue="1">
      <formula>LEN(TRIM($K$15))=0</formula>
    </cfRule>
  </conditionalFormatting>
  <conditionalFormatting sqref="L15">
    <cfRule type="expression" dxfId="11383" priority="499" stopIfTrue="1">
      <formula>LEN(TRIM($L$15))=0</formula>
    </cfRule>
  </conditionalFormatting>
  <conditionalFormatting sqref="M15">
    <cfRule type="expression" dxfId="11382" priority="500" stopIfTrue="1">
      <formula>LEN(TRIM($M$15))=0</formula>
    </cfRule>
  </conditionalFormatting>
  <conditionalFormatting sqref="N15">
    <cfRule type="expression" dxfId="11381" priority="501" stopIfTrue="1">
      <formula>LEN(TRIM($N$15))=0</formula>
    </cfRule>
  </conditionalFormatting>
  <conditionalFormatting sqref="O15">
    <cfRule type="expression" dxfId="11380" priority="502" stopIfTrue="1">
      <formula>LEN(TRIM($O$15))=0</formula>
    </cfRule>
  </conditionalFormatting>
  <conditionalFormatting sqref="P15">
    <cfRule type="expression" dxfId="11379" priority="503" stopIfTrue="1">
      <formula>LEN(TRIM($P$15))=0</formula>
    </cfRule>
  </conditionalFormatting>
  <conditionalFormatting sqref="Q15">
    <cfRule type="expression" dxfId="11378" priority="504" stopIfTrue="1">
      <formula>LEN(TRIM($Q$15))=0</formula>
    </cfRule>
  </conditionalFormatting>
  <conditionalFormatting sqref="R15">
    <cfRule type="expression" dxfId="11377" priority="505" stopIfTrue="1">
      <formula>LEN(TRIM($R$15))=0</formula>
    </cfRule>
  </conditionalFormatting>
  <conditionalFormatting sqref="S15">
    <cfRule type="expression" dxfId="11376" priority="506" stopIfTrue="1">
      <formula>LEN(TRIM($S$15))=0</formula>
    </cfRule>
  </conditionalFormatting>
  <conditionalFormatting sqref="F16">
    <cfRule type="expression" dxfId="11375" priority="507" stopIfTrue="1">
      <formula>LEN(TRIM($F$16))=0</formula>
    </cfRule>
  </conditionalFormatting>
  <conditionalFormatting sqref="G16">
    <cfRule type="expression" dxfId="11374" priority="508" stopIfTrue="1">
      <formula>LEN(TRIM($G$16))=0</formula>
    </cfRule>
  </conditionalFormatting>
  <conditionalFormatting sqref="H16">
    <cfRule type="expression" dxfId="11373" priority="509" stopIfTrue="1">
      <formula>LEN(TRIM($H$16))=0</formula>
    </cfRule>
  </conditionalFormatting>
  <conditionalFormatting sqref="I16">
    <cfRule type="expression" dxfId="11372" priority="510" stopIfTrue="1">
      <formula>LEN(TRIM($I$16))=0</formula>
    </cfRule>
  </conditionalFormatting>
  <conditionalFormatting sqref="J16">
    <cfRule type="expression" dxfId="11371" priority="511" stopIfTrue="1">
      <formula>LEN(TRIM($J$16))=0</formula>
    </cfRule>
  </conditionalFormatting>
  <conditionalFormatting sqref="K16">
    <cfRule type="expression" dxfId="11370" priority="512" stopIfTrue="1">
      <formula>LEN(TRIM($K$16))=0</formula>
    </cfRule>
  </conditionalFormatting>
  <conditionalFormatting sqref="L16">
    <cfRule type="expression" dxfId="11369" priority="513" stopIfTrue="1">
      <formula>LEN(TRIM($L$16))=0</formula>
    </cfRule>
  </conditionalFormatting>
  <conditionalFormatting sqref="M16">
    <cfRule type="expression" dxfId="11368" priority="514" stopIfTrue="1">
      <formula>LEN(TRIM($M$16))=0</formula>
    </cfRule>
  </conditionalFormatting>
  <conditionalFormatting sqref="N16">
    <cfRule type="expression" dxfId="11367" priority="515" stopIfTrue="1">
      <formula>LEN(TRIM($N$16))=0</formula>
    </cfRule>
  </conditionalFormatting>
  <conditionalFormatting sqref="O16">
    <cfRule type="expression" dxfId="11366" priority="516" stopIfTrue="1">
      <formula>LEN(TRIM($O$16))=0</formula>
    </cfRule>
  </conditionalFormatting>
  <conditionalFormatting sqref="P16">
    <cfRule type="expression" dxfId="11365" priority="517" stopIfTrue="1">
      <formula>LEN(TRIM($P$16))=0</formula>
    </cfRule>
  </conditionalFormatting>
  <conditionalFormatting sqref="Q16">
    <cfRule type="expression" dxfId="11364" priority="518" stopIfTrue="1">
      <formula>LEN(TRIM($Q$16))=0</formula>
    </cfRule>
  </conditionalFormatting>
  <conditionalFormatting sqref="R16">
    <cfRule type="expression" dxfId="11363" priority="519" stopIfTrue="1">
      <formula>LEN(TRIM($R$16))=0</formula>
    </cfRule>
  </conditionalFormatting>
  <conditionalFormatting sqref="S16">
    <cfRule type="expression" dxfId="11362" priority="520" stopIfTrue="1">
      <formula>LEN(TRIM($S$16))=0</formula>
    </cfRule>
  </conditionalFormatting>
  <conditionalFormatting sqref="F17">
    <cfRule type="expression" dxfId="11361" priority="521" stopIfTrue="1">
      <formula>LEN(TRIM($F$17))=0</formula>
    </cfRule>
  </conditionalFormatting>
  <conditionalFormatting sqref="G17">
    <cfRule type="expression" dxfId="11360" priority="522" stopIfTrue="1">
      <formula>LEN(TRIM($G$17))=0</formula>
    </cfRule>
  </conditionalFormatting>
  <conditionalFormatting sqref="H17">
    <cfRule type="expression" dxfId="11359" priority="523" stopIfTrue="1">
      <formula>LEN(TRIM($H$17))=0</formula>
    </cfRule>
  </conditionalFormatting>
  <conditionalFormatting sqref="I17">
    <cfRule type="expression" dxfId="11358" priority="524" stopIfTrue="1">
      <formula>LEN(TRIM($I$17))=0</formula>
    </cfRule>
  </conditionalFormatting>
  <conditionalFormatting sqref="J17">
    <cfRule type="expression" dxfId="11357" priority="525" stopIfTrue="1">
      <formula>LEN(TRIM($J$17))=0</formula>
    </cfRule>
  </conditionalFormatting>
  <conditionalFormatting sqref="K17">
    <cfRule type="expression" dxfId="11356" priority="526" stopIfTrue="1">
      <formula>LEN(TRIM($K$17))=0</formula>
    </cfRule>
  </conditionalFormatting>
  <conditionalFormatting sqref="L17">
    <cfRule type="expression" dxfId="11355" priority="527" stopIfTrue="1">
      <formula>LEN(TRIM($L$17))=0</formula>
    </cfRule>
  </conditionalFormatting>
  <conditionalFormatting sqref="M17">
    <cfRule type="expression" dxfId="11354" priority="528" stopIfTrue="1">
      <formula>LEN(TRIM($M$17))=0</formula>
    </cfRule>
  </conditionalFormatting>
  <conditionalFormatting sqref="N17">
    <cfRule type="expression" dxfId="11353" priority="529" stopIfTrue="1">
      <formula>LEN(TRIM($N$17))=0</formula>
    </cfRule>
  </conditionalFormatting>
  <conditionalFormatting sqref="O17">
    <cfRule type="expression" dxfId="11352" priority="530" stopIfTrue="1">
      <formula>LEN(TRIM($O$17))=0</formula>
    </cfRule>
  </conditionalFormatting>
  <conditionalFormatting sqref="P17">
    <cfRule type="expression" dxfId="11351" priority="531" stopIfTrue="1">
      <formula>LEN(TRIM($P$17))=0</formula>
    </cfRule>
  </conditionalFormatting>
  <conditionalFormatting sqref="Q17">
    <cfRule type="expression" dxfId="11350" priority="532" stopIfTrue="1">
      <formula>LEN(TRIM($Q$17))=0</formula>
    </cfRule>
  </conditionalFormatting>
  <conditionalFormatting sqref="R17">
    <cfRule type="expression" dxfId="11349" priority="533" stopIfTrue="1">
      <formula>LEN(TRIM($R$17))=0</formula>
    </cfRule>
  </conditionalFormatting>
  <conditionalFormatting sqref="S17">
    <cfRule type="expression" dxfId="11348" priority="534" stopIfTrue="1">
      <formula>LEN(TRIM($S$17))=0</formula>
    </cfRule>
  </conditionalFormatting>
  <conditionalFormatting sqref="F18">
    <cfRule type="expression" dxfId="11347" priority="535" stopIfTrue="1">
      <formula>LEN(TRIM($F$18))=0</formula>
    </cfRule>
  </conditionalFormatting>
  <conditionalFormatting sqref="G18">
    <cfRule type="expression" dxfId="11346" priority="536" stopIfTrue="1">
      <formula>LEN(TRIM($G$18))=0</formula>
    </cfRule>
  </conditionalFormatting>
  <conditionalFormatting sqref="H18">
    <cfRule type="expression" dxfId="11345" priority="537" stopIfTrue="1">
      <formula>LEN(TRIM($H$18))=0</formula>
    </cfRule>
  </conditionalFormatting>
  <conditionalFormatting sqref="I18">
    <cfRule type="expression" dxfId="11344" priority="538" stopIfTrue="1">
      <formula>LEN(TRIM($I$18))=0</formula>
    </cfRule>
  </conditionalFormatting>
  <conditionalFormatting sqref="J18">
    <cfRule type="expression" dxfId="11343" priority="539" stopIfTrue="1">
      <formula>LEN(TRIM($J$18))=0</formula>
    </cfRule>
  </conditionalFormatting>
  <conditionalFormatting sqref="K18">
    <cfRule type="expression" dxfId="11342" priority="540" stopIfTrue="1">
      <formula>LEN(TRIM($K$18))=0</formula>
    </cfRule>
  </conditionalFormatting>
  <conditionalFormatting sqref="L18">
    <cfRule type="expression" dxfId="11341" priority="541" stopIfTrue="1">
      <formula>LEN(TRIM($L$18))=0</formula>
    </cfRule>
  </conditionalFormatting>
  <conditionalFormatting sqref="M18">
    <cfRule type="expression" dxfId="11340" priority="542" stopIfTrue="1">
      <formula>LEN(TRIM($M$18))=0</formula>
    </cfRule>
  </conditionalFormatting>
  <conditionalFormatting sqref="N18">
    <cfRule type="expression" dxfId="11339" priority="543" stopIfTrue="1">
      <formula>LEN(TRIM($N$18))=0</formula>
    </cfRule>
  </conditionalFormatting>
  <conditionalFormatting sqref="O18">
    <cfRule type="expression" dxfId="11338" priority="544" stopIfTrue="1">
      <formula>LEN(TRIM($O$18))=0</formula>
    </cfRule>
  </conditionalFormatting>
  <conditionalFormatting sqref="P18">
    <cfRule type="expression" dxfId="11337" priority="545" stopIfTrue="1">
      <formula>LEN(TRIM($P$18))=0</formula>
    </cfRule>
  </conditionalFormatting>
  <conditionalFormatting sqref="Q18">
    <cfRule type="expression" dxfId="11336" priority="546" stopIfTrue="1">
      <formula>LEN(TRIM($Q$18))=0</formula>
    </cfRule>
  </conditionalFormatting>
  <conditionalFormatting sqref="R18">
    <cfRule type="expression" dxfId="11335" priority="547" stopIfTrue="1">
      <formula>LEN(TRIM($R$18))=0</formula>
    </cfRule>
  </conditionalFormatting>
  <conditionalFormatting sqref="S18">
    <cfRule type="expression" dxfId="11334" priority="548" stopIfTrue="1">
      <formula>LEN(TRIM($S$18))=0</formula>
    </cfRule>
  </conditionalFormatting>
  <conditionalFormatting sqref="F19">
    <cfRule type="expression" dxfId="11333" priority="549" stopIfTrue="1">
      <formula>LEN(TRIM($F$19))=0</formula>
    </cfRule>
  </conditionalFormatting>
  <conditionalFormatting sqref="G19">
    <cfRule type="expression" dxfId="11332" priority="550" stopIfTrue="1">
      <formula>LEN(TRIM($G$19))=0</formula>
    </cfRule>
  </conditionalFormatting>
  <conditionalFormatting sqref="H19">
    <cfRule type="expression" dxfId="11331" priority="551" stopIfTrue="1">
      <formula>LEN(TRIM($H$19))=0</formula>
    </cfRule>
  </conditionalFormatting>
  <conditionalFormatting sqref="I19">
    <cfRule type="expression" dxfId="11330" priority="552" stopIfTrue="1">
      <formula>LEN(TRIM($I$19))=0</formula>
    </cfRule>
  </conditionalFormatting>
  <conditionalFormatting sqref="J19">
    <cfRule type="expression" dxfId="11329" priority="553" stopIfTrue="1">
      <formula>LEN(TRIM($J$19))=0</formula>
    </cfRule>
  </conditionalFormatting>
  <conditionalFormatting sqref="K19">
    <cfRule type="expression" dxfId="11328" priority="554" stopIfTrue="1">
      <formula>LEN(TRIM($K$19))=0</formula>
    </cfRule>
  </conditionalFormatting>
  <conditionalFormatting sqref="L19">
    <cfRule type="expression" dxfId="11327" priority="555" stopIfTrue="1">
      <formula>LEN(TRIM($L$19))=0</formula>
    </cfRule>
  </conditionalFormatting>
  <conditionalFormatting sqref="M19">
    <cfRule type="expression" dxfId="11326" priority="556" stopIfTrue="1">
      <formula>LEN(TRIM($M$19))=0</formula>
    </cfRule>
  </conditionalFormatting>
  <conditionalFormatting sqref="N19">
    <cfRule type="expression" dxfId="11325" priority="557" stopIfTrue="1">
      <formula>LEN(TRIM($N$19))=0</formula>
    </cfRule>
  </conditionalFormatting>
  <conditionalFormatting sqref="O19">
    <cfRule type="expression" dxfId="11324" priority="558" stopIfTrue="1">
      <formula>LEN(TRIM($O$19))=0</formula>
    </cfRule>
  </conditionalFormatting>
  <conditionalFormatting sqref="P19">
    <cfRule type="expression" dxfId="11323" priority="559" stopIfTrue="1">
      <formula>LEN(TRIM($P$19))=0</formula>
    </cfRule>
  </conditionalFormatting>
  <conditionalFormatting sqref="Q19">
    <cfRule type="expression" dxfId="11322" priority="560" stopIfTrue="1">
      <formula>LEN(TRIM($Q$19))=0</formula>
    </cfRule>
  </conditionalFormatting>
  <conditionalFormatting sqref="R19">
    <cfRule type="expression" dxfId="11321" priority="561" stopIfTrue="1">
      <formula>LEN(TRIM($R$19))=0</formula>
    </cfRule>
  </conditionalFormatting>
  <conditionalFormatting sqref="S19">
    <cfRule type="expression" dxfId="11320" priority="562" stopIfTrue="1">
      <formula>LEN(TRIM($S$19))=0</formula>
    </cfRule>
  </conditionalFormatting>
  <conditionalFormatting sqref="F24">
    <cfRule type="expression" dxfId="11319" priority="563" stopIfTrue="1">
      <formula>LEN(TRIM($F$24))=0</formula>
    </cfRule>
  </conditionalFormatting>
  <conditionalFormatting sqref="G24">
    <cfRule type="expression" dxfId="11318" priority="564" stopIfTrue="1">
      <formula>LEN(TRIM($G$24))=0</formula>
    </cfRule>
  </conditionalFormatting>
  <conditionalFormatting sqref="H24">
    <cfRule type="expression" dxfId="11317" priority="565" stopIfTrue="1">
      <formula>LEN(TRIM($H$24))=0</formula>
    </cfRule>
  </conditionalFormatting>
  <conditionalFormatting sqref="I24">
    <cfRule type="expression" dxfId="11316" priority="566" stopIfTrue="1">
      <formula>LEN(TRIM($I$24))=0</formula>
    </cfRule>
  </conditionalFormatting>
  <conditionalFormatting sqref="J24">
    <cfRule type="expression" dxfId="11315" priority="567" stopIfTrue="1">
      <formula>LEN(TRIM($J$24))=0</formula>
    </cfRule>
  </conditionalFormatting>
  <conditionalFormatting sqref="K24">
    <cfRule type="expression" dxfId="11314" priority="568" stopIfTrue="1">
      <formula>LEN(TRIM($K$24))=0</formula>
    </cfRule>
  </conditionalFormatting>
  <conditionalFormatting sqref="L24">
    <cfRule type="expression" dxfId="11313" priority="569" stopIfTrue="1">
      <formula>LEN(TRIM($L$24))=0</formula>
    </cfRule>
  </conditionalFormatting>
  <conditionalFormatting sqref="M24">
    <cfRule type="expression" dxfId="11312" priority="570" stopIfTrue="1">
      <formula>LEN(TRIM($M$24))=0</formula>
    </cfRule>
  </conditionalFormatting>
  <conditionalFormatting sqref="N24">
    <cfRule type="expression" dxfId="11311" priority="571" stopIfTrue="1">
      <formula>LEN(TRIM($N$24))=0</formula>
    </cfRule>
  </conditionalFormatting>
  <conditionalFormatting sqref="O24">
    <cfRule type="expression" dxfId="11310" priority="572" stopIfTrue="1">
      <formula>LEN(TRIM($O$24))=0</formula>
    </cfRule>
  </conditionalFormatting>
  <conditionalFormatting sqref="P24">
    <cfRule type="expression" dxfId="11309" priority="573" stopIfTrue="1">
      <formula>LEN(TRIM($P$24))=0</formula>
    </cfRule>
  </conditionalFormatting>
  <conditionalFormatting sqref="Q24">
    <cfRule type="expression" dxfId="11308" priority="574" stopIfTrue="1">
      <formula>LEN(TRIM($Q$24))=0</formula>
    </cfRule>
  </conditionalFormatting>
  <conditionalFormatting sqref="R24">
    <cfRule type="expression" dxfId="11307" priority="575" stopIfTrue="1">
      <formula>LEN(TRIM($R$24))=0</formula>
    </cfRule>
  </conditionalFormatting>
  <conditionalFormatting sqref="S24">
    <cfRule type="expression" dxfId="11306" priority="576" stopIfTrue="1">
      <formula>LEN(TRIM($S$24))=0</formula>
    </cfRule>
  </conditionalFormatting>
  <conditionalFormatting sqref="F25">
    <cfRule type="expression" dxfId="11305" priority="577" stopIfTrue="1">
      <formula>LEN(TRIM($F$25))=0</formula>
    </cfRule>
  </conditionalFormatting>
  <conditionalFormatting sqref="G25">
    <cfRule type="expression" dxfId="11304" priority="578" stopIfTrue="1">
      <formula>LEN(TRIM($G$25))=0</formula>
    </cfRule>
  </conditionalFormatting>
  <conditionalFormatting sqref="H25">
    <cfRule type="expression" dxfId="11303" priority="579" stopIfTrue="1">
      <formula>LEN(TRIM($H$25))=0</formula>
    </cfRule>
  </conditionalFormatting>
  <conditionalFormatting sqref="I25">
    <cfRule type="expression" dxfId="11302" priority="580" stopIfTrue="1">
      <formula>LEN(TRIM($I$25))=0</formula>
    </cfRule>
  </conditionalFormatting>
  <conditionalFormatting sqref="J25">
    <cfRule type="expression" dxfId="11301" priority="581" stopIfTrue="1">
      <formula>LEN(TRIM($J$25))=0</formula>
    </cfRule>
  </conditionalFormatting>
  <conditionalFormatting sqref="K25">
    <cfRule type="expression" dxfId="11300" priority="582" stopIfTrue="1">
      <formula>LEN(TRIM($K$25))=0</formula>
    </cfRule>
  </conditionalFormatting>
  <conditionalFormatting sqref="L25">
    <cfRule type="expression" dxfId="11299" priority="583" stopIfTrue="1">
      <formula>LEN(TRIM($L$25))=0</formula>
    </cfRule>
  </conditionalFormatting>
  <conditionalFormatting sqref="M25">
    <cfRule type="expression" dxfId="11298" priority="584" stopIfTrue="1">
      <formula>LEN(TRIM($M$25))=0</formula>
    </cfRule>
  </conditionalFormatting>
  <conditionalFormatting sqref="N25">
    <cfRule type="expression" dxfId="11297" priority="585" stopIfTrue="1">
      <formula>LEN(TRIM($N$25))=0</formula>
    </cfRule>
  </conditionalFormatting>
  <conditionalFormatting sqref="O25">
    <cfRule type="expression" dxfId="11296" priority="586" stopIfTrue="1">
      <formula>LEN(TRIM($O$25))=0</formula>
    </cfRule>
  </conditionalFormatting>
  <conditionalFormatting sqref="P25">
    <cfRule type="expression" dxfId="11295" priority="587" stopIfTrue="1">
      <formula>LEN(TRIM($P$25))=0</formula>
    </cfRule>
  </conditionalFormatting>
  <conditionalFormatting sqref="Q25">
    <cfRule type="expression" dxfId="11294" priority="588" stopIfTrue="1">
      <formula>LEN(TRIM($Q$25))=0</formula>
    </cfRule>
  </conditionalFormatting>
  <conditionalFormatting sqref="R25">
    <cfRule type="expression" dxfId="11293" priority="589" stopIfTrue="1">
      <formula>LEN(TRIM($R$25))=0</formula>
    </cfRule>
  </conditionalFormatting>
  <conditionalFormatting sqref="S25">
    <cfRule type="expression" dxfId="11292" priority="590" stopIfTrue="1">
      <formula>LEN(TRIM($S$25))=0</formula>
    </cfRule>
  </conditionalFormatting>
  <conditionalFormatting sqref="F26">
    <cfRule type="expression" dxfId="11291" priority="591" stopIfTrue="1">
      <formula>LEN(TRIM($F$26))=0</formula>
    </cfRule>
  </conditionalFormatting>
  <conditionalFormatting sqref="G26">
    <cfRule type="expression" dxfId="11290" priority="592" stopIfTrue="1">
      <formula>LEN(TRIM($G$26))=0</formula>
    </cfRule>
  </conditionalFormatting>
  <conditionalFormatting sqref="H26">
    <cfRule type="expression" dxfId="11289" priority="593" stopIfTrue="1">
      <formula>LEN(TRIM($H$26))=0</formula>
    </cfRule>
  </conditionalFormatting>
  <conditionalFormatting sqref="I26">
    <cfRule type="expression" dxfId="11288" priority="594" stopIfTrue="1">
      <formula>LEN(TRIM($I$26))=0</formula>
    </cfRule>
  </conditionalFormatting>
  <conditionalFormatting sqref="J26">
    <cfRule type="expression" dxfId="11287" priority="595" stopIfTrue="1">
      <formula>LEN(TRIM($J$26))=0</formula>
    </cfRule>
  </conditionalFormatting>
  <conditionalFormatting sqref="K26">
    <cfRule type="expression" dxfId="11286" priority="596" stopIfTrue="1">
      <formula>LEN(TRIM($K$26))=0</formula>
    </cfRule>
  </conditionalFormatting>
  <conditionalFormatting sqref="L26">
    <cfRule type="expression" dxfId="11285" priority="597" stopIfTrue="1">
      <formula>LEN(TRIM($L$26))=0</formula>
    </cfRule>
  </conditionalFormatting>
  <conditionalFormatting sqref="M26">
    <cfRule type="expression" dxfId="11284" priority="598" stopIfTrue="1">
      <formula>LEN(TRIM($M$26))=0</formula>
    </cfRule>
  </conditionalFormatting>
  <conditionalFormatting sqref="N26">
    <cfRule type="expression" dxfId="11283" priority="599" stopIfTrue="1">
      <formula>LEN(TRIM($N$26))=0</formula>
    </cfRule>
  </conditionalFormatting>
  <conditionalFormatting sqref="O26">
    <cfRule type="expression" dxfId="11282" priority="600" stopIfTrue="1">
      <formula>LEN(TRIM($O$26))=0</formula>
    </cfRule>
  </conditionalFormatting>
  <conditionalFormatting sqref="P26">
    <cfRule type="expression" dxfId="11281" priority="601" stopIfTrue="1">
      <formula>LEN(TRIM($P$26))=0</formula>
    </cfRule>
  </conditionalFormatting>
  <conditionalFormatting sqref="Q26">
    <cfRule type="expression" dxfId="11280" priority="602" stopIfTrue="1">
      <formula>LEN(TRIM($Q$26))=0</formula>
    </cfRule>
  </conditionalFormatting>
  <conditionalFormatting sqref="R26">
    <cfRule type="expression" dxfId="11279" priority="603" stopIfTrue="1">
      <formula>LEN(TRIM($R$26))=0</formula>
    </cfRule>
  </conditionalFormatting>
  <conditionalFormatting sqref="S26">
    <cfRule type="expression" dxfId="11278" priority="604" stopIfTrue="1">
      <formula>LEN(TRIM($S$26))=0</formula>
    </cfRule>
  </conditionalFormatting>
  <conditionalFormatting sqref="F27">
    <cfRule type="expression" dxfId="11277" priority="605" stopIfTrue="1">
      <formula>LEN(TRIM($F$27))=0</formula>
    </cfRule>
  </conditionalFormatting>
  <conditionalFormatting sqref="G27">
    <cfRule type="expression" dxfId="11276" priority="606" stopIfTrue="1">
      <formula>LEN(TRIM($G$27))=0</formula>
    </cfRule>
  </conditionalFormatting>
  <conditionalFormatting sqref="H27">
    <cfRule type="expression" dxfId="11275" priority="607" stopIfTrue="1">
      <formula>LEN(TRIM($H$27))=0</formula>
    </cfRule>
  </conditionalFormatting>
  <conditionalFormatting sqref="I27">
    <cfRule type="expression" dxfId="11274" priority="608" stopIfTrue="1">
      <formula>LEN(TRIM($I$27))=0</formula>
    </cfRule>
  </conditionalFormatting>
  <conditionalFormatting sqref="J27">
    <cfRule type="expression" dxfId="11273" priority="609" stopIfTrue="1">
      <formula>LEN(TRIM($J$27))=0</formula>
    </cfRule>
  </conditionalFormatting>
  <conditionalFormatting sqref="K27">
    <cfRule type="expression" dxfId="11272" priority="610" stopIfTrue="1">
      <formula>LEN(TRIM($K$27))=0</formula>
    </cfRule>
  </conditionalFormatting>
  <conditionalFormatting sqref="L27">
    <cfRule type="expression" dxfId="11271" priority="611" stopIfTrue="1">
      <formula>LEN(TRIM($L$27))=0</formula>
    </cfRule>
  </conditionalFormatting>
  <conditionalFormatting sqref="M27">
    <cfRule type="expression" dxfId="11270" priority="612" stopIfTrue="1">
      <formula>LEN(TRIM($M$27))=0</formula>
    </cfRule>
  </conditionalFormatting>
  <conditionalFormatting sqref="N27">
    <cfRule type="expression" dxfId="11269" priority="613" stopIfTrue="1">
      <formula>LEN(TRIM($N$27))=0</formula>
    </cfRule>
  </conditionalFormatting>
  <conditionalFormatting sqref="O27">
    <cfRule type="expression" dxfId="11268" priority="614" stopIfTrue="1">
      <formula>LEN(TRIM($O$27))=0</formula>
    </cfRule>
  </conditionalFormatting>
  <conditionalFormatting sqref="P27">
    <cfRule type="expression" dxfId="11267" priority="615" stopIfTrue="1">
      <formula>LEN(TRIM($P$27))=0</formula>
    </cfRule>
  </conditionalFormatting>
  <conditionalFormatting sqref="Q27">
    <cfRule type="expression" dxfId="11266" priority="616" stopIfTrue="1">
      <formula>LEN(TRIM($Q$27))=0</formula>
    </cfRule>
  </conditionalFormatting>
  <conditionalFormatting sqref="R27">
    <cfRule type="expression" dxfId="11265" priority="617" stopIfTrue="1">
      <formula>LEN(TRIM($R$27))=0</formula>
    </cfRule>
  </conditionalFormatting>
  <conditionalFormatting sqref="S27">
    <cfRule type="expression" dxfId="11264" priority="618" stopIfTrue="1">
      <formula>LEN(TRIM($S$27))=0</formula>
    </cfRule>
  </conditionalFormatting>
  <conditionalFormatting sqref="F28">
    <cfRule type="expression" dxfId="11263" priority="619" stopIfTrue="1">
      <formula>LEN(TRIM($F$28))=0</formula>
    </cfRule>
  </conditionalFormatting>
  <conditionalFormatting sqref="G28">
    <cfRule type="expression" dxfId="11262" priority="620" stopIfTrue="1">
      <formula>LEN(TRIM($G$28))=0</formula>
    </cfRule>
  </conditionalFormatting>
  <conditionalFormatting sqref="H28">
    <cfRule type="expression" dxfId="11261" priority="621" stopIfTrue="1">
      <formula>LEN(TRIM($H$28))=0</formula>
    </cfRule>
  </conditionalFormatting>
  <conditionalFormatting sqref="I28">
    <cfRule type="expression" dxfId="11260" priority="622" stopIfTrue="1">
      <formula>LEN(TRIM($I$28))=0</formula>
    </cfRule>
  </conditionalFormatting>
  <conditionalFormatting sqref="J28">
    <cfRule type="expression" dxfId="11259" priority="623" stopIfTrue="1">
      <formula>LEN(TRIM($J$28))=0</formula>
    </cfRule>
  </conditionalFormatting>
  <conditionalFormatting sqref="K28">
    <cfRule type="expression" dxfId="11258" priority="624" stopIfTrue="1">
      <formula>LEN(TRIM($K$28))=0</formula>
    </cfRule>
  </conditionalFormatting>
  <conditionalFormatting sqref="L28">
    <cfRule type="expression" dxfId="11257" priority="625" stopIfTrue="1">
      <formula>LEN(TRIM($L$28))=0</formula>
    </cfRule>
  </conditionalFormatting>
  <conditionalFormatting sqref="M28">
    <cfRule type="expression" dxfId="11256" priority="626" stopIfTrue="1">
      <formula>LEN(TRIM($M$28))=0</formula>
    </cfRule>
  </conditionalFormatting>
  <conditionalFormatting sqref="N28">
    <cfRule type="expression" dxfId="11255" priority="627" stopIfTrue="1">
      <formula>LEN(TRIM($N$28))=0</formula>
    </cfRule>
  </conditionalFormatting>
  <conditionalFormatting sqref="O28">
    <cfRule type="expression" dxfId="11254" priority="628" stopIfTrue="1">
      <formula>LEN(TRIM($O$28))=0</formula>
    </cfRule>
  </conditionalFormatting>
  <conditionalFormatting sqref="P28">
    <cfRule type="expression" dxfId="11253" priority="629" stopIfTrue="1">
      <formula>LEN(TRIM($P$28))=0</formula>
    </cfRule>
  </conditionalFormatting>
  <conditionalFormatting sqref="Q28">
    <cfRule type="expression" dxfId="11252" priority="630" stopIfTrue="1">
      <formula>LEN(TRIM($Q$28))=0</formula>
    </cfRule>
  </conditionalFormatting>
  <conditionalFormatting sqref="R28">
    <cfRule type="expression" dxfId="11251" priority="631" stopIfTrue="1">
      <formula>LEN(TRIM($R$28))=0</formula>
    </cfRule>
  </conditionalFormatting>
  <conditionalFormatting sqref="S28">
    <cfRule type="expression" dxfId="11250" priority="632" stopIfTrue="1">
      <formula>LEN(TRIM($S$28))=0</formula>
    </cfRule>
  </conditionalFormatting>
  <conditionalFormatting sqref="F29">
    <cfRule type="expression" dxfId="11249" priority="633" stopIfTrue="1">
      <formula>LEN(TRIM($F$29))=0</formula>
    </cfRule>
  </conditionalFormatting>
  <conditionalFormatting sqref="G29">
    <cfRule type="expression" dxfId="11248" priority="634" stopIfTrue="1">
      <formula>LEN(TRIM($G$29))=0</formula>
    </cfRule>
  </conditionalFormatting>
  <conditionalFormatting sqref="H29">
    <cfRule type="expression" dxfId="11247" priority="635" stopIfTrue="1">
      <formula>LEN(TRIM($H$29))=0</formula>
    </cfRule>
  </conditionalFormatting>
  <conditionalFormatting sqref="I29">
    <cfRule type="expression" dxfId="11246" priority="636" stopIfTrue="1">
      <formula>LEN(TRIM($I$29))=0</formula>
    </cfRule>
  </conditionalFormatting>
  <conditionalFormatting sqref="J29">
    <cfRule type="expression" dxfId="11245" priority="637" stopIfTrue="1">
      <formula>LEN(TRIM($J$29))=0</formula>
    </cfRule>
  </conditionalFormatting>
  <conditionalFormatting sqref="K29">
    <cfRule type="expression" dxfId="11244" priority="638" stopIfTrue="1">
      <formula>LEN(TRIM($K$29))=0</formula>
    </cfRule>
  </conditionalFormatting>
  <conditionalFormatting sqref="L29">
    <cfRule type="expression" dxfId="11243" priority="639" stopIfTrue="1">
      <formula>LEN(TRIM($L$29))=0</formula>
    </cfRule>
  </conditionalFormatting>
  <conditionalFormatting sqref="M29">
    <cfRule type="expression" dxfId="11242" priority="640" stopIfTrue="1">
      <formula>LEN(TRIM($M$29))=0</formula>
    </cfRule>
  </conditionalFormatting>
  <conditionalFormatting sqref="N29">
    <cfRule type="expression" dxfId="11241" priority="641" stopIfTrue="1">
      <formula>LEN(TRIM($N$29))=0</formula>
    </cfRule>
  </conditionalFormatting>
  <conditionalFormatting sqref="O29">
    <cfRule type="expression" dxfId="11240" priority="642" stopIfTrue="1">
      <formula>LEN(TRIM($O$29))=0</formula>
    </cfRule>
  </conditionalFormatting>
  <conditionalFormatting sqref="P29">
    <cfRule type="expression" dxfId="11239" priority="643" stopIfTrue="1">
      <formula>LEN(TRIM($P$29))=0</formula>
    </cfRule>
  </conditionalFormatting>
  <conditionalFormatting sqref="Q29">
    <cfRule type="expression" dxfId="11238" priority="644" stopIfTrue="1">
      <formula>LEN(TRIM($Q$29))=0</formula>
    </cfRule>
  </conditionalFormatting>
  <conditionalFormatting sqref="R29">
    <cfRule type="expression" dxfId="11237" priority="645" stopIfTrue="1">
      <formula>LEN(TRIM($R$29))=0</formula>
    </cfRule>
  </conditionalFormatting>
  <conditionalFormatting sqref="S29">
    <cfRule type="expression" dxfId="11236" priority="646" stopIfTrue="1">
      <formula>LEN(TRIM($S$29))=0</formula>
    </cfRule>
  </conditionalFormatting>
  <conditionalFormatting sqref="F30">
    <cfRule type="expression" dxfId="11235" priority="647" stopIfTrue="1">
      <formula>LEN(TRIM($F$30))=0</formula>
    </cfRule>
  </conditionalFormatting>
  <conditionalFormatting sqref="G30">
    <cfRule type="expression" dxfId="11234" priority="648" stopIfTrue="1">
      <formula>LEN(TRIM($G$30))=0</formula>
    </cfRule>
  </conditionalFormatting>
  <conditionalFormatting sqref="H30">
    <cfRule type="expression" dxfId="11233" priority="649" stopIfTrue="1">
      <formula>LEN(TRIM($H$30))=0</formula>
    </cfRule>
  </conditionalFormatting>
  <conditionalFormatting sqref="I30">
    <cfRule type="expression" dxfId="11232" priority="650" stopIfTrue="1">
      <formula>LEN(TRIM($I$30))=0</formula>
    </cfRule>
  </conditionalFormatting>
  <conditionalFormatting sqref="J30">
    <cfRule type="expression" dxfId="11231" priority="651" stopIfTrue="1">
      <formula>LEN(TRIM($J$30))=0</formula>
    </cfRule>
  </conditionalFormatting>
  <conditionalFormatting sqref="K30">
    <cfRule type="expression" dxfId="11230" priority="652" stopIfTrue="1">
      <formula>LEN(TRIM($K$30))=0</formula>
    </cfRule>
  </conditionalFormatting>
  <conditionalFormatting sqref="L30">
    <cfRule type="expression" dxfId="11229" priority="653" stopIfTrue="1">
      <formula>LEN(TRIM($L$30))=0</formula>
    </cfRule>
  </conditionalFormatting>
  <conditionalFormatting sqref="M30">
    <cfRule type="expression" dxfId="11228" priority="654" stopIfTrue="1">
      <formula>LEN(TRIM($M$30))=0</formula>
    </cfRule>
  </conditionalFormatting>
  <conditionalFormatting sqref="N30">
    <cfRule type="expression" dxfId="11227" priority="655" stopIfTrue="1">
      <formula>LEN(TRIM($N$30))=0</formula>
    </cfRule>
  </conditionalFormatting>
  <conditionalFormatting sqref="O30">
    <cfRule type="expression" dxfId="11226" priority="656" stopIfTrue="1">
      <formula>LEN(TRIM($O$30))=0</formula>
    </cfRule>
  </conditionalFormatting>
  <conditionalFormatting sqref="P30">
    <cfRule type="expression" dxfId="11225" priority="657" stopIfTrue="1">
      <formula>LEN(TRIM($P$30))=0</formula>
    </cfRule>
  </conditionalFormatting>
  <conditionalFormatting sqref="Q30">
    <cfRule type="expression" dxfId="11224" priority="658" stopIfTrue="1">
      <formula>LEN(TRIM($Q$30))=0</formula>
    </cfRule>
  </conditionalFormatting>
  <conditionalFormatting sqref="R30">
    <cfRule type="expression" dxfId="11223" priority="659" stopIfTrue="1">
      <formula>LEN(TRIM($R$30))=0</formula>
    </cfRule>
  </conditionalFormatting>
  <conditionalFormatting sqref="S30">
    <cfRule type="expression" dxfId="11222" priority="660" stopIfTrue="1">
      <formula>LEN(TRIM($S$30))=0</formula>
    </cfRule>
  </conditionalFormatting>
  <dataValidations count="1">
    <dataValidation type="whole" allowBlank="1" showErrorMessage="1" errorTitle="Input error" error="Enter a whole number." sqref="F13:S19 F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84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CLAIMS_IndIS_Open_Adv</v>
      </c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CLAIMS_IndIS_Closed_Adv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18"/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55000000000000004">
      <c r="D55" s="1" t="s">
        <v>220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55000000000000004">
      <c r="D56" s="1" t="s">
        <v>222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55000000000000004">
      <c r="D57" s="1" t="s">
        <v>223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55000000000000004">
      <c r="D58" s="1" t="s">
        <v>224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55000000000000004">
      <c r="D59" s="1" t="s">
        <v>225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55000000000000004">
      <c r="D60" s="1" t="s">
        <v>226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gpr47XEiFa+kVh/dTJwuUvKVnafI7cy2QViWnwGuY4U=" saltValue="rX0J7uTcYgagvNehFu6UH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221" priority="299" stopIfTrue="1">
      <formula>LEN(TRIM($F$13))=0</formula>
    </cfRule>
  </conditionalFormatting>
  <conditionalFormatting sqref="G13">
    <cfRule type="expression" dxfId="11220" priority="300" stopIfTrue="1">
      <formula>LEN(TRIM($G$13))=0</formula>
    </cfRule>
  </conditionalFormatting>
  <conditionalFormatting sqref="H13">
    <cfRule type="expression" dxfId="11219" priority="301" stopIfTrue="1">
      <formula>LEN(TRIM($H$13))=0</formula>
    </cfRule>
  </conditionalFormatting>
  <conditionalFormatting sqref="I13">
    <cfRule type="expression" dxfId="11218" priority="302" stopIfTrue="1">
      <formula>LEN(TRIM($I$13))=0</formula>
    </cfRule>
  </conditionalFormatting>
  <conditionalFormatting sqref="J13">
    <cfRule type="expression" dxfId="11217" priority="303" stopIfTrue="1">
      <formula>LEN(TRIM($J$13))=0</formula>
    </cfRule>
  </conditionalFormatting>
  <conditionalFormatting sqref="F14">
    <cfRule type="expression" dxfId="11216" priority="304" stopIfTrue="1">
      <formula>LEN(TRIM($F$14))=0</formula>
    </cfRule>
  </conditionalFormatting>
  <conditionalFormatting sqref="G14">
    <cfRule type="expression" dxfId="11215" priority="305" stopIfTrue="1">
      <formula>LEN(TRIM($G$14))=0</formula>
    </cfRule>
  </conditionalFormatting>
  <conditionalFormatting sqref="H14">
    <cfRule type="expression" dxfId="11214" priority="306" stopIfTrue="1">
      <formula>LEN(TRIM($H$14))=0</formula>
    </cfRule>
  </conditionalFormatting>
  <conditionalFormatting sqref="I14">
    <cfRule type="expression" dxfId="11213" priority="307" stopIfTrue="1">
      <formula>LEN(TRIM($I$14))=0</formula>
    </cfRule>
  </conditionalFormatting>
  <conditionalFormatting sqref="J14">
    <cfRule type="expression" dxfId="11212" priority="308" stopIfTrue="1">
      <formula>LEN(TRIM($J$14))=0</formula>
    </cfRule>
  </conditionalFormatting>
  <conditionalFormatting sqref="F15">
    <cfRule type="expression" dxfId="11211" priority="309" stopIfTrue="1">
      <formula>LEN(TRIM($F$15))=0</formula>
    </cfRule>
  </conditionalFormatting>
  <conditionalFormatting sqref="G15">
    <cfRule type="expression" dxfId="11210" priority="310" stopIfTrue="1">
      <formula>LEN(TRIM($G$15))=0</formula>
    </cfRule>
  </conditionalFormatting>
  <conditionalFormatting sqref="H15">
    <cfRule type="expression" dxfId="11209" priority="311" stopIfTrue="1">
      <formula>LEN(TRIM($H$15))=0</formula>
    </cfRule>
  </conditionalFormatting>
  <conditionalFormatting sqref="I15">
    <cfRule type="expression" dxfId="11208" priority="312" stopIfTrue="1">
      <formula>LEN(TRIM($I$15))=0</formula>
    </cfRule>
  </conditionalFormatting>
  <conditionalFormatting sqref="J15">
    <cfRule type="expression" dxfId="11207" priority="313" stopIfTrue="1">
      <formula>LEN(TRIM($J$15))=0</formula>
    </cfRule>
  </conditionalFormatting>
  <conditionalFormatting sqref="F16">
    <cfRule type="expression" dxfId="11206" priority="314" stopIfTrue="1">
      <formula>LEN(TRIM($F$16))=0</formula>
    </cfRule>
  </conditionalFormatting>
  <conditionalFormatting sqref="G16">
    <cfRule type="expression" dxfId="11205" priority="315" stopIfTrue="1">
      <formula>LEN(TRIM($G$16))=0</formula>
    </cfRule>
  </conditionalFormatting>
  <conditionalFormatting sqref="H16">
    <cfRule type="expression" dxfId="11204" priority="316" stopIfTrue="1">
      <formula>LEN(TRIM($H$16))=0</formula>
    </cfRule>
  </conditionalFormatting>
  <conditionalFormatting sqref="I16">
    <cfRule type="expression" dxfId="11203" priority="317" stopIfTrue="1">
      <formula>LEN(TRIM($I$16))=0</formula>
    </cfRule>
  </conditionalFormatting>
  <conditionalFormatting sqref="J16">
    <cfRule type="expression" dxfId="11202" priority="318" stopIfTrue="1">
      <formula>LEN(TRIM($J$16))=0</formula>
    </cfRule>
  </conditionalFormatting>
  <conditionalFormatting sqref="F17">
    <cfRule type="expression" dxfId="11201" priority="319" stopIfTrue="1">
      <formula>LEN(TRIM($F$17))=0</formula>
    </cfRule>
  </conditionalFormatting>
  <conditionalFormatting sqref="G17">
    <cfRule type="expression" dxfId="11200" priority="320" stopIfTrue="1">
      <formula>LEN(TRIM($G$17))=0</formula>
    </cfRule>
  </conditionalFormatting>
  <conditionalFormatting sqref="H17">
    <cfRule type="expression" dxfId="11199" priority="321" stopIfTrue="1">
      <formula>LEN(TRIM($H$17))=0</formula>
    </cfRule>
  </conditionalFormatting>
  <conditionalFormatting sqref="I17">
    <cfRule type="expression" dxfId="11198" priority="322" stopIfTrue="1">
      <formula>LEN(TRIM($I$17))=0</formula>
    </cfRule>
  </conditionalFormatting>
  <conditionalFormatting sqref="J17">
    <cfRule type="expression" dxfId="11197" priority="323" stopIfTrue="1">
      <formula>LEN(TRIM($J$17))=0</formula>
    </cfRule>
  </conditionalFormatting>
  <conditionalFormatting sqref="F18">
    <cfRule type="expression" dxfId="11196" priority="324" stopIfTrue="1">
      <formula>LEN(TRIM($F$18))=0</formula>
    </cfRule>
  </conditionalFormatting>
  <conditionalFormatting sqref="G18">
    <cfRule type="expression" dxfId="11195" priority="325" stopIfTrue="1">
      <formula>LEN(TRIM($G$18))=0</formula>
    </cfRule>
  </conditionalFormatting>
  <conditionalFormatting sqref="H18">
    <cfRule type="expression" dxfId="11194" priority="326" stopIfTrue="1">
      <formula>LEN(TRIM($H$18))=0</formula>
    </cfRule>
  </conditionalFormatting>
  <conditionalFormatting sqref="I18">
    <cfRule type="expression" dxfId="11193" priority="327" stopIfTrue="1">
      <formula>LEN(TRIM($I$18))=0</formula>
    </cfRule>
  </conditionalFormatting>
  <conditionalFormatting sqref="J18">
    <cfRule type="expression" dxfId="11192" priority="328" stopIfTrue="1">
      <formula>LEN(TRIM($J$18))=0</formula>
    </cfRule>
  </conditionalFormatting>
  <conditionalFormatting sqref="F19">
    <cfRule type="expression" dxfId="11191" priority="329" stopIfTrue="1">
      <formula>LEN(TRIM($F$19))=0</formula>
    </cfRule>
  </conditionalFormatting>
  <conditionalFormatting sqref="G19">
    <cfRule type="expression" dxfId="11190" priority="330" stopIfTrue="1">
      <formula>LEN(TRIM($G$19))=0</formula>
    </cfRule>
  </conditionalFormatting>
  <conditionalFormatting sqref="H19">
    <cfRule type="expression" dxfId="11189" priority="331" stopIfTrue="1">
      <formula>LEN(TRIM($H$19))=0</formula>
    </cfRule>
  </conditionalFormatting>
  <conditionalFormatting sqref="I19">
    <cfRule type="expression" dxfId="11188" priority="332" stopIfTrue="1">
      <formula>LEN(TRIM($I$19))=0</formula>
    </cfRule>
  </conditionalFormatting>
  <conditionalFormatting sqref="J19">
    <cfRule type="expression" dxfId="11187" priority="333" stopIfTrue="1">
      <formula>LEN(TRIM($J$19))=0</formula>
    </cfRule>
  </conditionalFormatting>
  <conditionalFormatting sqref="L13">
    <cfRule type="expression" dxfId="11186" priority="334" stopIfTrue="1">
      <formula>LEN(TRIM($L$13))=0</formula>
    </cfRule>
  </conditionalFormatting>
  <conditionalFormatting sqref="L14">
    <cfRule type="expression" dxfId="11185" priority="335" stopIfTrue="1">
      <formula>LEN(TRIM($L$14))=0</formula>
    </cfRule>
  </conditionalFormatting>
  <conditionalFormatting sqref="L15">
    <cfRule type="expression" dxfId="11184" priority="336" stopIfTrue="1">
      <formula>LEN(TRIM($L$15))=0</formula>
    </cfRule>
  </conditionalFormatting>
  <conditionalFormatting sqref="L16">
    <cfRule type="expression" dxfId="11183" priority="337" stopIfTrue="1">
      <formula>LEN(TRIM($L$16))=0</formula>
    </cfRule>
  </conditionalFormatting>
  <conditionalFormatting sqref="L17">
    <cfRule type="expression" dxfId="11182" priority="338" stopIfTrue="1">
      <formula>LEN(TRIM($L$17))=0</formula>
    </cfRule>
  </conditionalFormatting>
  <conditionalFormatting sqref="L18">
    <cfRule type="expression" dxfId="11181" priority="339" stopIfTrue="1">
      <formula>LEN(TRIM($L$18))=0</formula>
    </cfRule>
  </conditionalFormatting>
  <conditionalFormatting sqref="L19">
    <cfRule type="expression" dxfId="11180" priority="340" stopIfTrue="1">
      <formula>LEN(TRIM($L$19))=0</formula>
    </cfRule>
  </conditionalFormatting>
  <conditionalFormatting sqref="F24">
    <cfRule type="expression" dxfId="11179" priority="341" stopIfTrue="1">
      <formula>LEN(TRIM($F$24))=0</formula>
    </cfRule>
  </conditionalFormatting>
  <conditionalFormatting sqref="G24">
    <cfRule type="expression" dxfId="11178" priority="342" stopIfTrue="1">
      <formula>LEN(TRIM($G$24))=0</formula>
    </cfRule>
  </conditionalFormatting>
  <conditionalFormatting sqref="H24">
    <cfRule type="expression" dxfId="11177" priority="343" stopIfTrue="1">
      <formula>LEN(TRIM($H$24))=0</formula>
    </cfRule>
  </conditionalFormatting>
  <conditionalFormatting sqref="I24">
    <cfRule type="expression" dxfId="11176" priority="344" stopIfTrue="1">
      <formula>LEN(TRIM($I$24))=0</formula>
    </cfRule>
  </conditionalFormatting>
  <conditionalFormatting sqref="J24">
    <cfRule type="expression" dxfId="11175" priority="345" stopIfTrue="1">
      <formula>LEN(TRIM($J$24))=0</formula>
    </cfRule>
  </conditionalFormatting>
  <conditionalFormatting sqref="F25">
    <cfRule type="expression" dxfId="11174" priority="346" stopIfTrue="1">
      <formula>LEN(TRIM($F$25))=0</formula>
    </cfRule>
  </conditionalFormatting>
  <conditionalFormatting sqref="G25">
    <cfRule type="expression" dxfId="11173" priority="347" stopIfTrue="1">
      <formula>LEN(TRIM($G$25))=0</formula>
    </cfRule>
  </conditionalFormatting>
  <conditionalFormatting sqref="H25">
    <cfRule type="expression" dxfId="11172" priority="348" stopIfTrue="1">
      <formula>LEN(TRIM($H$25))=0</formula>
    </cfRule>
  </conditionalFormatting>
  <conditionalFormatting sqref="I25">
    <cfRule type="expression" dxfId="11171" priority="349" stopIfTrue="1">
      <formula>LEN(TRIM($I$25))=0</formula>
    </cfRule>
  </conditionalFormatting>
  <conditionalFormatting sqref="J25">
    <cfRule type="expression" dxfId="11170" priority="350" stopIfTrue="1">
      <formula>LEN(TRIM($J$25))=0</formula>
    </cfRule>
  </conditionalFormatting>
  <conditionalFormatting sqref="F26">
    <cfRule type="expression" dxfId="11169" priority="351" stopIfTrue="1">
      <formula>LEN(TRIM($F$26))=0</formula>
    </cfRule>
  </conditionalFormatting>
  <conditionalFormatting sqref="G26">
    <cfRule type="expression" dxfId="11168" priority="352" stopIfTrue="1">
      <formula>LEN(TRIM($G$26))=0</formula>
    </cfRule>
  </conditionalFormatting>
  <conditionalFormatting sqref="H26">
    <cfRule type="expression" dxfId="11167" priority="353" stopIfTrue="1">
      <formula>LEN(TRIM($H$26))=0</formula>
    </cfRule>
  </conditionalFormatting>
  <conditionalFormatting sqref="I26">
    <cfRule type="expression" dxfId="11166" priority="354" stopIfTrue="1">
      <formula>LEN(TRIM($I$26))=0</formula>
    </cfRule>
  </conditionalFormatting>
  <conditionalFormatting sqref="J26">
    <cfRule type="expression" dxfId="11165" priority="355" stopIfTrue="1">
      <formula>LEN(TRIM($J$26))=0</formula>
    </cfRule>
  </conditionalFormatting>
  <conditionalFormatting sqref="F27">
    <cfRule type="expression" dxfId="11164" priority="356" stopIfTrue="1">
      <formula>LEN(TRIM($F$27))=0</formula>
    </cfRule>
  </conditionalFormatting>
  <conditionalFormatting sqref="G27">
    <cfRule type="expression" dxfId="11163" priority="357" stopIfTrue="1">
      <formula>LEN(TRIM($G$27))=0</formula>
    </cfRule>
  </conditionalFormatting>
  <conditionalFormatting sqref="H27">
    <cfRule type="expression" dxfId="11162" priority="358" stopIfTrue="1">
      <formula>LEN(TRIM($H$27))=0</formula>
    </cfRule>
  </conditionalFormatting>
  <conditionalFormatting sqref="I27">
    <cfRule type="expression" dxfId="11161" priority="359" stopIfTrue="1">
      <formula>LEN(TRIM($I$27))=0</formula>
    </cfRule>
  </conditionalFormatting>
  <conditionalFormatting sqref="J27">
    <cfRule type="expression" dxfId="11160" priority="360" stopIfTrue="1">
      <formula>LEN(TRIM($J$27))=0</formula>
    </cfRule>
  </conditionalFormatting>
  <conditionalFormatting sqref="F28">
    <cfRule type="expression" dxfId="11159" priority="361" stopIfTrue="1">
      <formula>LEN(TRIM($F$28))=0</formula>
    </cfRule>
  </conditionalFormatting>
  <conditionalFormatting sqref="G28">
    <cfRule type="expression" dxfId="11158" priority="362" stopIfTrue="1">
      <formula>LEN(TRIM($G$28))=0</formula>
    </cfRule>
  </conditionalFormatting>
  <conditionalFormatting sqref="H28">
    <cfRule type="expression" dxfId="11157" priority="363" stopIfTrue="1">
      <formula>LEN(TRIM($H$28))=0</formula>
    </cfRule>
  </conditionalFormatting>
  <conditionalFormatting sqref="I28">
    <cfRule type="expression" dxfId="11156" priority="364" stopIfTrue="1">
      <formula>LEN(TRIM($I$28))=0</formula>
    </cfRule>
  </conditionalFormatting>
  <conditionalFormatting sqref="J28">
    <cfRule type="expression" dxfId="11155" priority="365" stopIfTrue="1">
      <formula>LEN(TRIM($J$28))=0</formula>
    </cfRule>
  </conditionalFormatting>
  <conditionalFormatting sqref="F29">
    <cfRule type="expression" dxfId="11154" priority="366" stopIfTrue="1">
      <formula>LEN(TRIM($F$29))=0</formula>
    </cfRule>
  </conditionalFormatting>
  <conditionalFormatting sqref="G29">
    <cfRule type="expression" dxfId="11153" priority="367" stopIfTrue="1">
      <formula>LEN(TRIM($G$29))=0</formula>
    </cfRule>
  </conditionalFormatting>
  <conditionalFormatting sqref="H29">
    <cfRule type="expression" dxfId="11152" priority="368" stopIfTrue="1">
      <formula>LEN(TRIM($H$29))=0</formula>
    </cfRule>
  </conditionalFormatting>
  <conditionalFormatting sqref="I29">
    <cfRule type="expression" dxfId="11151" priority="369" stopIfTrue="1">
      <formula>LEN(TRIM($I$29))=0</formula>
    </cfRule>
  </conditionalFormatting>
  <conditionalFormatting sqref="J29">
    <cfRule type="expression" dxfId="11150" priority="370" stopIfTrue="1">
      <formula>LEN(TRIM($J$29))=0</formula>
    </cfRule>
  </conditionalFormatting>
  <conditionalFormatting sqref="F30">
    <cfRule type="expression" dxfId="11149" priority="371" stopIfTrue="1">
      <formula>LEN(TRIM($F$30))=0</formula>
    </cfRule>
  </conditionalFormatting>
  <conditionalFormatting sqref="G30">
    <cfRule type="expression" dxfId="11148" priority="372" stopIfTrue="1">
      <formula>LEN(TRIM($G$30))=0</formula>
    </cfRule>
  </conditionalFormatting>
  <conditionalFormatting sqref="H30">
    <cfRule type="expression" dxfId="11147" priority="373" stopIfTrue="1">
      <formula>LEN(TRIM($H$30))=0</formula>
    </cfRule>
  </conditionalFormatting>
  <conditionalFormatting sqref="I30">
    <cfRule type="expression" dxfId="11146" priority="374" stopIfTrue="1">
      <formula>LEN(TRIM($I$30))=0</formula>
    </cfRule>
  </conditionalFormatting>
  <conditionalFormatting sqref="J30">
    <cfRule type="expression" dxfId="11145" priority="375" stopIfTrue="1">
      <formula>LEN(TRIM($J$30))=0</formula>
    </cfRule>
  </conditionalFormatting>
  <conditionalFormatting sqref="L24">
    <cfRule type="expression" dxfId="11144" priority="376" stopIfTrue="1">
      <formula>LEN(TRIM($L$24))=0</formula>
    </cfRule>
  </conditionalFormatting>
  <conditionalFormatting sqref="L25">
    <cfRule type="expression" dxfId="11143" priority="377" stopIfTrue="1">
      <formula>LEN(TRIM($L$25))=0</formula>
    </cfRule>
  </conditionalFormatting>
  <conditionalFormatting sqref="L26">
    <cfRule type="expression" dxfId="11142" priority="378" stopIfTrue="1">
      <formula>LEN(TRIM($L$26))=0</formula>
    </cfRule>
  </conditionalFormatting>
  <conditionalFormatting sqref="L27">
    <cfRule type="expression" dxfId="11141" priority="379" stopIfTrue="1">
      <formula>LEN(TRIM($L$27))=0</formula>
    </cfRule>
  </conditionalFormatting>
  <conditionalFormatting sqref="L28">
    <cfRule type="expression" dxfId="11140" priority="380" stopIfTrue="1">
      <formula>LEN(TRIM($L$28))=0</formula>
    </cfRule>
  </conditionalFormatting>
  <conditionalFormatting sqref="L29">
    <cfRule type="expression" dxfId="11139" priority="381" stopIfTrue="1">
      <formula>LEN(TRIM($L$29))=0</formula>
    </cfRule>
  </conditionalFormatting>
  <conditionalFormatting sqref="L30">
    <cfRule type="expression" dxfId="11138" priority="382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84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CLAIMS_IndIS_Open_NonAdv</v>
      </c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CLAIMS_IndIS_Closed_NonAdv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18"/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55000000000000004">
      <c r="D55" s="1" t="s">
        <v>220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55000000000000004">
      <c r="D56" s="1" t="s">
        <v>222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55000000000000004">
      <c r="D57" s="1" t="s">
        <v>223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55000000000000004">
      <c r="D58" s="1" t="s">
        <v>224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55000000000000004">
      <c r="D59" s="1" t="s">
        <v>225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55000000000000004">
      <c r="D60" s="1" t="s">
        <v>226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FjOY7t+fSoG6tUuQfGyNMPYuUExr+OVd5eGG3taQjlw=" saltValue="x3elHNFqsC8jhyxMME/qr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137" priority="299" stopIfTrue="1">
      <formula>LEN(TRIM($F$13))=0</formula>
    </cfRule>
  </conditionalFormatting>
  <conditionalFormatting sqref="G13">
    <cfRule type="expression" dxfId="11136" priority="300" stopIfTrue="1">
      <formula>LEN(TRIM($G$13))=0</formula>
    </cfRule>
  </conditionalFormatting>
  <conditionalFormatting sqref="H13">
    <cfRule type="expression" dxfId="11135" priority="301" stopIfTrue="1">
      <formula>LEN(TRIM($H$13))=0</formula>
    </cfRule>
  </conditionalFormatting>
  <conditionalFormatting sqref="I13">
    <cfRule type="expression" dxfId="11134" priority="302" stopIfTrue="1">
      <formula>LEN(TRIM($I$13))=0</formula>
    </cfRule>
  </conditionalFormatting>
  <conditionalFormatting sqref="J13">
    <cfRule type="expression" dxfId="11133" priority="303" stopIfTrue="1">
      <formula>LEN(TRIM($J$13))=0</formula>
    </cfRule>
  </conditionalFormatting>
  <conditionalFormatting sqref="F14">
    <cfRule type="expression" dxfId="11132" priority="304" stopIfTrue="1">
      <formula>LEN(TRIM($F$14))=0</formula>
    </cfRule>
  </conditionalFormatting>
  <conditionalFormatting sqref="G14">
    <cfRule type="expression" dxfId="11131" priority="305" stopIfTrue="1">
      <formula>LEN(TRIM($G$14))=0</formula>
    </cfRule>
  </conditionalFormatting>
  <conditionalFormatting sqref="H14">
    <cfRule type="expression" dxfId="11130" priority="306" stopIfTrue="1">
      <formula>LEN(TRIM($H$14))=0</formula>
    </cfRule>
  </conditionalFormatting>
  <conditionalFormatting sqref="I14">
    <cfRule type="expression" dxfId="11129" priority="307" stopIfTrue="1">
      <formula>LEN(TRIM($I$14))=0</formula>
    </cfRule>
  </conditionalFormatting>
  <conditionalFormatting sqref="J14">
    <cfRule type="expression" dxfId="11128" priority="308" stopIfTrue="1">
      <formula>LEN(TRIM($J$14))=0</formula>
    </cfRule>
  </conditionalFormatting>
  <conditionalFormatting sqref="F15">
    <cfRule type="expression" dxfId="11127" priority="309" stopIfTrue="1">
      <formula>LEN(TRIM($F$15))=0</formula>
    </cfRule>
  </conditionalFormatting>
  <conditionalFormatting sqref="G15">
    <cfRule type="expression" dxfId="11126" priority="310" stopIfTrue="1">
      <formula>LEN(TRIM($G$15))=0</formula>
    </cfRule>
  </conditionalFormatting>
  <conditionalFormatting sqref="H15">
    <cfRule type="expression" dxfId="11125" priority="311" stopIfTrue="1">
      <formula>LEN(TRIM($H$15))=0</formula>
    </cfRule>
  </conditionalFormatting>
  <conditionalFormatting sqref="I15">
    <cfRule type="expression" dxfId="11124" priority="312" stopIfTrue="1">
      <formula>LEN(TRIM($I$15))=0</formula>
    </cfRule>
  </conditionalFormatting>
  <conditionalFormatting sqref="J15">
    <cfRule type="expression" dxfId="11123" priority="313" stopIfTrue="1">
      <formula>LEN(TRIM($J$15))=0</formula>
    </cfRule>
  </conditionalFormatting>
  <conditionalFormatting sqref="F16">
    <cfRule type="expression" dxfId="11122" priority="314" stopIfTrue="1">
      <formula>LEN(TRIM($F$16))=0</formula>
    </cfRule>
  </conditionalFormatting>
  <conditionalFormatting sqref="G16">
    <cfRule type="expression" dxfId="11121" priority="315" stopIfTrue="1">
      <formula>LEN(TRIM($G$16))=0</formula>
    </cfRule>
  </conditionalFormatting>
  <conditionalFormatting sqref="H16">
    <cfRule type="expression" dxfId="11120" priority="316" stopIfTrue="1">
      <formula>LEN(TRIM($H$16))=0</formula>
    </cfRule>
  </conditionalFormatting>
  <conditionalFormatting sqref="I16">
    <cfRule type="expression" dxfId="11119" priority="317" stopIfTrue="1">
      <formula>LEN(TRIM($I$16))=0</formula>
    </cfRule>
  </conditionalFormatting>
  <conditionalFormatting sqref="J16">
    <cfRule type="expression" dxfId="11118" priority="318" stopIfTrue="1">
      <formula>LEN(TRIM($J$16))=0</formula>
    </cfRule>
  </conditionalFormatting>
  <conditionalFormatting sqref="F17">
    <cfRule type="expression" dxfId="11117" priority="319" stopIfTrue="1">
      <formula>LEN(TRIM($F$17))=0</formula>
    </cfRule>
  </conditionalFormatting>
  <conditionalFormatting sqref="G17">
    <cfRule type="expression" dxfId="11116" priority="320" stopIfTrue="1">
      <formula>LEN(TRIM($G$17))=0</formula>
    </cfRule>
  </conditionalFormatting>
  <conditionalFormatting sqref="H17">
    <cfRule type="expression" dxfId="11115" priority="321" stopIfTrue="1">
      <formula>LEN(TRIM($H$17))=0</formula>
    </cfRule>
  </conditionalFormatting>
  <conditionalFormatting sqref="I17">
    <cfRule type="expression" dxfId="11114" priority="322" stopIfTrue="1">
      <formula>LEN(TRIM($I$17))=0</formula>
    </cfRule>
  </conditionalFormatting>
  <conditionalFormatting sqref="J17">
    <cfRule type="expression" dxfId="11113" priority="323" stopIfTrue="1">
      <formula>LEN(TRIM($J$17))=0</formula>
    </cfRule>
  </conditionalFormatting>
  <conditionalFormatting sqref="F18">
    <cfRule type="expression" dxfId="11112" priority="324" stopIfTrue="1">
      <formula>LEN(TRIM($F$18))=0</formula>
    </cfRule>
  </conditionalFormatting>
  <conditionalFormatting sqref="G18">
    <cfRule type="expression" dxfId="11111" priority="325" stopIfTrue="1">
      <formula>LEN(TRIM($G$18))=0</formula>
    </cfRule>
  </conditionalFormatting>
  <conditionalFormatting sqref="H18">
    <cfRule type="expression" dxfId="11110" priority="326" stopIfTrue="1">
      <formula>LEN(TRIM($H$18))=0</formula>
    </cfRule>
  </conditionalFormatting>
  <conditionalFormatting sqref="I18">
    <cfRule type="expression" dxfId="11109" priority="327" stopIfTrue="1">
      <formula>LEN(TRIM($I$18))=0</formula>
    </cfRule>
  </conditionalFormatting>
  <conditionalFormatting sqref="J18">
    <cfRule type="expression" dxfId="11108" priority="328" stopIfTrue="1">
      <formula>LEN(TRIM($J$18))=0</formula>
    </cfRule>
  </conditionalFormatting>
  <conditionalFormatting sqref="F19">
    <cfRule type="expression" dxfId="11107" priority="329" stopIfTrue="1">
      <formula>LEN(TRIM($F$19))=0</formula>
    </cfRule>
  </conditionalFormatting>
  <conditionalFormatting sqref="G19">
    <cfRule type="expression" dxfId="11106" priority="330" stopIfTrue="1">
      <formula>LEN(TRIM($G$19))=0</formula>
    </cfRule>
  </conditionalFormatting>
  <conditionalFormatting sqref="H19">
    <cfRule type="expression" dxfId="11105" priority="331" stopIfTrue="1">
      <formula>LEN(TRIM($H$19))=0</formula>
    </cfRule>
  </conditionalFormatting>
  <conditionalFormatting sqref="I19">
    <cfRule type="expression" dxfId="11104" priority="332" stopIfTrue="1">
      <formula>LEN(TRIM($I$19))=0</formula>
    </cfRule>
  </conditionalFormatting>
  <conditionalFormatting sqref="J19">
    <cfRule type="expression" dxfId="11103" priority="333" stopIfTrue="1">
      <formula>LEN(TRIM($J$19))=0</formula>
    </cfRule>
  </conditionalFormatting>
  <conditionalFormatting sqref="L13">
    <cfRule type="expression" dxfId="11102" priority="334" stopIfTrue="1">
      <formula>LEN(TRIM($L$13))=0</formula>
    </cfRule>
  </conditionalFormatting>
  <conditionalFormatting sqref="L14">
    <cfRule type="expression" dxfId="11101" priority="335" stopIfTrue="1">
      <formula>LEN(TRIM($L$14))=0</formula>
    </cfRule>
  </conditionalFormatting>
  <conditionalFormatting sqref="L15">
    <cfRule type="expression" dxfId="11100" priority="336" stopIfTrue="1">
      <formula>LEN(TRIM($L$15))=0</formula>
    </cfRule>
  </conditionalFormatting>
  <conditionalFormatting sqref="L16">
    <cfRule type="expression" dxfId="11099" priority="337" stopIfTrue="1">
      <formula>LEN(TRIM($L$16))=0</formula>
    </cfRule>
  </conditionalFormatting>
  <conditionalFormatting sqref="L17">
    <cfRule type="expression" dxfId="11098" priority="338" stopIfTrue="1">
      <formula>LEN(TRIM($L$17))=0</formula>
    </cfRule>
  </conditionalFormatting>
  <conditionalFormatting sqref="L18">
    <cfRule type="expression" dxfId="11097" priority="339" stopIfTrue="1">
      <formula>LEN(TRIM($L$18))=0</formula>
    </cfRule>
  </conditionalFormatting>
  <conditionalFormatting sqref="L19">
    <cfRule type="expression" dxfId="11096" priority="340" stopIfTrue="1">
      <formula>LEN(TRIM($L$19))=0</formula>
    </cfRule>
  </conditionalFormatting>
  <conditionalFormatting sqref="F24">
    <cfRule type="expression" dxfId="11095" priority="341" stopIfTrue="1">
      <formula>LEN(TRIM($F$24))=0</formula>
    </cfRule>
  </conditionalFormatting>
  <conditionalFormatting sqref="G24">
    <cfRule type="expression" dxfId="11094" priority="342" stopIfTrue="1">
      <formula>LEN(TRIM($G$24))=0</formula>
    </cfRule>
  </conditionalFormatting>
  <conditionalFormatting sqref="H24">
    <cfRule type="expression" dxfId="11093" priority="343" stopIfTrue="1">
      <formula>LEN(TRIM($H$24))=0</formula>
    </cfRule>
  </conditionalFormatting>
  <conditionalFormatting sqref="I24">
    <cfRule type="expression" dxfId="11092" priority="344" stopIfTrue="1">
      <formula>LEN(TRIM($I$24))=0</formula>
    </cfRule>
  </conditionalFormatting>
  <conditionalFormatting sqref="J24">
    <cfRule type="expression" dxfId="11091" priority="345" stopIfTrue="1">
      <formula>LEN(TRIM($J$24))=0</formula>
    </cfRule>
  </conditionalFormatting>
  <conditionalFormatting sqref="F25">
    <cfRule type="expression" dxfId="11090" priority="346" stopIfTrue="1">
      <formula>LEN(TRIM($F$25))=0</formula>
    </cfRule>
  </conditionalFormatting>
  <conditionalFormatting sqref="G25">
    <cfRule type="expression" dxfId="11089" priority="347" stopIfTrue="1">
      <formula>LEN(TRIM($G$25))=0</formula>
    </cfRule>
  </conditionalFormatting>
  <conditionalFormatting sqref="H25">
    <cfRule type="expression" dxfId="11088" priority="348" stopIfTrue="1">
      <formula>LEN(TRIM($H$25))=0</formula>
    </cfRule>
  </conditionalFormatting>
  <conditionalFormatting sqref="I25">
    <cfRule type="expression" dxfId="11087" priority="349" stopIfTrue="1">
      <formula>LEN(TRIM($I$25))=0</formula>
    </cfRule>
  </conditionalFormatting>
  <conditionalFormatting sqref="J25">
    <cfRule type="expression" dxfId="11086" priority="350" stopIfTrue="1">
      <formula>LEN(TRIM($J$25))=0</formula>
    </cfRule>
  </conditionalFormatting>
  <conditionalFormatting sqref="F26">
    <cfRule type="expression" dxfId="11085" priority="351" stopIfTrue="1">
      <formula>LEN(TRIM($F$26))=0</formula>
    </cfRule>
  </conditionalFormatting>
  <conditionalFormatting sqref="G26">
    <cfRule type="expression" dxfId="11084" priority="352" stopIfTrue="1">
      <formula>LEN(TRIM($G$26))=0</formula>
    </cfRule>
  </conditionalFormatting>
  <conditionalFormatting sqref="H26">
    <cfRule type="expression" dxfId="11083" priority="353" stopIfTrue="1">
      <formula>LEN(TRIM($H$26))=0</formula>
    </cfRule>
  </conditionalFormatting>
  <conditionalFormatting sqref="I26">
    <cfRule type="expression" dxfId="11082" priority="354" stopIfTrue="1">
      <formula>LEN(TRIM($I$26))=0</formula>
    </cfRule>
  </conditionalFormatting>
  <conditionalFormatting sqref="J26">
    <cfRule type="expression" dxfId="11081" priority="355" stopIfTrue="1">
      <formula>LEN(TRIM($J$26))=0</formula>
    </cfRule>
  </conditionalFormatting>
  <conditionalFormatting sqref="F27">
    <cfRule type="expression" dxfId="11080" priority="356" stopIfTrue="1">
      <formula>LEN(TRIM($F$27))=0</formula>
    </cfRule>
  </conditionalFormatting>
  <conditionalFormatting sqref="G27">
    <cfRule type="expression" dxfId="11079" priority="357" stopIfTrue="1">
      <formula>LEN(TRIM($G$27))=0</formula>
    </cfRule>
  </conditionalFormatting>
  <conditionalFormatting sqref="H27">
    <cfRule type="expression" dxfId="11078" priority="358" stopIfTrue="1">
      <formula>LEN(TRIM($H$27))=0</formula>
    </cfRule>
  </conditionalFormatting>
  <conditionalFormatting sqref="I27">
    <cfRule type="expression" dxfId="11077" priority="359" stopIfTrue="1">
      <formula>LEN(TRIM($I$27))=0</formula>
    </cfRule>
  </conditionalFormatting>
  <conditionalFormatting sqref="J27">
    <cfRule type="expression" dxfId="11076" priority="360" stopIfTrue="1">
      <formula>LEN(TRIM($J$27))=0</formula>
    </cfRule>
  </conditionalFormatting>
  <conditionalFormatting sqref="F28">
    <cfRule type="expression" dxfId="11075" priority="361" stopIfTrue="1">
      <formula>LEN(TRIM($F$28))=0</formula>
    </cfRule>
  </conditionalFormatting>
  <conditionalFormatting sqref="G28">
    <cfRule type="expression" dxfId="11074" priority="362" stopIfTrue="1">
      <formula>LEN(TRIM($G$28))=0</formula>
    </cfRule>
  </conditionalFormatting>
  <conditionalFormatting sqref="H28">
    <cfRule type="expression" dxfId="11073" priority="363" stopIfTrue="1">
      <formula>LEN(TRIM($H$28))=0</formula>
    </cfRule>
  </conditionalFormatting>
  <conditionalFormatting sqref="I28">
    <cfRule type="expression" dxfId="11072" priority="364" stopIfTrue="1">
      <formula>LEN(TRIM($I$28))=0</formula>
    </cfRule>
  </conditionalFormatting>
  <conditionalFormatting sqref="J28">
    <cfRule type="expression" dxfId="11071" priority="365" stopIfTrue="1">
      <formula>LEN(TRIM($J$28))=0</formula>
    </cfRule>
  </conditionalFormatting>
  <conditionalFormatting sqref="F29">
    <cfRule type="expression" dxfId="11070" priority="366" stopIfTrue="1">
      <formula>LEN(TRIM($F$29))=0</formula>
    </cfRule>
  </conditionalFormatting>
  <conditionalFormatting sqref="G29">
    <cfRule type="expression" dxfId="11069" priority="367" stopIfTrue="1">
      <formula>LEN(TRIM($G$29))=0</formula>
    </cfRule>
  </conditionalFormatting>
  <conditionalFormatting sqref="H29">
    <cfRule type="expression" dxfId="11068" priority="368" stopIfTrue="1">
      <formula>LEN(TRIM($H$29))=0</formula>
    </cfRule>
  </conditionalFormatting>
  <conditionalFormatting sqref="I29">
    <cfRule type="expression" dxfId="11067" priority="369" stopIfTrue="1">
      <formula>LEN(TRIM($I$29))=0</formula>
    </cfRule>
  </conditionalFormatting>
  <conditionalFormatting sqref="J29">
    <cfRule type="expression" dxfId="11066" priority="370" stopIfTrue="1">
      <formula>LEN(TRIM($J$29))=0</formula>
    </cfRule>
  </conditionalFormatting>
  <conditionalFormatting sqref="F30">
    <cfRule type="expression" dxfId="11065" priority="371" stopIfTrue="1">
      <formula>LEN(TRIM($F$30))=0</formula>
    </cfRule>
  </conditionalFormatting>
  <conditionalFormatting sqref="G30">
    <cfRule type="expression" dxfId="11064" priority="372" stopIfTrue="1">
      <formula>LEN(TRIM($G$30))=0</formula>
    </cfRule>
  </conditionalFormatting>
  <conditionalFormatting sqref="H30">
    <cfRule type="expression" dxfId="11063" priority="373" stopIfTrue="1">
      <formula>LEN(TRIM($H$30))=0</formula>
    </cfRule>
  </conditionalFormatting>
  <conditionalFormatting sqref="I30">
    <cfRule type="expression" dxfId="11062" priority="374" stopIfTrue="1">
      <formula>LEN(TRIM($I$30))=0</formula>
    </cfRule>
  </conditionalFormatting>
  <conditionalFormatting sqref="J30">
    <cfRule type="expression" dxfId="11061" priority="375" stopIfTrue="1">
      <formula>LEN(TRIM($J$30))=0</formula>
    </cfRule>
  </conditionalFormatting>
  <conditionalFormatting sqref="L24">
    <cfRule type="expression" dxfId="11060" priority="376" stopIfTrue="1">
      <formula>LEN(TRIM($L$24))=0</formula>
    </cfRule>
  </conditionalFormatting>
  <conditionalFormatting sqref="L25">
    <cfRule type="expression" dxfId="11059" priority="377" stopIfTrue="1">
      <formula>LEN(TRIM($L$25))=0</formula>
    </cfRule>
  </conditionalFormatting>
  <conditionalFormatting sqref="L26">
    <cfRule type="expression" dxfId="11058" priority="378" stopIfTrue="1">
      <formula>LEN(TRIM($L$26))=0</formula>
    </cfRule>
  </conditionalFormatting>
  <conditionalFormatting sqref="L27">
    <cfRule type="expression" dxfId="11057" priority="379" stopIfTrue="1">
      <formula>LEN(TRIM($L$27))=0</formula>
    </cfRule>
  </conditionalFormatting>
  <conditionalFormatting sqref="L28">
    <cfRule type="expression" dxfId="11056" priority="380" stopIfTrue="1">
      <formula>LEN(TRIM($L$28))=0</formula>
    </cfRule>
  </conditionalFormatting>
  <conditionalFormatting sqref="L29">
    <cfRule type="expression" dxfId="11055" priority="381" stopIfTrue="1">
      <formula>LEN(TRIM($L$29))=0</formula>
    </cfRule>
  </conditionalFormatting>
  <conditionalFormatting sqref="L30">
    <cfRule type="expression" dxfId="11054" priority="382" stopIfTrue="1">
      <formula>LEN(TRIM($L$30))=0</formula>
    </cfRule>
  </conditionalFormatting>
  <dataValidations disablePrompts="1"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SUM(CLAIMSDURN_GrpOS!A2,CLAIMSDURN_GrpIS!A2)</f>
        <v>280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SUM(CLAIMSDURN_GrpOS!F13,CLAIMSDURN_GrpIS!F13)</f>
        <v>0</v>
      </c>
      <c r="G13" s="19">
        <f>SUM(CLAIMSDURN_GrpOS!G13,CLAIMSDURN_GrpIS!G13)</f>
        <v>0</v>
      </c>
      <c r="H13" s="19">
        <f>SUM(CLAIMSDURN_GrpOS!H13,CLAIMSDURN_GrpIS!H13)</f>
        <v>0</v>
      </c>
      <c r="I13" s="19">
        <f>SUM(CLAIMSDURN_GrpOS!I13,CLAIMSDURN_GrpIS!I13)</f>
        <v>0</v>
      </c>
      <c r="J13" s="19">
        <f>SUM(CLAIMSDURN_GrpOS!J13,CLAIMSDURN_GrpIS!J13)</f>
        <v>0</v>
      </c>
      <c r="K13" s="19">
        <f>SUM(CLAIMSDURN_GrpOS!K13,CLAIMSDURN_GrpIS!K13)</f>
        <v>0</v>
      </c>
      <c r="L13" s="19">
        <f>SUM(CLAIMSDURN_GrpOS!L13,CLAIMSDURN_GrpIS!L13)</f>
        <v>0</v>
      </c>
      <c r="M13" s="19">
        <f>SUM(CLAIMSDURN_GrpOS!M13,CLAIMSDURN_GrpIS!M13)</f>
        <v>0</v>
      </c>
      <c r="N13" s="19">
        <f>SUM(CLAIMSDURN_GrpOS!N13,CLAIMSDURN_GrpIS!N13)</f>
        <v>0</v>
      </c>
      <c r="O13" s="19">
        <f>SUM(CLAIMSDURN_GrpOS!O13,CLAIMSDURN_GrpIS!O13)</f>
        <v>0</v>
      </c>
      <c r="P13" s="19">
        <f>SUM(CLAIMSDURN_GrpOS!P13,CLAIMSDURN_GrpIS!P13)</f>
        <v>0</v>
      </c>
      <c r="Q13" s="19">
        <f>SUM(CLAIMSDURN_GrpOS!Q13,CLAIMSDURN_GrpIS!Q13)</f>
        <v>0</v>
      </c>
      <c r="R13" s="19">
        <f>SUM(CLAIMSDURN_GrpOS!R13,CLAIMSDURN_GrpIS!R13)</f>
        <v>0</v>
      </c>
      <c r="S13" s="19">
        <f>SUM(CLAIMSDURN_GrpOS!S13,CLAIMSDURN_GrpIS!S13)</f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32" t="s">
        <v>26</v>
      </c>
      <c r="D14" s="44" t="s">
        <v>220</v>
      </c>
      <c r="E14" s="44"/>
      <c r="F14" s="19">
        <f>SUM(CLAIMSDURN_GrpOS!F14,CLAIMSDURN_GrpIS!F14)</f>
        <v>0</v>
      </c>
      <c r="G14" s="19">
        <f>SUM(CLAIMSDURN_GrpOS!G14,CLAIMSDURN_GrpIS!G14)</f>
        <v>0</v>
      </c>
      <c r="H14" s="19">
        <f>SUM(CLAIMSDURN_GrpOS!H14,CLAIMSDURN_GrpIS!H14)</f>
        <v>0</v>
      </c>
      <c r="I14" s="19">
        <f>SUM(CLAIMSDURN_GrpOS!I14,CLAIMSDURN_GrpIS!I14)</f>
        <v>0</v>
      </c>
      <c r="J14" s="19">
        <f>SUM(CLAIMSDURN_GrpOS!J14,CLAIMSDURN_GrpIS!J14)</f>
        <v>0</v>
      </c>
      <c r="K14" s="19">
        <f>SUM(CLAIMSDURN_GrpOS!K14,CLAIMSDURN_GrpIS!K14)</f>
        <v>0</v>
      </c>
      <c r="L14" s="19">
        <f>SUM(CLAIMSDURN_GrpOS!L14,CLAIMSDURN_GrpIS!L14)</f>
        <v>0</v>
      </c>
      <c r="M14" s="19">
        <f>SUM(CLAIMSDURN_GrpOS!M14,CLAIMSDURN_GrpIS!M14)</f>
        <v>0</v>
      </c>
      <c r="N14" s="19">
        <f>SUM(CLAIMSDURN_GrpOS!N14,CLAIMSDURN_GrpIS!N14)</f>
        <v>0</v>
      </c>
      <c r="O14" s="19">
        <f>SUM(CLAIMSDURN_GrpOS!O14,CLAIMSDURN_GrpIS!O14)</f>
        <v>0</v>
      </c>
      <c r="P14" s="19">
        <f>SUM(CLAIMSDURN_GrpOS!P14,CLAIMSDURN_GrpIS!P14)</f>
        <v>0</v>
      </c>
      <c r="Q14" s="19">
        <f>SUM(CLAIMSDURN_GrpOS!Q14,CLAIMSDURN_GrpIS!Q14)</f>
        <v>0</v>
      </c>
      <c r="R14" s="19">
        <f>SUM(CLAIMSDURN_GrpOS!R14,CLAIMSDURN_GrpIS!R14)</f>
        <v>0</v>
      </c>
      <c r="S14" s="19">
        <f>SUM(CLAIMSDURN_GrpOS!S14,CLAIMSDURN_GrpIS!S14)</f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32" t="s">
        <v>26</v>
      </c>
      <c r="D15" s="44" t="s">
        <v>222</v>
      </c>
      <c r="E15" s="44"/>
      <c r="F15" s="19">
        <f>SUM(CLAIMSDURN_GrpOS!F15,CLAIMSDURN_GrpIS!F15)</f>
        <v>0</v>
      </c>
      <c r="G15" s="19">
        <f>SUM(CLAIMSDURN_GrpOS!G15,CLAIMSDURN_GrpIS!G15)</f>
        <v>0</v>
      </c>
      <c r="H15" s="19">
        <f>SUM(CLAIMSDURN_GrpOS!H15,CLAIMSDURN_GrpIS!H15)</f>
        <v>0</v>
      </c>
      <c r="I15" s="19">
        <f>SUM(CLAIMSDURN_GrpOS!I15,CLAIMSDURN_GrpIS!I15)</f>
        <v>0</v>
      </c>
      <c r="J15" s="19">
        <f>SUM(CLAIMSDURN_GrpOS!J15,CLAIMSDURN_GrpIS!J15)</f>
        <v>0</v>
      </c>
      <c r="K15" s="19">
        <f>SUM(CLAIMSDURN_GrpOS!K15,CLAIMSDURN_GrpIS!K15)</f>
        <v>0</v>
      </c>
      <c r="L15" s="19">
        <f>SUM(CLAIMSDURN_GrpOS!L15,CLAIMSDURN_GrpIS!L15)</f>
        <v>0</v>
      </c>
      <c r="M15" s="19">
        <f>SUM(CLAIMSDURN_GrpOS!M15,CLAIMSDURN_GrpIS!M15)</f>
        <v>0</v>
      </c>
      <c r="N15" s="19">
        <f>SUM(CLAIMSDURN_GrpOS!N15,CLAIMSDURN_GrpIS!N15)</f>
        <v>0</v>
      </c>
      <c r="O15" s="19">
        <f>SUM(CLAIMSDURN_GrpOS!O15,CLAIMSDURN_GrpIS!O15)</f>
        <v>0</v>
      </c>
      <c r="P15" s="19">
        <f>SUM(CLAIMSDURN_GrpOS!P15,CLAIMSDURN_GrpIS!P15)</f>
        <v>0</v>
      </c>
      <c r="Q15" s="19">
        <f>SUM(CLAIMSDURN_GrpOS!Q15,CLAIMSDURN_GrpIS!Q15)</f>
        <v>0</v>
      </c>
      <c r="R15" s="19">
        <f>SUM(CLAIMSDURN_GrpOS!R15,CLAIMSDURN_GrpIS!R15)</f>
        <v>0</v>
      </c>
      <c r="S15" s="19">
        <f>SUM(CLAIMSDURN_GrpOS!S15,CLAIMSDURN_GrpIS!S15)</f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32" t="s">
        <v>26</v>
      </c>
      <c r="D16" s="44" t="s">
        <v>223</v>
      </c>
      <c r="E16" s="44"/>
      <c r="F16" s="19">
        <f>SUM(CLAIMSDURN_GrpOS!F16,CLAIMSDURN_GrpIS!F16)</f>
        <v>0</v>
      </c>
      <c r="G16" s="19">
        <f>SUM(CLAIMSDURN_GrpOS!G16,CLAIMSDURN_GrpIS!G16)</f>
        <v>0</v>
      </c>
      <c r="H16" s="19">
        <f>SUM(CLAIMSDURN_GrpOS!H16,CLAIMSDURN_GrpIS!H16)</f>
        <v>0</v>
      </c>
      <c r="I16" s="19">
        <f>SUM(CLAIMSDURN_GrpOS!I16,CLAIMSDURN_GrpIS!I16)</f>
        <v>0</v>
      </c>
      <c r="J16" s="19">
        <f>SUM(CLAIMSDURN_GrpOS!J16,CLAIMSDURN_GrpIS!J16)</f>
        <v>0</v>
      </c>
      <c r="K16" s="19">
        <f>SUM(CLAIMSDURN_GrpOS!K16,CLAIMSDURN_GrpIS!K16)</f>
        <v>0</v>
      </c>
      <c r="L16" s="19">
        <f>SUM(CLAIMSDURN_GrpOS!L16,CLAIMSDURN_GrpIS!L16)</f>
        <v>0</v>
      </c>
      <c r="M16" s="19">
        <f>SUM(CLAIMSDURN_GrpOS!M16,CLAIMSDURN_GrpIS!M16)</f>
        <v>0</v>
      </c>
      <c r="N16" s="19">
        <f>SUM(CLAIMSDURN_GrpOS!N16,CLAIMSDURN_GrpIS!N16)</f>
        <v>0</v>
      </c>
      <c r="O16" s="19">
        <f>SUM(CLAIMSDURN_GrpOS!O16,CLAIMSDURN_GrpIS!O16)</f>
        <v>0</v>
      </c>
      <c r="P16" s="19">
        <f>SUM(CLAIMSDURN_GrpOS!P16,CLAIMSDURN_GrpIS!P16)</f>
        <v>0</v>
      </c>
      <c r="Q16" s="19">
        <f>SUM(CLAIMSDURN_GrpOS!Q16,CLAIMSDURN_GrpIS!Q16)</f>
        <v>0</v>
      </c>
      <c r="R16" s="19">
        <f>SUM(CLAIMSDURN_GrpOS!R16,CLAIMSDURN_GrpIS!R16)</f>
        <v>0</v>
      </c>
      <c r="S16" s="19">
        <f>SUM(CLAIMSDURN_GrpOS!S16,CLAIMSDURN_GrpIS!S16)</f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32" t="s">
        <v>26</v>
      </c>
      <c r="D17" s="44" t="s">
        <v>224</v>
      </c>
      <c r="E17" s="44"/>
      <c r="F17" s="19">
        <f>SUM(CLAIMSDURN_GrpOS!F17,CLAIMSDURN_GrpIS!F17)</f>
        <v>0</v>
      </c>
      <c r="G17" s="19">
        <f>SUM(CLAIMSDURN_GrpOS!G17,CLAIMSDURN_GrpIS!G17)</f>
        <v>0</v>
      </c>
      <c r="H17" s="19">
        <f>SUM(CLAIMSDURN_GrpOS!H17,CLAIMSDURN_GrpIS!H17)</f>
        <v>0</v>
      </c>
      <c r="I17" s="19">
        <f>SUM(CLAIMSDURN_GrpOS!I17,CLAIMSDURN_GrpIS!I17)</f>
        <v>0</v>
      </c>
      <c r="J17" s="19">
        <f>SUM(CLAIMSDURN_GrpOS!J17,CLAIMSDURN_GrpIS!J17)</f>
        <v>0</v>
      </c>
      <c r="K17" s="19">
        <f>SUM(CLAIMSDURN_GrpOS!K17,CLAIMSDURN_GrpIS!K17)</f>
        <v>0</v>
      </c>
      <c r="L17" s="19">
        <f>SUM(CLAIMSDURN_GrpOS!L17,CLAIMSDURN_GrpIS!L17)</f>
        <v>0</v>
      </c>
      <c r="M17" s="19">
        <f>SUM(CLAIMSDURN_GrpOS!M17,CLAIMSDURN_GrpIS!M17)</f>
        <v>0</v>
      </c>
      <c r="N17" s="19">
        <f>SUM(CLAIMSDURN_GrpOS!N17,CLAIMSDURN_GrpIS!N17)</f>
        <v>0</v>
      </c>
      <c r="O17" s="19">
        <f>SUM(CLAIMSDURN_GrpOS!O17,CLAIMSDURN_GrpIS!O17)</f>
        <v>0</v>
      </c>
      <c r="P17" s="19">
        <f>SUM(CLAIMSDURN_GrpOS!P17,CLAIMSDURN_GrpIS!P17)</f>
        <v>0</v>
      </c>
      <c r="Q17" s="19">
        <f>SUM(CLAIMSDURN_GrpOS!Q17,CLAIMSDURN_GrpIS!Q17)</f>
        <v>0</v>
      </c>
      <c r="R17" s="19">
        <f>SUM(CLAIMSDURN_GrpOS!R17,CLAIMSDURN_GrpIS!R17)</f>
        <v>0</v>
      </c>
      <c r="S17" s="19">
        <f>SUM(CLAIMSDURN_GrpOS!S17,CLAIMSDURN_GrpIS!S17)</f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32" t="s">
        <v>26</v>
      </c>
      <c r="D18" s="44" t="s">
        <v>225</v>
      </c>
      <c r="E18" s="44"/>
      <c r="F18" s="19">
        <f>SUM(CLAIMSDURN_GrpOS!F18,CLAIMSDURN_GrpIS!F18)</f>
        <v>0</v>
      </c>
      <c r="G18" s="19">
        <f>SUM(CLAIMSDURN_GrpOS!G18,CLAIMSDURN_GrpIS!G18)</f>
        <v>0</v>
      </c>
      <c r="H18" s="19">
        <f>SUM(CLAIMSDURN_GrpOS!H18,CLAIMSDURN_GrpIS!H18)</f>
        <v>0</v>
      </c>
      <c r="I18" s="19">
        <f>SUM(CLAIMSDURN_GrpOS!I18,CLAIMSDURN_GrpIS!I18)</f>
        <v>0</v>
      </c>
      <c r="J18" s="19">
        <f>SUM(CLAIMSDURN_GrpOS!J18,CLAIMSDURN_GrpIS!J18)</f>
        <v>0</v>
      </c>
      <c r="K18" s="19">
        <f>SUM(CLAIMSDURN_GrpOS!K18,CLAIMSDURN_GrpIS!K18)</f>
        <v>0</v>
      </c>
      <c r="L18" s="19">
        <f>SUM(CLAIMSDURN_GrpOS!L18,CLAIMSDURN_GrpIS!L18)</f>
        <v>0</v>
      </c>
      <c r="M18" s="19">
        <f>SUM(CLAIMSDURN_GrpOS!M18,CLAIMSDURN_GrpIS!M18)</f>
        <v>0</v>
      </c>
      <c r="N18" s="19">
        <f>SUM(CLAIMSDURN_GrpOS!N18,CLAIMSDURN_GrpIS!N18)</f>
        <v>0</v>
      </c>
      <c r="O18" s="19">
        <f>SUM(CLAIMSDURN_GrpOS!O18,CLAIMSDURN_GrpIS!O18)</f>
        <v>0</v>
      </c>
      <c r="P18" s="19">
        <f>SUM(CLAIMSDURN_GrpOS!P18,CLAIMSDURN_GrpIS!P18)</f>
        <v>0</v>
      </c>
      <c r="Q18" s="19">
        <f>SUM(CLAIMSDURN_GrpOS!Q18,CLAIMSDURN_GrpIS!Q18)</f>
        <v>0</v>
      </c>
      <c r="R18" s="19">
        <f>SUM(CLAIMSDURN_GrpOS!R18,CLAIMSDURN_GrpIS!R18)</f>
        <v>0</v>
      </c>
      <c r="S18" s="19">
        <f>SUM(CLAIMSDURN_GrpOS!S18,CLAIMSDURN_GrpIS!S18)</f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32" t="s">
        <v>26</v>
      </c>
      <c r="D19" s="44" t="s">
        <v>226</v>
      </c>
      <c r="E19" s="44"/>
      <c r="F19" s="19">
        <f>SUM(CLAIMSDURN_GrpOS!F19,CLAIMSDURN_GrpIS!F19)</f>
        <v>0</v>
      </c>
      <c r="G19" s="19">
        <f>SUM(CLAIMSDURN_GrpOS!G19,CLAIMSDURN_GrpIS!G19)</f>
        <v>0</v>
      </c>
      <c r="H19" s="19">
        <f>SUM(CLAIMSDURN_GrpOS!H19,CLAIMSDURN_GrpIS!H19)</f>
        <v>0</v>
      </c>
      <c r="I19" s="19">
        <f>SUM(CLAIMSDURN_GrpOS!I19,CLAIMSDURN_GrpIS!I19)</f>
        <v>0</v>
      </c>
      <c r="J19" s="19">
        <f>SUM(CLAIMSDURN_GrpOS!J19,CLAIMSDURN_GrpIS!J19)</f>
        <v>0</v>
      </c>
      <c r="K19" s="19">
        <f>SUM(CLAIMSDURN_GrpOS!K19,CLAIMSDURN_GrpIS!K19)</f>
        <v>0</v>
      </c>
      <c r="L19" s="19">
        <f>SUM(CLAIMSDURN_GrpOS!L19,CLAIMSDURN_GrpIS!L19)</f>
        <v>0</v>
      </c>
      <c r="M19" s="19">
        <f>SUM(CLAIMSDURN_GrpOS!M19,CLAIMSDURN_GrpIS!M19)</f>
        <v>0</v>
      </c>
      <c r="N19" s="19">
        <f>SUM(CLAIMSDURN_GrpOS!N19,CLAIMSDURN_GrpIS!N19)</f>
        <v>0</v>
      </c>
      <c r="O19" s="19">
        <f>SUM(CLAIMSDURN_GrpOS!O19,CLAIMSDURN_GrpIS!O19)</f>
        <v>0</v>
      </c>
      <c r="P19" s="19">
        <f>SUM(CLAIMSDURN_GrpOS!P19,CLAIMSDURN_GrpIS!P19)</f>
        <v>0</v>
      </c>
      <c r="Q19" s="19">
        <f>SUM(CLAIMSDURN_GrpOS!Q19,CLAIMSDURN_GrpIS!Q19)</f>
        <v>0</v>
      </c>
      <c r="R19" s="19">
        <f>SUM(CLAIMSDURN_GrpOS!R19,CLAIMSDURN_GrpIS!R19)</f>
        <v>0</v>
      </c>
      <c r="S19" s="19">
        <f>SUM(CLAIMSDURN_GrpOS!S19,CLAIMSDURN_GrpIS!S19)</f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32" t="s">
        <v>26</v>
      </c>
      <c r="D20" s="44" t="s">
        <v>153</v>
      </c>
      <c r="E20" s="44"/>
      <c r="F20" s="19">
        <f>SUM(CLAIMSDURN_GrpOS!F20,CLAIMSDURN_GrpIS!F20)</f>
        <v>0</v>
      </c>
      <c r="G20" s="19">
        <f>SUM(CLAIMSDURN_GrpOS!G20,CLAIMSDURN_GrpIS!G20)</f>
        <v>0</v>
      </c>
      <c r="H20" s="19">
        <f>SUM(CLAIMSDURN_GrpOS!H20,CLAIMSDURN_GrpIS!H20)</f>
        <v>0</v>
      </c>
      <c r="I20" s="19">
        <f>SUM(CLAIMSDURN_GrpOS!I20,CLAIMSDURN_GrpIS!I20)</f>
        <v>0</v>
      </c>
      <c r="J20" s="19">
        <f>SUM(CLAIMSDURN_GrpOS!J20,CLAIMSDURN_GrpIS!J20)</f>
        <v>0</v>
      </c>
      <c r="K20" s="19">
        <f>SUM(CLAIMSDURN_GrpOS!K20,CLAIMSDURN_GrpIS!K20)</f>
        <v>0</v>
      </c>
      <c r="L20" s="19">
        <f>SUM(CLAIMSDURN_GrpOS!L20,CLAIMSDURN_GrpIS!L20)</f>
        <v>0</v>
      </c>
      <c r="M20" s="19">
        <f>SUM(CLAIMSDURN_GrpOS!M20,CLAIMSDURN_GrpIS!M20)</f>
        <v>0</v>
      </c>
      <c r="N20" s="19">
        <f>SUM(CLAIMSDURN_GrpOS!N20,CLAIMSDURN_GrpIS!N20)</f>
        <v>0</v>
      </c>
      <c r="O20" s="19">
        <f>SUM(CLAIMSDURN_GrpOS!O20,CLAIMSDURN_GrpIS!O20)</f>
        <v>0</v>
      </c>
      <c r="P20" s="19">
        <f>SUM(CLAIMSDURN_GrpOS!P20,CLAIMSDURN_GrpIS!P20)</f>
        <v>0</v>
      </c>
      <c r="Q20" s="19">
        <f>SUM(CLAIMSDURN_GrpOS!Q20,CLAIMSDURN_GrpIS!Q20)</f>
        <v>0</v>
      </c>
      <c r="R20" s="19">
        <f>SUM(CLAIMSDURN_GrpOS!R20,CLAIMSDURN_GrpIS!R20)</f>
        <v>0</v>
      </c>
      <c r="S20" s="19">
        <f>SUM(CLAIMSDURN_GrpOS!S20,CLAIMSDURN_GrpIS!S20)</f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SUM(CLAIMSDURN_GrpOS!F24,CLAIMSDURN_GrpIS!F24)</f>
        <v>0</v>
      </c>
      <c r="G24" s="19">
        <f>SUM(CLAIMSDURN_GrpOS!G24,CLAIMSDURN_GrpIS!G24)</f>
        <v>0</v>
      </c>
      <c r="H24" s="19">
        <f>SUM(CLAIMSDURN_GrpOS!H24,CLAIMSDURN_GrpIS!H24)</f>
        <v>0</v>
      </c>
      <c r="I24" s="19">
        <f>SUM(CLAIMSDURN_GrpOS!I24,CLAIMSDURN_GrpIS!I24)</f>
        <v>0</v>
      </c>
      <c r="J24" s="19">
        <f>SUM(CLAIMSDURN_GrpOS!J24,CLAIMSDURN_GrpIS!J24)</f>
        <v>0</v>
      </c>
      <c r="K24" s="19">
        <f>SUM(CLAIMSDURN_GrpOS!K24,CLAIMSDURN_GrpIS!K24)</f>
        <v>0</v>
      </c>
      <c r="L24" s="19">
        <f>SUM(CLAIMSDURN_GrpOS!L24,CLAIMSDURN_GrpIS!L24)</f>
        <v>0</v>
      </c>
      <c r="M24" s="19">
        <f>SUM(CLAIMSDURN_GrpOS!M24,CLAIMSDURN_GrpIS!M24)</f>
        <v>0</v>
      </c>
      <c r="N24" s="19">
        <f>SUM(CLAIMSDURN_GrpOS!N24,CLAIMSDURN_GrpIS!N24)</f>
        <v>0</v>
      </c>
      <c r="O24" s="19">
        <f>SUM(CLAIMSDURN_GrpOS!O24,CLAIMSDURN_GrpIS!O24)</f>
        <v>0</v>
      </c>
      <c r="P24" s="19">
        <f>SUM(CLAIMSDURN_GrpOS!P24,CLAIMSDURN_GrpIS!P24)</f>
        <v>0</v>
      </c>
      <c r="Q24" s="19">
        <f>SUM(CLAIMSDURN_GrpOS!Q24,CLAIMSDURN_GrpIS!Q24)</f>
        <v>0</v>
      </c>
      <c r="R24" s="19">
        <f>SUM(CLAIMSDURN_GrpOS!R24,CLAIMSDURN_GrpIS!R24)</f>
        <v>0</v>
      </c>
      <c r="S24" s="19">
        <f>SUM(CLAIMSDURN_GrpOS!S24,CLAIMSDURN_GrpIS!S24)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1">B24</f>
        <v>Claims finalised</v>
      </c>
      <c r="C25" s="32" t="s">
        <v>26</v>
      </c>
      <c r="D25" s="44" t="s">
        <v>220</v>
      </c>
      <c r="E25" s="44"/>
      <c r="F25" s="19">
        <f>SUM(CLAIMSDURN_GrpOS!F25,CLAIMSDURN_GrpIS!F25)</f>
        <v>0</v>
      </c>
      <c r="G25" s="19">
        <f>SUM(CLAIMSDURN_GrpOS!G25,CLAIMSDURN_GrpIS!G25)</f>
        <v>0</v>
      </c>
      <c r="H25" s="19">
        <f>SUM(CLAIMSDURN_GrpOS!H25,CLAIMSDURN_GrpIS!H25)</f>
        <v>0</v>
      </c>
      <c r="I25" s="19">
        <f>SUM(CLAIMSDURN_GrpOS!I25,CLAIMSDURN_GrpIS!I25)</f>
        <v>0</v>
      </c>
      <c r="J25" s="19">
        <f>SUM(CLAIMSDURN_GrpOS!J25,CLAIMSDURN_GrpIS!J25)</f>
        <v>0</v>
      </c>
      <c r="K25" s="19">
        <f>SUM(CLAIMSDURN_GrpOS!K25,CLAIMSDURN_GrpIS!K25)</f>
        <v>0</v>
      </c>
      <c r="L25" s="19">
        <f>SUM(CLAIMSDURN_GrpOS!L25,CLAIMSDURN_GrpIS!L25)</f>
        <v>0</v>
      </c>
      <c r="M25" s="19">
        <f>SUM(CLAIMSDURN_GrpOS!M25,CLAIMSDURN_GrpIS!M25)</f>
        <v>0</v>
      </c>
      <c r="N25" s="19">
        <f>SUM(CLAIMSDURN_GrpOS!N25,CLAIMSDURN_GrpIS!N25)</f>
        <v>0</v>
      </c>
      <c r="O25" s="19">
        <f>SUM(CLAIMSDURN_GrpOS!O25,CLAIMSDURN_GrpIS!O25)</f>
        <v>0</v>
      </c>
      <c r="P25" s="19">
        <f>SUM(CLAIMSDURN_GrpOS!P25,CLAIMSDURN_GrpIS!P25)</f>
        <v>0</v>
      </c>
      <c r="Q25" s="19">
        <f>SUM(CLAIMSDURN_GrpOS!Q25,CLAIMSDURN_GrpIS!Q25)</f>
        <v>0</v>
      </c>
      <c r="R25" s="19">
        <f>SUM(CLAIMSDURN_GrpOS!R25,CLAIMSDURN_GrpIS!R25)</f>
        <v>0</v>
      </c>
      <c r="S25" s="19">
        <f>SUM(CLAIMSDURN_GrpOS!S25,CLAIMSDURN_GrpIS!S25)</f>
        <v>0</v>
      </c>
    </row>
    <row r="26" spans="1:19" x14ac:dyDescent="0.55000000000000004">
      <c r="A26" s="28" t="str">
        <f t="shared" ref="A26:A31" si="2">$A$24</f>
        <v>CPD BY SUM INSURED</v>
      </c>
      <c r="B26" s="28" t="str">
        <f t="shared" si="1"/>
        <v>Claims finalised</v>
      </c>
      <c r="C26" s="32" t="s">
        <v>26</v>
      </c>
      <c r="D26" s="44" t="s">
        <v>222</v>
      </c>
      <c r="E26" s="44"/>
      <c r="F26" s="19">
        <f>SUM(CLAIMSDURN_GrpOS!F26,CLAIMSDURN_GrpIS!F26)</f>
        <v>0</v>
      </c>
      <c r="G26" s="19">
        <f>SUM(CLAIMSDURN_GrpOS!G26,CLAIMSDURN_GrpIS!G26)</f>
        <v>0</v>
      </c>
      <c r="H26" s="19">
        <f>SUM(CLAIMSDURN_GrpOS!H26,CLAIMSDURN_GrpIS!H26)</f>
        <v>0</v>
      </c>
      <c r="I26" s="19">
        <f>SUM(CLAIMSDURN_GrpOS!I26,CLAIMSDURN_GrpIS!I26)</f>
        <v>0</v>
      </c>
      <c r="J26" s="19">
        <f>SUM(CLAIMSDURN_GrpOS!J26,CLAIMSDURN_GrpIS!J26)</f>
        <v>0</v>
      </c>
      <c r="K26" s="19">
        <f>SUM(CLAIMSDURN_GrpOS!K26,CLAIMSDURN_GrpIS!K26)</f>
        <v>0</v>
      </c>
      <c r="L26" s="19">
        <f>SUM(CLAIMSDURN_GrpOS!L26,CLAIMSDURN_GrpIS!L26)</f>
        <v>0</v>
      </c>
      <c r="M26" s="19">
        <f>SUM(CLAIMSDURN_GrpOS!M26,CLAIMSDURN_GrpIS!M26)</f>
        <v>0</v>
      </c>
      <c r="N26" s="19">
        <f>SUM(CLAIMSDURN_GrpOS!N26,CLAIMSDURN_GrpIS!N26)</f>
        <v>0</v>
      </c>
      <c r="O26" s="19">
        <f>SUM(CLAIMSDURN_GrpOS!O26,CLAIMSDURN_GrpIS!O26)</f>
        <v>0</v>
      </c>
      <c r="P26" s="19">
        <f>SUM(CLAIMSDURN_GrpOS!P26,CLAIMSDURN_GrpIS!P26)</f>
        <v>0</v>
      </c>
      <c r="Q26" s="19">
        <f>SUM(CLAIMSDURN_GrpOS!Q26,CLAIMSDURN_GrpIS!Q26)</f>
        <v>0</v>
      </c>
      <c r="R26" s="19">
        <f>SUM(CLAIMSDURN_GrpOS!R26,CLAIMSDURN_GrpIS!R26)</f>
        <v>0</v>
      </c>
      <c r="S26" s="19">
        <f>SUM(CLAIMSDURN_GrpOS!S26,CLAIMSDURN_GrpIS!S26)</f>
        <v>0</v>
      </c>
    </row>
    <row r="27" spans="1:19" x14ac:dyDescent="0.55000000000000004">
      <c r="A27" s="28" t="str">
        <f t="shared" si="2"/>
        <v>CPD BY SUM INSURED</v>
      </c>
      <c r="B27" s="28" t="str">
        <f t="shared" si="1"/>
        <v>Claims finalised</v>
      </c>
      <c r="C27" s="32" t="s">
        <v>26</v>
      </c>
      <c r="D27" s="44" t="s">
        <v>223</v>
      </c>
      <c r="E27" s="44"/>
      <c r="F27" s="19">
        <f>SUM(CLAIMSDURN_GrpOS!F27,CLAIMSDURN_GrpIS!F27)</f>
        <v>0</v>
      </c>
      <c r="G27" s="19">
        <f>SUM(CLAIMSDURN_GrpOS!G27,CLAIMSDURN_GrpIS!G27)</f>
        <v>0</v>
      </c>
      <c r="H27" s="19">
        <f>SUM(CLAIMSDURN_GrpOS!H27,CLAIMSDURN_GrpIS!H27)</f>
        <v>0</v>
      </c>
      <c r="I27" s="19">
        <f>SUM(CLAIMSDURN_GrpOS!I27,CLAIMSDURN_GrpIS!I27)</f>
        <v>0</v>
      </c>
      <c r="J27" s="19">
        <f>SUM(CLAIMSDURN_GrpOS!J27,CLAIMSDURN_GrpIS!J27)</f>
        <v>0</v>
      </c>
      <c r="K27" s="19">
        <f>SUM(CLAIMSDURN_GrpOS!K27,CLAIMSDURN_GrpIS!K27)</f>
        <v>0</v>
      </c>
      <c r="L27" s="19">
        <f>SUM(CLAIMSDURN_GrpOS!L27,CLAIMSDURN_GrpIS!L27)</f>
        <v>0</v>
      </c>
      <c r="M27" s="19">
        <f>SUM(CLAIMSDURN_GrpOS!M27,CLAIMSDURN_GrpIS!M27)</f>
        <v>0</v>
      </c>
      <c r="N27" s="19">
        <f>SUM(CLAIMSDURN_GrpOS!N27,CLAIMSDURN_GrpIS!N27)</f>
        <v>0</v>
      </c>
      <c r="O27" s="19">
        <f>SUM(CLAIMSDURN_GrpOS!O27,CLAIMSDURN_GrpIS!O27)</f>
        <v>0</v>
      </c>
      <c r="P27" s="19">
        <f>SUM(CLAIMSDURN_GrpOS!P27,CLAIMSDURN_GrpIS!P27)</f>
        <v>0</v>
      </c>
      <c r="Q27" s="19">
        <f>SUM(CLAIMSDURN_GrpOS!Q27,CLAIMSDURN_GrpIS!Q27)</f>
        <v>0</v>
      </c>
      <c r="R27" s="19">
        <f>SUM(CLAIMSDURN_GrpOS!R27,CLAIMSDURN_GrpIS!R27)</f>
        <v>0</v>
      </c>
      <c r="S27" s="19">
        <f>SUM(CLAIMSDURN_GrpOS!S27,CLAIMSDURN_GrpIS!S27)</f>
        <v>0</v>
      </c>
    </row>
    <row r="28" spans="1:19" x14ac:dyDescent="0.55000000000000004">
      <c r="A28" s="28" t="str">
        <f t="shared" si="2"/>
        <v>CPD BY SUM INSURED</v>
      </c>
      <c r="B28" s="28" t="str">
        <f t="shared" si="1"/>
        <v>Claims finalised</v>
      </c>
      <c r="C28" s="32" t="s">
        <v>26</v>
      </c>
      <c r="D28" s="44" t="s">
        <v>224</v>
      </c>
      <c r="E28" s="44"/>
      <c r="F28" s="19">
        <f>SUM(CLAIMSDURN_GrpOS!F28,CLAIMSDURN_GrpIS!F28)</f>
        <v>0</v>
      </c>
      <c r="G28" s="19">
        <f>SUM(CLAIMSDURN_GrpOS!G28,CLAIMSDURN_GrpIS!G28)</f>
        <v>0</v>
      </c>
      <c r="H28" s="19">
        <f>SUM(CLAIMSDURN_GrpOS!H28,CLAIMSDURN_GrpIS!H28)</f>
        <v>0</v>
      </c>
      <c r="I28" s="19">
        <f>SUM(CLAIMSDURN_GrpOS!I28,CLAIMSDURN_GrpIS!I28)</f>
        <v>0</v>
      </c>
      <c r="J28" s="19">
        <f>SUM(CLAIMSDURN_GrpOS!J28,CLAIMSDURN_GrpIS!J28)</f>
        <v>0</v>
      </c>
      <c r="K28" s="19">
        <f>SUM(CLAIMSDURN_GrpOS!K28,CLAIMSDURN_GrpIS!K28)</f>
        <v>0</v>
      </c>
      <c r="L28" s="19">
        <f>SUM(CLAIMSDURN_GrpOS!L28,CLAIMSDURN_GrpIS!L28)</f>
        <v>0</v>
      </c>
      <c r="M28" s="19">
        <f>SUM(CLAIMSDURN_GrpOS!M28,CLAIMSDURN_GrpIS!M28)</f>
        <v>0</v>
      </c>
      <c r="N28" s="19">
        <f>SUM(CLAIMSDURN_GrpOS!N28,CLAIMSDURN_GrpIS!N28)</f>
        <v>0</v>
      </c>
      <c r="O28" s="19">
        <f>SUM(CLAIMSDURN_GrpOS!O28,CLAIMSDURN_GrpIS!O28)</f>
        <v>0</v>
      </c>
      <c r="P28" s="19">
        <f>SUM(CLAIMSDURN_GrpOS!P28,CLAIMSDURN_GrpIS!P28)</f>
        <v>0</v>
      </c>
      <c r="Q28" s="19">
        <f>SUM(CLAIMSDURN_GrpOS!Q28,CLAIMSDURN_GrpIS!Q28)</f>
        <v>0</v>
      </c>
      <c r="R28" s="19">
        <f>SUM(CLAIMSDURN_GrpOS!R28,CLAIMSDURN_GrpIS!R28)</f>
        <v>0</v>
      </c>
      <c r="S28" s="19">
        <f>SUM(CLAIMSDURN_GrpOS!S28,CLAIMSDURN_GrpIS!S28)</f>
        <v>0</v>
      </c>
    </row>
    <row r="29" spans="1:19" x14ac:dyDescent="0.55000000000000004">
      <c r="A29" s="28" t="str">
        <f t="shared" si="2"/>
        <v>CPD BY SUM INSURED</v>
      </c>
      <c r="B29" s="28" t="str">
        <f t="shared" si="1"/>
        <v>Claims finalised</v>
      </c>
      <c r="C29" s="32" t="s">
        <v>26</v>
      </c>
      <c r="D29" s="44" t="s">
        <v>225</v>
      </c>
      <c r="E29" s="44"/>
      <c r="F29" s="19">
        <f>SUM(CLAIMSDURN_GrpOS!F29,CLAIMSDURN_GrpIS!F29)</f>
        <v>0</v>
      </c>
      <c r="G29" s="19">
        <f>SUM(CLAIMSDURN_GrpOS!G29,CLAIMSDURN_GrpIS!G29)</f>
        <v>0</v>
      </c>
      <c r="H29" s="19">
        <f>SUM(CLAIMSDURN_GrpOS!H29,CLAIMSDURN_GrpIS!H29)</f>
        <v>0</v>
      </c>
      <c r="I29" s="19">
        <f>SUM(CLAIMSDURN_GrpOS!I29,CLAIMSDURN_GrpIS!I29)</f>
        <v>0</v>
      </c>
      <c r="J29" s="19">
        <f>SUM(CLAIMSDURN_GrpOS!J29,CLAIMSDURN_GrpIS!J29)</f>
        <v>0</v>
      </c>
      <c r="K29" s="19">
        <f>SUM(CLAIMSDURN_GrpOS!K29,CLAIMSDURN_GrpIS!K29)</f>
        <v>0</v>
      </c>
      <c r="L29" s="19">
        <f>SUM(CLAIMSDURN_GrpOS!L29,CLAIMSDURN_GrpIS!L29)</f>
        <v>0</v>
      </c>
      <c r="M29" s="19">
        <f>SUM(CLAIMSDURN_GrpOS!M29,CLAIMSDURN_GrpIS!M29)</f>
        <v>0</v>
      </c>
      <c r="N29" s="19">
        <f>SUM(CLAIMSDURN_GrpOS!N29,CLAIMSDURN_GrpIS!N29)</f>
        <v>0</v>
      </c>
      <c r="O29" s="19">
        <f>SUM(CLAIMSDURN_GrpOS!O29,CLAIMSDURN_GrpIS!O29)</f>
        <v>0</v>
      </c>
      <c r="P29" s="19">
        <f>SUM(CLAIMSDURN_GrpOS!P29,CLAIMSDURN_GrpIS!P29)</f>
        <v>0</v>
      </c>
      <c r="Q29" s="19">
        <f>SUM(CLAIMSDURN_GrpOS!Q29,CLAIMSDURN_GrpIS!Q29)</f>
        <v>0</v>
      </c>
      <c r="R29" s="19">
        <f>SUM(CLAIMSDURN_GrpOS!R29,CLAIMSDURN_GrpIS!R29)</f>
        <v>0</v>
      </c>
      <c r="S29" s="19">
        <f>SUM(CLAIMSDURN_GrpOS!S29,CLAIMSDURN_GrpIS!S29)</f>
        <v>0</v>
      </c>
    </row>
    <row r="30" spans="1:19" x14ac:dyDescent="0.55000000000000004">
      <c r="A30" s="28" t="str">
        <f t="shared" si="2"/>
        <v>CPD BY SUM INSURED</v>
      </c>
      <c r="B30" s="28" t="str">
        <f t="shared" si="1"/>
        <v>Claims finalised</v>
      </c>
      <c r="C30" s="32" t="s">
        <v>26</v>
      </c>
      <c r="D30" s="44" t="s">
        <v>226</v>
      </c>
      <c r="E30" s="44"/>
      <c r="F30" s="19">
        <f>SUM(CLAIMSDURN_GrpOS!F30,CLAIMSDURN_GrpIS!F30)</f>
        <v>0</v>
      </c>
      <c r="G30" s="19">
        <f>SUM(CLAIMSDURN_GrpOS!G30,CLAIMSDURN_GrpIS!G30)</f>
        <v>0</v>
      </c>
      <c r="H30" s="19">
        <f>SUM(CLAIMSDURN_GrpOS!H30,CLAIMSDURN_GrpIS!H30)</f>
        <v>0</v>
      </c>
      <c r="I30" s="19">
        <f>SUM(CLAIMSDURN_GrpOS!I30,CLAIMSDURN_GrpIS!I30)</f>
        <v>0</v>
      </c>
      <c r="J30" s="19">
        <f>SUM(CLAIMSDURN_GrpOS!J30,CLAIMSDURN_GrpIS!J30)</f>
        <v>0</v>
      </c>
      <c r="K30" s="19">
        <f>SUM(CLAIMSDURN_GrpOS!K30,CLAIMSDURN_GrpIS!K30)</f>
        <v>0</v>
      </c>
      <c r="L30" s="19">
        <f>SUM(CLAIMSDURN_GrpOS!L30,CLAIMSDURN_GrpIS!L30)</f>
        <v>0</v>
      </c>
      <c r="M30" s="19">
        <f>SUM(CLAIMSDURN_GrpOS!M30,CLAIMSDURN_GrpIS!M30)</f>
        <v>0</v>
      </c>
      <c r="N30" s="19">
        <f>SUM(CLAIMSDURN_GrpOS!N30,CLAIMSDURN_GrpIS!N30)</f>
        <v>0</v>
      </c>
      <c r="O30" s="19">
        <f>SUM(CLAIMSDURN_GrpOS!O30,CLAIMSDURN_GrpIS!O30)</f>
        <v>0</v>
      </c>
      <c r="P30" s="19">
        <f>SUM(CLAIMSDURN_GrpOS!P30,CLAIMSDURN_GrpIS!P30)</f>
        <v>0</v>
      </c>
      <c r="Q30" s="19">
        <f>SUM(CLAIMSDURN_GrpOS!Q30,CLAIMSDURN_GrpIS!Q30)</f>
        <v>0</v>
      </c>
      <c r="R30" s="19">
        <f>SUM(CLAIMSDURN_GrpOS!R30,CLAIMSDURN_GrpIS!R30)</f>
        <v>0</v>
      </c>
      <c r="S30" s="19">
        <f>SUM(CLAIMSDURN_GrpOS!S30,CLAIMSDURN_GrpIS!S30)</f>
        <v>0</v>
      </c>
    </row>
    <row r="31" spans="1:19" x14ac:dyDescent="0.55000000000000004">
      <c r="A31" s="28" t="str">
        <f t="shared" si="2"/>
        <v>CPD BY SUM INSURED</v>
      </c>
      <c r="B31" s="28" t="str">
        <f t="shared" si="1"/>
        <v>Claims finalised</v>
      </c>
      <c r="C31" s="32" t="s">
        <v>26</v>
      </c>
      <c r="D31" s="44" t="s">
        <v>153</v>
      </c>
      <c r="E31" s="44"/>
      <c r="F31" s="19">
        <f>SUM(CLAIMSDURN_GrpOS!F31,CLAIMSDURN_GrpIS!F31)</f>
        <v>0</v>
      </c>
      <c r="G31" s="19">
        <f>SUM(CLAIMSDURN_GrpOS!G31,CLAIMSDURN_GrpIS!G31)</f>
        <v>0</v>
      </c>
      <c r="H31" s="19">
        <f>SUM(CLAIMSDURN_GrpOS!H31,CLAIMSDURN_GrpIS!H31)</f>
        <v>0</v>
      </c>
      <c r="I31" s="19">
        <f>SUM(CLAIMSDURN_GrpOS!I31,CLAIMSDURN_GrpIS!I31)</f>
        <v>0</v>
      </c>
      <c r="J31" s="19">
        <f>SUM(CLAIMSDURN_GrpOS!J31,CLAIMSDURN_GrpIS!J31)</f>
        <v>0</v>
      </c>
      <c r="K31" s="19">
        <f>SUM(CLAIMSDURN_GrpOS!K31,CLAIMSDURN_GrpIS!K31)</f>
        <v>0</v>
      </c>
      <c r="L31" s="19">
        <f>SUM(CLAIMSDURN_GrpOS!L31,CLAIMSDURN_GrpIS!L31)</f>
        <v>0</v>
      </c>
      <c r="M31" s="19">
        <f>SUM(CLAIMSDURN_GrpOS!M31,CLAIMSDURN_GrpIS!M31)</f>
        <v>0</v>
      </c>
      <c r="N31" s="19">
        <f>SUM(CLAIMSDURN_GrpOS!N31,CLAIMSDURN_GrpIS!N31)</f>
        <v>0</v>
      </c>
      <c r="O31" s="19">
        <f>SUM(CLAIMSDURN_GrpOS!O31,CLAIMSDURN_GrpIS!O31)</f>
        <v>0</v>
      </c>
      <c r="P31" s="19">
        <f>SUM(CLAIMSDURN_GrpOS!P31,CLAIMSDURN_GrpIS!P31)</f>
        <v>0</v>
      </c>
      <c r="Q31" s="19">
        <f>SUM(CLAIMSDURN_GrpOS!Q31,CLAIMSDURN_GrpIS!Q31)</f>
        <v>0</v>
      </c>
      <c r="R31" s="19">
        <f>SUM(CLAIMSDURN_GrpOS!R31,CLAIMSDURN_GrpIS!R31)</f>
        <v>0</v>
      </c>
      <c r="S31" s="19">
        <f>SUM(CLAIMSDURN_GrpOS!S31,CLAIMSDURN_GrpIS!S31)</f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3">G13/G$20</f>
        <v>#DIV/0!</v>
      </c>
      <c r="H36" s="172" t="e">
        <f t="shared" si="3"/>
        <v>#DIV/0!</v>
      </c>
      <c r="I36" s="172" t="e">
        <f t="shared" si="3"/>
        <v>#DIV/0!</v>
      </c>
      <c r="J36" s="172" t="e">
        <f t="shared" si="3"/>
        <v>#DIV/0!</v>
      </c>
      <c r="K36" s="172" t="e">
        <f t="shared" si="3"/>
        <v>#DIV/0!</v>
      </c>
      <c r="L36" s="172" t="e">
        <f t="shared" si="3"/>
        <v>#DIV/0!</v>
      </c>
      <c r="M36" s="172" t="e">
        <f t="shared" ref="M36" si="4">M13/M$20</f>
        <v>#DIV/0!</v>
      </c>
      <c r="N36" s="172" t="e">
        <f t="shared" ref="N36:P36" si="5">N13/N$20</f>
        <v>#DIV/0!</v>
      </c>
      <c r="O36" s="172" t="e">
        <f t="shared" si="5"/>
        <v>#DIV/0!</v>
      </c>
      <c r="P36" s="172" t="e">
        <f t="shared" si="5"/>
        <v>#DIV/0!</v>
      </c>
      <c r="Q36" s="172"/>
      <c r="R36" s="172" t="e">
        <f t="shared" si="3"/>
        <v>#DIV/0!</v>
      </c>
      <c r="S36" s="172" t="e">
        <f t="shared" si="3"/>
        <v>#DIV/0!</v>
      </c>
    </row>
    <row r="37" spans="4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ref="N37:P37" si="8">N14/N$20</f>
        <v>#DIV/0!</v>
      </c>
      <c r="O37" s="172" t="e">
        <f t="shared" si="8"/>
        <v>#DIV/0!</v>
      </c>
      <c r="P37" s="172" t="e">
        <f t="shared" si="8"/>
        <v>#DIV/0!</v>
      </c>
      <c r="Q37" s="172"/>
      <c r="R37" s="172" t="e">
        <f t="shared" si="6"/>
        <v>#DIV/0!</v>
      </c>
      <c r="S37" s="172" t="e">
        <f t="shared" si="6"/>
        <v>#DIV/0!</v>
      </c>
    </row>
    <row r="38" spans="4:19" x14ac:dyDescent="0.55000000000000004">
      <c r="D38" s="1" t="s">
        <v>222</v>
      </c>
      <c r="F38" s="172" t="e">
        <f t="shared" ref="F38:S38" si="9">F15/F$20</f>
        <v>#DIV/0!</v>
      </c>
      <c r="G38" s="172" t="e">
        <f t="shared" si="9"/>
        <v>#DIV/0!</v>
      </c>
      <c r="H38" s="172" t="e">
        <f t="shared" si="9"/>
        <v>#DIV/0!</v>
      </c>
      <c r="I38" s="172" t="e">
        <f t="shared" si="9"/>
        <v>#DIV/0!</v>
      </c>
      <c r="J38" s="172" t="e">
        <f t="shared" si="9"/>
        <v>#DIV/0!</v>
      </c>
      <c r="K38" s="172" t="e">
        <f t="shared" si="9"/>
        <v>#DIV/0!</v>
      </c>
      <c r="L38" s="172" t="e">
        <f t="shared" si="9"/>
        <v>#DIV/0!</v>
      </c>
      <c r="M38" s="172" t="e">
        <f t="shared" ref="M38" si="10">M15/M$20</f>
        <v>#DIV/0!</v>
      </c>
      <c r="N38" s="172" t="e">
        <f t="shared" ref="N38:P38" si="11">N15/N$20</f>
        <v>#DIV/0!</v>
      </c>
      <c r="O38" s="172" t="e">
        <f t="shared" si="11"/>
        <v>#DIV/0!</v>
      </c>
      <c r="P38" s="172" t="e">
        <f t="shared" si="11"/>
        <v>#DIV/0!</v>
      </c>
      <c r="Q38" s="172"/>
      <c r="R38" s="172" t="e">
        <f t="shared" si="9"/>
        <v>#DIV/0!</v>
      </c>
      <c r="S38" s="172" t="e">
        <f t="shared" si="9"/>
        <v>#DIV/0!</v>
      </c>
    </row>
    <row r="39" spans="4:19" x14ac:dyDescent="0.55000000000000004">
      <c r="D39" s="1" t="s">
        <v>223</v>
      </c>
      <c r="F39" s="172" t="e">
        <f t="shared" ref="F39:S39" si="12">F16/F$20</f>
        <v>#DIV/0!</v>
      </c>
      <c r="G39" s="172" t="e">
        <f t="shared" si="12"/>
        <v>#DIV/0!</v>
      </c>
      <c r="H39" s="172" t="e">
        <f t="shared" si="12"/>
        <v>#DIV/0!</v>
      </c>
      <c r="I39" s="172" t="e">
        <f t="shared" si="12"/>
        <v>#DIV/0!</v>
      </c>
      <c r="J39" s="172" t="e">
        <f t="shared" si="12"/>
        <v>#DIV/0!</v>
      </c>
      <c r="K39" s="172" t="e">
        <f t="shared" si="12"/>
        <v>#DIV/0!</v>
      </c>
      <c r="L39" s="172" t="e">
        <f t="shared" si="12"/>
        <v>#DIV/0!</v>
      </c>
      <c r="M39" s="172" t="e">
        <f t="shared" ref="M39" si="13">M16/M$20</f>
        <v>#DIV/0!</v>
      </c>
      <c r="N39" s="172" t="e">
        <f t="shared" ref="N39:P39" si="14">N16/N$20</f>
        <v>#DIV/0!</v>
      </c>
      <c r="O39" s="172" t="e">
        <f t="shared" si="14"/>
        <v>#DIV/0!</v>
      </c>
      <c r="P39" s="172" t="e">
        <f t="shared" si="14"/>
        <v>#DIV/0!</v>
      </c>
      <c r="Q39" s="172"/>
      <c r="R39" s="172" t="e">
        <f t="shared" si="12"/>
        <v>#DIV/0!</v>
      </c>
      <c r="S39" s="172" t="e">
        <f t="shared" si="12"/>
        <v>#DIV/0!</v>
      </c>
    </row>
    <row r="40" spans="4:19" x14ac:dyDescent="0.55000000000000004">
      <c r="D40" s="1" t="s">
        <v>224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ref="N40:P40" si="17">N17/N$20</f>
        <v>#DIV/0!</v>
      </c>
      <c r="O40" s="172" t="e">
        <f t="shared" si="17"/>
        <v>#DIV/0!</v>
      </c>
      <c r="P40" s="172" t="e">
        <f t="shared" si="17"/>
        <v>#DIV/0!</v>
      </c>
      <c r="Q40" s="172"/>
      <c r="R40" s="172" t="e">
        <f t="shared" si="15"/>
        <v>#DIV/0!</v>
      </c>
      <c r="S40" s="172" t="e">
        <f t="shared" si="15"/>
        <v>#DIV/0!</v>
      </c>
    </row>
    <row r="41" spans="4:19" x14ac:dyDescent="0.55000000000000004">
      <c r="D41" s="1" t="s">
        <v>225</v>
      </c>
      <c r="F41" s="172" t="e">
        <f t="shared" ref="F41:S41" si="18">F18/F$20</f>
        <v>#DIV/0!</v>
      </c>
      <c r="G41" s="172" t="e">
        <f t="shared" si="18"/>
        <v>#DIV/0!</v>
      </c>
      <c r="H41" s="172" t="e">
        <f t="shared" si="18"/>
        <v>#DIV/0!</v>
      </c>
      <c r="I41" s="172" t="e">
        <f t="shared" si="18"/>
        <v>#DIV/0!</v>
      </c>
      <c r="J41" s="172" t="e">
        <f t="shared" si="18"/>
        <v>#DIV/0!</v>
      </c>
      <c r="K41" s="172" t="e">
        <f t="shared" si="18"/>
        <v>#DIV/0!</v>
      </c>
      <c r="L41" s="172" t="e">
        <f t="shared" si="18"/>
        <v>#DIV/0!</v>
      </c>
      <c r="M41" s="172" t="e">
        <f t="shared" ref="M41" si="19">M18/M$20</f>
        <v>#DIV/0!</v>
      </c>
      <c r="N41" s="172" t="e">
        <f t="shared" ref="N41:P41" si="20">N18/N$20</f>
        <v>#DIV/0!</v>
      </c>
      <c r="O41" s="172" t="e">
        <f t="shared" si="20"/>
        <v>#DIV/0!</v>
      </c>
      <c r="P41" s="172" t="e">
        <f t="shared" si="20"/>
        <v>#DIV/0!</v>
      </c>
      <c r="Q41" s="172"/>
      <c r="R41" s="172" t="e">
        <f t="shared" si="18"/>
        <v>#DIV/0!</v>
      </c>
      <c r="S41" s="172" t="e">
        <f t="shared" si="18"/>
        <v>#DIV/0!</v>
      </c>
    </row>
    <row r="42" spans="4:19" x14ac:dyDescent="0.55000000000000004">
      <c r="D42" s="1" t="s">
        <v>226</v>
      </c>
      <c r="F42" s="172" t="e">
        <f t="shared" ref="F42:S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si="21"/>
        <v>#DIV/0!</v>
      </c>
      <c r="L42" s="172" t="e">
        <f t="shared" si="21"/>
        <v>#DIV/0!</v>
      </c>
      <c r="M42" s="172" t="e">
        <f t="shared" ref="M42" si="22">M19/M$20</f>
        <v>#DIV/0!</v>
      </c>
      <c r="N42" s="172" t="e">
        <f t="shared" ref="N42:P42" si="23">N19/N$20</f>
        <v>#DIV/0!</v>
      </c>
      <c r="O42" s="172" t="e">
        <f t="shared" si="23"/>
        <v>#DIV/0!</v>
      </c>
      <c r="P42" s="172" t="e">
        <f t="shared" si="23"/>
        <v>#DIV/0!</v>
      </c>
      <c r="Q42" s="172"/>
      <c r="R42" s="172" t="e">
        <f t="shared" si="21"/>
        <v>#DIV/0!</v>
      </c>
      <c r="S42" s="172" t="e">
        <f t="shared" si="21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 t="e">
        <f t="shared" ref="N45:P45" si="26">N24/N$31</f>
        <v>#DIV/0!</v>
      </c>
      <c r="O45" s="172" t="e">
        <f t="shared" si="26"/>
        <v>#DIV/0!</v>
      </c>
      <c r="P45" s="172" t="e">
        <f t="shared" si="26"/>
        <v>#DIV/0!</v>
      </c>
      <c r="Q45" s="172"/>
      <c r="R45" s="172" t="e">
        <f t="shared" si="24"/>
        <v>#DIV/0!</v>
      </c>
      <c r="S45" s="172" t="e">
        <f t="shared" si="24"/>
        <v>#DIV/0!</v>
      </c>
    </row>
    <row r="46" spans="4:19" x14ac:dyDescent="0.55000000000000004">
      <c r="D46" s="1" t="s">
        <v>220</v>
      </c>
      <c r="F46" s="172" t="e">
        <f t="shared" ref="F46:S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 t="e">
        <f t="shared" ref="N46:P46" si="29">N25/N$31</f>
        <v>#DIV/0!</v>
      </c>
      <c r="O46" s="172" t="e">
        <f t="shared" si="29"/>
        <v>#DIV/0!</v>
      </c>
      <c r="P46" s="172" t="e">
        <f t="shared" si="29"/>
        <v>#DIV/0!</v>
      </c>
      <c r="Q46" s="172"/>
      <c r="R46" s="172" t="e">
        <f t="shared" si="27"/>
        <v>#DIV/0!</v>
      </c>
      <c r="S46" s="172" t="e">
        <f t="shared" si="27"/>
        <v>#DIV/0!</v>
      </c>
    </row>
    <row r="47" spans="4:19" x14ac:dyDescent="0.55000000000000004">
      <c r="D47" s="1" t="s">
        <v>222</v>
      </c>
      <c r="F47" s="172" t="e">
        <f t="shared" ref="F47:S47" si="30">F26/F$31</f>
        <v>#DIV/0!</v>
      </c>
      <c r="G47" s="172" t="e">
        <f t="shared" si="30"/>
        <v>#DIV/0!</v>
      </c>
      <c r="H47" s="172" t="e">
        <f t="shared" si="30"/>
        <v>#DIV/0!</v>
      </c>
      <c r="I47" s="172" t="e">
        <f t="shared" si="30"/>
        <v>#DIV/0!</v>
      </c>
      <c r="J47" s="172" t="e">
        <f t="shared" si="30"/>
        <v>#DIV/0!</v>
      </c>
      <c r="K47" s="172" t="e">
        <f t="shared" si="30"/>
        <v>#DIV/0!</v>
      </c>
      <c r="L47" s="172" t="e">
        <f t="shared" si="30"/>
        <v>#DIV/0!</v>
      </c>
      <c r="M47" s="172" t="e">
        <f t="shared" ref="M47" si="31">M26/M$31</f>
        <v>#DIV/0!</v>
      </c>
      <c r="N47" s="172" t="e">
        <f t="shared" ref="N47:P47" si="32">N26/N$31</f>
        <v>#DIV/0!</v>
      </c>
      <c r="O47" s="172" t="e">
        <f t="shared" si="32"/>
        <v>#DIV/0!</v>
      </c>
      <c r="P47" s="172" t="e">
        <f t="shared" si="32"/>
        <v>#DIV/0!</v>
      </c>
      <c r="Q47" s="172"/>
      <c r="R47" s="172" t="e">
        <f t="shared" si="30"/>
        <v>#DIV/0!</v>
      </c>
      <c r="S47" s="172" t="e">
        <f t="shared" si="30"/>
        <v>#DIV/0!</v>
      </c>
    </row>
    <row r="48" spans="4:19" x14ac:dyDescent="0.55000000000000004">
      <c r="D48" s="1" t="s">
        <v>223</v>
      </c>
      <c r="F48" s="172" t="e">
        <f t="shared" ref="F48:S48" si="33">F27/F$31</f>
        <v>#DIV/0!</v>
      </c>
      <c r="G48" s="172" t="e">
        <f t="shared" si="33"/>
        <v>#DIV/0!</v>
      </c>
      <c r="H48" s="172" t="e">
        <f t="shared" si="33"/>
        <v>#DIV/0!</v>
      </c>
      <c r="I48" s="172" t="e">
        <f t="shared" si="33"/>
        <v>#DIV/0!</v>
      </c>
      <c r="J48" s="172" t="e">
        <f t="shared" si="33"/>
        <v>#DIV/0!</v>
      </c>
      <c r="K48" s="172" t="e">
        <f t="shared" si="33"/>
        <v>#DIV/0!</v>
      </c>
      <c r="L48" s="172" t="e">
        <f t="shared" si="33"/>
        <v>#DIV/0!</v>
      </c>
      <c r="M48" s="172" t="e">
        <f t="shared" ref="M48" si="34">M27/M$31</f>
        <v>#DIV/0!</v>
      </c>
      <c r="N48" s="172" t="e">
        <f t="shared" ref="N48:P48" si="35">N27/N$31</f>
        <v>#DIV/0!</v>
      </c>
      <c r="O48" s="172" t="e">
        <f t="shared" si="35"/>
        <v>#DIV/0!</v>
      </c>
      <c r="P48" s="172" t="e">
        <f t="shared" si="35"/>
        <v>#DIV/0!</v>
      </c>
      <c r="Q48" s="172"/>
      <c r="R48" s="172" t="e">
        <f t="shared" si="33"/>
        <v>#DIV/0!</v>
      </c>
      <c r="S48" s="172" t="e">
        <f t="shared" si="33"/>
        <v>#DIV/0!</v>
      </c>
    </row>
    <row r="49" spans="4:19" x14ac:dyDescent="0.55000000000000004">
      <c r="D49" s="1" t="s">
        <v>224</v>
      </c>
      <c r="F49" s="172" t="e">
        <f t="shared" ref="F49:S49" si="36">F28/F$31</f>
        <v>#DIV/0!</v>
      </c>
      <c r="G49" s="172" t="e">
        <f t="shared" si="36"/>
        <v>#DIV/0!</v>
      </c>
      <c r="H49" s="172" t="e">
        <f t="shared" si="36"/>
        <v>#DIV/0!</v>
      </c>
      <c r="I49" s="172" t="e">
        <f t="shared" si="36"/>
        <v>#DIV/0!</v>
      </c>
      <c r="J49" s="172" t="e">
        <f t="shared" si="36"/>
        <v>#DIV/0!</v>
      </c>
      <c r="K49" s="172" t="e">
        <f t="shared" si="36"/>
        <v>#DIV/0!</v>
      </c>
      <c r="L49" s="172" t="e">
        <f t="shared" si="36"/>
        <v>#DIV/0!</v>
      </c>
      <c r="M49" s="172" t="e">
        <f t="shared" ref="M49" si="37">M28/M$31</f>
        <v>#DIV/0!</v>
      </c>
      <c r="N49" s="172" t="e">
        <f t="shared" ref="N49:P49" si="38">N28/N$31</f>
        <v>#DIV/0!</v>
      </c>
      <c r="O49" s="172" t="e">
        <f t="shared" si="38"/>
        <v>#DIV/0!</v>
      </c>
      <c r="P49" s="172" t="e">
        <f t="shared" si="38"/>
        <v>#DIV/0!</v>
      </c>
      <c r="Q49" s="172"/>
      <c r="R49" s="172" t="e">
        <f t="shared" si="36"/>
        <v>#DIV/0!</v>
      </c>
      <c r="S49" s="172" t="e">
        <f t="shared" si="36"/>
        <v>#DIV/0!</v>
      </c>
    </row>
    <row r="50" spans="4:19" x14ac:dyDescent="0.55000000000000004">
      <c r="D50" s="1" t="s">
        <v>225</v>
      </c>
      <c r="F50" s="172" t="e">
        <f t="shared" ref="F50:S50" si="39">F29/F$31</f>
        <v>#DIV/0!</v>
      </c>
      <c r="G50" s="172" t="e">
        <f t="shared" si="39"/>
        <v>#DIV/0!</v>
      </c>
      <c r="H50" s="172" t="e">
        <f t="shared" si="39"/>
        <v>#DIV/0!</v>
      </c>
      <c r="I50" s="172" t="e">
        <f t="shared" si="39"/>
        <v>#DIV/0!</v>
      </c>
      <c r="J50" s="172" t="e">
        <f t="shared" si="39"/>
        <v>#DIV/0!</v>
      </c>
      <c r="K50" s="172" t="e">
        <f t="shared" si="39"/>
        <v>#DIV/0!</v>
      </c>
      <c r="L50" s="172" t="e">
        <f t="shared" si="39"/>
        <v>#DIV/0!</v>
      </c>
      <c r="M50" s="172" t="e">
        <f t="shared" ref="M50" si="40">M29/M$31</f>
        <v>#DIV/0!</v>
      </c>
      <c r="N50" s="172" t="e">
        <f t="shared" ref="N50:P50" si="41">N29/N$31</f>
        <v>#DIV/0!</v>
      </c>
      <c r="O50" s="172" t="e">
        <f t="shared" si="41"/>
        <v>#DIV/0!</v>
      </c>
      <c r="P50" s="172" t="e">
        <f t="shared" si="41"/>
        <v>#DIV/0!</v>
      </c>
      <c r="Q50" s="172"/>
      <c r="R50" s="172" t="e">
        <f t="shared" si="39"/>
        <v>#DIV/0!</v>
      </c>
      <c r="S50" s="172" t="e">
        <f t="shared" si="39"/>
        <v>#DIV/0!</v>
      </c>
    </row>
    <row r="51" spans="4:19" x14ac:dyDescent="0.55000000000000004">
      <c r="D51" s="1" t="s">
        <v>226</v>
      </c>
      <c r="F51" s="172" t="e">
        <f t="shared" ref="F51:S51" si="42">F30/F$31</f>
        <v>#DIV/0!</v>
      </c>
      <c r="G51" s="172" t="e">
        <f t="shared" si="42"/>
        <v>#DIV/0!</v>
      </c>
      <c r="H51" s="172" t="e">
        <f t="shared" si="42"/>
        <v>#DIV/0!</v>
      </c>
      <c r="I51" s="172" t="e">
        <f t="shared" si="42"/>
        <v>#DIV/0!</v>
      </c>
      <c r="J51" s="172" t="e">
        <f t="shared" si="42"/>
        <v>#DIV/0!</v>
      </c>
      <c r="K51" s="172" t="e">
        <f t="shared" si="42"/>
        <v>#DIV/0!</v>
      </c>
      <c r="L51" s="172" t="e">
        <f t="shared" si="42"/>
        <v>#DIV/0!</v>
      </c>
      <c r="M51" s="172" t="e">
        <f t="shared" ref="M51" si="43">M30/M$31</f>
        <v>#DIV/0!</v>
      </c>
      <c r="N51" s="172" t="e">
        <f t="shared" ref="N51:P51" si="44">N30/N$31</f>
        <v>#DIV/0!</v>
      </c>
      <c r="O51" s="172" t="e">
        <f t="shared" si="44"/>
        <v>#DIV/0!</v>
      </c>
      <c r="P51" s="172" t="e">
        <f t="shared" si="44"/>
        <v>#DIV/0!</v>
      </c>
      <c r="Q51" s="172"/>
      <c r="R51" s="172" t="e">
        <f t="shared" si="42"/>
        <v>#DIV/0!</v>
      </c>
      <c r="S51" s="172" t="e">
        <f t="shared" si="42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45">G24/G13</f>
        <v>#DIV/0!</v>
      </c>
      <c r="H54" s="1" t="e">
        <f t="shared" si="45"/>
        <v>#DIV/0!</v>
      </c>
      <c r="I54" s="1" t="e">
        <f t="shared" si="45"/>
        <v>#DIV/0!</v>
      </c>
      <c r="J54" s="1" t="e">
        <f t="shared" si="45"/>
        <v>#DIV/0!</v>
      </c>
      <c r="K54" s="1" t="e">
        <f t="shared" si="45"/>
        <v>#DIV/0!</v>
      </c>
      <c r="L54" s="1" t="e">
        <f t="shared" si="45"/>
        <v>#DIV/0!</v>
      </c>
      <c r="M54" s="1" t="e">
        <f t="shared" si="45"/>
        <v>#DIV/0!</v>
      </c>
      <c r="N54" s="1" t="e">
        <f t="shared" si="45"/>
        <v>#DIV/0!</v>
      </c>
      <c r="O54" s="1" t="e">
        <f t="shared" si="45"/>
        <v>#DIV/0!</v>
      </c>
      <c r="P54" s="1" t="e">
        <f t="shared" si="45"/>
        <v>#DIV/0!</v>
      </c>
      <c r="R54" s="1" t="e">
        <f t="shared" si="45"/>
        <v>#DIV/0!</v>
      </c>
      <c r="S54" s="1" t="e">
        <f t="shared" si="45"/>
        <v>#DIV/0!</v>
      </c>
    </row>
    <row r="55" spans="4:19" x14ac:dyDescent="0.55000000000000004">
      <c r="D55" s="1" t="s">
        <v>220</v>
      </c>
      <c r="F55" s="1" t="e">
        <f t="shared" ref="F55:S55" si="46">F25/F14</f>
        <v>#DIV/0!</v>
      </c>
      <c r="G55" s="1" t="e">
        <f t="shared" si="46"/>
        <v>#DIV/0!</v>
      </c>
      <c r="H55" s="1" t="e">
        <f t="shared" si="46"/>
        <v>#DIV/0!</v>
      </c>
      <c r="I55" s="1" t="e">
        <f t="shared" si="46"/>
        <v>#DIV/0!</v>
      </c>
      <c r="J55" s="1" t="e">
        <f t="shared" si="46"/>
        <v>#DIV/0!</v>
      </c>
      <c r="K55" s="1" t="e">
        <f t="shared" si="46"/>
        <v>#DIV/0!</v>
      </c>
      <c r="L55" s="1" t="e">
        <f t="shared" si="46"/>
        <v>#DIV/0!</v>
      </c>
      <c r="M55" s="1" t="e">
        <f t="shared" si="46"/>
        <v>#DIV/0!</v>
      </c>
      <c r="N55" s="1" t="e">
        <f t="shared" si="46"/>
        <v>#DIV/0!</v>
      </c>
      <c r="O55" s="1" t="e">
        <f t="shared" si="46"/>
        <v>#DIV/0!</v>
      </c>
      <c r="P55" s="1" t="e">
        <f t="shared" si="46"/>
        <v>#DIV/0!</v>
      </c>
      <c r="R55" s="1" t="e">
        <f t="shared" si="46"/>
        <v>#DIV/0!</v>
      </c>
      <c r="S55" s="1" t="e">
        <f t="shared" si="46"/>
        <v>#DIV/0!</v>
      </c>
    </row>
    <row r="56" spans="4:19" x14ac:dyDescent="0.55000000000000004">
      <c r="D56" s="1" t="s">
        <v>222</v>
      </c>
      <c r="F56" s="1" t="e">
        <f t="shared" ref="F56:S56" si="47">F26/F15</f>
        <v>#DIV/0!</v>
      </c>
      <c r="G56" s="1" t="e">
        <f t="shared" si="47"/>
        <v>#DIV/0!</v>
      </c>
      <c r="H56" s="1" t="e">
        <f t="shared" si="47"/>
        <v>#DIV/0!</v>
      </c>
      <c r="I56" s="1" t="e">
        <f t="shared" si="47"/>
        <v>#DIV/0!</v>
      </c>
      <c r="J56" s="1" t="e">
        <f t="shared" si="47"/>
        <v>#DIV/0!</v>
      </c>
      <c r="K56" s="1" t="e">
        <f t="shared" si="47"/>
        <v>#DIV/0!</v>
      </c>
      <c r="L56" s="1" t="e">
        <f t="shared" si="47"/>
        <v>#DIV/0!</v>
      </c>
      <c r="M56" s="1" t="e">
        <f t="shared" si="47"/>
        <v>#DIV/0!</v>
      </c>
      <c r="N56" s="1" t="e">
        <f t="shared" si="47"/>
        <v>#DIV/0!</v>
      </c>
      <c r="O56" s="1" t="e">
        <f t="shared" si="47"/>
        <v>#DIV/0!</v>
      </c>
      <c r="P56" s="1" t="e">
        <f t="shared" si="47"/>
        <v>#DIV/0!</v>
      </c>
      <c r="R56" s="1" t="e">
        <f t="shared" si="47"/>
        <v>#DIV/0!</v>
      </c>
      <c r="S56" s="1" t="e">
        <f t="shared" si="47"/>
        <v>#DIV/0!</v>
      </c>
    </row>
    <row r="57" spans="4:19" x14ac:dyDescent="0.55000000000000004">
      <c r="D57" s="1" t="s">
        <v>223</v>
      </c>
      <c r="F57" s="1" t="e">
        <f t="shared" ref="F57:S57" si="48">F27/F16</f>
        <v>#DIV/0!</v>
      </c>
      <c r="G57" s="1" t="e">
        <f t="shared" si="48"/>
        <v>#DIV/0!</v>
      </c>
      <c r="H57" s="1" t="e">
        <f t="shared" si="48"/>
        <v>#DIV/0!</v>
      </c>
      <c r="I57" s="1" t="e">
        <f t="shared" si="48"/>
        <v>#DIV/0!</v>
      </c>
      <c r="J57" s="1" t="e">
        <f t="shared" si="48"/>
        <v>#DIV/0!</v>
      </c>
      <c r="K57" s="1" t="e">
        <f t="shared" si="48"/>
        <v>#DIV/0!</v>
      </c>
      <c r="L57" s="1" t="e">
        <f t="shared" si="48"/>
        <v>#DIV/0!</v>
      </c>
      <c r="M57" s="1" t="e">
        <f t="shared" si="48"/>
        <v>#DIV/0!</v>
      </c>
      <c r="N57" s="1" t="e">
        <f t="shared" si="48"/>
        <v>#DIV/0!</v>
      </c>
      <c r="O57" s="1" t="e">
        <f t="shared" si="48"/>
        <v>#DIV/0!</v>
      </c>
      <c r="P57" s="1" t="e">
        <f t="shared" si="48"/>
        <v>#DIV/0!</v>
      </c>
      <c r="R57" s="1" t="e">
        <f t="shared" si="48"/>
        <v>#DIV/0!</v>
      </c>
      <c r="S57" s="1" t="e">
        <f t="shared" si="48"/>
        <v>#DIV/0!</v>
      </c>
    </row>
    <row r="58" spans="4:19" x14ac:dyDescent="0.55000000000000004">
      <c r="D58" s="1" t="s">
        <v>224</v>
      </c>
      <c r="F58" s="1" t="e">
        <f t="shared" ref="F58:S58" si="49">F28/F17</f>
        <v>#DIV/0!</v>
      </c>
      <c r="G58" s="1" t="e">
        <f t="shared" si="49"/>
        <v>#DIV/0!</v>
      </c>
      <c r="H58" s="1" t="e">
        <f t="shared" si="49"/>
        <v>#DIV/0!</v>
      </c>
      <c r="I58" s="1" t="e">
        <f t="shared" si="49"/>
        <v>#DIV/0!</v>
      </c>
      <c r="J58" s="1" t="e">
        <f t="shared" si="49"/>
        <v>#DIV/0!</v>
      </c>
      <c r="K58" s="1" t="e">
        <f t="shared" si="49"/>
        <v>#DIV/0!</v>
      </c>
      <c r="L58" s="1" t="e">
        <f t="shared" si="49"/>
        <v>#DIV/0!</v>
      </c>
      <c r="M58" s="1" t="e">
        <f t="shared" si="49"/>
        <v>#DIV/0!</v>
      </c>
      <c r="N58" s="1" t="e">
        <f t="shared" si="49"/>
        <v>#DIV/0!</v>
      </c>
      <c r="O58" s="1" t="e">
        <f t="shared" si="49"/>
        <v>#DIV/0!</v>
      </c>
      <c r="P58" s="1" t="e">
        <f t="shared" si="49"/>
        <v>#DIV/0!</v>
      </c>
      <c r="R58" s="1" t="e">
        <f t="shared" si="49"/>
        <v>#DIV/0!</v>
      </c>
      <c r="S58" s="1" t="e">
        <f t="shared" si="49"/>
        <v>#DIV/0!</v>
      </c>
    </row>
    <row r="59" spans="4:19" x14ac:dyDescent="0.55000000000000004">
      <c r="D59" s="1" t="s">
        <v>225</v>
      </c>
      <c r="F59" s="1" t="e">
        <f t="shared" ref="F59:S59" si="50">F29/F18</f>
        <v>#DIV/0!</v>
      </c>
      <c r="G59" s="1" t="e">
        <f t="shared" si="50"/>
        <v>#DIV/0!</v>
      </c>
      <c r="H59" s="1" t="e">
        <f t="shared" si="50"/>
        <v>#DIV/0!</v>
      </c>
      <c r="I59" s="1" t="e">
        <f t="shared" si="50"/>
        <v>#DIV/0!</v>
      </c>
      <c r="J59" s="1" t="e">
        <f t="shared" si="50"/>
        <v>#DIV/0!</v>
      </c>
      <c r="K59" s="1" t="e">
        <f t="shared" si="50"/>
        <v>#DIV/0!</v>
      </c>
      <c r="L59" s="1" t="e">
        <f t="shared" si="50"/>
        <v>#DIV/0!</v>
      </c>
      <c r="M59" s="1" t="e">
        <f t="shared" si="50"/>
        <v>#DIV/0!</v>
      </c>
      <c r="N59" s="1" t="e">
        <f t="shared" si="50"/>
        <v>#DIV/0!</v>
      </c>
      <c r="O59" s="1" t="e">
        <f t="shared" si="50"/>
        <v>#DIV/0!</v>
      </c>
      <c r="P59" s="1" t="e">
        <f t="shared" si="50"/>
        <v>#DIV/0!</v>
      </c>
      <c r="R59" s="1" t="e">
        <f t="shared" si="50"/>
        <v>#DIV/0!</v>
      </c>
      <c r="S59" s="1" t="e">
        <f t="shared" si="50"/>
        <v>#DIV/0!</v>
      </c>
    </row>
    <row r="60" spans="4:19" x14ac:dyDescent="0.55000000000000004">
      <c r="D60" s="1" t="s">
        <v>226</v>
      </c>
      <c r="F60" s="1" t="e">
        <f t="shared" ref="F60:S60" si="51">F30/F19</f>
        <v>#DIV/0!</v>
      </c>
      <c r="G60" s="1" t="e">
        <f t="shared" si="51"/>
        <v>#DIV/0!</v>
      </c>
      <c r="H60" s="1" t="e">
        <f t="shared" si="51"/>
        <v>#DIV/0!</v>
      </c>
      <c r="I60" s="1" t="e">
        <f t="shared" si="51"/>
        <v>#DIV/0!</v>
      </c>
      <c r="J60" s="1" t="e">
        <f t="shared" si="51"/>
        <v>#DIV/0!</v>
      </c>
      <c r="K60" s="1" t="e">
        <f t="shared" si="51"/>
        <v>#DIV/0!</v>
      </c>
      <c r="L60" s="1" t="e">
        <f t="shared" si="51"/>
        <v>#DIV/0!</v>
      </c>
      <c r="M60" s="1" t="e">
        <f t="shared" si="51"/>
        <v>#DIV/0!</v>
      </c>
      <c r="N60" s="1" t="e">
        <f t="shared" si="51"/>
        <v>#DIV/0!</v>
      </c>
      <c r="O60" s="1" t="e">
        <f t="shared" si="51"/>
        <v>#DIV/0!</v>
      </c>
      <c r="P60" s="1" t="e">
        <f t="shared" si="51"/>
        <v>#DIV/0!</v>
      </c>
      <c r="R60" s="1" t="e">
        <f t="shared" si="51"/>
        <v>#DIV/0!</v>
      </c>
      <c r="S60" s="1" t="e">
        <f t="shared" si="51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52">INDIRECT($A$4&amp;"!"&amp;G62)</f>
        <v>0</v>
      </c>
      <c r="H63" s="181">
        <f t="shared" ca="1" si="52"/>
        <v>0</v>
      </c>
      <c r="I63" s="181">
        <f t="shared" ca="1" si="52"/>
        <v>0</v>
      </c>
      <c r="J63" s="181">
        <f t="shared" ca="1" si="52"/>
        <v>0</v>
      </c>
      <c r="K63" s="181">
        <f t="shared" ca="1" si="52"/>
        <v>0</v>
      </c>
      <c r="L63" s="181">
        <f t="shared" ca="1" si="52"/>
        <v>0</v>
      </c>
      <c r="M63" s="181">
        <f t="shared" ref="M63" ca="1" si="53">INDIRECT($A$4&amp;"!"&amp;M62)</f>
        <v>0</v>
      </c>
      <c r="N63" s="181">
        <f t="shared" ref="N63:P63" ca="1" si="54">INDIRECT($A$4&amp;"!"&amp;N62)</f>
        <v>0</v>
      </c>
      <c r="O63" s="181">
        <f t="shared" ca="1" si="54"/>
        <v>0</v>
      </c>
      <c r="P63" s="181">
        <f t="shared" ca="1" si="54"/>
        <v>0</v>
      </c>
      <c r="Q63" s="181"/>
      <c r="R63" s="181">
        <f t="shared" ca="1" si="52"/>
        <v>0</v>
      </c>
      <c r="S63" s="181">
        <f t="shared" ca="1" si="52"/>
        <v>0</v>
      </c>
    </row>
    <row r="64" spans="4:19" x14ac:dyDescent="0.55000000000000004">
      <c r="D64" s="1" t="s">
        <v>424</v>
      </c>
      <c r="F64" s="177" t="e">
        <f t="shared" ref="F64:P64" ca="1" si="55">2*F20/(F20+F63)-1</f>
        <v>#DIV/0!</v>
      </c>
      <c r="G64" s="177" t="e">
        <f t="shared" ca="1" si="55"/>
        <v>#DIV/0!</v>
      </c>
      <c r="H64" s="177" t="e">
        <f t="shared" ca="1" si="55"/>
        <v>#DIV/0!</v>
      </c>
      <c r="I64" s="177" t="e">
        <f t="shared" ca="1" si="55"/>
        <v>#DIV/0!</v>
      </c>
      <c r="J64" s="177" t="e">
        <f t="shared" ca="1" si="55"/>
        <v>#DIV/0!</v>
      </c>
      <c r="K64" s="177" t="e">
        <f t="shared" ca="1" si="55"/>
        <v>#DIV/0!</v>
      </c>
      <c r="L64" s="177" t="e">
        <f t="shared" ca="1" si="55"/>
        <v>#DIV/0!</v>
      </c>
      <c r="M64" s="177" t="e">
        <f t="shared" ca="1" si="55"/>
        <v>#DIV/0!</v>
      </c>
      <c r="N64" s="177" t="e">
        <f t="shared" ca="1" si="55"/>
        <v>#DIV/0!</v>
      </c>
      <c r="O64" s="177" t="e">
        <f t="shared" ca="1" si="55"/>
        <v>#DIV/0!</v>
      </c>
      <c r="P64" s="177" t="e">
        <f t="shared" ca="1" si="55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t="shared" ref="F66:H66" ca="1" si="56">INDIRECT($A$4&amp;"!"&amp;F65)</f>
        <v>0</v>
      </c>
      <c r="G66" s="181">
        <f t="shared" ca="1" si="56"/>
        <v>0</v>
      </c>
      <c r="H66" s="181">
        <f t="shared" ca="1" si="56"/>
        <v>0</v>
      </c>
      <c r="I66" s="181">
        <f t="shared" ref="I66" ca="1" si="57">INDIRECT($A$4&amp;"!"&amp;I65)</f>
        <v>0</v>
      </c>
      <c r="J66" s="181">
        <f t="shared" ref="J66" ca="1" si="58">INDIRECT($A$4&amp;"!"&amp;J65)</f>
        <v>0</v>
      </c>
      <c r="K66" s="181">
        <f t="shared" ref="K66" ca="1" si="59">INDIRECT($A$4&amp;"!"&amp;K65)</f>
        <v>0</v>
      </c>
      <c r="L66" s="181">
        <f t="shared" ref="L66:P66" ca="1" si="60">INDIRECT($A$4&amp;"!"&amp;L65)</f>
        <v>0</v>
      </c>
      <c r="M66" s="181">
        <f t="shared" ref="M66" ca="1" si="61">INDIRECT($A$4&amp;"!"&amp;M65)</f>
        <v>0</v>
      </c>
      <c r="N66" s="181">
        <f t="shared" ca="1" si="60"/>
        <v>0</v>
      </c>
      <c r="O66" s="181">
        <f t="shared" ca="1" si="60"/>
        <v>0</v>
      </c>
      <c r="P66" s="181">
        <f t="shared" ca="1" si="60"/>
        <v>0</v>
      </c>
      <c r="Q66" s="181"/>
      <c r="R66" s="181">
        <f t="shared" ref="R66" ca="1" si="62">INDIRECT($A$4&amp;"!"&amp;R65)</f>
        <v>0</v>
      </c>
      <c r="S66" s="181">
        <f t="shared" ref="S66" ca="1" si="63">INDIRECT($A$4&amp;"!"&amp;S65)</f>
        <v>0</v>
      </c>
    </row>
    <row r="67" spans="4:19" x14ac:dyDescent="0.55000000000000004">
      <c r="D67" s="1" t="s">
        <v>425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wv8JBIGft+oOOAkVHabzg584ybOpJoKoKB8caYV8Xl0=" saltValue="V1E7Juqmn+6dIyXAIUF/rA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182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49"/>
      <c r="G10" s="76"/>
      <c r="H10" s="49"/>
      <c r="I10" s="76"/>
      <c r="J10" s="76"/>
      <c r="K10" s="55"/>
      <c r="L10" s="49"/>
      <c r="M10" s="76"/>
      <c r="N10" s="49"/>
      <c r="O10" s="76"/>
      <c r="P10" s="76"/>
      <c r="Q10" s="49"/>
      <c r="R10" s="76"/>
      <c r="S10" s="49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18"/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18"/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ref="N20:P20" si="2">SUM(N13:N19)</f>
        <v>0</v>
      </c>
      <c r="O20" s="19">
        <f t="shared" si="2"/>
        <v>0</v>
      </c>
      <c r="P20" s="19">
        <f t="shared" si="2"/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  <c r="R26" s="279">
        <v>0</v>
      </c>
      <c r="S26" s="279">
        <v>0</v>
      </c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  <c r="R27" s="279">
        <v>0</v>
      </c>
      <c r="S27" s="279">
        <v>0</v>
      </c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18"/>
      <c r="R28" s="279">
        <v>0</v>
      </c>
      <c r="S28" s="279">
        <v>0</v>
      </c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18"/>
      <c r="R30" s="279">
        <v>0</v>
      </c>
      <c r="S30" s="279">
        <v>0</v>
      </c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P31" si="7">SUM(N24:N30)</f>
        <v>0</v>
      </c>
      <c r="O31" s="19">
        <f t="shared" si="7"/>
        <v>0</v>
      </c>
      <c r="P31" s="19">
        <f t="shared" si="7"/>
        <v>0</v>
      </c>
      <c r="Q31" s="19">
        <f t="shared" ref="Q31:S31" si="8">SUM(Q24:Q30)</f>
        <v>0</v>
      </c>
      <c r="R31" s="19">
        <f>SUM(R24:R30)</f>
        <v>0</v>
      </c>
      <c r="S31" s="19">
        <f t="shared" si="8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 t="e">
        <f t="shared" ref="N36:P36" si="11">N13/N$20</f>
        <v>#DIV/0!</v>
      </c>
      <c r="O36" s="172" t="e">
        <f t="shared" si="11"/>
        <v>#DIV/0!</v>
      </c>
      <c r="P36" s="172" t="e">
        <f t="shared" si="11"/>
        <v>#DIV/0!</v>
      </c>
      <c r="Q36" s="172"/>
      <c r="R36" s="172" t="e">
        <f t="shared" si="9"/>
        <v>#DIV/0!</v>
      </c>
      <c r="S36" s="172" t="e">
        <f t="shared" si="9"/>
        <v>#DIV/0!</v>
      </c>
    </row>
    <row r="37" spans="4:19" x14ac:dyDescent="0.55000000000000004">
      <c r="D37" s="1" t="s">
        <v>220</v>
      </c>
      <c r="F37" s="172" t="e">
        <f t="shared" ref="F37:S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 t="e">
        <f t="shared" ref="N37:P37" si="14">N14/N$20</f>
        <v>#DIV/0!</v>
      </c>
      <c r="O37" s="172" t="e">
        <f t="shared" si="14"/>
        <v>#DIV/0!</v>
      </c>
      <c r="P37" s="172" t="e">
        <f t="shared" si="14"/>
        <v>#DIV/0!</v>
      </c>
      <c r="Q37" s="172"/>
      <c r="R37" s="172" t="e">
        <f t="shared" si="12"/>
        <v>#DIV/0!</v>
      </c>
      <c r="S37" s="172" t="e">
        <f t="shared" si="12"/>
        <v>#DIV/0!</v>
      </c>
    </row>
    <row r="38" spans="4:19" x14ac:dyDescent="0.55000000000000004">
      <c r="D38" s="1" t="s">
        <v>222</v>
      </c>
      <c r="F38" s="172" t="e">
        <f t="shared" ref="F38:S38" si="15">F15/F$20</f>
        <v>#DIV/0!</v>
      </c>
      <c r="G38" s="172" t="e">
        <f t="shared" si="15"/>
        <v>#DIV/0!</v>
      </c>
      <c r="H38" s="172" t="e">
        <f t="shared" si="15"/>
        <v>#DIV/0!</v>
      </c>
      <c r="I38" s="172" t="e">
        <f t="shared" si="15"/>
        <v>#DIV/0!</v>
      </c>
      <c r="J38" s="172" t="e">
        <f t="shared" si="15"/>
        <v>#DIV/0!</v>
      </c>
      <c r="K38" s="172" t="e">
        <f t="shared" si="15"/>
        <v>#DIV/0!</v>
      </c>
      <c r="L38" s="172" t="e">
        <f t="shared" si="15"/>
        <v>#DIV/0!</v>
      </c>
      <c r="M38" s="172" t="e">
        <f t="shared" ref="M38" si="16">M15/M$20</f>
        <v>#DIV/0!</v>
      </c>
      <c r="N38" s="172" t="e">
        <f t="shared" ref="N38:P38" si="17">N15/N$20</f>
        <v>#DIV/0!</v>
      </c>
      <c r="O38" s="172" t="e">
        <f t="shared" si="17"/>
        <v>#DIV/0!</v>
      </c>
      <c r="P38" s="172" t="e">
        <f t="shared" si="17"/>
        <v>#DIV/0!</v>
      </c>
      <c r="Q38" s="172"/>
      <c r="R38" s="172" t="e">
        <f t="shared" si="15"/>
        <v>#DIV/0!</v>
      </c>
      <c r="S38" s="172" t="e">
        <f t="shared" si="15"/>
        <v>#DIV/0!</v>
      </c>
    </row>
    <row r="39" spans="4:19" x14ac:dyDescent="0.55000000000000004">
      <c r="D39" s="1" t="s">
        <v>223</v>
      </c>
      <c r="F39" s="172" t="e">
        <f t="shared" ref="F39:S39" si="18">F16/F$20</f>
        <v>#DIV/0!</v>
      </c>
      <c r="G39" s="172" t="e">
        <f t="shared" si="18"/>
        <v>#DIV/0!</v>
      </c>
      <c r="H39" s="172" t="e">
        <f t="shared" si="18"/>
        <v>#DIV/0!</v>
      </c>
      <c r="I39" s="172" t="e">
        <f t="shared" si="18"/>
        <v>#DIV/0!</v>
      </c>
      <c r="J39" s="172" t="e">
        <f t="shared" si="18"/>
        <v>#DIV/0!</v>
      </c>
      <c r="K39" s="172" t="e">
        <f t="shared" si="18"/>
        <v>#DIV/0!</v>
      </c>
      <c r="L39" s="172" t="e">
        <f t="shared" si="18"/>
        <v>#DIV/0!</v>
      </c>
      <c r="M39" s="172" t="e">
        <f t="shared" ref="M39" si="19">M16/M$20</f>
        <v>#DIV/0!</v>
      </c>
      <c r="N39" s="172" t="e">
        <f t="shared" ref="N39:P39" si="20">N16/N$20</f>
        <v>#DIV/0!</v>
      </c>
      <c r="O39" s="172" t="e">
        <f t="shared" si="20"/>
        <v>#DIV/0!</v>
      </c>
      <c r="P39" s="172" t="e">
        <f t="shared" si="20"/>
        <v>#DIV/0!</v>
      </c>
      <c r="Q39" s="172"/>
      <c r="R39" s="172" t="e">
        <f t="shared" si="18"/>
        <v>#DIV/0!</v>
      </c>
      <c r="S39" s="172" t="e">
        <f t="shared" si="18"/>
        <v>#DIV/0!</v>
      </c>
    </row>
    <row r="40" spans="4:19" x14ac:dyDescent="0.55000000000000004">
      <c r="D40" s="1" t="s">
        <v>224</v>
      </c>
      <c r="F40" s="172" t="e">
        <f t="shared" ref="F40:S40" si="21">F17/F$20</f>
        <v>#DIV/0!</v>
      </c>
      <c r="G40" s="172" t="e">
        <f t="shared" si="21"/>
        <v>#DIV/0!</v>
      </c>
      <c r="H40" s="172" t="e">
        <f t="shared" si="21"/>
        <v>#DIV/0!</v>
      </c>
      <c r="I40" s="172" t="e">
        <f t="shared" si="21"/>
        <v>#DIV/0!</v>
      </c>
      <c r="J40" s="172" t="e">
        <f t="shared" si="21"/>
        <v>#DIV/0!</v>
      </c>
      <c r="K40" s="172" t="e">
        <f t="shared" si="21"/>
        <v>#DIV/0!</v>
      </c>
      <c r="L40" s="172" t="e">
        <f t="shared" si="21"/>
        <v>#DIV/0!</v>
      </c>
      <c r="M40" s="172" t="e">
        <f t="shared" ref="M40" si="22">M17/M$20</f>
        <v>#DIV/0!</v>
      </c>
      <c r="N40" s="172" t="e">
        <f t="shared" ref="N40:P40" si="23">N17/N$20</f>
        <v>#DIV/0!</v>
      </c>
      <c r="O40" s="172" t="e">
        <f t="shared" si="23"/>
        <v>#DIV/0!</v>
      </c>
      <c r="P40" s="172" t="e">
        <f t="shared" si="23"/>
        <v>#DIV/0!</v>
      </c>
      <c r="Q40" s="172"/>
      <c r="R40" s="172" t="e">
        <f t="shared" si="21"/>
        <v>#DIV/0!</v>
      </c>
      <c r="S40" s="172" t="e">
        <f t="shared" si="21"/>
        <v>#DIV/0!</v>
      </c>
    </row>
    <row r="41" spans="4:19" x14ac:dyDescent="0.55000000000000004">
      <c r="D41" s="1" t="s">
        <v>225</v>
      </c>
      <c r="F41" s="172" t="e">
        <f t="shared" ref="F41:S41" si="24">F18/F$20</f>
        <v>#DIV/0!</v>
      </c>
      <c r="G41" s="172" t="e">
        <f t="shared" si="24"/>
        <v>#DIV/0!</v>
      </c>
      <c r="H41" s="172" t="e">
        <f t="shared" si="24"/>
        <v>#DIV/0!</v>
      </c>
      <c r="I41" s="172" t="e">
        <f t="shared" si="24"/>
        <v>#DIV/0!</v>
      </c>
      <c r="J41" s="172" t="e">
        <f t="shared" si="24"/>
        <v>#DIV/0!</v>
      </c>
      <c r="K41" s="172" t="e">
        <f t="shared" si="24"/>
        <v>#DIV/0!</v>
      </c>
      <c r="L41" s="172" t="e">
        <f t="shared" si="24"/>
        <v>#DIV/0!</v>
      </c>
      <c r="M41" s="172" t="e">
        <f t="shared" ref="M41" si="25">M18/M$20</f>
        <v>#DIV/0!</v>
      </c>
      <c r="N41" s="172" t="e">
        <f t="shared" ref="N41:P41" si="26">N18/N$20</f>
        <v>#DIV/0!</v>
      </c>
      <c r="O41" s="172" t="e">
        <f t="shared" si="26"/>
        <v>#DIV/0!</v>
      </c>
      <c r="P41" s="172" t="e">
        <f t="shared" si="26"/>
        <v>#DIV/0!</v>
      </c>
      <c r="Q41" s="172"/>
      <c r="R41" s="172" t="e">
        <f t="shared" si="24"/>
        <v>#DIV/0!</v>
      </c>
      <c r="S41" s="172" t="e">
        <f t="shared" si="24"/>
        <v>#DIV/0!</v>
      </c>
    </row>
    <row r="42" spans="4:19" x14ac:dyDescent="0.55000000000000004">
      <c r="D42" s="1" t="s">
        <v>226</v>
      </c>
      <c r="F42" s="172" t="e">
        <f t="shared" ref="F42:S42" si="27">F19/F$20</f>
        <v>#DIV/0!</v>
      </c>
      <c r="G42" s="172" t="e">
        <f t="shared" si="27"/>
        <v>#DIV/0!</v>
      </c>
      <c r="H42" s="172" t="e">
        <f t="shared" si="27"/>
        <v>#DIV/0!</v>
      </c>
      <c r="I42" s="172" t="e">
        <f t="shared" si="27"/>
        <v>#DIV/0!</v>
      </c>
      <c r="J42" s="172" t="e">
        <f t="shared" si="27"/>
        <v>#DIV/0!</v>
      </c>
      <c r="K42" s="172" t="e">
        <f t="shared" si="27"/>
        <v>#DIV/0!</v>
      </c>
      <c r="L42" s="172" t="e">
        <f t="shared" si="27"/>
        <v>#DIV/0!</v>
      </c>
      <c r="M42" s="172" t="e">
        <f t="shared" ref="M42" si="28">M19/M$20</f>
        <v>#DIV/0!</v>
      </c>
      <c r="N42" s="172" t="e">
        <f t="shared" ref="N42:P42" si="29">N19/N$20</f>
        <v>#DIV/0!</v>
      </c>
      <c r="O42" s="172" t="e">
        <f t="shared" si="29"/>
        <v>#DIV/0!</v>
      </c>
      <c r="P42" s="172" t="e">
        <f t="shared" si="29"/>
        <v>#DIV/0!</v>
      </c>
      <c r="Q42" s="172"/>
      <c r="R42" s="172" t="e">
        <f t="shared" si="27"/>
        <v>#DIV/0!</v>
      </c>
      <c r="S42" s="172" t="e">
        <f t="shared" si="27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30">G24/G$31</f>
        <v>#DIV/0!</v>
      </c>
      <c r="H45" s="172" t="e">
        <f t="shared" si="30"/>
        <v>#DIV/0!</v>
      </c>
      <c r="I45" s="172" t="e">
        <f t="shared" si="30"/>
        <v>#DIV/0!</v>
      </c>
      <c r="J45" s="172" t="e">
        <f t="shared" si="30"/>
        <v>#DIV/0!</v>
      </c>
      <c r="K45" s="172" t="e">
        <f t="shared" si="30"/>
        <v>#DIV/0!</v>
      </c>
      <c r="L45" s="172" t="e">
        <f t="shared" si="30"/>
        <v>#DIV/0!</v>
      </c>
      <c r="M45" s="172" t="e">
        <f t="shared" ref="M45" si="31">M24/M$31</f>
        <v>#DIV/0!</v>
      </c>
      <c r="N45" s="172" t="e">
        <f t="shared" ref="N45:P45" si="32">N24/N$31</f>
        <v>#DIV/0!</v>
      </c>
      <c r="O45" s="172" t="e">
        <f t="shared" si="32"/>
        <v>#DIV/0!</v>
      </c>
      <c r="P45" s="172" t="e">
        <f t="shared" si="32"/>
        <v>#DIV/0!</v>
      </c>
      <c r="Q45" s="172"/>
      <c r="R45" s="172" t="e">
        <f t="shared" si="30"/>
        <v>#DIV/0!</v>
      </c>
      <c r="S45" s="172" t="e">
        <f t="shared" si="30"/>
        <v>#DIV/0!</v>
      </c>
    </row>
    <row r="46" spans="4:19" x14ac:dyDescent="0.55000000000000004">
      <c r="D46" s="1" t="s">
        <v>220</v>
      </c>
      <c r="F46" s="172" t="e">
        <f t="shared" ref="F46:S46" si="33">F25/F$31</f>
        <v>#DIV/0!</v>
      </c>
      <c r="G46" s="172" t="e">
        <f t="shared" si="33"/>
        <v>#DIV/0!</v>
      </c>
      <c r="H46" s="172" t="e">
        <f t="shared" si="33"/>
        <v>#DIV/0!</v>
      </c>
      <c r="I46" s="172" t="e">
        <f t="shared" si="33"/>
        <v>#DIV/0!</v>
      </c>
      <c r="J46" s="172" t="e">
        <f t="shared" si="33"/>
        <v>#DIV/0!</v>
      </c>
      <c r="K46" s="172" t="e">
        <f t="shared" si="33"/>
        <v>#DIV/0!</v>
      </c>
      <c r="L46" s="172" t="e">
        <f t="shared" si="33"/>
        <v>#DIV/0!</v>
      </c>
      <c r="M46" s="172" t="e">
        <f t="shared" ref="M46" si="34">M25/M$31</f>
        <v>#DIV/0!</v>
      </c>
      <c r="N46" s="172" t="e">
        <f t="shared" ref="N46:P46" si="35">N25/N$31</f>
        <v>#DIV/0!</v>
      </c>
      <c r="O46" s="172" t="e">
        <f t="shared" si="35"/>
        <v>#DIV/0!</v>
      </c>
      <c r="P46" s="172" t="e">
        <f t="shared" si="35"/>
        <v>#DIV/0!</v>
      </c>
      <c r="Q46" s="172"/>
      <c r="R46" s="172" t="e">
        <f t="shared" si="33"/>
        <v>#DIV/0!</v>
      </c>
      <c r="S46" s="172" t="e">
        <f t="shared" si="33"/>
        <v>#DIV/0!</v>
      </c>
    </row>
    <row r="47" spans="4:19" x14ac:dyDescent="0.55000000000000004">
      <c r="D47" s="1" t="s">
        <v>222</v>
      </c>
      <c r="F47" s="172" t="e">
        <f t="shared" ref="F47:S47" si="36">F26/F$31</f>
        <v>#DIV/0!</v>
      </c>
      <c r="G47" s="172" t="e">
        <f t="shared" si="36"/>
        <v>#DIV/0!</v>
      </c>
      <c r="H47" s="172" t="e">
        <f t="shared" si="36"/>
        <v>#DIV/0!</v>
      </c>
      <c r="I47" s="172" t="e">
        <f t="shared" si="36"/>
        <v>#DIV/0!</v>
      </c>
      <c r="J47" s="172" t="e">
        <f t="shared" si="36"/>
        <v>#DIV/0!</v>
      </c>
      <c r="K47" s="172" t="e">
        <f t="shared" si="36"/>
        <v>#DIV/0!</v>
      </c>
      <c r="L47" s="172" t="e">
        <f t="shared" si="36"/>
        <v>#DIV/0!</v>
      </c>
      <c r="M47" s="172" t="e">
        <f t="shared" ref="M47" si="37">M26/M$31</f>
        <v>#DIV/0!</v>
      </c>
      <c r="N47" s="172" t="e">
        <f t="shared" ref="N47:P47" si="38">N26/N$31</f>
        <v>#DIV/0!</v>
      </c>
      <c r="O47" s="172" t="e">
        <f t="shared" si="38"/>
        <v>#DIV/0!</v>
      </c>
      <c r="P47" s="172" t="e">
        <f t="shared" si="38"/>
        <v>#DIV/0!</v>
      </c>
      <c r="Q47" s="172"/>
      <c r="R47" s="172" t="e">
        <f t="shared" si="36"/>
        <v>#DIV/0!</v>
      </c>
      <c r="S47" s="172" t="e">
        <f t="shared" si="36"/>
        <v>#DIV/0!</v>
      </c>
    </row>
    <row r="48" spans="4:19" x14ac:dyDescent="0.55000000000000004">
      <c r="D48" s="1" t="s">
        <v>223</v>
      </c>
      <c r="F48" s="172" t="e">
        <f t="shared" ref="F48:S48" si="39">F27/F$31</f>
        <v>#DIV/0!</v>
      </c>
      <c r="G48" s="172" t="e">
        <f t="shared" si="39"/>
        <v>#DIV/0!</v>
      </c>
      <c r="H48" s="172" t="e">
        <f t="shared" si="39"/>
        <v>#DIV/0!</v>
      </c>
      <c r="I48" s="172" t="e">
        <f t="shared" si="39"/>
        <v>#DIV/0!</v>
      </c>
      <c r="J48" s="172" t="e">
        <f t="shared" si="39"/>
        <v>#DIV/0!</v>
      </c>
      <c r="K48" s="172" t="e">
        <f t="shared" si="39"/>
        <v>#DIV/0!</v>
      </c>
      <c r="L48" s="172" t="e">
        <f t="shared" si="39"/>
        <v>#DIV/0!</v>
      </c>
      <c r="M48" s="172" t="e">
        <f t="shared" ref="M48" si="40">M27/M$31</f>
        <v>#DIV/0!</v>
      </c>
      <c r="N48" s="172" t="e">
        <f t="shared" ref="N48:P48" si="41">N27/N$31</f>
        <v>#DIV/0!</v>
      </c>
      <c r="O48" s="172" t="e">
        <f t="shared" si="41"/>
        <v>#DIV/0!</v>
      </c>
      <c r="P48" s="172" t="e">
        <f t="shared" si="41"/>
        <v>#DIV/0!</v>
      </c>
      <c r="Q48" s="172"/>
      <c r="R48" s="172" t="e">
        <f t="shared" si="39"/>
        <v>#DIV/0!</v>
      </c>
      <c r="S48" s="172" t="e">
        <f t="shared" si="39"/>
        <v>#DIV/0!</v>
      </c>
    </row>
    <row r="49" spans="4:19" x14ac:dyDescent="0.55000000000000004">
      <c r="D49" s="1" t="s">
        <v>224</v>
      </c>
      <c r="F49" s="172" t="e">
        <f t="shared" ref="F49:S49" si="42">F28/F$31</f>
        <v>#DIV/0!</v>
      </c>
      <c r="G49" s="172" t="e">
        <f t="shared" si="42"/>
        <v>#DIV/0!</v>
      </c>
      <c r="H49" s="172" t="e">
        <f t="shared" si="42"/>
        <v>#DIV/0!</v>
      </c>
      <c r="I49" s="172" t="e">
        <f t="shared" si="42"/>
        <v>#DIV/0!</v>
      </c>
      <c r="J49" s="172" t="e">
        <f t="shared" si="42"/>
        <v>#DIV/0!</v>
      </c>
      <c r="K49" s="172" t="e">
        <f t="shared" si="42"/>
        <v>#DIV/0!</v>
      </c>
      <c r="L49" s="172" t="e">
        <f t="shared" si="42"/>
        <v>#DIV/0!</v>
      </c>
      <c r="M49" s="172" t="e">
        <f t="shared" ref="M49" si="43">M28/M$31</f>
        <v>#DIV/0!</v>
      </c>
      <c r="N49" s="172" t="e">
        <f t="shared" ref="N49:P49" si="44">N28/N$31</f>
        <v>#DIV/0!</v>
      </c>
      <c r="O49" s="172" t="e">
        <f t="shared" si="44"/>
        <v>#DIV/0!</v>
      </c>
      <c r="P49" s="172" t="e">
        <f t="shared" si="44"/>
        <v>#DIV/0!</v>
      </c>
      <c r="Q49" s="172"/>
      <c r="R49" s="172" t="e">
        <f t="shared" si="42"/>
        <v>#DIV/0!</v>
      </c>
      <c r="S49" s="172" t="e">
        <f t="shared" si="42"/>
        <v>#DIV/0!</v>
      </c>
    </row>
    <row r="50" spans="4:19" x14ac:dyDescent="0.55000000000000004">
      <c r="D50" s="1" t="s">
        <v>225</v>
      </c>
      <c r="F50" s="172" t="e">
        <f t="shared" ref="F50:S50" si="45">F29/F$31</f>
        <v>#DIV/0!</v>
      </c>
      <c r="G50" s="172" t="e">
        <f t="shared" si="45"/>
        <v>#DIV/0!</v>
      </c>
      <c r="H50" s="172" t="e">
        <f t="shared" si="45"/>
        <v>#DIV/0!</v>
      </c>
      <c r="I50" s="172" t="e">
        <f t="shared" si="45"/>
        <v>#DIV/0!</v>
      </c>
      <c r="J50" s="172" t="e">
        <f t="shared" si="45"/>
        <v>#DIV/0!</v>
      </c>
      <c r="K50" s="172" t="e">
        <f t="shared" si="45"/>
        <v>#DIV/0!</v>
      </c>
      <c r="L50" s="172" t="e">
        <f t="shared" si="45"/>
        <v>#DIV/0!</v>
      </c>
      <c r="M50" s="172" t="e">
        <f t="shared" ref="M50" si="46">M29/M$31</f>
        <v>#DIV/0!</v>
      </c>
      <c r="N50" s="172" t="e">
        <f t="shared" ref="N50:P50" si="47">N29/N$31</f>
        <v>#DIV/0!</v>
      </c>
      <c r="O50" s="172" t="e">
        <f t="shared" si="47"/>
        <v>#DIV/0!</v>
      </c>
      <c r="P50" s="172" t="e">
        <f t="shared" si="47"/>
        <v>#DIV/0!</v>
      </c>
      <c r="Q50" s="172"/>
      <c r="R50" s="172" t="e">
        <f t="shared" si="45"/>
        <v>#DIV/0!</v>
      </c>
      <c r="S50" s="172" t="e">
        <f t="shared" si="45"/>
        <v>#DIV/0!</v>
      </c>
    </row>
    <row r="51" spans="4:19" x14ac:dyDescent="0.55000000000000004">
      <c r="D51" s="1" t="s">
        <v>226</v>
      </c>
      <c r="F51" s="172" t="e">
        <f t="shared" ref="F51:S51" si="48">F30/F$31</f>
        <v>#DIV/0!</v>
      </c>
      <c r="G51" s="172" t="e">
        <f t="shared" si="48"/>
        <v>#DIV/0!</v>
      </c>
      <c r="H51" s="172" t="e">
        <f t="shared" si="48"/>
        <v>#DIV/0!</v>
      </c>
      <c r="I51" s="172" t="e">
        <f t="shared" si="48"/>
        <v>#DIV/0!</v>
      </c>
      <c r="J51" s="172" t="e">
        <f t="shared" si="48"/>
        <v>#DIV/0!</v>
      </c>
      <c r="K51" s="172" t="e">
        <f t="shared" si="48"/>
        <v>#DIV/0!</v>
      </c>
      <c r="L51" s="172" t="e">
        <f t="shared" si="48"/>
        <v>#DIV/0!</v>
      </c>
      <c r="M51" s="172" t="e">
        <f t="shared" ref="M51" si="49">M30/M$31</f>
        <v>#DIV/0!</v>
      </c>
      <c r="N51" s="172" t="e">
        <f t="shared" ref="N51:P51" si="50">N30/N$31</f>
        <v>#DIV/0!</v>
      </c>
      <c r="O51" s="172" t="e">
        <f t="shared" si="50"/>
        <v>#DIV/0!</v>
      </c>
      <c r="P51" s="172" t="e">
        <f t="shared" si="50"/>
        <v>#DIV/0!</v>
      </c>
      <c r="Q51" s="172"/>
      <c r="R51" s="172" t="e">
        <f t="shared" si="48"/>
        <v>#DIV/0!</v>
      </c>
      <c r="S51" s="172" t="e">
        <f t="shared" si="48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51">G24/G13</f>
        <v>#DIV/0!</v>
      </c>
      <c r="H54" s="1" t="e">
        <f t="shared" si="51"/>
        <v>#DIV/0!</v>
      </c>
      <c r="I54" s="1" t="e">
        <f t="shared" si="51"/>
        <v>#DIV/0!</v>
      </c>
      <c r="J54" s="1" t="e">
        <f t="shared" si="51"/>
        <v>#DIV/0!</v>
      </c>
      <c r="K54" s="1" t="e">
        <f t="shared" si="51"/>
        <v>#DIV/0!</v>
      </c>
      <c r="L54" s="1" t="e">
        <f t="shared" si="51"/>
        <v>#DIV/0!</v>
      </c>
      <c r="M54" s="1" t="e">
        <f t="shared" si="51"/>
        <v>#DIV/0!</v>
      </c>
      <c r="N54" s="1" t="e">
        <f t="shared" si="51"/>
        <v>#DIV/0!</v>
      </c>
      <c r="O54" s="1" t="e">
        <f t="shared" si="51"/>
        <v>#DIV/0!</v>
      </c>
      <c r="P54" s="1" t="e">
        <f t="shared" si="51"/>
        <v>#DIV/0!</v>
      </c>
      <c r="R54" s="1" t="e">
        <f t="shared" si="51"/>
        <v>#DIV/0!</v>
      </c>
      <c r="S54" s="1" t="e">
        <f t="shared" si="51"/>
        <v>#DIV/0!</v>
      </c>
    </row>
    <row r="55" spans="4:19" x14ac:dyDescent="0.55000000000000004">
      <c r="D55" s="1" t="s">
        <v>220</v>
      </c>
      <c r="F55" s="1" t="e">
        <f t="shared" ref="F55:S55" si="52">F25/F14</f>
        <v>#DIV/0!</v>
      </c>
      <c r="G55" s="1" t="e">
        <f t="shared" si="52"/>
        <v>#DIV/0!</v>
      </c>
      <c r="H55" s="1" t="e">
        <f t="shared" si="52"/>
        <v>#DIV/0!</v>
      </c>
      <c r="I55" s="1" t="e">
        <f t="shared" si="52"/>
        <v>#DIV/0!</v>
      </c>
      <c r="J55" s="1" t="e">
        <f t="shared" si="52"/>
        <v>#DIV/0!</v>
      </c>
      <c r="K55" s="1" t="e">
        <f t="shared" si="52"/>
        <v>#DIV/0!</v>
      </c>
      <c r="L55" s="1" t="e">
        <f t="shared" si="52"/>
        <v>#DIV/0!</v>
      </c>
      <c r="M55" s="1" t="e">
        <f t="shared" si="52"/>
        <v>#DIV/0!</v>
      </c>
      <c r="N55" s="1" t="e">
        <f t="shared" si="52"/>
        <v>#DIV/0!</v>
      </c>
      <c r="O55" s="1" t="e">
        <f t="shared" si="52"/>
        <v>#DIV/0!</v>
      </c>
      <c r="P55" s="1" t="e">
        <f t="shared" si="52"/>
        <v>#DIV/0!</v>
      </c>
      <c r="R55" s="1" t="e">
        <f t="shared" si="52"/>
        <v>#DIV/0!</v>
      </c>
      <c r="S55" s="1" t="e">
        <f t="shared" si="52"/>
        <v>#DIV/0!</v>
      </c>
    </row>
    <row r="56" spans="4:19" x14ac:dyDescent="0.55000000000000004">
      <c r="D56" s="1" t="s">
        <v>222</v>
      </c>
      <c r="F56" s="1" t="e">
        <f t="shared" ref="F56:S56" si="53">F26/F15</f>
        <v>#DIV/0!</v>
      </c>
      <c r="G56" s="1" t="e">
        <f t="shared" si="53"/>
        <v>#DIV/0!</v>
      </c>
      <c r="H56" s="1" t="e">
        <f t="shared" si="53"/>
        <v>#DIV/0!</v>
      </c>
      <c r="I56" s="1" t="e">
        <f t="shared" si="53"/>
        <v>#DIV/0!</v>
      </c>
      <c r="J56" s="1" t="e">
        <f t="shared" si="53"/>
        <v>#DIV/0!</v>
      </c>
      <c r="K56" s="1" t="e">
        <f t="shared" si="53"/>
        <v>#DIV/0!</v>
      </c>
      <c r="L56" s="1" t="e">
        <f t="shared" si="53"/>
        <v>#DIV/0!</v>
      </c>
      <c r="M56" s="1" t="e">
        <f t="shared" si="53"/>
        <v>#DIV/0!</v>
      </c>
      <c r="N56" s="1" t="e">
        <f t="shared" si="53"/>
        <v>#DIV/0!</v>
      </c>
      <c r="O56" s="1" t="e">
        <f t="shared" si="53"/>
        <v>#DIV/0!</v>
      </c>
      <c r="P56" s="1" t="e">
        <f t="shared" si="53"/>
        <v>#DIV/0!</v>
      </c>
      <c r="R56" s="1" t="e">
        <f t="shared" si="53"/>
        <v>#DIV/0!</v>
      </c>
      <c r="S56" s="1" t="e">
        <f t="shared" si="53"/>
        <v>#DIV/0!</v>
      </c>
    </row>
    <row r="57" spans="4:19" x14ac:dyDescent="0.55000000000000004">
      <c r="D57" s="1" t="s">
        <v>223</v>
      </c>
      <c r="F57" s="1" t="e">
        <f t="shared" ref="F57:S57" si="54">F27/F16</f>
        <v>#DIV/0!</v>
      </c>
      <c r="G57" s="1" t="e">
        <f t="shared" si="54"/>
        <v>#DIV/0!</v>
      </c>
      <c r="H57" s="1" t="e">
        <f t="shared" si="54"/>
        <v>#DIV/0!</v>
      </c>
      <c r="I57" s="1" t="e">
        <f t="shared" si="54"/>
        <v>#DIV/0!</v>
      </c>
      <c r="J57" s="1" t="e">
        <f t="shared" si="54"/>
        <v>#DIV/0!</v>
      </c>
      <c r="K57" s="1" t="e">
        <f t="shared" si="54"/>
        <v>#DIV/0!</v>
      </c>
      <c r="L57" s="1" t="e">
        <f t="shared" si="54"/>
        <v>#DIV/0!</v>
      </c>
      <c r="M57" s="1" t="e">
        <f t="shared" si="54"/>
        <v>#DIV/0!</v>
      </c>
      <c r="N57" s="1" t="e">
        <f t="shared" si="54"/>
        <v>#DIV/0!</v>
      </c>
      <c r="O57" s="1" t="e">
        <f t="shared" si="54"/>
        <v>#DIV/0!</v>
      </c>
      <c r="P57" s="1" t="e">
        <f t="shared" si="54"/>
        <v>#DIV/0!</v>
      </c>
      <c r="R57" s="1" t="e">
        <f t="shared" si="54"/>
        <v>#DIV/0!</v>
      </c>
      <c r="S57" s="1" t="e">
        <f t="shared" si="54"/>
        <v>#DIV/0!</v>
      </c>
    </row>
    <row r="58" spans="4:19" x14ac:dyDescent="0.55000000000000004">
      <c r="D58" s="1" t="s">
        <v>224</v>
      </c>
      <c r="F58" s="1" t="e">
        <f t="shared" ref="F58:S58" si="55">F28/F17</f>
        <v>#DIV/0!</v>
      </c>
      <c r="G58" s="1" t="e">
        <f t="shared" si="55"/>
        <v>#DIV/0!</v>
      </c>
      <c r="H58" s="1" t="e">
        <f t="shared" si="55"/>
        <v>#DIV/0!</v>
      </c>
      <c r="I58" s="1" t="e">
        <f t="shared" si="55"/>
        <v>#DIV/0!</v>
      </c>
      <c r="J58" s="1" t="e">
        <f t="shared" si="55"/>
        <v>#DIV/0!</v>
      </c>
      <c r="K58" s="1" t="e">
        <f t="shared" si="55"/>
        <v>#DIV/0!</v>
      </c>
      <c r="L58" s="1" t="e">
        <f t="shared" si="55"/>
        <v>#DIV/0!</v>
      </c>
      <c r="M58" s="1" t="e">
        <f t="shared" si="55"/>
        <v>#DIV/0!</v>
      </c>
      <c r="N58" s="1" t="e">
        <f t="shared" si="55"/>
        <v>#DIV/0!</v>
      </c>
      <c r="O58" s="1" t="e">
        <f t="shared" si="55"/>
        <v>#DIV/0!</v>
      </c>
      <c r="P58" s="1" t="e">
        <f t="shared" si="55"/>
        <v>#DIV/0!</v>
      </c>
      <c r="R58" s="1" t="e">
        <f t="shared" si="55"/>
        <v>#DIV/0!</v>
      </c>
      <c r="S58" s="1" t="e">
        <f t="shared" si="55"/>
        <v>#DIV/0!</v>
      </c>
    </row>
    <row r="59" spans="4:19" x14ac:dyDescent="0.55000000000000004">
      <c r="D59" s="1" t="s">
        <v>225</v>
      </c>
      <c r="F59" s="1" t="e">
        <f t="shared" ref="F59:S59" si="56">F29/F18</f>
        <v>#DIV/0!</v>
      </c>
      <c r="G59" s="1" t="e">
        <f t="shared" si="56"/>
        <v>#DIV/0!</v>
      </c>
      <c r="H59" s="1" t="e">
        <f t="shared" si="56"/>
        <v>#DIV/0!</v>
      </c>
      <c r="I59" s="1" t="e">
        <f t="shared" si="56"/>
        <v>#DIV/0!</v>
      </c>
      <c r="J59" s="1" t="e">
        <f t="shared" si="56"/>
        <v>#DIV/0!</v>
      </c>
      <c r="K59" s="1" t="e">
        <f t="shared" si="56"/>
        <v>#DIV/0!</v>
      </c>
      <c r="L59" s="1" t="e">
        <f t="shared" si="56"/>
        <v>#DIV/0!</v>
      </c>
      <c r="M59" s="1" t="e">
        <f t="shared" si="56"/>
        <v>#DIV/0!</v>
      </c>
      <c r="N59" s="1" t="e">
        <f t="shared" si="56"/>
        <v>#DIV/0!</v>
      </c>
      <c r="O59" s="1" t="e">
        <f t="shared" si="56"/>
        <v>#DIV/0!</v>
      </c>
      <c r="P59" s="1" t="e">
        <f t="shared" si="56"/>
        <v>#DIV/0!</v>
      </c>
      <c r="R59" s="1" t="e">
        <f t="shared" si="56"/>
        <v>#DIV/0!</v>
      </c>
      <c r="S59" s="1" t="e">
        <f t="shared" si="56"/>
        <v>#DIV/0!</v>
      </c>
    </row>
    <row r="60" spans="4:19" x14ac:dyDescent="0.55000000000000004">
      <c r="D60" s="1" t="s">
        <v>226</v>
      </c>
      <c r="F60" s="1" t="e">
        <f t="shared" ref="F60:S60" si="57">F30/F19</f>
        <v>#DIV/0!</v>
      </c>
      <c r="G60" s="1" t="e">
        <f t="shared" si="57"/>
        <v>#DIV/0!</v>
      </c>
      <c r="H60" s="1" t="e">
        <f t="shared" si="57"/>
        <v>#DIV/0!</v>
      </c>
      <c r="I60" s="1" t="e">
        <f t="shared" si="57"/>
        <v>#DIV/0!</v>
      </c>
      <c r="J60" s="1" t="e">
        <f t="shared" si="57"/>
        <v>#DIV/0!</v>
      </c>
      <c r="K60" s="1" t="e">
        <f t="shared" si="57"/>
        <v>#DIV/0!</v>
      </c>
      <c r="L60" s="1" t="e">
        <f t="shared" si="57"/>
        <v>#DIV/0!</v>
      </c>
      <c r="M60" s="1" t="e">
        <f t="shared" si="57"/>
        <v>#DIV/0!</v>
      </c>
      <c r="N60" s="1" t="e">
        <f t="shared" si="57"/>
        <v>#DIV/0!</v>
      </c>
      <c r="O60" s="1" t="e">
        <f t="shared" si="57"/>
        <v>#DIV/0!</v>
      </c>
      <c r="P60" s="1" t="e">
        <f t="shared" si="57"/>
        <v>#DIV/0!</v>
      </c>
      <c r="R60" s="1" t="e">
        <f t="shared" si="57"/>
        <v>#DIV/0!</v>
      </c>
      <c r="S60" s="1" t="e">
        <f t="shared" si="57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58">INDIRECT($A$4&amp;"!"&amp;G62)</f>
        <v>0</v>
      </c>
      <c r="H63" s="181">
        <f t="shared" ca="1" si="58"/>
        <v>0</v>
      </c>
      <c r="I63" s="181">
        <f t="shared" ca="1" si="58"/>
        <v>0</v>
      </c>
      <c r="J63" s="181">
        <f t="shared" ca="1" si="58"/>
        <v>0</v>
      </c>
      <c r="K63" s="181">
        <f t="shared" ca="1" si="58"/>
        <v>0</v>
      </c>
      <c r="L63" s="181">
        <f t="shared" ca="1" si="58"/>
        <v>0</v>
      </c>
      <c r="M63" s="181">
        <f t="shared" ref="M63" ca="1" si="59">INDIRECT($A$4&amp;"!"&amp;M62)</f>
        <v>0</v>
      </c>
      <c r="N63" s="181">
        <f t="shared" ref="N63:P63" ca="1" si="60">INDIRECT($A$4&amp;"!"&amp;N62)</f>
        <v>0</v>
      </c>
      <c r="O63" s="181">
        <f t="shared" ca="1" si="60"/>
        <v>0</v>
      </c>
      <c r="P63" s="181">
        <f t="shared" ca="1" si="60"/>
        <v>0</v>
      </c>
      <c r="Q63" s="181"/>
      <c r="R63" s="181">
        <f t="shared" ca="1" si="58"/>
        <v>0</v>
      </c>
      <c r="S63" s="181">
        <f t="shared" ca="1" si="58"/>
        <v>0</v>
      </c>
    </row>
    <row r="64" spans="4:19" x14ac:dyDescent="0.55000000000000004">
      <c r="D64" s="1" t="s">
        <v>424</v>
      </c>
      <c r="F64" s="177" t="e">
        <f t="shared" ref="F64:P64" ca="1" si="61">2*F20/(F20+F63)-1</f>
        <v>#DIV/0!</v>
      </c>
      <c r="G64" s="177" t="e">
        <f t="shared" ca="1" si="61"/>
        <v>#DIV/0!</v>
      </c>
      <c r="H64" s="177" t="e">
        <f t="shared" ca="1" si="61"/>
        <v>#DIV/0!</v>
      </c>
      <c r="I64" s="177" t="e">
        <f t="shared" ca="1" si="61"/>
        <v>#DIV/0!</v>
      </c>
      <c r="J64" s="177" t="e">
        <f t="shared" ca="1" si="61"/>
        <v>#DIV/0!</v>
      </c>
      <c r="K64" s="177" t="e">
        <f t="shared" ca="1" si="61"/>
        <v>#DIV/0!</v>
      </c>
      <c r="L64" s="177" t="e">
        <f t="shared" ca="1" si="61"/>
        <v>#DIV/0!</v>
      </c>
      <c r="M64" s="177" t="e">
        <f t="shared" ca="1" si="61"/>
        <v>#DIV/0!</v>
      </c>
      <c r="N64" s="177" t="e">
        <f t="shared" ca="1" si="61"/>
        <v>#DIV/0!</v>
      </c>
      <c r="O64" s="177" t="e">
        <f t="shared" ca="1" si="61"/>
        <v>#DIV/0!</v>
      </c>
      <c r="P64" s="177" t="e">
        <f t="shared" ca="1" si="61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t="shared" ref="F66:P66" ca="1" si="62">INDIRECT($A$4&amp;"!"&amp;F65)</f>
        <v>0</v>
      </c>
      <c r="G66" s="181">
        <f t="shared" ca="1" si="62"/>
        <v>0</v>
      </c>
      <c r="H66" s="181">
        <f t="shared" ca="1" si="62"/>
        <v>0</v>
      </c>
      <c r="I66" s="181">
        <f t="shared" ca="1" si="62"/>
        <v>0</v>
      </c>
      <c r="J66" s="181">
        <f t="shared" ca="1" si="62"/>
        <v>0</v>
      </c>
      <c r="K66" s="181">
        <f t="shared" ca="1" si="62"/>
        <v>0</v>
      </c>
      <c r="L66" s="181">
        <f t="shared" ca="1" si="62"/>
        <v>0</v>
      </c>
      <c r="M66" s="181">
        <f t="shared" ca="1" si="62"/>
        <v>0</v>
      </c>
      <c r="N66" s="181">
        <f t="shared" ca="1" si="62"/>
        <v>0</v>
      </c>
      <c r="O66" s="181">
        <f t="shared" ca="1" si="62"/>
        <v>0</v>
      </c>
      <c r="P66" s="181">
        <f t="shared" ca="1" si="62"/>
        <v>0</v>
      </c>
      <c r="Q66" s="181"/>
      <c r="R66" s="181">
        <f t="shared" ref="R66:S66" ca="1" si="63">INDIRECT($A$4&amp;"!"&amp;R65)</f>
        <v>0</v>
      </c>
      <c r="S66" s="181">
        <f t="shared" ca="1" si="63"/>
        <v>0</v>
      </c>
    </row>
    <row r="67" spans="4:19" x14ac:dyDescent="0.55000000000000004">
      <c r="D67" s="1" t="s">
        <v>425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hB6czulrToftRSwYNaNT6pdbrmJl/F/ZyfLW08GLs0c=" saltValue="zOoBkT4cG/g5fIA5HNkh1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053" priority="425" stopIfTrue="1">
      <formula>LEN(TRIM($F$13))=0</formula>
    </cfRule>
  </conditionalFormatting>
  <conditionalFormatting sqref="G13">
    <cfRule type="expression" dxfId="11052" priority="426" stopIfTrue="1">
      <formula>LEN(TRIM($G$13))=0</formula>
    </cfRule>
  </conditionalFormatting>
  <conditionalFormatting sqref="H13">
    <cfRule type="expression" dxfId="11051" priority="427" stopIfTrue="1">
      <formula>LEN(TRIM($H$13))=0</formula>
    </cfRule>
  </conditionalFormatting>
  <conditionalFormatting sqref="I13">
    <cfRule type="expression" dxfId="11050" priority="428" stopIfTrue="1">
      <formula>LEN(TRIM($I$13))=0</formula>
    </cfRule>
  </conditionalFormatting>
  <conditionalFormatting sqref="J13">
    <cfRule type="expression" dxfId="11049" priority="429" stopIfTrue="1">
      <formula>LEN(TRIM($J$13))=0</formula>
    </cfRule>
  </conditionalFormatting>
  <conditionalFormatting sqref="K13">
    <cfRule type="expression" dxfId="11048" priority="430" stopIfTrue="1">
      <formula>LEN(TRIM($K$13))=0</formula>
    </cfRule>
  </conditionalFormatting>
  <conditionalFormatting sqref="L13">
    <cfRule type="expression" dxfId="11047" priority="431" stopIfTrue="1">
      <formula>LEN(TRIM($L$13))=0</formula>
    </cfRule>
  </conditionalFormatting>
  <conditionalFormatting sqref="M13">
    <cfRule type="expression" dxfId="11046" priority="432" stopIfTrue="1">
      <formula>LEN(TRIM($M$13))=0</formula>
    </cfRule>
  </conditionalFormatting>
  <conditionalFormatting sqref="N13">
    <cfRule type="expression" dxfId="11045" priority="433" stopIfTrue="1">
      <formula>LEN(TRIM($N$13))=0</formula>
    </cfRule>
  </conditionalFormatting>
  <conditionalFormatting sqref="O13">
    <cfRule type="expression" dxfId="11044" priority="434" stopIfTrue="1">
      <formula>LEN(TRIM($O$13))=0</formula>
    </cfRule>
  </conditionalFormatting>
  <conditionalFormatting sqref="P13">
    <cfRule type="expression" dxfId="11043" priority="435" stopIfTrue="1">
      <formula>LEN(TRIM($P$13))=0</formula>
    </cfRule>
  </conditionalFormatting>
  <conditionalFormatting sqref="F14">
    <cfRule type="expression" dxfId="11042" priority="436" stopIfTrue="1">
      <formula>LEN(TRIM($F$14))=0</formula>
    </cfRule>
  </conditionalFormatting>
  <conditionalFormatting sqref="G14">
    <cfRule type="expression" dxfId="11041" priority="437" stopIfTrue="1">
      <formula>LEN(TRIM($G$14))=0</formula>
    </cfRule>
  </conditionalFormatting>
  <conditionalFormatting sqref="H14">
    <cfRule type="expression" dxfId="11040" priority="438" stopIfTrue="1">
      <formula>LEN(TRIM($H$14))=0</formula>
    </cfRule>
  </conditionalFormatting>
  <conditionalFormatting sqref="I14">
    <cfRule type="expression" dxfId="11039" priority="439" stopIfTrue="1">
      <formula>LEN(TRIM($I$14))=0</formula>
    </cfRule>
  </conditionalFormatting>
  <conditionalFormatting sqref="J14">
    <cfRule type="expression" dxfId="11038" priority="440" stopIfTrue="1">
      <formula>LEN(TRIM($J$14))=0</formula>
    </cfRule>
  </conditionalFormatting>
  <conditionalFormatting sqref="K14">
    <cfRule type="expression" dxfId="11037" priority="441" stopIfTrue="1">
      <formula>LEN(TRIM($K$14))=0</formula>
    </cfRule>
  </conditionalFormatting>
  <conditionalFormatting sqref="L14">
    <cfRule type="expression" dxfId="11036" priority="442" stopIfTrue="1">
      <formula>LEN(TRIM($L$14))=0</formula>
    </cfRule>
  </conditionalFormatting>
  <conditionalFormatting sqref="M14">
    <cfRule type="expression" dxfId="11035" priority="443" stopIfTrue="1">
      <formula>LEN(TRIM($M$14))=0</formula>
    </cfRule>
  </conditionalFormatting>
  <conditionalFormatting sqref="N14">
    <cfRule type="expression" dxfId="11034" priority="444" stopIfTrue="1">
      <formula>LEN(TRIM($N$14))=0</formula>
    </cfRule>
  </conditionalFormatting>
  <conditionalFormatting sqref="O14">
    <cfRule type="expression" dxfId="11033" priority="445" stopIfTrue="1">
      <formula>LEN(TRIM($O$14))=0</formula>
    </cfRule>
  </conditionalFormatting>
  <conditionalFormatting sqref="P14">
    <cfRule type="expression" dxfId="11032" priority="446" stopIfTrue="1">
      <formula>LEN(TRIM($P$14))=0</formula>
    </cfRule>
  </conditionalFormatting>
  <conditionalFormatting sqref="F15">
    <cfRule type="expression" dxfId="11031" priority="447" stopIfTrue="1">
      <formula>LEN(TRIM($F$15))=0</formula>
    </cfRule>
  </conditionalFormatting>
  <conditionalFormatting sqref="G15">
    <cfRule type="expression" dxfId="11030" priority="448" stopIfTrue="1">
      <formula>LEN(TRIM($G$15))=0</formula>
    </cfRule>
  </conditionalFormatting>
  <conditionalFormatting sqref="H15">
    <cfRule type="expression" dxfId="11029" priority="449" stopIfTrue="1">
      <formula>LEN(TRIM($H$15))=0</formula>
    </cfRule>
  </conditionalFormatting>
  <conditionalFormatting sqref="I15">
    <cfRule type="expression" dxfId="11028" priority="450" stopIfTrue="1">
      <formula>LEN(TRIM($I$15))=0</formula>
    </cfRule>
  </conditionalFormatting>
  <conditionalFormatting sqref="J15">
    <cfRule type="expression" dxfId="11027" priority="451" stopIfTrue="1">
      <formula>LEN(TRIM($J$15))=0</formula>
    </cfRule>
  </conditionalFormatting>
  <conditionalFormatting sqref="K15">
    <cfRule type="expression" dxfId="11026" priority="452" stopIfTrue="1">
      <formula>LEN(TRIM($K$15))=0</formula>
    </cfRule>
  </conditionalFormatting>
  <conditionalFormatting sqref="L15">
    <cfRule type="expression" dxfId="11025" priority="453" stopIfTrue="1">
      <formula>LEN(TRIM($L$15))=0</formula>
    </cfRule>
  </conditionalFormatting>
  <conditionalFormatting sqref="M15">
    <cfRule type="expression" dxfId="11024" priority="454" stopIfTrue="1">
      <formula>LEN(TRIM($M$15))=0</formula>
    </cfRule>
  </conditionalFormatting>
  <conditionalFormatting sqref="N15">
    <cfRule type="expression" dxfId="11023" priority="455" stopIfTrue="1">
      <formula>LEN(TRIM($N$15))=0</formula>
    </cfRule>
  </conditionalFormatting>
  <conditionalFormatting sqref="O15">
    <cfRule type="expression" dxfId="11022" priority="456" stopIfTrue="1">
      <formula>LEN(TRIM($O$15))=0</formula>
    </cfRule>
  </conditionalFormatting>
  <conditionalFormatting sqref="P15">
    <cfRule type="expression" dxfId="11021" priority="457" stopIfTrue="1">
      <formula>LEN(TRIM($P$15))=0</formula>
    </cfRule>
  </conditionalFormatting>
  <conditionalFormatting sqref="F16">
    <cfRule type="expression" dxfId="11020" priority="458" stopIfTrue="1">
      <formula>LEN(TRIM($F$16))=0</formula>
    </cfRule>
  </conditionalFormatting>
  <conditionalFormatting sqref="G16">
    <cfRule type="expression" dxfId="11019" priority="459" stopIfTrue="1">
      <formula>LEN(TRIM($G$16))=0</formula>
    </cfRule>
  </conditionalFormatting>
  <conditionalFormatting sqref="H16">
    <cfRule type="expression" dxfId="11018" priority="460" stopIfTrue="1">
      <formula>LEN(TRIM($H$16))=0</formula>
    </cfRule>
  </conditionalFormatting>
  <conditionalFormatting sqref="I16">
    <cfRule type="expression" dxfId="11017" priority="461" stopIfTrue="1">
      <formula>LEN(TRIM($I$16))=0</formula>
    </cfRule>
  </conditionalFormatting>
  <conditionalFormatting sqref="J16">
    <cfRule type="expression" dxfId="11016" priority="462" stopIfTrue="1">
      <formula>LEN(TRIM($J$16))=0</formula>
    </cfRule>
  </conditionalFormatting>
  <conditionalFormatting sqref="K16">
    <cfRule type="expression" dxfId="11015" priority="463" stopIfTrue="1">
      <formula>LEN(TRIM($K$16))=0</formula>
    </cfRule>
  </conditionalFormatting>
  <conditionalFormatting sqref="L16">
    <cfRule type="expression" dxfId="11014" priority="464" stopIfTrue="1">
      <formula>LEN(TRIM($L$16))=0</formula>
    </cfRule>
  </conditionalFormatting>
  <conditionalFormatting sqref="M16">
    <cfRule type="expression" dxfId="11013" priority="465" stopIfTrue="1">
      <formula>LEN(TRIM($M$16))=0</formula>
    </cfRule>
  </conditionalFormatting>
  <conditionalFormatting sqref="N16">
    <cfRule type="expression" dxfId="11012" priority="466" stopIfTrue="1">
      <formula>LEN(TRIM($N$16))=0</formula>
    </cfRule>
  </conditionalFormatting>
  <conditionalFormatting sqref="O16">
    <cfRule type="expression" dxfId="11011" priority="467" stopIfTrue="1">
      <formula>LEN(TRIM($O$16))=0</formula>
    </cfRule>
  </conditionalFormatting>
  <conditionalFormatting sqref="P16">
    <cfRule type="expression" dxfId="11010" priority="468" stopIfTrue="1">
      <formula>LEN(TRIM($P$16))=0</formula>
    </cfRule>
  </conditionalFormatting>
  <conditionalFormatting sqref="F17">
    <cfRule type="expression" dxfId="11009" priority="469" stopIfTrue="1">
      <formula>LEN(TRIM($F$17))=0</formula>
    </cfRule>
  </conditionalFormatting>
  <conditionalFormatting sqref="G17">
    <cfRule type="expression" dxfId="11008" priority="470" stopIfTrue="1">
      <formula>LEN(TRIM($G$17))=0</formula>
    </cfRule>
  </conditionalFormatting>
  <conditionalFormatting sqref="H17">
    <cfRule type="expression" dxfId="11007" priority="471" stopIfTrue="1">
      <formula>LEN(TRIM($H$17))=0</formula>
    </cfRule>
  </conditionalFormatting>
  <conditionalFormatting sqref="I17">
    <cfRule type="expression" dxfId="11006" priority="472" stopIfTrue="1">
      <formula>LEN(TRIM($I$17))=0</formula>
    </cfRule>
  </conditionalFormatting>
  <conditionalFormatting sqref="J17">
    <cfRule type="expression" dxfId="11005" priority="473" stopIfTrue="1">
      <formula>LEN(TRIM($J$17))=0</formula>
    </cfRule>
  </conditionalFormatting>
  <conditionalFormatting sqref="K17">
    <cfRule type="expression" dxfId="11004" priority="474" stopIfTrue="1">
      <formula>LEN(TRIM($K$17))=0</formula>
    </cfRule>
  </conditionalFormatting>
  <conditionalFormatting sqref="L17">
    <cfRule type="expression" dxfId="11003" priority="475" stopIfTrue="1">
      <formula>LEN(TRIM($L$17))=0</formula>
    </cfRule>
  </conditionalFormatting>
  <conditionalFormatting sqref="M17">
    <cfRule type="expression" dxfId="11002" priority="476" stopIfTrue="1">
      <formula>LEN(TRIM($M$17))=0</formula>
    </cfRule>
  </conditionalFormatting>
  <conditionalFormatting sqref="N17">
    <cfRule type="expression" dxfId="11001" priority="477" stopIfTrue="1">
      <formula>LEN(TRIM($N$17))=0</formula>
    </cfRule>
  </conditionalFormatting>
  <conditionalFormatting sqref="O17">
    <cfRule type="expression" dxfId="11000" priority="478" stopIfTrue="1">
      <formula>LEN(TRIM($O$17))=0</formula>
    </cfRule>
  </conditionalFormatting>
  <conditionalFormatting sqref="P17">
    <cfRule type="expression" dxfId="10999" priority="479" stopIfTrue="1">
      <formula>LEN(TRIM($P$17))=0</formula>
    </cfRule>
  </conditionalFormatting>
  <conditionalFormatting sqref="F18">
    <cfRule type="expression" dxfId="10998" priority="480" stopIfTrue="1">
      <formula>LEN(TRIM($F$18))=0</formula>
    </cfRule>
  </conditionalFormatting>
  <conditionalFormatting sqref="G18">
    <cfRule type="expression" dxfId="10997" priority="481" stopIfTrue="1">
      <formula>LEN(TRIM($G$18))=0</formula>
    </cfRule>
  </conditionalFormatting>
  <conditionalFormatting sqref="H18">
    <cfRule type="expression" dxfId="10996" priority="482" stopIfTrue="1">
      <formula>LEN(TRIM($H$18))=0</formula>
    </cfRule>
  </conditionalFormatting>
  <conditionalFormatting sqref="I18">
    <cfRule type="expression" dxfId="10995" priority="483" stopIfTrue="1">
      <formula>LEN(TRIM($I$18))=0</formula>
    </cfRule>
  </conditionalFormatting>
  <conditionalFormatting sqref="J18">
    <cfRule type="expression" dxfId="10994" priority="484" stopIfTrue="1">
      <formula>LEN(TRIM($J$18))=0</formula>
    </cfRule>
  </conditionalFormatting>
  <conditionalFormatting sqref="K18">
    <cfRule type="expression" dxfId="10993" priority="485" stopIfTrue="1">
      <formula>LEN(TRIM($K$18))=0</formula>
    </cfRule>
  </conditionalFormatting>
  <conditionalFormatting sqref="L18">
    <cfRule type="expression" dxfId="10992" priority="486" stopIfTrue="1">
      <formula>LEN(TRIM($L$18))=0</formula>
    </cfRule>
  </conditionalFormatting>
  <conditionalFormatting sqref="M18">
    <cfRule type="expression" dxfId="10991" priority="487" stopIfTrue="1">
      <formula>LEN(TRIM($M$18))=0</formula>
    </cfRule>
  </conditionalFormatting>
  <conditionalFormatting sqref="N18">
    <cfRule type="expression" dxfId="10990" priority="488" stopIfTrue="1">
      <formula>LEN(TRIM($N$18))=0</formula>
    </cfRule>
  </conditionalFormatting>
  <conditionalFormatting sqref="O18">
    <cfRule type="expression" dxfId="10989" priority="489" stopIfTrue="1">
      <formula>LEN(TRIM($O$18))=0</formula>
    </cfRule>
  </conditionalFormatting>
  <conditionalFormatting sqref="P18">
    <cfRule type="expression" dxfId="10988" priority="490" stopIfTrue="1">
      <formula>LEN(TRIM($P$18))=0</formula>
    </cfRule>
  </conditionalFormatting>
  <conditionalFormatting sqref="F19">
    <cfRule type="expression" dxfId="10987" priority="491" stopIfTrue="1">
      <formula>LEN(TRIM($F$19))=0</formula>
    </cfRule>
  </conditionalFormatting>
  <conditionalFormatting sqref="G19">
    <cfRule type="expression" dxfId="10986" priority="492" stopIfTrue="1">
      <formula>LEN(TRIM($G$19))=0</formula>
    </cfRule>
  </conditionalFormatting>
  <conditionalFormatting sqref="H19">
    <cfRule type="expression" dxfId="10985" priority="493" stopIfTrue="1">
      <formula>LEN(TRIM($H$19))=0</formula>
    </cfRule>
  </conditionalFormatting>
  <conditionalFormatting sqref="I19">
    <cfRule type="expression" dxfId="10984" priority="494" stopIfTrue="1">
      <formula>LEN(TRIM($I$19))=0</formula>
    </cfRule>
  </conditionalFormatting>
  <conditionalFormatting sqref="J19">
    <cfRule type="expression" dxfId="10983" priority="495" stopIfTrue="1">
      <formula>LEN(TRIM($J$19))=0</formula>
    </cfRule>
  </conditionalFormatting>
  <conditionalFormatting sqref="K19">
    <cfRule type="expression" dxfId="10982" priority="496" stopIfTrue="1">
      <formula>LEN(TRIM($K$19))=0</formula>
    </cfRule>
  </conditionalFormatting>
  <conditionalFormatting sqref="L19">
    <cfRule type="expression" dxfId="10981" priority="497" stopIfTrue="1">
      <formula>LEN(TRIM($L$19))=0</formula>
    </cfRule>
  </conditionalFormatting>
  <conditionalFormatting sqref="M19">
    <cfRule type="expression" dxfId="10980" priority="498" stopIfTrue="1">
      <formula>LEN(TRIM($M$19))=0</formula>
    </cfRule>
  </conditionalFormatting>
  <conditionalFormatting sqref="N19">
    <cfRule type="expression" dxfId="10979" priority="499" stopIfTrue="1">
      <formula>LEN(TRIM($N$19))=0</formula>
    </cfRule>
  </conditionalFormatting>
  <conditionalFormatting sqref="O19">
    <cfRule type="expression" dxfId="10978" priority="500" stopIfTrue="1">
      <formula>LEN(TRIM($O$19))=0</formula>
    </cfRule>
  </conditionalFormatting>
  <conditionalFormatting sqref="P19">
    <cfRule type="expression" dxfId="10977" priority="501" stopIfTrue="1">
      <formula>LEN(TRIM($P$19))=0</formula>
    </cfRule>
  </conditionalFormatting>
  <conditionalFormatting sqref="R13">
    <cfRule type="expression" dxfId="10976" priority="502" stopIfTrue="1">
      <formula>LEN(TRIM($R$13))=0</formula>
    </cfRule>
  </conditionalFormatting>
  <conditionalFormatting sqref="S13">
    <cfRule type="expression" dxfId="10975" priority="503" stopIfTrue="1">
      <formula>LEN(TRIM($S$13))=0</formula>
    </cfRule>
  </conditionalFormatting>
  <conditionalFormatting sqref="R14">
    <cfRule type="expression" dxfId="10974" priority="504" stopIfTrue="1">
      <formula>LEN(TRIM($R$14))=0</formula>
    </cfRule>
  </conditionalFormatting>
  <conditionalFormatting sqref="S14">
    <cfRule type="expression" dxfId="10973" priority="505" stopIfTrue="1">
      <formula>LEN(TRIM($S$14))=0</formula>
    </cfRule>
  </conditionalFormatting>
  <conditionalFormatting sqref="R15">
    <cfRule type="expression" dxfId="10972" priority="506" stopIfTrue="1">
      <formula>LEN(TRIM($R$15))=0</formula>
    </cfRule>
  </conditionalFormatting>
  <conditionalFormatting sqref="S15">
    <cfRule type="expression" dxfId="10971" priority="507" stopIfTrue="1">
      <formula>LEN(TRIM($S$15))=0</formula>
    </cfRule>
  </conditionalFormatting>
  <conditionalFormatting sqref="R16">
    <cfRule type="expression" dxfId="10970" priority="508" stopIfTrue="1">
      <formula>LEN(TRIM($R$16))=0</formula>
    </cfRule>
  </conditionalFormatting>
  <conditionalFormatting sqref="S16">
    <cfRule type="expression" dxfId="10969" priority="509" stopIfTrue="1">
      <formula>LEN(TRIM($S$16))=0</formula>
    </cfRule>
  </conditionalFormatting>
  <conditionalFormatting sqref="R17">
    <cfRule type="expression" dxfId="10968" priority="510" stopIfTrue="1">
      <formula>LEN(TRIM($R$17))=0</formula>
    </cfRule>
  </conditionalFormatting>
  <conditionalFormatting sqref="S17">
    <cfRule type="expression" dxfId="10967" priority="511" stopIfTrue="1">
      <formula>LEN(TRIM($S$17))=0</formula>
    </cfRule>
  </conditionalFormatting>
  <conditionalFormatting sqref="R18">
    <cfRule type="expression" dxfId="10966" priority="512" stopIfTrue="1">
      <formula>LEN(TRIM($R$18))=0</formula>
    </cfRule>
  </conditionalFormatting>
  <conditionalFormatting sqref="S18">
    <cfRule type="expression" dxfId="10965" priority="513" stopIfTrue="1">
      <formula>LEN(TRIM($S$18))=0</formula>
    </cfRule>
  </conditionalFormatting>
  <conditionalFormatting sqref="R19">
    <cfRule type="expression" dxfId="10964" priority="514" stopIfTrue="1">
      <formula>LEN(TRIM($R$19))=0</formula>
    </cfRule>
  </conditionalFormatting>
  <conditionalFormatting sqref="S19">
    <cfRule type="expression" dxfId="10963" priority="515" stopIfTrue="1">
      <formula>LEN(TRIM($S$19))=0</formula>
    </cfRule>
  </conditionalFormatting>
  <conditionalFormatting sqref="F24">
    <cfRule type="expression" dxfId="10962" priority="516" stopIfTrue="1">
      <formula>LEN(TRIM($F$24))=0</formula>
    </cfRule>
  </conditionalFormatting>
  <conditionalFormatting sqref="G24">
    <cfRule type="expression" dxfId="10961" priority="517" stopIfTrue="1">
      <formula>LEN(TRIM($G$24))=0</formula>
    </cfRule>
  </conditionalFormatting>
  <conditionalFormatting sqref="H24">
    <cfRule type="expression" dxfId="10960" priority="518" stopIfTrue="1">
      <formula>LEN(TRIM($H$24))=0</formula>
    </cfRule>
  </conditionalFormatting>
  <conditionalFormatting sqref="I24">
    <cfRule type="expression" dxfId="10959" priority="519" stopIfTrue="1">
      <formula>LEN(TRIM($I$24))=0</formula>
    </cfRule>
  </conditionalFormatting>
  <conditionalFormatting sqref="J24">
    <cfRule type="expression" dxfId="10958" priority="520" stopIfTrue="1">
      <formula>LEN(TRIM($J$24))=0</formula>
    </cfRule>
  </conditionalFormatting>
  <conditionalFormatting sqref="K24">
    <cfRule type="expression" dxfId="10957" priority="521" stopIfTrue="1">
      <formula>LEN(TRIM($K$24))=0</formula>
    </cfRule>
  </conditionalFormatting>
  <conditionalFormatting sqref="L24">
    <cfRule type="expression" dxfId="10956" priority="522" stopIfTrue="1">
      <formula>LEN(TRIM($L$24))=0</formula>
    </cfRule>
  </conditionalFormatting>
  <conditionalFormatting sqref="M24">
    <cfRule type="expression" dxfId="10955" priority="523" stopIfTrue="1">
      <formula>LEN(TRIM($M$24))=0</formula>
    </cfRule>
  </conditionalFormatting>
  <conditionalFormatting sqref="N24">
    <cfRule type="expression" dxfId="10954" priority="524" stopIfTrue="1">
      <formula>LEN(TRIM($N$24))=0</formula>
    </cfRule>
  </conditionalFormatting>
  <conditionalFormatting sqref="O24">
    <cfRule type="expression" dxfId="10953" priority="525" stopIfTrue="1">
      <formula>LEN(TRIM($O$24))=0</formula>
    </cfRule>
  </conditionalFormatting>
  <conditionalFormatting sqref="P24">
    <cfRule type="expression" dxfId="10952" priority="526" stopIfTrue="1">
      <formula>LEN(TRIM($P$24))=0</formula>
    </cfRule>
  </conditionalFormatting>
  <conditionalFormatting sqref="F25">
    <cfRule type="expression" dxfId="10951" priority="527" stopIfTrue="1">
      <formula>LEN(TRIM($F$25))=0</formula>
    </cfRule>
  </conditionalFormatting>
  <conditionalFormatting sqref="G25">
    <cfRule type="expression" dxfId="10950" priority="528" stopIfTrue="1">
      <formula>LEN(TRIM($G$25))=0</formula>
    </cfRule>
  </conditionalFormatting>
  <conditionalFormatting sqref="H25">
    <cfRule type="expression" dxfId="10949" priority="529" stopIfTrue="1">
      <formula>LEN(TRIM($H$25))=0</formula>
    </cfRule>
  </conditionalFormatting>
  <conditionalFormatting sqref="I25">
    <cfRule type="expression" dxfId="10948" priority="530" stopIfTrue="1">
      <formula>LEN(TRIM($I$25))=0</formula>
    </cfRule>
  </conditionalFormatting>
  <conditionalFormatting sqref="J25">
    <cfRule type="expression" dxfId="10947" priority="531" stopIfTrue="1">
      <formula>LEN(TRIM($J$25))=0</formula>
    </cfRule>
  </conditionalFormatting>
  <conditionalFormatting sqref="K25">
    <cfRule type="expression" dxfId="10946" priority="532" stopIfTrue="1">
      <formula>LEN(TRIM($K$25))=0</formula>
    </cfRule>
  </conditionalFormatting>
  <conditionalFormatting sqref="L25">
    <cfRule type="expression" dxfId="10945" priority="533" stopIfTrue="1">
      <formula>LEN(TRIM($L$25))=0</formula>
    </cfRule>
  </conditionalFormatting>
  <conditionalFormatting sqref="M25">
    <cfRule type="expression" dxfId="10944" priority="534" stopIfTrue="1">
      <formula>LEN(TRIM($M$25))=0</formula>
    </cfRule>
  </conditionalFormatting>
  <conditionalFormatting sqref="N25">
    <cfRule type="expression" dxfId="10943" priority="535" stopIfTrue="1">
      <formula>LEN(TRIM($N$25))=0</formula>
    </cfRule>
  </conditionalFormatting>
  <conditionalFormatting sqref="O25">
    <cfRule type="expression" dxfId="10942" priority="536" stopIfTrue="1">
      <formula>LEN(TRIM($O$25))=0</formula>
    </cfRule>
  </conditionalFormatting>
  <conditionalFormatting sqref="P25">
    <cfRule type="expression" dxfId="10941" priority="537" stopIfTrue="1">
      <formula>LEN(TRIM($P$25))=0</formula>
    </cfRule>
  </conditionalFormatting>
  <conditionalFormatting sqref="F26">
    <cfRule type="expression" dxfId="10940" priority="538" stopIfTrue="1">
      <formula>LEN(TRIM($F$26))=0</formula>
    </cfRule>
  </conditionalFormatting>
  <conditionalFormatting sqref="G26">
    <cfRule type="expression" dxfId="10939" priority="539" stopIfTrue="1">
      <formula>LEN(TRIM($G$26))=0</formula>
    </cfRule>
  </conditionalFormatting>
  <conditionalFormatting sqref="H26">
    <cfRule type="expression" dxfId="10938" priority="540" stopIfTrue="1">
      <formula>LEN(TRIM($H$26))=0</formula>
    </cfRule>
  </conditionalFormatting>
  <conditionalFormatting sqref="I26">
    <cfRule type="expression" dxfId="10937" priority="541" stopIfTrue="1">
      <formula>LEN(TRIM($I$26))=0</formula>
    </cfRule>
  </conditionalFormatting>
  <conditionalFormatting sqref="J26">
    <cfRule type="expression" dxfId="10936" priority="542" stopIfTrue="1">
      <formula>LEN(TRIM($J$26))=0</formula>
    </cfRule>
  </conditionalFormatting>
  <conditionalFormatting sqref="K26">
    <cfRule type="expression" dxfId="10935" priority="543" stopIfTrue="1">
      <formula>LEN(TRIM($K$26))=0</formula>
    </cfRule>
  </conditionalFormatting>
  <conditionalFormatting sqref="L26">
    <cfRule type="expression" dxfId="10934" priority="544" stopIfTrue="1">
      <formula>LEN(TRIM($L$26))=0</formula>
    </cfRule>
  </conditionalFormatting>
  <conditionalFormatting sqref="M26">
    <cfRule type="expression" dxfId="10933" priority="545" stopIfTrue="1">
      <formula>LEN(TRIM($M$26))=0</formula>
    </cfRule>
  </conditionalFormatting>
  <conditionalFormatting sqref="N26">
    <cfRule type="expression" dxfId="10932" priority="546" stopIfTrue="1">
      <formula>LEN(TRIM($N$26))=0</formula>
    </cfRule>
  </conditionalFormatting>
  <conditionalFormatting sqref="O26">
    <cfRule type="expression" dxfId="10931" priority="547" stopIfTrue="1">
      <formula>LEN(TRIM($O$26))=0</formula>
    </cfRule>
  </conditionalFormatting>
  <conditionalFormatting sqref="P26">
    <cfRule type="expression" dxfId="10930" priority="548" stopIfTrue="1">
      <formula>LEN(TRIM($P$26))=0</formula>
    </cfRule>
  </conditionalFormatting>
  <conditionalFormatting sqref="F27">
    <cfRule type="expression" dxfId="10929" priority="549" stopIfTrue="1">
      <formula>LEN(TRIM($F$27))=0</formula>
    </cfRule>
  </conditionalFormatting>
  <conditionalFormatting sqref="G27">
    <cfRule type="expression" dxfId="10928" priority="550" stopIfTrue="1">
      <formula>LEN(TRIM($G$27))=0</formula>
    </cfRule>
  </conditionalFormatting>
  <conditionalFormatting sqref="H27">
    <cfRule type="expression" dxfId="10927" priority="551" stopIfTrue="1">
      <formula>LEN(TRIM($H$27))=0</formula>
    </cfRule>
  </conditionalFormatting>
  <conditionalFormatting sqref="I27">
    <cfRule type="expression" dxfId="10926" priority="552" stopIfTrue="1">
      <formula>LEN(TRIM($I$27))=0</formula>
    </cfRule>
  </conditionalFormatting>
  <conditionalFormatting sqref="J27">
    <cfRule type="expression" dxfId="10925" priority="553" stopIfTrue="1">
      <formula>LEN(TRIM($J$27))=0</formula>
    </cfRule>
  </conditionalFormatting>
  <conditionalFormatting sqref="K27">
    <cfRule type="expression" dxfId="10924" priority="554" stopIfTrue="1">
      <formula>LEN(TRIM($K$27))=0</formula>
    </cfRule>
  </conditionalFormatting>
  <conditionalFormatting sqref="L27">
    <cfRule type="expression" dxfId="10923" priority="555" stopIfTrue="1">
      <formula>LEN(TRIM($L$27))=0</formula>
    </cfRule>
  </conditionalFormatting>
  <conditionalFormatting sqref="M27">
    <cfRule type="expression" dxfId="10922" priority="556" stopIfTrue="1">
      <formula>LEN(TRIM($M$27))=0</formula>
    </cfRule>
  </conditionalFormatting>
  <conditionalFormatting sqref="N27">
    <cfRule type="expression" dxfId="10921" priority="557" stopIfTrue="1">
      <formula>LEN(TRIM($N$27))=0</formula>
    </cfRule>
  </conditionalFormatting>
  <conditionalFormatting sqref="O27">
    <cfRule type="expression" dxfId="10920" priority="558" stopIfTrue="1">
      <formula>LEN(TRIM($O$27))=0</formula>
    </cfRule>
  </conditionalFormatting>
  <conditionalFormatting sqref="P27">
    <cfRule type="expression" dxfId="10919" priority="559" stopIfTrue="1">
      <formula>LEN(TRIM($P$27))=0</formula>
    </cfRule>
  </conditionalFormatting>
  <conditionalFormatting sqref="F28">
    <cfRule type="expression" dxfId="10918" priority="560" stopIfTrue="1">
      <formula>LEN(TRIM($F$28))=0</formula>
    </cfRule>
  </conditionalFormatting>
  <conditionalFormatting sqref="G28">
    <cfRule type="expression" dxfId="10917" priority="561" stopIfTrue="1">
      <formula>LEN(TRIM($G$28))=0</formula>
    </cfRule>
  </conditionalFormatting>
  <conditionalFormatting sqref="H28">
    <cfRule type="expression" dxfId="10916" priority="562" stopIfTrue="1">
      <formula>LEN(TRIM($H$28))=0</formula>
    </cfRule>
  </conditionalFormatting>
  <conditionalFormatting sqref="I28">
    <cfRule type="expression" dxfId="10915" priority="563" stopIfTrue="1">
      <formula>LEN(TRIM($I$28))=0</formula>
    </cfRule>
  </conditionalFormatting>
  <conditionalFormatting sqref="J28">
    <cfRule type="expression" dxfId="10914" priority="564" stopIfTrue="1">
      <formula>LEN(TRIM($J$28))=0</formula>
    </cfRule>
  </conditionalFormatting>
  <conditionalFormatting sqref="K28">
    <cfRule type="expression" dxfId="10913" priority="565" stopIfTrue="1">
      <formula>LEN(TRIM($K$28))=0</formula>
    </cfRule>
  </conditionalFormatting>
  <conditionalFormatting sqref="L28">
    <cfRule type="expression" dxfId="10912" priority="566" stopIfTrue="1">
      <formula>LEN(TRIM($L$28))=0</formula>
    </cfRule>
  </conditionalFormatting>
  <conditionalFormatting sqref="M28">
    <cfRule type="expression" dxfId="10911" priority="567" stopIfTrue="1">
      <formula>LEN(TRIM($M$28))=0</formula>
    </cfRule>
  </conditionalFormatting>
  <conditionalFormatting sqref="N28">
    <cfRule type="expression" dxfId="10910" priority="568" stopIfTrue="1">
      <formula>LEN(TRIM($N$28))=0</formula>
    </cfRule>
  </conditionalFormatting>
  <conditionalFormatting sqref="O28">
    <cfRule type="expression" dxfId="10909" priority="569" stopIfTrue="1">
      <formula>LEN(TRIM($O$28))=0</formula>
    </cfRule>
  </conditionalFormatting>
  <conditionalFormatting sqref="P28">
    <cfRule type="expression" dxfId="10908" priority="570" stopIfTrue="1">
      <formula>LEN(TRIM($P$28))=0</formula>
    </cfRule>
  </conditionalFormatting>
  <conditionalFormatting sqref="F29">
    <cfRule type="expression" dxfId="10907" priority="571" stopIfTrue="1">
      <formula>LEN(TRIM($F$29))=0</formula>
    </cfRule>
  </conditionalFormatting>
  <conditionalFormatting sqref="G29">
    <cfRule type="expression" dxfId="10906" priority="572" stopIfTrue="1">
      <formula>LEN(TRIM($G$29))=0</formula>
    </cfRule>
  </conditionalFormatting>
  <conditionalFormatting sqref="H29">
    <cfRule type="expression" dxfId="10905" priority="573" stopIfTrue="1">
      <formula>LEN(TRIM($H$29))=0</formula>
    </cfRule>
  </conditionalFormatting>
  <conditionalFormatting sqref="I29">
    <cfRule type="expression" dxfId="10904" priority="574" stopIfTrue="1">
      <formula>LEN(TRIM($I$29))=0</formula>
    </cfRule>
  </conditionalFormatting>
  <conditionalFormatting sqref="J29">
    <cfRule type="expression" dxfId="10903" priority="575" stopIfTrue="1">
      <formula>LEN(TRIM($J$29))=0</formula>
    </cfRule>
  </conditionalFormatting>
  <conditionalFormatting sqref="K29">
    <cfRule type="expression" dxfId="10902" priority="576" stopIfTrue="1">
      <formula>LEN(TRIM($K$29))=0</formula>
    </cfRule>
  </conditionalFormatting>
  <conditionalFormatting sqref="L29">
    <cfRule type="expression" dxfId="10901" priority="577" stopIfTrue="1">
      <formula>LEN(TRIM($L$29))=0</formula>
    </cfRule>
  </conditionalFormatting>
  <conditionalFormatting sqref="M29">
    <cfRule type="expression" dxfId="10900" priority="578" stopIfTrue="1">
      <formula>LEN(TRIM($M$29))=0</formula>
    </cfRule>
  </conditionalFormatting>
  <conditionalFormatting sqref="N29">
    <cfRule type="expression" dxfId="10899" priority="579" stopIfTrue="1">
      <formula>LEN(TRIM($N$29))=0</formula>
    </cfRule>
  </conditionalFormatting>
  <conditionalFormatting sqref="O29">
    <cfRule type="expression" dxfId="10898" priority="580" stopIfTrue="1">
      <formula>LEN(TRIM($O$29))=0</formula>
    </cfRule>
  </conditionalFormatting>
  <conditionalFormatting sqref="P29">
    <cfRule type="expression" dxfId="10897" priority="581" stopIfTrue="1">
      <formula>LEN(TRIM($P$29))=0</formula>
    </cfRule>
  </conditionalFormatting>
  <conditionalFormatting sqref="F30">
    <cfRule type="expression" dxfId="10896" priority="582" stopIfTrue="1">
      <formula>LEN(TRIM($F$30))=0</formula>
    </cfRule>
  </conditionalFormatting>
  <conditionalFormatting sqref="G30">
    <cfRule type="expression" dxfId="10895" priority="583" stopIfTrue="1">
      <formula>LEN(TRIM($G$30))=0</formula>
    </cfRule>
  </conditionalFormatting>
  <conditionalFormatting sqref="H30">
    <cfRule type="expression" dxfId="10894" priority="584" stopIfTrue="1">
      <formula>LEN(TRIM($H$30))=0</formula>
    </cfRule>
  </conditionalFormatting>
  <conditionalFormatting sqref="I30">
    <cfRule type="expression" dxfId="10893" priority="585" stopIfTrue="1">
      <formula>LEN(TRIM($I$30))=0</formula>
    </cfRule>
  </conditionalFormatting>
  <conditionalFormatting sqref="J30">
    <cfRule type="expression" dxfId="10892" priority="586" stopIfTrue="1">
      <formula>LEN(TRIM($J$30))=0</formula>
    </cfRule>
  </conditionalFormatting>
  <conditionalFormatting sqref="K30">
    <cfRule type="expression" dxfId="10891" priority="587" stopIfTrue="1">
      <formula>LEN(TRIM($K$30))=0</formula>
    </cfRule>
  </conditionalFormatting>
  <conditionalFormatting sqref="L30">
    <cfRule type="expression" dxfId="10890" priority="588" stopIfTrue="1">
      <formula>LEN(TRIM($L$30))=0</formula>
    </cfRule>
  </conditionalFormatting>
  <conditionalFormatting sqref="M30">
    <cfRule type="expression" dxfId="10889" priority="589" stopIfTrue="1">
      <formula>LEN(TRIM($M$30))=0</formula>
    </cfRule>
  </conditionalFormatting>
  <conditionalFormatting sqref="N30">
    <cfRule type="expression" dxfId="10888" priority="590" stopIfTrue="1">
      <formula>LEN(TRIM($N$30))=0</formula>
    </cfRule>
  </conditionalFormatting>
  <conditionalFormatting sqref="O30">
    <cfRule type="expression" dxfId="10887" priority="591" stopIfTrue="1">
      <formula>LEN(TRIM($O$30))=0</formula>
    </cfRule>
  </conditionalFormatting>
  <conditionalFormatting sqref="P30">
    <cfRule type="expression" dxfId="10886" priority="592" stopIfTrue="1">
      <formula>LEN(TRIM($P$30))=0</formula>
    </cfRule>
  </conditionalFormatting>
  <conditionalFormatting sqref="R24">
    <cfRule type="expression" dxfId="10885" priority="593" stopIfTrue="1">
      <formula>LEN(TRIM($R$24))=0</formula>
    </cfRule>
  </conditionalFormatting>
  <conditionalFormatting sqref="S24">
    <cfRule type="expression" dxfId="10884" priority="594" stopIfTrue="1">
      <formula>LEN(TRIM($S$24))=0</formula>
    </cfRule>
  </conditionalFormatting>
  <conditionalFormatting sqref="R25">
    <cfRule type="expression" dxfId="10883" priority="595" stopIfTrue="1">
      <formula>LEN(TRIM($R$25))=0</formula>
    </cfRule>
  </conditionalFormatting>
  <conditionalFormatting sqref="S25">
    <cfRule type="expression" dxfId="10882" priority="596" stopIfTrue="1">
      <formula>LEN(TRIM($S$25))=0</formula>
    </cfRule>
  </conditionalFormatting>
  <conditionalFormatting sqref="R26">
    <cfRule type="expression" dxfId="10881" priority="597" stopIfTrue="1">
      <formula>LEN(TRIM($R$26))=0</formula>
    </cfRule>
  </conditionalFormatting>
  <conditionalFormatting sqref="S26">
    <cfRule type="expression" dxfId="10880" priority="598" stopIfTrue="1">
      <formula>LEN(TRIM($S$26))=0</formula>
    </cfRule>
  </conditionalFormatting>
  <conditionalFormatting sqref="R27">
    <cfRule type="expression" dxfId="10879" priority="599" stopIfTrue="1">
      <formula>LEN(TRIM($R$27))=0</formula>
    </cfRule>
  </conditionalFormatting>
  <conditionalFormatting sqref="S27">
    <cfRule type="expression" dxfId="10878" priority="600" stopIfTrue="1">
      <formula>LEN(TRIM($S$27))=0</formula>
    </cfRule>
  </conditionalFormatting>
  <conditionalFormatting sqref="R28">
    <cfRule type="expression" dxfId="10877" priority="601" stopIfTrue="1">
      <formula>LEN(TRIM($R$28))=0</formula>
    </cfRule>
  </conditionalFormatting>
  <conditionalFormatting sqref="S28">
    <cfRule type="expression" dxfId="10876" priority="602" stopIfTrue="1">
      <formula>LEN(TRIM($S$28))=0</formula>
    </cfRule>
  </conditionalFormatting>
  <conditionalFormatting sqref="R29">
    <cfRule type="expression" dxfId="10875" priority="603" stopIfTrue="1">
      <formula>LEN(TRIM($R$29))=0</formula>
    </cfRule>
  </conditionalFormatting>
  <conditionalFormatting sqref="S29">
    <cfRule type="expression" dxfId="10874" priority="604" stopIfTrue="1">
      <formula>LEN(TRIM($S$29))=0</formula>
    </cfRule>
  </conditionalFormatting>
  <conditionalFormatting sqref="R30">
    <cfRule type="expression" dxfId="10873" priority="605" stopIfTrue="1">
      <formula>LEN(TRIM($R$30))=0</formula>
    </cfRule>
  </conditionalFormatting>
  <conditionalFormatting sqref="S30">
    <cfRule type="expression" dxfId="10872" priority="606" stopIfTrue="1">
      <formula>LEN(TRIM($S$30))=0</formula>
    </cfRule>
  </conditionalFormatting>
  <dataValidations count="1">
    <dataValidation type="whole" allowBlank="1" showErrorMessage="1" errorTitle="Input error" error="Enter a whole number." sqref="F13:P19 R13:S19 F24:P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98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4" t="s">
        <v>3</v>
      </c>
      <c r="I8" s="285"/>
      <c r="J8" s="286"/>
      <c r="K8" s="110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>SUM(K13:K19)</f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ref="K31" si="6">SUM(K24:K30)</f>
        <v>0</v>
      </c>
      <c r="L31" s="19">
        <f t="shared" si="5"/>
        <v>0</v>
      </c>
      <c r="M31" s="19">
        <f t="shared" ref="M31" si="7">SUM(M24:M30)</f>
        <v>0</v>
      </c>
      <c r="N31" s="19">
        <f t="shared" ref="N31:S31" si="8">SUM(N24:N30)</f>
        <v>0</v>
      </c>
      <c r="O31" s="19">
        <f>SUM(O24:O30)</f>
        <v>0</v>
      </c>
      <c r="P31" s="19">
        <f>SUM(P24:P30)</f>
        <v>0</v>
      </c>
      <c r="Q31" s="19">
        <f t="shared" si="8"/>
        <v>0</v>
      </c>
      <c r="R31" s="19">
        <f>SUM(R24:R30)</f>
        <v>0</v>
      </c>
      <c r="S31" s="19">
        <f t="shared" si="8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ref="K36" si="10">K13/K$20</f>
        <v>#DIV/0!</v>
      </c>
      <c r="L36" s="172" t="e">
        <f t="shared" si="9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11">F14/F$20</f>
        <v>#DIV/0!</v>
      </c>
      <c r="G37" s="172" t="e">
        <f t="shared" si="11"/>
        <v>#DIV/0!</v>
      </c>
      <c r="H37" s="172" t="e">
        <f t="shared" si="11"/>
        <v>#DIV/0!</v>
      </c>
      <c r="I37" s="172" t="e">
        <f t="shared" si="11"/>
        <v>#DIV/0!</v>
      </c>
      <c r="J37" s="172" t="e">
        <f t="shared" si="11"/>
        <v>#DIV/0!</v>
      </c>
      <c r="K37" s="172" t="e">
        <f t="shared" ref="K37" si="12">K14/K$20</f>
        <v>#DIV/0!</v>
      </c>
      <c r="L37" s="172" t="e">
        <f t="shared" si="11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3">F15/F$20</f>
        <v>#DIV/0!</v>
      </c>
      <c r="G38" s="172" t="e">
        <f t="shared" si="13"/>
        <v>#DIV/0!</v>
      </c>
      <c r="H38" s="172" t="e">
        <f t="shared" si="13"/>
        <v>#DIV/0!</v>
      </c>
      <c r="I38" s="172" t="e">
        <f t="shared" si="13"/>
        <v>#DIV/0!</v>
      </c>
      <c r="J38" s="172" t="e">
        <f t="shared" si="13"/>
        <v>#DIV/0!</v>
      </c>
      <c r="K38" s="172" t="e">
        <f t="shared" ref="K38" si="14">K15/K$20</f>
        <v>#DIV/0!</v>
      </c>
      <c r="L38" s="172" t="e">
        <f t="shared" si="13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5">F16/F$20</f>
        <v>#DIV/0!</v>
      </c>
      <c r="G39" s="172" t="e">
        <f t="shared" si="15"/>
        <v>#DIV/0!</v>
      </c>
      <c r="H39" s="172" t="e">
        <f t="shared" si="15"/>
        <v>#DIV/0!</v>
      </c>
      <c r="I39" s="172" t="e">
        <f t="shared" si="15"/>
        <v>#DIV/0!</v>
      </c>
      <c r="J39" s="172" t="e">
        <f t="shared" si="15"/>
        <v>#DIV/0!</v>
      </c>
      <c r="K39" s="172" t="e">
        <f t="shared" ref="K39" si="16">K16/K$20</f>
        <v>#DIV/0!</v>
      </c>
      <c r="L39" s="172" t="e">
        <f t="shared" si="15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7">F17/F$20</f>
        <v>#DIV/0!</v>
      </c>
      <c r="G40" s="172" t="e">
        <f t="shared" si="17"/>
        <v>#DIV/0!</v>
      </c>
      <c r="H40" s="172" t="e">
        <f t="shared" si="17"/>
        <v>#DIV/0!</v>
      </c>
      <c r="I40" s="172" t="e">
        <f t="shared" si="17"/>
        <v>#DIV/0!</v>
      </c>
      <c r="J40" s="172" t="e">
        <f t="shared" si="17"/>
        <v>#DIV/0!</v>
      </c>
      <c r="K40" s="172" t="e">
        <f t="shared" ref="K40" si="18">K17/K$20</f>
        <v>#DIV/0!</v>
      </c>
      <c r="L40" s="172" t="e">
        <f t="shared" si="17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9">F18/F$20</f>
        <v>#DIV/0!</v>
      </c>
      <c r="G41" s="172" t="e">
        <f t="shared" si="19"/>
        <v>#DIV/0!</v>
      </c>
      <c r="H41" s="172" t="e">
        <f t="shared" si="19"/>
        <v>#DIV/0!</v>
      </c>
      <c r="I41" s="172" t="e">
        <f t="shared" si="19"/>
        <v>#DIV/0!</v>
      </c>
      <c r="J41" s="172" t="e">
        <f t="shared" si="19"/>
        <v>#DIV/0!</v>
      </c>
      <c r="K41" s="172" t="e">
        <f t="shared" ref="K41" si="20">K18/K$20</f>
        <v>#DIV/0!</v>
      </c>
      <c r="L41" s="172" t="e">
        <f t="shared" si="19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ref="K42" si="22">K19/K$20</f>
        <v>#DIV/0!</v>
      </c>
      <c r="L42" s="172" t="e">
        <f t="shared" si="21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23">G24/G$31</f>
        <v>#DIV/0!</v>
      </c>
      <c r="H45" s="172" t="e">
        <f t="shared" si="23"/>
        <v>#DIV/0!</v>
      </c>
      <c r="I45" s="172" t="e">
        <f t="shared" si="23"/>
        <v>#DIV/0!</v>
      </c>
      <c r="J45" s="172" t="e">
        <f t="shared" si="23"/>
        <v>#DIV/0!</v>
      </c>
      <c r="K45" s="172" t="e">
        <f t="shared" ref="K45" si="24">K24/K$31</f>
        <v>#DIV/0!</v>
      </c>
      <c r="L45" s="172" t="e">
        <f t="shared" si="23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25">F25/F$31</f>
        <v>#DIV/0!</v>
      </c>
      <c r="G46" s="172" t="e">
        <f t="shared" si="25"/>
        <v>#DIV/0!</v>
      </c>
      <c r="H46" s="172" t="e">
        <f t="shared" si="25"/>
        <v>#DIV/0!</v>
      </c>
      <c r="I46" s="172" t="e">
        <f t="shared" si="25"/>
        <v>#DIV/0!</v>
      </c>
      <c r="J46" s="172" t="e">
        <f t="shared" si="25"/>
        <v>#DIV/0!</v>
      </c>
      <c r="K46" s="172" t="e">
        <f t="shared" ref="K46" si="26">K25/K$31</f>
        <v>#DIV/0!</v>
      </c>
      <c r="L46" s="172" t="e">
        <f t="shared" si="25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27">F26/F$31</f>
        <v>#DIV/0!</v>
      </c>
      <c r="G47" s="172" t="e">
        <f t="shared" si="27"/>
        <v>#DIV/0!</v>
      </c>
      <c r="H47" s="172" t="e">
        <f t="shared" si="27"/>
        <v>#DIV/0!</v>
      </c>
      <c r="I47" s="172" t="e">
        <f t="shared" si="27"/>
        <v>#DIV/0!</v>
      </c>
      <c r="J47" s="172" t="e">
        <f t="shared" si="27"/>
        <v>#DIV/0!</v>
      </c>
      <c r="K47" s="172" t="e">
        <f t="shared" ref="K47" si="28">K26/K$31</f>
        <v>#DIV/0!</v>
      </c>
      <c r="L47" s="172" t="e">
        <f t="shared" si="2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29">F27/F$31</f>
        <v>#DIV/0!</v>
      </c>
      <c r="G48" s="172" t="e">
        <f t="shared" si="29"/>
        <v>#DIV/0!</v>
      </c>
      <c r="H48" s="172" t="e">
        <f t="shared" si="29"/>
        <v>#DIV/0!</v>
      </c>
      <c r="I48" s="172" t="e">
        <f t="shared" si="29"/>
        <v>#DIV/0!</v>
      </c>
      <c r="J48" s="172" t="e">
        <f t="shared" si="29"/>
        <v>#DIV/0!</v>
      </c>
      <c r="K48" s="172" t="e">
        <f t="shared" ref="K48" si="30">K27/K$31</f>
        <v>#DIV/0!</v>
      </c>
      <c r="L48" s="172" t="e">
        <f t="shared" si="29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31">F28/F$31</f>
        <v>#DIV/0!</v>
      </c>
      <c r="G49" s="172" t="e">
        <f t="shared" si="31"/>
        <v>#DIV/0!</v>
      </c>
      <c r="H49" s="172" t="e">
        <f t="shared" si="31"/>
        <v>#DIV/0!</v>
      </c>
      <c r="I49" s="172" t="e">
        <f t="shared" si="31"/>
        <v>#DIV/0!</v>
      </c>
      <c r="J49" s="172" t="e">
        <f t="shared" si="31"/>
        <v>#DIV/0!</v>
      </c>
      <c r="K49" s="172" t="e">
        <f t="shared" ref="K49" si="32">K28/K$31</f>
        <v>#DIV/0!</v>
      </c>
      <c r="L49" s="172" t="e">
        <f t="shared" si="31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33">F29/F$31</f>
        <v>#DIV/0!</v>
      </c>
      <c r="G50" s="172" t="e">
        <f t="shared" si="33"/>
        <v>#DIV/0!</v>
      </c>
      <c r="H50" s="172" t="e">
        <f t="shared" si="33"/>
        <v>#DIV/0!</v>
      </c>
      <c r="I50" s="172" t="e">
        <f t="shared" si="33"/>
        <v>#DIV/0!</v>
      </c>
      <c r="J50" s="172" t="e">
        <f t="shared" si="33"/>
        <v>#DIV/0!</v>
      </c>
      <c r="K50" s="172" t="e">
        <f t="shared" ref="K50" si="34">K29/K$31</f>
        <v>#DIV/0!</v>
      </c>
      <c r="L50" s="172" t="e">
        <f t="shared" si="33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35">F30/F$31</f>
        <v>#DIV/0!</v>
      </c>
      <c r="G51" s="172" t="e">
        <f t="shared" si="35"/>
        <v>#DIV/0!</v>
      </c>
      <c r="H51" s="172" t="e">
        <f t="shared" si="35"/>
        <v>#DIV/0!</v>
      </c>
      <c r="I51" s="172" t="e">
        <f t="shared" si="35"/>
        <v>#DIV/0!</v>
      </c>
      <c r="J51" s="172" t="e">
        <f t="shared" si="35"/>
        <v>#DIV/0!</v>
      </c>
      <c r="K51" s="172" t="e">
        <f t="shared" ref="K51" si="36">K30/K$31</f>
        <v>#DIV/0!</v>
      </c>
      <c r="L51" s="172" t="e">
        <f t="shared" si="35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37">G24/G13</f>
        <v>#DIV/0!</v>
      </c>
      <c r="H54" s="1" t="e">
        <f t="shared" si="37"/>
        <v>#DIV/0!</v>
      </c>
      <c r="I54" s="1" t="e">
        <f t="shared" si="37"/>
        <v>#DIV/0!</v>
      </c>
      <c r="J54" s="1" t="e">
        <f t="shared" si="37"/>
        <v>#DIV/0!</v>
      </c>
      <c r="K54" s="1" t="e">
        <f t="shared" si="37"/>
        <v>#DIV/0!</v>
      </c>
      <c r="L54" s="1" t="e">
        <f t="shared" si="37"/>
        <v>#DIV/0!</v>
      </c>
    </row>
    <row r="55" spans="4:19" x14ac:dyDescent="0.55000000000000004">
      <c r="D55" s="1" t="s">
        <v>220</v>
      </c>
      <c r="F55" s="1" t="e">
        <f t="shared" ref="F55:L55" si="38">F25/F14</f>
        <v>#DIV/0!</v>
      </c>
      <c r="G55" s="1" t="e">
        <f t="shared" si="38"/>
        <v>#DIV/0!</v>
      </c>
      <c r="H55" s="1" t="e">
        <f t="shared" si="38"/>
        <v>#DIV/0!</v>
      </c>
      <c r="I55" s="1" t="e">
        <f t="shared" si="38"/>
        <v>#DIV/0!</v>
      </c>
      <c r="J55" s="1" t="e">
        <f t="shared" si="38"/>
        <v>#DIV/0!</v>
      </c>
      <c r="K55" s="1" t="e">
        <f t="shared" si="38"/>
        <v>#DIV/0!</v>
      </c>
      <c r="L55" s="1" t="e">
        <f t="shared" si="38"/>
        <v>#DIV/0!</v>
      </c>
    </row>
    <row r="56" spans="4:19" x14ac:dyDescent="0.55000000000000004">
      <c r="D56" s="1" t="s">
        <v>222</v>
      </c>
      <c r="F56" s="1" t="e">
        <f t="shared" ref="F56:L56" si="39">F26/F15</f>
        <v>#DIV/0!</v>
      </c>
      <c r="G56" s="1" t="e">
        <f t="shared" si="39"/>
        <v>#DIV/0!</v>
      </c>
      <c r="H56" s="1" t="e">
        <f t="shared" si="39"/>
        <v>#DIV/0!</v>
      </c>
      <c r="I56" s="1" t="e">
        <f t="shared" si="39"/>
        <v>#DIV/0!</v>
      </c>
      <c r="J56" s="1" t="e">
        <f t="shared" si="39"/>
        <v>#DIV/0!</v>
      </c>
      <c r="K56" s="1" t="e">
        <f t="shared" si="39"/>
        <v>#DIV/0!</v>
      </c>
      <c r="L56" s="1" t="e">
        <f t="shared" si="39"/>
        <v>#DIV/0!</v>
      </c>
    </row>
    <row r="57" spans="4:19" x14ac:dyDescent="0.55000000000000004">
      <c r="D57" s="1" t="s">
        <v>223</v>
      </c>
      <c r="F57" s="1" t="e">
        <f t="shared" ref="F57:L57" si="40">F27/F16</f>
        <v>#DIV/0!</v>
      </c>
      <c r="G57" s="1" t="e">
        <f t="shared" si="40"/>
        <v>#DIV/0!</v>
      </c>
      <c r="H57" s="1" t="e">
        <f t="shared" si="40"/>
        <v>#DIV/0!</v>
      </c>
      <c r="I57" s="1" t="e">
        <f t="shared" si="40"/>
        <v>#DIV/0!</v>
      </c>
      <c r="J57" s="1" t="e">
        <f t="shared" si="40"/>
        <v>#DIV/0!</v>
      </c>
      <c r="K57" s="1" t="e">
        <f t="shared" si="40"/>
        <v>#DIV/0!</v>
      </c>
      <c r="L57" s="1" t="e">
        <f t="shared" si="40"/>
        <v>#DIV/0!</v>
      </c>
    </row>
    <row r="58" spans="4:19" x14ac:dyDescent="0.55000000000000004">
      <c r="D58" s="1" t="s">
        <v>224</v>
      </c>
      <c r="F58" s="1" t="e">
        <f t="shared" ref="F58:L58" si="41">F28/F17</f>
        <v>#DIV/0!</v>
      </c>
      <c r="G58" s="1" t="e">
        <f t="shared" si="41"/>
        <v>#DIV/0!</v>
      </c>
      <c r="H58" s="1" t="e">
        <f t="shared" si="41"/>
        <v>#DIV/0!</v>
      </c>
      <c r="I58" s="1" t="e">
        <f t="shared" si="41"/>
        <v>#DIV/0!</v>
      </c>
      <c r="J58" s="1" t="e">
        <f t="shared" si="41"/>
        <v>#DIV/0!</v>
      </c>
      <c r="K58" s="1" t="e">
        <f t="shared" si="41"/>
        <v>#DIV/0!</v>
      </c>
      <c r="L58" s="1" t="e">
        <f t="shared" si="41"/>
        <v>#DIV/0!</v>
      </c>
    </row>
    <row r="59" spans="4:19" x14ac:dyDescent="0.55000000000000004">
      <c r="D59" s="1" t="s">
        <v>225</v>
      </c>
      <c r="F59" s="1" t="e">
        <f t="shared" ref="F59:L59" si="42">F29/F18</f>
        <v>#DIV/0!</v>
      </c>
      <c r="G59" s="1" t="e">
        <f t="shared" si="42"/>
        <v>#DIV/0!</v>
      </c>
      <c r="H59" s="1" t="e">
        <f t="shared" si="42"/>
        <v>#DIV/0!</v>
      </c>
      <c r="I59" s="1" t="e">
        <f t="shared" si="42"/>
        <v>#DIV/0!</v>
      </c>
      <c r="J59" s="1" t="e">
        <f t="shared" si="42"/>
        <v>#DIV/0!</v>
      </c>
      <c r="K59" s="1" t="e">
        <f t="shared" si="42"/>
        <v>#DIV/0!</v>
      </c>
      <c r="L59" s="1" t="e">
        <f t="shared" si="42"/>
        <v>#DIV/0!</v>
      </c>
    </row>
    <row r="60" spans="4:19" x14ac:dyDescent="0.55000000000000004">
      <c r="D60" s="1" t="s">
        <v>226</v>
      </c>
      <c r="F60" s="1" t="e">
        <f t="shared" ref="F60:L60" si="43">F30/F19</f>
        <v>#DIV/0!</v>
      </c>
      <c r="G60" s="1" t="e">
        <f t="shared" si="43"/>
        <v>#DIV/0!</v>
      </c>
      <c r="H60" s="1" t="e">
        <f t="shared" si="43"/>
        <v>#DIV/0!</v>
      </c>
      <c r="I60" s="1" t="e">
        <f t="shared" si="43"/>
        <v>#DIV/0!</v>
      </c>
      <c r="J60" s="1" t="e">
        <f t="shared" si="43"/>
        <v>#DIV/0!</v>
      </c>
      <c r="K60" s="1" t="e">
        <f t="shared" si="43"/>
        <v>#DIV/0!</v>
      </c>
      <c r="L60" s="1" t="e">
        <f t="shared" si="43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L63" ca="1" si="44">INDIRECT($A$4&amp;"!"&amp;G62)</f>
        <v>0</v>
      </c>
      <c r="H63" s="181">
        <f t="shared" ca="1" si="44"/>
        <v>0</v>
      </c>
      <c r="I63" s="181">
        <f t="shared" ca="1" si="44"/>
        <v>0</v>
      </c>
      <c r="J63" s="181">
        <f t="shared" ca="1" si="44"/>
        <v>0</v>
      </c>
      <c r="K63" s="181">
        <f t="shared" ref="K63" ca="1" si="45">INDIRECT($A$4&amp;"!"&amp;K62)</f>
        <v>0</v>
      </c>
      <c r="L63" s="181">
        <f t="shared" ca="1" si="44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t="shared" ref="F64:L64" ca="1" si="46">2*F20/(F20+F63)-1</f>
        <v>#DIV/0!</v>
      </c>
      <c r="G64" s="177" t="e">
        <f t="shared" ca="1" si="46"/>
        <v>#DIV/0!</v>
      </c>
      <c r="H64" s="177" t="e">
        <f t="shared" ca="1" si="46"/>
        <v>#DIV/0!</v>
      </c>
      <c r="I64" s="177" t="e">
        <f t="shared" ca="1" si="46"/>
        <v>#DIV/0!</v>
      </c>
      <c r="J64" s="177" t="e">
        <f t="shared" ca="1" si="46"/>
        <v>#DIV/0!</v>
      </c>
      <c r="K64" s="177" t="e">
        <f t="shared" ca="1" si="46"/>
        <v>#DIV/0!</v>
      </c>
      <c r="L64" s="177" t="e">
        <f t="shared" ca="1" si="46"/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ADDRESS(CELL("row",CLAIMS_Total!Z54),CELL("col",CLAIMS_Total!Z54))</f>
        <v>$Z$54</v>
      </c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t="shared" ref="F66:L66" ca="1" si="47">INDIRECT($A$4&amp;"!"&amp;F65)</f>
        <v>0</v>
      </c>
      <c r="G66" s="181">
        <f t="shared" ca="1" si="47"/>
        <v>0</v>
      </c>
      <c r="H66" s="181">
        <f t="shared" ca="1" si="47"/>
        <v>0</v>
      </c>
      <c r="I66" s="181">
        <f t="shared" ca="1" si="47"/>
        <v>0</v>
      </c>
      <c r="J66" s="181">
        <f t="shared" ca="1" si="47"/>
        <v>0</v>
      </c>
      <c r="K66" s="181">
        <f t="shared" ca="1" si="47"/>
        <v>0</v>
      </c>
      <c r="L66" s="181">
        <f t="shared" ca="1" si="47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t="shared" ref="F67:L67" ca="1" si="48">2*F31/(F31+F66)-1</f>
        <v>#DIV/0!</v>
      </c>
      <c r="G67" s="177" t="e">
        <f t="shared" ca="1" si="48"/>
        <v>#DIV/0!</v>
      </c>
      <c r="H67" s="177" t="e">
        <f t="shared" ca="1" si="48"/>
        <v>#DIV/0!</v>
      </c>
      <c r="I67" s="177" t="e">
        <f t="shared" ca="1" si="48"/>
        <v>#DIV/0!</v>
      </c>
      <c r="J67" s="177" t="e">
        <f t="shared" ca="1" si="48"/>
        <v>#DIV/0!</v>
      </c>
      <c r="K67" s="177" t="e">
        <f t="shared" ca="1" si="48"/>
        <v>#DIV/0!</v>
      </c>
      <c r="L67" s="177" t="e">
        <f t="shared" ca="1" si="48"/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49">G66/G63</f>
        <v>#DIV/0!</v>
      </c>
      <c r="H69" s="181" t="e">
        <f t="shared" ca="1" si="49"/>
        <v>#DIV/0!</v>
      </c>
      <c r="I69" s="181" t="e">
        <f t="shared" ca="1" si="49"/>
        <v>#DIV/0!</v>
      </c>
      <c r="J69" s="181" t="e">
        <f t="shared" ca="1" si="49"/>
        <v>#DIV/0!</v>
      </c>
      <c r="K69" s="181" t="e">
        <f t="shared" ref="K69" ca="1" si="50">K66/K63</f>
        <v>#DIV/0!</v>
      </c>
      <c r="L69" s="181" t="e">
        <f t="shared" ca="1" si="49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mg/MRNQyxcPnV2Tsd0z8GRxkvvOTe4Idc0U6Z5k2eMs=" saltValue="RDPhQTRbD6G1SuoV+MrC2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871" priority="263" stopIfTrue="1">
      <formula>LEN(TRIM($F$13))=0</formula>
    </cfRule>
  </conditionalFormatting>
  <conditionalFormatting sqref="G13">
    <cfRule type="expression" dxfId="10870" priority="264" stopIfTrue="1">
      <formula>LEN(TRIM($G$13))=0</formula>
    </cfRule>
  </conditionalFormatting>
  <conditionalFormatting sqref="H13">
    <cfRule type="expression" dxfId="10869" priority="265" stopIfTrue="1">
      <formula>LEN(TRIM($H$13))=0</formula>
    </cfRule>
  </conditionalFormatting>
  <conditionalFormatting sqref="I13">
    <cfRule type="expression" dxfId="10868" priority="266" stopIfTrue="1">
      <formula>LEN(TRIM($I$13))=0</formula>
    </cfRule>
  </conditionalFormatting>
  <conditionalFormatting sqref="J13">
    <cfRule type="expression" dxfId="10867" priority="267" stopIfTrue="1">
      <formula>LEN(TRIM($J$13))=0</formula>
    </cfRule>
  </conditionalFormatting>
  <conditionalFormatting sqref="K13">
    <cfRule type="expression" dxfId="10866" priority="268" stopIfTrue="1">
      <formula>LEN(TRIM($K$13))=0</formula>
    </cfRule>
  </conditionalFormatting>
  <conditionalFormatting sqref="L13">
    <cfRule type="expression" dxfId="10865" priority="269" stopIfTrue="1">
      <formula>LEN(TRIM($L$13))=0</formula>
    </cfRule>
  </conditionalFormatting>
  <conditionalFormatting sqref="F14">
    <cfRule type="expression" dxfId="10864" priority="270" stopIfTrue="1">
      <formula>LEN(TRIM($F$14))=0</formula>
    </cfRule>
  </conditionalFormatting>
  <conditionalFormatting sqref="G14">
    <cfRule type="expression" dxfId="10863" priority="271" stopIfTrue="1">
      <formula>LEN(TRIM($G$14))=0</formula>
    </cfRule>
  </conditionalFormatting>
  <conditionalFormatting sqref="H14">
    <cfRule type="expression" dxfId="10862" priority="272" stopIfTrue="1">
      <formula>LEN(TRIM($H$14))=0</formula>
    </cfRule>
  </conditionalFormatting>
  <conditionalFormatting sqref="I14">
    <cfRule type="expression" dxfId="10861" priority="273" stopIfTrue="1">
      <formula>LEN(TRIM($I$14))=0</formula>
    </cfRule>
  </conditionalFormatting>
  <conditionalFormatting sqref="J14">
    <cfRule type="expression" dxfId="10860" priority="274" stopIfTrue="1">
      <formula>LEN(TRIM($J$14))=0</formula>
    </cfRule>
  </conditionalFormatting>
  <conditionalFormatting sqref="K14">
    <cfRule type="expression" dxfId="10859" priority="275" stopIfTrue="1">
      <formula>LEN(TRIM($K$14))=0</formula>
    </cfRule>
  </conditionalFormatting>
  <conditionalFormatting sqref="L14">
    <cfRule type="expression" dxfId="10858" priority="276" stopIfTrue="1">
      <formula>LEN(TRIM($L$14))=0</formula>
    </cfRule>
  </conditionalFormatting>
  <conditionalFormatting sqref="F15">
    <cfRule type="expression" dxfId="10857" priority="277" stopIfTrue="1">
      <formula>LEN(TRIM($F$15))=0</formula>
    </cfRule>
  </conditionalFormatting>
  <conditionalFormatting sqref="G15">
    <cfRule type="expression" dxfId="10856" priority="278" stopIfTrue="1">
      <formula>LEN(TRIM($G$15))=0</formula>
    </cfRule>
  </conditionalFormatting>
  <conditionalFormatting sqref="H15">
    <cfRule type="expression" dxfId="10855" priority="279" stopIfTrue="1">
      <formula>LEN(TRIM($H$15))=0</formula>
    </cfRule>
  </conditionalFormatting>
  <conditionalFormatting sqref="I15">
    <cfRule type="expression" dxfId="10854" priority="280" stopIfTrue="1">
      <formula>LEN(TRIM($I$15))=0</formula>
    </cfRule>
  </conditionalFormatting>
  <conditionalFormatting sqref="J15">
    <cfRule type="expression" dxfId="10853" priority="281" stopIfTrue="1">
      <formula>LEN(TRIM($J$15))=0</formula>
    </cfRule>
  </conditionalFormatting>
  <conditionalFormatting sqref="K15">
    <cfRule type="expression" dxfId="10852" priority="282" stopIfTrue="1">
      <formula>LEN(TRIM($K$15))=0</formula>
    </cfRule>
  </conditionalFormatting>
  <conditionalFormatting sqref="L15">
    <cfRule type="expression" dxfId="10851" priority="283" stopIfTrue="1">
      <formula>LEN(TRIM($L$15))=0</formula>
    </cfRule>
  </conditionalFormatting>
  <conditionalFormatting sqref="F16">
    <cfRule type="expression" dxfId="10850" priority="284" stopIfTrue="1">
      <formula>LEN(TRIM($F$16))=0</formula>
    </cfRule>
  </conditionalFormatting>
  <conditionalFormatting sqref="G16">
    <cfRule type="expression" dxfId="10849" priority="285" stopIfTrue="1">
      <formula>LEN(TRIM($G$16))=0</formula>
    </cfRule>
  </conditionalFormatting>
  <conditionalFormatting sqref="H16">
    <cfRule type="expression" dxfId="10848" priority="286" stopIfTrue="1">
      <formula>LEN(TRIM($H$16))=0</formula>
    </cfRule>
  </conditionalFormatting>
  <conditionalFormatting sqref="I16">
    <cfRule type="expression" dxfId="10847" priority="287" stopIfTrue="1">
      <formula>LEN(TRIM($I$16))=0</formula>
    </cfRule>
  </conditionalFormatting>
  <conditionalFormatting sqref="J16">
    <cfRule type="expression" dxfId="10846" priority="288" stopIfTrue="1">
      <formula>LEN(TRIM($J$16))=0</formula>
    </cfRule>
  </conditionalFormatting>
  <conditionalFormatting sqref="K16">
    <cfRule type="expression" dxfId="10845" priority="289" stopIfTrue="1">
      <formula>LEN(TRIM($K$16))=0</formula>
    </cfRule>
  </conditionalFormatting>
  <conditionalFormatting sqref="L16">
    <cfRule type="expression" dxfId="10844" priority="290" stopIfTrue="1">
      <formula>LEN(TRIM($L$16))=0</formula>
    </cfRule>
  </conditionalFormatting>
  <conditionalFormatting sqref="F17">
    <cfRule type="expression" dxfId="10843" priority="291" stopIfTrue="1">
      <formula>LEN(TRIM($F$17))=0</formula>
    </cfRule>
  </conditionalFormatting>
  <conditionalFormatting sqref="G17">
    <cfRule type="expression" dxfId="10842" priority="292" stopIfTrue="1">
      <formula>LEN(TRIM($G$17))=0</formula>
    </cfRule>
  </conditionalFormatting>
  <conditionalFormatting sqref="H17">
    <cfRule type="expression" dxfId="10841" priority="293" stopIfTrue="1">
      <formula>LEN(TRIM($H$17))=0</formula>
    </cfRule>
  </conditionalFormatting>
  <conditionalFormatting sqref="I17">
    <cfRule type="expression" dxfId="10840" priority="294" stopIfTrue="1">
      <formula>LEN(TRIM($I$17))=0</formula>
    </cfRule>
  </conditionalFormatting>
  <conditionalFormatting sqref="J17">
    <cfRule type="expression" dxfId="10839" priority="295" stopIfTrue="1">
      <formula>LEN(TRIM($J$17))=0</formula>
    </cfRule>
  </conditionalFormatting>
  <conditionalFormatting sqref="K17">
    <cfRule type="expression" dxfId="10838" priority="296" stopIfTrue="1">
      <formula>LEN(TRIM($K$17))=0</formula>
    </cfRule>
  </conditionalFormatting>
  <conditionalFormatting sqref="L17">
    <cfRule type="expression" dxfId="10837" priority="297" stopIfTrue="1">
      <formula>LEN(TRIM($L$17))=0</formula>
    </cfRule>
  </conditionalFormatting>
  <conditionalFormatting sqref="F18">
    <cfRule type="expression" dxfId="10836" priority="298" stopIfTrue="1">
      <formula>LEN(TRIM($F$18))=0</formula>
    </cfRule>
  </conditionalFormatting>
  <conditionalFormatting sqref="G18">
    <cfRule type="expression" dxfId="10835" priority="299" stopIfTrue="1">
      <formula>LEN(TRIM($G$18))=0</formula>
    </cfRule>
  </conditionalFormatting>
  <conditionalFormatting sqref="H18">
    <cfRule type="expression" dxfId="10834" priority="300" stopIfTrue="1">
      <formula>LEN(TRIM($H$18))=0</formula>
    </cfRule>
  </conditionalFormatting>
  <conditionalFormatting sqref="I18">
    <cfRule type="expression" dxfId="10833" priority="301" stopIfTrue="1">
      <formula>LEN(TRIM($I$18))=0</formula>
    </cfRule>
  </conditionalFormatting>
  <conditionalFormatting sqref="J18">
    <cfRule type="expression" dxfId="10832" priority="302" stopIfTrue="1">
      <formula>LEN(TRIM($J$18))=0</formula>
    </cfRule>
  </conditionalFormatting>
  <conditionalFormatting sqref="K18">
    <cfRule type="expression" dxfId="10831" priority="303" stopIfTrue="1">
      <formula>LEN(TRIM($K$18))=0</formula>
    </cfRule>
  </conditionalFormatting>
  <conditionalFormatting sqref="L18">
    <cfRule type="expression" dxfId="10830" priority="304" stopIfTrue="1">
      <formula>LEN(TRIM($L$18))=0</formula>
    </cfRule>
  </conditionalFormatting>
  <conditionalFormatting sqref="F19">
    <cfRule type="expression" dxfId="10829" priority="305" stopIfTrue="1">
      <formula>LEN(TRIM($F$19))=0</formula>
    </cfRule>
  </conditionalFormatting>
  <conditionalFormatting sqref="G19">
    <cfRule type="expression" dxfId="10828" priority="306" stopIfTrue="1">
      <formula>LEN(TRIM($G$19))=0</formula>
    </cfRule>
  </conditionalFormatting>
  <conditionalFormatting sqref="H19">
    <cfRule type="expression" dxfId="10827" priority="307" stopIfTrue="1">
      <formula>LEN(TRIM($H$19))=0</formula>
    </cfRule>
  </conditionalFormatting>
  <conditionalFormatting sqref="I19">
    <cfRule type="expression" dxfId="10826" priority="308" stopIfTrue="1">
      <formula>LEN(TRIM($I$19))=0</formula>
    </cfRule>
  </conditionalFormatting>
  <conditionalFormatting sqref="J19">
    <cfRule type="expression" dxfId="10825" priority="309" stopIfTrue="1">
      <formula>LEN(TRIM($J$19))=0</formula>
    </cfRule>
  </conditionalFormatting>
  <conditionalFormatting sqref="K19">
    <cfRule type="expression" dxfId="10824" priority="310" stopIfTrue="1">
      <formula>LEN(TRIM($K$19))=0</formula>
    </cfRule>
  </conditionalFormatting>
  <conditionalFormatting sqref="L19">
    <cfRule type="expression" dxfId="10823" priority="311" stopIfTrue="1">
      <formula>LEN(TRIM($L$19))=0</formula>
    </cfRule>
  </conditionalFormatting>
  <conditionalFormatting sqref="F24">
    <cfRule type="expression" dxfId="10822" priority="312" stopIfTrue="1">
      <formula>LEN(TRIM($F$24))=0</formula>
    </cfRule>
  </conditionalFormatting>
  <conditionalFormatting sqref="G24">
    <cfRule type="expression" dxfId="10821" priority="313" stopIfTrue="1">
      <formula>LEN(TRIM($G$24))=0</formula>
    </cfRule>
  </conditionalFormatting>
  <conditionalFormatting sqref="H24">
    <cfRule type="expression" dxfId="10820" priority="314" stopIfTrue="1">
      <formula>LEN(TRIM($H$24))=0</formula>
    </cfRule>
  </conditionalFormatting>
  <conditionalFormatting sqref="I24">
    <cfRule type="expression" dxfId="10819" priority="315" stopIfTrue="1">
      <formula>LEN(TRIM($I$24))=0</formula>
    </cfRule>
  </conditionalFormatting>
  <conditionalFormatting sqref="J24">
    <cfRule type="expression" dxfId="10818" priority="316" stopIfTrue="1">
      <formula>LEN(TRIM($J$24))=0</formula>
    </cfRule>
  </conditionalFormatting>
  <conditionalFormatting sqref="K24">
    <cfRule type="expression" dxfId="10817" priority="317" stopIfTrue="1">
      <formula>LEN(TRIM($K$24))=0</formula>
    </cfRule>
  </conditionalFormatting>
  <conditionalFormatting sqref="L24">
    <cfRule type="expression" dxfId="10816" priority="318" stopIfTrue="1">
      <formula>LEN(TRIM($L$24))=0</formula>
    </cfRule>
  </conditionalFormatting>
  <conditionalFormatting sqref="F25">
    <cfRule type="expression" dxfId="10815" priority="319" stopIfTrue="1">
      <formula>LEN(TRIM($F$25))=0</formula>
    </cfRule>
  </conditionalFormatting>
  <conditionalFormatting sqref="G25">
    <cfRule type="expression" dxfId="10814" priority="320" stopIfTrue="1">
      <formula>LEN(TRIM($G$25))=0</formula>
    </cfRule>
  </conditionalFormatting>
  <conditionalFormatting sqref="H25">
    <cfRule type="expression" dxfId="10813" priority="321" stopIfTrue="1">
      <formula>LEN(TRIM($H$25))=0</formula>
    </cfRule>
  </conditionalFormatting>
  <conditionalFormatting sqref="I25">
    <cfRule type="expression" dxfId="10812" priority="322" stopIfTrue="1">
      <formula>LEN(TRIM($I$25))=0</formula>
    </cfRule>
  </conditionalFormatting>
  <conditionalFormatting sqref="J25">
    <cfRule type="expression" dxfId="10811" priority="323" stopIfTrue="1">
      <formula>LEN(TRIM($J$25))=0</formula>
    </cfRule>
  </conditionalFormatting>
  <conditionalFormatting sqref="K25">
    <cfRule type="expression" dxfId="10810" priority="324" stopIfTrue="1">
      <formula>LEN(TRIM($K$25))=0</formula>
    </cfRule>
  </conditionalFormatting>
  <conditionalFormatting sqref="L25">
    <cfRule type="expression" dxfId="10809" priority="325" stopIfTrue="1">
      <formula>LEN(TRIM($L$25))=0</formula>
    </cfRule>
  </conditionalFormatting>
  <conditionalFormatting sqref="F26">
    <cfRule type="expression" dxfId="10808" priority="326" stopIfTrue="1">
      <formula>LEN(TRIM($F$26))=0</formula>
    </cfRule>
  </conditionalFormatting>
  <conditionalFormatting sqref="G26">
    <cfRule type="expression" dxfId="10807" priority="327" stopIfTrue="1">
      <formula>LEN(TRIM($G$26))=0</formula>
    </cfRule>
  </conditionalFormatting>
  <conditionalFormatting sqref="H26">
    <cfRule type="expression" dxfId="10806" priority="328" stopIfTrue="1">
      <formula>LEN(TRIM($H$26))=0</formula>
    </cfRule>
  </conditionalFormatting>
  <conditionalFormatting sqref="I26">
    <cfRule type="expression" dxfId="10805" priority="329" stopIfTrue="1">
      <formula>LEN(TRIM($I$26))=0</formula>
    </cfRule>
  </conditionalFormatting>
  <conditionalFormatting sqref="J26">
    <cfRule type="expression" dxfId="10804" priority="330" stopIfTrue="1">
      <formula>LEN(TRIM($J$26))=0</formula>
    </cfRule>
  </conditionalFormatting>
  <conditionalFormatting sqref="K26">
    <cfRule type="expression" dxfId="10803" priority="331" stopIfTrue="1">
      <formula>LEN(TRIM($K$26))=0</formula>
    </cfRule>
  </conditionalFormatting>
  <conditionalFormatting sqref="L26">
    <cfRule type="expression" dxfId="10802" priority="332" stopIfTrue="1">
      <formula>LEN(TRIM($L$26))=0</formula>
    </cfRule>
  </conditionalFormatting>
  <conditionalFormatting sqref="F27">
    <cfRule type="expression" dxfId="10801" priority="333" stopIfTrue="1">
      <formula>LEN(TRIM($F$27))=0</formula>
    </cfRule>
  </conditionalFormatting>
  <conditionalFormatting sqref="G27">
    <cfRule type="expression" dxfId="10800" priority="334" stopIfTrue="1">
      <formula>LEN(TRIM($G$27))=0</formula>
    </cfRule>
  </conditionalFormatting>
  <conditionalFormatting sqref="H27">
    <cfRule type="expression" dxfId="10799" priority="335" stopIfTrue="1">
      <formula>LEN(TRIM($H$27))=0</formula>
    </cfRule>
  </conditionalFormatting>
  <conditionalFormatting sqref="I27">
    <cfRule type="expression" dxfId="10798" priority="336" stopIfTrue="1">
      <formula>LEN(TRIM($I$27))=0</formula>
    </cfRule>
  </conditionalFormatting>
  <conditionalFormatting sqref="J27">
    <cfRule type="expression" dxfId="10797" priority="337" stopIfTrue="1">
      <formula>LEN(TRIM($J$27))=0</formula>
    </cfRule>
  </conditionalFormatting>
  <conditionalFormatting sqref="K27">
    <cfRule type="expression" dxfId="10796" priority="338" stopIfTrue="1">
      <formula>LEN(TRIM($K$27))=0</formula>
    </cfRule>
  </conditionalFormatting>
  <conditionalFormatting sqref="L27">
    <cfRule type="expression" dxfId="10795" priority="339" stopIfTrue="1">
      <formula>LEN(TRIM($L$27))=0</formula>
    </cfRule>
  </conditionalFormatting>
  <conditionalFormatting sqref="F28">
    <cfRule type="expression" dxfId="10794" priority="340" stopIfTrue="1">
      <formula>LEN(TRIM($F$28))=0</formula>
    </cfRule>
  </conditionalFormatting>
  <conditionalFormatting sqref="G28">
    <cfRule type="expression" dxfId="10793" priority="341" stopIfTrue="1">
      <formula>LEN(TRIM($G$28))=0</formula>
    </cfRule>
  </conditionalFormatting>
  <conditionalFormatting sqref="H28">
    <cfRule type="expression" dxfId="10792" priority="342" stopIfTrue="1">
      <formula>LEN(TRIM($H$28))=0</formula>
    </cfRule>
  </conditionalFormatting>
  <conditionalFormatting sqref="I28">
    <cfRule type="expression" dxfId="10791" priority="343" stopIfTrue="1">
      <formula>LEN(TRIM($I$28))=0</formula>
    </cfRule>
  </conditionalFormatting>
  <conditionalFormatting sqref="J28">
    <cfRule type="expression" dxfId="10790" priority="344" stopIfTrue="1">
      <formula>LEN(TRIM($J$28))=0</formula>
    </cfRule>
  </conditionalFormatting>
  <conditionalFormatting sqref="K28">
    <cfRule type="expression" dxfId="10789" priority="345" stopIfTrue="1">
      <formula>LEN(TRIM($K$28))=0</formula>
    </cfRule>
  </conditionalFormatting>
  <conditionalFormatting sqref="L28">
    <cfRule type="expression" dxfId="10788" priority="346" stopIfTrue="1">
      <formula>LEN(TRIM($L$28))=0</formula>
    </cfRule>
  </conditionalFormatting>
  <conditionalFormatting sqref="F29">
    <cfRule type="expression" dxfId="10787" priority="347" stopIfTrue="1">
      <formula>LEN(TRIM($F$29))=0</formula>
    </cfRule>
  </conditionalFormatting>
  <conditionalFormatting sqref="G29">
    <cfRule type="expression" dxfId="10786" priority="348" stopIfTrue="1">
      <formula>LEN(TRIM($G$29))=0</formula>
    </cfRule>
  </conditionalFormatting>
  <conditionalFormatting sqref="H29">
    <cfRule type="expression" dxfId="10785" priority="349" stopIfTrue="1">
      <formula>LEN(TRIM($H$29))=0</formula>
    </cfRule>
  </conditionalFormatting>
  <conditionalFormatting sqref="I29">
    <cfRule type="expression" dxfId="10784" priority="350" stopIfTrue="1">
      <formula>LEN(TRIM($I$29))=0</formula>
    </cfRule>
  </conditionalFormatting>
  <conditionalFormatting sqref="J29">
    <cfRule type="expression" dxfId="10783" priority="351" stopIfTrue="1">
      <formula>LEN(TRIM($J$29))=0</formula>
    </cfRule>
  </conditionalFormatting>
  <conditionalFormatting sqref="K29">
    <cfRule type="expression" dxfId="10782" priority="352" stopIfTrue="1">
      <formula>LEN(TRIM($K$29))=0</formula>
    </cfRule>
  </conditionalFormatting>
  <conditionalFormatting sqref="L29">
    <cfRule type="expression" dxfId="10781" priority="353" stopIfTrue="1">
      <formula>LEN(TRIM($L$29))=0</formula>
    </cfRule>
  </conditionalFormatting>
  <conditionalFormatting sqref="F30">
    <cfRule type="expression" dxfId="10780" priority="354" stopIfTrue="1">
      <formula>LEN(TRIM($F$30))=0</formula>
    </cfRule>
  </conditionalFormatting>
  <conditionalFormatting sqref="G30">
    <cfRule type="expression" dxfId="10779" priority="355" stopIfTrue="1">
      <formula>LEN(TRIM($G$30))=0</formula>
    </cfRule>
  </conditionalFormatting>
  <conditionalFormatting sqref="H30">
    <cfRule type="expression" dxfId="10778" priority="356" stopIfTrue="1">
      <formula>LEN(TRIM($H$30))=0</formula>
    </cfRule>
  </conditionalFormatting>
  <conditionalFormatting sqref="I30">
    <cfRule type="expression" dxfId="10777" priority="357" stopIfTrue="1">
      <formula>LEN(TRIM($I$30))=0</formula>
    </cfRule>
  </conditionalFormatting>
  <conditionalFormatting sqref="J30">
    <cfRule type="expression" dxfId="10776" priority="358" stopIfTrue="1">
      <formula>LEN(TRIM($J$30))=0</formula>
    </cfRule>
  </conditionalFormatting>
  <conditionalFormatting sqref="K30">
    <cfRule type="expression" dxfId="10775" priority="359" stopIfTrue="1">
      <formula>LEN(TRIM($K$30))=0</formula>
    </cfRule>
  </conditionalFormatting>
  <conditionalFormatting sqref="L30">
    <cfRule type="expression" dxfId="10774" priority="360" stopIfTrue="1">
      <formula>LEN(TRIM($L$30))=0</formula>
    </cfRule>
  </conditionalFormatting>
  <dataValidations count="1">
    <dataValidation type="whole" allowBlank="1" showErrorMessage="1" errorTitle="Input error" error="Enter a whole number." sqref="F13:L19 F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77">
        <f>DISPUTES_Total_Ind!A2+DISPUTES_Total_Grp!A2</f>
        <v>6618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01" t="s">
        <v>239</v>
      </c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3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77">
        <f>DISPUTES_Total_Ind!F14+DISPUTES_Total_Grp!F14</f>
        <v>0</v>
      </c>
      <c r="G14" s="77">
        <f>DISPUTES_Total_Ind!G14+DISPUTES_Total_Grp!G14</f>
        <v>0</v>
      </c>
      <c r="H14" s="77">
        <f>DISPUTES_Total_Ind!H14+DISPUTES_Total_Grp!H14</f>
        <v>0</v>
      </c>
      <c r="I14" s="77">
        <f>DISPUTES_Total_Ind!I14+DISPUTES_Total_Grp!I14</f>
        <v>0</v>
      </c>
      <c r="J14" s="77">
        <f>DISPUTES_Total_Ind!J14+DISPUTES_Total_Grp!J14</f>
        <v>0</v>
      </c>
      <c r="K14" s="77">
        <f>DISPUTES_Total_Ind!K14+DISPUTES_Total_Grp!K14</f>
        <v>0</v>
      </c>
      <c r="L14" s="77">
        <f>DISPUTES_Total_Ind!L14+DISPUTES_Total_Grp!L14</f>
        <v>0</v>
      </c>
      <c r="M14" s="77">
        <f>DISPUTES_Total_Ind!M14+DISPUTES_Total_Grp!M14</f>
        <v>0</v>
      </c>
      <c r="N14" s="77">
        <f>DISPUTES_Total_Ind!N14+DISPUTES_Total_Grp!N14</f>
        <v>0</v>
      </c>
      <c r="O14" s="77">
        <f>DISPUTES_Total_Ind!O14+DISPUTES_Total_Grp!O14</f>
        <v>0</v>
      </c>
      <c r="P14" s="77">
        <f>DISPUTES_Total_Ind!P14+DISPUTES_Total_Grp!P14</f>
        <v>0</v>
      </c>
      <c r="Q14" s="77">
        <f>DISPUTES_Total_Ind!Q14+DISPUTES_Total_Grp!Q14</f>
        <v>0</v>
      </c>
      <c r="R14" s="77">
        <f>DISPUTES_Total_Ind!R14+DISPUTES_Total_Grp!R14</f>
        <v>0</v>
      </c>
      <c r="S14" s="77">
        <f>DISPUTES_Total_Ind!S14+DISPUTES_Total_Grp!S14</f>
        <v>0</v>
      </c>
      <c r="T14" s="77">
        <f>DISPUTES_Total_Ind!T14+DISPUTES_Total_Grp!T14</f>
        <v>0</v>
      </c>
      <c r="U14" s="77">
        <f>DISPUTES_Total_Ind!U14+DISPUTES_Total_Grp!U14</f>
        <v>0</v>
      </c>
      <c r="V14" s="77">
        <f>DISPUTES_Total_Ind!V14+DISPUTES_Total_Grp!V14</f>
        <v>0</v>
      </c>
      <c r="W14" s="77">
        <f>DISPUTES_Total_Ind!W14+DISPUTES_Total_Grp!W14</f>
        <v>0</v>
      </c>
      <c r="X14" s="77">
        <f>DISPUTES_Total_Ind!X14+DISPUTES_Total_Grp!X14</f>
        <v>0</v>
      </c>
      <c r="Y14" s="77">
        <f>DISPUTES_Total_Ind!Y14+DISPUTES_Total_Grp!Y14</f>
        <v>0</v>
      </c>
      <c r="Z14" s="77">
        <f>DISPUTES_Total_Ind!Z14+DISPUTES_Total_Grp!Z14</f>
        <v>0</v>
      </c>
      <c r="AA14" s="77">
        <f>DISPUTES_Total_Ind!AA14+DISPUTES_Total_Grp!AA14</f>
        <v>0</v>
      </c>
      <c r="AB14" s="77">
        <f>DISPUTES_Total_Ind!AB14+DISPUTES_Total_Grp!AB14</f>
        <v>0</v>
      </c>
      <c r="AC14" s="77">
        <f>DISPUTES_Total_Ind!AC14+DISPUTES_Total_Grp!AC14</f>
        <v>0</v>
      </c>
      <c r="AD14" s="77">
        <f>DISPUTES_Total_Ind!AD14+DISPUTES_Total_Grp!AD14</f>
        <v>0</v>
      </c>
      <c r="AE14" s="77">
        <f>DISPUTES_Total_Ind!AE14+DISPUTES_Total_Grp!AE14</f>
        <v>0</v>
      </c>
      <c r="AF14" s="77">
        <f>DISPUTES_Total_Ind!AF14+DISPUTES_Total_Grp!AF14</f>
        <v>0</v>
      </c>
      <c r="AG14" s="77">
        <f>DISPUTES_Total_Ind!AG14+DISPUTES_Total_Grp!AG14</f>
        <v>0</v>
      </c>
      <c r="AH14" s="77">
        <f>DISPUTES_Total_Ind!AH14+DISPUTES_Total_Grp!AH14</f>
        <v>0</v>
      </c>
      <c r="AI14" s="77">
        <f>DISPUTES_Total_Ind!AI14+DISPUTES_Total_Grp!AI14</f>
        <v>0</v>
      </c>
      <c r="AJ14" s="77">
        <f>DISPUTES_Total_Ind!AJ14+DISPUTES_Total_Grp!AJ14</f>
        <v>0</v>
      </c>
      <c r="AK14" s="77">
        <f>DISPUTES_Total_Ind!AK14+DISPUTES_Total_Grp!AK14</f>
        <v>0</v>
      </c>
      <c r="AL14" s="77">
        <f>DISPUTES_Total_Ind!AL14+DISPUTES_Total_Grp!AL14</f>
        <v>0</v>
      </c>
      <c r="AM14" s="77">
        <f>DISPUTES_Total_Ind!AM14+DISPUTES_Total_Grp!AM14</f>
        <v>0</v>
      </c>
      <c r="AN14" s="77">
        <f>DISPUTES_Total_Ind!AN14+DISPUTES_Total_Grp!AN14</f>
        <v>0</v>
      </c>
      <c r="AO14" s="77">
        <f>DISPUTES_Total_Ind!AO14+DISPUTES_Total_Grp!AO14</f>
        <v>0</v>
      </c>
      <c r="AP14" s="77">
        <f>DISPUTES_Total_Ind!AP14+DISPUTES_Total_Grp!AP14</f>
        <v>0</v>
      </c>
      <c r="AQ14" s="77">
        <f>DISPUTES_Total_Ind!AQ14+DISPUTES_Total_Grp!AQ14</f>
        <v>0</v>
      </c>
      <c r="AR14" s="77">
        <f>DISPUTES_Total_Ind!AR14+DISPUTES_Total_Grp!AR14</f>
        <v>0</v>
      </c>
      <c r="AS14" s="77">
        <f>DISPUTES_Total_Ind!AS14+DISPUTES_Total_Grp!AS14</f>
        <v>0</v>
      </c>
      <c r="AT14" s="77">
        <f>DISPUTES_Total_Ind!AT14+DISPUTES_Total_Grp!AT14</f>
        <v>0</v>
      </c>
      <c r="AU14" s="77">
        <f>DISPUTES_Total_Ind!AU14+DISPUTES_Total_Grp!AU14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DISPUTES_Total_Ind!F16+DISPUTES_Total_Grp!F16</f>
        <v>0</v>
      </c>
      <c r="G16" s="77">
        <f>DISPUTES_Total_Ind!G16+DISPUTES_Total_Grp!G16</f>
        <v>0</v>
      </c>
      <c r="H16" s="77">
        <f>DISPUTES_Total_Ind!H16+DISPUTES_Total_Grp!H16</f>
        <v>0</v>
      </c>
      <c r="I16" s="77">
        <f>DISPUTES_Total_Ind!I16+DISPUTES_Total_Grp!I16</f>
        <v>0</v>
      </c>
      <c r="J16" s="77">
        <f>DISPUTES_Total_Ind!J16+DISPUTES_Total_Grp!J16</f>
        <v>0</v>
      </c>
      <c r="K16" s="77">
        <f>DISPUTES_Total_Ind!K16+DISPUTES_Total_Grp!K16</f>
        <v>0</v>
      </c>
      <c r="L16" s="77">
        <f>DISPUTES_Total_Ind!L16+DISPUTES_Total_Grp!L16</f>
        <v>0</v>
      </c>
      <c r="M16" s="77">
        <f>DISPUTES_Total_Ind!M16+DISPUTES_Total_Grp!M16</f>
        <v>0</v>
      </c>
      <c r="N16" s="77">
        <f>DISPUTES_Total_Ind!N16+DISPUTES_Total_Grp!N16</f>
        <v>0</v>
      </c>
      <c r="O16" s="77">
        <f>DISPUTES_Total_Ind!O16+DISPUTES_Total_Grp!O16</f>
        <v>0</v>
      </c>
      <c r="P16" s="77">
        <f>DISPUTES_Total_Ind!P16+DISPUTES_Total_Grp!P16</f>
        <v>0</v>
      </c>
      <c r="Q16" s="77">
        <f>DISPUTES_Total_Ind!Q16+DISPUTES_Total_Grp!Q16</f>
        <v>0</v>
      </c>
      <c r="R16" s="77">
        <f>DISPUTES_Total_Ind!R16+DISPUTES_Total_Grp!R16</f>
        <v>0</v>
      </c>
      <c r="S16" s="77">
        <f>DISPUTES_Total_Ind!S16+DISPUTES_Total_Grp!S16</f>
        <v>0</v>
      </c>
      <c r="T16" s="77">
        <f>DISPUTES_Total_Ind!T16+DISPUTES_Total_Grp!T16</f>
        <v>0</v>
      </c>
      <c r="U16" s="77">
        <f>DISPUTES_Total_Ind!U16+DISPUTES_Total_Grp!U16</f>
        <v>0</v>
      </c>
      <c r="V16" s="77">
        <f>DISPUTES_Total_Ind!V16+DISPUTES_Total_Grp!V16</f>
        <v>0</v>
      </c>
      <c r="W16" s="77">
        <f>DISPUTES_Total_Ind!W16+DISPUTES_Total_Grp!W16</f>
        <v>0</v>
      </c>
      <c r="X16" s="77">
        <f>DISPUTES_Total_Ind!X16+DISPUTES_Total_Grp!X16</f>
        <v>0</v>
      </c>
      <c r="Y16" s="77">
        <f>DISPUTES_Total_Ind!Y16+DISPUTES_Total_Grp!Y16</f>
        <v>0</v>
      </c>
      <c r="Z16" s="77">
        <f>DISPUTES_Total_Ind!Z16+DISPUTES_Total_Grp!Z16</f>
        <v>0</v>
      </c>
      <c r="AA16" s="77">
        <f>DISPUTES_Total_Ind!AA16+DISPUTES_Total_Grp!AA16</f>
        <v>0</v>
      </c>
      <c r="AB16" s="77">
        <f>DISPUTES_Total_Ind!AB16+DISPUTES_Total_Grp!AB16</f>
        <v>0</v>
      </c>
      <c r="AC16" s="77">
        <f>DISPUTES_Total_Ind!AC16+DISPUTES_Total_Grp!AC16</f>
        <v>0</v>
      </c>
      <c r="AD16" s="77">
        <f>DISPUTES_Total_Ind!AD16+DISPUTES_Total_Grp!AD16</f>
        <v>0</v>
      </c>
      <c r="AE16" s="77">
        <f>DISPUTES_Total_Ind!AE16+DISPUTES_Total_Grp!AE16</f>
        <v>0</v>
      </c>
      <c r="AF16" s="77">
        <f>DISPUTES_Total_Ind!AF16+DISPUTES_Total_Grp!AF16</f>
        <v>0</v>
      </c>
      <c r="AG16" s="77">
        <f>DISPUTES_Total_Ind!AG16+DISPUTES_Total_Grp!AG16</f>
        <v>0</v>
      </c>
      <c r="AH16" s="77">
        <f>DISPUTES_Total_Ind!AH16+DISPUTES_Total_Grp!AH16</f>
        <v>0</v>
      </c>
      <c r="AI16" s="77">
        <f>DISPUTES_Total_Ind!AI16+DISPUTES_Total_Grp!AI16</f>
        <v>0</v>
      </c>
      <c r="AJ16" s="77">
        <f>DISPUTES_Total_Ind!AJ16+DISPUTES_Total_Grp!AJ16</f>
        <v>0</v>
      </c>
      <c r="AK16" s="77">
        <f>DISPUTES_Total_Ind!AK16+DISPUTES_Total_Grp!AK16</f>
        <v>0</v>
      </c>
      <c r="AL16" s="77">
        <f>DISPUTES_Total_Ind!AL16+DISPUTES_Total_Grp!AL16</f>
        <v>0</v>
      </c>
      <c r="AM16" s="77">
        <f>DISPUTES_Total_Ind!AM16+DISPUTES_Total_Grp!AM16</f>
        <v>0</v>
      </c>
      <c r="AN16" s="77">
        <f>DISPUTES_Total_Ind!AN16+DISPUTES_Total_Grp!AN16</f>
        <v>0</v>
      </c>
      <c r="AO16" s="77">
        <f>DISPUTES_Total_Ind!AO16+DISPUTES_Total_Grp!AO16</f>
        <v>0</v>
      </c>
      <c r="AP16" s="77">
        <f>DISPUTES_Total_Ind!AP16+DISPUTES_Total_Grp!AP16</f>
        <v>0</v>
      </c>
      <c r="AQ16" s="77">
        <f>DISPUTES_Total_Ind!AQ16+DISPUTES_Total_Grp!AQ16</f>
        <v>0</v>
      </c>
      <c r="AR16" s="77">
        <f>DISPUTES_Total_Ind!AR16+DISPUTES_Total_Grp!AR16</f>
        <v>0</v>
      </c>
      <c r="AS16" s="77">
        <f>DISPUTES_Total_Ind!AS16+DISPUTES_Total_Grp!AS16</f>
        <v>0</v>
      </c>
      <c r="AT16" s="77">
        <f>DISPUTES_Total_Ind!AT16+DISPUTES_Total_Grp!AT16</f>
        <v>0</v>
      </c>
      <c r="AU16" s="77">
        <f>DISPUTES_Total_Ind!AU16+DISPUTES_Total_Grp!AU16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77">
        <f>DISPUTES_Total_Ind!F17+DISPUTES_Total_Grp!F17</f>
        <v>0</v>
      </c>
      <c r="G17" s="77">
        <f>DISPUTES_Total_Ind!G17+DISPUTES_Total_Grp!G17</f>
        <v>0</v>
      </c>
      <c r="H17" s="77">
        <f>DISPUTES_Total_Ind!H17+DISPUTES_Total_Grp!H17</f>
        <v>0</v>
      </c>
      <c r="I17" s="77">
        <f>DISPUTES_Total_Ind!I17+DISPUTES_Total_Grp!I17</f>
        <v>0</v>
      </c>
      <c r="J17" s="77">
        <f>DISPUTES_Total_Ind!J17+DISPUTES_Total_Grp!J17</f>
        <v>0</v>
      </c>
      <c r="K17" s="77">
        <f>DISPUTES_Total_Ind!K17+DISPUTES_Total_Grp!K17</f>
        <v>0</v>
      </c>
      <c r="L17" s="77">
        <f>DISPUTES_Total_Ind!L17+DISPUTES_Total_Grp!L17</f>
        <v>0</v>
      </c>
      <c r="M17" s="77">
        <f>DISPUTES_Total_Ind!M17+DISPUTES_Total_Grp!M17</f>
        <v>0</v>
      </c>
      <c r="N17" s="77">
        <f>DISPUTES_Total_Ind!N17+DISPUTES_Total_Grp!N17</f>
        <v>0</v>
      </c>
      <c r="O17" s="77">
        <f>DISPUTES_Total_Ind!O17+DISPUTES_Total_Grp!O17</f>
        <v>0</v>
      </c>
      <c r="P17" s="77">
        <f>DISPUTES_Total_Ind!P17+DISPUTES_Total_Grp!P17</f>
        <v>0</v>
      </c>
      <c r="Q17" s="77">
        <f>DISPUTES_Total_Ind!Q17+DISPUTES_Total_Grp!Q17</f>
        <v>0</v>
      </c>
      <c r="R17" s="77">
        <f>DISPUTES_Total_Ind!R17+DISPUTES_Total_Grp!R17</f>
        <v>0</v>
      </c>
      <c r="S17" s="77">
        <f>DISPUTES_Total_Ind!S17+DISPUTES_Total_Grp!S17</f>
        <v>0</v>
      </c>
      <c r="T17" s="77">
        <f>DISPUTES_Total_Ind!T17+DISPUTES_Total_Grp!T17</f>
        <v>0</v>
      </c>
      <c r="U17" s="77">
        <f>DISPUTES_Total_Ind!U17+DISPUTES_Total_Grp!U17</f>
        <v>0</v>
      </c>
      <c r="V17" s="77">
        <f>DISPUTES_Total_Ind!V17+DISPUTES_Total_Grp!V17</f>
        <v>0</v>
      </c>
      <c r="W17" s="77">
        <f>DISPUTES_Total_Ind!W17+DISPUTES_Total_Grp!W17</f>
        <v>0</v>
      </c>
      <c r="X17" s="77">
        <f>DISPUTES_Total_Ind!X17+DISPUTES_Total_Grp!X17</f>
        <v>0</v>
      </c>
      <c r="Y17" s="77">
        <f>DISPUTES_Total_Ind!Y17+DISPUTES_Total_Grp!Y17</f>
        <v>0</v>
      </c>
      <c r="Z17" s="77">
        <f>DISPUTES_Total_Ind!Z17+DISPUTES_Total_Grp!Z17</f>
        <v>0</v>
      </c>
      <c r="AA17" s="77">
        <f>DISPUTES_Total_Ind!AA17+DISPUTES_Total_Grp!AA17</f>
        <v>0</v>
      </c>
      <c r="AB17" s="77">
        <f>DISPUTES_Total_Ind!AB17+DISPUTES_Total_Grp!AB17</f>
        <v>0</v>
      </c>
      <c r="AC17" s="77">
        <f>DISPUTES_Total_Ind!AC17+DISPUTES_Total_Grp!AC17</f>
        <v>0</v>
      </c>
      <c r="AD17" s="77">
        <f>DISPUTES_Total_Ind!AD17+DISPUTES_Total_Grp!AD17</f>
        <v>0</v>
      </c>
      <c r="AE17" s="77">
        <f>DISPUTES_Total_Ind!AE17+DISPUTES_Total_Grp!AE17</f>
        <v>0</v>
      </c>
      <c r="AF17" s="77">
        <f>DISPUTES_Total_Ind!AF17+DISPUTES_Total_Grp!AF17</f>
        <v>0</v>
      </c>
      <c r="AG17" s="77">
        <f>DISPUTES_Total_Ind!AG17+DISPUTES_Total_Grp!AG17</f>
        <v>0</v>
      </c>
      <c r="AH17" s="77">
        <f>DISPUTES_Total_Ind!AH17+DISPUTES_Total_Grp!AH17</f>
        <v>0</v>
      </c>
      <c r="AI17" s="77">
        <f>DISPUTES_Total_Ind!AI17+DISPUTES_Total_Grp!AI17</f>
        <v>0</v>
      </c>
      <c r="AJ17" s="77">
        <f>DISPUTES_Total_Ind!AJ17+DISPUTES_Total_Grp!AJ17</f>
        <v>0</v>
      </c>
      <c r="AK17" s="77">
        <f>DISPUTES_Total_Ind!AK17+DISPUTES_Total_Grp!AK17</f>
        <v>0</v>
      </c>
      <c r="AL17" s="77">
        <f>DISPUTES_Total_Ind!AL17+DISPUTES_Total_Grp!AL17</f>
        <v>0</v>
      </c>
      <c r="AM17" s="77">
        <f>DISPUTES_Total_Ind!AM17+DISPUTES_Total_Grp!AM17</f>
        <v>0</v>
      </c>
      <c r="AN17" s="77">
        <f>DISPUTES_Total_Ind!AN17+DISPUTES_Total_Grp!AN17</f>
        <v>0</v>
      </c>
      <c r="AO17" s="77">
        <f>DISPUTES_Total_Ind!AO17+DISPUTES_Total_Grp!AO17</f>
        <v>0</v>
      </c>
      <c r="AP17" s="77">
        <f>DISPUTES_Total_Ind!AP17+DISPUTES_Total_Grp!AP17</f>
        <v>0</v>
      </c>
      <c r="AQ17" s="77">
        <f>DISPUTES_Total_Ind!AQ17+DISPUTES_Total_Grp!AQ17</f>
        <v>0</v>
      </c>
      <c r="AR17" s="77">
        <f>DISPUTES_Total_Ind!AR17+DISPUTES_Total_Grp!AR17</f>
        <v>0</v>
      </c>
      <c r="AS17" s="77">
        <f>DISPUTES_Total_Ind!AS17+DISPUTES_Total_Grp!AS17</f>
        <v>0</v>
      </c>
      <c r="AT17" s="77">
        <f>DISPUTES_Total_Ind!AT17+DISPUTES_Total_Grp!AT17</f>
        <v>0</v>
      </c>
      <c r="AU17" s="77">
        <f>DISPUTES_Total_Ind!AU17+DISPUTES_Total_Grp!AU17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77">
        <f>DISPUTES_Total_Ind!F18+DISPUTES_Total_Grp!F18</f>
        <v>0</v>
      </c>
      <c r="G18" s="77">
        <f>DISPUTES_Total_Ind!G18+DISPUTES_Total_Grp!G18</f>
        <v>0</v>
      </c>
      <c r="H18" s="77">
        <f>DISPUTES_Total_Ind!H18+DISPUTES_Total_Grp!H18</f>
        <v>0</v>
      </c>
      <c r="I18" s="77">
        <f>DISPUTES_Total_Ind!I18+DISPUTES_Total_Grp!I18</f>
        <v>0</v>
      </c>
      <c r="J18" s="77">
        <f>DISPUTES_Total_Ind!J18+DISPUTES_Total_Grp!J18</f>
        <v>0</v>
      </c>
      <c r="K18" s="77">
        <f>DISPUTES_Total_Ind!K18+DISPUTES_Total_Grp!K18</f>
        <v>0</v>
      </c>
      <c r="L18" s="77">
        <f>DISPUTES_Total_Ind!L18+DISPUTES_Total_Grp!L18</f>
        <v>0</v>
      </c>
      <c r="M18" s="77">
        <f>DISPUTES_Total_Ind!M18+DISPUTES_Total_Grp!M18</f>
        <v>0</v>
      </c>
      <c r="N18" s="77">
        <f>DISPUTES_Total_Ind!N18+DISPUTES_Total_Grp!N18</f>
        <v>0</v>
      </c>
      <c r="O18" s="77">
        <f>DISPUTES_Total_Ind!O18+DISPUTES_Total_Grp!O18</f>
        <v>0</v>
      </c>
      <c r="P18" s="77">
        <f>DISPUTES_Total_Ind!P18+DISPUTES_Total_Grp!P18</f>
        <v>0</v>
      </c>
      <c r="Q18" s="77">
        <f>DISPUTES_Total_Ind!Q18+DISPUTES_Total_Grp!Q18</f>
        <v>0</v>
      </c>
      <c r="R18" s="77">
        <f>DISPUTES_Total_Ind!R18+DISPUTES_Total_Grp!R18</f>
        <v>0</v>
      </c>
      <c r="S18" s="77">
        <f>DISPUTES_Total_Ind!S18+DISPUTES_Total_Grp!S18</f>
        <v>0</v>
      </c>
      <c r="T18" s="77">
        <f>DISPUTES_Total_Ind!T18+DISPUTES_Total_Grp!T18</f>
        <v>0</v>
      </c>
      <c r="U18" s="77">
        <f>DISPUTES_Total_Ind!U18+DISPUTES_Total_Grp!U18</f>
        <v>0</v>
      </c>
      <c r="V18" s="77">
        <f>DISPUTES_Total_Ind!V18+DISPUTES_Total_Grp!V18</f>
        <v>0</v>
      </c>
      <c r="W18" s="77">
        <f>DISPUTES_Total_Ind!W18+DISPUTES_Total_Grp!W18</f>
        <v>0</v>
      </c>
      <c r="X18" s="77">
        <f>DISPUTES_Total_Ind!X18+DISPUTES_Total_Grp!X18</f>
        <v>0</v>
      </c>
      <c r="Y18" s="77">
        <f>DISPUTES_Total_Ind!Y18+DISPUTES_Total_Grp!Y18</f>
        <v>0</v>
      </c>
      <c r="Z18" s="77">
        <f>DISPUTES_Total_Ind!Z18+DISPUTES_Total_Grp!Z18</f>
        <v>0</v>
      </c>
      <c r="AA18" s="77">
        <f>DISPUTES_Total_Ind!AA18+DISPUTES_Total_Grp!AA18</f>
        <v>0</v>
      </c>
      <c r="AB18" s="77">
        <f>DISPUTES_Total_Ind!AB18+DISPUTES_Total_Grp!AB18</f>
        <v>0</v>
      </c>
      <c r="AC18" s="77">
        <f>DISPUTES_Total_Ind!AC18+DISPUTES_Total_Grp!AC18</f>
        <v>0</v>
      </c>
      <c r="AD18" s="77">
        <f>DISPUTES_Total_Ind!AD18+DISPUTES_Total_Grp!AD18</f>
        <v>0</v>
      </c>
      <c r="AE18" s="77">
        <f>DISPUTES_Total_Ind!AE18+DISPUTES_Total_Grp!AE18</f>
        <v>0</v>
      </c>
      <c r="AF18" s="77">
        <f>DISPUTES_Total_Ind!AF18+DISPUTES_Total_Grp!AF18</f>
        <v>0</v>
      </c>
      <c r="AG18" s="77">
        <f>DISPUTES_Total_Ind!AG18+DISPUTES_Total_Grp!AG18</f>
        <v>0</v>
      </c>
      <c r="AH18" s="77">
        <f>DISPUTES_Total_Ind!AH18+DISPUTES_Total_Grp!AH18</f>
        <v>0</v>
      </c>
      <c r="AI18" s="77">
        <f>DISPUTES_Total_Ind!AI18+DISPUTES_Total_Grp!AI18</f>
        <v>0</v>
      </c>
      <c r="AJ18" s="77">
        <f>DISPUTES_Total_Ind!AJ18+DISPUTES_Total_Grp!AJ18</f>
        <v>0</v>
      </c>
      <c r="AK18" s="77">
        <f>DISPUTES_Total_Ind!AK18+DISPUTES_Total_Grp!AK18</f>
        <v>0</v>
      </c>
      <c r="AL18" s="77">
        <f>DISPUTES_Total_Ind!AL18+DISPUTES_Total_Grp!AL18</f>
        <v>0</v>
      </c>
      <c r="AM18" s="77">
        <f>DISPUTES_Total_Ind!AM18+DISPUTES_Total_Grp!AM18</f>
        <v>0</v>
      </c>
      <c r="AN18" s="77">
        <f>DISPUTES_Total_Ind!AN18+DISPUTES_Total_Grp!AN18</f>
        <v>0</v>
      </c>
      <c r="AO18" s="77">
        <f>DISPUTES_Total_Ind!AO18+DISPUTES_Total_Grp!AO18</f>
        <v>0</v>
      </c>
      <c r="AP18" s="77">
        <f>DISPUTES_Total_Ind!AP18+DISPUTES_Total_Grp!AP18</f>
        <v>0</v>
      </c>
      <c r="AQ18" s="77">
        <f>DISPUTES_Total_Ind!AQ18+DISPUTES_Total_Grp!AQ18</f>
        <v>0</v>
      </c>
      <c r="AR18" s="77">
        <f>DISPUTES_Total_Ind!AR18+DISPUTES_Total_Grp!AR18</f>
        <v>0</v>
      </c>
      <c r="AS18" s="77">
        <f>DISPUTES_Total_Ind!AS18+DISPUTES_Total_Grp!AS18</f>
        <v>0</v>
      </c>
      <c r="AT18" s="77">
        <f>DISPUTES_Total_Ind!AT18+DISPUTES_Total_Grp!AT18</f>
        <v>0</v>
      </c>
      <c r="AU18" s="77">
        <f>DISPUTES_Total_Ind!AU18+DISPUTES_Total_Grp!AU18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77">
        <f>DISPUTES_Total_Ind!F19+DISPUTES_Total_Grp!F19</f>
        <v>0</v>
      </c>
      <c r="G19" s="77">
        <f>DISPUTES_Total_Ind!G19+DISPUTES_Total_Grp!G19</f>
        <v>0</v>
      </c>
      <c r="H19" s="77">
        <f>DISPUTES_Total_Ind!H19+DISPUTES_Total_Grp!H19</f>
        <v>0</v>
      </c>
      <c r="I19" s="77">
        <f>DISPUTES_Total_Ind!I19+DISPUTES_Total_Grp!I19</f>
        <v>0</v>
      </c>
      <c r="J19" s="77">
        <f>DISPUTES_Total_Ind!J19+DISPUTES_Total_Grp!J19</f>
        <v>0</v>
      </c>
      <c r="K19" s="77">
        <f>DISPUTES_Total_Ind!K19+DISPUTES_Total_Grp!K19</f>
        <v>0</v>
      </c>
      <c r="L19" s="77">
        <f>DISPUTES_Total_Ind!L19+DISPUTES_Total_Grp!L19</f>
        <v>0</v>
      </c>
      <c r="M19" s="77">
        <f>DISPUTES_Total_Ind!M19+DISPUTES_Total_Grp!M19</f>
        <v>0</v>
      </c>
      <c r="N19" s="77">
        <f>DISPUTES_Total_Ind!N19+DISPUTES_Total_Grp!N19</f>
        <v>0</v>
      </c>
      <c r="O19" s="77">
        <f>DISPUTES_Total_Ind!O19+DISPUTES_Total_Grp!O19</f>
        <v>0</v>
      </c>
      <c r="P19" s="77">
        <f>DISPUTES_Total_Ind!P19+DISPUTES_Total_Grp!P19</f>
        <v>0</v>
      </c>
      <c r="Q19" s="77">
        <f>DISPUTES_Total_Ind!Q19+DISPUTES_Total_Grp!Q19</f>
        <v>0</v>
      </c>
      <c r="R19" s="77">
        <f>DISPUTES_Total_Ind!R19+DISPUTES_Total_Grp!R19</f>
        <v>0</v>
      </c>
      <c r="S19" s="77">
        <f>DISPUTES_Total_Ind!S19+DISPUTES_Total_Grp!S19</f>
        <v>0</v>
      </c>
      <c r="T19" s="77">
        <f>DISPUTES_Total_Ind!T19+DISPUTES_Total_Grp!T19</f>
        <v>0</v>
      </c>
      <c r="U19" s="77">
        <f>DISPUTES_Total_Ind!U19+DISPUTES_Total_Grp!U19</f>
        <v>0</v>
      </c>
      <c r="V19" s="77">
        <f>DISPUTES_Total_Ind!V19+DISPUTES_Total_Grp!V19</f>
        <v>0</v>
      </c>
      <c r="W19" s="77">
        <f>DISPUTES_Total_Ind!W19+DISPUTES_Total_Grp!W19</f>
        <v>0</v>
      </c>
      <c r="X19" s="77">
        <f>DISPUTES_Total_Ind!X19+DISPUTES_Total_Grp!X19</f>
        <v>0</v>
      </c>
      <c r="Y19" s="77">
        <f>DISPUTES_Total_Ind!Y19+DISPUTES_Total_Grp!Y19</f>
        <v>0</v>
      </c>
      <c r="Z19" s="77">
        <f>DISPUTES_Total_Ind!Z19+DISPUTES_Total_Grp!Z19</f>
        <v>0</v>
      </c>
      <c r="AA19" s="77">
        <f>DISPUTES_Total_Ind!AA19+DISPUTES_Total_Grp!AA19</f>
        <v>0</v>
      </c>
      <c r="AB19" s="77">
        <f>DISPUTES_Total_Ind!AB19+DISPUTES_Total_Grp!AB19</f>
        <v>0</v>
      </c>
      <c r="AC19" s="77">
        <f>DISPUTES_Total_Ind!AC19+DISPUTES_Total_Grp!AC19</f>
        <v>0</v>
      </c>
      <c r="AD19" s="77">
        <f>DISPUTES_Total_Ind!AD19+DISPUTES_Total_Grp!AD19</f>
        <v>0</v>
      </c>
      <c r="AE19" s="77">
        <f>DISPUTES_Total_Ind!AE19+DISPUTES_Total_Grp!AE19</f>
        <v>0</v>
      </c>
      <c r="AF19" s="77">
        <f>DISPUTES_Total_Ind!AF19+DISPUTES_Total_Grp!AF19</f>
        <v>0</v>
      </c>
      <c r="AG19" s="77">
        <f>DISPUTES_Total_Ind!AG19+DISPUTES_Total_Grp!AG19</f>
        <v>0</v>
      </c>
      <c r="AH19" s="77">
        <f>DISPUTES_Total_Ind!AH19+DISPUTES_Total_Grp!AH19</f>
        <v>0</v>
      </c>
      <c r="AI19" s="77">
        <f>DISPUTES_Total_Ind!AI19+DISPUTES_Total_Grp!AI19</f>
        <v>0</v>
      </c>
      <c r="AJ19" s="77">
        <f>DISPUTES_Total_Ind!AJ19+DISPUTES_Total_Grp!AJ19</f>
        <v>0</v>
      </c>
      <c r="AK19" s="77">
        <f>DISPUTES_Total_Ind!AK19+DISPUTES_Total_Grp!AK19</f>
        <v>0</v>
      </c>
      <c r="AL19" s="77">
        <f>DISPUTES_Total_Ind!AL19+DISPUTES_Total_Grp!AL19</f>
        <v>0</v>
      </c>
      <c r="AM19" s="77">
        <f>DISPUTES_Total_Ind!AM19+DISPUTES_Total_Grp!AM19</f>
        <v>0</v>
      </c>
      <c r="AN19" s="77">
        <f>DISPUTES_Total_Ind!AN19+DISPUTES_Total_Grp!AN19</f>
        <v>0</v>
      </c>
      <c r="AO19" s="77">
        <f>DISPUTES_Total_Ind!AO19+DISPUTES_Total_Grp!AO19</f>
        <v>0</v>
      </c>
      <c r="AP19" s="77">
        <f>DISPUTES_Total_Ind!AP19+DISPUTES_Total_Grp!AP19</f>
        <v>0</v>
      </c>
      <c r="AQ19" s="77">
        <f>DISPUTES_Total_Ind!AQ19+DISPUTES_Total_Grp!AQ19</f>
        <v>0</v>
      </c>
      <c r="AR19" s="77">
        <f>DISPUTES_Total_Ind!AR19+DISPUTES_Total_Grp!AR19</f>
        <v>0</v>
      </c>
      <c r="AS19" s="77">
        <f>DISPUTES_Total_Ind!AS19+DISPUTES_Total_Grp!AS19</f>
        <v>0</v>
      </c>
      <c r="AT19" s="77">
        <f>DISPUTES_Total_Ind!AT19+DISPUTES_Total_Grp!AT19</f>
        <v>0</v>
      </c>
      <c r="AU19" s="77">
        <f>DISPUTES_Total_Ind!AU19+DISPUTES_Total_Grp!AU19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77">
        <f>DISPUTES_Total_Ind!F20+DISPUTES_Total_Grp!F20</f>
        <v>0</v>
      </c>
      <c r="G20" s="77">
        <f>DISPUTES_Total_Ind!G20+DISPUTES_Total_Grp!G20</f>
        <v>0</v>
      </c>
      <c r="H20" s="77">
        <f>DISPUTES_Total_Ind!H20+DISPUTES_Total_Grp!H20</f>
        <v>0</v>
      </c>
      <c r="I20" s="77">
        <f>DISPUTES_Total_Ind!I20+DISPUTES_Total_Grp!I20</f>
        <v>0</v>
      </c>
      <c r="J20" s="77">
        <f>DISPUTES_Total_Ind!J20+DISPUTES_Total_Grp!J20</f>
        <v>0</v>
      </c>
      <c r="K20" s="77">
        <f>DISPUTES_Total_Ind!K20+DISPUTES_Total_Grp!K20</f>
        <v>0</v>
      </c>
      <c r="L20" s="77">
        <f>DISPUTES_Total_Ind!L20+DISPUTES_Total_Grp!L20</f>
        <v>0</v>
      </c>
      <c r="M20" s="77">
        <f>DISPUTES_Total_Ind!M20+DISPUTES_Total_Grp!M20</f>
        <v>0</v>
      </c>
      <c r="N20" s="77">
        <f>DISPUTES_Total_Ind!N20+DISPUTES_Total_Grp!N20</f>
        <v>0</v>
      </c>
      <c r="O20" s="77">
        <f>DISPUTES_Total_Ind!O20+DISPUTES_Total_Grp!O20</f>
        <v>0</v>
      </c>
      <c r="P20" s="77">
        <f>DISPUTES_Total_Ind!P20+DISPUTES_Total_Grp!P20</f>
        <v>0</v>
      </c>
      <c r="Q20" s="77">
        <f>DISPUTES_Total_Ind!Q20+DISPUTES_Total_Grp!Q20</f>
        <v>0</v>
      </c>
      <c r="R20" s="77">
        <f>DISPUTES_Total_Ind!R20+DISPUTES_Total_Grp!R20</f>
        <v>0</v>
      </c>
      <c r="S20" s="77">
        <f>DISPUTES_Total_Ind!S20+DISPUTES_Total_Grp!S20</f>
        <v>0</v>
      </c>
      <c r="T20" s="77">
        <f>DISPUTES_Total_Ind!T20+DISPUTES_Total_Grp!T20</f>
        <v>0</v>
      </c>
      <c r="U20" s="77">
        <f>DISPUTES_Total_Ind!U20+DISPUTES_Total_Grp!U20</f>
        <v>0</v>
      </c>
      <c r="V20" s="77">
        <f>DISPUTES_Total_Ind!V20+DISPUTES_Total_Grp!V20</f>
        <v>0</v>
      </c>
      <c r="W20" s="77">
        <f>DISPUTES_Total_Ind!W20+DISPUTES_Total_Grp!W20</f>
        <v>0</v>
      </c>
      <c r="X20" s="77">
        <f>DISPUTES_Total_Ind!X20+DISPUTES_Total_Grp!X20</f>
        <v>0</v>
      </c>
      <c r="Y20" s="77">
        <f>DISPUTES_Total_Ind!Y20+DISPUTES_Total_Grp!Y20</f>
        <v>0</v>
      </c>
      <c r="Z20" s="77">
        <f>DISPUTES_Total_Ind!Z20+DISPUTES_Total_Grp!Z20</f>
        <v>0</v>
      </c>
      <c r="AA20" s="77">
        <f>DISPUTES_Total_Ind!AA20+DISPUTES_Total_Grp!AA20</f>
        <v>0</v>
      </c>
      <c r="AB20" s="77">
        <f>DISPUTES_Total_Ind!AB20+DISPUTES_Total_Grp!AB20</f>
        <v>0</v>
      </c>
      <c r="AC20" s="77">
        <f>DISPUTES_Total_Ind!AC20+DISPUTES_Total_Grp!AC20</f>
        <v>0</v>
      </c>
      <c r="AD20" s="77">
        <f>DISPUTES_Total_Ind!AD20+DISPUTES_Total_Grp!AD20</f>
        <v>0</v>
      </c>
      <c r="AE20" s="77">
        <f>DISPUTES_Total_Ind!AE20+DISPUTES_Total_Grp!AE20</f>
        <v>0</v>
      </c>
      <c r="AF20" s="77">
        <f>DISPUTES_Total_Ind!AF20+DISPUTES_Total_Grp!AF20</f>
        <v>0</v>
      </c>
      <c r="AG20" s="77">
        <f>DISPUTES_Total_Ind!AG20+DISPUTES_Total_Grp!AG20</f>
        <v>0</v>
      </c>
      <c r="AH20" s="77">
        <f>DISPUTES_Total_Ind!AH20+DISPUTES_Total_Grp!AH20</f>
        <v>0</v>
      </c>
      <c r="AI20" s="77">
        <f>DISPUTES_Total_Ind!AI20+DISPUTES_Total_Grp!AI20</f>
        <v>0</v>
      </c>
      <c r="AJ20" s="77">
        <f>DISPUTES_Total_Ind!AJ20+DISPUTES_Total_Grp!AJ20</f>
        <v>0</v>
      </c>
      <c r="AK20" s="77">
        <f>DISPUTES_Total_Ind!AK20+DISPUTES_Total_Grp!AK20</f>
        <v>0</v>
      </c>
      <c r="AL20" s="77">
        <f>DISPUTES_Total_Ind!AL20+DISPUTES_Total_Grp!AL20</f>
        <v>0</v>
      </c>
      <c r="AM20" s="77">
        <f>DISPUTES_Total_Ind!AM20+DISPUTES_Total_Grp!AM20</f>
        <v>0</v>
      </c>
      <c r="AN20" s="77">
        <f>DISPUTES_Total_Ind!AN20+DISPUTES_Total_Grp!AN20</f>
        <v>0</v>
      </c>
      <c r="AO20" s="77">
        <f>DISPUTES_Total_Ind!AO20+DISPUTES_Total_Grp!AO20</f>
        <v>0</v>
      </c>
      <c r="AP20" s="77">
        <f>DISPUTES_Total_Ind!AP20+DISPUTES_Total_Grp!AP20</f>
        <v>0</v>
      </c>
      <c r="AQ20" s="77">
        <f>DISPUTES_Total_Ind!AQ20+DISPUTES_Total_Grp!AQ20</f>
        <v>0</v>
      </c>
      <c r="AR20" s="77">
        <f>DISPUTES_Total_Ind!AR20+DISPUTES_Total_Grp!AR20</f>
        <v>0</v>
      </c>
      <c r="AS20" s="77">
        <f>DISPUTES_Total_Ind!AS20+DISPUTES_Total_Grp!AS20</f>
        <v>0</v>
      </c>
      <c r="AT20" s="77">
        <f>DISPUTES_Total_Ind!AT20+DISPUTES_Total_Grp!AT20</f>
        <v>0</v>
      </c>
      <c r="AU20" s="77">
        <f>DISPUTES_Total_Ind!AU20+DISPUTES_Total_Grp!AU20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DISPUTES_Total_Ind!F21+DISPUTES_Total_Grp!F21</f>
        <v>0</v>
      </c>
      <c r="G21" s="77">
        <f>DISPUTES_Total_Ind!G21+DISPUTES_Total_Grp!G21</f>
        <v>0</v>
      </c>
      <c r="H21" s="77">
        <f>DISPUTES_Total_Ind!H21+DISPUTES_Total_Grp!H21</f>
        <v>0</v>
      </c>
      <c r="I21" s="77">
        <f>DISPUTES_Total_Ind!I21+DISPUTES_Total_Grp!I21</f>
        <v>0</v>
      </c>
      <c r="J21" s="77">
        <f>DISPUTES_Total_Ind!J21+DISPUTES_Total_Grp!J21</f>
        <v>0</v>
      </c>
      <c r="K21" s="77">
        <f>DISPUTES_Total_Ind!K21+DISPUTES_Total_Grp!K21</f>
        <v>0</v>
      </c>
      <c r="L21" s="77">
        <f>DISPUTES_Total_Ind!L21+DISPUTES_Total_Grp!L21</f>
        <v>0</v>
      </c>
      <c r="M21" s="77">
        <f>DISPUTES_Total_Ind!M21+DISPUTES_Total_Grp!M21</f>
        <v>0</v>
      </c>
      <c r="N21" s="77">
        <f>DISPUTES_Total_Ind!N21+DISPUTES_Total_Grp!N21</f>
        <v>0</v>
      </c>
      <c r="O21" s="77">
        <f>DISPUTES_Total_Ind!O21+DISPUTES_Total_Grp!O21</f>
        <v>0</v>
      </c>
      <c r="P21" s="77">
        <f>DISPUTES_Total_Ind!P21+DISPUTES_Total_Grp!P21</f>
        <v>0</v>
      </c>
      <c r="Q21" s="77">
        <f>DISPUTES_Total_Ind!Q21+DISPUTES_Total_Grp!Q21</f>
        <v>0</v>
      </c>
      <c r="R21" s="77">
        <f>DISPUTES_Total_Ind!R21+DISPUTES_Total_Grp!R21</f>
        <v>0</v>
      </c>
      <c r="S21" s="77">
        <f>DISPUTES_Total_Ind!S21+DISPUTES_Total_Grp!S21</f>
        <v>0</v>
      </c>
      <c r="T21" s="77">
        <f>DISPUTES_Total_Ind!T21+DISPUTES_Total_Grp!T21</f>
        <v>0</v>
      </c>
      <c r="U21" s="77">
        <f>DISPUTES_Total_Ind!U21+DISPUTES_Total_Grp!U21</f>
        <v>0</v>
      </c>
      <c r="V21" s="77">
        <f>DISPUTES_Total_Ind!V21+DISPUTES_Total_Grp!V21</f>
        <v>0</v>
      </c>
      <c r="W21" s="77">
        <f>DISPUTES_Total_Ind!W21+DISPUTES_Total_Grp!W21</f>
        <v>0</v>
      </c>
      <c r="X21" s="77">
        <f>DISPUTES_Total_Ind!X21+DISPUTES_Total_Grp!X21</f>
        <v>0</v>
      </c>
      <c r="Y21" s="77">
        <f>DISPUTES_Total_Ind!Y21+DISPUTES_Total_Grp!Y21</f>
        <v>0</v>
      </c>
      <c r="Z21" s="77">
        <f>DISPUTES_Total_Ind!Z21+DISPUTES_Total_Grp!Z21</f>
        <v>0</v>
      </c>
      <c r="AA21" s="77">
        <f>DISPUTES_Total_Ind!AA21+DISPUTES_Total_Grp!AA21</f>
        <v>0</v>
      </c>
      <c r="AB21" s="77">
        <f>DISPUTES_Total_Ind!AB21+DISPUTES_Total_Grp!AB21</f>
        <v>0</v>
      </c>
      <c r="AC21" s="77">
        <f>DISPUTES_Total_Ind!AC21+DISPUTES_Total_Grp!AC21</f>
        <v>0</v>
      </c>
      <c r="AD21" s="77">
        <f>DISPUTES_Total_Ind!AD21+DISPUTES_Total_Grp!AD21</f>
        <v>0</v>
      </c>
      <c r="AE21" s="77">
        <f>DISPUTES_Total_Ind!AE21+DISPUTES_Total_Grp!AE21</f>
        <v>0</v>
      </c>
      <c r="AF21" s="77">
        <f>DISPUTES_Total_Ind!AF21+DISPUTES_Total_Grp!AF21</f>
        <v>0</v>
      </c>
      <c r="AG21" s="77">
        <f>DISPUTES_Total_Ind!AG21+DISPUTES_Total_Grp!AG21</f>
        <v>0</v>
      </c>
      <c r="AH21" s="77">
        <f>DISPUTES_Total_Ind!AH21+DISPUTES_Total_Grp!AH21</f>
        <v>0</v>
      </c>
      <c r="AI21" s="77">
        <f>DISPUTES_Total_Ind!AI21+DISPUTES_Total_Grp!AI21</f>
        <v>0</v>
      </c>
      <c r="AJ21" s="77">
        <f>DISPUTES_Total_Ind!AJ21+DISPUTES_Total_Grp!AJ21</f>
        <v>0</v>
      </c>
      <c r="AK21" s="77">
        <f>DISPUTES_Total_Ind!AK21+DISPUTES_Total_Grp!AK21</f>
        <v>0</v>
      </c>
      <c r="AL21" s="77">
        <f>DISPUTES_Total_Ind!AL21+DISPUTES_Total_Grp!AL21</f>
        <v>0</v>
      </c>
      <c r="AM21" s="77">
        <f>DISPUTES_Total_Ind!AM21+DISPUTES_Total_Grp!AM21</f>
        <v>0</v>
      </c>
      <c r="AN21" s="77">
        <f>DISPUTES_Total_Ind!AN21+DISPUTES_Total_Grp!AN21</f>
        <v>0</v>
      </c>
      <c r="AO21" s="77">
        <f>DISPUTES_Total_Ind!AO21+DISPUTES_Total_Grp!AO21</f>
        <v>0</v>
      </c>
      <c r="AP21" s="77">
        <f>DISPUTES_Total_Ind!AP21+DISPUTES_Total_Grp!AP21</f>
        <v>0</v>
      </c>
      <c r="AQ21" s="77">
        <f>DISPUTES_Total_Ind!AQ21+DISPUTES_Total_Grp!AQ21</f>
        <v>0</v>
      </c>
      <c r="AR21" s="77">
        <f>DISPUTES_Total_Ind!AR21+DISPUTES_Total_Grp!AR21</f>
        <v>0</v>
      </c>
      <c r="AS21" s="77">
        <f>DISPUTES_Total_Ind!AS21+DISPUTES_Total_Grp!AS21</f>
        <v>0</v>
      </c>
      <c r="AT21" s="77">
        <f>DISPUTES_Total_Ind!AT21+DISPUTES_Total_Grp!AT21</f>
        <v>0</v>
      </c>
      <c r="AU21" s="77">
        <f>DISPUTES_Total_Ind!AU21+DISPUTES_Total_Grp!AU21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77">
        <f>DISPUTES_Total_Ind!F22+DISPUTES_Total_Grp!F22</f>
        <v>0</v>
      </c>
      <c r="G22" s="77">
        <f>DISPUTES_Total_Ind!G22+DISPUTES_Total_Grp!G22</f>
        <v>0</v>
      </c>
      <c r="H22" s="77">
        <f>DISPUTES_Total_Ind!H22+DISPUTES_Total_Grp!H22</f>
        <v>0</v>
      </c>
      <c r="I22" s="77">
        <f>DISPUTES_Total_Ind!I22+DISPUTES_Total_Grp!I22</f>
        <v>0</v>
      </c>
      <c r="J22" s="77">
        <f>DISPUTES_Total_Ind!J22+DISPUTES_Total_Grp!J22</f>
        <v>0</v>
      </c>
      <c r="K22" s="77">
        <f>DISPUTES_Total_Ind!K22+DISPUTES_Total_Grp!K22</f>
        <v>0</v>
      </c>
      <c r="L22" s="77">
        <f>DISPUTES_Total_Ind!L22+DISPUTES_Total_Grp!L22</f>
        <v>0</v>
      </c>
      <c r="M22" s="77">
        <f>DISPUTES_Total_Ind!M22+DISPUTES_Total_Grp!M22</f>
        <v>0</v>
      </c>
      <c r="N22" s="77">
        <f>DISPUTES_Total_Ind!N22+DISPUTES_Total_Grp!N22</f>
        <v>0</v>
      </c>
      <c r="O22" s="77">
        <f>DISPUTES_Total_Ind!O22+DISPUTES_Total_Grp!O22</f>
        <v>0</v>
      </c>
      <c r="P22" s="77">
        <f>DISPUTES_Total_Ind!P22+DISPUTES_Total_Grp!P22</f>
        <v>0</v>
      </c>
      <c r="Q22" s="77">
        <f>DISPUTES_Total_Ind!Q22+DISPUTES_Total_Grp!Q22</f>
        <v>0</v>
      </c>
      <c r="R22" s="77">
        <f>DISPUTES_Total_Ind!R22+DISPUTES_Total_Grp!R22</f>
        <v>0</v>
      </c>
      <c r="S22" s="77">
        <f>DISPUTES_Total_Ind!S22+DISPUTES_Total_Grp!S22</f>
        <v>0</v>
      </c>
      <c r="T22" s="77">
        <f>DISPUTES_Total_Ind!T22+DISPUTES_Total_Grp!T22</f>
        <v>0</v>
      </c>
      <c r="U22" s="77">
        <f>DISPUTES_Total_Ind!U22+DISPUTES_Total_Grp!U22</f>
        <v>0</v>
      </c>
      <c r="V22" s="77">
        <f>DISPUTES_Total_Ind!V22+DISPUTES_Total_Grp!V22</f>
        <v>0</v>
      </c>
      <c r="W22" s="77">
        <f>DISPUTES_Total_Ind!W22+DISPUTES_Total_Grp!W22</f>
        <v>0</v>
      </c>
      <c r="X22" s="77">
        <f>DISPUTES_Total_Ind!X22+DISPUTES_Total_Grp!X22</f>
        <v>0</v>
      </c>
      <c r="Y22" s="77">
        <f>DISPUTES_Total_Ind!Y22+DISPUTES_Total_Grp!Y22</f>
        <v>0</v>
      </c>
      <c r="Z22" s="77">
        <f>DISPUTES_Total_Ind!Z22+DISPUTES_Total_Grp!Z22</f>
        <v>0</v>
      </c>
      <c r="AA22" s="77">
        <f>DISPUTES_Total_Ind!AA22+DISPUTES_Total_Grp!AA22</f>
        <v>0</v>
      </c>
      <c r="AB22" s="77">
        <f>DISPUTES_Total_Ind!AB22+DISPUTES_Total_Grp!AB22</f>
        <v>0</v>
      </c>
      <c r="AC22" s="77">
        <f>DISPUTES_Total_Ind!AC22+DISPUTES_Total_Grp!AC22</f>
        <v>0</v>
      </c>
      <c r="AD22" s="77">
        <f>DISPUTES_Total_Ind!AD22+DISPUTES_Total_Grp!AD22</f>
        <v>0</v>
      </c>
      <c r="AE22" s="77">
        <f>DISPUTES_Total_Ind!AE22+DISPUTES_Total_Grp!AE22</f>
        <v>0</v>
      </c>
      <c r="AF22" s="77">
        <f>DISPUTES_Total_Ind!AF22+DISPUTES_Total_Grp!AF22</f>
        <v>0</v>
      </c>
      <c r="AG22" s="77">
        <f>DISPUTES_Total_Ind!AG22+DISPUTES_Total_Grp!AG22</f>
        <v>0</v>
      </c>
      <c r="AH22" s="77">
        <f>DISPUTES_Total_Ind!AH22+DISPUTES_Total_Grp!AH22</f>
        <v>0</v>
      </c>
      <c r="AI22" s="77">
        <f>DISPUTES_Total_Ind!AI22+DISPUTES_Total_Grp!AI22</f>
        <v>0</v>
      </c>
      <c r="AJ22" s="77">
        <f>DISPUTES_Total_Ind!AJ22+DISPUTES_Total_Grp!AJ22</f>
        <v>0</v>
      </c>
      <c r="AK22" s="77">
        <f>DISPUTES_Total_Ind!AK22+DISPUTES_Total_Grp!AK22</f>
        <v>0</v>
      </c>
      <c r="AL22" s="77">
        <f>DISPUTES_Total_Ind!AL22+DISPUTES_Total_Grp!AL22</f>
        <v>0</v>
      </c>
      <c r="AM22" s="77">
        <f>DISPUTES_Total_Ind!AM22+DISPUTES_Total_Grp!AM22</f>
        <v>0</v>
      </c>
      <c r="AN22" s="77">
        <f>DISPUTES_Total_Ind!AN22+DISPUTES_Total_Grp!AN22</f>
        <v>0</v>
      </c>
      <c r="AO22" s="77">
        <f>DISPUTES_Total_Ind!AO22+DISPUTES_Total_Grp!AO22</f>
        <v>0</v>
      </c>
      <c r="AP22" s="77">
        <f>DISPUTES_Total_Ind!AP22+DISPUTES_Total_Grp!AP22</f>
        <v>0</v>
      </c>
      <c r="AQ22" s="77">
        <f>DISPUTES_Total_Ind!AQ22+DISPUTES_Total_Grp!AQ22</f>
        <v>0</v>
      </c>
      <c r="AR22" s="77">
        <f>DISPUTES_Total_Ind!AR22+DISPUTES_Total_Grp!AR22</f>
        <v>0</v>
      </c>
      <c r="AS22" s="77">
        <f>DISPUTES_Total_Ind!AS22+DISPUTES_Total_Grp!AS22</f>
        <v>0</v>
      </c>
      <c r="AT22" s="77">
        <f>DISPUTES_Total_Ind!AT22+DISPUTES_Total_Grp!AT22</f>
        <v>0</v>
      </c>
      <c r="AU22" s="77">
        <f>DISPUTES_Total_Ind!AU22+DISPUTES_Total_Grp!AU22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77">
        <f>DISPUTES_Total_Ind!F23+DISPUTES_Total_Grp!F23</f>
        <v>0</v>
      </c>
      <c r="G23" s="77">
        <f>DISPUTES_Total_Ind!G23+DISPUTES_Total_Grp!G23</f>
        <v>0</v>
      </c>
      <c r="H23" s="77">
        <f>DISPUTES_Total_Ind!H23+DISPUTES_Total_Grp!H23</f>
        <v>0</v>
      </c>
      <c r="I23" s="77">
        <f>DISPUTES_Total_Ind!I23+DISPUTES_Total_Grp!I23</f>
        <v>0</v>
      </c>
      <c r="J23" s="77">
        <f>DISPUTES_Total_Ind!J23+DISPUTES_Total_Grp!J23</f>
        <v>0</v>
      </c>
      <c r="K23" s="77">
        <f>DISPUTES_Total_Ind!K23+DISPUTES_Total_Grp!K23</f>
        <v>0</v>
      </c>
      <c r="L23" s="77">
        <f>DISPUTES_Total_Ind!L23+DISPUTES_Total_Grp!L23</f>
        <v>0</v>
      </c>
      <c r="M23" s="77">
        <f>DISPUTES_Total_Ind!M23+DISPUTES_Total_Grp!M23</f>
        <v>0</v>
      </c>
      <c r="N23" s="77">
        <f>DISPUTES_Total_Ind!N23+DISPUTES_Total_Grp!N23</f>
        <v>0</v>
      </c>
      <c r="O23" s="77">
        <f>DISPUTES_Total_Ind!O23+DISPUTES_Total_Grp!O23</f>
        <v>0</v>
      </c>
      <c r="P23" s="77">
        <f>DISPUTES_Total_Ind!P23+DISPUTES_Total_Grp!P23</f>
        <v>0</v>
      </c>
      <c r="Q23" s="77">
        <f>DISPUTES_Total_Ind!Q23+DISPUTES_Total_Grp!Q23</f>
        <v>0</v>
      </c>
      <c r="R23" s="77">
        <f>DISPUTES_Total_Ind!R23+DISPUTES_Total_Grp!R23</f>
        <v>0</v>
      </c>
      <c r="S23" s="77">
        <f>DISPUTES_Total_Ind!S23+DISPUTES_Total_Grp!S23</f>
        <v>0</v>
      </c>
      <c r="T23" s="77">
        <f>DISPUTES_Total_Ind!T23+DISPUTES_Total_Grp!T23</f>
        <v>0</v>
      </c>
      <c r="U23" s="77">
        <f>DISPUTES_Total_Ind!U23+DISPUTES_Total_Grp!U23</f>
        <v>0</v>
      </c>
      <c r="V23" s="77">
        <f>DISPUTES_Total_Ind!V23+DISPUTES_Total_Grp!V23</f>
        <v>0</v>
      </c>
      <c r="W23" s="77">
        <f>DISPUTES_Total_Ind!W23+DISPUTES_Total_Grp!W23</f>
        <v>0</v>
      </c>
      <c r="X23" s="77">
        <f>DISPUTES_Total_Ind!X23+DISPUTES_Total_Grp!X23</f>
        <v>0</v>
      </c>
      <c r="Y23" s="77">
        <f>DISPUTES_Total_Ind!Y23+DISPUTES_Total_Grp!Y23</f>
        <v>0</v>
      </c>
      <c r="Z23" s="77">
        <f>DISPUTES_Total_Ind!Z23+DISPUTES_Total_Grp!Z23</f>
        <v>0</v>
      </c>
      <c r="AA23" s="77">
        <f>DISPUTES_Total_Ind!AA23+DISPUTES_Total_Grp!AA23</f>
        <v>0</v>
      </c>
      <c r="AB23" s="77">
        <f>DISPUTES_Total_Ind!AB23+DISPUTES_Total_Grp!AB23</f>
        <v>0</v>
      </c>
      <c r="AC23" s="77">
        <f>DISPUTES_Total_Ind!AC23+DISPUTES_Total_Grp!AC23</f>
        <v>0</v>
      </c>
      <c r="AD23" s="77">
        <f>DISPUTES_Total_Ind!AD23+DISPUTES_Total_Grp!AD23</f>
        <v>0</v>
      </c>
      <c r="AE23" s="77">
        <f>DISPUTES_Total_Ind!AE23+DISPUTES_Total_Grp!AE23</f>
        <v>0</v>
      </c>
      <c r="AF23" s="77">
        <f>DISPUTES_Total_Ind!AF23+DISPUTES_Total_Grp!AF23</f>
        <v>0</v>
      </c>
      <c r="AG23" s="77">
        <f>DISPUTES_Total_Ind!AG23+DISPUTES_Total_Grp!AG23</f>
        <v>0</v>
      </c>
      <c r="AH23" s="77">
        <f>DISPUTES_Total_Ind!AH23+DISPUTES_Total_Grp!AH23</f>
        <v>0</v>
      </c>
      <c r="AI23" s="77">
        <f>DISPUTES_Total_Ind!AI23+DISPUTES_Total_Grp!AI23</f>
        <v>0</v>
      </c>
      <c r="AJ23" s="77">
        <f>DISPUTES_Total_Ind!AJ23+DISPUTES_Total_Grp!AJ23</f>
        <v>0</v>
      </c>
      <c r="AK23" s="77">
        <f>DISPUTES_Total_Ind!AK23+DISPUTES_Total_Grp!AK23</f>
        <v>0</v>
      </c>
      <c r="AL23" s="77">
        <f>DISPUTES_Total_Ind!AL23+DISPUTES_Total_Grp!AL23</f>
        <v>0</v>
      </c>
      <c r="AM23" s="77">
        <f>DISPUTES_Total_Ind!AM23+DISPUTES_Total_Grp!AM23</f>
        <v>0</v>
      </c>
      <c r="AN23" s="77">
        <f>DISPUTES_Total_Ind!AN23+DISPUTES_Total_Grp!AN23</f>
        <v>0</v>
      </c>
      <c r="AO23" s="77">
        <f>DISPUTES_Total_Ind!AO23+DISPUTES_Total_Grp!AO23</f>
        <v>0</v>
      </c>
      <c r="AP23" s="77">
        <f>DISPUTES_Total_Ind!AP23+DISPUTES_Total_Grp!AP23</f>
        <v>0</v>
      </c>
      <c r="AQ23" s="77">
        <f>DISPUTES_Total_Ind!AQ23+DISPUTES_Total_Grp!AQ23</f>
        <v>0</v>
      </c>
      <c r="AR23" s="77">
        <f>DISPUTES_Total_Ind!AR23+DISPUTES_Total_Grp!AR23</f>
        <v>0</v>
      </c>
      <c r="AS23" s="77">
        <f>DISPUTES_Total_Ind!AS23+DISPUTES_Total_Grp!AS23</f>
        <v>0</v>
      </c>
      <c r="AT23" s="77">
        <f>DISPUTES_Total_Ind!AT23+DISPUTES_Total_Grp!AT23</f>
        <v>0</v>
      </c>
      <c r="AU23" s="77">
        <f>DISPUTES_Total_Ind!AU23+DISPUTES_Total_Grp!AU23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77">
        <f>DISPUTES_Total_Ind!F24+DISPUTES_Total_Grp!F24</f>
        <v>0</v>
      </c>
      <c r="G24" s="77">
        <f>DISPUTES_Total_Ind!G24+DISPUTES_Total_Grp!G24</f>
        <v>0</v>
      </c>
      <c r="H24" s="77">
        <f>DISPUTES_Total_Ind!H24+DISPUTES_Total_Grp!H24</f>
        <v>0</v>
      </c>
      <c r="I24" s="77">
        <f>DISPUTES_Total_Ind!I24+DISPUTES_Total_Grp!I24</f>
        <v>0</v>
      </c>
      <c r="J24" s="77">
        <f>DISPUTES_Total_Ind!J24+DISPUTES_Total_Grp!J24</f>
        <v>0</v>
      </c>
      <c r="K24" s="77">
        <f>DISPUTES_Total_Ind!K24+DISPUTES_Total_Grp!K24</f>
        <v>0</v>
      </c>
      <c r="L24" s="77">
        <f>DISPUTES_Total_Ind!L24+DISPUTES_Total_Grp!L24</f>
        <v>0</v>
      </c>
      <c r="M24" s="77">
        <f>DISPUTES_Total_Ind!M24+DISPUTES_Total_Grp!M24</f>
        <v>0</v>
      </c>
      <c r="N24" s="77">
        <f>DISPUTES_Total_Ind!N24+DISPUTES_Total_Grp!N24</f>
        <v>0</v>
      </c>
      <c r="O24" s="77">
        <f>DISPUTES_Total_Ind!O24+DISPUTES_Total_Grp!O24</f>
        <v>0</v>
      </c>
      <c r="P24" s="77">
        <f>DISPUTES_Total_Ind!P24+DISPUTES_Total_Grp!P24</f>
        <v>0</v>
      </c>
      <c r="Q24" s="77">
        <f>DISPUTES_Total_Ind!Q24+DISPUTES_Total_Grp!Q24</f>
        <v>0</v>
      </c>
      <c r="R24" s="77">
        <f>DISPUTES_Total_Ind!R24+DISPUTES_Total_Grp!R24</f>
        <v>0</v>
      </c>
      <c r="S24" s="77">
        <f>DISPUTES_Total_Ind!S24+DISPUTES_Total_Grp!S24</f>
        <v>0</v>
      </c>
      <c r="T24" s="77">
        <f>DISPUTES_Total_Ind!T24+DISPUTES_Total_Grp!T24</f>
        <v>0</v>
      </c>
      <c r="U24" s="77">
        <f>DISPUTES_Total_Ind!U24+DISPUTES_Total_Grp!U24</f>
        <v>0</v>
      </c>
      <c r="V24" s="77">
        <f>DISPUTES_Total_Ind!V24+DISPUTES_Total_Grp!V24</f>
        <v>0</v>
      </c>
      <c r="W24" s="77">
        <f>DISPUTES_Total_Ind!W24+DISPUTES_Total_Grp!W24</f>
        <v>0</v>
      </c>
      <c r="X24" s="77">
        <f>DISPUTES_Total_Ind!X24+DISPUTES_Total_Grp!X24</f>
        <v>0</v>
      </c>
      <c r="Y24" s="77">
        <f>DISPUTES_Total_Ind!Y24+DISPUTES_Total_Grp!Y24</f>
        <v>0</v>
      </c>
      <c r="Z24" s="77">
        <f>DISPUTES_Total_Ind!Z24+DISPUTES_Total_Grp!Z24</f>
        <v>0</v>
      </c>
      <c r="AA24" s="77">
        <f>DISPUTES_Total_Ind!AA24+DISPUTES_Total_Grp!AA24</f>
        <v>0</v>
      </c>
      <c r="AB24" s="77">
        <f>DISPUTES_Total_Ind!AB24+DISPUTES_Total_Grp!AB24</f>
        <v>0</v>
      </c>
      <c r="AC24" s="77">
        <f>DISPUTES_Total_Ind!AC24+DISPUTES_Total_Grp!AC24</f>
        <v>0</v>
      </c>
      <c r="AD24" s="77">
        <f>DISPUTES_Total_Ind!AD24+DISPUTES_Total_Grp!AD24</f>
        <v>0</v>
      </c>
      <c r="AE24" s="77">
        <f>DISPUTES_Total_Ind!AE24+DISPUTES_Total_Grp!AE24</f>
        <v>0</v>
      </c>
      <c r="AF24" s="77">
        <f>DISPUTES_Total_Ind!AF24+DISPUTES_Total_Grp!AF24</f>
        <v>0</v>
      </c>
      <c r="AG24" s="77">
        <f>DISPUTES_Total_Ind!AG24+DISPUTES_Total_Grp!AG24</f>
        <v>0</v>
      </c>
      <c r="AH24" s="77">
        <f>DISPUTES_Total_Ind!AH24+DISPUTES_Total_Grp!AH24</f>
        <v>0</v>
      </c>
      <c r="AI24" s="77">
        <f>DISPUTES_Total_Ind!AI24+DISPUTES_Total_Grp!AI24</f>
        <v>0</v>
      </c>
      <c r="AJ24" s="77">
        <f>DISPUTES_Total_Ind!AJ24+DISPUTES_Total_Grp!AJ24</f>
        <v>0</v>
      </c>
      <c r="AK24" s="77">
        <f>DISPUTES_Total_Ind!AK24+DISPUTES_Total_Grp!AK24</f>
        <v>0</v>
      </c>
      <c r="AL24" s="77">
        <f>DISPUTES_Total_Ind!AL24+DISPUTES_Total_Grp!AL24</f>
        <v>0</v>
      </c>
      <c r="AM24" s="77">
        <f>DISPUTES_Total_Ind!AM24+DISPUTES_Total_Grp!AM24</f>
        <v>0</v>
      </c>
      <c r="AN24" s="77">
        <f>DISPUTES_Total_Ind!AN24+DISPUTES_Total_Grp!AN24</f>
        <v>0</v>
      </c>
      <c r="AO24" s="77">
        <f>DISPUTES_Total_Ind!AO24+DISPUTES_Total_Grp!AO24</f>
        <v>0</v>
      </c>
      <c r="AP24" s="77">
        <f>DISPUTES_Total_Ind!AP24+DISPUTES_Total_Grp!AP24</f>
        <v>0</v>
      </c>
      <c r="AQ24" s="77">
        <f>DISPUTES_Total_Ind!AQ24+DISPUTES_Total_Grp!AQ24</f>
        <v>0</v>
      </c>
      <c r="AR24" s="77">
        <f>DISPUTES_Total_Ind!AR24+DISPUTES_Total_Grp!AR24</f>
        <v>0</v>
      </c>
      <c r="AS24" s="77">
        <f>DISPUTES_Total_Ind!AS24+DISPUTES_Total_Grp!AS24</f>
        <v>0</v>
      </c>
      <c r="AT24" s="77">
        <f>DISPUTES_Total_Ind!AT24+DISPUTES_Total_Grp!AT24</f>
        <v>0</v>
      </c>
      <c r="AU24" s="77">
        <f>DISPUTES_Total_Ind!AU24+DISPUTES_Total_Grp!AU24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77">
        <f>DISPUTES_Total_Ind!F25+DISPUTES_Total_Grp!F25</f>
        <v>0</v>
      </c>
      <c r="G25" s="77">
        <f>DISPUTES_Total_Ind!G25+DISPUTES_Total_Grp!G25</f>
        <v>0</v>
      </c>
      <c r="H25" s="77">
        <f>DISPUTES_Total_Ind!H25+DISPUTES_Total_Grp!H25</f>
        <v>0</v>
      </c>
      <c r="I25" s="77">
        <f>DISPUTES_Total_Ind!I25+DISPUTES_Total_Grp!I25</f>
        <v>0</v>
      </c>
      <c r="J25" s="77">
        <f>DISPUTES_Total_Ind!J25+DISPUTES_Total_Grp!J25</f>
        <v>0</v>
      </c>
      <c r="K25" s="77">
        <f>DISPUTES_Total_Ind!K25+DISPUTES_Total_Grp!K25</f>
        <v>0</v>
      </c>
      <c r="L25" s="77">
        <f>DISPUTES_Total_Ind!L25+DISPUTES_Total_Grp!L25</f>
        <v>0</v>
      </c>
      <c r="M25" s="77">
        <f>DISPUTES_Total_Ind!M25+DISPUTES_Total_Grp!M25</f>
        <v>0</v>
      </c>
      <c r="N25" s="77">
        <f>DISPUTES_Total_Ind!N25+DISPUTES_Total_Grp!N25</f>
        <v>0</v>
      </c>
      <c r="O25" s="77">
        <f>DISPUTES_Total_Ind!O25+DISPUTES_Total_Grp!O25</f>
        <v>0</v>
      </c>
      <c r="P25" s="77">
        <f>DISPUTES_Total_Ind!P25+DISPUTES_Total_Grp!P25</f>
        <v>0</v>
      </c>
      <c r="Q25" s="77">
        <f>DISPUTES_Total_Ind!Q25+DISPUTES_Total_Grp!Q25</f>
        <v>0</v>
      </c>
      <c r="R25" s="77">
        <f>DISPUTES_Total_Ind!R25+DISPUTES_Total_Grp!R25</f>
        <v>0</v>
      </c>
      <c r="S25" s="77">
        <f>DISPUTES_Total_Ind!S25+DISPUTES_Total_Grp!S25</f>
        <v>0</v>
      </c>
      <c r="T25" s="77">
        <f>DISPUTES_Total_Ind!T25+DISPUTES_Total_Grp!T25</f>
        <v>0</v>
      </c>
      <c r="U25" s="77">
        <f>DISPUTES_Total_Ind!U25+DISPUTES_Total_Grp!U25</f>
        <v>0</v>
      </c>
      <c r="V25" s="77">
        <f>DISPUTES_Total_Ind!V25+DISPUTES_Total_Grp!V25</f>
        <v>0</v>
      </c>
      <c r="W25" s="77">
        <f>DISPUTES_Total_Ind!W25+DISPUTES_Total_Grp!W25</f>
        <v>0</v>
      </c>
      <c r="X25" s="77">
        <f>DISPUTES_Total_Ind!X25+DISPUTES_Total_Grp!X25</f>
        <v>0</v>
      </c>
      <c r="Y25" s="77">
        <f>DISPUTES_Total_Ind!Y25+DISPUTES_Total_Grp!Y25</f>
        <v>0</v>
      </c>
      <c r="Z25" s="77">
        <f>DISPUTES_Total_Ind!Z25+DISPUTES_Total_Grp!Z25</f>
        <v>0</v>
      </c>
      <c r="AA25" s="77">
        <f>DISPUTES_Total_Ind!AA25+DISPUTES_Total_Grp!AA25</f>
        <v>0</v>
      </c>
      <c r="AB25" s="77">
        <f>DISPUTES_Total_Ind!AB25+DISPUTES_Total_Grp!AB25</f>
        <v>0</v>
      </c>
      <c r="AC25" s="77">
        <f>DISPUTES_Total_Ind!AC25+DISPUTES_Total_Grp!AC25</f>
        <v>0</v>
      </c>
      <c r="AD25" s="77">
        <f>DISPUTES_Total_Ind!AD25+DISPUTES_Total_Grp!AD25</f>
        <v>0</v>
      </c>
      <c r="AE25" s="77">
        <f>DISPUTES_Total_Ind!AE25+DISPUTES_Total_Grp!AE25</f>
        <v>0</v>
      </c>
      <c r="AF25" s="77">
        <f>DISPUTES_Total_Ind!AF25+DISPUTES_Total_Grp!AF25</f>
        <v>0</v>
      </c>
      <c r="AG25" s="77">
        <f>DISPUTES_Total_Ind!AG25+DISPUTES_Total_Grp!AG25</f>
        <v>0</v>
      </c>
      <c r="AH25" s="77">
        <f>DISPUTES_Total_Ind!AH25+DISPUTES_Total_Grp!AH25</f>
        <v>0</v>
      </c>
      <c r="AI25" s="77">
        <f>DISPUTES_Total_Ind!AI25+DISPUTES_Total_Grp!AI25</f>
        <v>0</v>
      </c>
      <c r="AJ25" s="77">
        <f>DISPUTES_Total_Ind!AJ25+DISPUTES_Total_Grp!AJ25</f>
        <v>0</v>
      </c>
      <c r="AK25" s="77">
        <f>DISPUTES_Total_Ind!AK25+DISPUTES_Total_Grp!AK25</f>
        <v>0</v>
      </c>
      <c r="AL25" s="77">
        <f>DISPUTES_Total_Ind!AL25+DISPUTES_Total_Grp!AL25</f>
        <v>0</v>
      </c>
      <c r="AM25" s="77">
        <f>DISPUTES_Total_Ind!AM25+DISPUTES_Total_Grp!AM25</f>
        <v>0</v>
      </c>
      <c r="AN25" s="77">
        <f>DISPUTES_Total_Ind!AN25+DISPUTES_Total_Grp!AN25</f>
        <v>0</v>
      </c>
      <c r="AO25" s="77">
        <f>DISPUTES_Total_Ind!AO25+DISPUTES_Total_Grp!AO25</f>
        <v>0</v>
      </c>
      <c r="AP25" s="77">
        <f>DISPUTES_Total_Ind!AP25+DISPUTES_Total_Grp!AP25</f>
        <v>0</v>
      </c>
      <c r="AQ25" s="77">
        <f>DISPUTES_Total_Ind!AQ25+DISPUTES_Total_Grp!AQ25</f>
        <v>0</v>
      </c>
      <c r="AR25" s="77">
        <f>DISPUTES_Total_Ind!AR25+DISPUTES_Total_Grp!AR25</f>
        <v>0</v>
      </c>
      <c r="AS25" s="77">
        <f>DISPUTES_Total_Ind!AS25+DISPUTES_Total_Grp!AS25</f>
        <v>0</v>
      </c>
      <c r="AT25" s="77">
        <f>DISPUTES_Total_Ind!AT25+DISPUTES_Total_Grp!AT25</f>
        <v>0</v>
      </c>
      <c r="AU25" s="77">
        <f>DISPUTES_Total_Ind!AU25+DISPUTES_Total_Grp!AU25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>DISPUTES_Total_Ind!F26+DISPUTES_Total_Grp!F26</f>
        <v>0</v>
      </c>
      <c r="G26" s="77">
        <f>DISPUTES_Total_Ind!G26+DISPUTES_Total_Grp!G26</f>
        <v>0</v>
      </c>
      <c r="H26" s="77">
        <f>DISPUTES_Total_Ind!H26+DISPUTES_Total_Grp!H26</f>
        <v>0</v>
      </c>
      <c r="I26" s="77">
        <f>DISPUTES_Total_Ind!I26+DISPUTES_Total_Grp!I26</f>
        <v>0</v>
      </c>
      <c r="J26" s="77">
        <f>DISPUTES_Total_Ind!J26+DISPUTES_Total_Grp!J26</f>
        <v>0</v>
      </c>
      <c r="K26" s="77">
        <f>DISPUTES_Total_Ind!K26+DISPUTES_Total_Grp!K26</f>
        <v>0</v>
      </c>
      <c r="L26" s="77">
        <f>DISPUTES_Total_Ind!L26+DISPUTES_Total_Grp!L26</f>
        <v>0</v>
      </c>
      <c r="M26" s="77">
        <f>DISPUTES_Total_Ind!M26+DISPUTES_Total_Grp!M26</f>
        <v>0</v>
      </c>
      <c r="N26" s="77">
        <f>DISPUTES_Total_Ind!N26+DISPUTES_Total_Grp!N26</f>
        <v>0</v>
      </c>
      <c r="O26" s="77">
        <f>DISPUTES_Total_Ind!O26+DISPUTES_Total_Grp!O26</f>
        <v>0</v>
      </c>
      <c r="P26" s="77">
        <f>DISPUTES_Total_Ind!P26+DISPUTES_Total_Grp!P26</f>
        <v>0</v>
      </c>
      <c r="Q26" s="77">
        <f>DISPUTES_Total_Ind!Q26+DISPUTES_Total_Grp!Q26</f>
        <v>0</v>
      </c>
      <c r="R26" s="77">
        <f>DISPUTES_Total_Ind!R26+DISPUTES_Total_Grp!R26</f>
        <v>0</v>
      </c>
      <c r="S26" s="77">
        <f>DISPUTES_Total_Ind!S26+DISPUTES_Total_Grp!S26</f>
        <v>0</v>
      </c>
      <c r="T26" s="77">
        <f>DISPUTES_Total_Ind!T26+DISPUTES_Total_Grp!T26</f>
        <v>0</v>
      </c>
      <c r="U26" s="77">
        <f>DISPUTES_Total_Ind!U26+DISPUTES_Total_Grp!U26</f>
        <v>0</v>
      </c>
      <c r="V26" s="77">
        <f>DISPUTES_Total_Ind!V26+DISPUTES_Total_Grp!V26</f>
        <v>0</v>
      </c>
      <c r="W26" s="77">
        <f>DISPUTES_Total_Ind!W26+DISPUTES_Total_Grp!W26</f>
        <v>0</v>
      </c>
      <c r="X26" s="77">
        <f>DISPUTES_Total_Ind!X26+DISPUTES_Total_Grp!X26</f>
        <v>0</v>
      </c>
      <c r="Y26" s="77">
        <f>DISPUTES_Total_Ind!Y26+DISPUTES_Total_Grp!Y26</f>
        <v>0</v>
      </c>
      <c r="Z26" s="77">
        <f>DISPUTES_Total_Ind!Z26+DISPUTES_Total_Grp!Z26</f>
        <v>0</v>
      </c>
      <c r="AA26" s="77">
        <f>DISPUTES_Total_Ind!AA26+DISPUTES_Total_Grp!AA26</f>
        <v>0</v>
      </c>
      <c r="AB26" s="77">
        <f>DISPUTES_Total_Ind!AB26+DISPUTES_Total_Grp!AB26</f>
        <v>0</v>
      </c>
      <c r="AC26" s="77">
        <f>DISPUTES_Total_Ind!AC26+DISPUTES_Total_Grp!AC26</f>
        <v>0</v>
      </c>
      <c r="AD26" s="77">
        <f>DISPUTES_Total_Ind!AD26+DISPUTES_Total_Grp!AD26</f>
        <v>0</v>
      </c>
      <c r="AE26" s="77">
        <f>DISPUTES_Total_Ind!AE26+DISPUTES_Total_Grp!AE26</f>
        <v>0</v>
      </c>
      <c r="AF26" s="77">
        <f>DISPUTES_Total_Ind!AF26+DISPUTES_Total_Grp!AF26</f>
        <v>0</v>
      </c>
      <c r="AG26" s="77">
        <f>DISPUTES_Total_Ind!AG26+DISPUTES_Total_Grp!AG26</f>
        <v>0</v>
      </c>
      <c r="AH26" s="77">
        <f>DISPUTES_Total_Ind!AH26+DISPUTES_Total_Grp!AH26</f>
        <v>0</v>
      </c>
      <c r="AI26" s="77">
        <f>DISPUTES_Total_Ind!AI26+DISPUTES_Total_Grp!AI26</f>
        <v>0</v>
      </c>
      <c r="AJ26" s="77">
        <f>DISPUTES_Total_Ind!AJ26+DISPUTES_Total_Grp!AJ26</f>
        <v>0</v>
      </c>
      <c r="AK26" s="77">
        <f>DISPUTES_Total_Ind!AK26+DISPUTES_Total_Grp!AK26</f>
        <v>0</v>
      </c>
      <c r="AL26" s="77">
        <f>DISPUTES_Total_Ind!AL26+DISPUTES_Total_Grp!AL26</f>
        <v>0</v>
      </c>
      <c r="AM26" s="77">
        <f>DISPUTES_Total_Ind!AM26+DISPUTES_Total_Grp!AM26</f>
        <v>0</v>
      </c>
      <c r="AN26" s="77">
        <f>DISPUTES_Total_Ind!AN26+DISPUTES_Total_Grp!AN26</f>
        <v>0</v>
      </c>
      <c r="AO26" s="77">
        <f>DISPUTES_Total_Ind!AO26+DISPUTES_Total_Grp!AO26</f>
        <v>0</v>
      </c>
      <c r="AP26" s="77">
        <f>DISPUTES_Total_Ind!AP26+DISPUTES_Total_Grp!AP26</f>
        <v>0</v>
      </c>
      <c r="AQ26" s="77">
        <f>DISPUTES_Total_Ind!AQ26+DISPUTES_Total_Grp!AQ26</f>
        <v>0</v>
      </c>
      <c r="AR26" s="77">
        <f>DISPUTES_Total_Ind!AR26+DISPUTES_Total_Grp!AR26</f>
        <v>0</v>
      </c>
      <c r="AS26" s="77">
        <f>DISPUTES_Total_Ind!AS26+DISPUTES_Total_Grp!AS26</f>
        <v>0</v>
      </c>
      <c r="AT26" s="77">
        <f>DISPUTES_Total_Ind!AT26+DISPUTES_Total_Grp!AT26</f>
        <v>0</v>
      </c>
      <c r="AU26" s="77">
        <f>DISPUTES_Total_Ind!AU26+DISPUTES_Total_Grp!AU26</f>
        <v>0</v>
      </c>
    </row>
    <row r="27" spans="1:47" x14ac:dyDescent="0.55000000000000004">
      <c r="A27" s="91"/>
      <c r="B27" s="28"/>
      <c r="C27" s="6"/>
      <c r="D27" s="74"/>
      <c r="E27" s="74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DISPUTES_Total_Ind!F28+DISPUTES_Total_Grp!F28</f>
        <v>0</v>
      </c>
      <c r="G28" s="77">
        <f>DISPUTES_Total_Ind!G28+DISPUTES_Total_Grp!G28</f>
        <v>0</v>
      </c>
      <c r="H28" s="77">
        <f>DISPUTES_Total_Ind!H28+DISPUTES_Total_Grp!H28</f>
        <v>0</v>
      </c>
      <c r="I28" s="77">
        <f>DISPUTES_Total_Ind!I28+DISPUTES_Total_Grp!I28</f>
        <v>0</v>
      </c>
      <c r="J28" s="77">
        <f>DISPUTES_Total_Ind!J28+DISPUTES_Total_Grp!J28</f>
        <v>0</v>
      </c>
      <c r="K28" s="77">
        <f>DISPUTES_Total_Ind!K28+DISPUTES_Total_Grp!K28</f>
        <v>0</v>
      </c>
      <c r="L28" s="77">
        <f>DISPUTES_Total_Ind!L28+DISPUTES_Total_Grp!L28</f>
        <v>0</v>
      </c>
      <c r="M28" s="77">
        <f>DISPUTES_Total_Ind!M28+DISPUTES_Total_Grp!M28</f>
        <v>0</v>
      </c>
      <c r="N28" s="77">
        <f>DISPUTES_Total_Ind!N28+DISPUTES_Total_Grp!N28</f>
        <v>0</v>
      </c>
      <c r="O28" s="77">
        <f>DISPUTES_Total_Ind!O28+DISPUTES_Total_Grp!O28</f>
        <v>0</v>
      </c>
      <c r="P28" s="77">
        <f>DISPUTES_Total_Ind!P28+DISPUTES_Total_Grp!P28</f>
        <v>0</v>
      </c>
      <c r="Q28" s="77">
        <f>DISPUTES_Total_Ind!Q28+DISPUTES_Total_Grp!Q28</f>
        <v>0</v>
      </c>
      <c r="R28" s="77">
        <f>DISPUTES_Total_Ind!R28+DISPUTES_Total_Grp!R28</f>
        <v>0</v>
      </c>
      <c r="S28" s="77">
        <f>DISPUTES_Total_Ind!S28+DISPUTES_Total_Grp!S28</f>
        <v>0</v>
      </c>
      <c r="T28" s="77">
        <f>DISPUTES_Total_Ind!T28+DISPUTES_Total_Grp!T28</f>
        <v>0</v>
      </c>
      <c r="U28" s="77">
        <f>DISPUTES_Total_Ind!U28+DISPUTES_Total_Grp!U28</f>
        <v>0</v>
      </c>
      <c r="V28" s="77">
        <f>DISPUTES_Total_Ind!V28+DISPUTES_Total_Grp!V28</f>
        <v>0</v>
      </c>
      <c r="W28" s="77">
        <f>DISPUTES_Total_Ind!W28+DISPUTES_Total_Grp!W28</f>
        <v>0</v>
      </c>
      <c r="X28" s="77">
        <f>DISPUTES_Total_Ind!X28+DISPUTES_Total_Grp!X28</f>
        <v>0</v>
      </c>
      <c r="Y28" s="77">
        <f>DISPUTES_Total_Ind!Y28+DISPUTES_Total_Grp!Y28</f>
        <v>0</v>
      </c>
      <c r="Z28" s="77">
        <f>DISPUTES_Total_Ind!Z28+DISPUTES_Total_Grp!Z28</f>
        <v>0</v>
      </c>
      <c r="AA28" s="77">
        <f>DISPUTES_Total_Ind!AA28+DISPUTES_Total_Grp!AA28</f>
        <v>0</v>
      </c>
      <c r="AB28" s="77">
        <f>DISPUTES_Total_Ind!AB28+DISPUTES_Total_Grp!AB28</f>
        <v>0</v>
      </c>
      <c r="AC28" s="77">
        <f>DISPUTES_Total_Ind!AC28+DISPUTES_Total_Grp!AC28</f>
        <v>0</v>
      </c>
      <c r="AD28" s="77">
        <f>DISPUTES_Total_Ind!AD28+DISPUTES_Total_Grp!AD28</f>
        <v>0</v>
      </c>
      <c r="AE28" s="77">
        <f>DISPUTES_Total_Ind!AE28+DISPUTES_Total_Grp!AE28</f>
        <v>0</v>
      </c>
      <c r="AF28" s="77">
        <f>DISPUTES_Total_Ind!AF28+DISPUTES_Total_Grp!AF28</f>
        <v>0</v>
      </c>
      <c r="AG28" s="77">
        <f>DISPUTES_Total_Ind!AG28+DISPUTES_Total_Grp!AG28</f>
        <v>0</v>
      </c>
      <c r="AH28" s="77">
        <f>DISPUTES_Total_Ind!AH28+DISPUTES_Total_Grp!AH28</f>
        <v>0</v>
      </c>
      <c r="AI28" s="77">
        <f>DISPUTES_Total_Ind!AI28+DISPUTES_Total_Grp!AI28</f>
        <v>0</v>
      </c>
      <c r="AJ28" s="77">
        <f>DISPUTES_Total_Ind!AJ28+DISPUTES_Total_Grp!AJ28</f>
        <v>0</v>
      </c>
      <c r="AK28" s="77">
        <f>DISPUTES_Total_Ind!AK28+DISPUTES_Total_Grp!AK28</f>
        <v>0</v>
      </c>
      <c r="AL28" s="77">
        <f>DISPUTES_Total_Ind!AL28+DISPUTES_Total_Grp!AL28</f>
        <v>0</v>
      </c>
      <c r="AM28" s="77">
        <f>DISPUTES_Total_Ind!AM28+DISPUTES_Total_Grp!AM28</f>
        <v>0</v>
      </c>
      <c r="AN28" s="77">
        <f>DISPUTES_Total_Ind!AN28+DISPUTES_Total_Grp!AN28</f>
        <v>0</v>
      </c>
      <c r="AO28" s="77">
        <f>DISPUTES_Total_Ind!AO28+DISPUTES_Total_Grp!AO28</f>
        <v>0</v>
      </c>
      <c r="AP28" s="77">
        <f>DISPUTES_Total_Ind!AP28+DISPUTES_Total_Grp!AP28</f>
        <v>0</v>
      </c>
      <c r="AQ28" s="77">
        <f>DISPUTES_Total_Ind!AQ28+DISPUTES_Total_Grp!AQ28</f>
        <v>0</v>
      </c>
      <c r="AR28" s="77">
        <f>DISPUTES_Total_Ind!AR28+DISPUTES_Total_Grp!AR28</f>
        <v>0</v>
      </c>
      <c r="AS28" s="77">
        <f>DISPUTES_Total_Ind!AS28+DISPUTES_Total_Grp!AS28</f>
        <v>0</v>
      </c>
      <c r="AT28" s="77">
        <f>DISPUTES_Total_Ind!AT28+DISPUTES_Total_Grp!AT28</f>
        <v>0</v>
      </c>
      <c r="AU28" s="77">
        <f>DISPUTES_Total_Ind!AU28+DISPUTES_Total_Grp!AU28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77">
        <f>DISPUTES_Total_Ind!F29+DISPUTES_Total_Grp!F29</f>
        <v>0</v>
      </c>
      <c r="G29" s="77">
        <f>DISPUTES_Total_Ind!G29+DISPUTES_Total_Grp!G29</f>
        <v>0</v>
      </c>
      <c r="H29" s="77">
        <f>DISPUTES_Total_Ind!H29+DISPUTES_Total_Grp!H29</f>
        <v>0</v>
      </c>
      <c r="I29" s="77">
        <f>DISPUTES_Total_Ind!I29+DISPUTES_Total_Grp!I29</f>
        <v>0</v>
      </c>
      <c r="J29" s="77">
        <f>DISPUTES_Total_Ind!J29+DISPUTES_Total_Grp!J29</f>
        <v>0</v>
      </c>
      <c r="K29" s="77">
        <f>DISPUTES_Total_Ind!K29+DISPUTES_Total_Grp!K29</f>
        <v>0</v>
      </c>
      <c r="L29" s="77">
        <f>DISPUTES_Total_Ind!L29+DISPUTES_Total_Grp!L29</f>
        <v>0</v>
      </c>
      <c r="M29" s="77">
        <f>DISPUTES_Total_Ind!M29+DISPUTES_Total_Grp!M29</f>
        <v>0</v>
      </c>
      <c r="N29" s="77">
        <f>DISPUTES_Total_Ind!N29+DISPUTES_Total_Grp!N29</f>
        <v>0</v>
      </c>
      <c r="O29" s="77">
        <f>DISPUTES_Total_Ind!O29+DISPUTES_Total_Grp!O29</f>
        <v>0</v>
      </c>
      <c r="P29" s="77">
        <f>DISPUTES_Total_Ind!P29+DISPUTES_Total_Grp!P29</f>
        <v>0</v>
      </c>
      <c r="Q29" s="77">
        <f>DISPUTES_Total_Ind!Q29+DISPUTES_Total_Grp!Q29</f>
        <v>0</v>
      </c>
      <c r="R29" s="77">
        <f>DISPUTES_Total_Ind!R29+DISPUTES_Total_Grp!R29</f>
        <v>0</v>
      </c>
      <c r="S29" s="77">
        <f>DISPUTES_Total_Ind!S29+DISPUTES_Total_Grp!S29</f>
        <v>0</v>
      </c>
      <c r="T29" s="77">
        <f>DISPUTES_Total_Ind!T29+DISPUTES_Total_Grp!T29</f>
        <v>0</v>
      </c>
      <c r="U29" s="77">
        <f>DISPUTES_Total_Ind!U29+DISPUTES_Total_Grp!U29</f>
        <v>0</v>
      </c>
      <c r="V29" s="77">
        <f>DISPUTES_Total_Ind!V29+DISPUTES_Total_Grp!V29</f>
        <v>0</v>
      </c>
      <c r="W29" s="77">
        <f>DISPUTES_Total_Ind!W29+DISPUTES_Total_Grp!W29</f>
        <v>0</v>
      </c>
      <c r="X29" s="77">
        <f>DISPUTES_Total_Ind!X29+DISPUTES_Total_Grp!X29</f>
        <v>0</v>
      </c>
      <c r="Y29" s="77">
        <f>DISPUTES_Total_Ind!Y29+DISPUTES_Total_Grp!Y29</f>
        <v>0</v>
      </c>
      <c r="Z29" s="77">
        <f>DISPUTES_Total_Ind!Z29+DISPUTES_Total_Grp!Z29</f>
        <v>0</v>
      </c>
      <c r="AA29" s="77">
        <f>DISPUTES_Total_Ind!AA29+DISPUTES_Total_Grp!AA29</f>
        <v>0</v>
      </c>
      <c r="AB29" s="77">
        <f>DISPUTES_Total_Ind!AB29+DISPUTES_Total_Grp!AB29</f>
        <v>0</v>
      </c>
      <c r="AC29" s="77">
        <f>DISPUTES_Total_Ind!AC29+DISPUTES_Total_Grp!AC29</f>
        <v>0</v>
      </c>
      <c r="AD29" s="77">
        <f>DISPUTES_Total_Ind!AD29+DISPUTES_Total_Grp!AD29</f>
        <v>0</v>
      </c>
      <c r="AE29" s="77">
        <f>DISPUTES_Total_Ind!AE29+DISPUTES_Total_Grp!AE29</f>
        <v>0</v>
      </c>
      <c r="AF29" s="77">
        <f>DISPUTES_Total_Ind!AF29+DISPUTES_Total_Grp!AF29</f>
        <v>0</v>
      </c>
      <c r="AG29" s="77">
        <f>DISPUTES_Total_Ind!AG29+DISPUTES_Total_Grp!AG29</f>
        <v>0</v>
      </c>
      <c r="AH29" s="77">
        <f>DISPUTES_Total_Ind!AH29+DISPUTES_Total_Grp!AH29</f>
        <v>0</v>
      </c>
      <c r="AI29" s="77">
        <f>DISPUTES_Total_Ind!AI29+DISPUTES_Total_Grp!AI29</f>
        <v>0</v>
      </c>
      <c r="AJ29" s="77">
        <f>DISPUTES_Total_Ind!AJ29+DISPUTES_Total_Grp!AJ29</f>
        <v>0</v>
      </c>
      <c r="AK29" s="77">
        <f>DISPUTES_Total_Ind!AK29+DISPUTES_Total_Grp!AK29</f>
        <v>0</v>
      </c>
      <c r="AL29" s="77">
        <f>DISPUTES_Total_Ind!AL29+DISPUTES_Total_Grp!AL29</f>
        <v>0</v>
      </c>
      <c r="AM29" s="77">
        <f>DISPUTES_Total_Ind!AM29+DISPUTES_Total_Grp!AM29</f>
        <v>0</v>
      </c>
      <c r="AN29" s="77">
        <f>DISPUTES_Total_Ind!AN29+DISPUTES_Total_Grp!AN29</f>
        <v>0</v>
      </c>
      <c r="AO29" s="77">
        <f>DISPUTES_Total_Ind!AO29+DISPUTES_Total_Grp!AO29</f>
        <v>0</v>
      </c>
      <c r="AP29" s="77">
        <f>DISPUTES_Total_Ind!AP29+DISPUTES_Total_Grp!AP29</f>
        <v>0</v>
      </c>
      <c r="AQ29" s="77">
        <f>DISPUTES_Total_Ind!AQ29+DISPUTES_Total_Grp!AQ29</f>
        <v>0</v>
      </c>
      <c r="AR29" s="77">
        <f>DISPUTES_Total_Ind!AR29+DISPUTES_Total_Grp!AR29</f>
        <v>0</v>
      </c>
      <c r="AS29" s="77">
        <f>DISPUTES_Total_Ind!AS29+DISPUTES_Total_Grp!AS29</f>
        <v>0</v>
      </c>
      <c r="AT29" s="77">
        <f>DISPUTES_Total_Ind!AT29+DISPUTES_Total_Grp!AT29</f>
        <v>0</v>
      </c>
      <c r="AU29" s="77">
        <f>DISPUTES_Total_Ind!AU29+DISPUTES_Total_Grp!AU29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DISPUTES_Total_Ind!F30+DISPUTES_Total_Grp!F30</f>
        <v>0</v>
      </c>
      <c r="G30" s="77">
        <f>DISPUTES_Total_Ind!G30+DISPUTES_Total_Grp!G30</f>
        <v>0</v>
      </c>
      <c r="H30" s="77">
        <f>DISPUTES_Total_Ind!H30+DISPUTES_Total_Grp!H30</f>
        <v>0</v>
      </c>
      <c r="I30" s="77">
        <f>DISPUTES_Total_Ind!I30+DISPUTES_Total_Grp!I30</f>
        <v>0</v>
      </c>
      <c r="J30" s="77">
        <f>DISPUTES_Total_Ind!J30+DISPUTES_Total_Grp!J30</f>
        <v>0</v>
      </c>
      <c r="K30" s="77">
        <f>DISPUTES_Total_Ind!K30+DISPUTES_Total_Grp!K30</f>
        <v>0</v>
      </c>
      <c r="L30" s="77">
        <f>DISPUTES_Total_Ind!L30+DISPUTES_Total_Grp!L30</f>
        <v>0</v>
      </c>
      <c r="M30" s="77">
        <f>DISPUTES_Total_Ind!M30+DISPUTES_Total_Grp!M30</f>
        <v>0</v>
      </c>
      <c r="N30" s="77">
        <f>DISPUTES_Total_Ind!N30+DISPUTES_Total_Grp!N30</f>
        <v>0</v>
      </c>
      <c r="O30" s="77">
        <f>DISPUTES_Total_Ind!O30+DISPUTES_Total_Grp!O30</f>
        <v>0</v>
      </c>
      <c r="P30" s="77">
        <f>DISPUTES_Total_Ind!P30+DISPUTES_Total_Grp!P30</f>
        <v>0</v>
      </c>
      <c r="Q30" s="77">
        <f>DISPUTES_Total_Ind!Q30+DISPUTES_Total_Grp!Q30</f>
        <v>0</v>
      </c>
      <c r="R30" s="77">
        <f>DISPUTES_Total_Ind!R30+DISPUTES_Total_Grp!R30</f>
        <v>0</v>
      </c>
      <c r="S30" s="77">
        <f>DISPUTES_Total_Ind!S30+DISPUTES_Total_Grp!S30</f>
        <v>0</v>
      </c>
      <c r="T30" s="77">
        <f>DISPUTES_Total_Ind!T30+DISPUTES_Total_Grp!T30</f>
        <v>0</v>
      </c>
      <c r="U30" s="77">
        <f>DISPUTES_Total_Ind!U30+DISPUTES_Total_Grp!U30</f>
        <v>0</v>
      </c>
      <c r="V30" s="77">
        <f>DISPUTES_Total_Ind!V30+DISPUTES_Total_Grp!V30</f>
        <v>0</v>
      </c>
      <c r="W30" s="77">
        <f>DISPUTES_Total_Ind!W30+DISPUTES_Total_Grp!W30</f>
        <v>0</v>
      </c>
      <c r="X30" s="77">
        <f>DISPUTES_Total_Ind!X30+DISPUTES_Total_Grp!X30</f>
        <v>0</v>
      </c>
      <c r="Y30" s="77">
        <f>DISPUTES_Total_Ind!Y30+DISPUTES_Total_Grp!Y30</f>
        <v>0</v>
      </c>
      <c r="Z30" s="77">
        <f>DISPUTES_Total_Ind!Z30+DISPUTES_Total_Grp!Z30</f>
        <v>0</v>
      </c>
      <c r="AA30" s="77">
        <f>DISPUTES_Total_Ind!AA30+DISPUTES_Total_Grp!AA30</f>
        <v>0</v>
      </c>
      <c r="AB30" s="77">
        <f>DISPUTES_Total_Ind!AB30+DISPUTES_Total_Grp!AB30</f>
        <v>0</v>
      </c>
      <c r="AC30" s="77">
        <f>DISPUTES_Total_Ind!AC30+DISPUTES_Total_Grp!AC30</f>
        <v>0</v>
      </c>
      <c r="AD30" s="77">
        <f>DISPUTES_Total_Ind!AD30+DISPUTES_Total_Grp!AD30</f>
        <v>0</v>
      </c>
      <c r="AE30" s="77">
        <f>DISPUTES_Total_Ind!AE30+DISPUTES_Total_Grp!AE30</f>
        <v>0</v>
      </c>
      <c r="AF30" s="77">
        <f>DISPUTES_Total_Ind!AF30+DISPUTES_Total_Grp!AF30</f>
        <v>0</v>
      </c>
      <c r="AG30" s="77">
        <f>DISPUTES_Total_Ind!AG30+DISPUTES_Total_Grp!AG30</f>
        <v>0</v>
      </c>
      <c r="AH30" s="77">
        <f>DISPUTES_Total_Ind!AH30+DISPUTES_Total_Grp!AH30</f>
        <v>0</v>
      </c>
      <c r="AI30" s="77">
        <f>DISPUTES_Total_Ind!AI30+DISPUTES_Total_Grp!AI30</f>
        <v>0</v>
      </c>
      <c r="AJ30" s="77">
        <f>DISPUTES_Total_Ind!AJ30+DISPUTES_Total_Grp!AJ30</f>
        <v>0</v>
      </c>
      <c r="AK30" s="77">
        <f>DISPUTES_Total_Ind!AK30+DISPUTES_Total_Grp!AK30</f>
        <v>0</v>
      </c>
      <c r="AL30" s="77">
        <f>DISPUTES_Total_Ind!AL30+DISPUTES_Total_Grp!AL30</f>
        <v>0</v>
      </c>
      <c r="AM30" s="77">
        <f>DISPUTES_Total_Ind!AM30+DISPUTES_Total_Grp!AM30</f>
        <v>0</v>
      </c>
      <c r="AN30" s="77">
        <f>DISPUTES_Total_Ind!AN30+DISPUTES_Total_Grp!AN30</f>
        <v>0</v>
      </c>
      <c r="AO30" s="77">
        <f>DISPUTES_Total_Ind!AO30+DISPUTES_Total_Grp!AO30</f>
        <v>0</v>
      </c>
      <c r="AP30" s="77">
        <f>DISPUTES_Total_Ind!AP30+DISPUTES_Total_Grp!AP30</f>
        <v>0</v>
      </c>
      <c r="AQ30" s="77">
        <f>DISPUTES_Total_Ind!AQ30+DISPUTES_Total_Grp!AQ30</f>
        <v>0</v>
      </c>
      <c r="AR30" s="77">
        <f>DISPUTES_Total_Ind!AR30+DISPUTES_Total_Grp!AR30</f>
        <v>0</v>
      </c>
      <c r="AS30" s="77">
        <f>DISPUTES_Total_Ind!AS30+DISPUTES_Total_Grp!AS30</f>
        <v>0</v>
      </c>
      <c r="AT30" s="77">
        <f>DISPUTES_Total_Ind!AT30+DISPUTES_Total_Grp!AT30</f>
        <v>0</v>
      </c>
      <c r="AU30" s="77">
        <f>DISPUTES_Total_Ind!AU30+DISPUTES_Total_Grp!AU30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77">
        <f>DISPUTES_Total_Ind!F31+DISPUTES_Total_Grp!F31</f>
        <v>0</v>
      </c>
      <c r="G31" s="77">
        <f>DISPUTES_Total_Ind!G31+DISPUTES_Total_Grp!G31</f>
        <v>0</v>
      </c>
      <c r="H31" s="77">
        <f>DISPUTES_Total_Ind!H31+DISPUTES_Total_Grp!H31</f>
        <v>0</v>
      </c>
      <c r="I31" s="77">
        <f>DISPUTES_Total_Ind!I31+DISPUTES_Total_Grp!I31</f>
        <v>0</v>
      </c>
      <c r="J31" s="77">
        <f>DISPUTES_Total_Ind!J31+DISPUTES_Total_Grp!J31</f>
        <v>0</v>
      </c>
      <c r="K31" s="77">
        <f>DISPUTES_Total_Ind!K31+DISPUTES_Total_Grp!K31</f>
        <v>0</v>
      </c>
      <c r="L31" s="77">
        <f>DISPUTES_Total_Ind!L31+DISPUTES_Total_Grp!L31</f>
        <v>0</v>
      </c>
      <c r="M31" s="77">
        <f>DISPUTES_Total_Ind!M31+DISPUTES_Total_Grp!M31</f>
        <v>0</v>
      </c>
      <c r="N31" s="77">
        <f>DISPUTES_Total_Ind!N31+DISPUTES_Total_Grp!N31</f>
        <v>0</v>
      </c>
      <c r="O31" s="77">
        <f>DISPUTES_Total_Ind!O31+DISPUTES_Total_Grp!O31</f>
        <v>0</v>
      </c>
      <c r="P31" s="77">
        <f>DISPUTES_Total_Ind!P31+DISPUTES_Total_Grp!P31</f>
        <v>0</v>
      </c>
      <c r="Q31" s="77">
        <f>DISPUTES_Total_Ind!Q31+DISPUTES_Total_Grp!Q31</f>
        <v>0</v>
      </c>
      <c r="R31" s="77">
        <f>DISPUTES_Total_Ind!R31+DISPUTES_Total_Grp!R31</f>
        <v>0</v>
      </c>
      <c r="S31" s="77">
        <f>DISPUTES_Total_Ind!S31+DISPUTES_Total_Grp!S31</f>
        <v>0</v>
      </c>
      <c r="T31" s="77">
        <f>DISPUTES_Total_Ind!T31+DISPUTES_Total_Grp!T31</f>
        <v>0</v>
      </c>
      <c r="U31" s="77">
        <f>DISPUTES_Total_Ind!U31+DISPUTES_Total_Grp!U31</f>
        <v>0</v>
      </c>
      <c r="V31" s="77">
        <f>DISPUTES_Total_Ind!V31+DISPUTES_Total_Grp!V31</f>
        <v>0</v>
      </c>
      <c r="W31" s="77">
        <f>DISPUTES_Total_Ind!W31+DISPUTES_Total_Grp!W31</f>
        <v>0</v>
      </c>
      <c r="X31" s="77">
        <f>DISPUTES_Total_Ind!X31+DISPUTES_Total_Grp!X31</f>
        <v>0</v>
      </c>
      <c r="Y31" s="77">
        <f>DISPUTES_Total_Ind!Y31+DISPUTES_Total_Grp!Y31</f>
        <v>0</v>
      </c>
      <c r="Z31" s="77">
        <f>DISPUTES_Total_Ind!Z31+DISPUTES_Total_Grp!Z31</f>
        <v>0</v>
      </c>
      <c r="AA31" s="77">
        <f>DISPUTES_Total_Ind!AA31+DISPUTES_Total_Grp!AA31</f>
        <v>0</v>
      </c>
      <c r="AB31" s="77">
        <f>DISPUTES_Total_Ind!AB31+DISPUTES_Total_Grp!AB31</f>
        <v>0</v>
      </c>
      <c r="AC31" s="77">
        <f>DISPUTES_Total_Ind!AC31+DISPUTES_Total_Grp!AC31</f>
        <v>0</v>
      </c>
      <c r="AD31" s="77">
        <f>DISPUTES_Total_Ind!AD31+DISPUTES_Total_Grp!AD31</f>
        <v>0</v>
      </c>
      <c r="AE31" s="77">
        <f>DISPUTES_Total_Ind!AE31+DISPUTES_Total_Grp!AE31</f>
        <v>0</v>
      </c>
      <c r="AF31" s="77">
        <f>DISPUTES_Total_Ind!AF31+DISPUTES_Total_Grp!AF31</f>
        <v>0</v>
      </c>
      <c r="AG31" s="77">
        <f>DISPUTES_Total_Ind!AG31+DISPUTES_Total_Grp!AG31</f>
        <v>0</v>
      </c>
      <c r="AH31" s="77">
        <f>DISPUTES_Total_Ind!AH31+DISPUTES_Total_Grp!AH31</f>
        <v>0</v>
      </c>
      <c r="AI31" s="77">
        <f>DISPUTES_Total_Ind!AI31+DISPUTES_Total_Grp!AI31</f>
        <v>0</v>
      </c>
      <c r="AJ31" s="77">
        <f>DISPUTES_Total_Ind!AJ31+DISPUTES_Total_Grp!AJ31</f>
        <v>0</v>
      </c>
      <c r="AK31" s="77">
        <f>DISPUTES_Total_Ind!AK31+DISPUTES_Total_Grp!AK31</f>
        <v>0</v>
      </c>
      <c r="AL31" s="77">
        <f>DISPUTES_Total_Ind!AL31+DISPUTES_Total_Grp!AL31</f>
        <v>0</v>
      </c>
      <c r="AM31" s="77">
        <f>DISPUTES_Total_Ind!AM31+DISPUTES_Total_Grp!AM31</f>
        <v>0</v>
      </c>
      <c r="AN31" s="77">
        <f>DISPUTES_Total_Ind!AN31+DISPUTES_Total_Grp!AN31</f>
        <v>0</v>
      </c>
      <c r="AO31" s="77">
        <f>DISPUTES_Total_Ind!AO31+DISPUTES_Total_Grp!AO31</f>
        <v>0</v>
      </c>
      <c r="AP31" s="77">
        <f>DISPUTES_Total_Ind!AP31+DISPUTES_Total_Grp!AP31</f>
        <v>0</v>
      </c>
      <c r="AQ31" s="77">
        <f>DISPUTES_Total_Ind!AQ31+DISPUTES_Total_Grp!AQ31</f>
        <v>0</v>
      </c>
      <c r="AR31" s="77">
        <f>DISPUTES_Total_Ind!AR31+DISPUTES_Total_Grp!AR31</f>
        <v>0</v>
      </c>
      <c r="AS31" s="77">
        <f>DISPUTES_Total_Ind!AS31+DISPUTES_Total_Grp!AS31</f>
        <v>0</v>
      </c>
      <c r="AT31" s="77">
        <f>DISPUTES_Total_Ind!AT31+DISPUTES_Total_Grp!AT31</f>
        <v>0</v>
      </c>
      <c r="AU31" s="77">
        <f>DISPUTES_Total_Ind!AU31+DISPUTES_Total_Grp!AU31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77">
        <f>DISPUTES_Total_Ind!F32+DISPUTES_Total_Grp!F32</f>
        <v>0</v>
      </c>
      <c r="G32" s="77">
        <f>DISPUTES_Total_Ind!G32+DISPUTES_Total_Grp!G32</f>
        <v>0</v>
      </c>
      <c r="H32" s="77">
        <f>DISPUTES_Total_Ind!H32+DISPUTES_Total_Grp!H32</f>
        <v>0</v>
      </c>
      <c r="I32" s="77">
        <f>DISPUTES_Total_Ind!I32+DISPUTES_Total_Grp!I32</f>
        <v>0</v>
      </c>
      <c r="J32" s="77">
        <f>DISPUTES_Total_Ind!J32+DISPUTES_Total_Grp!J32</f>
        <v>0</v>
      </c>
      <c r="K32" s="77">
        <f>DISPUTES_Total_Ind!K32+DISPUTES_Total_Grp!K32</f>
        <v>0</v>
      </c>
      <c r="L32" s="77">
        <f>DISPUTES_Total_Ind!L32+DISPUTES_Total_Grp!L32</f>
        <v>0</v>
      </c>
      <c r="M32" s="77">
        <f>DISPUTES_Total_Ind!M32+DISPUTES_Total_Grp!M32</f>
        <v>0</v>
      </c>
      <c r="N32" s="77">
        <f>DISPUTES_Total_Ind!N32+DISPUTES_Total_Grp!N32</f>
        <v>0</v>
      </c>
      <c r="O32" s="77">
        <f>DISPUTES_Total_Ind!O32+DISPUTES_Total_Grp!O32</f>
        <v>0</v>
      </c>
      <c r="P32" s="77">
        <f>DISPUTES_Total_Ind!P32+DISPUTES_Total_Grp!P32</f>
        <v>0</v>
      </c>
      <c r="Q32" s="77">
        <f>DISPUTES_Total_Ind!Q32+DISPUTES_Total_Grp!Q32</f>
        <v>0</v>
      </c>
      <c r="R32" s="77">
        <f>DISPUTES_Total_Ind!R32+DISPUTES_Total_Grp!R32</f>
        <v>0</v>
      </c>
      <c r="S32" s="77">
        <f>DISPUTES_Total_Ind!S32+DISPUTES_Total_Grp!S32</f>
        <v>0</v>
      </c>
      <c r="T32" s="77">
        <f>DISPUTES_Total_Ind!T32+DISPUTES_Total_Grp!T32</f>
        <v>0</v>
      </c>
      <c r="U32" s="77">
        <f>DISPUTES_Total_Ind!U32+DISPUTES_Total_Grp!U32</f>
        <v>0</v>
      </c>
      <c r="V32" s="77">
        <f>DISPUTES_Total_Ind!V32+DISPUTES_Total_Grp!V32</f>
        <v>0</v>
      </c>
      <c r="W32" s="77">
        <f>DISPUTES_Total_Ind!W32+DISPUTES_Total_Grp!W32</f>
        <v>0</v>
      </c>
      <c r="X32" s="77">
        <f>DISPUTES_Total_Ind!X32+DISPUTES_Total_Grp!X32</f>
        <v>0</v>
      </c>
      <c r="Y32" s="77">
        <f>DISPUTES_Total_Ind!Y32+DISPUTES_Total_Grp!Y32</f>
        <v>0</v>
      </c>
      <c r="Z32" s="77">
        <f>DISPUTES_Total_Ind!Z32+DISPUTES_Total_Grp!Z32</f>
        <v>0</v>
      </c>
      <c r="AA32" s="77">
        <f>DISPUTES_Total_Ind!AA32+DISPUTES_Total_Grp!AA32</f>
        <v>0</v>
      </c>
      <c r="AB32" s="77">
        <f>DISPUTES_Total_Ind!AB32+DISPUTES_Total_Grp!AB32</f>
        <v>0</v>
      </c>
      <c r="AC32" s="77">
        <f>DISPUTES_Total_Ind!AC32+DISPUTES_Total_Grp!AC32</f>
        <v>0</v>
      </c>
      <c r="AD32" s="77">
        <f>DISPUTES_Total_Ind!AD32+DISPUTES_Total_Grp!AD32</f>
        <v>0</v>
      </c>
      <c r="AE32" s="77">
        <f>DISPUTES_Total_Ind!AE32+DISPUTES_Total_Grp!AE32</f>
        <v>0</v>
      </c>
      <c r="AF32" s="77">
        <f>DISPUTES_Total_Ind!AF32+DISPUTES_Total_Grp!AF32</f>
        <v>0</v>
      </c>
      <c r="AG32" s="77">
        <f>DISPUTES_Total_Ind!AG32+DISPUTES_Total_Grp!AG32</f>
        <v>0</v>
      </c>
      <c r="AH32" s="77">
        <f>DISPUTES_Total_Ind!AH32+DISPUTES_Total_Grp!AH32</f>
        <v>0</v>
      </c>
      <c r="AI32" s="77">
        <f>DISPUTES_Total_Ind!AI32+DISPUTES_Total_Grp!AI32</f>
        <v>0</v>
      </c>
      <c r="AJ32" s="77">
        <f>DISPUTES_Total_Ind!AJ32+DISPUTES_Total_Grp!AJ32</f>
        <v>0</v>
      </c>
      <c r="AK32" s="77">
        <f>DISPUTES_Total_Ind!AK32+DISPUTES_Total_Grp!AK32</f>
        <v>0</v>
      </c>
      <c r="AL32" s="77">
        <f>DISPUTES_Total_Ind!AL32+DISPUTES_Total_Grp!AL32</f>
        <v>0</v>
      </c>
      <c r="AM32" s="77">
        <f>DISPUTES_Total_Ind!AM32+DISPUTES_Total_Grp!AM32</f>
        <v>0</v>
      </c>
      <c r="AN32" s="77">
        <f>DISPUTES_Total_Ind!AN32+DISPUTES_Total_Grp!AN32</f>
        <v>0</v>
      </c>
      <c r="AO32" s="77">
        <f>DISPUTES_Total_Ind!AO32+DISPUTES_Total_Grp!AO32</f>
        <v>0</v>
      </c>
      <c r="AP32" s="77">
        <f>DISPUTES_Total_Ind!AP32+DISPUTES_Total_Grp!AP32</f>
        <v>0</v>
      </c>
      <c r="AQ32" s="77">
        <f>DISPUTES_Total_Ind!AQ32+DISPUTES_Total_Grp!AQ32</f>
        <v>0</v>
      </c>
      <c r="AR32" s="77">
        <f>DISPUTES_Total_Ind!AR32+DISPUTES_Total_Grp!AR32</f>
        <v>0</v>
      </c>
      <c r="AS32" s="77">
        <f>DISPUTES_Total_Ind!AS32+DISPUTES_Total_Grp!AS32</f>
        <v>0</v>
      </c>
      <c r="AT32" s="77">
        <f>DISPUTES_Total_Ind!AT32+DISPUTES_Total_Grp!AT32</f>
        <v>0</v>
      </c>
      <c r="AU32" s="77">
        <f>DISPUTES_Total_Ind!AU32+DISPUTES_Total_Grp!AU32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77">
        <f>DISPUTES_Total_Ind!F33+DISPUTES_Total_Grp!F33</f>
        <v>0</v>
      </c>
      <c r="G33" s="77">
        <f>DISPUTES_Total_Ind!G33+DISPUTES_Total_Grp!G33</f>
        <v>0</v>
      </c>
      <c r="H33" s="77">
        <f>DISPUTES_Total_Ind!H33+DISPUTES_Total_Grp!H33</f>
        <v>0</v>
      </c>
      <c r="I33" s="77">
        <f>DISPUTES_Total_Ind!I33+DISPUTES_Total_Grp!I33</f>
        <v>0</v>
      </c>
      <c r="J33" s="77">
        <f>DISPUTES_Total_Ind!J33+DISPUTES_Total_Grp!J33</f>
        <v>0</v>
      </c>
      <c r="K33" s="77">
        <f>DISPUTES_Total_Ind!K33+DISPUTES_Total_Grp!K33</f>
        <v>0</v>
      </c>
      <c r="L33" s="77">
        <f>DISPUTES_Total_Ind!L33+DISPUTES_Total_Grp!L33</f>
        <v>0</v>
      </c>
      <c r="M33" s="77">
        <f>DISPUTES_Total_Ind!M33+DISPUTES_Total_Grp!M33</f>
        <v>0</v>
      </c>
      <c r="N33" s="77">
        <f>DISPUTES_Total_Ind!N33+DISPUTES_Total_Grp!N33</f>
        <v>0</v>
      </c>
      <c r="O33" s="77">
        <f>DISPUTES_Total_Ind!O33+DISPUTES_Total_Grp!O33</f>
        <v>0</v>
      </c>
      <c r="P33" s="77">
        <f>DISPUTES_Total_Ind!P33+DISPUTES_Total_Grp!P33</f>
        <v>0</v>
      </c>
      <c r="Q33" s="77">
        <f>DISPUTES_Total_Ind!Q33+DISPUTES_Total_Grp!Q33</f>
        <v>0</v>
      </c>
      <c r="R33" s="77">
        <f>DISPUTES_Total_Ind!R33+DISPUTES_Total_Grp!R33</f>
        <v>0</v>
      </c>
      <c r="S33" s="77">
        <f>DISPUTES_Total_Ind!S33+DISPUTES_Total_Grp!S33</f>
        <v>0</v>
      </c>
      <c r="T33" s="77">
        <f>DISPUTES_Total_Ind!T33+DISPUTES_Total_Grp!T33</f>
        <v>0</v>
      </c>
      <c r="U33" s="77">
        <f>DISPUTES_Total_Ind!U33+DISPUTES_Total_Grp!U33</f>
        <v>0</v>
      </c>
      <c r="V33" s="77">
        <f>DISPUTES_Total_Ind!V33+DISPUTES_Total_Grp!V33</f>
        <v>0</v>
      </c>
      <c r="W33" s="77">
        <f>DISPUTES_Total_Ind!W33+DISPUTES_Total_Grp!W33</f>
        <v>0</v>
      </c>
      <c r="X33" s="77">
        <f>DISPUTES_Total_Ind!X33+DISPUTES_Total_Grp!X33</f>
        <v>0</v>
      </c>
      <c r="Y33" s="77">
        <f>DISPUTES_Total_Ind!Y33+DISPUTES_Total_Grp!Y33</f>
        <v>0</v>
      </c>
      <c r="Z33" s="77">
        <f>DISPUTES_Total_Ind!Z33+DISPUTES_Total_Grp!Z33</f>
        <v>0</v>
      </c>
      <c r="AA33" s="77">
        <f>DISPUTES_Total_Ind!AA33+DISPUTES_Total_Grp!AA33</f>
        <v>0</v>
      </c>
      <c r="AB33" s="77">
        <f>DISPUTES_Total_Ind!AB33+DISPUTES_Total_Grp!AB33</f>
        <v>0</v>
      </c>
      <c r="AC33" s="77">
        <f>DISPUTES_Total_Ind!AC33+DISPUTES_Total_Grp!AC33</f>
        <v>0</v>
      </c>
      <c r="AD33" s="77">
        <f>DISPUTES_Total_Ind!AD33+DISPUTES_Total_Grp!AD33</f>
        <v>0</v>
      </c>
      <c r="AE33" s="77">
        <f>DISPUTES_Total_Ind!AE33+DISPUTES_Total_Grp!AE33</f>
        <v>0</v>
      </c>
      <c r="AF33" s="77">
        <f>DISPUTES_Total_Ind!AF33+DISPUTES_Total_Grp!AF33</f>
        <v>0</v>
      </c>
      <c r="AG33" s="77">
        <f>DISPUTES_Total_Ind!AG33+DISPUTES_Total_Grp!AG33</f>
        <v>0</v>
      </c>
      <c r="AH33" s="77">
        <f>DISPUTES_Total_Ind!AH33+DISPUTES_Total_Grp!AH33</f>
        <v>0</v>
      </c>
      <c r="AI33" s="77">
        <f>DISPUTES_Total_Ind!AI33+DISPUTES_Total_Grp!AI33</f>
        <v>0</v>
      </c>
      <c r="AJ33" s="77">
        <f>DISPUTES_Total_Ind!AJ33+DISPUTES_Total_Grp!AJ33</f>
        <v>0</v>
      </c>
      <c r="AK33" s="77">
        <f>DISPUTES_Total_Ind!AK33+DISPUTES_Total_Grp!AK33</f>
        <v>0</v>
      </c>
      <c r="AL33" s="77">
        <f>DISPUTES_Total_Ind!AL33+DISPUTES_Total_Grp!AL33</f>
        <v>0</v>
      </c>
      <c r="AM33" s="77">
        <f>DISPUTES_Total_Ind!AM33+DISPUTES_Total_Grp!AM33</f>
        <v>0</v>
      </c>
      <c r="AN33" s="77">
        <f>DISPUTES_Total_Ind!AN33+DISPUTES_Total_Grp!AN33</f>
        <v>0</v>
      </c>
      <c r="AO33" s="77">
        <f>DISPUTES_Total_Ind!AO33+DISPUTES_Total_Grp!AO33</f>
        <v>0</v>
      </c>
      <c r="AP33" s="77">
        <f>DISPUTES_Total_Ind!AP33+DISPUTES_Total_Grp!AP33</f>
        <v>0</v>
      </c>
      <c r="AQ33" s="77">
        <f>DISPUTES_Total_Ind!AQ33+DISPUTES_Total_Grp!AQ33</f>
        <v>0</v>
      </c>
      <c r="AR33" s="77">
        <f>DISPUTES_Total_Ind!AR33+DISPUTES_Total_Grp!AR33</f>
        <v>0</v>
      </c>
      <c r="AS33" s="77">
        <f>DISPUTES_Total_Ind!AS33+DISPUTES_Total_Grp!AS33</f>
        <v>0</v>
      </c>
      <c r="AT33" s="77">
        <f>DISPUTES_Total_Ind!AT33+DISPUTES_Total_Grp!AT33</f>
        <v>0</v>
      </c>
      <c r="AU33" s="77">
        <f>DISPUTES_Total_Ind!AU33+DISPUTES_Total_Grp!AU33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77">
        <f>DISPUTES_Total_Ind!F34+DISPUTES_Total_Grp!F34</f>
        <v>0</v>
      </c>
      <c r="G34" s="77">
        <f>DISPUTES_Total_Ind!G34+DISPUTES_Total_Grp!G34</f>
        <v>0</v>
      </c>
      <c r="H34" s="77">
        <f>DISPUTES_Total_Ind!H34+DISPUTES_Total_Grp!H34</f>
        <v>0</v>
      </c>
      <c r="I34" s="77">
        <f>DISPUTES_Total_Ind!I34+DISPUTES_Total_Grp!I34</f>
        <v>0</v>
      </c>
      <c r="J34" s="77">
        <f>DISPUTES_Total_Ind!J34+DISPUTES_Total_Grp!J34</f>
        <v>0</v>
      </c>
      <c r="K34" s="77">
        <f>DISPUTES_Total_Ind!K34+DISPUTES_Total_Grp!K34</f>
        <v>0</v>
      </c>
      <c r="L34" s="77">
        <f>DISPUTES_Total_Ind!L34+DISPUTES_Total_Grp!L34</f>
        <v>0</v>
      </c>
      <c r="M34" s="77">
        <f>DISPUTES_Total_Ind!M34+DISPUTES_Total_Grp!M34</f>
        <v>0</v>
      </c>
      <c r="N34" s="77">
        <f>DISPUTES_Total_Ind!N34+DISPUTES_Total_Grp!N34</f>
        <v>0</v>
      </c>
      <c r="O34" s="77">
        <f>DISPUTES_Total_Ind!O34+DISPUTES_Total_Grp!O34</f>
        <v>0</v>
      </c>
      <c r="P34" s="77">
        <f>DISPUTES_Total_Ind!P34+DISPUTES_Total_Grp!P34</f>
        <v>0</v>
      </c>
      <c r="Q34" s="77">
        <f>DISPUTES_Total_Ind!Q34+DISPUTES_Total_Grp!Q34</f>
        <v>0</v>
      </c>
      <c r="R34" s="77">
        <f>DISPUTES_Total_Ind!R34+DISPUTES_Total_Grp!R34</f>
        <v>0</v>
      </c>
      <c r="S34" s="77">
        <f>DISPUTES_Total_Ind!S34+DISPUTES_Total_Grp!S34</f>
        <v>0</v>
      </c>
      <c r="T34" s="77">
        <f>DISPUTES_Total_Ind!T34+DISPUTES_Total_Grp!T34</f>
        <v>0</v>
      </c>
      <c r="U34" s="77">
        <f>DISPUTES_Total_Ind!U34+DISPUTES_Total_Grp!U34</f>
        <v>0</v>
      </c>
      <c r="V34" s="77">
        <f>DISPUTES_Total_Ind!V34+DISPUTES_Total_Grp!V34</f>
        <v>0</v>
      </c>
      <c r="W34" s="77">
        <f>DISPUTES_Total_Ind!W34+DISPUTES_Total_Grp!W34</f>
        <v>0</v>
      </c>
      <c r="X34" s="77">
        <f>DISPUTES_Total_Ind!X34+DISPUTES_Total_Grp!X34</f>
        <v>0</v>
      </c>
      <c r="Y34" s="77">
        <f>DISPUTES_Total_Ind!Y34+DISPUTES_Total_Grp!Y34</f>
        <v>0</v>
      </c>
      <c r="Z34" s="77">
        <f>DISPUTES_Total_Ind!Z34+DISPUTES_Total_Grp!Z34</f>
        <v>0</v>
      </c>
      <c r="AA34" s="77">
        <f>DISPUTES_Total_Ind!AA34+DISPUTES_Total_Grp!AA34</f>
        <v>0</v>
      </c>
      <c r="AB34" s="77">
        <f>DISPUTES_Total_Ind!AB34+DISPUTES_Total_Grp!AB34</f>
        <v>0</v>
      </c>
      <c r="AC34" s="77">
        <f>DISPUTES_Total_Ind!AC34+DISPUTES_Total_Grp!AC34</f>
        <v>0</v>
      </c>
      <c r="AD34" s="77">
        <f>DISPUTES_Total_Ind!AD34+DISPUTES_Total_Grp!AD34</f>
        <v>0</v>
      </c>
      <c r="AE34" s="77">
        <f>DISPUTES_Total_Ind!AE34+DISPUTES_Total_Grp!AE34</f>
        <v>0</v>
      </c>
      <c r="AF34" s="77">
        <f>DISPUTES_Total_Ind!AF34+DISPUTES_Total_Grp!AF34</f>
        <v>0</v>
      </c>
      <c r="AG34" s="77">
        <f>DISPUTES_Total_Ind!AG34+DISPUTES_Total_Grp!AG34</f>
        <v>0</v>
      </c>
      <c r="AH34" s="77">
        <f>DISPUTES_Total_Ind!AH34+DISPUTES_Total_Grp!AH34</f>
        <v>0</v>
      </c>
      <c r="AI34" s="77">
        <f>DISPUTES_Total_Ind!AI34+DISPUTES_Total_Grp!AI34</f>
        <v>0</v>
      </c>
      <c r="AJ34" s="77">
        <f>DISPUTES_Total_Ind!AJ34+DISPUTES_Total_Grp!AJ34</f>
        <v>0</v>
      </c>
      <c r="AK34" s="77">
        <f>DISPUTES_Total_Ind!AK34+DISPUTES_Total_Grp!AK34</f>
        <v>0</v>
      </c>
      <c r="AL34" s="77">
        <f>DISPUTES_Total_Ind!AL34+DISPUTES_Total_Grp!AL34</f>
        <v>0</v>
      </c>
      <c r="AM34" s="77">
        <f>DISPUTES_Total_Ind!AM34+DISPUTES_Total_Grp!AM34</f>
        <v>0</v>
      </c>
      <c r="AN34" s="77">
        <f>DISPUTES_Total_Ind!AN34+DISPUTES_Total_Grp!AN34</f>
        <v>0</v>
      </c>
      <c r="AO34" s="77">
        <f>DISPUTES_Total_Ind!AO34+DISPUTES_Total_Grp!AO34</f>
        <v>0</v>
      </c>
      <c r="AP34" s="77">
        <f>DISPUTES_Total_Ind!AP34+DISPUTES_Total_Grp!AP34</f>
        <v>0</v>
      </c>
      <c r="AQ34" s="77">
        <f>DISPUTES_Total_Ind!AQ34+DISPUTES_Total_Grp!AQ34</f>
        <v>0</v>
      </c>
      <c r="AR34" s="77">
        <f>DISPUTES_Total_Ind!AR34+DISPUTES_Total_Grp!AR34</f>
        <v>0</v>
      </c>
      <c r="AS34" s="77">
        <f>DISPUTES_Total_Ind!AS34+DISPUTES_Total_Grp!AS34</f>
        <v>0</v>
      </c>
      <c r="AT34" s="77">
        <f>DISPUTES_Total_Ind!AT34+DISPUTES_Total_Grp!AT34</f>
        <v>0</v>
      </c>
      <c r="AU34" s="77">
        <f>DISPUTES_Total_Ind!AU34+DISPUTES_Total_Grp!AU34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77">
        <f>DISPUTES_Total_Ind!F35+DISPUTES_Total_Grp!F35</f>
        <v>0</v>
      </c>
      <c r="G35" s="77">
        <f>DISPUTES_Total_Ind!G35+DISPUTES_Total_Grp!G35</f>
        <v>0</v>
      </c>
      <c r="H35" s="77">
        <f>DISPUTES_Total_Ind!H35+DISPUTES_Total_Grp!H35</f>
        <v>0</v>
      </c>
      <c r="I35" s="77">
        <f>DISPUTES_Total_Ind!I35+DISPUTES_Total_Grp!I35</f>
        <v>0</v>
      </c>
      <c r="J35" s="77">
        <f>DISPUTES_Total_Ind!J35+DISPUTES_Total_Grp!J35</f>
        <v>0</v>
      </c>
      <c r="K35" s="77">
        <f>DISPUTES_Total_Ind!K35+DISPUTES_Total_Grp!K35</f>
        <v>0</v>
      </c>
      <c r="L35" s="77">
        <f>DISPUTES_Total_Ind!L35+DISPUTES_Total_Grp!L35</f>
        <v>0</v>
      </c>
      <c r="M35" s="77">
        <f>DISPUTES_Total_Ind!M35+DISPUTES_Total_Grp!M35</f>
        <v>0</v>
      </c>
      <c r="N35" s="77">
        <f>DISPUTES_Total_Ind!N35+DISPUTES_Total_Grp!N35</f>
        <v>0</v>
      </c>
      <c r="O35" s="77">
        <f>DISPUTES_Total_Ind!O35+DISPUTES_Total_Grp!O35</f>
        <v>0</v>
      </c>
      <c r="P35" s="77">
        <f>DISPUTES_Total_Ind!P35+DISPUTES_Total_Grp!P35</f>
        <v>0</v>
      </c>
      <c r="Q35" s="77">
        <f>DISPUTES_Total_Ind!Q35+DISPUTES_Total_Grp!Q35</f>
        <v>0</v>
      </c>
      <c r="R35" s="77">
        <f>DISPUTES_Total_Ind!R35+DISPUTES_Total_Grp!R35</f>
        <v>0</v>
      </c>
      <c r="S35" s="77">
        <f>DISPUTES_Total_Ind!S35+DISPUTES_Total_Grp!S35</f>
        <v>0</v>
      </c>
      <c r="T35" s="77">
        <f>DISPUTES_Total_Ind!T35+DISPUTES_Total_Grp!T35</f>
        <v>0</v>
      </c>
      <c r="U35" s="77">
        <f>DISPUTES_Total_Ind!U35+DISPUTES_Total_Grp!U35</f>
        <v>0</v>
      </c>
      <c r="V35" s="77">
        <f>DISPUTES_Total_Ind!V35+DISPUTES_Total_Grp!V35</f>
        <v>0</v>
      </c>
      <c r="W35" s="77">
        <f>DISPUTES_Total_Ind!W35+DISPUTES_Total_Grp!W35</f>
        <v>0</v>
      </c>
      <c r="X35" s="77">
        <f>DISPUTES_Total_Ind!X35+DISPUTES_Total_Grp!X35</f>
        <v>0</v>
      </c>
      <c r="Y35" s="77">
        <f>DISPUTES_Total_Ind!Y35+DISPUTES_Total_Grp!Y35</f>
        <v>0</v>
      </c>
      <c r="Z35" s="77">
        <f>DISPUTES_Total_Ind!Z35+DISPUTES_Total_Grp!Z35</f>
        <v>0</v>
      </c>
      <c r="AA35" s="77">
        <f>DISPUTES_Total_Ind!AA35+DISPUTES_Total_Grp!AA35</f>
        <v>0</v>
      </c>
      <c r="AB35" s="77">
        <f>DISPUTES_Total_Ind!AB35+DISPUTES_Total_Grp!AB35</f>
        <v>0</v>
      </c>
      <c r="AC35" s="77">
        <f>DISPUTES_Total_Ind!AC35+DISPUTES_Total_Grp!AC35</f>
        <v>0</v>
      </c>
      <c r="AD35" s="77">
        <f>DISPUTES_Total_Ind!AD35+DISPUTES_Total_Grp!AD35</f>
        <v>0</v>
      </c>
      <c r="AE35" s="77">
        <f>DISPUTES_Total_Ind!AE35+DISPUTES_Total_Grp!AE35</f>
        <v>0</v>
      </c>
      <c r="AF35" s="77">
        <f>DISPUTES_Total_Ind!AF35+DISPUTES_Total_Grp!AF35</f>
        <v>0</v>
      </c>
      <c r="AG35" s="77">
        <f>DISPUTES_Total_Ind!AG35+DISPUTES_Total_Grp!AG35</f>
        <v>0</v>
      </c>
      <c r="AH35" s="77">
        <f>DISPUTES_Total_Ind!AH35+DISPUTES_Total_Grp!AH35</f>
        <v>0</v>
      </c>
      <c r="AI35" s="77">
        <f>DISPUTES_Total_Ind!AI35+DISPUTES_Total_Grp!AI35</f>
        <v>0</v>
      </c>
      <c r="AJ35" s="77">
        <f>DISPUTES_Total_Ind!AJ35+DISPUTES_Total_Grp!AJ35</f>
        <v>0</v>
      </c>
      <c r="AK35" s="77">
        <f>DISPUTES_Total_Ind!AK35+DISPUTES_Total_Grp!AK35</f>
        <v>0</v>
      </c>
      <c r="AL35" s="77">
        <f>DISPUTES_Total_Ind!AL35+DISPUTES_Total_Grp!AL35</f>
        <v>0</v>
      </c>
      <c r="AM35" s="77">
        <f>DISPUTES_Total_Ind!AM35+DISPUTES_Total_Grp!AM35</f>
        <v>0</v>
      </c>
      <c r="AN35" s="77">
        <f>DISPUTES_Total_Ind!AN35+DISPUTES_Total_Grp!AN35</f>
        <v>0</v>
      </c>
      <c r="AO35" s="77">
        <f>DISPUTES_Total_Ind!AO35+DISPUTES_Total_Grp!AO35</f>
        <v>0</v>
      </c>
      <c r="AP35" s="77">
        <f>DISPUTES_Total_Ind!AP35+DISPUTES_Total_Grp!AP35</f>
        <v>0</v>
      </c>
      <c r="AQ35" s="77">
        <f>DISPUTES_Total_Ind!AQ35+DISPUTES_Total_Grp!AQ35</f>
        <v>0</v>
      </c>
      <c r="AR35" s="77">
        <f>DISPUTES_Total_Ind!AR35+DISPUTES_Total_Grp!AR35</f>
        <v>0</v>
      </c>
      <c r="AS35" s="77">
        <f>DISPUTES_Total_Ind!AS35+DISPUTES_Total_Grp!AS35</f>
        <v>0</v>
      </c>
      <c r="AT35" s="77">
        <f>DISPUTES_Total_Ind!AT35+DISPUTES_Total_Grp!AT35</f>
        <v>0</v>
      </c>
      <c r="AU35" s="77">
        <f>DISPUTES_Total_Ind!AU35+DISPUTES_Total_Grp!AU35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DISPUTES_Total_Ind!F36+DISPUTES_Total_Grp!F36</f>
        <v>0</v>
      </c>
      <c r="G36" s="77">
        <f>DISPUTES_Total_Ind!G36+DISPUTES_Total_Grp!G36</f>
        <v>0</v>
      </c>
      <c r="H36" s="77">
        <f>DISPUTES_Total_Ind!H36+DISPUTES_Total_Grp!H36</f>
        <v>0</v>
      </c>
      <c r="I36" s="77">
        <f>DISPUTES_Total_Ind!I36+DISPUTES_Total_Grp!I36</f>
        <v>0</v>
      </c>
      <c r="J36" s="77">
        <f>DISPUTES_Total_Ind!J36+DISPUTES_Total_Grp!J36</f>
        <v>0</v>
      </c>
      <c r="K36" s="77">
        <f>DISPUTES_Total_Ind!K36+DISPUTES_Total_Grp!K36</f>
        <v>0</v>
      </c>
      <c r="L36" s="77">
        <f>DISPUTES_Total_Ind!L36+DISPUTES_Total_Grp!L36</f>
        <v>0</v>
      </c>
      <c r="M36" s="77">
        <f>DISPUTES_Total_Ind!M36+DISPUTES_Total_Grp!M36</f>
        <v>0</v>
      </c>
      <c r="N36" s="77">
        <f>DISPUTES_Total_Ind!N36+DISPUTES_Total_Grp!N36</f>
        <v>0</v>
      </c>
      <c r="O36" s="77">
        <f>DISPUTES_Total_Ind!O36+DISPUTES_Total_Grp!O36</f>
        <v>0</v>
      </c>
      <c r="P36" s="77">
        <f>DISPUTES_Total_Ind!P36+DISPUTES_Total_Grp!P36</f>
        <v>0</v>
      </c>
      <c r="Q36" s="77">
        <f>DISPUTES_Total_Ind!Q36+DISPUTES_Total_Grp!Q36</f>
        <v>0</v>
      </c>
      <c r="R36" s="77">
        <f>DISPUTES_Total_Ind!R36+DISPUTES_Total_Grp!R36</f>
        <v>0</v>
      </c>
      <c r="S36" s="77">
        <f>DISPUTES_Total_Ind!S36+DISPUTES_Total_Grp!S36</f>
        <v>0</v>
      </c>
      <c r="T36" s="77">
        <f>DISPUTES_Total_Ind!T36+DISPUTES_Total_Grp!T36</f>
        <v>0</v>
      </c>
      <c r="U36" s="77">
        <f>DISPUTES_Total_Ind!U36+DISPUTES_Total_Grp!U36</f>
        <v>0</v>
      </c>
      <c r="V36" s="77">
        <f>DISPUTES_Total_Ind!V36+DISPUTES_Total_Grp!V36</f>
        <v>0</v>
      </c>
      <c r="W36" s="77">
        <f>DISPUTES_Total_Ind!W36+DISPUTES_Total_Grp!W36</f>
        <v>0</v>
      </c>
      <c r="X36" s="77">
        <f>DISPUTES_Total_Ind!X36+DISPUTES_Total_Grp!X36</f>
        <v>0</v>
      </c>
      <c r="Y36" s="77">
        <f>DISPUTES_Total_Ind!Y36+DISPUTES_Total_Grp!Y36</f>
        <v>0</v>
      </c>
      <c r="Z36" s="77">
        <f>DISPUTES_Total_Ind!Z36+DISPUTES_Total_Grp!Z36</f>
        <v>0</v>
      </c>
      <c r="AA36" s="77">
        <f>DISPUTES_Total_Ind!AA36+DISPUTES_Total_Grp!AA36</f>
        <v>0</v>
      </c>
      <c r="AB36" s="77">
        <f>DISPUTES_Total_Ind!AB36+DISPUTES_Total_Grp!AB36</f>
        <v>0</v>
      </c>
      <c r="AC36" s="77">
        <f>DISPUTES_Total_Ind!AC36+DISPUTES_Total_Grp!AC36</f>
        <v>0</v>
      </c>
      <c r="AD36" s="77">
        <f>DISPUTES_Total_Ind!AD36+DISPUTES_Total_Grp!AD36</f>
        <v>0</v>
      </c>
      <c r="AE36" s="77">
        <f>DISPUTES_Total_Ind!AE36+DISPUTES_Total_Grp!AE36</f>
        <v>0</v>
      </c>
      <c r="AF36" s="77">
        <f>DISPUTES_Total_Ind!AF36+DISPUTES_Total_Grp!AF36</f>
        <v>0</v>
      </c>
      <c r="AG36" s="77">
        <f>DISPUTES_Total_Ind!AG36+DISPUTES_Total_Grp!AG36</f>
        <v>0</v>
      </c>
      <c r="AH36" s="77">
        <f>DISPUTES_Total_Ind!AH36+DISPUTES_Total_Grp!AH36</f>
        <v>0</v>
      </c>
      <c r="AI36" s="77">
        <f>DISPUTES_Total_Ind!AI36+DISPUTES_Total_Grp!AI36</f>
        <v>0</v>
      </c>
      <c r="AJ36" s="77">
        <f>DISPUTES_Total_Ind!AJ36+DISPUTES_Total_Grp!AJ36</f>
        <v>0</v>
      </c>
      <c r="AK36" s="77">
        <f>DISPUTES_Total_Ind!AK36+DISPUTES_Total_Grp!AK36</f>
        <v>0</v>
      </c>
      <c r="AL36" s="77">
        <f>DISPUTES_Total_Ind!AL36+DISPUTES_Total_Grp!AL36</f>
        <v>0</v>
      </c>
      <c r="AM36" s="77">
        <f>DISPUTES_Total_Ind!AM36+DISPUTES_Total_Grp!AM36</f>
        <v>0</v>
      </c>
      <c r="AN36" s="77">
        <f>DISPUTES_Total_Ind!AN36+DISPUTES_Total_Grp!AN36</f>
        <v>0</v>
      </c>
      <c r="AO36" s="77">
        <f>DISPUTES_Total_Ind!AO36+DISPUTES_Total_Grp!AO36</f>
        <v>0</v>
      </c>
      <c r="AP36" s="77">
        <f>DISPUTES_Total_Ind!AP36+DISPUTES_Total_Grp!AP36</f>
        <v>0</v>
      </c>
      <c r="AQ36" s="77">
        <f>DISPUTES_Total_Ind!AQ36+DISPUTES_Total_Grp!AQ36</f>
        <v>0</v>
      </c>
      <c r="AR36" s="77">
        <f>DISPUTES_Total_Ind!AR36+DISPUTES_Total_Grp!AR36</f>
        <v>0</v>
      </c>
      <c r="AS36" s="77">
        <f>DISPUTES_Total_Ind!AS36+DISPUTES_Total_Grp!AS36</f>
        <v>0</v>
      </c>
      <c r="AT36" s="77">
        <f>DISPUTES_Total_Ind!AT36+DISPUTES_Total_Grp!AT36</f>
        <v>0</v>
      </c>
      <c r="AU36" s="77">
        <f>DISPUTES_Total_Ind!AU36+DISPUTES_Total_Grp!AU36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77">
        <f>DISPUTES_Total_Ind!F37+DISPUTES_Total_Grp!F37</f>
        <v>0</v>
      </c>
      <c r="G37" s="77">
        <f>DISPUTES_Total_Ind!G37+DISPUTES_Total_Grp!G37</f>
        <v>0</v>
      </c>
      <c r="H37" s="77">
        <f>DISPUTES_Total_Ind!H37+DISPUTES_Total_Grp!H37</f>
        <v>0</v>
      </c>
      <c r="I37" s="77">
        <f>DISPUTES_Total_Ind!I37+DISPUTES_Total_Grp!I37</f>
        <v>0</v>
      </c>
      <c r="J37" s="77">
        <f>DISPUTES_Total_Ind!J37+DISPUTES_Total_Grp!J37</f>
        <v>0</v>
      </c>
      <c r="K37" s="77">
        <f>DISPUTES_Total_Ind!K37+DISPUTES_Total_Grp!K37</f>
        <v>0</v>
      </c>
      <c r="L37" s="77">
        <f>DISPUTES_Total_Ind!L37+DISPUTES_Total_Grp!L37</f>
        <v>0</v>
      </c>
      <c r="M37" s="77">
        <f>DISPUTES_Total_Ind!M37+DISPUTES_Total_Grp!M37</f>
        <v>0</v>
      </c>
      <c r="N37" s="77">
        <f>DISPUTES_Total_Ind!N37+DISPUTES_Total_Grp!N37</f>
        <v>0</v>
      </c>
      <c r="O37" s="77">
        <f>DISPUTES_Total_Ind!O37+DISPUTES_Total_Grp!O37</f>
        <v>0</v>
      </c>
      <c r="P37" s="77">
        <f>DISPUTES_Total_Ind!P37+DISPUTES_Total_Grp!P37</f>
        <v>0</v>
      </c>
      <c r="Q37" s="77">
        <f>DISPUTES_Total_Ind!Q37+DISPUTES_Total_Grp!Q37</f>
        <v>0</v>
      </c>
      <c r="R37" s="77">
        <f>DISPUTES_Total_Ind!R37+DISPUTES_Total_Grp!R37</f>
        <v>0</v>
      </c>
      <c r="S37" s="77">
        <f>DISPUTES_Total_Ind!S37+DISPUTES_Total_Grp!S37</f>
        <v>0</v>
      </c>
      <c r="T37" s="77">
        <f>DISPUTES_Total_Ind!T37+DISPUTES_Total_Grp!T37</f>
        <v>0</v>
      </c>
      <c r="U37" s="77">
        <f>DISPUTES_Total_Ind!U37+DISPUTES_Total_Grp!U37</f>
        <v>0</v>
      </c>
      <c r="V37" s="77">
        <f>DISPUTES_Total_Ind!V37+DISPUTES_Total_Grp!V37</f>
        <v>0</v>
      </c>
      <c r="W37" s="77">
        <f>DISPUTES_Total_Ind!W37+DISPUTES_Total_Grp!W37</f>
        <v>0</v>
      </c>
      <c r="X37" s="77">
        <f>DISPUTES_Total_Ind!X37+DISPUTES_Total_Grp!X37</f>
        <v>0</v>
      </c>
      <c r="Y37" s="77">
        <f>DISPUTES_Total_Ind!Y37+DISPUTES_Total_Grp!Y37</f>
        <v>0</v>
      </c>
      <c r="Z37" s="77">
        <f>DISPUTES_Total_Ind!Z37+DISPUTES_Total_Grp!Z37</f>
        <v>0</v>
      </c>
      <c r="AA37" s="77">
        <f>DISPUTES_Total_Ind!AA37+DISPUTES_Total_Grp!AA37</f>
        <v>0</v>
      </c>
      <c r="AB37" s="77">
        <f>DISPUTES_Total_Ind!AB37+DISPUTES_Total_Grp!AB37</f>
        <v>0</v>
      </c>
      <c r="AC37" s="77">
        <f>DISPUTES_Total_Ind!AC37+DISPUTES_Total_Grp!AC37</f>
        <v>0</v>
      </c>
      <c r="AD37" s="77">
        <f>DISPUTES_Total_Ind!AD37+DISPUTES_Total_Grp!AD37</f>
        <v>0</v>
      </c>
      <c r="AE37" s="77">
        <f>DISPUTES_Total_Ind!AE37+DISPUTES_Total_Grp!AE37</f>
        <v>0</v>
      </c>
      <c r="AF37" s="77">
        <f>DISPUTES_Total_Ind!AF37+DISPUTES_Total_Grp!AF37</f>
        <v>0</v>
      </c>
      <c r="AG37" s="77">
        <f>DISPUTES_Total_Ind!AG37+DISPUTES_Total_Grp!AG37</f>
        <v>0</v>
      </c>
      <c r="AH37" s="77">
        <f>DISPUTES_Total_Ind!AH37+DISPUTES_Total_Grp!AH37</f>
        <v>0</v>
      </c>
      <c r="AI37" s="77">
        <f>DISPUTES_Total_Ind!AI37+DISPUTES_Total_Grp!AI37</f>
        <v>0</v>
      </c>
      <c r="AJ37" s="77">
        <f>DISPUTES_Total_Ind!AJ37+DISPUTES_Total_Grp!AJ37</f>
        <v>0</v>
      </c>
      <c r="AK37" s="77">
        <f>DISPUTES_Total_Ind!AK37+DISPUTES_Total_Grp!AK37</f>
        <v>0</v>
      </c>
      <c r="AL37" s="77">
        <f>DISPUTES_Total_Ind!AL37+DISPUTES_Total_Grp!AL37</f>
        <v>0</v>
      </c>
      <c r="AM37" s="77">
        <f>DISPUTES_Total_Ind!AM37+DISPUTES_Total_Grp!AM37</f>
        <v>0</v>
      </c>
      <c r="AN37" s="77">
        <f>DISPUTES_Total_Ind!AN37+DISPUTES_Total_Grp!AN37</f>
        <v>0</v>
      </c>
      <c r="AO37" s="77">
        <f>DISPUTES_Total_Ind!AO37+DISPUTES_Total_Grp!AO37</f>
        <v>0</v>
      </c>
      <c r="AP37" s="77">
        <f>DISPUTES_Total_Ind!AP37+DISPUTES_Total_Grp!AP37</f>
        <v>0</v>
      </c>
      <c r="AQ37" s="77">
        <f>DISPUTES_Total_Ind!AQ37+DISPUTES_Total_Grp!AQ37</f>
        <v>0</v>
      </c>
      <c r="AR37" s="77">
        <f>DISPUTES_Total_Ind!AR37+DISPUTES_Total_Grp!AR37</f>
        <v>0</v>
      </c>
      <c r="AS37" s="77">
        <f>DISPUTES_Total_Ind!AS37+DISPUTES_Total_Grp!AS37</f>
        <v>0</v>
      </c>
      <c r="AT37" s="77">
        <f>DISPUTES_Total_Ind!AT37+DISPUTES_Total_Grp!AT37</f>
        <v>0</v>
      </c>
      <c r="AU37" s="77">
        <f>DISPUTES_Total_Ind!AU37+DISPUTES_Total_Grp!AU37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77">
        <f>DISPUTES_Total_Ind!F38+DISPUTES_Total_Grp!F38</f>
        <v>0</v>
      </c>
      <c r="G38" s="77">
        <f>DISPUTES_Total_Ind!G38+DISPUTES_Total_Grp!G38</f>
        <v>0</v>
      </c>
      <c r="H38" s="77">
        <f>DISPUTES_Total_Ind!H38+DISPUTES_Total_Grp!H38</f>
        <v>0</v>
      </c>
      <c r="I38" s="77">
        <f>DISPUTES_Total_Ind!I38+DISPUTES_Total_Grp!I38</f>
        <v>0</v>
      </c>
      <c r="J38" s="77">
        <f>DISPUTES_Total_Ind!J38+DISPUTES_Total_Grp!J38</f>
        <v>0</v>
      </c>
      <c r="K38" s="77">
        <f>DISPUTES_Total_Ind!K38+DISPUTES_Total_Grp!K38</f>
        <v>0</v>
      </c>
      <c r="L38" s="77">
        <f>DISPUTES_Total_Ind!L38+DISPUTES_Total_Grp!L38</f>
        <v>0</v>
      </c>
      <c r="M38" s="77">
        <f>DISPUTES_Total_Ind!M38+DISPUTES_Total_Grp!M38</f>
        <v>0</v>
      </c>
      <c r="N38" s="77">
        <f>DISPUTES_Total_Ind!N38+DISPUTES_Total_Grp!N38</f>
        <v>0</v>
      </c>
      <c r="O38" s="77">
        <f>DISPUTES_Total_Ind!O38+DISPUTES_Total_Grp!O38</f>
        <v>0</v>
      </c>
      <c r="P38" s="77">
        <f>DISPUTES_Total_Ind!P38+DISPUTES_Total_Grp!P38</f>
        <v>0</v>
      </c>
      <c r="Q38" s="77">
        <f>DISPUTES_Total_Ind!Q38+DISPUTES_Total_Grp!Q38</f>
        <v>0</v>
      </c>
      <c r="R38" s="77">
        <f>DISPUTES_Total_Ind!R38+DISPUTES_Total_Grp!R38</f>
        <v>0</v>
      </c>
      <c r="S38" s="77">
        <f>DISPUTES_Total_Ind!S38+DISPUTES_Total_Grp!S38</f>
        <v>0</v>
      </c>
      <c r="T38" s="77">
        <f>DISPUTES_Total_Ind!T38+DISPUTES_Total_Grp!T38</f>
        <v>0</v>
      </c>
      <c r="U38" s="77">
        <f>DISPUTES_Total_Ind!U38+DISPUTES_Total_Grp!U38</f>
        <v>0</v>
      </c>
      <c r="V38" s="77">
        <f>DISPUTES_Total_Ind!V38+DISPUTES_Total_Grp!V38</f>
        <v>0</v>
      </c>
      <c r="W38" s="77">
        <f>DISPUTES_Total_Ind!W38+DISPUTES_Total_Grp!W38</f>
        <v>0</v>
      </c>
      <c r="X38" s="77">
        <f>DISPUTES_Total_Ind!X38+DISPUTES_Total_Grp!X38</f>
        <v>0</v>
      </c>
      <c r="Y38" s="77">
        <f>DISPUTES_Total_Ind!Y38+DISPUTES_Total_Grp!Y38</f>
        <v>0</v>
      </c>
      <c r="Z38" s="77">
        <f>DISPUTES_Total_Ind!Z38+DISPUTES_Total_Grp!Z38</f>
        <v>0</v>
      </c>
      <c r="AA38" s="77">
        <f>DISPUTES_Total_Ind!AA38+DISPUTES_Total_Grp!AA38</f>
        <v>0</v>
      </c>
      <c r="AB38" s="77">
        <f>DISPUTES_Total_Ind!AB38+DISPUTES_Total_Grp!AB38</f>
        <v>0</v>
      </c>
      <c r="AC38" s="77">
        <f>DISPUTES_Total_Ind!AC38+DISPUTES_Total_Grp!AC38</f>
        <v>0</v>
      </c>
      <c r="AD38" s="77">
        <f>DISPUTES_Total_Ind!AD38+DISPUTES_Total_Grp!AD38</f>
        <v>0</v>
      </c>
      <c r="AE38" s="77">
        <f>DISPUTES_Total_Ind!AE38+DISPUTES_Total_Grp!AE38</f>
        <v>0</v>
      </c>
      <c r="AF38" s="77">
        <f>DISPUTES_Total_Ind!AF38+DISPUTES_Total_Grp!AF38</f>
        <v>0</v>
      </c>
      <c r="AG38" s="77">
        <f>DISPUTES_Total_Ind!AG38+DISPUTES_Total_Grp!AG38</f>
        <v>0</v>
      </c>
      <c r="AH38" s="77">
        <f>DISPUTES_Total_Ind!AH38+DISPUTES_Total_Grp!AH38</f>
        <v>0</v>
      </c>
      <c r="AI38" s="77">
        <f>DISPUTES_Total_Ind!AI38+DISPUTES_Total_Grp!AI38</f>
        <v>0</v>
      </c>
      <c r="AJ38" s="77">
        <f>DISPUTES_Total_Ind!AJ38+DISPUTES_Total_Grp!AJ38</f>
        <v>0</v>
      </c>
      <c r="AK38" s="77">
        <f>DISPUTES_Total_Ind!AK38+DISPUTES_Total_Grp!AK38</f>
        <v>0</v>
      </c>
      <c r="AL38" s="77">
        <f>DISPUTES_Total_Ind!AL38+DISPUTES_Total_Grp!AL38</f>
        <v>0</v>
      </c>
      <c r="AM38" s="77">
        <f>DISPUTES_Total_Ind!AM38+DISPUTES_Total_Grp!AM38</f>
        <v>0</v>
      </c>
      <c r="AN38" s="77">
        <f>DISPUTES_Total_Ind!AN38+DISPUTES_Total_Grp!AN38</f>
        <v>0</v>
      </c>
      <c r="AO38" s="77">
        <f>DISPUTES_Total_Ind!AO38+DISPUTES_Total_Grp!AO38</f>
        <v>0</v>
      </c>
      <c r="AP38" s="77">
        <f>DISPUTES_Total_Ind!AP38+DISPUTES_Total_Grp!AP38</f>
        <v>0</v>
      </c>
      <c r="AQ38" s="77">
        <f>DISPUTES_Total_Ind!AQ38+DISPUTES_Total_Grp!AQ38</f>
        <v>0</v>
      </c>
      <c r="AR38" s="77">
        <f>DISPUTES_Total_Ind!AR38+DISPUTES_Total_Grp!AR38</f>
        <v>0</v>
      </c>
      <c r="AS38" s="77">
        <f>DISPUTES_Total_Ind!AS38+DISPUTES_Total_Grp!AS38</f>
        <v>0</v>
      </c>
      <c r="AT38" s="77">
        <f>DISPUTES_Total_Ind!AT38+DISPUTES_Total_Grp!AT38</f>
        <v>0</v>
      </c>
      <c r="AU38" s="77">
        <f>DISPUTES_Total_Ind!AU38+DISPUTES_Total_Grp!AU38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77">
        <f>DISPUTES_Total_Ind!F40+DISPUTES_Total_Grp!F40</f>
        <v>0</v>
      </c>
      <c r="G40" s="77">
        <f>DISPUTES_Total_Ind!G40+DISPUTES_Total_Grp!G40</f>
        <v>0</v>
      </c>
      <c r="H40" s="77">
        <f>DISPUTES_Total_Ind!H40+DISPUTES_Total_Grp!H40</f>
        <v>0</v>
      </c>
      <c r="I40" s="77">
        <f>DISPUTES_Total_Ind!I40+DISPUTES_Total_Grp!I40</f>
        <v>0</v>
      </c>
      <c r="J40" s="77">
        <f>DISPUTES_Total_Ind!J40+DISPUTES_Total_Grp!J40</f>
        <v>0</v>
      </c>
      <c r="K40" s="77">
        <f>DISPUTES_Total_Ind!K40+DISPUTES_Total_Grp!K40</f>
        <v>0</v>
      </c>
      <c r="L40" s="77">
        <f>DISPUTES_Total_Ind!L40+DISPUTES_Total_Grp!L40</f>
        <v>0</v>
      </c>
      <c r="M40" s="77">
        <f>DISPUTES_Total_Ind!M40+DISPUTES_Total_Grp!M40</f>
        <v>0</v>
      </c>
      <c r="N40" s="77">
        <f>DISPUTES_Total_Ind!N40+DISPUTES_Total_Grp!N40</f>
        <v>0</v>
      </c>
      <c r="O40" s="77">
        <f>DISPUTES_Total_Ind!O40+DISPUTES_Total_Grp!O40</f>
        <v>0</v>
      </c>
      <c r="P40" s="77">
        <f>DISPUTES_Total_Ind!P40+DISPUTES_Total_Grp!P40</f>
        <v>0</v>
      </c>
      <c r="Q40" s="77">
        <f>DISPUTES_Total_Ind!Q40+DISPUTES_Total_Grp!Q40</f>
        <v>0</v>
      </c>
      <c r="R40" s="77">
        <f>DISPUTES_Total_Ind!R40+DISPUTES_Total_Grp!R40</f>
        <v>0</v>
      </c>
      <c r="S40" s="77">
        <f>DISPUTES_Total_Ind!S40+DISPUTES_Total_Grp!S40</f>
        <v>0</v>
      </c>
      <c r="T40" s="77">
        <f>DISPUTES_Total_Ind!T40+DISPUTES_Total_Grp!T40</f>
        <v>0</v>
      </c>
      <c r="U40" s="77">
        <f>DISPUTES_Total_Ind!U40+DISPUTES_Total_Grp!U40</f>
        <v>0</v>
      </c>
      <c r="V40" s="77">
        <f>DISPUTES_Total_Ind!V40+DISPUTES_Total_Grp!V40</f>
        <v>0</v>
      </c>
      <c r="W40" s="77">
        <f>DISPUTES_Total_Ind!W40+DISPUTES_Total_Grp!W40</f>
        <v>0</v>
      </c>
      <c r="X40" s="77">
        <f>DISPUTES_Total_Ind!X40+DISPUTES_Total_Grp!X40</f>
        <v>0</v>
      </c>
      <c r="Y40" s="77">
        <f>DISPUTES_Total_Ind!Y40+DISPUTES_Total_Grp!Y40</f>
        <v>0</v>
      </c>
      <c r="Z40" s="77">
        <f>DISPUTES_Total_Ind!Z40+DISPUTES_Total_Grp!Z40</f>
        <v>0</v>
      </c>
      <c r="AA40" s="77">
        <f>DISPUTES_Total_Ind!AA40+DISPUTES_Total_Grp!AA40</f>
        <v>0</v>
      </c>
      <c r="AB40" s="77">
        <f>DISPUTES_Total_Ind!AB40+DISPUTES_Total_Grp!AB40</f>
        <v>0</v>
      </c>
      <c r="AC40" s="77">
        <f>DISPUTES_Total_Ind!AC40+DISPUTES_Total_Grp!AC40</f>
        <v>0</v>
      </c>
      <c r="AD40" s="77">
        <f>DISPUTES_Total_Ind!AD40+DISPUTES_Total_Grp!AD40</f>
        <v>0</v>
      </c>
      <c r="AE40" s="77">
        <f>DISPUTES_Total_Ind!AE40+DISPUTES_Total_Grp!AE40</f>
        <v>0</v>
      </c>
      <c r="AF40" s="77">
        <f>DISPUTES_Total_Ind!AF40+DISPUTES_Total_Grp!AF40</f>
        <v>0</v>
      </c>
      <c r="AG40" s="77">
        <f>DISPUTES_Total_Ind!AG40+DISPUTES_Total_Grp!AG40</f>
        <v>0</v>
      </c>
      <c r="AH40" s="77">
        <f>DISPUTES_Total_Ind!AH40+DISPUTES_Total_Grp!AH40</f>
        <v>0</v>
      </c>
      <c r="AI40" s="77">
        <f>DISPUTES_Total_Ind!AI40+DISPUTES_Total_Grp!AI40</f>
        <v>0</v>
      </c>
      <c r="AJ40" s="77">
        <f>DISPUTES_Total_Ind!AJ40+DISPUTES_Total_Grp!AJ40</f>
        <v>0</v>
      </c>
      <c r="AK40" s="77">
        <f>DISPUTES_Total_Ind!AK40+DISPUTES_Total_Grp!AK40</f>
        <v>0</v>
      </c>
      <c r="AL40" s="77">
        <f>DISPUTES_Total_Ind!AL40+DISPUTES_Total_Grp!AL40</f>
        <v>0</v>
      </c>
      <c r="AM40" s="77">
        <f>DISPUTES_Total_Ind!AM40+DISPUTES_Total_Grp!AM40</f>
        <v>0</v>
      </c>
      <c r="AN40" s="77">
        <f>DISPUTES_Total_Ind!AN40+DISPUTES_Total_Grp!AN40</f>
        <v>0</v>
      </c>
      <c r="AO40" s="77">
        <f>DISPUTES_Total_Ind!AO40+DISPUTES_Total_Grp!AO40</f>
        <v>0</v>
      </c>
      <c r="AP40" s="77">
        <f>DISPUTES_Total_Ind!AP40+DISPUTES_Total_Grp!AP40</f>
        <v>0</v>
      </c>
      <c r="AQ40" s="77">
        <f>DISPUTES_Total_Ind!AQ40+DISPUTES_Total_Grp!AQ40</f>
        <v>0</v>
      </c>
      <c r="AR40" s="77">
        <f>DISPUTES_Total_Ind!AR40+DISPUTES_Total_Grp!AR40</f>
        <v>0</v>
      </c>
      <c r="AS40" s="77">
        <f>DISPUTES_Total_Ind!AS40+DISPUTES_Total_Grp!AS40</f>
        <v>0</v>
      </c>
      <c r="AT40" s="77">
        <f>DISPUTES_Total_Ind!AT40+DISPUTES_Total_Grp!AT40</f>
        <v>0</v>
      </c>
      <c r="AU40" s="77">
        <f>DISPUTES_Total_Ind!AU40+DISPUTES_Total_Grp!AU40</f>
        <v>0</v>
      </c>
    </row>
    <row r="41" spans="1:47" x14ac:dyDescent="0.55000000000000004">
      <c r="A41" s="91"/>
      <c r="B41" s="28"/>
      <c r="C41" s="6"/>
      <c r="D41" s="74"/>
      <c r="E41" s="74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</row>
    <row r="42" spans="1:47" x14ac:dyDescent="0.55000000000000004">
      <c r="A42" s="91"/>
      <c r="B42" s="28"/>
      <c r="C42" s="6"/>
      <c r="D42" s="188" t="s">
        <v>543</v>
      </c>
      <c r="E42" s="50"/>
      <c r="F42" s="52">
        <f>DISPUTES_Total_Ind!F42+DISPUTES_Total_Grp!F42</f>
        <v>0</v>
      </c>
      <c r="G42" s="52">
        <f>DISPUTES_Total_Ind!G42+DISPUTES_Total_Grp!G42</f>
        <v>0</v>
      </c>
      <c r="H42" s="52">
        <f>DISPUTES_Total_Ind!H42+DISPUTES_Total_Grp!H42</f>
        <v>0</v>
      </c>
      <c r="I42" s="52">
        <f>DISPUTES_Total_Ind!I42+DISPUTES_Total_Grp!I42</f>
        <v>0</v>
      </c>
      <c r="J42" s="52">
        <f>DISPUTES_Total_Ind!J42+DISPUTES_Total_Grp!J42</f>
        <v>0</v>
      </c>
      <c r="K42" s="52">
        <f>DISPUTES_Total_Ind!K42+DISPUTES_Total_Grp!K42</f>
        <v>0</v>
      </c>
      <c r="L42" s="52">
        <f>DISPUTES_Total_Ind!L42+DISPUTES_Total_Grp!L42</f>
        <v>0</v>
      </c>
      <c r="M42" s="52">
        <f>DISPUTES_Total_Ind!M42+DISPUTES_Total_Grp!M42</f>
        <v>0</v>
      </c>
      <c r="N42" s="52">
        <f>DISPUTES_Total_Ind!N42+DISPUTES_Total_Grp!N42</f>
        <v>0</v>
      </c>
      <c r="O42" s="52">
        <f>DISPUTES_Total_Ind!O42+DISPUTES_Total_Grp!O42</f>
        <v>0</v>
      </c>
      <c r="P42" s="52">
        <f>DISPUTES_Total_Ind!P42+DISPUTES_Total_Grp!P42</f>
        <v>0</v>
      </c>
      <c r="Q42" s="52">
        <f>DISPUTES_Total_Ind!Q42+DISPUTES_Total_Grp!Q42</f>
        <v>0</v>
      </c>
      <c r="R42" s="52">
        <f>DISPUTES_Total_Ind!R42+DISPUTES_Total_Grp!R42</f>
        <v>0</v>
      </c>
      <c r="S42" s="52">
        <f>DISPUTES_Total_Ind!S42+DISPUTES_Total_Grp!S42</f>
        <v>0</v>
      </c>
      <c r="T42" s="52">
        <f>DISPUTES_Total_Ind!T42+DISPUTES_Total_Grp!T42</f>
        <v>0</v>
      </c>
      <c r="U42" s="52">
        <f>DISPUTES_Total_Ind!U42+DISPUTES_Total_Grp!U42</f>
        <v>0</v>
      </c>
      <c r="V42" s="52">
        <f>DISPUTES_Total_Ind!V42+DISPUTES_Total_Grp!V42</f>
        <v>0</v>
      </c>
      <c r="W42" s="52">
        <f>DISPUTES_Total_Ind!W42+DISPUTES_Total_Grp!W42</f>
        <v>0</v>
      </c>
      <c r="X42" s="52">
        <f>DISPUTES_Total_Ind!X42+DISPUTES_Total_Grp!X42</f>
        <v>0</v>
      </c>
      <c r="Y42" s="52">
        <f>DISPUTES_Total_Ind!Y42+DISPUTES_Total_Grp!Y42</f>
        <v>0</v>
      </c>
      <c r="Z42" s="52">
        <f>DISPUTES_Total_Ind!Z42+DISPUTES_Total_Grp!Z42</f>
        <v>0</v>
      </c>
      <c r="AA42" s="52">
        <f>DISPUTES_Total_Ind!AA42+DISPUTES_Total_Grp!AA42</f>
        <v>0</v>
      </c>
      <c r="AB42" s="52">
        <f>DISPUTES_Total_Ind!AB42+DISPUTES_Total_Grp!AB42</f>
        <v>0</v>
      </c>
      <c r="AC42" s="52">
        <f>DISPUTES_Total_Ind!AC42+DISPUTES_Total_Grp!AC42</f>
        <v>0</v>
      </c>
      <c r="AD42" s="52">
        <f>DISPUTES_Total_Ind!AD42+DISPUTES_Total_Grp!AD42</f>
        <v>0</v>
      </c>
      <c r="AE42" s="52">
        <f>DISPUTES_Total_Ind!AE42+DISPUTES_Total_Grp!AE42</f>
        <v>0</v>
      </c>
      <c r="AF42" s="52">
        <f>DISPUTES_Total_Ind!AF42+DISPUTES_Total_Grp!AF42</f>
        <v>0</v>
      </c>
      <c r="AG42" s="52">
        <f>DISPUTES_Total_Ind!AG42+DISPUTES_Total_Grp!AG42</f>
        <v>0</v>
      </c>
      <c r="AH42" s="52">
        <f>DISPUTES_Total_Ind!AH42+DISPUTES_Total_Grp!AH42</f>
        <v>0</v>
      </c>
      <c r="AI42" s="52">
        <f>DISPUTES_Total_Ind!AI42+DISPUTES_Total_Grp!AI42</f>
        <v>0</v>
      </c>
      <c r="AJ42" s="52">
        <f>DISPUTES_Total_Ind!AJ42+DISPUTES_Total_Grp!AJ42</f>
        <v>0</v>
      </c>
      <c r="AK42" s="52">
        <f>DISPUTES_Total_Ind!AK42+DISPUTES_Total_Grp!AK42</f>
        <v>0</v>
      </c>
      <c r="AL42" s="52">
        <f>DISPUTES_Total_Ind!AL42+DISPUTES_Total_Grp!AL42</f>
        <v>0</v>
      </c>
      <c r="AM42" s="52">
        <f>DISPUTES_Total_Ind!AM42+DISPUTES_Total_Grp!AM42</f>
        <v>0</v>
      </c>
      <c r="AN42" s="52">
        <f>DISPUTES_Total_Ind!AN42+DISPUTES_Total_Grp!AN42</f>
        <v>0</v>
      </c>
      <c r="AO42" s="52">
        <f>DISPUTES_Total_Ind!AO42+DISPUTES_Total_Grp!AO42</f>
        <v>0</v>
      </c>
      <c r="AP42" s="52">
        <f>DISPUTES_Total_Ind!AP42+DISPUTES_Total_Grp!AP42</f>
        <v>0</v>
      </c>
      <c r="AQ42" s="52">
        <f>DISPUTES_Total_Ind!AQ42+DISPUTES_Total_Grp!AQ42</f>
        <v>0</v>
      </c>
      <c r="AR42" s="52">
        <f>DISPUTES_Total_Ind!AR42+DISPUTES_Total_Grp!AR42</f>
        <v>0</v>
      </c>
      <c r="AS42" s="52">
        <f>DISPUTES_Total_Ind!AS42+DISPUTES_Total_Grp!AS42</f>
        <v>0</v>
      </c>
      <c r="AT42" s="52">
        <f>DISPUTES_Total_Ind!AT42+DISPUTES_Total_Grp!AT42</f>
        <v>0</v>
      </c>
      <c r="AU42" s="52">
        <f>DISPUTES_Total_Ind!AU42+DISPUTES_Total_Grp!AU42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77">
        <f>DISPUTES_Total_Ind!F46+DISPUTES_Total_Grp!F46</f>
        <v>0</v>
      </c>
      <c r="G46" s="77">
        <f>DISPUTES_Total_Ind!G46+DISPUTES_Total_Grp!G46</f>
        <v>0</v>
      </c>
      <c r="H46" s="77">
        <f>DISPUTES_Total_Ind!H46+DISPUTES_Total_Grp!H46</f>
        <v>0</v>
      </c>
      <c r="I46" s="77">
        <f>DISPUTES_Total_Ind!I46+DISPUTES_Total_Grp!I46</f>
        <v>0</v>
      </c>
      <c r="J46" s="77">
        <f>DISPUTES_Total_Ind!J46+DISPUTES_Total_Grp!J46</f>
        <v>0</v>
      </c>
      <c r="K46" s="77">
        <f>DISPUTES_Total_Ind!K46+DISPUTES_Total_Grp!K46</f>
        <v>0</v>
      </c>
      <c r="L46" s="77">
        <f>DISPUTES_Total_Ind!L46+DISPUTES_Total_Grp!L46</f>
        <v>0</v>
      </c>
      <c r="M46" s="77">
        <f>DISPUTES_Total_Ind!M46+DISPUTES_Total_Grp!M46</f>
        <v>0</v>
      </c>
      <c r="N46" s="77">
        <f>DISPUTES_Total_Ind!N46+DISPUTES_Total_Grp!N46</f>
        <v>0</v>
      </c>
      <c r="O46" s="77">
        <f>DISPUTES_Total_Ind!O46+DISPUTES_Total_Grp!O46</f>
        <v>0</v>
      </c>
      <c r="P46" s="77">
        <f>DISPUTES_Total_Ind!P46+DISPUTES_Total_Grp!P46</f>
        <v>0</v>
      </c>
      <c r="Q46" s="77">
        <f>DISPUTES_Total_Ind!Q46+DISPUTES_Total_Grp!Q46</f>
        <v>0</v>
      </c>
      <c r="R46" s="77">
        <f>DISPUTES_Total_Ind!R46+DISPUTES_Total_Grp!R46</f>
        <v>0</v>
      </c>
      <c r="S46" s="77">
        <f>DISPUTES_Total_Ind!S46+DISPUTES_Total_Grp!S46</f>
        <v>0</v>
      </c>
      <c r="T46" s="77">
        <f>DISPUTES_Total_Ind!T46+DISPUTES_Total_Grp!T46</f>
        <v>0</v>
      </c>
      <c r="U46" s="77">
        <f>DISPUTES_Total_Ind!U46+DISPUTES_Total_Grp!U46</f>
        <v>0</v>
      </c>
      <c r="V46" s="77">
        <f>DISPUTES_Total_Ind!V46+DISPUTES_Total_Grp!V46</f>
        <v>0</v>
      </c>
      <c r="W46" s="77">
        <f>DISPUTES_Total_Ind!W46+DISPUTES_Total_Grp!W46</f>
        <v>0</v>
      </c>
      <c r="X46" s="77">
        <f>DISPUTES_Total_Ind!X46+DISPUTES_Total_Grp!X46</f>
        <v>0</v>
      </c>
      <c r="Y46" s="77">
        <f>DISPUTES_Total_Ind!Y46+DISPUTES_Total_Grp!Y46</f>
        <v>0</v>
      </c>
      <c r="Z46" s="77">
        <f>DISPUTES_Total_Ind!Z46+DISPUTES_Total_Grp!Z46</f>
        <v>0</v>
      </c>
      <c r="AA46" s="77">
        <f>DISPUTES_Total_Ind!AA46+DISPUTES_Total_Grp!AA46</f>
        <v>0</v>
      </c>
      <c r="AB46" s="77">
        <f>DISPUTES_Total_Ind!AB46+DISPUTES_Total_Grp!AB46</f>
        <v>0</v>
      </c>
      <c r="AC46" s="77">
        <f>DISPUTES_Total_Ind!AC46+DISPUTES_Total_Grp!AC46</f>
        <v>0</v>
      </c>
      <c r="AD46" s="77">
        <f>DISPUTES_Total_Ind!AD46+DISPUTES_Total_Grp!AD46</f>
        <v>0</v>
      </c>
      <c r="AE46" s="77">
        <f>DISPUTES_Total_Ind!AE46+DISPUTES_Total_Grp!AE46</f>
        <v>0</v>
      </c>
      <c r="AF46" s="77">
        <f>DISPUTES_Total_Ind!AF46+DISPUTES_Total_Grp!AF46</f>
        <v>0</v>
      </c>
      <c r="AG46" s="77">
        <f>DISPUTES_Total_Ind!AG46+DISPUTES_Total_Grp!AG46</f>
        <v>0</v>
      </c>
      <c r="AH46" s="77">
        <f>DISPUTES_Total_Ind!AH46+DISPUTES_Total_Grp!AH46</f>
        <v>0</v>
      </c>
      <c r="AI46" s="77">
        <f>DISPUTES_Total_Ind!AI46+DISPUTES_Total_Grp!AI46</f>
        <v>0</v>
      </c>
      <c r="AJ46" s="77">
        <f>DISPUTES_Total_Ind!AJ46+DISPUTES_Total_Grp!AJ46</f>
        <v>0</v>
      </c>
      <c r="AK46" s="77">
        <f>DISPUTES_Total_Ind!AK46+DISPUTES_Total_Grp!AK46</f>
        <v>0</v>
      </c>
      <c r="AL46" s="77">
        <f>DISPUTES_Total_Ind!AL46+DISPUTES_Total_Grp!AL46</f>
        <v>0</v>
      </c>
      <c r="AM46" s="77">
        <f>DISPUTES_Total_Ind!AM46+DISPUTES_Total_Grp!AM46</f>
        <v>0</v>
      </c>
      <c r="AN46" s="77">
        <f>DISPUTES_Total_Ind!AN46+DISPUTES_Total_Grp!AN46</f>
        <v>0</v>
      </c>
      <c r="AO46" s="77">
        <f>DISPUTES_Total_Ind!AO46+DISPUTES_Total_Grp!AO46</f>
        <v>0</v>
      </c>
      <c r="AP46" s="77">
        <f>DISPUTES_Total_Ind!AP46+DISPUTES_Total_Grp!AP46</f>
        <v>0</v>
      </c>
      <c r="AQ46" s="77">
        <f>DISPUTES_Total_Ind!AQ46+DISPUTES_Total_Grp!AQ46</f>
        <v>0</v>
      </c>
      <c r="AR46" s="77">
        <f>DISPUTES_Total_Ind!AR46+DISPUTES_Total_Grp!AR46</f>
        <v>0</v>
      </c>
      <c r="AS46" s="77">
        <f>DISPUTES_Total_Ind!AS46+DISPUTES_Total_Grp!AS46</f>
        <v>0</v>
      </c>
      <c r="AT46" s="77">
        <f>DISPUTES_Total_Ind!AT46+DISPUTES_Total_Grp!AT46</f>
        <v>0</v>
      </c>
      <c r="AU46" s="77">
        <f>DISPUTES_Total_Ind!AU46+DISPUTES_Total_Grp!AU46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>DISPUTES_Total_Ind!F48+DISPUTES_Total_Grp!F48</f>
        <v>0</v>
      </c>
      <c r="G48" s="77">
        <f>DISPUTES_Total_Ind!G48+DISPUTES_Total_Grp!G48</f>
        <v>0</v>
      </c>
      <c r="H48" s="77">
        <f>DISPUTES_Total_Ind!H48+DISPUTES_Total_Grp!H48</f>
        <v>0</v>
      </c>
      <c r="I48" s="77">
        <f>DISPUTES_Total_Ind!I48+DISPUTES_Total_Grp!I48</f>
        <v>0</v>
      </c>
      <c r="J48" s="77">
        <f>DISPUTES_Total_Ind!J48+DISPUTES_Total_Grp!J48</f>
        <v>0</v>
      </c>
      <c r="K48" s="77">
        <f>DISPUTES_Total_Ind!K48+DISPUTES_Total_Grp!K48</f>
        <v>0</v>
      </c>
      <c r="L48" s="77">
        <f>DISPUTES_Total_Ind!L48+DISPUTES_Total_Grp!L48</f>
        <v>0</v>
      </c>
      <c r="M48" s="77">
        <f>DISPUTES_Total_Ind!M48+DISPUTES_Total_Grp!M48</f>
        <v>0</v>
      </c>
      <c r="N48" s="77">
        <f>DISPUTES_Total_Ind!N48+DISPUTES_Total_Grp!N48</f>
        <v>0</v>
      </c>
      <c r="O48" s="77">
        <f>DISPUTES_Total_Ind!O48+DISPUTES_Total_Grp!O48</f>
        <v>0</v>
      </c>
      <c r="P48" s="77">
        <f>DISPUTES_Total_Ind!P48+DISPUTES_Total_Grp!P48</f>
        <v>0</v>
      </c>
      <c r="Q48" s="77">
        <f>DISPUTES_Total_Ind!Q48+DISPUTES_Total_Grp!Q48</f>
        <v>0</v>
      </c>
      <c r="R48" s="77">
        <f>DISPUTES_Total_Ind!R48+DISPUTES_Total_Grp!R48</f>
        <v>0</v>
      </c>
      <c r="S48" s="77">
        <f>DISPUTES_Total_Ind!S48+DISPUTES_Total_Grp!S48</f>
        <v>0</v>
      </c>
      <c r="T48" s="77">
        <f>DISPUTES_Total_Ind!T48+DISPUTES_Total_Grp!T48</f>
        <v>0</v>
      </c>
      <c r="U48" s="77">
        <f>DISPUTES_Total_Ind!U48+DISPUTES_Total_Grp!U48</f>
        <v>0</v>
      </c>
      <c r="V48" s="77">
        <f>DISPUTES_Total_Ind!V48+DISPUTES_Total_Grp!V48</f>
        <v>0</v>
      </c>
      <c r="W48" s="77">
        <f>DISPUTES_Total_Ind!W48+DISPUTES_Total_Grp!W48</f>
        <v>0</v>
      </c>
      <c r="X48" s="77">
        <f>DISPUTES_Total_Ind!X48+DISPUTES_Total_Grp!X48</f>
        <v>0</v>
      </c>
      <c r="Y48" s="77">
        <f>DISPUTES_Total_Ind!Y48+DISPUTES_Total_Grp!Y48</f>
        <v>0</v>
      </c>
      <c r="Z48" s="77">
        <f>DISPUTES_Total_Ind!Z48+DISPUTES_Total_Grp!Z48</f>
        <v>0</v>
      </c>
      <c r="AA48" s="77">
        <f>DISPUTES_Total_Ind!AA48+DISPUTES_Total_Grp!AA48</f>
        <v>0</v>
      </c>
      <c r="AB48" s="77">
        <f>DISPUTES_Total_Ind!AB48+DISPUTES_Total_Grp!AB48</f>
        <v>0</v>
      </c>
      <c r="AC48" s="77">
        <f>DISPUTES_Total_Ind!AC48+DISPUTES_Total_Grp!AC48</f>
        <v>0</v>
      </c>
      <c r="AD48" s="77">
        <f>DISPUTES_Total_Ind!AD48+DISPUTES_Total_Grp!AD48</f>
        <v>0</v>
      </c>
      <c r="AE48" s="77">
        <f>DISPUTES_Total_Ind!AE48+DISPUTES_Total_Grp!AE48</f>
        <v>0</v>
      </c>
      <c r="AF48" s="77">
        <f>DISPUTES_Total_Ind!AF48+DISPUTES_Total_Grp!AF48</f>
        <v>0</v>
      </c>
      <c r="AG48" s="77">
        <f>DISPUTES_Total_Ind!AG48+DISPUTES_Total_Grp!AG48</f>
        <v>0</v>
      </c>
      <c r="AH48" s="77">
        <f>DISPUTES_Total_Ind!AH48+DISPUTES_Total_Grp!AH48</f>
        <v>0</v>
      </c>
      <c r="AI48" s="77">
        <f>DISPUTES_Total_Ind!AI48+DISPUTES_Total_Grp!AI48</f>
        <v>0</v>
      </c>
      <c r="AJ48" s="77">
        <f>DISPUTES_Total_Ind!AJ48+DISPUTES_Total_Grp!AJ48</f>
        <v>0</v>
      </c>
      <c r="AK48" s="77">
        <f>DISPUTES_Total_Ind!AK48+DISPUTES_Total_Grp!AK48</f>
        <v>0</v>
      </c>
      <c r="AL48" s="77">
        <f>DISPUTES_Total_Ind!AL48+DISPUTES_Total_Grp!AL48</f>
        <v>0</v>
      </c>
      <c r="AM48" s="77">
        <f>DISPUTES_Total_Ind!AM48+DISPUTES_Total_Grp!AM48</f>
        <v>0</v>
      </c>
      <c r="AN48" s="77">
        <f>DISPUTES_Total_Ind!AN48+DISPUTES_Total_Grp!AN48</f>
        <v>0</v>
      </c>
      <c r="AO48" s="77">
        <f>DISPUTES_Total_Ind!AO48+DISPUTES_Total_Grp!AO48</f>
        <v>0</v>
      </c>
      <c r="AP48" s="77">
        <f>DISPUTES_Total_Ind!AP48+DISPUTES_Total_Grp!AP48</f>
        <v>0</v>
      </c>
      <c r="AQ48" s="77">
        <f>DISPUTES_Total_Ind!AQ48+DISPUTES_Total_Grp!AQ48</f>
        <v>0</v>
      </c>
      <c r="AR48" s="77">
        <f>DISPUTES_Total_Ind!AR48+DISPUTES_Total_Grp!AR48</f>
        <v>0</v>
      </c>
      <c r="AS48" s="77">
        <f>DISPUTES_Total_Ind!AS48+DISPUTES_Total_Grp!AS48</f>
        <v>0</v>
      </c>
      <c r="AT48" s="77">
        <f>DISPUTES_Total_Ind!AT48+DISPUTES_Total_Grp!AT48</f>
        <v>0</v>
      </c>
      <c r="AU48" s="77">
        <f>DISPUTES_Total_Ind!AU48+DISPUTES_Total_Grp!AU48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77">
        <f>DISPUTES_Total_Ind!F49+DISPUTES_Total_Grp!F49</f>
        <v>0</v>
      </c>
      <c r="G49" s="77">
        <f>DISPUTES_Total_Ind!G49+DISPUTES_Total_Grp!G49</f>
        <v>0</v>
      </c>
      <c r="H49" s="77">
        <f>DISPUTES_Total_Ind!H49+DISPUTES_Total_Grp!H49</f>
        <v>0</v>
      </c>
      <c r="I49" s="77">
        <f>DISPUTES_Total_Ind!I49+DISPUTES_Total_Grp!I49</f>
        <v>0</v>
      </c>
      <c r="J49" s="77">
        <f>DISPUTES_Total_Ind!J49+DISPUTES_Total_Grp!J49</f>
        <v>0</v>
      </c>
      <c r="K49" s="77">
        <f>DISPUTES_Total_Ind!K49+DISPUTES_Total_Grp!K49</f>
        <v>0</v>
      </c>
      <c r="L49" s="77">
        <f>DISPUTES_Total_Ind!L49+DISPUTES_Total_Grp!L49</f>
        <v>0</v>
      </c>
      <c r="M49" s="77">
        <f>DISPUTES_Total_Ind!M49+DISPUTES_Total_Grp!M49</f>
        <v>0</v>
      </c>
      <c r="N49" s="77">
        <f>DISPUTES_Total_Ind!N49+DISPUTES_Total_Grp!N49</f>
        <v>0</v>
      </c>
      <c r="O49" s="77">
        <f>DISPUTES_Total_Ind!O49+DISPUTES_Total_Grp!O49</f>
        <v>0</v>
      </c>
      <c r="P49" s="77">
        <f>DISPUTES_Total_Ind!P49+DISPUTES_Total_Grp!P49</f>
        <v>0</v>
      </c>
      <c r="Q49" s="77">
        <f>DISPUTES_Total_Ind!Q49+DISPUTES_Total_Grp!Q49</f>
        <v>0</v>
      </c>
      <c r="R49" s="77">
        <f>DISPUTES_Total_Ind!R49+DISPUTES_Total_Grp!R49</f>
        <v>0</v>
      </c>
      <c r="S49" s="77">
        <f>DISPUTES_Total_Ind!S49+DISPUTES_Total_Grp!S49</f>
        <v>0</v>
      </c>
      <c r="T49" s="77">
        <f>DISPUTES_Total_Ind!T49+DISPUTES_Total_Grp!T49</f>
        <v>0</v>
      </c>
      <c r="U49" s="77">
        <f>DISPUTES_Total_Ind!U49+DISPUTES_Total_Grp!U49</f>
        <v>0</v>
      </c>
      <c r="V49" s="77">
        <f>DISPUTES_Total_Ind!V49+DISPUTES_Total_Grp!V49</f>
        <v>0</v>
      </c>
      <c r="W49" s="77">
        <f>DISPUTES_Total_Ind!W49+DISPUTES_Total_Grp!W49</f>
        <v>0</v>
      </c>
      <c r="X49" s="77">
        <f>DISPUTES_Total_Ind!X49+DISPUTES_Total_Grp!X49</f>
        <v>0</v>
      </c>
      <c r="Y49" s="77">
        <f>DISPUTES_Total_Ind!Y49+DISPUTES_Total_Grp!Y49</f>
        <v>0</v>
      </c>
      <c r="Z49" s="77">
        <f>DISPUTES_Total_Ind!Z49+DISPUTES_Total_Grp!Z49</f>
        <v>0</v>
      </c>
      <c r="AA49" s="77">
        <f>DISPUTES_Total_Ind!AA49+DISPUTES_Total_Grp!AA49</f>
        <v>0</v>
      </c>
      <c r="AB49" s="77">
        <f>DISPUTES_Total_Ind!AB49+DISPUTES_Total_Grp!AB49</f>
        <v>0</v>
      </c>
      <c r="AC49" s="77">
        <f>DISPUTES_Total_Ind!AC49+DISPUTES_Total_Grp!AC49</f>
        <v>0</v>
      </c>
      <c r="AD49" s="77">
        <f>DISPUTES_Total_Ind!AD49+DISPUTES_Total_Grp!AD49</f>
        <v>0</v>
      </c>
      <c r="AE49" s="77">
        <f>DISPUTES_Total_Ind!AE49+DISPUTES_Total_Grp!AE49</f>
        <v>0</v>
      </c>
      <c r="AF49" s="77">
        <f>DISPUTES_Total_Ind!AF49+DISPUTES_Total_Grp!AF49</f>
        <v>0</v>
      </c>
      <c r="AG49" s="77">
        <f>DISPUTES_Total_Ind!AG49+DISPUTES_Total_Grp!AG49</f>
        <v>0</v>
      </c>
      <c r="AH49" s="77">
        <f>DISPUTES_Total_Ind!AH49+DISPUTES_Total_Grp!AH49</f>
        <v>0</v>
      </c>
      <c r="AI49" s="77">
        <f>DISPUTES_Total_Ind!AI49+DISPUTES_Total_Grp!AI49</f>
        <v>0</v>
      </c>
      <c r="AJ49" s="77">
        <f>DISPUTES_Total_Ind!AJ49+DISPUTES_Total_Grp!AJ49</f>
        <v>0</v>
      </c>
      <c r="AK49" s="77">
        <f>DISPUTES_Total_Ind!AK49+DISPUTES_Total_Grp!AK49</f>
        <v>0</v>
      </c>
      <c r="AL49" s="77">
        <f>DISPUTES_Total_Ind!AL49+DISPUTES_Total_Grp!AL49</f>
        <v>0</v>
      </c>
      <c r="AM49" s="77">
        <f>DISPUTES_Total_Ind!AM49+DISPUTES_Total_Grp!AM49</f>
        <v>0</v>
      </c>
      <c r="AN49" s="77">
        <f>DISPUTES_Total_Ind!AN49+DISPUTES_Total_Grp!AN49</f>
        <v>0</v>
      </c>
      <c r="AO49" s="77">
        <f>DISPUTES_Total_Ind!AO49+DISPUTES_Total_Grp!AO49</f>
        <v>0</v>
      </c>
      <c r="AP49" s="77">
        <f>DISPUTES_Total_Ind!AP49+DISPUTES_Total_Grp!AP49</f>
        <v>0</v>
      </c>
      <c r="AQ49" s="77">
        <f>DISPUTES_Total_Ind!AQ49+DISPUTES_Total_Grp!AQ49</f>
        <v>0</v>
      </c>
      <c r="AR49" s="77">
        <f>DISPUTES_Total_Ind!AR49+DISPUTES_Total_Grp!AR49</f>
        <v>0</v>
      </c>
      <c r="AS49" s="77">
        <f>DISPUTES_Total_Ind!AS49+DISPUTES_Total_Grp!AS49</f>
        <v>0</v>
      </c>
      <c r="AT49" s="77">
        <f>DISPUTES_Total_Ind!AT49+DISPUTES_Total_Grp!AT49</f>
        <v>0</v>
      </c>
      <c r="AU49" s="77">
        <f>DISPUTES_Total_Ind!AU49+DISPUTES_Total_Grp!AU49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77">
        <f>DISPUTES_Total_Ind!F50+DISPUTES_Total_Grp!F50</f>
        <v>0</v>
      </c>
      <c r="G50" s="77">
        <f>DISPUTES_Total_Ind!G50+DISPUTES_Total_Grp!G50</f>
        <v>0</v>
      </c>
      <c r="H50" s="77">
        <f>DISPUTES_Total_Ind!H50+DISPUTES_Total_Grp!H50</f>
        <v>0</v>
      </c>
      <c r="I50" s="77">
        <f>DISPUTES_Total_Ind!I50+DISPUTES_Total_Grp!I50</f>
        <v>0</v>
      </c>
      <c r="J50" s="77">
        <f>DISPUTES_Total_Ind!J50+DISPUTES_Total_Grp!J50</f>
        <v>0</v>
      </c>
      <c r="K50" s="77">
        <f>DISPUTES_Total_Ind!K50+DISPUTES_Total_Grp!K50</f>
        <v>0</v>
      </c>
      <c r="L50" s="77">
        <f>DISPUTES_Total_Ind!L50+DISPUTES_Total_Grp!L50</f>
        <v>0</v>
      </c>
      <c r="M50" s="77">
        <f>DISPUTES_Total_Ind!M50+DISPUTES_Total_Grp!M50</f>
        <v>0</v>
      </c>
      <c r="N50" s="77">
        <f>DISPUTES_Total_Ind!N50+DISPUTES_Total_Grp!N50</f>
        <v>0</v>
      </c>
      <c r="O50" s="77">
        <f>DISPUTES_Total_Ind!O50+DISPUTES_Total_Grp!O50</f>
        <v>0</v>
      </c>
      <c r="P50" s="77">
        <f>DISPUTES_Total_Ind!P50+DISPUTES_Total_Grp!P50</f>
        <v>0</v>
      </c>
      <c r="Q50" s="77">
        <f>DISPUTES_Total_Ind!Q50+DISPUTES_Total_Grp!Q50</f>
        <v>0</v>
      </c>
      <c r="R50" s="77">
        <f>DISPUTES_Total_Ind!R50+DISPUTES_Total_Grp!R50</f>
        <v>0</v>
      </c>
      <c r="S50" s="77">
        <f>DISPUTES_Total_Ind!S50+DISPUTES_Total_Grp!S50</f>
        <v>0</v>
      </c>
      <c r="T50" s="77">
        <f>DISPUTES_Total_Ind!T50+DISPUTES_Total_Grp!T50</f>
        <v>0</v>
      </c>
      <c r="U50" s="77">
        <f>DISPUTES_Total_Ind!U50+DISPUTES_Total_Grp!U50</f>
        <v>0</v>
      </c>
      <c r="V50" s="77">
        <f>DISPUTES_Total_Ind!V50+DISPUTES_Total_Grp!V50</f>
        <v>0</v>
      </c>
      <c r="W50" s="77">
        <f>DISPUTES_Total_Ind!W50+DISPUTES_Total_Grp!W50</f>
        <v>0</v>
      </c>
      <c r="X50" s="77">
        <f>DISPUTES_Total_Ind!X50+DISPUTES_Total_Grp!X50</f>
        <v>0</v>
      </c>
      <c r="Y50" s="77">
        <f>DISPUTES_Total_Ind!Y50+DISPUTES_Total_Grp!Y50</f>
        <v>0</v>
      </c>
      <c r="Z50" s="77">
        <f>DISPUTES_Total_Ind!Z50+DISPUTES_Total_Grp!Z50</f>
        <v>0</v>
      </c>
      <c r="AA50" s="77">
        <f>DISPUTES_Total_Ind!AA50+DISPUTES_Total_Grp!AA50</f>
        <v>0</v>
      </c>
      <c r="AB50" s="77">
        <f>DISPUTES_Total_Ind!AB50+DISPUTES_Total_Grp!AB50</f>
        <v>0</v>
      </c>
      <c r="AC50" s="77">
        <f>DISPUTES_Total_Ind!AC50+DISPUTES_Total_Grp!AC50</f>
        <v>0</v>
      </c>
      <c r="AD50" s="77">
        <f>DISPUTES_Total_Ind!AD50+DISPUTES_Total_Grp!AD50</f>
        <v>0</v>
      </c>
      <c r="AE50" s="77">
        <f>DISPUTES_Total_Ind!AE50+DISPUTES_Total_Grp!AE50</f>
        <v>0</v>
      </c>
      <c r="AF50" s="77">
        <f>DISPUTES_Total_Ind!AF50+DISPUTES_Total_Grp!AF50</f>
        <v>0</v>
      </c>
      <c r="AG50" s="77">
        <f>DISPUTES_Total_Ind!AG50+DISPUTES_Total_Grp!AG50</f>
        <v>0</v>
      </c>
      <c r="AH50" s="77">
        <f>DISPUTES_Total_Ind!AH50+DISPUTES_Total_Grp!AH50</f>
        <v>0</v>
      </c>
      <c r="AI50" s="77">
        <f>DISPUTES_Total_Ind!AI50+DISPUTES_Total_Grp!AI50</f>
        <v>0</v>
      </c>
      <c r="AJ50" s="77">
        <f>DISPUTES_Total_Ind!AJ50+DISPUTES_Total_Grp!AJ50</f>
        <v>0</v>
      </c>
      <c r="AK50" s="77">
        <f>DISPUTES_Total_Ind!AK50+DISPUTES_Total_Grp!AK50</f>
        <v>0</v>
      </c>
      <c r="AL50" s="77">
        <f>DISPUTES_Total_Ind!AL50+DISPUTES_Total_Grp!AL50</f>
        <v>0</v>
      </c>
      <c r="AM50" s="77">
        <f>DISPUTES_Total_Ind!AM50+DISPUTES_Total_Grp!AM50</f>
        <v>0</v>
      </c>
      <c r="AN50" s="77">
        <f>DISPUTES_Total_Ind!AN50+DISPUTES_Total_Grp!AN50</f>
        <v>0</v>
      </c>
      <c r="AO50" s="77">
        <f>DISPUTES_Total_Ind!AO50+DISPUTES_Total_Grp!AO50</f>
        <v>0</v>
      </c>
      <c r="AP50" s="77">
        <f>DISPUTES_Total_Ind!AP50+DISPUTES_Total_Grp!AP50</f>
        <v>0</v>
      </c>
      <c r="AQ50" s="77">
        <f>DISPUTES_Total_Ind!AQ50+DISPUTES_Total_Grp!AQ50</f>
        <v>0</v>
      </c>
      <c r="AR50" s="77">
        <f>DISPUTES_Total_Ind!AR50+DISPUTES_Total_Grp!AR50</f>
        <v>0</v>
      </c>
      <c r="AS50" s="77">
        <f>DISPUTES_Total_Ind!AS50+DISPUTES_Total_Grp!AS50</f>
        <v>0</v>
      </c>
      <c r="AT50" s="77">
        <f>DISPUTES_Total_Ind!AT50+DISPUTES_Total_Grp!AT50</f>
        <v>0</v>
      </c>
      <c r="AU50" s="77">
        <f>DISPUTES_Total_Ind!AU50+DISPUTES_Total_Grp!AU50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77">
        <f>DISPUTES_Total_Ind!F51+DISPUTES_Total_Grp!F51</f>
        <v>0</v>
      </c>
      <c r="G51" s="77">
        <f>DISPUTES_Total_Ind!G51+DISPUTES_Total_Grp!G51</f>
        <v>0</v>
      </c>
      <c r="H51" s="77">
        <f>DISPUTES_Total_Ind!H51+DISPUTES_Total_Grp!H51</f>
        <v>0</v>
      </c>
      <c r="I51" s="77">
        <f>DISPUTES_Total_Ind!I51+DISPUTES_Total_Grp!I51</f>
        <v>0</v>
      </c>
      <c r="J51" s="77">
        <f>DISPUTES_Total_Ind!J51+DISPUTES_Total_Grp!J51</f>
        <v>0</v>
      </c>
      <c r="K51" s="77">
        <f>DISPUTES_Total_Ind!K51+DISPUTES_Total_Grp!K51</f>
        <v>0</v>
      </c>
      <c r="L51" s="77">
        <f>DISPUTES_Total_Ind!L51+DISPUTES_Total_Grp!L51</f>
        <v>0</v>
      </c>
      <c r="M51" s="77">
        <f>DISPUTES_Total_Ind!M51+DISPUTES_Total_Grp!M51</f>
        <v>0</v>
      </c>
      <c r="N51" s="77">
        <f>DISPUTES_Total_Ind!N51+DISPUTES_Total_Grp!N51</f>
        <v>0</v>
      </c>
      <c r="O51" s="77">
        <f>DISPUTES_Total_Ind!O51+DISPUTES_Total_Grp!O51</f>
        <v>0</v>
      </c>
      <c r="P51" s="77">
        <f>DISPUTES_Total_Ind!P51+DISPUTES_Total_Grp!P51</f>
        <v>0</v>
      </c>
      <c r="Q51" s="77">
        <f>DISPUTES_Total_Ind!Q51+DISPUTES_Total_Grp!Q51</f>
        <v>0</v>
      </c>
      <c r="R51" s="77">
        <f>DISPUTES_Total_Ind!R51+DISPUTES_Total_Grp!R51</f>
        <v>0</v>
      </c>
      <c r="S51" s="77">
        <f>DISPUTES_Total_Ind!S51+DISPUTES_Total_Grp!S51</f>
        <v>0</v>
      </c>
      <c r="T51" s="77">
        <f>DISPUTES_Total_Ind!T51+DISPUTES_Total_Grp!T51</f>
        <v>0</v>
      </c>
      <c r="U51" s="77">
        <f>DISPUTES_Total_Ind!U51+DISPUTES_Total_Grp!U51</f>
        <v>0</v>
      </c>
      <c r="V51" s="77">
        <f>DISPUTES_Total_Ind!V51+DISPUTES_Total_Grp!V51</f>
        <v>0</v>
      </c>
      <c r="W51" s="77">
        <f>DISPUTES_Total_Ind!W51+DISPUTES_Total_Grp!W51</f>
        <v>0</v>
      </c>
      <c r="X51" s="77">
        <f>DISPUTES_Total_Ind!X51+DISPUTES_Total_Grp!X51</f>
        <v>0</v>
      </c>
      <c r="Y51" s="77">
        <f>DISPUTES_Total_Ind!Y51+DISPUTES_Total_Grp!Y51</f>
        <v>0</v>
      </c>
      <c r="Z51" s="77">
        <f>DISPUTES_Total_Ind!Z51+DISPUTES_Total_Grp!Z51</f>
        <v>0</v>
      </c>
      <c r="AA51" s="77">
        <f>DISPUTES_Total_Ind!AA51+DISPUTES_Total_Grp!AA51</f>
        <v>0</v>
      </c>
      <c r="AB51" s="77">
        <f>DISPUTES_Total_Ind!AB51+DISPUTES_Total_Grp!AB51</f>
        <v>0</v>
      </c>
      <c r="AC51" s="77">
        <f>DISPUTES_Total_Ind!AC51+DISPUTES_Total_Grp!AC51</f>
        <v>0</v>
      </c>
      <c r="AD51" s="77">
        <f>DISPUTES_Total_Ind!AD51+DISPUTES_Total_Grp!AD51</f>
        <v>0</v>
      </c>
      <c r="AE51" s="77">
        <f>DISPUTES_Total_Ind!AE51+DISPUTES_Total_Grp!AE51</f>
        <v>0</v>
      </c>
      <c r="AF51" s="77">
        <f>DISPUTES_Total_Ind!AF51+DISPUTES_Total_Grp!AF51</f>
        <v>0</v>
      </c>
      <c r="AG51" s="77">
        <f>DISPUTES_Total_Ind!AG51+DISPUTES_Total_Grp!AG51</f>
        <v>0</v>
      </c>
      <c r="AH51" s="77">
        <f>DISPUTES_Total_Ind!AH51+DISPUTES_Total_Grp!AH51</f>
        <v>0</v>
      </c>
      <c r="AI51" s="77">
        <f>DISPUTES_Total_Ind!AI51+DISPUTES_Total_Grp!AI51</f>
        <v>0</v>
      </c>
      <c r="AJ51" s="77">
        <f>DISPUTES_Total_Ind!AJ51+DISPUTES_Total_Grp!AJ51</f>
        <v>0</v>
      </c>
      <c r="AK51" s="77">
        <f>DISPUTES_Total_Ind!AK51+DISPUTES_Total_Grp!AK51</f>
        <v>0</v>
      </c>
      <c r="AL51" s="77">
        <f>DISPUTES_Total_Ind!AL51+DISPUTES_Total_Grp!AL51</f>
        <v>0</v>
      </c>
      <c r="AM51" s="77">
        <f>DISPUTES_Total_Ind!AM51+DISPUTES_Total_Grp!AM51</f>
        <v>0</v>
      </c>
      <c r="AN51" s="77">
        <f>DISPUTES_Total_Ind!AN51+DISPUTES_Total_Grp!AN51</f>
        <v>0</v>
      </c>
      <c r="AO51" s="77">
        <f>DISPUTES_Total_Ind!AO51+DISPUTES_Total_Grp!AO51</f>
        <v>0</v>
      </c>
      <c r="AP51" s="77">
        <f>DISPUTES_Total_Ind!AP51+DISPUTES_Total_Grp!AP51</f>
        <v>0</v>
      </c>
      <c r="AQ51" s="77">
        <f>DISPUTES_Total_Ind!AQ51+DISPUTES_Total_Grp!AQ51</f>
        <v>0</v>
      </c>
      <c r="AR51" s="77">
        <f>DISPUTES_Total_Ind!AR51+DISPUTES_Total_Grp!AR51</f>
        <v>0</v>
      </c>
      <c r="AS51" s="77">
        <f>DISPUTES_Total_Ind!AS51+DISPUTES_Total_Grp!AS51</f>
        <v>0</v>
      </c>
      <c r="AT51" s="77">
        <f>DISPUTES_Total_Ind!AT51+DISPUTES_Total_Grp!AT51</f>
        <v>0</v>
      </c>
      <c r="AU51" s="77">
        <f>DISPUTES_Total_Ind!AU51+DISPUTES_Total_Grp!AU51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77">
        <f>DISPUTES_Total_Ind!F52+DISPUTES_Total_Grp!F52</f>
        <v>0</v>
      </c>
      <c r="G52" s="77">
        <f>DISPUTES_Total_Ind!G52+DISPUTES_Total_Grp!G52</f>
        <v>0</v>
      </c>
      <c r="H52" s="77">
        <f>DISPUTES_Total_Ind!H52+DISPUTES_Total_Grp!H52</f>
        <v>0</v>
      </c>
      <c r="I52" s="77">
        <f>DISPUTES_Total_Ind!I52+DISPUTES_Total_Grp!I52</f>
        <v>0</v>
      </c>
      <c r="J52" s="77">
        <f>DISPUTES_Total_Ind!J52+DISPUTES_Total_Grp!J52</f>
        <v>0</v>
      </c>
      <c r="K52" s="77">
        <f>DISPUTES_Total_Ind!K52+DISPUTES_Total_Grp!K52</f>
        <v>0</v>
      </c>
      <c r="L52" s="77">
        <f>DISPUTES_Total_Ind!L52+DISPUTES_Total_Grp!L52</f>
        <v>0</v>
      </c>
      <c r="M52" s="77">
        <f>DISPUTES_Total_Ind!M52+DISPUTES_Total_Grp!M52</f>
        <v>0</v>
      </c>
      <c r="N52" s="77">
        <f>DISPUTES_Total_Ind!N52+DISPUTES_Total_Grp!N52</f>
        <v>0</v>
      </c>
      <c r="O52" s="77">
        <f>DISPUTES_Total_Ind!O52+DISPUTES_Total_Grp!O52</f>
        <v>0</v>
      </c>
      <c r="P52" s="77">
        <f>DISPUTES_Total_Ind!P52+DISPUTES_Total_Grp!P52</f>
        <v>0</v>
      </c>
      <c r="Q52" s="77">
        <f>DISPUTES_Total_Ind!Q52+DISPUTES_Total_Grp!Q52</f>
        <v>0</v>
      </c>
      <c r="R52" s="77">
        <f>DISPUTES_Total_Ind!R52+DISPUTES_Total_Grp!R52</f>
        <v>0</v>
      </c>
      <c r="S52" s="77">
        <f>DISPUTES_Total_Ind!S52+DISPUTES_Total_Grp!S52</f>
        <v>0</v>
      </c>
      <c r="T52" s="77">
        <f>DISPUTES_Total_Ind!T52+DISPUTES_Total_Grp!T52</f>
        <v>0</v>
      </c>
      <c r="U52" s="77">
        <f>DISPUTES_Total_Ind!U52+DISPUTES_Total_Grp!U52</f>
        <v>0</v>
      </c>
      <c r="V52" s="77">
        <f>DISPUTES_Total_Ind!V52+DISPUTES_Total_Grp!V52</f>
        <v>0</v>
      </c>
      <c r="W52" s="77">
        <f>DISPUTES_Total_Ind!W52+DISPUTES_Total_Grp!W52</f>
        <v>0</v>
      </c>
      <c r="X52" s="77">
        <f>DISPUTES_Total_Ind!X52+DISPUTES_Total_Grp!X52</f>
        <v>0</v>
      </c>
      <c r="Y52" s="77">
        <f>DISPUTES_Total_Ind!Y52+DISPUTES_Total_Grp!Y52</f>
        <v>0</v>
      </c>
      <c r="Z52" s="77">
        <f>DISPUTES_Total_Ind!Z52+DISPUTES_Total_Grp!Z52</f>
        <v>0</v>
      </c>
      <c r="AA52" s="77">
        <f>DISPUTES_Total_Ind!AA52+DISPUTES_Total_Grp!AA52</f>
        <v>0</v>
      </c>
      <c r="AB52" s="77">
        <f>DISPUTES_Total_Ind!AB52+DISPUTES_Total_Grp!AB52</f>
        <v>0</v>
      </c>
      <c r="AC52" s="77">
        <f>DISPUTES_Total_Ind!AC52+DISPUTES_Total_Grp!AC52</f>
        <v>0</v>
      </c>
      <c r="AD52" s="77">
        <f>DISPUTES_Total_Ind!AD52+DISPUTES_Total_Grp!AD52</f>
        <v>0</v>
      </c>
      <c r="AE52" s="77">
        <f>DISPUTES_Total_Ind!AE52+DISPUTES_Total_Grp!AE52</f>
        <v>0</v>
      </c>
      <c r="AF52" s="77">
        <f>DISPUTES_Total_Ind!AF52+DISPUTES_Total_Grp!AF52</f>
        <v>0</v>
      </c>
      <c r="AG52" s="77">
        <f>DISPUTES_Total_Ind!AG52+DISPUTES_Total_Grp!AG52</f>
        <v>0</v>
      </c>
      <c r="AH52" s="77">
        <f>DISPUTES_Total_Ind!AH52+DISPUTES_Total_Grp!AH52</f>
        <v>0</v>
      </c>
      <c r="AI52" s="77">
        <f>DISPUTES_Total_Ind!AI52+DISPUTES_Total_Grp!AI52</f>
        <v>0</v>
      </c>
      <c r="AJ52" s="77">
        <f>DISPUTES_Total_Ind!AJ52+DISPUTES_Total_Grp!AJ52</f>
        <v>0</v>
      </c>
      <c r="AK52" s="77">
        <f>DISPUTES_Total_Ind!AK52+DISPUTES_Total_Grp!AK52</f>
        <v>0</v>
      </c>
      <c r="AL52" s="77">
        <f>DISPUTES_Total_Ind!AL52+DISPUTES_Total_Grp!AL52</f>
        <v>0</v>
      </c>
      <c r="AM52" s="77">
        <f>DISPUTES_Total_Ind!AM52+DISPUTES_Total_Grp!AM52</f>
        <v>0</v>
      </c>
      <c r="AN52" s="77">
        <f>DISPUTES_Total_Ind!AN52+DISPUTES_Total_Grp!AN52</f>
        <v>0</v>
      </c>
      <c r="AO52" s="77">
        <f>DISPUTES_Total_Ind!AO52+DISPUTES_Total_Grp!AO52</f>
        <v>0</v>
      </c>
      <c r="AP52" s="77">
        <f>DISPUTES_Total_Ind!AP52+DISPUTES_Total_Grp!AP52</f>
        <v>0</v>
      </c>
      <c r="AQ52" s="77">
        <f>DISPUTES_Total_Ind!AQ52+DISPUTES_Total_Grp!AQ52</f>
        <v>0</v>
      </c>
      <c r="AR52" s="77">
        <f>DISPUTES_Total_Ind!AR52+DISPUTES_Total_Grp!AR52</f>
        <v>0</v>
      </c>
      <c r="AS52" s="77">
        <f>DISPUTES_Total_Ind!AS52+DISPUTES_Total_Grp!AS52</f>
        <v>0</v>
      </c>
      <c r="AT52" s="77">
        <f>DISPUTES_Total_Ind!AT52+DISPUTES_Total_Grp!AT52</f>
        <v>0</v>
      </c>
      <c r="AU52" s="77">
        <f>DISPUTES_Total_Ind!AU52+DISPUTES_Total_Grp!AU52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>DISPUTES_Total_Ind!F53+DISPUTES_Total_Grp!F53</f>
        <v>0</v>
      </c>
      <c r="G53" s="77">
        <f>DISPUTES_Total_Ind!G53+DISPUTES_Total_Grp!G53</f>
        <v>0</v>
      </c>
      <c r="H53" s="77">
        <f>DISPUTES_Total_Ind!H53+DISPUTES_Total_Grp!H53</f>
        <v>0</v>
      </c>
      <c r="I53" s="77">
        <f>DISPUTES_Total_Ind!I53+DISPUTES_Total_Grp!I53</f>
        <v>0</v>
      </c>
      <c r="J53" s="77">
        <f>DISPUTES_Total_Ind!J53+DISPUTES_Total_Grp!J53</f>
        <v>0</v>
      </c>
      <c r="K53" s="77">
        <f>DISPUTES_Total_Ind!K53+DISPUTES_Total_Grp!K53</f>
        <v>0</v>
      </c>
      <c r="L53" s="77">
        <f>DISPUTES_Total_Ind!L53+DISPUTES_Total_Grp!L53</f>
        <v>0</v>
      </c>
      <c r="M53" s="77">
        <f>DISPUTES_Total_Ind!M53+DISPUTES_Total_Grp!M53</f>
        <v>0</v>
      </c>
      <c r="N53" s="77">
        <f>DISPUTES_Total_Ind!N53+DISPUTES_Total_Grp!N53</f>
        <v>0</v>
      </c>
      <c r="O53" s="77">
        <f>DISPUTES_Total_Ind!O53+DISPUTES_Total_Grp!O53</f>
        <v>0</v>
      </c>
      <c r="P53" s="77">
        <f>DISPUTES_Total_Ind!P53+DISPUTES_Total_Grp!P53</f>
        <v>0</v>
      </c>
      <c r="Q53" s="77">
        <f>DISPUTES_Total_Ind!Q53+DISPUTES_Total_Grp!Q53</f>
        <v>0</v>
      </c>
      <c r="R53" s="77">
        <f>DISPUTES_Total_Ind!R53+DISPUTES_Total_Grp!R53</f>
        <v>0</v>
      </c>
      <c r="S53" s="77">
        <f>DISPUTES_Total_Ind!S53+DISPUTES_Total_Grp!S53</f>
        <v>0</v>
      </c>
      <c r="T53" s="77">
        <f>DISPUTES_Total_Ind!T53+DISPUTES_Total_Grp!T53</f>
        <v>0</v>
      </c>
      <c r="U53" s="77">
        <f>DISPUTES_Total_Ind!U53+DISPUTES_Total_Grp!U53</f>
        <v>0</v>
      </c>
      <c r="V53" s="77">
        <f>DISPUTES_Total_Ind!V53+DISPUTES_Total_Grp!V53</f>
        <v>0</v>
      </c>
      <c r="W53" s="77">
        <f>DISPUTES_Total_Ind!W53+DISPUTES_Total_Grp!W53</f>
        <v>0</v>
      </c>
      <c r="X53" s="77">
        <f>DISPUTES_Total_Ind!X53+DISPUTES_Total_Grp!X53</f>
        <v>0</v>
      </c>
      <c r="Y53" s="77">
        <f>DISPUTES_Total_Ind!Y53+DISPUTES_Total_Grp!Y53</f>
        <v>0</v>
      </c>
      <c r="Z53" s="77">
        <f>DISPUTES_Total_Ind!Z53+DISPUTES_Total_Grp!Z53</f>
        <v>0</v>
      </c>
      <c r="AA53" s="77">
        <f>DISPUTES_Total_Ind!AA53+DISPUTES_Total_Grp!AA53</f>
        <v>0</v>
      </c>
      <c r="AB53" s="77">
        <f>DISPUTES_Total_Ind!AB53+DISPUTES_Total_Grp!AB53</f>
        <v>0</v>
      </c>
      <c r="AC53" s="77">
        <f>DISPUTES_Total_Ind!AC53+DISPUTES_Total_Grp!AC53</f>
        <v>0</v>
      </c>
      <c r="AD53" s="77">
        <f>DISPUTES_Total_Ind!AD53+DISPUTES_Total_Grp!AD53</f>
        <v>0</v>
      </c>
      <c r="AE53" s="77">
        <f>DISPUTES_Total_Ind!AE53+DISPUTES_Total_Grp!AE53</f>
        <v>0</v>
      </c>
      <c r="AF53" s="77">
        <f>DISPUTES_Total_Ind!AF53+DISPUTES_Total_Grp!AF53</f>
        <v>0</v>
      </c>
      <c r="AG53" s="77">
        <f>DISPUTES_Total_Ind!AG53+DISPUTES_Total_Grp!AG53</f>
        <v>0</v>
      </c>
      <c r="AH53" s="77">
        <f>DISPUTES_Total_Ind!AH53+DISPUTES_Total_Grp!AH53</f>
        <v>0</v>
      </c>
      <c r="AI53" s="77">
        <f>DISPUTES_Total_Ind!AI53+DISPUTES_Total_Grp!AI53</f>
        <v>0</v>
      </c>
      <c r="AJ53" s="77">
        <f>DISPUTES_Total_Ind!AJ53+DISPUTES_Total_Grp!AJ53</f>
        <v>0</v>
      </c>
      <c r="AK53" s="77">
        <f>DISPUTES_Total_Ind!AK53+DISPUTES_Total_Grp!AK53</f>
        <v>0</v>
      </c>
      <c r="AL53" s="77">
        <f>DISPUTES_Total_Ind!AL53+DISPUTES_Total_Grp!AL53</f>
        <v>0</v>
      </c>
      <c r="AM53" s="77">
        <f>DISPUTES_Total_Ind!AM53+DISPUTES_Total_Grp!AM53</f>
        <v>0</v>
      </c>
      <c r="AN53" s="77">
        <f>DISPUTES_Total_Ind!AN53+DISPUTES_Total_Grp!AN53</f>
        <v>0</v>
      </c>
      <c r="AO53" s="77">
        <f>DISPUTES_Total_Ind!AO53+DISPUTES_Total_Grp!AO53</f>
        <v>0</v>
      </c>
      <c r="AP53" s="77">
        <f>DISPUTES_Total_Ind!AP53+DISPUTES_Total_Grp!AP53</f>
        <v>0</v>
      </c>
      <c r="AQ53" s="77">
        <f>DISPUTES_Total_Ind!AQ53+DISPUTES_Total_Grp!AQ53</f>
        <v>0</v>
      </c>
      <c r="AR53" s="77">
        <f>DISPUTES_Total_Ind!AR53+DISPUTES_Total_Grp!AR53</f>
        <v>0</v>
      </c>
      <c r="AS53" s="77">
        <f>DISPUTES_Total_Ind!AS53+DISPUTES_Total_Grp!AS53</f>
        <v>0</v>
      </c>
      <c r="AT53" s="77">
        <f>DISPUTES_Total_Ind!AT53+DISPUTES_Total_Grp!AT53</f>
        <v>0</v>
      </c>
      <c r="AU53" s="77">
        <f>DISPUTES_Total_Ind!AU53+DISPUTES_Total_Grp!AU53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77">
        <f>DISPUTES_Total_Ind!F54+DISPUTES_Total_Grp!F54</f>
        <v>0</v>
      </c>
      <c r="G54" s="77">
        <f>DISPUTES_Total_Ind!G54+DISPUTES_Total_Grp!G54</f>
        <v>0</v>
      </c>
      <c r="H54" s="77">
        <f>DISPUTES_Total_Ind!H54+DISPUTES_Total_Grp!H54</f>
        <v>0</v>
      </c>
      <c r="I54" s="77">
        <f>DISPUTES_Total_Ind!I54+DISPUTES_Total_Grp!I54</f>
        <v>0</v>
      </c>
      <c r="J54" s="77">
        <f>DISPUTES_Total_Ind!J54+DISPUTES_Total_Grp!J54</f>
        <v>0</v>
      </c>
      <c r="K54" s="77">
        <f>DISPUTES_Total_Ind!K54+DISPUTES_Total_Grp!K54</f>
        <v>0</v>
      </c>
      <c r="L54" s="77">
        <f>DISPUTES_Total_Ind!L54+DISPUTES_Total_Grp!L54</f>
        <v>0</v>
      </c>
      <c r="M54" s="77">
        <f>DISPUTES_Total_Ind!M54+DISPUTES_Total_Grp!M54</f>
        <v>0</v>
      </c>
      <c r="N54" s="77">
        <f>DISPUTES_Total_Ind!N54+DISPUTES_Total_Grp!N54</f>
        <v>0</v>
      </c>
      <c r="O54" s="77">
        <f>DISPUTES_Total_Ind!O54+DISPUTES_Total_Grp!O54</f>
        <v>0</v>
      </c>
      <c r="P54" s="77">
        <f>DISPUTES_Total_Ind!P54+DISPUTES_Total_Grp!P54</f>
        <v>0</v>
      </c>
      <c r="Q54" s="77">
        <f>DISPUTES_Total_Ind!Q54+DISPUTES_Total_Grp!Q54</f>
        <v>0</v>
      </c>
      <c r="R54" s="77">
        <f>DISPUTES_Total_Ind!R54+DISPUTES_Total_Grp!R54</f>
        <v>0</v>
      </c>
      <c r="S54" s="77">
        <f>DISPUTES_Total_Ind!S54+DISPUTES_Total_Grp!S54</f>
        <v>0</v>
      </c>
      <c r="T54" s="77">
        <f>DISPUTES_Total_Ind!T54+DISPUTES_Total_Grp!T54</f>
        <v>0</v>
      </c>
      <c r="U54" s="77">
        <f>DISPUTES_Total_Ind!U54+DISPUTES_Total_Grp!U54</f>
        <v>0</v>
      </c>
      <c r="V54" s="77">
        <f>DISPUTES_Total_Ind!V54+DISPUTES_Total_Grp!V54</f>
        <v>0</v>
      </c>
      <c r="W54" s="77">
        <f>DISPUTES_Total_Ind!W54+DISPUTES_Total_Grp!W54</f>
        <v>0</v>
      </c>
      <c r="X54" s="77">
        <f>DISPUTES_Total_Ind!X54+DISPUTES_Total_Grp!X54</f>
        <v>0</v>
      </c>
      <c r="Y54" s="77">
        <f>DISPUTES_Total_Ind!Y54+DISPUTES_Total_Grp!Y54</f>
        <v>0</v>
      </c>
      <c r="Z54" s="77">
        <f>DISPUTES_Total_Ind!Z54+DISPUTES_Total_Grp!Z54</f>
        <v>0</v>
      </c>
      <c r="AA54" s="77">
        <f>DISPUTES_Total_Ind!AA54+DISPUTES_Total_Grp!AA54</f>
        <v>0</v>
      </c>
      <c r="AB54" s="77">
        <f>DISPUTES_Total_Ind!AB54+DISPUTES_Total_Grp!AB54</f>
        <v>0</v>
      </c>
      <c r="AC54" s="77">
        <f>DISPUTES_Total_Ind!AC54+DISPUTES_Total_Grp!AC54</f>
        <v>0</v>
      </c>
      <c r="AD54" s="77">
        <f>DISPUTES_Total_Ind!AD54+DISPUTES_Total_Grp!AD54</f>
        <v>0</v>
      </c>
      <c r="AE54" s="77">
        <f>DISPUTES_Total_Ind!AE54+DISPUTES_Total_Grp!AE54</f>
        <v>0</v>
      </c>
      <c r="AF54" s="77">
        <f>DISPUTES_Total_Ind!AF54+DISPUTES_Total_Grp!AF54</f>
        <v>0</v>
      </c>
      <c r="AG54" s="77">
        <f>DISPUTES_Total_Ind!AG54+DISPUTES_Total_Grp!AG54</f>
        <v>0</v>
      </c>
      <c r="AH54" s="77">
        <f>DISPUTES_Total_Ind!AH54+DISPUTES_Total_Grp!AH54</f>
        <v>0</v>
      </c>
      <c r="AI54" s="77">
        <f>DISPUTES_Total_Ind!AI54+DISPUTES_Total_Grp!AI54</f>
        <v>0</v>
      </c>
      <c r="AJ54" s="77">
        <f>DISPUTES_Total_Ind!AJ54+DISPUTES_Total_Grp!AJ54</f>
        <v>0</v>
      </c>
      <c r="AK54" s="77">
        <f>DISPUTES_Total_Ind!AK54+DISPUTES_Total_Grp!AK54</f>
        <v>0</v>
      </c>
      <c r="AL54" s="77">
        <f>DISPUTES_Total_Ind!AL54+DISPUTES_Total_Grp!AL54</f>
        <v>0</v>
      </c>
      <c r="AM54" s="77">
        <f>DISPUTES_Total_Ind!AM54+DISPUTES_Total_Grp!AM54</f>
        <v>0</v>
      </c>
      <c r="AN54" s="77">
        <f>DISPUTES_Total_Ind!AN54+DISPUTES_Total_Grp!AN54</f>
        <v>0</v>
      </c>
      <c r="AO54" s="77">
        <f>DISPUTES_Total_Ind!AO54+DISPUTES_Total_Grp!AO54</f>
        <v>0</v>
      </c>
      <c r="AP54" s="77">
        <f>DISPUTES_Total_Ind!AP54+DISPUTES_Total_Grp!AP54</f>
        <v>0</v>
      </c>
      <c r="AQ54" s="77">
        <f>DISPUTES_Total_Ind!AQ54+DISPUTES_Total_Grp!AQ54</f>
        <v>0</v>
      </c>
      <c r="AR54" s="77">
        <f>DISPUTES_Total_Ind!AR54+DISPUTES_Total_Grp!AR54</f>
        <v>0</v>
      </c>
      <c r="AS54" s="77">
        <f>DISPUTES_Total_Ind!AS54+DISPUTES_Total_Grp!AS54</f>
        <v>0</v>
      </c>
      <c r="AT54" s="77">
        <f>DISPUTES_Total_Ind!AT54+DISPUTES_Total_Grp!AT54</f>
        <v>0</v>
      </c>
      <c r="AU54" s="77">
        <f>DISPUTES_Total_Ind!AU54+DISPUTES_Total_Grp!AU54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77">
        <f>DISPUTES_Total_Ind!F55+DISPUTES_Total_Grp!F55</f>
        <v>0</v>
      </c>
      <c r="G55" s="77">
        <f>DISPUTES_Total_Ind!G55+DISPUTES_Total_Grp!G55</f>
        <v>0</v>
      </c>
      <c r="H55" s="77">
        <f>DISPUTES_Total_Ind!H55+DISPUTES_Total_Grp!H55</f>
        <v>0</v>
      </c>
      <c r="I55" s="77">
        <f>DISPUTES_Total_Ind!I55+DISPUTES_Total_Grp!I55</f>
        <v>0</v>
      </c>
      <c r="J55" s="77">
        <f>DISPUTES_Total_Ind!J55+DISPUTES_Total_Grp!J55</f>
        <v>0</v>
      </c>
      <c r="K55" s="77">
        <f>DISPUTES_Total_Ind!K55+DISPUTES_Total_Grp!K55</f>
        <v>0</v>
      </c>
      <c r="L55" s="77">
        <f>DISPUTES_Total_Ind!L55+DISPUTES_Total_Grp!L55</f>
        <v>0</v>
      </c>
      <c r="M55" s="77">
        <f>DISPUTES_Total_Ind!M55+DISPUTES_Total_Grp!M55</f>
        <v>0</v>
      </c>
      <c r="N55" s="77">
        <f>DISPUTES_Total_Ind!N55+DISPUTES_Total_Grp!N55</f>
        <v>0</v>
      </c>
      <c r="O55" s="77">
        <f>DISPUTES_Total_Ind!O55+DISPUTES_Total_Grp!O55</f>
        <v>0</v>
      </c>
      <c r="P55" s="77">
        <f>DISPUTES_Total_Ind!P55+DISPUTES_Total_Grp!P55</f>
        <v>0</v>
      </c>
      <c r="Q55" s="77">
        <f>DISPUTES_Total_Ind!Q55+DISPUTES_Total_Grp!Q55</f>
        <v>0</v>
      </c>
      <c r="R55" s="77">
        <f>DISPUTES_Total_Ind!R55+DISPUTES_Total_Grp!R55</f>
        <v>0</v>
      </c>
      <c r="S55" s="77">
        <f>DISPUTES_Total_Ind!S55+DISPUTES_Total_Grp!S55</f>
        <v>0</v>
      </c>
      <c r="T55" s="77">
        <f>DISPUTES_Total_Ind!T55+DISPUTES_Total_Grp!T55</f>
        <v>0</v>
      </c>
      <c r="U55" s="77">
        <f>DISPUTES_Total_Ind!U55+DISPUTES_Total_Grp!U55</f>
        <v>0</v>
      </c>
      <c r="V55" s="77">
        <f>DISPUTES_Total_Ind!V55+DISPUTES_Total_Grp!V55</f>
        <v>0</v>
      </c>
      <c r="W55" s="77">
        <f>DISPUTES_Total_Ind!W55+DISPUTES_Total_Grp!W55</f>
        <v>0</v>
      </c>
      <c r="X55" s="77">
        <f>DISPUTES_Total_Ind!X55+DISPUTES_Total_Grp!X55</f>
        <v>0</v>
      </c>
      <c r="Y55" s="77">
        <f>DISPUTES_Total_Ind!Y55+DISPUTES_Total_Grp!Y55</f>
        <v>0</v>
      </c>
      <c r="Z55" s="77">
        <f>DISPUTES_Total_Ind!Z55+DISPUTES_Total_Grp!Z55</f>
        <v>0</v>
      </c>
      <c r="AA55" s="77">
        <f>DISPUTES_Total_Ind!AA55+DISPUTES_Total_Grp!AA55</f>
        <v>0</v>
      </c>
      <c r="AB55" s="77">
        <f>DISPUTES_Total_Ind!AB55+DISPUTES_Total_Grp!AB55</f>
        <v>0</v>
      </c>
      <c r="AC55" s="77">
        <f>DISPUTES_Total_Ind!AC55+DISPUTES_Total_Grp!AC55</f>
        <v>0</v>
      </c>
      <c r="AD55" s="77">
        <f>DISPUTES_Total_Ind!AD55+DISPUTES_Total_Grp!AD55</f>
        <v>0</v>
      </c>
      <c r="AE55" s="77">
        <f>DISPUTES_Total_Ind!AE55+DISPUTES_Total_Grp!AE55</f>
        <v>0</v>
      </c>
      <c r="AF55" s="77">
        <f>DISPUTES_Total_Ind!AF55+DISPUTES_Total_Grp!AF55</f>
        <v>0</v>
      </c>
      <c r="AG55" s="77">
        <f>DISPUTES_Total_Ind!AG55+DISPUTES_Total_Grp!AG55</f>
        <v>0</v>
      </c>
      <c r="AH55" s="77">
        <f>DISPUTES_Total_Ind!AH55+DISPUTES_Total_Grp!AH55</f>
        <v>0</v>
      </c>
      <c r="AI55" s="77">
        <f>DISPUTES_Total_Ind!AI55+DISPUTES_Total_Grp!AI55</f>
        <v>0</v>
      </c>
      <c r="AJ55" s="77">
        <f>DISPUTES_Total_Ind!AJ55+DISPUTES_Total_Grp!AJ55</f>
        <v>0</v>
      </c>
      <c r="AK55" s="77">
        <f>DISPUTES_Total_Ind!AK55+DISPUTES_Total_Grp!AK55</f>
        <v>0</v>
      </c>
      <c r="AL55" s="77">
        <f>DISPUTES_Total_Ind!AL55+DISPUTES_Total_Grp!AL55</f>
        <v>0</v>
      </c>
      <c r="AM55" s="77">
        <f>DISPUTES_Total_Ind!AM55+DISPUTES_Total_Grp!AM55</f>
        <v>0</v>
      </c>
      <c r="AN55" s="77">
        <f>DISPUTES_Total_Ind!AN55+DISPUTES_Total_Grp!AN55</f>
        <v>0</v>
      </c>
      <c r="AO55" s="77">
        <f>DISPUTES_Total_Ind!AO55+DISPUTES_Total_Grp!AO55</f>
        <v>0</v>
      </c>
      <c r="AP55" s="77">
        <f>DISPUTES_Total_Ind!AP55+DISPUTES_Total_Grp!AP55</f>
        <v>0</v>
      </c>
      <c r="AQ55" s="77">
        <f>DISPUTES_Total_Ind!AQ55+DISPUTES_Total_Grp!AQ55</f>
        <v>0</v>
      </c>
      <c r="AR55" s="77">
        <f>DISPUTES_Total_Ind!AR55+DISPUTES_Total_Grp!AR55</f>
        <v>0</v>
      </c>
      <c r="AS55" s="77">
        <f>DISPUTES_Total_Ind!AS55+DISPUTES_Total_Grp!AS55</f>
        <v>0</v>
      </c>
      <c r="AT55" s="77">
        <f>DISPUTES_Total_Ind!AT55+DISPUTES_Total_Grp!AT55</f>
        <v>0</v>
      </c>
      <c r="AU55" s="77">
        <f>DISPUTES_Total_Ind!AU55+DISPUTES_Total_Grp!AU55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77">
        <f>DISPUTES_Total_Ind!F56+DISPUTES_Total_Grp!F56</f>
        <v>0</v>
      </c>
      <c r="G56" s="77">
        <f>DISPUTES_Total_Ind!G56+DISPUTES_Total_Grp!G56</f>
        <v>0</v>
      </c>
      <c r="H56" s="77">
        <f>DISPUTES_Total_Ind!H56+DISPUTES_Total_Grp!H56</f>
        <v>0</v>
      </c>
      <c r="I56" s="77">
        <f>DISPUTES_Total_Ind!I56+DISPUTES_Total_Grp!I56</f>
        <v>0</v>
      </c>
      <c r="J56" s="77">
        <f>DISPUTES_Total_Ind!J56+DISPUTES_Total_Grp!J56</f>
        <v>0</v>
      </c>
      <c r="K56" s="77">
        <f>DISPUTES_Total_Ind!K56+DISPUTES_Total_Grp!K56</f>
        <v>0</v>
      </c>
      <c r="L56" s="77">
        <f>DISPUTES_Total_Ind!L56+DISPUTES_Total_Grp!L56</f>
        <v>0</v>
      </c>
      <c r="M56" s="77">
        <f>DISPUTES_Total_Ind!M56+DISPUTES_Total_Grp!M56</f>
        <v>0</v>
      </c>
      <c r="N56" s="77">
        <f>DISPUTES_Total_Ind!N56+DISPUTES_Total_Grp!N56</f>
        <v>0</v>
      </c>
      <c r="O56" s="77">
        <f>DISPUTES_Total_Ind!O56+DISPUTES_Total_Grp!O56</f>
        <v>0</v>
      </c>
      <c r="P56" s="77">
        <f>DISPUTES_Total_Ind!P56+DISPUTES_Total_Grp!P56</f>
        <v>0</v>
      </c>
      <c r="Q56" s="77">
        <f>DISPUTES_Total_Ind!Q56+DISPUTES_Total_Grp!Q56</f>
        <v>0</v>
      </c>
      <c r="R56" s="77">
        <f>DISPUTES_Total_Ind!R56+DISPUTES_Total_Grp!R56</f>
        <v>0</v>
      </c>
      <c r="S56" s="77">
        <f>DISPUTES_Total_Ind!S56+DISPUTES_Total_Grp!S56</f>
        <v>0</v>
      </c>
      <c r="T56" s="77">
        <f>DISPUTES_Total_Ind!T56+DISPUTES_Total_Grp!T56</f>
        <v>0</v>
      </c>
      <c r="U56" s="77">
        <f>DISPUTES_Total_Ind!U56+DISPUTES_Total_Grp!U56</f>
        <v>0</v>
      </c>
      <c r="V56" s="77">
        <f>DISPUTES_Total_Ind!V56+DISPUTES_Total_Grp!V56</f>
        <v>0</v>
      </c>
      <c r="W56" s="77">
        <f>DISPUTES_Total_Ind!W56+DISPUTES_Total_Grp!W56</f>
        <v>0</v>
      </c>
      <c r="X56" s="77">
        <f>DISPUTES_Total_Ind!X56+DISPUTES_Total_Grp!X56</f>
        <v>0</v>
      </c>
      <c r="Y56" s="77">
        <f>DISPUTES_Total_Ind!Y56+DISPUTES_Total_Grp!Y56</f>
        <v>0</v>
      </c>
      <c r="Z56" s="77">
        <f>DISPUTES_Total_Ind!Z56+DISPUTES_Total_Grp!Z56</f>
        <v>0</v>
      </c>
      <c r="AA56" s="77">
        <f>DISPUTES_Total_Ind!AA56+DISPUTES_Total_Grp!AA56</f>
        <v>0</v>
      </c>
      <c r="AB56" s="77">
        <f>DISPUTES_Total_Ind!AB56+DISPUTES_Total_Grp!AB56</f>
        <v>0</v>
      </c>
      <c r="AC56" s="77">
        <f>DISPUTES_Total_Ind!AC56+DISPUTES_Total_Grp!AC56</f>
        <v>0</v>
      </c>
      <c r="AD56" s="77">
        <f>DISPUTES_Total_Ind!AD56+DISPUTES_Total_Grp!AD56</f>
        <v>0</v>
      </c>
      <c r="AE56" s="77">
        <f>DISPUTES_Total_Ind!AE56+DISPUTES_Total_Grp!AE56</f>
        <v>0</v>
      </c>
      <c r="AF56" s="77">
        <f>DISPUTES_Total_Ind!AF56+DISPUTES_Total_Grp!AF56</f>
        <v>0</v>
      </c>
      <c r="AG56" s="77">
        <f>DISPUTES_Total_Ind!AG56+DISPUTES_Total_Grp!AG56</f>
        <v>0</v>
      </c>
      <c r="AH56" s="77">
        <f>DISPUTES_Total_Ind!AH56+DISPUTES_Total_Grp!AH56</f>
        <v>0</v>
      </c>
      <c r="AI56" s="77">
        <f>DISPUTES_Total_Ind!AI56+DISPUTES_Total_Grp!AI56</f>
        <v>0</v>
      </c>
      <c r="AJ56" s="77">
        <f>DISPUTES_Total_Ind!AJ56+DISPUTES_Total_Grp!AJ56</f>
        <v>0</v>
      </c>
      <c r="AK56" s="77">
        <f>DISPUTES_Total_Ind!AK56+DISPUTES_Total_Grp!AK56</f>
        <v>0</v>
      </c>
      <c r="AL56" s="77">
        <f>DISPUTES_Total_Ind!AL56+DISPUTES_Total_Grp!AL56</f>
        <v>0</v>
      </c>
      <c r="AM56" s="77">
        <f>DISPUTES_Total_Ind!AM56+DISPUTES_Total_Grp!AM56</f>
        <v>0</v>
      </c>
      <c r="AN56" s="77">
        <f>DISPUTES_Total_Ind!AN56+DISPUTES_Total_Grp!AN56</f>
        <v>0</v>
      </c>
      <c r="AO56" s="77">
        <f>DISPUTES_Total_Ind!AO56+DISPUTES_Total_Grp!AO56</f>
        <v>0</v>
      </c>
      <c r="AP56" s="77">
        <f>DISPUTES_Total_Ind!AP56+DISPUTES_Total_Grp!AP56</f>
        <v>0</v>
      </c>
      <c r="AQ56" s="77">
        <f>DISPUTES_Total_Ind!AQ56+DISPUTES_Total_Grp!AQ56</f>
        <v>0</v>
      </c>
      <c r="AR56" s="77">
        <f>DISPUTES_Total_Ind!AR56+DISPUTES_Total_Grp!AR56</f>
        <v>0</v>
      </c>
      <c r="AS56" s="77">
        <f>DISPUTES_Total_Ind!AS56+DISPUTES_Total_Grp!AS56</f>
        <v>0</v>
      </c>
      <c r="AT56" s="77">
        <f>DISPUTES_Total_Ind!AT56+DISPUTES_Total_Grp!AT56</f>
        <v>0</v>
      </c>
      <c r="AU56" s="77">
        <f>DISPUTES_Total_Ind!AU56+DISPUTES_Total_Grp!AU56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77">
        <f>DISPUTES_Total_Ind!F57+DISPUTES_Total_Grp!F57</f>
        <v>0</v>
      </c>
      <c r="G57" s="77">
        <f>DISPUTES_Total_Ind!G57+DISPUTES_Total_Grp!G57</f>
        <v>0</v>
      </c>
      <c r="H57" s="77">
        <f>DISPUTES_Total_Ind!H57+DISPUTES_Total_Grp!H57</f>
        <v>0</v>
      </c>
      <c r="I57" s="77">
        <f>DISPUTES_Total_Ind!I57+DISPUTES_Total_Grp!I57</f>
        <v>0</v>
      </c>
      <c r="J57" s="77">
        <f>DISPUTES_Total_Ind!J57+DISPUTES_Total_Grp!J57</f>
        <v>0</v>
      </c>
      <c r="K57" s="77">
        <f>DISPUTES_Total_Ind!K57+DISPUTES_Total_Grp!K57</f>
        <v>0</v>
      </c>
      <c r="L57" s="77">
        <f>DISPUTES_Total_Ind!L57+DISPUTES_Total_Grp!L57</f>
        <v>0</v>
      </c>
      <c r="M57" s="77">
        <f>DISPUTES_Total_Ind!M57+DISPUTES_Total_Grp!M57</f>
        <v>0</v>
      </c>
      <c r="N57" s="77">
        <f>DISPUTES_Total_Ind!N57+DISPUTES_Total_Grp!N57</f>
        <v>0</v>
      </c>
      <c r="O57" s="77">
        <f>DISPUTES_Total_Ind!O57+DISPUTES_Total_Grp!O57</f>
        <v>0</v>
      </c>
      <c r="P57" s="77">
        <f>DISPUTES_Total_Ind!P57+DISPUTES_Total_Grp!P57</f>
        <v>0</v>
      </c>
      <c r="Q57" s="77">
        <f>DISPUTES_Total_Ind!Q57+DISPUTES_Total_Grp!Q57</f>
        <v>0</v>
      </c>
      <c r="R57" s="77">
        <f>DISPUTES_Total_Ind!R57+DISPUTES_Total_Grp!R57</f>
        <v>0</v>
      </c>
      <c r="S57" s="77">
        <f>DISPUTES_Total_Ind!S57+DISPUTES_Total_Grp!S57</f>
        <v>0</v>
      </c>
      <c r="T57" s="77">
        <f>DISPUTES_Total_Ind!T57+DISPUTES_Total_Grp!T57</f>
        <v>0</v>
      </c>
      <c r="U57" s="77">
        <f>DISPUTES_Total_Ind!U57+DISPUTES_Total_Grp!U57</f>
        <v>0</v>
      </c>
      <c r="V57" s="77">
        <f>DISPUTES_Total_Ind!V57+DISPUTES_Total_Grp!V57</f>
        <v>0</v>
      </c>
      <c r="W57" s="77">
        <f>DISPUTES_Total_Ind!W57+DISPUTES_Total_Grp!W57</f>
        <v>0</v>
      </c>
      <c r="X57" s="77">
        <f>DISPUTES_Total_Ind!X57+DISPUTES_Total_Grp!X57</f>
        <v>0</v>
      </c>
      <c r="Y57" s="77">
        <f>DISPUTES_Total_Ind!Y57+DISPUTES_Total_Grp!Y57</f>
        <v>0</v>
      </c>
      <c r="Z57" s="77">
        <f>DISPUTES_Total_Ind!Z57+DISPUTES_Total_Grp!Z57</f>
        <v>0</v>
      </c>
      <c r="AA57" s="77">
        <f>DISPUTES_Total_Ind!AA57+DISPUTES_Total_Grp!AA57</f>
        <v>0</v>
      </c>
      <c r="AB57" s="77">
        <f>DISPUTES_Total_Ind!AB57+DISPUTES_Total_Grp!AB57</f>
        <v>0</v>
      </c>
      <c r="AC57" s="77">
        <f>DISPUTES_Total_Ind!AC57+DISPUTES_Total_Grp!AC57</f>
        <v>0</v>
      </c>
      <c r="AD57" s="77">
        <f>DISPUTES_Total_Ind!AD57+DISPUTES_Total_Grp!AD57</f>
        <v>0</v>
      </c>
      <c r="AE57" s="77">
        <f>DISPUTES_Total_Ind!AE57+DISPUTES_Total_Grp!AE57</f>
        <v>0</v>
      </c>
      <c r="AF57" s="77">
        <f>DISPUTES_Total_Ind!AF57+DISPUTES_Total_Grp!AF57</f>
        <v>0</v>
      </c>
      <c r="AG57" s="77">
        <f>DISPUTES_Total_Ind!AG57+DISPUTES_Total_Grp!AG57</f>
        <v>0</v>
      </c>
      <c r="AH57" s="77">
        <f>DISPUTES_Total_Ind!AH57+DISPUTES_Total_Grp!AH57</f>
        <v>0</v>
      </c>
      <c r="AI57" s="77">
        <f>DISPUTES_Total_Ind!AI57+DISPUTES_Total_Grp!AI57</f>
        <v>0</v>
      </c>
      <c r="AJ57" s="77">
        <f>DISPUTES_Total_Ind!AJ57+DISPUTES_Total_Grp!AJ57</f>
        <v>0</v>
      </c>
      <c r="AK57" s="77">
        <f>DISPUTES_Total_Ind!AK57+DISPUTES_Total_Grp!AK57</f>
        <v>0</v>
      </c>
      <c r="AL57" s="77">
        <f>DISPUTES_Total_Ind!AL57+DISPUTES_Total_Grp!AL57</f>
        <v>0</v>
      </c>
      <c r="AM57" s="77">
        <f>DISPUTES_Total_Ind!AM57+DISPUTES_Total_Grp!AM57</f>
        <v>0</v>
      </c>
      <c r="AN57" s="77">
        <f>DISPUTES_Total_Ind!AN57+DISPUTES_Total_Grp!AN57</f>
        <v>0</v>
      </c>
      <c r="AO57" s="77">
        <f>DISPUTES_Total_Ind!AO57+DISPUTES_Total_Grp!AO57</f>
        <v>0</v>
      </c>
      <c r="AP57" s="77">
        <f>DISPUTES_Total_Ind!AP57+DISPUTES_Total_Grp!AP57</f>
        <v>0</v>
      </c>
      <c r="AQ57" s="77">
        <f>DISPUTES_Total_Ind!AQ57+DISPUTES_Total_Grp!AQ57</f>
        <v>0</v>
      </c>
      <c r="AR57" s="77">
        <f>DISPUTES_Total_Ind!AR57+DISPUTES_Total_Grp!AR57</f>
        <v>0</v>
      </c>
      <c r="AS57" s="77">
        <f>DISPUTES_Total_Ind!AS57+DISPUTES_Total_Grp!AS57</f>
        <v>0</v>
      </c>
      <c r="AT57" s="77">
        <f>DISPUTES_Total_Ind!AT57+DISPUTES_Total_Grp!AT57</f>
        <v>0</v>
      </c>
      <c r="AU57" s="77">
        <f>DISPUTES_Total_Ind!AU57+DISPUTES_Total_Grp!AU57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>DISPUTES_Total_Ind!F58+DISPUTES_Total_Grp!F58</f>
        <v>0</v>
      </c>
      <c r="G58" s="77">
        <f>DISPUTES_Total_Ind!G58+DISPUTES_Total_Grp!G58</f>
        <v>0</v>
      </c>
      <c r="H58" s="77">
        <f>DISPUTES_Total_Ind!H58+DISPUTES_Total_Grp!H58</f>
        <v>0</v>
      </c>
      <c r="I58" s="77">
        <f>DISPUTES_Total_Ind!I58+DISPUTES_Total_Grp!I58</f>
        <v>0</v>
      </c>
      <c r="J58" s="77">
        <f>DISPUTES_Total_Ind!J58+DISPUTES_Total_Grp!J58</f>
        <v>0</v>
      </c>
      <c r="K58" s="77">
        <f>DISPUTES_Total_Ind!K58+DISPUTES_Total_Grp!K58</f>
        <v>0</v>
      </c>
      <c r="L58" s="77">
        <f>DISPUTES_Total_Ind!L58+DISPUTES_Total_Grp!L58</f>
        <v>0</v>
      </c>
      <c r="M58" s="77">
        <f>DISPUTES_Total_Ind!M58+DISPUTES_Total_Grp!M58</f>
        <v>0</v>
      </c>
      <c r="N58" s="77">
        <f>DISPUTES_Total_Ind!N58+DISPUTES_Total_Grp!N58</f>
        <v>0</v>
      </c>
      <c r="O58" s="77">
        <f>DISPUTES_Total_Ind!O58+DISPUTES_Total_Grp!O58</f>
        <v>0</v>
      </c>
      <c r="P58" s="77">
        <f>DISPUTES_Total_Ind!P58+DISPUTES_Total_Grp!P58</f>
        <v>0</v>
      </c>
      <c r="Q58" s="77">
        <f>DISPUTES_Total_Ind!Q58+DISPUTES_Total_Grp!Q58</f>
        <v>0</v>
      </c>
      <c r="R58" s="77">
        <f>DISPUTES_Total_Ind!R58+DISPUTES_Total_Grp!R58</f>
        <v>0</v>
      </c>
      <c r="S58" s="77">
        <f>DISPUTES_Total_Ind!S58+DISPUTES_Total_Grp!S58</f>
        <v>0</v>
      </c>
      <c r="T58" s="77">
        <f>DISPUTES_Total_Ind!T58+DISPUTES_Total_Grp!T58</f>
        <v>0</v>
      </c>
      <c r="U58" s="77">
        <f>DISPUTES_Total_Ind!U58+DISPUTES_Total_Grp!U58</f>
        <v>0</v>
      </c>
      <c r="V58" s="77">
        <f>DISPUTES_Total_Ind!V58+DISPUTES_Total_Grp!V58</f>
        <v>0</v>
      </c>
      <c r="W58" s="77">
        <f>DISPUTES_Total_Ind!W58+DISPUTES_Total_Grp!W58</f>
        <v>0</v>
      </c>
      <c r="X58" s="77">
        <f>DISPUTES_Total_Ind!X58+DISPUTES_Total_Grp!X58</f>
        <v>0</v>
      </c>
      <c r="Y58" s="77">
        <f>DISPUTES_Total_Ind!Y58+DISPUTES_Total_Grp!Y58</f>
        <v>0</v>
      </c>
      <c r="Z58" s="77">
        <f>DISPUTES_Total_Ind!Z58+DISPUTES_Total_Grp!Z58</f>
        <v>0</v>
      </c>
      <c r="AA58" s="77">
        <f>DISPUTES_Total_Ind!AA58+DISPUTES_Total_Grp!AA58</f>
        <v>0</v>
      </c>
      <c r="AB58" s="77">
        <f>DISPUTES_Total_Ind!AB58+DISPUTES_Total_Grp!AB58</f>
        <v>0</v>
      </c>
      <c r="AC58" s="77">
        <f>DISPUTES_Total_Ind!AC58+DISPUTES_Total_Grp!AC58</f>
        <v>0</v>
      </c>
      <c r="AD58" s="77">
        <f>DISPUTES_Total_Ind!AD58+DISPUTES_Total_Grp!AD58</f>
        <v>0</v>
      </c>
      <c r="AE58" s="77">
        <f>DISPUTES_Total_Ind!AE58+DISPUTES_Total_Grp!AE58</f>
        <v>0</v>
      </c>
      <c r="AF58" s="77">
        <f>DISPUTES_Total_Ind!AF58+DISPUTES_Total_Grp!AF58</f>
        <v>0</v>
      </c>
      <c r="AG58" s="77">
        <f>DISPUTES_Total_Ind!AG58+DISPUTES_Total_Grp!AG58</f>
        <v>0</v>
      </c>
      <c r="AH58" s="77">
        <f>DISPUTES_Total_Ind!AH58+DISPUTES_Total_Grp!AH58</f>
        <v>0</v>
      </c>
      <c r="AI58" s="77">
        <f>DISPUTES_Total_Ind!AI58+DISPUTES_Total_Grp!AI58</f>
        <v>0</v>
      </c>
      <c r="AJ58" s="77">
        <f>DISPUTES_Total_Ind!AJ58+DISPUTES_Total_Grp!AJ58</f>
        <v>0</v>
      </c>
      <c r="AK58" s="77">
        <f>DISPUTES_Total_Ind!AK58+DISPUTES_Total_Grp!AK58</f>
        <v>0</v>
      </c>
      <c r="AL58" s="77">
        <f>DISPUTES_Total_Ind!AL58+DISPUTES_Total_Grp!AL58</f>
        <v>0</v>
      </c>
      <c r="AM58" s="77">
        <f>DISPUTES_Total_Ind!AM58+DISPUTES_Total_Grp!AM58</f>
        <v>0</v>
      </c>
      <c r="AN58" s="77">
        <f>DISPUTES_Total_Ind!AN58+DISPUTES_Total_Grp!AN58</f>
        <v>0</v>
      </c>
      <c r="AO58" s="77">
        <f>DISPUTES_Total_Ind!AO58+DISPUTES_Total_Grp!AO58</f>
        <v>0</v>
      </c>
      <c r="AP58" s="77">
        <f>DISPUTES_Total_Ind!AP58+DISPUTES_Total_Grp!AP58</f>
        <v>0</v>
      </c>
      <c r="AQ58" s="77">
        <f>DISPUTES_Total_Ind!AQ58+DISPUTES_Total_Grp!AQ58</f>
        <v>0</v>
      </c>
      <c r="AR58" s="77">
        <f>DISPUTES_Total_Ind!AR58+DISPUTES_Total_Grp!AR58</f>
        <v>0</v>
      </c>
      <c r="AS58" s="77">
        <f>DISPUTES_Total_Ind!AS58+DISPUTES_Total_Grp!AS58</f>
        <v>0</v>
      </c>
      <c r="AT58" s="77">
        <f>DISPUTES_Total_Ind!AT58+DISPUTES_Total_Grp!AT58</f>
        <v>0</v>
      </c>
      <c r="AU58" s="77">
        <f>DISPUTES_Total_Ind!AU58+DISPUTES_Total_Grp!AU58</f>
        <v>0</v>
      </c>
    </row>
    <row r="59" spans="1:47" x14ac:dyDescent="0.55000000000000004">
      <c r="A59" s="90"/>
      <c r="B59" s="28"/>
      <c r="C59" s="6"/>
      <c r="D59" s="74"/>
      <c r="E59" s="74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DISPUTES_Total_Ind!F60+DISPUTES_Total_Grp!F60</f>
        <v>0</v>
      </c>
      <c r="G60" s="77">
        <f>DISPUTES_Total_Ind!G60+DISPUTES_Total_Grp!G60</f>
        <v>0</v>
      </c>
      <c r="H60" s="77">
        <f>DISPUTES_Total_Ind!H60+DISPUTES_Total_Grp!H60</f>
        <v>0</v>
      </c>
      <c r="I60" s="77">
        <f>DISPUTES_Total_Ind!I60+DISPUTES_Total_Grp!I60</f>
        <v>0</v>
      </c>
      <c r="J60" s="77">
        <f>DISPUTES_Total_Ind!J60+DISPUTES_Total_Grp!J60</f>
        <v>0</v>
      </c>
      <c r="K60" s="77">
        <f>DISPUTES_Total_Ind!K60+DISPUTES_Total_Grp!K60</f>
        <v>0</v>
      </c>
      <c r="L60" s="77">
        <f>DISPUTES_Total_Ind!L60+DISPUTES_Total_Grp!L60</f>
        <v>0</v>
      </c>
      <c r="M60" s="77">
        <f>DISPUTES_Total_Ind!M60+DISPUTES_Total_Grp!M60</f>
        <v>0</v>
      </c>
      <c r="N60" s="77">
        <f>DISPUTES_Total_Ind!N60+DISPUTES_Total_Grp!N60</f>
        <v>0</v>
      </c>
      <c r="O60" s="77">
        <f>DISPUTES_Total_Ind!O60+DISPUTES_Total_Grp!O60</f>
        <v>0</v>
      </c>
      <c r="P60" s="77">
        <f>DISPUTES_Total_Ind!P60+DISPUTES_Total_Grp!P60</f>
        <v>0</v>
      </c>
      <c r="Q60" s="77">
        <f>DISPUTES_Total_Ind!Q60+DISPUTES_Total_Grp!Q60</f>
        <v>0</v>
      </c>
      <c r="R60" s="77">
        <f>DISPUTES_Total_Ind!R60+DISPUTES_Total_Grp!R60</f>
        <v>0</v>
      </c>
      <c r="S60" s="77">
        <f>DISPUTES_Total_Ind!S60+DISPUTES_Total_Grp!S60</f>
        <v>0</v>
      </c>
      <c r="T60" s="77">
        <f>DISPUTES_Total_Ind!T60+DISPUTES_Total_Grp!T60</f>
        <v>0</v>
      </c>
      <c r="U60" s="77">
        <f>DISPUTES_Total_Ind!U60+DISPUTES_Total_Grp!U60</f>
        <v>0</v>
      </c>
      <c r="V60" s="77">
        <f>DISPUTES_Total_Ind!V60+DISPUTES_Total_Grp!V60</f>
        <v>0</v>
      </c>
      <c r="W60" s="77">
        <f>DISPUTES_Total_Ind!W60+DISPUTES_Total_Grp!W60</f>
        <v>0</v>
      </c>
      <c r="X60" s="77">
        <f>DISPUTES_Total_Ind!X60+DISPUTES_Total_Grp!X60</f>
        <v>0</v>
      </c>
      <c r="Y60" s="77">
        <f>DISPUTES_Total_Ind!Y60+DISPUTES_Total_Grp!Y60</f>
        <v>0</v>
      </c>
      <c r="Z60" s="77">
        <f>DISPUTES_Total_Ind!Z60+DISPUTES_Total_Grp!Z60</f>
        <v>0</v>
      </c>
      <c r="AA60" s="77">
        <f>DISPUTES_Total_Ind!AA60+DISPUTES_Total_Grp!AA60</f>
        <v>0</v>
      </c>
      <c r="AB60" s="77">
        <f>DISPUTES_Total_Ind!AB60+DISPUTES_Total_Grp!AB60</f>
        <v>0</v>
      </c>
      <c r="AC60" s="77">
        <f>DISPUTES_Total_Ind!AC60+DISPUTES_Total_Grp!AC60</f>
        <v>0</v>
      </c>
      <c r="AD60" s="77">
        <f>DISPUTES_Total_Ind!AD60+DISPUTES_Total_Grp!AD60</f>
        <v>0</v>
      </c>
      <c r="AE60" s="77">
        <f>DISPUTES_Total_Ind!AE60+DISPUTES_Total_Grp!AE60</f>
        <v>0</v>
      </c>
      <c r="AF60" s="77">
        <f>DISPUTES_Total_Ind!AF60+DISPUTES_Total_Grp!AF60</f>
        <v>0</v>
      </c>
      <c r="AG60" s="77">
        <f>DISPUTES_Total_Ind!AG60+DISPUTES_Total_Grp!AG60</f>
        <v>0</v>
      </c>
      <c r="AH60" s="77">
        <f>DISPUTES_Total_Ind!AH60+DISPUTES_Total_Grp!AH60</f>
        <v>0</v>
      </c>
      <c r="AI60" s="77">
        <f>DISPUTES_Total_Ind!AI60+DISPUTES_Total_Grp!AI60</f>
        <v>0</v>
      </c>
      <c r="AJ60" s="77">
        <f>DISPUTES_Total_Ind!AJ60+DISPUTES_Total_Grp!AJ60</f>
        <v>0</v>
      </c>
      <c r="AK60" s="77">
        <f>DISPUTES_Total_Ind!AK60+DISPUTES_Total_Grp!AK60</f>
        <v>0</v>
      </c>
      <c r="AL60" s="77">
        <f>DISPUTES_Total_Ind!AL60+DISPUTES_Total_Grp!AL60</f>
        <v>0</v>
      </c>
      <c r="AM60" s="77">
        <f>DISPUTES_Total_Ind!AM60+DISPUTES_Total_Grp!AM60</f>
        <v>0</v>
      </c>
      <c r="AN60" s="77">
        <f>DISPUTES_Total_Ind!AN60+DISPUTES_Total_Grp!AN60</f>
        <v>0</v>
      </c>
      <c r="AO60" s="77">
        <f>DISPUTES_Total_Ind!AO60+DISPUTES_Total_Grp!AO60</f>
        <v>0</v>
      </c>
      <c r="AP60" s="77">
        <f>DISPUTES_Total_Ind!AP60+DISPUTES_Total_Grp!AP60</f>
        <v>0</v>
      </c>
      <c r="AQ60" s="77">
        <f>DISPUTES_Total_Ind!AQ60+DISPUTES_Total_Grp!AQ60</f>
        <v>0</v>
      </c>
      <c r="AR60" s="77">
        <f>DISPUTES_Total_Ind!AR60+DISPUTES_Total_Grp!AR60</f>
        <v>0</v>
      </c>
      <c r="AS60" s="77">
        <f>DISPUTES_Total_Ind!AS60+DISPUTES_Total_Grp!AS60</f>
        <v>0</v>
      </c>
      <c r="AT60" s="77">
        <f>DISPUTES_Total_Ind!AT60+DISPUTES_Total_Grp!AT60</f>
        <v>0</v>
      </c>
      <c r="AU60" s="77">
        <f>DISPUTES_Total_Ind!AU60+DISPUTES_Total_Grp!AU60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77">
        <f>DISPUTES_Total_Ind!F61+DISPUTES_Total_Grp!F61</f>
        <v>0</v>
      </c>
      <c r="G61" s="77">
        <f>DISPUTES_Total_Ind!G61+DISPUTES_Total_Grp!G61</f>
        <v>0</v>
      </c>
      <c r="H61" s="77">
        <f>DISPUTES_Total_Ind!H61+DISPUTES_Total_Grp!H61</f>
        <v>0</v>
      </c>
      <c r="I61" s="77">
        <f>DISPUTES_Total_Ind!I61+DISPUTES_Total_Grp!I61</f>
        <v>0</v>
      </c>
      <c r="J61" s="77">
        <f>DISPUTES_Total_Ind!J61+DISPUTES_Total_Grp!J61</f>
        <v>0</v>
      </c>
      <c r="K61" s="77">
        <f>DISPUTES_Total_Ind!K61+DISPUTES_Total_Grp!K61</f>
        <v>0</v>
      </c>
      <c r="L61" s="77">
        <f>DISPUTES_Total_Ind!L61+DISPUTES_Total_Grp!L61</f>
        <v>0</v>
      </c>
      <c r="M61" s="77">
        <f>DISPUTES_Total_Ind!M61+DISPUTES_Total_Grp!M61</f>
        <v>0</v>
      </c>
      <c r="N61" s="77">
        <f>DISPUTES_Total_Ind!N61+DISPUTES_Total_Grp!N61</f>
        <v>0</v>
      </c>
      <c r="O61" s="77">
        <f>DISPUTES_Total_Ind!O61+DISPUTES_Total_Grp!O61</f>
        <v>0</v>
      </c>
      <c r="P61" s="77">
        <f>DISPUTES_Total_Ind!P61+DISPUTES_Total_Grp!P61</f>
        <v>0</v>
      </c>
      <c r="Q61" s="77">
        <f>DISPUTES_Total_Ind!Q61+DISPUTES_Total_Grp!Q61</f>
        <v>0</v>
      </c>
      <c r="R61" s="77">
        <f>DISPUTES_Total_Ind!R61+DISPUTES_Total_Grp!R61</f>
        <v>0</v>
      </c>
      <c r="S61" s="77">
        <f>DISPUTES_Total_Ind!S61+DISPUTES_Total_Grp!S61</f>
        <v>0</v>
      </c>
      <c r="T61" s="77">
        <f>DISPUTES_Total_Ind!T61+DISPUTES_Total_Grp!T61</f>
        <v>0</v>
      </c>
      <c r="U61" s="77">
        <f>DISPUTES_Total_Ind!U61+DISPUTES_Total_Grp!U61</f>
        <v>0</v>
      </c>
      <c r="V61" s="77">
        <f>DISPUTES_Total_Ind!V61+DISPUTES_Total_Grp!V61</f>
        <v>0</v>
      </c>
      <c r="W61" s="77">
        <f>DISPUTES_Total_Ind!W61+DISPUTES_Total_Grp!W61</f>
        <v>0</v>
      </c>
      <c r="X61" s="77">
        <f>DISPUTES_Total_Ind!X61+DISPUTES_Total_Grp!X61</f>
        <v>0</v>
      </c>
      <c r="Y61" s="77">
        <f>DISPUTES_Total_Ind!Y61+DISPUTES_Total_Grp!Y61</f>
        <v>0</v>
      </c>
      <c r="Z61" s="77">
        <f>DISPUTES_Total_Ind!Z61+DISPUTES_Total_Grp!Z61</f>
        <v>0</v>
      </c>
      <c r="AA61" s="77">
        <f>DISPUTES_Total_Ind!AA61+DISPUTES_Total_Grp!AA61</f>
        <v>0</v>
      </c>
      <c r="AB61" s="77">
        <f>DISPUTES_Total_Ind!AB61+DISPUTES_Total_Grp!AB61</f>
        <v>0</v>
      </c>
      <c r="AC61" s="77">
        <f>DISPUTES_Total_Ind!AC61+DISPUTES_Total_Grp!AC61</f>
        <v>0</v>
      </c>
      <c r="AD61" s="77">
        <f>DISPUTES_Total_Ind!AD61+DISPUTES_Total_Grp!AD61</f>
        <v>0</v>
      </c>
      <c r="AE61" s="77">
        <f>DISPUTES_Total_Ind!AE61+DISPUTES_Total_Grp!AE61</f>
        <v>0</v>
      </c>
      <c r="AF61" s="77">
        <f>DISPUTES_Total_Ind!AF61+DISPUTES_Total_Grp!AF61</f>
        <v>0</v>
      </c>
      <c r="AG61" s="77">
        <f>DISPUTES_Total_Ind!AG61+DISPUTES_Total_Grp!AG61</f>
        <v>0</v>
      </c>
      <c r="AH61" s="77">
        <f>DISPUTES_Total_Ind!AH61+DISPUTES_Total_Grp!AH61</f>
        <v>0</v>
      </c>
      <c r="AI61" s="77">
        <f>DISPUTES_Total_Ind!AI61+DISPUTES_Total_Grp!AI61</f>
        <v>0</v>
      </c>
      <c r="AJ61" s="77">
        <f>DISPUTES_Total_Ind!AJ61+DISPUTES_Total_Grp!AJ61</f>
        <v>0</v>
      </c>
      <c r="AK61" s="77">
        <f>DISPUTES_Total_Ind!AK61+DISPUTES_Total_Grp!AK61</f>
        <v>0</v>
      </c>
      <c r="AL61" s="77">
        <f>DISPUTES_Total_Ind!AL61+DISPUTES_Total_Grp!AL61</f>
        <v>0</v>
      </c>
      <c r="AM61" s="77">
        <f>DISPUTES_Total_Ind!AM61+DISPUTES_Total_Grp!AM61</f>
        <v>0</v>
      </c>
      <c r="AN61" s="77">
        <f>DISPUTES_Total_Ind!AN61+DISPUTES_Total_Grp!AN61</f>
        <v>0</v>
      </c>
      <c r="AO61" s="77">
        <f>DISPUTES_Total_Ind!AO61+DISPUTES_Total_Grp!AO61</f>
        <v>0</v>
      </c>
      <c r="AP61" s="77">
        <f>DISPUTES_Total_Ind!AP61+DISPUTES_Total_Grp!AP61</f>
        <v>0</v>
      </c>
      <c r="AQ61" s="77">
        <f>DISPUTES_Total_Ind!AQ61+DISPUTES_Total_Grp!AQ61</f>
        <v>0</v>
      </c>
      <c r="AR61" s="77">
        <f>DISPUTES_Total_Ind!AR61+DISPUTES_Total_Grp!AR61</f>
        <v>0</v>
      </c>
      <c r="AS61" s="77">
        <f>DISPUTES_Total_Ind!AS61+DISPUTES_Total_Grp!AS61</f>
        <v>0</v>
      </c>
      <c r="AT61" s="77">
        <f>DISPUTES_Total_Ind!AT61+DISPUTES_Total_Grp!AT61</f>
        <v>0</v>
      </c>
      <c r="AU61" s="77">
        <f>DISPUTES_Total_Ind!AU61+DISPUTES_Total_Grp!AU61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DISPUTES_Total_Ind!F62+DISPUTES_Total_Grp!F62</f>
        <v>0</v>
      </c>
      <c r="G62" s="77">
        <f>DISPUTES_Total_Ind!G62+DISPUTES_Total_Grp!G62</f>
        <v>0</v>
      </c>
      <c r="H62" s="77">
        <f>DISPUTES_Total_Ind!H62+DISPUTES_Total_Grp!H62</f>
        <v>0</v>
      </c>
      <c r="I62" s="77">
        <f>DISPUTES_Total_Ind!I62+DISPUTES_Total_Grp!I62</f>
        <v>0</v>
      </c>
      <c r="J62" s="77">
        <f>DISPUTES_Total_Ind!J62+DISPUTES_Total_Grp!J62</f>
        <v>0</v>
      </c>
      <c r="K62" s="77">
        <f>DISPUTES_Total_Ind!K62+DISPUTES_Total_Grp!K62</f>
        <v>0</v>
      </c>
      <c r="L62" s="77">
        <f>DISPUTES_Total_Ind!L62+DISPUTES_Total_Grp!L62</f>
        <v>0</v>
      </c>
      <c r="M62" s="77">
        <f>DISPUTES_Total_Ind!M62+DISPUTES_Total_Grp!M62</f>
        <v>0</v>
      </c>
      <c r="N62" s="77">
        <f>DISPUTES_Total_Ind!N62+DISPUTES_Total_Grp!N62</f>
        <v>0</v>
      </c>
      <c r="O62" s="77">
        <f>DISPUTES_Total_Ind!O62+DISPUTES_Total_Grp!O62</f>
        <v>0</v>
      </c>
      <c r="P62" s="77">
        <f>DISPUTES_Total_Ind!P62+DISPUTES_Total_Grp!P62</f>
        <v>0</v>
      </c>
      <c r="Q62" s="77">
        <f>DISPUTES_Total_Ind!Q62+DISPUTES_Total_Grp!Q62</f>
        <v>0</v>
      </c>
      <c r="R62" s="77">
        <f>DISPUTES_Total_Ind!R62+DISPUTES_Total_Grp!R62</f>
        <v>0</v>
      </c>
      <c r="S62" s="77">
        <f>DISPUTES_Total_Ind!S62+DISPUTES_Total_Grp!S62</f>
        <v>0</v>
      </c>
      <c r="T62" s="77">
        <f>DISPUTES_Total_Ind!T62+DISPUTES_Total_Grp!T62</f>
        <v>0</v>
      </c>
      <c r="U62" s="77">
        <f>DISPUTES_Total_Ind!U62+DISPUTES_Total_Grp!U62</f>
        <v>0</v>
      </c>
      <c r="V62" s="77">
        <f>DISPUTES_Total_Ind!V62+DISPUTES_Total_Grp!V62</f>
        <v>0</v>
      </c>
      <c r="W62" s="77">
        <f>DISPUTES_Total_Ind!W62+DISPUTES_Total_Grp!W62</f>
        <v>0</v>
      </c>
      <c r="X62" s="77">
        <f>DISPUTES_Total_Ind!X62+DISPUTES_Total_Grp!X62</f>
        <v>0</v>
      </c>
      <c r="Y62" s="77">
        <f>DISPUTES_Total_Ind!Y62+DISPUTES_Total_Grp!Y62</f>
        <v>0</v>
      </c>
      <c r="Z62" s="77">
        <f>DISPUTES_Total_Ind!Z62+DISPUTES_Total_Grp!Z62</f>
        <v>0</v>
      </c>
      <c r="AA62" s="77">
        <f>DISPUTES_Total_Ind!AA62+DISPUTES_Total_Grp!AA62</f>
        <v>0</v>
      </c>
      <c r="AB62" s="77">
        <f>DISPUTES_Total_Ind!AB62+DISPUTES_Total_Grp!AB62</f>
        <v>0</v>
      </c>
      <c r="AC62" s="77">
        <f>DISPUTES_Total_Ind!AC62+DISPUTES_Total_Grp!AC62</f>
        <v>0</v>
      </c>
      <c r="AD62" s="77">
        <f>DISPUTES_Total_Ind!AD62+DISPUTES_Total_Grp!AD62</f>
        <v>0</v>
      </c>
      <c r="AE62" s="77">
        <f>DISPUTES_Total_Ind!AE62+DISPUTES_Total_Grp!AE62</f>
        <v>0</v>
      </c>
      <c r="AF62" s="77">
        <f>DISPUTES_Total_Ind!AF62+DISPUTES_Total_Grp!AF62</f>
        <v>0</v>
      </c>
      <c r="AG62" s="77">
        <f>DISPUTES_Total_Ind!AG62+DISPUTES_Total_Grp!AG62</f>
        <v>0</v>
      </c>
      <c r="AH62" s="77">
        <f>DISPUTES_Total_Ind!AH62+DISPUTES_Total_Grp!AH62</f>
        <v>0</v>
      </c>
      <c r="AI62" s="77">
        <f>DISPUTES_Total_Ind!AI62+DISPUTES_Total_Grp!AI62</f>
        <v>0</v>
      </c>
      <c r="AJ62" s="77">
        <f>DISPUTES_Total_Ind!AJ62+DISPUTES_Total_Grp!AJ62</f>
        <v>0</v>
      </c>
      <c r="AK62" s="77">
        <f>DISPUTES_Total_Ind!AK62+DISPUTES_Total_Grp!AK62</f>
        <v>0</v>
      </c>
      <c r="AL62" s="77">
        <f>DISPUTES_Total_Ind!AL62+DISPUTES_Total_Grp!AL62</f>
        <v>0</v>
      </c>
      <c r="AM62" s="77">
        <f>DISPUTES_Total_Ind!AM62+DISPUTES_Total_Grp!AM62</f>
        <v>0</v>
      </c>
      <c r="AN62" s="77">
        <f>DISPUTES_Total_Ind!AN62+DISPUTES_Total_Grp!AN62</f>
        <v>0</v>
      </c>
      <c r="AO62" s="77">
        <f>DISPUTES_Total_Ind!AO62+DISPUTES_Total_Grp!AO62</f>
        <v>0</v>
      </c>
      <c r="AP62" s="77">
        <f>DISPUTES_Total_Ind!AP62+DISPUTES_Total_Grp!AP62</f>
        <v>0</v>
      </c>
      <c r="AQ62" s="77">
        <f>DISPUTES_Total_Ind!AQ62+DISPUTES_Total_Grp!AQ62</f>
        <v>0</v>
      </c>
      <c r="AR62" s="77">
        <f>DISPUTES_Total_Ind!AR62+DISPUTES_Total_Grp!AR62</f>
        <v>0</v>
      </c>
      <c r="AS62" s="77">
        <f>DISPUTES_Total_Ind!AS62+DISPUTES_Total_Grp!AS62</f>
        <v>0</v>
      </c>
      <c r="AT62" s="77">
        <f>DISPUTES_Total_Ind!AT62+DISPUTES_Total_Grp!AT62</f>
        <v>0</v>
      </c>
      <c r="AU62" s="77">
        <f>DISPUTES_Total_Ind!AU62+DISPUTES_Total_Grp!AU62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77">
        <f>DISPUTES_Total_Ind!F63+DISPUTES_Total_Grp!F63</f>
        <v>0</v>
      </c>
      <c r="G63" s="77">
        <f>DISPUTES_Total_Ind!G63+DISPUTES_Total_Grp!G63</f>
        <v>0</v>
      </c>
      <c r="H63" s="77">
        <f>DISPUTES_Total_Ind!H63+DISPUTES_Total_Grp!H63</f>
        <v>0</v>
      </c>
      <c r="I63" s="77">
        <f>DISPUTES_Total_Ind!I63+DISPUTES_Total_Grp!I63</f>
        <v>0</v>
      </c>
      <c r="J63" s="77">
        <f>DISPUTES_Total_Ind!J63+DISPUTES_Total_Grp!J63</f>
        <v>0</v>
      </c>
      <c r="K63" s="77">
        <f>DISPUTES_Total_Ind!K63+DISPUTES_Total_Grp!K63</f>
        <v>0</v>
      </c>
      <c r="L63" s="77">
        <f>DISPUTES_Total_Ind!L63+DISPUTES_Total_Grp!L63</f>
        <v>0</v>
      </c>
      <c r="M63" s="77">
        <f>DISPUTES_Total_Ind!M63+DISPUTES_Total_Grp!M63</f>
        <v>0</v>
      </c>
      <c r="N63" s="77">
        <f>DISPUTES_Total_Ind!N63+DISPUTES_Total_Grp!N63</f>
        <v>0</v>
      </c>
      <c r="O63" s="77">
        <f>DISPUTES_Total_Ind!O63+DISPUTES_Total_Grp!O63</f>
        <v>0</v>
      </c>
      <c r="P63" s="77">
        <f>DISPUTES_Total_Ind!P63+DISPUTES_Total_Grp!P63</f>
        <v>0</v>
      </c>
      <c r="Q63" s="77">
        <f>DISPUTES_Total_Ind!Q63+DISPUTES_Total_Grp!Q63</f>
        <v>0</v>
      </c>
      <c r="R63" s="77">
        <f>DISPUTES_Total_Ind!R63+DISPUTES_Total_Grp!R63</f>
        <v>0</v>
      </c>
      <c r="S63" s="77">
        <f>DISPUTES_Total_Ind!S63+DISPUTES_Total_Grp!S63</f>
        <v>0</v>
      </c>
      <c r="T63" s="77">
        <f>DISPUTES_Total_Ind!T63+DISPUTES_Total_Grp!T63</f>
        <v>0</v>
      </c>
      <c r="U63" s="77">
        <f>DISPUTES_Total_Ind!U63+DISPUTES_Total_Grp!U63</f>
        <v>0</v>
      </c>
      <c r="V63" s="77">
        <f>DISPUTES_Total_Ind!V63+DISPUTES_Total_Grp!V63</f>
        <v>0</v>
      </c>
      <c r="W63" s="77">
        <f>DISPUTES_Total_Ind!W63+DISPUTES_Total_Grp!W63</f>
        <v>0</v>
      </c>
      <c r="X63" s="77">
        <f>DISPUTES_Total_Ind!X63+DISPUTES_Total_Grp!X63</f>
        <v>0</v>
      </c>
      <c r="Y63" s="77">
        <f>DISPUTES_Total_Ind!Y63+DISPUTES_Total_Grp!Y63</f>
        <v>0</v>
      </c>
      <c r="Z63" s="77">
        <f>DISPUTES_Total_Ind!Z63+DISPUTES_Total_Grp!Z63</f>
        <v>0</v>
      </c>
      <c r="AA63" s="77">
        <f>DISPUTES_Total_Ind!AA63+DISPUTES_Total_Grp!AA63</f>
        <v>0</v>
      </c>
      <c r="AB63" s="77">
        <f>DISPUTES_Total_Ind!AB63+DISPUTES_Total_Grp!AB63</f>
        <v>0</v>
      </c>
      <c r="AC63" s="77">
        <f>DISPUTES_Total_Ind!AC63+DISPUTES_Total_Grp!AC63</f>
        <v>0</v>
      </c>
      <c r="AD63" s="77">
        <f>DISPUTES_Total_Ind!AD63+DISPUTES_Total_Grp!AD63</f>
        <v>0</v>
      </c>
      <c r="AE63" s="77">
        <f>DISPUTES_Total_Ind!AE63+DISPUTES_Total_Grp!AE63</f>
        <v>0</v>
      </c>
      <c r="AF63" s="77">
        <f>DISPUTES_Total_Ind!AF63+DISPUTES_Total_Grp!AF63</f>
        <v>0</v>
      </c>
      <c r="AG63" s="77">
        <f>DISPUTES_Total_Ind!AG63+DISPUTES_Total_Grp!AG63</f>
        <v>0</v>
      </c>
      <c r="AH63" s="77">
        <f>DISPUTES_Total_Ind!AH63+DISPUTES_Total_Grp!AH63</f>
        <v>0</v>
      </c>
      <c r="AI63" s="77">
        <f>DISPUTES_Total_Ind!AI63+DISPUTES_Total_Grp!AI63</f>
        <v>0</v>
      </c>
      <c r="AJ63" s="77">
        <f>DISPUTES_Total_Ind!AJ63+DISPUTES_Total_Grp!AJ63</f>
        <v>0</v>
      </c>
      <c r="AK63" s="77">
        <f>DISPUTES_Total_Ind!AK63+DISPUTES_Total_Grp!AK63</f>
        <v>0</v>
      </c>
      <c r="AL63" s="77">
        <f>DISPUTES_Total_Ind!AL63+DISPUTES_Total_Grp!AL63</f>
        <v>0</v>
      </c>
      <c r="AM63" s="77">
        <f>DISPUTES_Total_Ind!AM63+DISPUTES_Total_Grp!AM63</f>
        <v>0</v>
      </c>
      <c r="AN63" s="77">
        <f>DISPUTES_Total_Ind!AN63+DISPUTES_Total_Grp!AN63</f>
        <v>0</v>
      </c>
      <c r="AO63" s="77">
        <f>DISPUTES_Total_Ind!AO63+DISPUTES_Total_Grp!AO63</f>
        <v>0</v>
      </c>
      <c r="AP63" s="77">
        <f>DISPUTES_Total_Ind!AP63+DISPUTES_Total_Grp!AP63</f>
        <v>0</v>
      </c>
      <c r="AQ63" s="77">
        <f>DISPUTES_Total_Ind!AQ63+DISPUTES_Total_Grp!AQ63</f>
        <v>0</v>
      </c>
      <c r="AR63" s="77">
        <f>DISPUTES_Total_Ind!AR63+DISPUTES_Total_Grp!AR63</f>
        <v>0</v>
      </c>
      <c r="AS63" s="77">
        <f>DISPUTES_Total_Ind!AS63+DISPUTES_Total_Grp!AS63</f>
        <v>0</v>
      </c>
      <c r="AT63" s="77">
        <f>DISPUTES_Total_Ind!AT63+DISPUTES_Total_Grp!AT63</f>
        <v>0</v>
      </c>
      <c r="AU63" s="77">
        <f>DISPUTES_Total_Ind!AU63+DISPUTES_Total_Grp!AU63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77">
        <f>DISPUTES_Total_Ind!F64+DISPUTES_Total_Grp!F64</f>
        <v>0</v>
      </c>
      <c r="G64" s="77">
        <f>DISPUTES_Total_Ind!G64+DISPUTES_Total_Grp!G64</f>
        <v>0</v>
      </c>
      <c r="H64" s="77">
        <f>DISPUTES_Total_Ind!H64+DISPUTES_Total_Grp!H64</f>
        <v>0</v>
      </c>
      <c r="I64" s="77">
        <f>DISPUTES_Total_Ind!I64+DISPUTES_Total_Grp!I64</f>
        <v>0</v>
      </c>
      <c r="J64" s="77">
        <f>DISPUTES_Total_Ind!J64+DISPUTES_Total_Grp!J64</f>
        <v>0</v>
      </c>
      <c r="K64" s="77">
        <f>DISPUTES_Total_Ind!K64+DISPUTES_Total_Grp!K64</f>
        <v>0</v>
      </c>
      <c r="L64" s="77">
        <f>DISPUTES_Total_Ind!L64+DISPUTES_Total_Grp!L64</f>
        <v>0</v>
      </c>
      <c r="M64" s="77">
        <f>DISPUTES_Total_Ind!M64+DISPUTES_Total_Grp!M64</f>
        <v>0</v>
      </c>
      <c r="N64" s="77">
        <f>DISPUTES_Total_Ind!N64+DISPUTES_Total_Grp!N64</f>
        <v>0</v>
      </c>
      <c r="O64" s="77">
        <f>DISPUTES_Total_Ind!O64+DISPUTES_Total_Grp!O64</f>
        <v>0</v>
      </c>
      <c r="P64" s="77">
        <f>DISPUTES_Total_Ind!P64+DISPUTES_Total_Grp!P64</f>
        <v>0</v>
      </c>
      <c r="Q64" s="77">
        <f>DISPUTES_Total_Ind!Q64+DISPUTES_Total_Grp!Q64</f>
        <v>0</v>
      </c>
      <c r="R64" s="77">
        <f>DISPUTES_Total_Ind!R64+DISPUTES_Total_Grp!R64</f>
        <v>0</v>
      </c>
      <c r="S64" s="77">
        <f>DISPUTES_Total_Ind!S64+DISPUTES_Total_Grp!S64</f>
        <v>0</v>
      </c>
      <c r="T64" s="77">
        <f>DISPUTES_Total_Ind!T64+DISPUTES_Total_Grp!T64</f>
        <v>0</v>
      </c>
      <c r="U64" s="77">
        <f>DISPUTES_Total_Ind!U64+DISPUTES_Total_Grp!U64</f>
        <v>0</v>
      </c>
      <c r="V64" s="77">
        <f>DISPUTES_Total_Ind!V64+DISPUTES_Total_Grp!V64</f>
        <v>0</v>
      </c>
      <c r="W64" s="77">
        <f>DISPUTES_Total_Ind!W64+DISPUTES_Total_Grp!W64</f>
        <v>0</v>
      </c>
      <c r="X64" s="77">
        <f>DISPUTES_Total_Ind!X64+DISPUTES_Total_Grp!X64</f>
        <v>0</v>
      </c>
      <c r="Y64" s="77">
        <f>DISPUTES_Total_Ind!Y64+DISPUTES_Total_Grp!Y64</f>
        <v>0</v>
      </c>
      <c r="Z64" s="77">
        <f>DISPUTES_Total_Ind!Z64+DISPUTES_Total_Grp!Z64</f>
        <v>0</v>
      </c>
      <c r="AA64" s="77">
        <f>DISPUTES_Total_Ind!AA64+DISPUTES_Total_Grp!AA64</f>
        <v>0</v>
      </c>
      <c r="AB64" s="77">
        <f>DISPUTES_Total_Ind!AB64+DISPUTES_Total_Grp!AB64</f>
        <v>0</v>
      </c>
      <c r="AC64" s="77">
        <f>DISPUTES_Total_Ind!AC64+DISPUTES_Total_Grp!AC64</f>
        <v>0</v>
      </c>
      <c r="AD64" s="77">
        <f>DISPUTES_Total_Ind!AD64+DISPUTES_Total_Grp!AD64</f>
        <v>0</v>
      </c>
      <c r="AE64" s="77">
        <f>DISPUTES_Total_Ind!AE64+DISPUTES_Total_Grp!AE64</f>
        <v>0</v>
      </c>
      <c r="AF64" s="77">
        <f>DISPUTES_Total_Ind!AF64+DISPUTES_Total_Grp!AF64</f>
        <v>0</v>
      </c>
      <c r="AG64" s="77">
        <f>DISPUTES_Total_Ind!AG64+DISPUTES_Total_Grp!AG64</f>
        <v>0</v>
      </c>
      <c r="AH64" s="77">
        <f>DISPUTES_Total_Ind!AH64+DISPUTES_Total_Grp!AH64</f>
        <v>0</v>
      </c>
      <c r="AI64" s="77">
        <f>DISPUTES_Total_Ind!AI64+DISPUTES_Total_Grp!AI64</f>
        <v>0</v>
      </c>
      <c r="AJ64" s="77">
        <f>DISPUTES_Total_Ind!AJ64+DISPUTES_Total_Grp!AJ64</f>
        <v>0</v>
      </c>
      <c r="AK64" s="77">
        <f>DISPUTES_Total_Ind!AK64+DISPUTES_Total_Grp!AK64</f>
        <v>0</v>
      </c>
      <c r="AL64" s="77">
        <f>DISPUTES_Total_Ind!AL64+DISPUTES_Total_Grp!AL64</f>
        <v>0</v>
      </c>
      <c r="AM64" s="77">
        <f>DISPUTES_Total_Ind!AM64+DISPUTES_Total_Grp!AM64</f>
        <v>0</v>
      </c>
      <c r="AN64" s="77">
        <f>DISPUTES_Total_Ind!AN64+DISPUTES_Total_Grp!AN64</f>
        <v>0</v>
      </c>
      <c r="AO64" s="77">
        <f>DISPUTES_Total_Ind!AO64+DISPUTES_Total_Grp!AO64</f>
        <v>0</v>
      </c>
      <c r="AP64" s="77">
        <f>DISPUTES_Total_Ind!AP64+DISPUTES_Total_Grp!AP64</f>
        <v>0</v>
      </c>
      <c r="AQ64" s="77">
        <f>DISPUTES_Total_Ind!AQ64+DISPUTES_Total_Grp!AQ64</f>
        <v>0</v>
      </c>
      <c r="AR64" s="77">
        <f>DISPUTES_Total_Ind!AR64+DISPUTES_Total_Grp!AR64</f>
        <v>0</v>
      </c>
      <c r="AS64" s="77">
        <f>DISPUTES_Total_Ind!AS64+DISPUTES_Total_Grp!AS64</f>
        <v>0</v>
      </c>
      <c r="AT64" s="77">
        <f>DISPUTES_Total_Ind!AT64+DISPUTES_Total_Grp!AT64</f>
        <v>0</v>
      </c>
      <c r="AU64" s="77">
        <f>DISPUTES_Total_Ind!AU64+DISPUTES_Total_Grp!AU64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77">
        <f>DISPUTES_Total_Ind!F65+DISPUTES_Total_Grp!F65</f>
        <v>0</v>
      </c>
      <c r="G65" s="77">
        <f>DISPUTES_Total_Ind!G65+DISPUTES_Total_Grp!G65</f>
        <v>0</v>
      </c>
      <c r="H65" s="77">
        <f>DISPUTES_Total_Ind!H65+DISPUTES_Total_Grp!H65</f>
        <v>0</v>
      </c>
      <c r="I65" s="77">
        <f>DISPUTES_Total_Ind!I65+DISPUTES_Total_Grp!I65</f>
        <v>0</v>
      </c>
      <c r="J65" s="77">
        <f>DISPUTES_Total_Ind!J65+DISPUTES_Total_Grp!J65</f>
        <v>0</v>
      </c>
      <c r="K65" s="77">
        <f>DISPUTES_Total_Ind!K65+DISPUTES_Total_Grp!K65</f>
        <v>0</v>
      </c>
      <c r="L65" s="77">
        <f>DISPUTES_Total_Ind!L65+DISPUTES_Total_Grp!L65</f>
        <v>0</v>
      </c>
      <c r="M65" s="77">
        <f>DISPUTES_Total_Ind!M65+DISPUTES_Total_Grp!M65</f>
        <v>0</v>
      </c>
      <c r="N65" s="77">
        <f>DISPUTES_Total_Ind!N65+DISPUTES_Total_Grp!N65</f>
        <v>0</v>
      </c>
      <c r="O65" s="77">
        <f>DISPUTES_Total_Ind!O65+DISPUTES_Total_Grp!O65</f>
        <v>0</v>
      </c>
      <c r="P65" s="77">
        <f>DISPUTES_Total_Ind!P65+DISPUTES_Total_Grp!P65</f>
        <v>0</v>
      </c>
      <c r="Q65" s="77">
        <f>DISPUTES_Total_Ind!Q65+DISPUTES_Total_Grp!Q65</f>
        <v>0</v>
      </c>
      <c r="R65" s="77">
        <f>DISPUTES_Total_Ind!R65+DISPUTES_Total_Grp!R65</f>
        <v>0</v>
      </c>
      <c r="S65" s="77">
        <f>DISPUTES_Total_Ind!S65+DISPUTES_Total_Grp!S65</f>
        <v>0</v>
      </c>
      <c r="T65" s="77">
        <f>DISPUTES_Total_Ind!T65+DISPUTES_Total_Grp!T65</f>
        <v>0</v>
      </c>
      <c r="U65" s="77">
        <f>DISPUTES_Total_Ind!U65+DISPUTES_Total_Grp!U65</f>
        <v>0</v>
      </c>
      <c r="V65" s="77">
        <f>DISPUTES_Total_Ind!V65+DISPUTES_Total_Grp!V65</f>
        <v>0</v>
      </c>
      <c r="W65" s="77">
        <f>DISPUTES_Total_Ind!W65+DISPUTES_Total_Grp!W65</f>
        <v>0</v>
      </c>
      <c r="X65" s="77">
        <f>DISPUTES_Total_Ind!X65+DISPUTES_Total_Grp!X65</f>
        <v>0</v>
      </c>
      <c r="Y65" s="77">
        <f>DISPUTES_Total_Ind!Y65+DISPUTES_Total_Grp!Y65</f>
        <v>0</v>
      </c>
      <c r="Z65" s="77">
        <f>DISPUTES_Total_Ind!Z65+DISPUTES_Total_Grp!Z65</f>
        <v>0</v>
      </c>
      <c r="AA65" s="77">
        <f>DISPUTES_Total_Ind!AA65+DISPUTES_Total_Grp!AA65</f>
        <v>0</v>
      </c>
      <c r="AB65" s="77">
        <f>DISPUTES_Total_Ind!AB65+DISPUTES_Total_Grp!AB65</f>
        <v>0</v>
      </c>
      <c r="AC65" s="77">
        <f>DISPUTES_Total_Ind!AC65+DISPUTES_Total_Grp!AC65</f>
        <v>0</v>
      </c>
      <c r="AD65" s="77">
        <f>DISPUTES_Total_Ind!AD65+DISPUTES_Total_Grp!AD65</f>
        <v>0</v>
      </c>
      <c r="AE65" s="77">
        <f>DISPUTES_Total_Ind!AE65+DISPUTES_Total_Grp!AE65</f>
        <v>0</v>
      </c>
      <c r="AF65" s="77">
        <f>DISPUTES_Total_Ind!AF65+DISPUTES_Total_Grp!AF65</f>
        <v>0</v>
      </c>
      <c r="AG65" s="77">
        <f>DISPUTES_Total_Ind!AG65+DISPUTES_Total_Grp!AG65</f>
        <v>0</v>
      </c>
      <c r="AH65" s="77">
        <f>DISPUTES_Total_Ind!AH65+DISPUTES_Total_Grp!AH65</f>
        <v>0</v>
      </c>
      <c r="AI65" s="77">
        <f>DISPUTES_Total_Ind!AI65+DISPUTES_Total_Grp!AI65</f>
        <v>0</v>
      </c>
      <c r="AJ65" s="77">
        <f>DISPUTES_Total_Ind!AJ65+DISPUTES_Total_Grp!AJ65</f>
        <v>0</v>
      </c>
      <c r="AK65" s="77">
        <f>DISPUTES_Total_Ind!AK65+DISPUTES_Total_Grp!AK65</f>
        <v>0</v>
      </c>
      <c r="AL65" s="77">
        <f>DISPUTES_Total_Ind!AL65+DISPUTES_Total_Grp!AL65</f>
        <v>0</v>
      </c>
      <c r="AM65" s="77">
        <f>DISPUTES_Total_Ind!AM65+DISPUTES_Total_Grp!AM65</f>
        <v>0</v>
      </c>
      <c r="AN65" s="77">
        <f>DISPUTES_Total_Ind!AN65+DISPUTES_Total_Grp!AN65</f>
        <v>0</v>
      </c>
      <c r="AO65" s="77">
        <f>DISPUTES_Total_Ind!AO65+DISPUTES_Total_Grp!AO65</f>
        <v>0</v>
      </c>
      <c r="AP65" s="77">
        <f>DISPUTES_Total_Ind!AP65+DISPUTES_Total_Grp!AP65</f>
        <v>0</v>
      </c>
      <c r="AQ65" s="77">
        <f>DISPUTES_Total_Ind!AQ65+DISPUTES_Total_Grp!AQ65</f>
        <v>0</v>
      </c>
      <c r="AR65" s="77">
        <f>DISPUTES_Total_Ind!AR65+DISPUTES_Total_Grp!AR65</f>
        <v>0</v>
      </c>
      <c r="AS65" s="77">
        <f>DISPUTES_Total_Ind!AS65+DISPUTES_Total_Grp!AS65</f>
        <v>0</v>
      </c>
      <c r="AT65" s="77">
        <f>DISPUTES_Total_Ind!AT65+DISPUTES_Total_Grp!AT65</f>
        <v>0</v>
      </c>
      <c r="AU65" s="77">
        <f>DISPUTES_Total_Ind!AU65+DISPUTES_Total_Grp!AU65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77">
        <f>DISPUTES_Total_Ind!F66+DISPUTES_Total_Grp!F66</f>
        <v>0</v>
      </c>
      <c r="G66" s="77">
        <f>DISPUTES_Total_Ind!G66+DISPUTES_Total_Grp!G66</f>
        <v>0</v>
      </c>
      <c r="H66" s="77">
        <f>DISPUTES_Total_Ind!H66+DISPUTES_Total_Grp!H66</f>
        <v>0</v>
      </c>
      <c r="I66" s="77">
        <f>DISPUTES_Total_Ind!I66+DISPUTES_Total_Grp!I66</f>
        <v>0</v>
      </c>
      <c r="J66" s="77">
        <f>DISPUTES_Total_Ind!J66+DISPUTES_Total_Grp!J66</f>
        <v>0</v>
      </c>
      <c r="K66" s="77">
        <f>DISPUTES_Total_Ind!K66+DISPUTES_Total_Grp!K66</f>
        <v>0</v>
      </c>
      <c r="L66" s="77">
        <f>DISPUTES_Total_Ind!L66+DISPUTES_Total_Grp!L66</f>
        <v>0</v>
      </c>
      <c r="M66" s="77">
        <f>DISPUTES_Total_Ind!M66+DISPUTES_Total_Grp!M66</f>
        <v>0</v>
      </c>
      <c r="N66" s="77">
        <f>DISPUTES_Total_Ind!N66+DISPUTES_Total_Grp!N66</f>
        <v>0</v>
      </c>
      <c r="O66" s="77">
        <f>DISPUTES_Total_Ind!O66+DISPUTES_Total_Grp!O66</f>
        <v>0</v>
      </c>
      <c r="P66" s="77">
        <f>DISPUTES_Total_Ind!P66+DISPUTES_Total_Grp!P66</f>
        <v>0</v>
      </c>
      <c r="Q66" s="77">
        <f>DISPUTES_Total_Ind!Q66+DISPUTES_Total_Grp!Q66</f>
        <v>0</v>
      </c>
      <c r="R66" s="77">
        <f>DISPUTES_Total_Ind!R66+DISPUTES_Total_Grp!R66</f>
        <v>0</v>
      </c>
      <c r="S66" s="77">
        <f>DISPUTES_Total_Ind!S66+DISPUTES_Total_Grp!S66</f>
        <v>0</v>
      </c>
      <c r="T66" s="77">
        <f>DISPUTES_Total_Ind!T66+DISPUTES_Total_Grp!T66</f>
        <v>0</v>
      </c>
      <c r="U66" s="77">
        <f>DISPUTES_Total_Ind!U66+DISPUTES_Total_Grp!U66</f>
        <v>0</v>
      </c>
      <c r="V66" s="77">
        <f>DISPUTES_Total_Ind!V66+DISPUTES_Total_Grp!V66</f>
        <v>0</v>
      </c>
      <c r="W66" s="77">
        <f>DISPUTES_Total_Ind!W66+DISPUTES_Total_Grp!W66</f>
        <v>0</v>
      </c>
      <c r="X66" s="77">
        <f>DISPUTES_Total_Ind!X66+DISPUTES_Total_Grp!X66</f>
        <v>0</v>
      </c>
      <c r="Y66" s="77">
        <f>DISPUTES_Total_Ind!Y66+DISPUTES_Total_Grp!Y66</f>
        <v>0</v>
      </c>
      <c r="Z66" s="77">
        <f>DISPUTES_Total_Ind!Z66+DISPUTES_Total_Grp!Z66</f>
        <v>0</v>
      </c>
      <c r="AA66" s="77">
        <f>DISPUTES_Total_Ind!AA66+DISPUTES_Total_Grp!AA66</f>
        <v>0</v>
      </c>
      <c r="AB66" s="77">
        <f>DISPUTES_Total_Ind!AB66+DISPUTES_Total_Grp!AB66</f>
        <v>0</v>
      </c>
      <c r="AC66" s="77">
        <f>DISPUTES_Total_Ind!AC66+DISPUTES_Total_Grp!AC66</f>
        <v>0</v>
      </c>
      <c r="AD66" s="77">
        <f>DISPUTES_Total_Ind!AD66+DISPUTES_Total_Grp!AD66</f>
        <v>0</v>
      </c>
      <c r="AE66" s="77">
        <f>DISPUTES_Total_Ind!AE66+DISPUTES_Total_Grp!AE66</f>
        <v>0</v>
      </c>
      <c r="AF66" s="77">
        <f>DISPUTES_Total_Ind!AF66+DISPUTES_Total_Grp!AF66</f>
        <v>0</v>
      </c>
      <c r="AG66" s="77">
        <f>DISPUTES_Total_Ind!AG66+DISPUTES_Total_Grp!AG66</f>
        <v>0</v>
      </c>
      <c r="AH66" s="77">
        <f>DISPUTES_Total_Ind!AH66+DISPUTES_Total_Grp!AH66</f>
        <v>0</v>
      </c>
      <c r="AI66" s="77">
        <f>DISPUTES_Total_Ind!AI66+DISPUTES_Total_Grp!AI66</f>
        <v>0</v>
      </c>
      <c r="AJ66" s="77">
        <f>DISPUTES_Total_Ind!AJ66+DISPUTES_Total_Grp!AJ66</f>
        <v>0</v>
      </c>
      <c r="AK66" s="77">
        <f>DISPUTES_Total_Ind!AK66+DISPUTES_Total_Grp!AK66</f>
        <v>0</v>
      </c>
      <c r="AL66" s="77">
        <f>DISPUTES_Total_Ind!AL66+DISPUTES_Total_Grp!AL66</f>
        <v>0</v>
      </c>
      <c r="AM66" s="77">
        <f>DISPUTES_Total_Ind!AM66+DISPUTES_Total_Grp!AM66</f>
        <v>0</v>
      </c>
      <c r="AN66" s="77">
        <f>DISPUTES_Total_Ind!AN66+DISPUTES_Total_Grp!AN66</f>
        <v>0</v>
      </c>
      <c r="AO66" s="77">
        <f>DISPUTES_Total_Ind!AO66+DISPUTES_Total_Grp!AO66</f>
        <v>0</v>
      </c>
      <c r="AP66" s="77">
        <f>DISPUTES_Total_Ind!AP66+DISPUTES_Total_Grp!AP66</f>
        <v>0</v>
      </c>
      <c r="AQ66" s="77">
        <f>DISPUTES_Total_Ind!AQ66+DISPUTES_Total_Grp!AQ66</f>
        <v>0</v>
      </c>
      <c r="AR66" s="77">
        <f>DISPUTES_Total_Ind!AR66+DISPUTES_Total_Grp!AR66</f>
        <v>0</v>
      </c>
      <c r="AS66" s="77">
        <f>DISPUTES_Total_Ind!AS66+DISPUTES_Total_Grp!AS66</f>
        <v>0</v>
      </c>
      <c r="AT66" s="77">
        <f>DISPUTES_Total_Ind!AT66+DISPUTES_Total_Grp!AT66</f>
        <v>0</v>
      </c>
      <c r="AU66" s="77">
        <f>DISPUTES_Total_Ind!AU66+DISPUTES_Total_Grp!AU66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77">
        <f>DISPUTES_Total_Ind!F67+DISPUTES_Total_Grp!F67</f>
        <v>0</v>
      </c>
      <c r="G67" s="77">
        <f>DISPUTES_Total_Ind!G67+DISPUTES_Total_Grp!G67</f>
        <v>0</v>
      </c>
      <c r="H67" s="77">
        <f>DISPUTES_Total_Ind!H67+DISPUTES_Total_Grp!H67</f>
        <v>0</v>
      </c>
      <c r="I67" s="77">
        <f>DISPUTES_Total_Ind!I67+DISPUTES_Total_Grp!I67</f>
        <v>0</v>
      </c>
      <c r="J67" s="77">
        <f>DISPUTES_Total_Ind!J67+DISPUTES_Total_Grp!J67</f>
        <v>0</v>
      </c>
      <c r="K67" s="77">
        <f>DISPUTES_Total_Ind!K67+DISPUTES_Total_Grp!K67</f>
        <v>0</v>
      </c>
      <c r="L67" s="77">
        <f>DISPUTES_Total_Ind!L67+DISPUTES_Total_Grp!L67</f>
        <v>0</v>
      </c>
      <c r="M67" s="77">
        <f>DISPUTES_Total_Ind!M67+DISPUTES_Total_Grp!M67</f>
        <v>0</v>
      </c>
      <c r="N67" s="77">
        <f>DISPUTES_Total_Ind!N67+DISPUTES_Total_Grp!N67</f>
        <v>0</v>
      </c>
      <c r="O67" s="77">
        <f>DISPUTES_Total_Ind!O67+DISPUTES_Total_Grp!O67</f>
        <v>0</v>
      </c>
      <c r="P67" s="77">
        <f>DISPUTES_Total_Ind!P67+DISPUTES_Total_Grp!P67</f>
        <v>0</v>
      </c>
      <c r="Q67" s="77">
        <f>DISPUTES_Total_Ind!Q67+DISPUTES_Total_Grp!Q67</f>
        <v>0</v>
      </c>
      <c r="R67" s="77">
        <f>DISPUTES_Total_Ind!R67+DISPUTES_Total_Grp!R67</f>
        <v>0</v>
      </c>
      <c r="S67" s="77">
        <f>DISPUTES_Total_Ind!S67+DISPUTES_Total_Grp!S67</f>
        <v>0</v>
      </c>
      <c r="T67" s="77">
        <f>DISPUTES_Total_Ind!T67+DISPUTES_Total_Grp!T67</f>
        <v>0</v>
      </c>
      <c r="U67" s="77">
        <f>DISPUTES_Total_Ind!U67+DISPUTES_Total_Grp!U67</f>
        <v>0</v>
      </c>
      <c r="V67" s="77">
        <f>DISPUTES_Total_Ind!V67+DISPUTES_Total_Grp!V67</f>
        <v>0</v>
      </c>
      <c r="W67" s="77">
        <f>DISPUTES_Total_Ind!W67+DISPUTES_Total_Grp!W67</f>
        <v>0</v>
      </c>
      <c r="X67" s="77">
        <f>DISPUTES_Total_Ind!X67+DISPUTES_Total_Grp!X67</f>
        <v>0</v>
      </c>
      <c r="Y67" s="77">
        <f>DISPUTES_Total_Ind!Y67+DISPUTES_Total_Grp!Y67</f>
        <v>0</v>
      </c>
      <c r="Z67" s="77">
        <f>DISPUTES_Total_Ind!Z67+DISPUTES_Total_Grp!Z67</f>
        <v>0</v>
      </c>
      <c r="AA67" s="77">
        <f>DISPUTES_Total_Ind!AA67+DISPUTES_Total_Grp!AA67</f>
        <v>0</v>
      </c>
      <c r="AB67" s="77">
        <f>DISPUTES_Total_Ind!AB67+DISPUTES_Total_Grp!AB67</f>
        <v>0</v>
      </c>
      <c r="AC67" s="77">
        <f>DISPUTES_Total_Ind!AC67+DISPUTES_Total_Grp!AC67</f>
        <v>0</v>
      </c>
      <c r="AD67" s="77">
        <f>DISPUTES_Total_Ind!AD67+DISPUTES_Total_Grp!AD67</f>
        <v>0</v>
      </c>
      <c r="AE67" s="77">
        <f>DISPUTES_Total_Ind!AE67+DISPUTES_Total_Grp!AE67</f>
        <v>0</v>
      </c>
      <c r="AF67" s="77">
        <f>DISPUTES_Total_Ind!AF67+DISPUTES_Total_Grp!AF67</f>
        <v>0</v>
      </c>
      <c r="AG67" s="77">
        <f>DISPUTES_Total_Ind!AG67+DISPUTES_Total_Grp!AG67</f>
        <v>0</v>
      </c>
      <c r="AH67" s="77">
        <f>DISPUTES_Total_Ind!AH67+DISPUTES_Total_Grp!AH67</f>
        <v>0</v>
      </c>
      <c r="AI67" s="77">
        <f>DISPUTES_Total_Ind!AI67+DISPUTES_Total_Grp!AI67</f>
        <v>0</v>
      </c>
      <c r="AJ67" s="77">
        <f>DISPUTES_Total_Ind!AJ67+DISPUTES_Total_Grp!AJ67</f>
        <v>0</v>
      </c>
      <c r="AK67" s="77">
        <f>DISPUTES_Total_Ind!AK67+DISPUTES_Total_Grp!AK67</f>
        <v>0</v>
      </c>
      <c r="AL67" s="77">
        <f>DISPUTES_Total_Ind!AL67+DISPUTES_Total_Grp!AL67</f>
        <v>0</v>
      </c>
      <c r="AM67" s="77">
        <f>DISPUTES_Total_Ind!AM67+DISPUTES_Total_Grp!AM67</f>
        <v>0</v>
      </c>
      <c r="AN67" s="77">
        <f>DISPUTES_Total_Ind!AN67+DISPUTES_Total_Grp!AN67</f>
        <v>0</v>
      </c>
      <c r="AO67" s="77">
        <f>DISPUTES_Total_Ind!AO67+DISPUTES_Total_Grp!AO67</f>
        <v>0</v>
      </c>
      <c r="AP67" s="77">
        <f>DISPUTES_Total_Ind!AP67+DISPUTES_Total_Grp!AP67</f>
        <v>0</v>
      </c>
      <c r="AQ67" s="77">
        <f>DISPUTES_Total_Ind!AQ67+DISPUTES_Total_Grp!AQ67</f>
        <v>0</v>
      </c>
      <c r="AR67" s="77">
        <f>DISPUTES_Total_Ind!AR67+DISPUTES_Total_Grp!AR67</f>
        <v>0</v>
      </c>
      <c r="AS67" s="77">
        <f>DISPUTES_Total_Ind!AS67+DISPUTES_Total_Grp!AS67</f>
        <v>0</v>
      </c>
      <c r="AT67" s="77">
        <f>DISPUTES_Total_Ind!AT67+DISPUTES_Total_Grp!AT67</f>
        <v>0</v>
      </c>
      <c r="AU67" s="77">
        <f>DISPUTES_Total_Ind!AU67+DISPUTES_Total_Grp!AU67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DISPUTES_Total_Ind!F68+DISPUTES_Total_Grp!F68</f>
        <v>0</v>
      </c>
      <c r="G68" s="77">
        <f>DISPUTES_Total_Ind!G68+DISPUTES_Total_Grp!G68</f>
        <v>0</v>
      </c>
      <c r="H68" s="77">
        <f>DISPUTES_Total_Ind!H68+DISPUTES_Total_Grp!H68</f>
        <v>0</v>
      </c>
      <c r="I68" s="77">
        <f>DISPUTES_Total_Ind!I68+DISPUTES_Total_Grp!I68</f>
        <v>0</v>
      </c>
      <c r="J68" s="77">
        <f>DISPUTES_Total_Ind!J68+DISPUTES_Total_Grp!J68</f>
        <v>0</v>
      </c>
      <c r="K68" s="77">
        <f>DISPUTES_Total_Ind!K68+DISPUTES_Total_Grp!K68</f>
        <v>0</v>
      </c>
      <c r="L68" s="77">
        <f>DISPUTES_Total_Ind!L68+DISPUTES_Total_Grp!L68</f>
        <v>0</v>
      </c>
      <c r="M68" s="77">
        <f>DISPUTES_Total_Ind!M68+DISPUTES_Total_Grp!M68</f>
        <v>0</v>
      </c>
      <c r="N68" s="77">
        <f>DISPUTES_Total_Ind!N68+DISPUTES_Total_Grp!N68</f>
        <v>0</v>
      </c>
      <c r="O68" s="77">
        <f>DISPUTES_Total_Ind!O68+DISPUTES_Total_Grp!O68</f>
        <v>0</v>
      </c>
      <c r="P68" s="77">
        <f>DISPUTES_Total_Ind!P68+DISPUTES_Total_Grp!P68</f>
        <v>0</v>
      </c>
      <c r="Q68" s="77">
        <f>DISPUTES_Total_Ind!Q68+DISPUTES_Total_Grp!Q68</f>
        <v>0</v>
      </c>
      <c r="R68" s="77">
        <f>DISPUTES_Total_Ind!R68+DISPUTES_Total_Grp!R68</f>
        <v>0</v>
      </c>
      <c r="S68" s="77">
        <f>DISPUTES_Total_Ind!S68+DISPUTES_Total_Grp!S68</f>
        <v>0</v>
      </c>
      <c r="T68" s="77">
        <f>DISPUTES_Total_Ind!T68+DISPUTES_Total_Grp!T68</f>
        <v>0</v>
      </c>
      <c r="U68" s="77">
        <f>DISPUTES_Total_Ind!U68+DISPUTES_Total_Grp!U68</f>
        <v>0</v>
      </c>
      <c r="V68" s="77">
        <f>DISPUTES_Total_Ind!V68+DISPUTES_Total_Grp!V68</f>
        <v>0</v>
      </c>
      <c r="W68" s="77">
        <f>DISPUTES_Total_Ind!W68+DISPUTES_Total_Grp!W68</f>
        <v>0</v>
      </c>
      <c r="X68" s="77">
        <f>DISPUTES_Total_Ind!X68+DISPUTES_Total_Grp!X68</f>
        <v>0</v>
      </c>
      <c r="Y68" s="77">
        <f>DISPUTES_Total_Ind!Y68+DISPUTES_Total_Grp!Y68</f>
        <v>0</v>
      </c>
      <c r="Z68" s="77">
        <f>DISPUTES_Total_Ind!Z68+DISPUTES_Total_Grp!Z68</f>
        <v>0</v>
      </c>
      <c r="AA68" s="77">
        <f>DISPUTES_Total_Ind!AA68+DISPUTES_Total_Grp!AA68</f>
        <v>0</v>
      </c>
      <c r="AB68" s="77">
        <f>DISPUTES_Total_Ind!AB68+DISPUTES_Total_Grp!AB68</f>
        <v>0</v>
      </c>
      <c r="AC68" s="77">
        <f>DISPUTES_Total_Ind!AC68+DISPUTES_Total_Grp!AC68</f>
        <v>0</v>
      </c>
      <c r="AD68" s="77">
        <f>DISPUTES_Total_Ind!AD68+DISPUTES_Total_Grp!AD68</f>
        <v>0</v>
      </c>
      <c r="AE68" s="77">
        <f>DISPUTES_Total_Ind!AE68+DISPUTES_Total_Grp!AE68</f>
        <v>0</v>
      </c>
      <c r="AF68" s="77">
        <f>DISPUTES_Total_Ind!AF68+DISPUTES_Total_Grp!AF68</f>
        <v>0</v>
      </c>
      <c r="AG68" s="77">
        <f>DISPUTES_Total_Ind!AG68+DISPUTES_Total_Grp!AG68</f>
        <v>0</v>
      </c>
      <c r="AH68" s="77">
        <f>DISPUTES_Total_Ind!AH68+DISPUTES_Total_Grp!AH68</f>
        <v>0</v>
      </c>
      <c r="AI68" s="77">
        <f>DISPUTES_Total_Ind!AI68+DISPUTES_Total_Grp!AI68</f>
        <v>0</v>
      </c>
      <c r="AJ68" s="77">
        <f>DISPUTES_Total_Ind!AJ68+DISPUTES_Total_Grp!AJ68</f>
        <v>0</v>
      </c>
      <c r="AK68" s="77">
        <f>DISPUTES_Total_Ind!AK68+DISPUTES_Total_Grp!AK68</f>
        <v>0</v>
      </c>
      <c r="AL68" s="77">
        <f>DISPUTES_Total_Ind!AL68+DISPUTES_Total_Grp!AL68</f>
        <v>0</v>
      </c>
      <c r="AM68" s="77">
        <f>DISPUTES_Total_Ind!AM68+DISPUTES_Total_Grp!AM68</f>
        <v>0</v>
      </c>
      <c r="AN68" s="77">
        <f>DISPUTES_Total_Ind!AN68+DISPUTES_Total_Grp!AN68</f>
        <v>0</v>
      </c>
      <c r="AO68" s="77">
        <f>DISPUTES_Total_Ind!AO68+DISPUTES_Total_Grp!AO68</f>
        <v>0</v>
      </c>
      <c r="AP68" s="77">
        <f>DISPUTES_Total_Ind!AP68+DISPUTES_Total_Grp!AP68</f>
        <v>0</v>
      </c>
      <c r="AQ68" s="77">
        <f>DISPUTES_Total_Ind!AQ68+DISPUTES_Total_Grp!AQ68</f>
        <v>0</v>
      </c>
      <c r="AR68" s="77">
        <f>DISPUTES_Total_Ind!AR68+DISPUTES_Total_Grp!AR68</f>
        <v>0</v>
      </c>
      <c r="AS68" s="77">
        <f>DISPUTES_Total_Ind!AS68+DISPUTES_Total_Grp!AS68</f>
        <v>0</v>
      </c>
      <c r="AT68" s="77">
        <f>DISPUTES_Total_Ind!AT68+DISPUTES_Total_Grp!AT68</f>
        <v>0</v>
      </c>
      <c r="AU68" s="77">
        <f>DISPUTES_Total_Ind!AU68+DISPUTES_Total_Grp!AU68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77">
        <f>DISPUTES_Total_Ind!F69+DISPUTES_Total_Grp!F69</f>
        <v>0</v>
      </c>
      <c r="G69" s="77">
        <f>DISPUTES_Total_Ind!G69+DISPUTES_Total_Grp!G69</f>
        <v>0</v>
      </c>
      <c r="H69" s="77">
        <f>DISPUTES_Total_Ind!H69+DISPUTES_Total_Grp!H69</f>
        <v>0</v>
      </c>
      <c r="I69" s="77">
        <f>DISPUTES_Total_Ind!I69+DISPUTES_Total_Grp!I69</f>
        <v>0</v>
      </c>
      <c r="J69" s="77">
        <f>DISPUTES_Total_Ind!J69+DISPUTES_Total_Grp!J69</f>
        <v>0</v>
      </c>
      <c r="K69" s="77">
        <f>DISPUTES_Total_Ind!K69+DISPUTES_Total_Grp!K69</f>
        <v>0</v>
      </c>
      <c r="L69" s="77">
        <f>DISPUTES_Total_Ind!L69+DISPUTES_Total_Grp!L69</f>
        <v>0</v>
      </c>
      <c r="M69" s="77">
        <f>DISPUTES_Total_Ind!M69+DISPUTES_Total_Grp!M69</f>
        <v>0</v>
      </c>
      <c r="N69" s="77">
        <f>DISPUTES_Total_Ind!N69+DISPUTES_Total_Grp!N69</f>
        <v>0</v>
      </c>
      <c r="O69" s="77">
        <f>DISPUTES_Total_Ind!O69+DISPUTES_Total_Grp!O69</f>
        <v>0</v>
      </c>
      <c r="P69" s="77">
        <f>DISPUTES_Total_Ind!P69+DISPUTES_Total_Grp!P69</f>
        <v>0</v>
      </c>
      <c r="Q69" s="77">
        <f>DISPUTES_Total_Ind!Q69+DISPUTES_Total_Grp!Q69</f>
        <v>0</v>
      </c>
      <c r="R69" s="77">
        <f>DISPUTES_Total_Ind!R69+DISPUTES_Total_Grp!R69</f>
        <v>0</v>
      </c>
      <c r="S69" s="77">
        <f>DISPUTES_Total_Ind!S69+DISPUTES_Total_Grp!S69</f>
        <v>0</v>
      </c>
      <c r="T69" s="77">
        <f>DISPUTES_Total_Ind!T69+DISPUTES_Total_Grp!T69</f>
        <v>0</v>
      </c>
      <c r="U69" s="77">
        <f>DISPUTES_Total_Ind!U69+DISPUTES_Total_Grp!U69</f>
        <v>0</v>
      </c>
      <c r="V69" s="77">
        <f>DISPUTES_Total_Ind!V69+DISPUTES_Total_Grp!V69</f>
        <v>0</v>
      </c>
      <c r="W69" s="77">
        <f>DISPUTES_Total_Ind!W69+DISPUTES_Total_Grp!W69</f>
        <v>0</v>
      </c>
      <c r="X69" s="77">
        <f>DISPUTES_Total_Ind!X69+DISPUTES_Total_Grp!X69</f>
        <v>0</v>
      </c>
      <c r="Y69" s="77">
        <f>DISPUTES_Total_Ind!Y69+DISPUTES_Total_Grp!Y69</f>
        <v>0</v>
      </c>
      <c r="Z69" s="77">
        <f>DISPUTES_Total_Ind!Z69+DISPUTES_Total_Grp!Z69</f>
        <v>0</v>
      </c>
      <c r="AA69" s="77">
        <f>DISPUTES_Total_Ind!AA69+DISPUTES_Total_Grp!AA69</f>
        <v>0</v>
      </c>
      <c r="AB69" s="77">
        <f>DISPUTES_Total_Ind!AB69+DISPUTES_Total_Grp!AB69</f>
        <v>0</v>
      </c>
      <c r="AC69" s="77">
        <f>DISPUTES_Total_Ind!AC69+DISPUTES_Total_Grp!AC69</f>
        <v>0</v>
      </c>
      <c r="AD69" s="77">
        <f>DISPUTES_Total_Ind!AD69+DISPUTES_Total_Grp!AD69</f>
        <v>0</v>
      </c>
      <c r="AE69" s="77">
        <f>DISPUTES_Total_Ind!AE69+DISPUTES_Total_Grp!AE69</f>
        <v>0</v>
      </c>
      <c r="AF69" s="77">
        <f>DISPUTES_Total_Ind!AF69+DISPUTES_Total_Grp!AF69</f>
        <v>0</v>
      </c>
      <c r="AG69" s="77">
        <f>DISPUTES_Total_Ind!AG69+DISPUTES_Total_Grp!AG69</f>
        <v>0</v>
      </c>
      <c r="AH69" s="77">
        <f>DISPUTES_Total_Ind!AH69+DISPUTES_Total_Grp!AH69</f>
        <v>0</v>
      </c>
      <c r="AI69" s="77">
        <f>DISPUTES_Total_Ind!AI69+DISPUTES_Total_Grp!AI69</f>
        <v>0</v>
      </c>
      <c r="AJ69" s="77">
        <f>DISPUTES_Total_Ind!AJ69+DISPUTES_Total_Grp!AJ69</f>
        <v>0</v>
      </c>
      <c r="AK69" s="77">
        <f>DISPUTES_Total_Ind!AK69+DISPUTES_Total_Grp!AK69</f>
        <v>0</v>
      </c>
      <c r="AL69" s="77">
        <f>DISPUTES_Total_Ind!AL69+DISPUTES_Total_Grp!AL69</f>
        <v>0</v>
      </c>
      <c r="AM69" s="77">
        <f>DISPUTES_Total_Ind!AM69+DISPUTES_Total_Grp!AM69</f>
        <v>0</v>
      </c>
      <c r="AN69" s="77">
        <f>DISPUTES_Total_Ind!AN69+DISPUTES_Total_Grp!AN69</f>
        <v>0</v>
      </c>
      <c r="AO69" s="77">
        <f>DISPUTES_Total_Ind!AO69+DISPUTES_Total_Grp!AO69</f>
        <v>0</v>
      </c>
      <c r="AP69" s="77">
        <f>DISPUTES_Total_Ind!AP69+DISPUTES_Total_Grp!AP69</f>
        <v>0</v>
      </c>
      <c r="AQ69" s="77">
        <f>DISPUTES_Total_Ind!AQ69+DISPUTES_Total_Grp!AQ69</f>
        <v>0</v>
      </c>
      <c r="AR69" s="77">
        <f>DISPUTES_Total_Ind!AR69+DISPUTES_Total_Grp!AR69</f>
        <v>0</v>
      </c>
      <c r="AS69" s="77">
        <f>DISPUTES_Total_Ind!AS69+DISPUTES_Total_Grp!AS69</f>
        <v>0</v>
      </c>
      <c r="AT69" s="77">
        <f>DISPUTES_Total_Ind!AT69+DISPUTES_Total_Grp!AT69</f>
        <v>0</v>
      </c>
      <c r="AU69" s="77">
        <f>DISPUTES_Total_Ind!AU69+DISPUTES_Total_Grp!AU69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77">
        <f>DISPUTES_Total_Ind!F70+DISPUTES_Total_Grp!F70</f>
        <v>0</v>
      </c>
      <c r="G70" s="77">
        <f>DISPUTES_Total_Ind!G70+DISPUTES_Total_Grp!G70</f>
        <v>0</v>
      </c>
      <c r="H70" s="77">
        <f>DISPUTES_Total_Ind!H70+DISPUTES_Total_Grp!H70</f>
        <v>0</v>
      </c>
      <c r="I70" s="77">
        <f>DISPUTES_Total_Ind!I70+DISPUTES_Total_Grp!I70</f>
        <v>0</v>
      </c>
      <c r="J70" s="77">
        <f>DISPUTES_Total_Ind!J70+DISPUTES_Total_Grp!J70</f>
        <v>0</v>
      </c>
      <c r="K70" s="77">
        <f>DISPUTES_Total_Ind!K70+DISPUTES_Total_Grp!K70</f>
        <v>0</v>
      </c>
      <c r="L70" s="77">
        <f>DISPUTES_Total_Ind!L70+DISPUTES_Total_Grp!L70</f>
        <v>0</v>
      </c>
      <c r="M70" s="77">
        <f>DISPUTES_Total_Ind!M70+DISPUTES_Total_Grp!M70</f>
        <v>0</v>
      </c>
      <c r="N70" s="77">
        <f>DISPUTES_Total_Ind!N70+DISPUTES_Total_Grp!N70</f>
        <v>0</v>
      </c>
      <c r="O70" s="77">
        <f>DISPUTES_Total_Ind!O70+DISPUTES_Total_Grp!O70</f>
        <v>0</v>
      </c>
      <c r="P70" s="77">
        <f>DISPUTES_Total_Ind!P70+DISPUTES_Total_Grp!P70</f>
        <v>0</v>
      </c>
      <c r="Q70" s="77">
        <f>DISPUTES_Total_Ind!Q70+DISPUTES_Total_Grp!Q70</f>
        <v>0</v>
      </c>
      <c r="R70" s="77">
        <f>DISPUTES_Total_Ind!R70+DISPUTES_Total_Grp!R70</f>
        <v>0</v>
      </c>
      <c r="S70" s="77">
        <f>DISPUTES_Total_Ind!S70+DISPUTES_Total_Grp!S70</f>
        <v>0</v>
      </c>
      <c r="T70" s="77">
        <f>DISPUTES_Total_Ind!T70+DISPUTES_Total_Grp!T70</f>
        <v>0</v>
      </c>
      <c r="U70" s="77">
        <f>DISPUTES_Total_Ind!U70+DISPUTES_Total_Grp!U70</f>
        <v>0</v>
      </c>
      <c r="V70" s="77">
        <f>DISPUTES_Total_Ind!V70+DISPUTES_Total_Grp!V70</f>
        <v>0</v>
      </c>
      <c r="W70" s="77">
        <f>DISPUTES_Total_Ind!W70+DISPUTES_Total_Grp!W70</f>
        <v>0</v>
      </c>
      <c r="X70" s="77">
        <f>DISPUTES_Total_Ind!X70+DISPUTES_Total_Grp!X70</f>
        <v>0</v>
      </c>
      <c r="Y70" s="77">
        <f>DISPUTES_Total_Ind!Y70+DISPUTES_Total_Grp!Y70</f>
        <v>0</v>
      </c>
      <c r="Z70" s="77">
        <f>DISPUTES_Total_Ind!Z70+DISPUTES_Total_Grp!Z70</f>
        <v>0</v>
      </c>
      <c r="AA70" s="77">
        <f>DISPUTES_Total_Ind!AA70+DISPUTES_Total_Grp!AA70</f>
        <v>0</v>
      </c>
      <c r="AB70" s="77">
        <f>DISPUTES_Total_Ind!AB70+DISPUTES_Total_Grp!AB70</f>
        <v>0</v>
      </c>
      <c r="AC70" s="77">
        <f>DISPUTES_Total_Ind!AC70+DISPUTES_Total_Grp!AC70</f>
        <v>0</v>
      </c>
      <c r="AD70" s="77">
        <f>DISPUTES_Total_Ind!AD70+DISPUTES_Total_Grp!AD70</f>
        <v>0</v>
      </c>
      <c r="AE70" s="77">
        <f>DISPUTES_Total_Ind!AE70+DISPUTES_Total_Grp!AE70</f>
        <v>0</v>
      </c>
      <c r="AF70" s="77">
        <f>DISPUTES_Total_Ind!AF70+DISPUTES_Total_Grp!AF70</f>
        <v>0</v>
      </c>
      <c r="AG70" s="77">
        <f>DISPUTES_Total_Ind!AG70+DISPUTES_Total_Grp!AG70</f>
        <v>0</v>
      </c>
      <c r="AH70" s="77">
        <f>DISPUTES_Total_Ind!AH70+DISPUTES_Total_Grp!AH70</f>
        <v>0</v>
      </c>
      <c r="AI70" s="77">
        <f>DISPUTES_Total_Ind!AI70+DISPUTES_Total_Grp!AI70</f>
        <v>0</v>
      </c>
      <c r="AJ70" s="77">
        <f>DISPUTES_Total_Ind!AJ70+DISPUTES_Total_Grp!AJ70</f>
        <v>0</v>
      </c>
      <c r="AK70" s="77">
        <f>DISPUTES_Total_Ind!AK70+DISPUTES_Total_Grp!AK70</f>
        <v>0</v>
      </c>
      <c r="AL70" s="77">
        <f>DISPUTES_Total_Ind!AL70+DISPUTES_Total_Grp!AL70</f>
        <v>0</v>
      </c>
      <c r="AM70" s="77">
        <f>DISPUTES_Total_Ind!AM70+DISPUTES_Total_Grp!AM70</f>
        <v>0</v>
      </c>
      <c r="AN70" s="77">
        <f>DISPUTES_Total_Ind!AN70+DISPUTES_Total_Grp!AN70</f>
        <v>0</v>
      </c>
      <c r="AO70" s="77">
        <f>DISPUTES_Total_Ind!AO70+DISPUTES_Total_Grp!AO70</f>
        <v>0</v>
      </c>
      <c r="AP70" s="77">
        <f>DISPUTES_Total_Ind!AP70+DISPUTES_Total_Grp!AP70</f>
        <v>0</v>
      </c>
      <c r="AQ70" s="77">
        <f>DISPUTES_Total_Ind!AQ70+DISPUTES_Total_Grp!AQ70</f>
        <v>0</v>
      </c>
      <c r="AR70" s="77">
        <f>DISPUTES_Total_Ind!AR70+DISPUTES_Total_Grp!AR70</f>
        <v>0</v>
      </c>
      <c r="AS70" s="77">
        <f>DISPUTES_Total_Ind!AS70+DISPUTES_Total_Grp!AS70</f>
        <v>0</v>
      </c>
      <c r="AT70" s="77">
        <f>DISPUTES_Total_Ind!AT70+DISPUTES_Total_Grp!AT70</f>
        <v>0</v>
      </c>
      <c r="AU70" s="77">
        <f>DISPUTES_Total_Ind!AU70+DISPUTES_Total_Grp!AU70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77">
        <f>DISPUTES_Total_Ind!F72+DISPUTES_Total_Grp!F72</f>
        <v>0</v>
      </c>
      <c r="G72" s="77">
        <f>DISPUTES_Total_Ind!G72+DISPUTES_Total_Grp!G72</f>
        <v>0</v>
      </c>
      <c r="H72" s="77">
        <f>DISPUTES_Total_Ind!H72+DISPUTES_Total_Grp!H72</f>
        <v>0</v>
      </c>
      <c r="I72" s="77">
        <f>DISPUTES_Total_Ind!I72+DISPUTES_Total_Grp!I72</f>
        <v>0</v>
      </c>
      <c r="J72" s="77">
        <f>DISPUTES_Total_Ind!J72+DISPUTES_Total_Grp!J72</f>
        <v>0</v>
      </c>
      <c r="K72" s="77">
        <f>DISPUTES_Total_Ind!K72+DISPUTES_Total_Grp!K72</f>
        <v>0</v>
      </c>
      <c r="L72" s="77">
        <f>DISPUTES_Total_Ind!L72+DISPUTES_Total_Grp!L72</f>
        <v>0</v>
      </c>
      <c r="M72" s="77">
        <f>DISPUTES_Total_Ind!M72+DISPUTES_Total_Grp!M72</f>
        <v>0</v>
      </c>
      <c r="N72" s="77">
        <f>DISPUTES_Total_Ind!N72+DISPUTES_Total_Grp!N72</f>
        <v>0</v>
      </c>
      <c r="O72" s="77">
        <f>DISPUTES_Total_Ind!O72+DISPUTES_Total_Grp!O72</f>
        <v>0</v>
      </c>
      <c r="P72" s="77">
        <f>DISPUTES_Total_Ind!P72+DISPUTES_Total_Grp!P72</f>
        <v>0</v>
      </c>
      <c r="Q72" s="77">
        <f>DISPUTES_Total_Ind!Q72+DISPUTES_Total_Grp!Q72</f>
        <v>0</v>
      </c>
      <c r="R72" s="77">
        <f>DISPUTES_Total_Ind!R72+DISPUTES_Total_Grp!R72</f>
        <v>0</v>
      </c>
      <c r="S72" s="77">
        <f>DISPUTES_Total_Ind!S72+DISPUTES_Total_Grp!S72</f>
        <v>0</v>
      </c>
      <c r="T72" s="77">
        <f>DISPUTES_Total_Ind!T72+DISPUTES_Total_Grp!T72</f>
        <v>0</v>
      </c>
      <c r="U72" s="77">
        <f>DISPUTES_Total_Ind!U72+DISPUTES_Total_Grp!U72</f>
        <v>0</v>
      </c>
      <c r="V72" s="77">
        <f>DISPUTES_Total_Ind!V72+DISPUTES_Total_Grp!V72</f>
        <v>0</v>
      </c>
      <c r="W72" s="77">
        <f>DISPUTES_Total_Ind!W72+DISPUTES_Total_Grp!W72</f>
        <v>0</v>
      </c>
      <c r="X72" s="77">
        <f>DISPUTES_Total_Ind!X72+DISPUTES_Total_Grp!X72</f>
        <v>0</v>
      </c>
      <c r="Y72" s="77">
        <f>DISPUTES_Total_Ind!Y72+DISPUTES_Total_Grp!Y72</f>
        <v>0</v>
      </c>
      <c r="Z72" s="77">
        <f>DISPUTES_Total_Ind!Z72+DISPUTES_Total_Grp!Z72</f>
        <v>0</v>
      </c>
      <c r="AA72" s="77">
        <f>DISPUTES_Total_Ind!AA72+DISPUTES_Total_Grp!AA72</f>
        <v>0</v>
      </c>
      <c r="AB72" s="77">
        <f>DISPUTES_Total_Ind!AB72+DISPUTES_Total_Grp!AB72</f>
        <v>0</v>
      </c>
      <c r="AC72" s="77">
        <f>DISPUTES_Total_Ind!AC72+DISPUTES_Total_Grp!AC72</f>
        <v>0</v>
      </c>
      <c r="AD72" s="77">
        <f>DISPUTES_Total_Ind!AD72+DISPUTES_Total_Grp!AD72</f>
        <v>0</v>
      </c>
      <c r="AE72" s="77">
        <f>DISPUTES_Total_Ind!AE72+DISPUTES_Total_Grp!AE72</f>
        <v>0</v>
      </c>
      <c r="AF72" s="77">
        <f>DISPUTES_Total_Ind!AF72+DISPUTES_Total_Grp!AF72</f>
        <v>0</v>
      </c>
      <c r="AG72" s="77">
        <f>DISPUTES_Total_Ind!AG72+DISPUTES_Total_Grp!AG72</f>
        <v>0</v>
      </c>
      <c r="AH72" s="77">
        <f>DISPUTES_Total_Ind!AH72+DISPUTES_Total_Grp!AH72</f>
        <v>0</v>
      </c>
      <c r="AI72" s="77">
        <f>DISPUTES_Total_Ind!AI72+DISPUTES_Total_Grp!AI72</f>
        <v>0</v>
      </c>
      <c r="AJ72" s="77">
        <f>DISPUTES_Total_Ind!AJ72+DISPUTES_Total_Grp!AJ72</f>
        <v>0</v>
      </c>
      <c r="AK72" s="77">
        <f>DISPUTES_Total_Ind!AK72+DISPUTES_Total_Grp!AK72</f>
        <v>0</v>
      </c>
      <c r="AL72" s="77">
        <f>DISPUTES_Total_Ind!AL72+DISPUTES_Total_Grp!AL72</f>
        <v>0</v>
      </c>
      <c r="AM72" s="77">
        <f>DISPUTES_Total_Ind!AM72+DISPUTES_Total_Grp!AM72</f>
        <v>0</v>
      </c>
      <c r="AN72" s="77">
        <f>DISPUTES_Total_Ind!AN72+DISPUTES_Total_Grp!AN72</f>
        <v>0</v>
      </c>
      <c r="AO72" s="77">
        <f>DISPUTES_Total_Ind!AO72+DISPUTES_Total_Grp!AO72</f>
        <v>0</v>
      </c>
      <c r="AP72" s="77">
        <f>DISPUTES_Total_Ind!AP72+DISPUTES_Total_Grp!AP72</f>
        <v>0</v>
      </c>
      <c r="AQ72" s="77">
        <f>DISPUTES_Total_Ind!AQ72+DISPUTES_Total_Grp!AQ72</f>
        <v>0</v>
      </c>
      <c r="AR72" s="77">
        <f>DISPUTES_Total_Ind!AR72+DISPUTES_Total_Grp!AR72</f>
        <v>0</v>
      </c>
      <c r="AS72" s="77">
        <f>DISPUTES_Total_Ind!AS72+DISPUTES_Total_Grp!AS72</f>
        <v>0</v>
      </c>
      <c r="AT72" s="77">
        <f>DISPUTES_Total_Ind!AT72+DISPUTES_Total_Grp!AT72</f>
        <v>0</v>
      </c>
      <c r="AU72" s="77">
        <f>DISPUTES_Total_Ind!AU72+DISPUTES_Total_Grp!AU72</f>
        <v>0</v>
      </c>
    </row>
    <row r="73" spans="1:47" x14ac:dyDescent="0.55000000000000004">
      <c r="A73" s="90"/>
      <c r="B73" s="28"/>
      <c r="C73" s="6"/>
      <c r="D73" s="74"/>
      <c r="E73" s="74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</row>
    <row r="74" spans="1:47" x14ac:dyDescent="0.55000000000000004">
      <c r="A74" s="90"/>
      <c r="B74" s="28"/>
      <c r="C74" s="6"/>
      <c r="D74" s="188" t="s">
        <v>543</v>
      </c>
      <c r="E74" s="50"/>
      <c r="F74" s="52">
        <f>DISPUTES_Total_Ind!F74+DISPUTES_Total_Grp!F74</f>
        <v>0</v>
      </c>
      <c r="G74" s="52">
        <f>DISPUTES_Total_Ind!G74+DISPUTES_Total_Grp!G74</f>
        <v>0</v>
      </c>
      <c r="H74" s="52">
        <f>DISPUTES_Total_Ind!H74+DISPUTES_Total_Grp!H74</f>
        <v>0</v>
      </c>
      <c r="I74" s="52">
        <f>DISPUTES_Total_Ind!I74+DISPUTES_Total_Grp!I74</f>
        <v>0</v>
      </c>
      <c r="J74" s="52">
        <f>DISPUTES_Total_Ind!J74+DISPUTES_Total_Grp!J74</f>
        <v>0</v>
      </c>
      <c r="K74" s="52">
        <f>DISPUTES_Total_Ind!K74+DISPUTES_Total_Grp!K74</f>
        <v>0</v>
      </c>
      <c r="L74" s="52">
        <f>DISPUTES_Total_Ind!L74+DISPUTES_Total_Grp!L74</f>
        <v>0</v>
      </c>
      <c r="M74" s="52">
        <f>DISPUTES_Total_Ind!M74+DISPUTES_Total_Grp!M74</f>
        <v>0</v>
      </c>
      <c r="N74" s="52">
        <f>DISPUTES_Total_Ind!N74+DISPUTES_Total_Grp!N74</f>
        <v>0</v>
      </c>
      <c r="O74" s="52">
        <f>DISPUTES_Total_Ind!O74+DISPUTES_Total_Grp!O74</f>
        <v>0</v>
      </c>
      <c r="P74" s="52">
        <f>DISPUTES_Total_Ind!P74+DISPUTES_Total_Grp!P74</f>
        <v>0</v>
      </c>
      <c r="Q74" s="52">
        <f>DISPUTES_Total_Ind!Q74+DISPUTES_Total_Grp!Q74</f>
        <v>0</v>
      </c>
      <c r="R74" s="52">
        <f>DISPUTES_Total_Ind!R74+DISPUTES_Total_Grp!R74</f>
        <v>0</v>
      </c>
      <c r="S74" s="52">
        <f>DISPUTES_Total_Ind!S74+DISPUTES_Total_Grp!S74</f>
        <v>0</v>
      </c>
      <c r="T74" s="52">
        <f>DISPUTES_Total_Ind!T74+DISPUTES_Total_Grp!T74</f>
        <v>0</v>
      </c>
      <c r="U74" s="52">
        <f>DISPUTES_Total_Ind!U74+DISPUTES_Total_Grp!U74</f>
        <v>0</v>
      </c>
      <c r="V74" s="52">
        <f>DISPUTES_Total_Ind!V74+DISPUTES_Total_Grp!V74</f>
        <v>0</v>
      </c>
      <c r="W74" s="52">
        <f>DISPUTES_Total_Ind!W74+DISPUTES_Total_Grp!W74</f>
        <v>0</v>
      </c>
      <c r="X74" s="52">
        <f>DISPUTES_Total_Ind!X74+DISPUTES_Total_Grp!X74</f>
        <v>0</v>
      </c>
      <c r="Y74" s="52">
        <f>DISPUTES_Total_Ind!Y74+DISPUTES_Total_Grp!Y74</f>
        <v>0</v>
      </c>
      <c r="Z74" s="52">
        <f>DISPUTES_Total_Ind!Z74+DISPUTES_Total_Grp!Z74</f>
        <v>0</v>
      </c>
      <c r="AA74" s="52">
        <f>DISPUTES_Total_Ind!AA74+DISPUTES_Total_Grp!AA74</f>
        <v>0</v>
      </c>
      <c r="AB74" s="52">
        <f>DISPUTES_Total_Ind!AB74+DISPUTES_Total_Grp!AB74</f>
        <v>0</v>
      </c>
      <c r="AC74" s="52">
        <f>DISPUTES_Total_Ind!AC74+DISPUTES_Total_Grp!AC74</f>
        <v>0</v>
      </c>
      <c r="AD74" s="52">
        <f>DISPUTES_Total_Ind!AD74+DISPUTES_Total_Grp!AD74</f>
        <v>0</v>
      </c>
      <c r="AE74" s="52">
        <f>DISPUTES_Total_Ind!AE74+DISPUTES_Total_Grp!AE74</f>
        <v>0</v>
      </c>
      <c r="AF74" s="52">
        <f>DISPUTES_Total_Ind!AF74+DISPUTES_Total_Grp!AF74</f>
        <v>0</v>
      </c>
      <c r="AG74" s="52">
        <f>DISPUTES_Total_Ind!AG74+DISPUTES_Total_Grp!AG74</f>
        <v>0</v>
      </c>
      <c r="AH74" s="52">
        <f>DISPUTES_Total_Ind!AH74+DISPUTES_Total_Grp!AH74</f>
        <v>0</v>
      </c>
      <c r="AI74" s="52">
        <f>DISPUTES_Total_Ind!AI74+DISPUTES_Total_Grp!AI74</f>
        <v>0</v>
      </c>
      <c r="AJ74" s="52">
        <f>DISPUTES_Total_Ind!AJ74+DISPUTES_Total_Grp!AJ74</f>
        <v>0</v>
      </c>
      <c r="AK74" s="52">
        <f>DISPUTES_Total_Ind!AK74+DISPUTES_Total_Grp!AK74</f>
        <v>0</v>
      </c>
      <c r="AL74" s="52">
        <f>DISPUTES_Total_Ind!AL74+DISPUTES_Total_Grp!AL74</f>
        <v>0</v>
      </c>
      <c r="AM74" s="52">
        <f>DISPUTES_Total_Ind!AM74+DISPUTES_Total_Grp!AM74</f>
        <v>0</v>
      </c>
      <c r="AN74" s="52">
        <f>DISPUTES_Total_Ind!AN74+DISPUTES_Total_Grp!AN74</f>
        <v>0</v>
      </c>
      <c r="AO74" s="52">
        <f>DISPUTES_Total_Ind!AO74+DISPUTES_Total_Grp!AO74</f>
        <v>0</v>
      </c>
      <c r="AP74" s="52">
        <f>DISPUTES_Total_Ind!AP74+DISPUTES_Total_Grp!AP74</f>
        <v>0</v>
      </c>
      <c r="AQ74" s="52">
        <f>DISPUTES_Total_Ind!AQ74+DISPUTES_Total_Grp!AQ74</f>
        <v>0</v>
      </c>
      <c r="AR74" s="52">
        <f>DISPUTES_Total_Ind!AR74+DISPUTES_Total_Grp!AR74</f>
        <v>0</v>
      </c>
      <c r="AS74" s="52">
        <f>DISPUTES_Total_Ind!AS74+DISPUTES_Total_Grp!AS74</f>
        <v>0</v>
      </c>
      <c r="AT74" s="52">
        <f>DISPUTES_Total_Ind!AT74+DISPUTES_Total_Grp!AT74</f>
        <v>0</v>
      </c>
      <c r="AU74" s="52">
        <f>DISPUTES_Total_Ind!AU74+DISPUTES_Total_Grp!AU74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77">
        <f>DISPUTES_Total_Ind!F78+DISPUTES_Total_Grp!F78</f>
        <v>0</v>
      </c>
      <c r="G78" s="77">
        <f>DISPUTES_Total_Ind!G78+DISPUTES_Total_Grp!G78</f>
        <v>0</v>
      </c>
      <c r="H78" s="77">
        <f>DISPUTES_Total_Ind!H78+DISPUTES_Total_Grp!H78</f>
        <v>0</v>
      </c>
      <c r="I78" s="77">
        <f>DISPUTES_Total_Ind!I78+DISPUTES_Total_Grp!I78</f>
        <v>0</v>
      </c>
      <c r="J78" s="77">
        <f>DISPUTES_Total_Ind!J78+DISPUTES_Total_Grp!J78</f>
        <v>0</v>
      </c>
      <c r="K78" s="77">
        <f>DISPUTES_Total_Ind!K78+DISPUTES_Total_Grp!K78</f>
        <v>0</v>
      </c>
      <c r="L78" s="77">
        <f>DISPUTES_Total_Ind!L78+DISPUTES_Total_Grp!L78</f>
        <v>0</v>
      </c>
      <c r="M78" s="77">
        <f>DISPUTES_Total_Ind!M78+DISPUTES_Total_Grp!M78</f>
        <v>0</v>
      </c>
      <c r="N78" s="77">
        <f>DISPUTES_Total_Ind!N78+DISPUTES_Total_Grp!N78</f>
        <v>0</v>
      </c>
      <c r="O78" s="77">
        <f>DISPUTES_Total_Ind!O78+DISPUTES_Total_Grp!O78</f>
        <v>0</v>
      </c>
      <c r="P78" s="77">
        <f>DISPUTES_Total_Ind!P78+DISPUTES_Total_Grp!P78</f>
        <v>0</v>
      </c>
      <c r="Q78" s="77">
        <f>DISPUTES_Total_Ind!Q78+DISPUTES_Total_Grp!Q78</f>
        <v>0</v>
      </c>
      <c r="R78" s="77">
        <f>DISPUTES_Total_Ind!R78+DISPUTES_Total_Grp!R78</f>
        <v>0</v>
      </c>
      <c r="S78" s="77">
        <f>DISPUTES_Total_Ind!S78+DISPUTES_Total_Grp!S78</f>
        <v>0</v>
      </c>
      <c r="T78" s="77">
        <f>DISPUTES_Total_Ind!T78+DISPUTES_Total_Grp!T78</f>
        <v>0</v>
      </c>
      <c r="U78" s="77">
        <f>DISPUTES_Total_Ind!U78+DISPUTES_Total_Grp!U78</f>
        <v>0</v>
      </c>
      <c r="V78" s="77">
        <f>DISPUTES_Total_Ind!V78+DISPUTES_Total_Grp!V78</f>
        <v>0</v>
      </c>
      <c r="W78" s="77">
        <f>DISPUTES_Total_Ind!W78+DISPUTES_Total_Grp!W78</f>
        <v>0</v>
      </c>
      <c r="X78" s="77">
        <f>DISPUTES_Total_Ind!X78+DISPUTES_Total_Grp!X78</f>
        <v>0</v>
      </c>
      <c r="Y78" s="77">
        <f>DISPUTES_Total_Ind!Y78+DISPUTES_Total_Grp!Y78</f>
        <v>0</v>
      </c>
      <c r="Z78" s="77">
        <f>DISPUTES_Total_Ind!Z78+DISPUTES_Total_Grp!Z78</f>
        <v>0</v>
      </c>
      <c r="AA78" s="77">
        <f>DISPUTES_Total_Ind!AA78+DISPUTES_Total_Grp!AA78</f>
        <v>0</v>
      </c>
      <c r="AB78" s="77">
        <f>DISPUTES_Total_Ind!AB78+DISPUTES_Total_Grp!AB78</f>
        <v>0</v>
      </c>
      <c r="AC78" s="77">
        <f>DISPUTES_Total_Ind!AC78+DISPUTES_Total_Grp!AC78</f>
        <v>0</v>
      </c>
      <c r="AD78" s="77">
        <f>DISPUTES_Total_Ind!AD78+DISPUTES_Total_Grp!AD78</f>
        <v>0</v>
      </c>
      <c r="AE78" s="77">
        <f>DISPUTES_Total_Ind!AE78+DISPUTES_Total_Grp!AE78</f>
        <v>0</v>
      </c>
      <c r="AF78" s="77">
        <f>DISPUTES_Total_Ind!AF78+DISPUTES_Total_Grp!AF78</f>
        <v>0</v>
      </c>
      <c r="AG78" s="77">
        <f>DISPUTES_Total_Ind!AG78+DISPUTES_Total_Grp!AG78</f>
        <v>0</v>
      </c>
      <c r="AH78" s="77">
        <f>DISPUTES_Total_Ind!AH78+DISPUTES_Total_Grp!AH78</f>
        <v>0</v>
      </c>
      <c r="AI78" s="77">
        <f>DISPUTES_Total_Ind!AI78+DISPUTES_Total_Grp!AI78</f>
        <v>0</v>
      </c>
      <c r="AJ78" s="77">
        <f>DISPUTES_Total_Ind!AJ78+DISPUTES_Total_Grp!AJ78</f>
        <v>0</v>
      </c>
      <c r="AK78" s="77">
        <f>DISPUTES_Total_Ind!AK78+DISPUTES_Total_Grp!AK78</f>
        <v>0</v>
      </c>
      <c r="AL78" s="77">
        <f>DISPUTES_Total_Ind!AL78+DISPUTES_Total_Grp!AL78</f>
        <v>0</v>
      </c>
      <c r="AM78" s="77">
        <f>DISPUTES_Total_Ind!AM78+DISPUTES_Total_Grp!AM78</f>
        <v>0</v>
      </c>
      <c r="AN78" s="77">
        <f>DISPUTES_Total_Ind!AN78+DISPUTES_Total_Grp!AN78</f>
        <v>0</v>
      </c>
      <c r="AO78" s="77">
        <f>DISPUTES_Total_Ind!AO78+DISPUTES_Total_Grp!AO78</f>
        <v>0</v>
      </c>
      <c r="AP78" s="77">
        <f>DISPUTES_Total_Ind!AP78+DISPUTES_Total_Grp!AP78</f>
        <v>0</v>
      </c>
      <c r="AQ78" s="77">
        <f>DISPUTES_Total_Ind!AQ78+DISPUTES_Total_Grp!AQ78</f>
        <v>0</v>
      </c>
      <c r="AR78" s="77">
        <f>DISPUTES_Total_Ind!AR78+DISPUTES_Total_Grp!AR78</f>
        <v>0</v>
      </c>
      <c r="AS78" s="77">
        <f>DISPUTES_Total_Ind!AS78+DISPUTES_Total_Grp!AS78</f>
        <v>0</v>
      </c>
      <c r="AT78" s="77">
        <f>DISPUTES_Total_Ind!AT78+DISPUTES_Total_Grp!AT78</f>
        <v>0</v>
      </c>
      <c r="AU78" s="77">
        <f>DISPUTES_Total_Ind!AU78+DISPUTES_Total_Grp!AU78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>DISPUTES_Total_Ind!F80+DISPUTES_Total_Grp!F80</f>
        <v>0</v>
      </c>
      <c r="G80" s="77">
        <f>DISPUTES_Total_Ind!G80+DISPUTES_Total_Grp!G80</f>
        <v>0</v>
      </c>
      <c r="H80" s="77">
        <f>DISPUTES_Total_Ind!H80+DISPUTES_Total_Grp!H80</f>
        <v>0</v>
      </c>
      <c r="I80" s="77">
        <f>DISPUTES_Total_Ind!I80+DISPUTES_Total_Grp!I80</f>
        <v>0</v>
      </c>
      <c r="J80" s="77">
        <f>DISPUTES_Total_Ind!J80+DISPUTES_Total_Grp!J80</f>
        <v>0</v>
      </c>
      <c r="K80" s="77">
        <f>DISPUTES_Total_Ind!K80+DISPUTES_Total_Grp!K80</f>
        <v>0</v>
      </c>
      <c r="L80" s="77">
        <f>DISPUTES_Total_Ind!L80+DISPUTES_Total_Grp!L80</f>
        <v>0</v>
      </c>
      <c r="M80" s="77">
        <f>DISPUTES_Total_Ind!M80+DISPUTES_Total_Grp!M80</f>
        <v>0</v>
      </c>
      <c r="N80" s="77">
        <f>DISPUTES_Total_Ind!N80+DISPUTES_Total_Grp!N80</f>
        <v>0</v>
      </c>
      <c r="O80" s="77">
        <f>DISPUTES_Total_Ind!O80+DISPUTES_Total_Grp!O80</f>
        <v>0</v>
      </c>
      <c r="P80" s="77">
        <f>DISPUTES_Total_Ind!P80+DISPUTES_Total_Grp!P80</f>
        <v>0</v>
      </c>
      <c r="Q80" s="77">
        <f>DISPUTES_Total_Ind!Q80+DISPUTES_Total_Grp!Q80</f>
        <v>0</v>
      </c>
      <c r="R80" s="77">
        <f>DISPUTES_Total_Ind!R80+DISPUTES_Total_Grp!R80</f>
        <v>0</v>
      </c>
      <c r="S80" s="77">
        <f>DISPUTES_Total_Ind!S80+DISPUTES_Total_Grp!S80</f>
        <v>0</v>
      </c>
      <c r="T80" s="77">
        <f>DISPUTES_Total_Ind!T80+DISPUTES_Total_Grp!T80</f>
        <v>0</v>
      </c>
      <c r="U80" s="77">
        <f>DISPUTES_Total_Ind!U80+DISPUTES_Total_Grp!U80</f>
        <v>0</v>
      </c>
      <c r="V80" s="77">
        <f>DISPUTES_Total_Ind!V80+DISPUTES_Total_Grp!V80</f>
        <v>0</v>
      </c>
      <c r="W80" s="77">
        <f>DISPUTES_Total_Ind!W80+DISPUTES_Total_Grp!W80</f>
        <v>0</v>
      </c>
      <c r="X80" s="77">
        <f>DISPUTES_Total_Ind!X80+DISPUTES_Total_Grp!X80</f>
        <v>0</v>
      </c>
      <c r="Y80" s="77">
        <f>DISPUTES_Total_Ind!Y80+DISPUTES_Total_Grp!Y80</f>
        <v>0</v>
      </c>
      <c r="Z80" s="77">
        <f>DISPUTES_Total_Ind!Z80+DISPUTES_Total_Grp!Z80</f>
        <v>0</v>
      </c>
      <c r="AA80" s="77">
        <f>DISPUTES_Total_Ind!AA80+DISPUTES_Total_Grp!AA80</f>
        <v>0</v>
      </c>
      <c r="AB80" s="77">
        <f>DISPUTES_Total_Ind!AB80+DISPUTES_Total_Grp!AB80</f>
        <v>0</v>
      </c>
      <c r="AC80" s="77">
        <f>DISPUTES_Total_Ind!AC80+DISPUTES_Total_Grp!AC80</f>
        <v>0</v>
      </c>
      <c r="AD80" s="77">
        <f>DISPUTES_Total_Ind!AD80+DISPUTES_Total_Grp!AD80</f>
        <v>0</v>
      </c>
      <c r="AE80" s="77">
        <f>DISPUTES_Total_Ind!AE80+DISPUTES_Total_Grp!AE80</f>
        <v>0</v>
      </c>
      <c r="AF80" s="77">
        <f>DISPUTES_Total_Ind!AF80+DISPUTES_Total_Grp!AF80</f>
        <v>0</v>
      </c>
      <c r="AG80" s="77">
        <f>DISPUTES_Total_Ind!AG80+DISPUTES_Total_Grp!AG80</f>
        <v>0</v>
      </c>
      <c r="AH80" s="77">
        <f>DISPUTES_Total_Ind!AH80+DISPUTES_Total_Grp!AH80</f>
        <v>0</v>
      </c>
      <c r="AI80" s="77">
        <f>DISPUTES_Total_Ind!AI80+DISPUTES_Total_Grp!AI80</f>
        <v>0</v>
      </c>
      <c r="AJ80" s="77">
        <f>DISPUTES_Total_Ind!AJ80+DISPUTES_Total_Grp!AJ80</f>
        <v>0</v>
      </c>
      <c r="AK80" s="77">
        <f>DISPUTES_Total_Ind!AK80+DISPUTES_Total_Grp!AK80</f>
        <v>0</v>
      </c>
      <c r="AL80" s="77">
        <f>DISPUTES_Total_Ind!AL80+DISPUTES_Total_Grp!AL80</f>
        <v>0</v>
      </c>
      <c r="AM80" s="77">
        <f>DISPUTES_Total_Ind!AM80+DISPUTES_Total_Grp!AM80</f>
        <v>0</v>
      </c>
      <c r="AN80" s="77">
        <f>DISPUTES_Total_Ind!AN80+DISPUTES_Total_Grp!AN80</f>
        <v>0</v>
      </c>
      <c r="AO80" s="77">
        <f>DISPUTES_Total_Ind!AO80+DISPUTES_Total_Grp!AO80</f>
        <v>0</v>
      </c>
      <c r="AP80" s="77">
        <f>DISPUTES_Total_Ind!AP80+DISPUTES_Total_Grp!AP80</f>
        <v>0</v>
      </c>
      <c r="AQ80" s="77">
        <f>DISPUTES_Total_Ind!AQ80+DISPUTES_Total_Grp!AQ80</f>
        <v>0</v>
      </c>
      <c r="AR80" s="77">
        <f>DISPUTES_Total_Ind!AR80+DISPUTES_Total_Grp!AR80</f>
        <v>0</v>
      </c>
      <c r="AS80" s="77">
        <f>DISPUTES_Total_Ind!AS80+DISPUTES_Total_Grp!AS80</f>
        <v>0</v>
      </c>
      <c r="AT80" s="77">
        <f>DISPUTES_Total_Ind!AT80+DISPUTES_Total_Grp!AT80</f>
        <v>0</v>
      </c>
      <c r="AU80" s="77">
        <f>DISPUTES_Total_Ind!AU80+DISPUTES_Total_Grp!AU80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77">
        <f>DISPUTES_Total_Ind!F81+DISPUTES_Total_Grp!F81</f>
        <v>0</v>
      </c>
      <c r="G81" s="77">
        <f>DISPUTES_Total_Ind!G81+DISPUTES_Total_Grp!G81</f>
        <v>0</v>
      </c>
      <c r="H81" s="77">
        <f>DISPUTES_Total_Ind!H81+DISPUTES_Total_Grp!H81</f>
        <v>0</v>
      </c>
      <c r="I81" s="77">
        <f>DISPUTES_Total_Ind!I81+DISPUTES_Total_Grp!I81</f>
        <v>0</v>
      </c>
      <c r="J81" s="77">
        <f>DISPUTES_Total_Ind!J81+DISPUTES_Total_Grp!J81</f>
        <v>0</v>
      </c>
      <c r="K81" s="77">
        <f>DISPUTES_Total_Ind!K81+DISPUTES_Total_Grp!K81</f>
        <v>0</v>
      </c>
      <c r="L81" s="77">
        <f>DISPUTES_Total_Ind!L81+DISPUTES_Total_Grp!L81</f>
        <v>0</v>
      </c>
      <c r="M81" s="77">
        <f>DISPUTES_Total_Ind!M81+DISPUTES_Total_Grp!M81</f>
        <v>0</v>
      </c>
      <c r="N81" s="77">
        <f>DISPUTES_Total_Ind!N81+DISPUTES_Total_Grp!N81</f>
        <v>0</v>
      </c>
      <c r="O81" s="77">
        <f>DISPUTES_Total_Ind!O81+DISPUTES_Total_Grp!O81</f>
        <v>0</v>
      </c>
      <c r="P81" s="77">
        <f>DISPUTES_Total_Ind!P81+DISPUTES_Total_Grp!P81</f>
        <v>0</v>
      </c>
      <c r="Q81" s="77">
        <f>DISPUTES_Total_Ind!Q81+DISPUTES_Total_Grp!Q81</f>
        <v>0</v>
      </c>
      <c r="R81" s="77">
        <f>DISPUTES_Total_Ind!R81+DISPUTES_Total_Grp!R81</f>
        <v>0</v>
      </c>
      <c r="S81" s="77">
        <f>DISPUTES_Total_Ind!S81+DISPUTES_Total_Grp!S81</f>
        <v>0</v>
      </c>
      <c r="T81" s="77">
        <f>DISPUTES_Total_Ind!T81+DISPUTES_Total_Grp!T81</f>
        <v>0</v>
      </c>
      <c r="U81" s="77">
        <f>DISPUTES_Total_Ind!U81+DISPUTES_Total_Grp!U81</f>
        <v>0</v>
      </c>
      <c r="V81" s="77">
        <f>DISPUTES_Total_Ind!V81+DISPUTES_Total_Grp!V81</f>
        <v>0</v>
      </c>
      <c r="W81" s="77">
        <f>DISPUTES_Total_Ind!W81+DISPUTES_Total_Grp!W81</f>
        <v>0</v>
      </c>
      <c r="X81" s="77">
        <f>DISPUTES_Total_Ind!X81+DISPUTES_Total_Grp!X81</f>
        <v>0</v>
      </c>
      <c r="Y81" s="77">
        <f>DISPUTES_Total_Ind!Y81+DISPUTES_Total_Grp!Y81</f>
        <v>0</v>
      </c>
      <c r="Z81" s="77">
        <f>DISPUTES_Total_Ind!Z81+DISPUTES_Total_Grp!Z81</f>
        <v>0</v>
      </c>
      <c r="AA81" s="77">
        <f>DISPUTES_Total_Ind!AA81+DISPUTES_Total_Grp!AA81</f>
        <v>0</v>
      </c>
      <c r="AB81" s="77">
        <f>DISPUTES_Total_Ind!AB81+DISPUTES_Total_Grp!AB81</f>
        <v>0</v>
      </c>
      <c r="AC81" s="77">
        <f>DISPUTES_Total_Ind!AC81+DISPUTES_Total_Grp!AC81</f>
        <v>0</v>
      </c>
      <c r="AD81" s="77">
        <f>DISPUTES_Total_Ind!AD81+DISPUTES_Total_Grp!AD81</f>
        <v>0</v>
      </c>
      <c r="AE81" s="77">
        <f>DISPUTES_Total_Ind!AE81+DISPUTES_Total_Grp!AE81</f>
        <v>0</v>
      </c>
      <c r="AF81" s="77">
        <f>DISPUTES_Total_Ind!AF81+DISPUTES_Total_Grp!AF81</f>
        <v>0</v>
      </c>
      <c r="AG81" s="77">
        <f>DISPUTES_Total_Ind!AG81+DISPUTES_Total_Grp!AG81</f>
        <v>0</v>
      </c>
      <c r="AH81" s="77">
        <f>DISPUTES_Total_Ind!AH81+DISPUTES_Total_Grp!AH81</f>
        <v>0</v>
      </c>
      <c r="AI81" s="77">
        <f>DISPUTES_Total_Ind!AI81+DISPUTES_Total_Grp!AI81</f>
        <v>0</v>
      </c>
      <c r="AJ81" s="77">
        <f>DISPUTES_Total_Ind!AJ81+DISPUTES_Total_Grp!AJ81</f>
        <v>0</v>
      </c>
      <c r="AK81" s="77">
        <f>DISPUTES_Total_Ind!AK81+DISPUTES_Total_Grp!AK81</f>
        <v>0</v>
      </c>
      <c r="AL81" s="77">
        <f>DISPUTES_Total_Ind!AL81+DISPUTES_Total_Grp!AL81</f>
        <v>0</v>
      </c>
      <c r="AM81" s="77">
        <f>DISPUTES_Total_Ind!AM81+DISPUTES_Total_Grp!AM81</f>
        <v>0</v>
      </c>
      <c r="AN81" s="77">
        <f>DISPUTES_Total_Ind!AN81+DISPUTES_Total_Grp!AN81</f>
        <v>0</v>
      </c>
      <c r="AO81" s="77">
        <f>DISPUTES_Total_Ind!AO81+DISPUTES_Total_Grp!AO81</f>
        <v>0</v>
      </c>
      <c r="AP81" s="77">
        <f>DISPUTES_Total_Ind!AP81+DISPUTES_Total_Grp!AP81</f>
        <v>0</v>
      </c>
      <c r="AQ81" s="77">
        <f>DISPUTES_Total_Ind!AQ81+DISPUTES_Total_Grp!AQ81</f>
        <v>0</v>
      </c>
      <c r="AR81" s="77">
        <f>DISPUTES_Total_Ind!AR81+DISPUTES_Total_Grp!AR81</f>
        <v>0</v>
      </c>
      <c r="AS81" s="77">
        <f>DISPUTES_Total_Ind!AS81+DISPUTES_Total_Grp!AS81</f>
        <v>0</v>
      </c>
      <c r="AT81" s="77">
        <f>DISPUTES_Total_Ind!AT81+DISPUTES_Total_Grp!AT81</f>
        <v>0</v>
      </c>
      <c r="AU81" s="77">
        <f>DISPUTES_Total_Ind!AU81+DISPUTES_Total_Grp!AU81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77">
        <f>DISPUTES_Total_Ind!F82+DISPUTES_Total_Grp!F82</f>
        <v>0</v>
      </c>
      <c r="G82" s="77">
        <f>DISPUTES_Total_Ind!G82+DISPUTES_Total_Grp!G82</f>
        <v>0</v>
      </c>
      <c r="H82" s="77">
        <f>DISPUTES_Total_Ind!H82+DISPUTES_Total_Grp!H82</f>
        <v>0</v>
      </c>
      <c r="I82" s="77">
        <f>DISPUTES_Total_Ind!I82+DISPUTES_Total_Grp!I82</f>
        <v>0</v>
      </c>
      <c r="J82" s="77">
        <f>DISPUTES_Total_Ind!J82+DISPUTES_Total_Grp!J82</f>
        <v>0</v>
      </c>
      <c r="K82" s="77">
        <f>DISPUTES_Total_Ind!K82+DISPUTES_Total_Grp!K82</f>
        <v>0</v>
      </c>
      <c r="L82" s="77">
        <f>DISPUTES_Total_Ind!L82+DISPUTES_Total_Grp!L82</f>
        <v>0</v>
      </c>
      <c r="M82" s="77">
        <f>DISPUTES_Total_Ind!M82+DISPUTES_Total_Grp!M82</f>
        <v>0</v>
      </c>
      <c r="N82" s="77">
        <f>DISPUTES_Total_Ind!N82+DISPUTES_Total_Grp!N82</f>
        <v>0</v>
      </c>
      <c r="O82" s="77">
        <f>DISPUTES_Total_Ind!O82+DISPUTES_Total_Grp!O82</f>
        <v>0</v>
      </c>
      <c r="P82" s="77">
        <f>DISPUTES_Total_Ind!P82+DISPUTES_Total_Grp!P82</f>
        <v>0</v>
      </c>
      <c r="Q82" s="77">
        <f>DISPUTES_Total_Ind!Q82+DISPUTES_Total_Grp!Q82</f>
        <v>0</v>
      </c>
      <c r="R82" s="77">
        <f>DISPUTES_Total_Ind!R82+DISPUTES_Total_Grp!R82</f>
        <v>0</v>
      </c>
      <c r="S82" s="77">
        <f>DISPUTES_Total_Ind!S82+DISPUTES_Total_Grp!S82</f>
        <v>0</v>
      </c>
      <c r="T82" s="77">
        <f>DISPUTES_Total_Ind!T82+DISPUTES_Total_Grp!T82</f>
        <v>0</v>
      </c>
      <c r="U82" s="77">
        <f>DISPUTES_Total_Ind!U82+DISPUTES_Total_Grp!U82</f>
        <v>0</v>
      </c>
      <c r="V82" s="77">
        <f>DISPUTES_Total_Ind!V82+DISPUTES_Total_Grp!V82</f>
        <v>0</v>
      </c>
      <c r="W82" s="77">
        <f>DISPUTES_Total_Ind!W82+DISPUTES_Total_Grp!W82</f>
        <v>0</v>
      </c>
      <c r="X82" s="77">
        <f>DISPUTES_Total_Ind!X82+DISPUTES_Total_Grp!X82</f>
        <v>0</v>
      </c>
      <c r="Y82" s="77">
        <f>DISPUTES_Total_Ind!Y82+DISPUTES_Total_Grp!Y82</f>
        <v>0</v>
      </c>
      <c r="Z82" s="77">
        <f>DISPUTES_Total_Ind!Z82+DISPUTES_Total_Grp!Z82</f>
        <v>0</v>
      </c>
      <c r="AA82" s="77">
        <f>DISPUTES_Total_Ind!AA82+DISPUTES_Total_Grp!AA82</f>
        <v>0</v>
      </c>
      <c r="AB82" s="77">
        <f>DISPUTES_Total_Ind!AB82+DISPUTES_Total_Grp!AB82</f>
        <v>0</v>
      </c>
      <c r="AC82" s="77">
        <f>DISPUTES_Total_Ind!AC82+DISPUTES_Total_Grp!AC82</f>
        <v>0</v>
      </c>
      <c r="AD82" s="77">
        <f>DISPUTES_Total_Ind!AD82+DISPUTES_Total_Grp!AD82</f>
        <v>0</v>
      </c>
      <c r="AE82" s="77">
        <f>DISPUTES_Total_Ind!AE82+DISPUTES_Total_Grp!AE82</f>
        <v>0</v>
      </c>
      <c r="AF82" s="77">
        <f>DISPUTES_Total_Ind!AF82+DISPUTES_Total_Grp!AF82</f>
        <v>0</v>
      </c>
      <c r="AG82" s="77">
        <f>DISPUTES_Total_Ind!AG82+DISPUTES_Total_Grp!AG82</f>
        <v>0</v>
      </c>
      <c r="AH82" s="77">
        <f>DISPUTES_Total_Ind!AH82+DISPUTES_Total_Grp!AH82</f>
        <v>0</v>
      </c>
      <c r="AI82" s="77">
        <f>DISPUTES_Total_Ind!AI82+DISPUTES_Total_Grp!AI82</f>
        <v>0</v>
      </c>
      <c r="AJ82" s="77">
        <f>DISPUTES_Total_Ind!AJ82+DISPUTES_Total_Grp!AJ82</f>
        <v>0</v>
      </c>
      <c r="AK82" s="77">
        <f>DISPUTES_Total_Ind!AK82+DISPUTES_Total_Grp!AK82</f>
        <v>0</v>
      </c>
      <c r="AL82" s="77">
        <f>DISPUTES_Total_Ind!AL82+DISPUTES_Total_Grp!AL82</f>
        <v>0</v>
      </c>
      <c r="AM82" s="77">
        <f>DISPUTES_Total_Ind!AM82+DISPUTES_Total_Grp!AM82</f>
        <v>0</v>
      </c>
      <c r="AN82" s="77">
        <f>DISPUTES_Total_Ind!AN82+DISPUTES_Total_Grp!AN82</f>
        <v>0</v>
      </c>
      <c r="AO82" s="77">
        <f>DISPUTES_Total_Ind!AO82+DISPUTES_Total_Grp!AO82</f>
        <v>0</v>
      </c>
      <c r="AP82" s="77">
        <f>DISPUTES_Total_Ind!AP82+DISPUTES_Total_Grp!AP82</f>
        <v>0</v>
      </c>
      <c r="AQ82" s="77">
        <f>DISPUTES_Total_Ind!AQ82+DISPUTES_Total_Grp!AQ82</f>
        <v>0</v>
      </c>
      <c r="AR82" s="77">
        <f>DISPUTES_Total_Ind!AR82+DISPUTES_Total_Grp!AR82</f>
        <v>0</v>
      </c>
      <c r="AS82" s="77">
        <f>DISPUTES_Total_Ind!AS82+DISPUTES_Total_Grp!AS82</f>
        <v>0</v>
      </c>
      <c r="AT82" s="77">
        <f>DISPUTES_Total_Ind!AT82+DISPUTES_Total_Grp!AT82</f>
        <v>0</v>
      </c>
      <c r="AU82" s="77">
        <f>DISPUTES_Total_Ind!AU82+DISPUTES_Total_Grp!AU82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77">
        <f>DISPUTES_Total_Ind!F83+DISPUTES_Total_Grp!F83</f>
        <v>0</v>
      </c>
      <c r="G83" s="77">
        <f>DISPUTES_Total_Ind!G83+DISPUTES_Total_Grp!G83</f>
        <v>0</v>
      </c>
      <c r="H83" s="77">
        <f>DISPUTES_Total_Ind!H83+DISPUTES_Total_Grp!H83</f>
        <v>0</v>
      </c>
      <c r="I83" s="77">
        <f>DISPUTES_Total_Ind!I83+DISPUTES_Total_Grp!I83</f>
        <v>0</v>
      </c>
      <c r="J83" s="77">
        <f>DISPUTES_Total_Ind!J83+DISPUTES_Total_Grp!J83</f>
        <v>0</v>
      </c>
      <c r="K83" s="77">
        <f>DISPUTES_Total_Ind!K83+DISPUTES_Total_Grp!K83</f>
        <v>0</v>
      </c>
      <c r="L83" s="77">
        <f>DISPUTES_Total_Ind!L83+DISPUTES_Total_Grp!L83</f>
        <v>0</v>
      </c>
      <c r="M83" s="77">
        <f>DISPUTES_Total_Ind!M83+DISPUTES_Total_Grp!M83</f>
        <v>0</v>
      </c>
      <c r="N83" s="77">
        <f>DISPUTES_Total_Ind!N83+DISPUTES_Total_Grp!N83</f>
        <v>0</v>
      </c>
      <c r="O83" s="77">
        <f>DISPUTES_Total_Ind!O83+DISPUTES_Total_Grp!O83</f>
        <v>0</v>
      </c>
      <c r="P83" s="77">
        <f>DISPUTES_Total_Ind!P83+DISPUTES_Total_Grp!P83</f>
        <v>0</v>
      </c>
      <c r="Q83" s="77">
        <f>DISPUTES_Total_Ind!Q83+DISPUTES_Total_Grp!Q83</f>
        <v>0</v>
      </c>
      <c r="R83" s="77">
        <f>DISPUTES_Total_Ind!R83+DISPUTES_Total_Grp!R83</f>
        <v>0</v>
      </c>
      <c r="S83" s="77">
        <f>DISPUTES_Total_Ind!S83+DISPUTES_Total_Grp!S83</f>
        <v>0</v>
      </c>
      <c r="T83" s="77">
        <f>DISPUTES_Total_Ind!T83+DISPUTES_Total_Grp!T83</f>
        <v>0</v>
      </c>
      <c r="U83" s="77">
        <f>DISPUTES_Total_Ind!U83+DISPUTES_Total_Grp!U83</f>
        <v>0</v>
      </c>
      <c r="V83" s="77">
        <f>DISPUTES_Total_Ind!V83+DISPUTES_Total_Grp!V83</f>
        <v>0</v>
      </c>
      <c r="W83" s="77">
        <f>DISPUTES_Total_Ind!W83+DISPUTES_Total_Grp!W83</f>
        <v>0</v>
      </c>
      <c r="X83" s="77">
        <f>DISPUTES_Total_Ind!X83+DISPUTES_Total_Grp!X83</f>
        <v>0</v>
      </c>
      <c r="Y83" s="77">
        <f>DISPUTES_Total_Ind!Y83+DISPUTES_Total_Grp!Y83</f>
        <v>0</v>
      </c>
      <c r="Z83" s="77">
        <f>DISPUTES_Total_Ind!Z83+DISPUTES_Total_Grp!Z83</f>
        <v>0</v>
      </c>
      <c r="AA83" s="77">
        <f>DISPUTES_Total_Ind!AA83+DISPUTES_Total_Grp!AA83</f>
        <v>0</v>
      </c>
      <c r="AB83" s="77">
        <f>DISPUTES_Total_Ind!AB83+DISPUTES_Total_Grp!AB83</f>
        <v>0</v>
      </c>
      <c r="AC83" s="77">
        <f>DISPUTES_Total_Ind!AC83+DISPUTES_Total_Grp!AC83</f>
        <v>0</v>
      </c>
      <c r="AD83" s="77">
        <f>DISPUTES_Total_Ind!AD83+DISPUTES_Total_Grp!AD83</f>
        <v>0</v>
      </c>
      <c r="AE83" s="77">
        <f>DISPUTES_Total_Ind!AE83+DISPUTES_Total_Grp!AE83</f>
        <v>0</v>
      </c>
      <c r="AF83" s="77">
        <f>DISPUTES_Total_Ind!AF83+DISPUTES_Total_Grp!AF83</f>
        <v>0</v>
      </c>
      <c r="AG83" s="77">
        <f>DISPUTES_Total_Ind!AG83+DISPUTES_Total_Grp!AG83</f>
        <v>0</v>
      </c>
      <c r="AH83" s="77">
        <f>DISPUTES_Total_Ind!AH83+DISPUTES_Total_Grp!AH83</f>
        <v>0</v>
      </c>
      <c r="AI83" s="77">
        <f>DISPUTES_Total_Ind!AI83+DISPUTES_Total_Grp!AI83</f>
        <v>0</v>
      </c>
      <c r="AJ83" s="77">
        <f>DISPUTES_Total_Ind!AJ83+DISPUTES_Total_Grp!AJ83</f>
        <v>0</v>
      </c>
      <c r="AK83" s="77">
        <f>DISPUTES_Total_Ind!AK83+DISPUTES_Total_Grp!AK83</f>
        <v>0</v>
      </c>
      <c r="AL83" s="77">
        <f>DISPUTES_Total_Ind!AL83+DISPUTES_Total_Grp!AL83</f>
        <v>0</v>
      </c>
      <c r="AM83" s="77">
        <f>DISPUTES_Total_Ind!AM83+DISPUTES_Total_Grp!AM83</f>
        <v>0</v>
      </c>
      <c r="AN83" s="77">
        <f>DISPUTES_Total_Ind!AN83+DISPUTES_Total_Grp!AN83</f>
        <v>0</v>
      </c>
      <c r="AO83" s="77">
        <f>DISPUTES_Total_Ind!AO83+DISPUTES_Total_Grp!AO83</f>
        <v>0</v>
      </c>
      <c r="AP83" s="77">
        <f>DISPUTES_Total_Ind!AP83+DISPUTES_Total_Grp!AP83</f>
        <v>0</v>
      </c>
      <c r="AQ83" s="77">
        <f>DISPUTES_Total_Ind!AQ83+DISPUTES_Total_Grp!AQ83</f>
        <v>0</v>
      </c>
      <c r="AR83" s="77">
        <f>DISPUTES_Total_Ind!AR83+DISPUTES_Total_Grp!AR83</f>
        <v>0</v>
      </c>
      <c r="AS83" s="77">
        <f>DISPUTES_Total_Ind!AS83+DISPUTES_Total_Grp!AS83</f>
        <v>0</v>
      </c>
      <c r="AT83" s="77">
        <f>DISPUTES_Total_Ind!AT83+DISPUTES_Total_Grp!AT83</f>
        <v>0</v>
      </c>
      <c r="AU83" s="77">
        <f>DISPUTES_Total_Ind!AU83+DISPUTES_Total_Grp!AU83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77">
        <f>DISPUTES_Total_Ind!F84+DISPUTES_Total_Grp!F84</f>
        <v>0</v>
      </c>
      <c r="G84" s="77">
        <f>DISPUTES_Total_Ind!G84+DISPUTES_Total_Grp!G84</f>
        <v>0</v>
      </c>
      <c r="H84" s="77">
        <f>DISPUTES_Total_Ind!H84+DISPUTES_Total_Grp!H84</f>
        <v>0</v>
      </c>
      <c r="I84" s="77">
        <f>DISPUTES_Total_Ind!I84+DISPUTES_Total_Grp!I84</f>
        <v>0</v>
      </c>
      <c r="J84" s="77">
        <f>DISPUTES_Total_Ind!J84+DISPUTES_Total_Grp!J84</f>
        <v>0</v>
      </c>
      <c r="K84" s="77">
        <f>DISPUTES_Total_Ind!K84+DISPUTES_Total_Grp!K84</f>
        <v>0</v>
      </c>
      <c r="L84" s="77">
        <f>DISPUTES_Total_Ind!L84+DISPUTES_Total_Grp!L84</f>
        <v>0</v>
      </c>
      <c r="M84" s="77">
        <f>DISPUTES_Total_Ind!M84+DISPUTES_Total_Grp!M84</f>
        <v>0</v>
      </c>
      <c r="N84" s="77">
        <f>DISPUTES_Total_Ind!N84+DISPUTES_Total_Grp!N84</f>
        <v>0</v>
      </c>
      <c r="O84" s="77">
        <f>DISPUTES_Total_Ind!O84+DISPUTES_Total_Grp!O84</f>
        <v>0</v>
      </c>
      <c r="P84" s="77">
        <f>DISPUTES_Total_Ind!P84+DISPUTES_Total_Grp!P84</f>
        <v>0</v>
      </c>
      <c r="Q84" s="77">
        <f>DISPUTES_Total_Ind!Q84+DISPUTES_Total_Grp!Q84</f>
        <v>0</v>
      </c>
      <c r="R84" s="77">
        <f>DISPUTES_Total_Ind!R84+DISPUTES_Total_Grp!R84</f>
        <v>0</v>
      </c>
      <c r="S84" s="77">
        <f>DISPUTES_Total_Ind!S84+DISPUTES_Total_Grp!S84</f>
        <v>0</v>
      </c>
      <c r="T84" s="77">
        <f>DISPUTES_Total_Ind!T84+DISPUTES_Total_Grp!T84</f>
        <v>0</v>
      </c>
      <c r="U84" s="77">
        <f>DISPUTES_Total_Ind!U84+DISPUTES_Total_Grp!U84</f>
        <v>0</v>
      </c>
      <c r="V84" s="77">
        <f>DISPUTES_Total_Ind!V84+DISPUTES_Total_Grp!V84</f>
        <v>0</v>
      </c>
      <c r="W84" s="77">
        <f>DISPUTES_Total_Ind!W84+DISPUTES_Total_Grp!W84</f>
        <v>0</v>
      </c>
      <c r="X84" s="77">
        <f>DISPUTES_Total_Ind!X84+DISPUTES_Total_Grp!X84</f>
        <v>0</v>
      </c>
      <c r="Y84" s="77">
        <f>DISPUTES_Total_Ind!Y84+DISPUTES_Total_Grp!Y84</f>
        <v>0</v>
      </c>
      <c r="Z84" s="77">
        <f>DISPUTES_Total_Ind!Z84+DISPUTES_Total_Grp!Z84</f>
        <v>0</v>
      </c>
      <c r="AA84" s="77">
        <f>DISPUTES_Total_Ind!AA84+DISPUTES_Total_Grp!AA84</f>
        <v>0</v>
      </c>
      <c r="AB84" s="77">
        <f>DISPUTES_Total_Ind!AB84+DISPUTES_Total_Grp!AB84</f>
        <v>0</v>
      </c>
      <c r="AC84" s="77">
        <f>DISPUTES_Total_Ind!AC84+DISPUTES_Total_Grp!AC84</f>
        <v>0</v>
      </c>
      <c r="AD84" s="77">
        <f>DISPUTES_Total_Ind!AD84+DISPUTES_Total_Grp!AD84</f>
        <v>0</v>
      </c>
      <c r="AE84" s="77">
        <f>DISPUTES_Total_Ind!AE84+DISPUTES_Total_Grp!AE84</f>
        <v>0</v>
      </c>
      <c r="AF84" s="77">
        <f>DISPUTES_Total_Ind!AF84+DISPUTES_Total_Grp!AF84</f>
        <v>0</v>
      </c>
      <c r="AG84" s="77">
        <f>DISPUTES_Total_Ind!AG84+DISPUTES_Total_Grp!AG84</f>
        <v>0</v>
      </c>
      <c r="AH84" s="77">
        <f>DISPUTES_Total_Ind!AH84+DISPUTES_Total_Grp!AH84</f>
        <v>0</v>
      </c>
      <c r="AI84" s="77">
        <f>DISPUTES_Total_Ind!AI84+DISPUTES_Total_Grp!AI84</f>
        <v>0</v>
      </c>
      <c r="AJ84" s="77">
        <f>DISPUTES_Total_Ind!AJ84+DISPUTES_Total_Grp!AJ84</f>
        <v>0</v>
      </c>
      <c r="AK84" s="77">
        <f>DISPUTES_Total_Ind!AK84+DISPUTES_Total_Grp!AK84</f>
        <v>0</v>
      </c>
      <c r="AL84" s="77">
        <f>DISPUTES_Total_Ind!AL84+DISPUTES_Total_Grp!AL84</f>
        <v>0</v>
      </c>
      <c r="AM84" s="77">
        <f>DISPUTES_Total_Ind!AM84+DISPUTES_Total_Grp!AM84</f>
        <v>0</v>
      </c>
      <c r="AN84" s="77">
        <f>DISPUTES_Total_Ind!AN84+DISPUTES_Total_Grp!AN84</f>
        <v>0</v>
      </c>
      <c r="AO84" s="77">
        <f>DISPUTES_Total_Ind!AO84+DISPUTES_Total_Grp!AO84</f>
        <v>0</v>
      </c>
      <c r="AP84" s="77">
        <f>DISPUTES_Total_Ind!AP84+DISPUTES_Total_Grp!AP84</f>
        <v>0</v>
      </c>
      <c r="AQ84" s="77">
        <f>DISPUTES_Total_Ind!AQ84+DISPUTES_Total_Grp!AQ84</f>
        <v>0</v>
      </c>
      <c r="AR84" s="77">
        <f>DISPUTES_Total_Ind!AR84+DISPUTES_Total_Grp!AR84</f>
        <v>0</v>
      </c>
      <c r="AS84" s="77">
        <f>DISPUTES_Total_Ind!AS84+DISPUTES_Total_Grp!AS84</f>
        <v>0</v>
      </c>
      <c r="AT84" s="77">
        <f>DISPUTES_Total_Ind!AT84+DISPUTES_Total_Grp!AT84</f>
        <v>0</v>
      </c>
      <c r="AU84" s="77">
        <f>DISPUTES_Total_Ind!AU84+DISPUTES_Total_Grp!AU84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>DISPUTES_Total_Ind!F85+DISPUTES_Total_Grp!F85</f>
        <v>0</v>
      </c>
      <c r="G85" s="77">
        <f>DISPUTES_Total_Ind!G85+DISPUTES_Total_Grp!G85</f>
        <v>0</v>
      </c>
      <c r="H85" s="77">
        <f>DISPUTES_Total_Ind!H85+DISPUTES_Total_Grp!H85</f>
        <v>0</v>
      </c>
      <c r="I85" s="77">
        <f>DISPUTES_Total_Ind!I85+DISPUTES_Total_Grp!I85</f>
        <v>0</v>
      </c>
      <c r="J85" s="77">
        <f>DISPUTES_Total_Ind!J85+DISPUTES_Total_Grp!J85</f>
        <v>0</v>
      </c>
      <c r="K85" s="77">
        <f>DISPUTES_Total_Ind!K85+DISPUTES_Total_Grp!K85</f>
        <v>0</v>
      </c>
      <c r="L85" s="77">
        <f>DISPUTES_Total_Ind!L85+DISPUTES_Total_Grp!L85</f>
        <v>0</v>
      </c>
      <c r="M85" s="77">
        <f>DISPUTES_Total_Ind!M85+DISPUTES_Total_Grp!M85</f>
        <v>0</v>
      </c>
      <c r="N85" s="77">
        <f>DISPUTES_Total_Ind!N85+DISPUTES_Total_Grp!N85</f>
        <v>0</v>
      </c>
      <c r="O85" s="77">
        <f>DISPUTES_Total_Ind!O85+DISPUTES_Total_Grp!O85</f>
        <v>0</v>
      </c>
      <c r="P85" s="77">
        <f>DISPUTES_Total_Ind!P85+DISPUTES_Total_Grp!P85</f>
        <v>0</v>
      </c>
      <c r="Q85" s="77">
        <f>DISPUTES_Total_Ind!Q85+DISPUTES_Total_Grp!Q85</f>
        <v>0</v>
      </c>
      <c r="R85" s="77">
        <f>DISPUTES_Total_Ind!R85+DISPUTES_Total_Grp!R85</f>
        <v>0</v>
      </c>
      <c r="S85" s="77">
        <f>DISPUTES_Total_Ind!S85+DISPUTES_Total_Grp!S85</f>
        <v>0</v>
      </c>
      <c r="T85" s="77">
        <f>DISPUTES_Total_Ind!T85+DISPUTES_Total_Grp!T85</f>
        <v>0</v>
      </c>
      <c r="U85" s="77">
        <f>DISPUTES_Total_Ind!U85+DISPUTES_Total_Grp!U85</f>
        <v>0</v>
      </c>
      <c r="V85" s="77">
        <f>DISPUTES_Total_Ind!V85+DISPUTES_Total_Grp!V85</f>
        <v>0</v>
      </c>
      <c r="W85" s="77">
        <f>DISPUTES_Total_Ind!W85+DISPUTES_Total_Grp!W85</f>
        <v>0</v>
      </c>
      <c r="X85" s="77">
        <f>DISPUTES_Total_Ind!X85+DISPUTES_Total_Grp!X85</f>
        <v>0</v>
      </c>
      <c r="Y85" s="77">
        <f>DISPUTES_Total_Ind!Y85+DISPUTES_Total_Grp!Y85</f>
        <v>0</v>
      </c>
      <c r="Z85" s="77">
        <f>DISPUTES_Total_Ind!Z85+DISPUTES_Total_Grp!Z85</f>
        <v>0</v>
      </c>
      <c r="AA85" s="77">
        <f>DISPUTES_Total_Ind!AA85+DISPUTES_Total_Grp!AA85</f>
        <v>0</v>
      </c>
      <c r="AB85" s="77">
        <f>DISPUTES_Total_Ind!AB85+DISPUTES_Total_Grp!AB85</f>
        <v>0</v>
      </c>
      <c r="AC85" s="77">
        <f>DISPUTES_Total_Ind!AC85+DISPUTES_Total_Grp!AC85</f>
        <v>0</v>
      </c>
      <c r="AD85" s="77">
        <f>DISPUTES_Total_Ind!AD85+DISPUTES_Total_Grp!AD85</f>
        <v>0</v>
      </c>
      <c r="AE85" s="77">
        <f>DISPUTES_Total_Ind!AE85+DISPUTES_Total_Grp!AE85</f>
        <v>0</v>
      </c>
      <c r="AF85" s="77">
        <f>DISPUTES_Total_Ind!AF85+DISPUTES_Total_Grp!AF85</f>
        <v>0</v>
      </c>
      <c r="AG85" s="77">
        <f>DISPUTES_Total_Ind!AG85+DISPUTES_Total_Grp!AG85</f>
        <v>0</v>
      </c>
      <c r="AH85" s="77">
        <f>DISPUTES_Total_Ind!AH85+DISPUTES_Total_Grp!AH85</f>
        <v>0</v>
      </c>
      <c r="AI85" s="77">
        <f>DISPUTES_Total_Ind!AI85+DISPUTES_Total_Grp!AI85</f>
        <v>0</v>
      </c>
      <c r="AJ85" s="77">
        <f>DISPUTES_Total_Ind!AJ85+DISPUTES_Total_Grp!AJ85</f>
        <v>0</v>
      </c>
      <c r="AK85" s="77">
        <f>DISPUTES_Total_Ind!AK85+DISPUTES_Total_Grp!AK85</f>
        <v>0</v>
      </c>
      <c r="AL85" s="77">
        <f>DISPUTES_Total_Ind!AL85+DISPUTES_Total_Grp!AL85</f>
        <v>0</v>
      </c>
      <c r="AM85" s="77">
        <f>DISPUTES_Total_Ind!AM85+DISPUTES_Total_Grp!AM85</f>
        <v>0</v>
      </c>
      <c r="AN85" s="77">
        <f>DISPUTES_Total_Ind!AN85+DISPUTES_Total_Grp!AN85</f>
        <v>0</v>
      </c>
      <c r="AO85" s="77">
        <f>DISPUTES_Total_Ind!AO85+DISPUTES_Total_Grp!AO85</f>
        <v>0</v>
      </c>
      <c r="AP85" s="77">
        <f>DISPUTES_Total_Ind!AP85+DISPUTES_Total_Grp!AP85</f>
        <v>0</v>
      </c>
      <c r="AQ85" s="77">
        <f>DISPUTES_Total_Ind!AQ85+DISPUTES_Total_Grp!AQ85</f>
        <v>0</v>
      </c>
      <c r="AR85" s="77">
        <f>DISPUTES_Total_Ind!AR85+DISPUTES_Total_Grp!AR85</f>
        <v>0</v>
      </c>
      <c r="AS85" s="77">
        <f>DISPUTES_Total_Ind!AS85+DISPUTES_Total_Grp!AS85</f>
        <v>0</v>
      </c>
      <c r="AT85" s="77">
        <f>DISPUTES_Total_Ind!AT85+DISPUTES_Total_Grp!AT85</f>
        <v>0</v>
      </c>
      <c r="AU85" s="77">
        <f>DISPUTES_Total_Ind!AU85+DISPUTES_Total_Grp!AU85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77">
        <f>DISPUTES_Total_Ind!F86+DISPUTES_Total_Grp!F86</f>
        <v>0</v>
      </c>
      <c r="G86" s="77">
        <f>DISPUTES_Total_Ind!G86+DISPUTES_Total_Grp!G86</f>
        <v>0</v>
      </c>
      <c r="H86" s="77">
        <f>DISPUTES_Total_Ind!H86+DISPUTES_Total_Grp!H86</f>
        <v>0</v>
      </c>
      <c r="I86" s="77">
        <f>DISPUTES_Total_Ind!I86+DISPUTES_Total_Grp!I86</f>
        <v>0</v>
      </c>
      <c r="J86" s="77">
        <f>DISPUTES_Total_Ind!J86+DISPUTES_Total_Grp!J86</f>
        <v>0</v>
      </c>
      <c r="K86" s="77">
        <f>DISPUTES_Total_Ind!K86+DISPUTES_Total_Grp!K86</f>
        <v>0</v>
      </c>
      <c r="L86" s="77">
        <f>DISPUTES_Total_Ind!L86+DISPUTES_Total_Grp!L86</f>
        <v>0</v>
      </c>
      <c r="M86" s="77">
        <f>DISPUTES_Total_Ind!M86+DISPUTES_Total_Grp!M86</f>
        <v>0</v>
      </c>
      <c r="N86" s="77">
        <f>DISPUTES_Total_Ind!N86+DISPUTES_Total_Grp!N86</f>
        <v>0</v>
      </c>
      <c r="O86" s="77">
        <f>DISPUTES_Total_Ind!O86+DISPUTES_Total_Grp!O86</f>
        <v>0</v>
      </c>
      <c r="P86" s="77">
        <f>DISPUTES_Total_Ind!P86+DISPUTES_Total_Grp!P86</f>
        <v>0</v>
      </c>
      <c r="Q86" s="77">
        <f>DISPUTES_Total_Ind!Q86+DISPUTES_Total_Grp!Q86</f>
        <v>0</v>
      </c>
      <c r="R86" s="77">
        <f>DISPUTES_Total_Ind!R86+DISPUTES_Total_Grp!R86</f>
        <v>0</v>
      </c>
      <c r="S86" s="77">
        <f>DISPUTES_Total_Ind!S86+DISPUTES_Total_Grp!S86</f>
        <v>0</v>
      </c>
      <c r="T86" s="77">
        <f>DISPUTES_Total_Ind!T86+DISPUTES_Total_Grp!T86</f>
        <v>0</v>
      </c>
      <c r="U86" s="77">
        <f>DISPUTES_Total_Ind!U86+DISPUTES_Total_Grp!U86</f>
        <v>0</v>
      </c>
      <c r="V86" s="77">
        <f>DISPUTES_Total_Ind!V86+DISPUTES_Total_Grp!V86</f>
        <v>0</v>
      </c>
      <c r="W86" s="77">
        <f>DISPUTES_Total_Ind!W86+DISPUTES_Total_Grp!W86</f>
        <v>0</v>
      </c>
      <c r="X86" s="77">
        <f>DISPUTES_Total_Ind!X86+DISPUTES_Total_Grp!X86</f>
        <v>0</v>
      </c>
      <c r="Y86" s="77">
        <f>DISPUTES_Total_Ind!Y86+DISPUTES_Total_Grp!Y86</f>
        <v>0</v>
      </c>
      <c r="Z86" s="77">
        <f>DISPUTES_Total_Ind!Z86+DISPUTES_Total_Grp!Z86</f>
        <v>0</v>
      </c>
      <c r="AA86" s="77">
        <f>DISPUTES_Total_Ind!AA86+DISPUTES_Total_Grp!AA86</f>
        <v>0</v>
      </c>
      <c r="AB86" s="77">
        <f>DISPUTES_Total_Ind!AB86+DISPUTES_Total_Grp!AB86</f>
        <v>0</v>
      </c>
      <c r="AC86" s="77">
        <f>DISPUTES_Total_Ind!AC86+DISPUTES_Total_Grp!AC86</f>
        <v>0</v>
      </c>
      <c r="AD86" s="77">
        <f>DISPUTES_Total_Ind!AD86+DISPUTES_Total_Grp!AD86</f>
        <v>0</v>
      </c>
      <c r="AE86" s="77">
        <f>DISPUTES_Total_Ind!AE86+DISPUTES_Total_Grp!AE86</f>
        <v>0</v>
      </c>
      <c r="AF86" s="77">
        <f>DISPUTES_Total_Ind!AF86+DISPUTES_Total_Grp!AF86</f>
        <v>0</v>
      </c>
      <c r="AG86" s="77">
        <f>DISPUTES_Total_Ind!AG86+DISPUTES_Total_Grp!AG86</f>
        <v>0</v>
      </c>
      <c r="AH86" s="77">
        <f>DISPUTES_Total_Ind!AH86+DISPUTES_Total_Grp!AH86</f>
        <v>0</v>
      </c>
      <c r="AI86" s="77">
        <f>DISPUTES_Total_Ind!AI86+DISPUTES_Total_Grp!AI86</f>
        <v>0</v>
      </c>
      <c r="AJ86" s="77">
        <f>DISPUTES_Total_Ind!AJ86+DISPUTES_Total_Grp!AJ86</f>
        <v>0</v>
      </c>
      <c r="AK86" s="77">
        <f>DISPUTES_Total_Ind!AK86+DISPUTES_Total_Grp!AK86</f>
        <v>0</v>
      </c>
      <c r="AL86" s="77">
        <f>DISPUTES_Total_Ind!AL86+DISPUTES_Total_Grp!AL86</f>
        <v>0</v>
      </c>
      <c r="AM86" s="77">
        <f>DISPUTES_Total_Ind!AM86+DISPUTES_Total_Grp!AM86</f>
        <v>0</v>
      </c>
      <c r="AN86" s="77">
        <f>DISPUTES_Total_Ind!AN86+DISPUTES_Total_Grp!AN86</f>
        <v>0</v>
      </c>
      <c r="AO86" s="77">
        <f>DISPUTES_Total_Ind!AO86+DISPUTES_Total_Grp!AO86</f>
        <v>0</v>
      </c>
      <c r="AP86" s="77">
        <f>DISPUTES_Total_Ind!AP86+DISPUTES_Total_Grp!AP86</f>
        <v>0</v>
      </c>
      <c r="AQ86" s="77">
        <f>DISPUTES_Total_Ind!AQ86+DISPUTES_Total_Grp!AQ86</f>
        <v>0</v>
      </c>
      <c r="AR86" s="77">
        <f>DISPUTES_Total_Ind!AR86+DISPUTES_Total_Grp!AR86</f>
        <v>0</v>
      </c>
      <c r="AS86" s="77">
        <f>DISPUTES_Total_Ind!AS86+DISPUTES_Total_Grp!AS86</f>
        <v>0</v>
      </c>
      <c r="AT86" s="77">
        <f>DISPUTES_Total_Ind!AT86+DISPUTES_Total_Grp!AT86</f>
        <v>0</v>
      </c>
      <c r="AU86" s="77">
        <f>DISPUTES_Total_Ind!AU86+DISPUTES_Total_Grp!AU86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77">
        <f>DISPUTES_Total_Ind!F87+DISPUTES_Total_Grp!F87</f>
        <v>0</v>
      </c>
      <c r="G87" s="77">
        <f>DISPUTES_Total_Ind!G87+DISPUTES_Total_Grp!G87</f>
        <v>0</v>
      </c>
      <c r="H87" s="77">
        <f>DISPUTES_Total_Ind!H87+DISPUTES_Total_Grp!H87</f>
        <v>0</v>
      </c>
      <c r="I87" s="77">
        <f>DISPUTES_Total_Ind!I87+DISPUTES_Total_Grp!I87</f>
        <v>0</v>
      </c>
      <c r="J87" s="77">
        <f>DISPUTES_Total_Ind!J87+DISPUTES_Total_Grp!J87</f>
        <v>0</v>
      </c>
      <c r="K87" s="77">
        <f>DISPUTES_Total_Ind!K87+DISPUTES_Total_Grp!K87</f>
        <v>0</v>
      </c>
      <c r="L87" s="77">
        <f>DISPUTES_Total_Ind!L87+DISPUTES_Total_Grp!L87</f>
        <v>0</v>
      </c>
      <c r="M87" s="77">
        <f>DISPUTES_Total_Ind!M87+DISPUTES_Total_Grp!M87</f>
        <v>0</v>
      </c>
      <c r="N87" s="77">
        <f>DISPUTES_Total_Ind!N87+DISPUTES_Total_Grp!N87</f>
        <v>0</v>
      </c>
      <c r="O87" s="77">
        <f>DISPUTES_Total_Ind!O87+DISPUTES_Total_Grp!O87</f>
        <v>0</v>
      </c>
      <c r="P87" s="77">
        <f>DISPUTES_Total_Ind!P87+DISPUTES_Total_Grp!P87</f>
        <v>0</v>
      </c>
      <c r="Q87" s="77">
        <f>DISPUTES_Total_Ind!Q87+DISPUTES_Total_Grp!Q87</f>
        <v>0</v>
      </c>
      <c r="R87" s="77">
        <f>DISPUTES_Total_Ind!R87+DISPUTES_Total_Grp!R87</f>
        <v>0</v>
      </c>
      <c r="S87" s="77">
        <f>DISPUTES_Total_Ind!S87+DISPUTES_Total_Grp!S87</f>
        <v>0</v>
      </c>
      <c r="T87" s="77">
        <f>DISPUTES_Total_Ind!T87+DISPUTES_Total_Grp!T87</f>
        <v>0</v>
      </c>
      <c r="U87" s="77">
        <f>DISPUTES_Total_Ind!U87+DISPUTES_Total_Grp!U87</f>
        <v>0</v>
      </c>
      <c r="V87" s="77">
        <f>DISPUTES_Total_Ind!V87+DISPUTES_Total_Grp!V87</f>
        <v>0</v>
      </c>
      <c r="W87" s="77">
        <f>DISPUTES_Total_Ind!W87+DISPUTES_Total_Grp!W87</f>
        <v>0</v>
      </c>
      <c r="X87" s="77">
        <f>DISPUTES_Total_Ind!X87+DISPUTES_Total_Grp!X87</f>
        <v>0</v>
      </c>
      <c r="Y87" s="77">
        <f>DISPUTES_Total_Ind!Y87+DISPUTES_Total_Grp!Y87</f>
        <v>0</v>
      </c>
      <c r="Z87" s="77">
        <f>DISPUTES_Total_Ind!Z87+DISPUTES_Total_Grp!Z87</f>
        <v>0</v>
      </c>
      <c r="AA87" s="77">
        <f>DISPUTES_Total_Ind!AA87+DISPUTES_Total_Grp!AA87</f>
        <v>0</v>
      </c>
      <c r="AB87" s="77">
        <f>DISPUTES_Total_Ind!AB87+DISPUTES_Total_Grp!AB87</f>
        <v>0</v>
      </c>
      <c r="AC87" s="77">
        <f>DISPUTES_Total_Ind!AC87+DISPUTES_Total_Grp!AC87</f>
        <v>0</v>
      </c>
      <c r="AD87" s="77">
        <f>DISPUTES_Total_Ind!AD87+DISPUTES_Total_Grp!AD87</f>
        <v>0</v>
      </c>
      <c r="AE87" s="77">
        <f>DISPUTES_Total_Ind!AE87+DISPUTES_Total_Grp!AE87</f>
        <v>0</v>
      </c>
      <c r="AF87" s="77">
        <f>DISPUTES_Total_Ind!AF87+DISPUTES_Total_Grp!AF87</f>
        <v>0</v>
      </c>
      <c r="AG87" s="77">
        <f>DISPUTES_Total_Ind!AG87+DISPUTES_Total_Grp!AG87</f>
        <v>0</v>
      </c>
      <c r="AH87" s="77">
        <f>DISPUTES_Total_Ind!AH87+DISPUTES_Total_Grp!AH87</f>
        <v>0</v>
      </c>
      <c r="AI87" s="77">
        <f>DISPUTES_Total_Ind!AI87+DISPUTES_Total_Grp!AI87</f>
        <v>0</v>
      </c>
      <c r="AJ87" s="77">
        <f>DISPUTES_Total_Ind!AJ87+DISPUTES_Total_Grp!AJ87</f>
        <v>0</v>
      </c>
      <c r="AK87" s="77">
        <f>DISPUTES_Total_Ind!AK87+DISPUTES_Total_Grp!AK87</f>
        <v>0</v>
      </c>
      <c r="AL87" s="77">
        <f>DISPUTES_Total_Ind!AL87+DISPUTES_Total_Grp!AL87</f>
        <v>0</v>
      </c>
      <c r="AM87" s="77">
        <f>DISPUTES_Total_Ind!AM87+DISPUTES_Total_Grp!AM87</f>
        <v>0</v>
      </c>
      <c r="AN87" s="77">
        <f>DISPUTES_Total_Ind!AN87+DISPUTES_Total_Grp!AN87</f>
        <v>0</v>
      </c>
      <c r="AO87" s="77">
        <f>DISPUTES_Total_Ind!AO87+DISPUTES_Total_Grp!AO87</f>
        <v>0</v>
      </c>
      <c r="AP87" s="77">
        <f>DISPUTES_Total_Ind!AP87+DISPUTES_Total_Grp!AP87</f>
        <v>0</v>
      </c>
      <c r="AQ87" s="77">
        <f>DISPUTES_Total_Ind!AQ87+DISPUTES_Total_Grp!AQ87</f>
        <v>0</v>
      </c>
      <c r="AR87" s="77">
        <f>DISPUTES_Total_Ind!AR87+DISPUTES_Total_Grp!AR87</f>
        <v>0</v>
      </c>
      <c r="AS87" s="77">
        <f>DISPUTES_Total_Ind!AS87+DISPUTES_Total_Grp!AS87</f>
        <v>0</v>
      </c>
      <c r="AT87" s="77">
        <f>DISPUTES_Total_Ind!AT87+DISPUTES_Total_Grp!AT87</f>
        <v>0</v>
      </c>
      <c r="AU87" s="77">
        <f>DISPUTES_Total_Ind!AU87+DISPUTES_Total_Grp!AU87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77">
        <f>DISPUTES_Total_Ind!F88+DISPUTES_Total_Grp!F88</f>
        <v>0</v>
      </c>
      <c r="G88" s="77">
        <f>DISPUTES_Total_Ind!G88+DISPUTES_Total_Grp!G88</f>
        <v>0</v>
      </c>
      <c r="H88" s="77">
        <f>DISPUTES_Total_Ind!H88+DISPUTES_Total_Grp!H88</f>
        <v>0</v>
      </c>
      <c r="I88" s="77">
        <f>DISPUTES_Total_Ind!I88+DISPUTES_Total_Grp!I88</f>
        <v>0</v>
      </c>
      <c r="J88" s="77">
        <f>DISPUTES_Total_Ind!J88+DISPUTES_Total_Grp!J88</f>
        <v>0</v>
      </c>
      <c r="K88" s="77">
        <f>DISPUTES_Total_Ind!K88+DISPUTES_Total_Grp!K88</f>
        <v>0</v>
      </c>
      <c r="L88" s="77">
        <f>DISPUTES_Total_Ind!L88+DISPUTES_Total_Grp!L88</f>
        <v>0</v>
      </c>
      <c r="M88" s="77">
        <f>DISPUTES_Total_Ind!M88+DISPUTES_Total_Grp!M88</f>
        <v>0</v>
      </c>
      <c r="N88" s="77">
        <f>DISPUTES_Total_Ind!N88+DISPUTES_Total_Grp!N88</f>
        <v>0</v>
      </c>
      <c r="O88" s="77">
        <f>DISPUTES_Total_Ind!O88+DISPUTES_Total_Grp!O88</f>
        <v>0</v>
      </c>
      <c r="P88" s="77">
        <f>DISPUTES_Total_Ind!P88+DISPUTES_Total_Grp!P88</f>
        <v>0</v>
      </c>
      <c r="Q88" s="77">
        <f>DISPUTES_Total_Ind!Q88+DISPUTES_Total_Grp!Q88</f>
        <v>0</v>
      </c>
      <c r="R88" s="77">
        <f>DISPUTES_Total_Ind!R88+DISPUTES_Total_Grp!R88</f>
        <v>0</v>
      </c>
      <c r="S88" s="77">
        <f>DISPUTES_Total_Ind!S88+DISPUTES_Total_Grp!S88</f>
        <v>0</v>
      </c>
      <c r="T88" s="77">
        <f>DISPUTES_Total_Ind!T88+DISPUTES_Total_Grp!T88</f>
        <v>0</v>
      </c>
      <c r="U88" s="77">
        <f>DISPUTES_Total_Ind!U88+DISPUTES_Total_Grp!U88</f>
        <v>0</v>
      </c>
      <c r="V88" s="77">
        <f>DISPUTES_Total_Ind!V88+DISPUTES_Total_Grp!V88</f>
        <v>0</v>
      </c>
      <c r="W88" s="77">
        <f>DISPUTES_Total_Ind!W88+DISPUTES_Total_Grp!W88</f>
        <v>0</v>
      </c>
      <c r="X88" s="77">
        <f>DISPUTES_Total_Ind!X88+DISPUTES_Total_Grp!X88</f>
        <v>0</v>
      </c>
      <c r="Y88" s="77">
        <f>DISPUTES_Total_Ind!Y88+DISPUTES_Total_Grp!Y88</f>
        <v>0</v>
      </c>
      <c r="Z88" s="77">
        <f>DISPUTES_Total_Ind!Z88+DISPUTES_Total_Grp!Z88</f>
        <v>0</v>
      </c>
      <c r="AA88" s="77">
        <f>DISPUTES_Total_Ind!AA88+DISPUTES_Total_Grp!AA88</f>
        <v>0</v>
      </c>
      <c r="AB88" s="77">
        <f>DISPUTES_Total_Ind!AB88+DISPUTES_Total_Grp!AB88</f>
        <v>0</v>
      </c>
      <c r="AC88" s="77">
        <f>DISPUTES_Total_Ind!AC88+DISPUTES_Total_Grp!AC88</f>
        <v>0</v>
      </c>
      <c r="AD88" s="77">
        <f>DISPUTES_Total_Ind!AD88+DISPUTES_Total_Grp!AD88</f>
        <v>0</v>
      </c>
      <c r="AE88" s="77">
        <f>DISPUTES_Total_Ind!AE88+DISPUTES_Total_Grp!AE88</f>
        <v>0</v>
      </c>
      <c r="AF88" s="77">
        <f>DISPUTES_Total_Ind!AF88+DISPUTES_Total_Grp!AF88</f>
        <v>0</v>
      </c>
      <c r="AG88" s="77">
        <f>DISPUTES_Total_Ind!AG88+DISPUTES_Total_Grp!AG88</f>
        <v>0</v>
      </c>
      <c r="AH88" s="77">
        <f>DISPUTES_Total_Ind!AH88+DISPUTES_Total_Grp!AH88</f>
        <v>0</v>
      </c>
      <c r="AI88" s="77">
        <f>DISPUTES_Total_Ind!AI88+DISPUTES_Total_Grp!AI88</f>
        <v>0</v>
      </c>
      <c r="AJ88" s="77">
        <f>DISPUTES_Total_Ind!AJ88+DISPUTES_Total_Grp!AJ88</f>
        <v>0</v>
      </c>
      <c r="AK88" s="77">
        <f>DISPUTES_Total_Ind!AK88+DISPUTES_Total_Grp!AK88</f>
        <v>0</v>
      </c>
      <c r="AL88" s="77">
        <f>DISPUTES_Total_Ind!AL88+DISPUTES_Total_Grp!AL88</f>
        <v>0</v>
      </c>
      <c r="AM88" s="77">
        <f>DISPUTES_Total_Ind!AM88+DISPUTES_Total_Grp!AM88</f>
        <v>0</v>
      </c>
      <c r="AN88" s="77">
        <f>DISPUTES_Total_Ind!AN88+DISPUTES_Total_Grp!AN88</f>
        <v>0</v>
      </c>
      <c r="AO88" s="77">
        <f>DISPUTES_Total_Ind!AO88+DISPUTES_Total_Grp!AO88</f>
        <v>0</v>
      </c>
      <c r="AP88" s="77">
        <f>DISPUTES_Total_Ind!AP88+DISPUTES_Total_Grp!AP88</f>
        <v>0</v>
      </c>
      <c r="AQ88" s="77">
        <f>DISPUTES_Total_Ind!AQ88+DISPUTES_Total_Grp!AQ88</f>
        <v>0</v>
      </c>
      <c r="AR88" s="77">
        <f>DISPUTES_Total_Ind!AR88+DISPUTES_Total_Grp!AR88</f>
        <v>0</v>
      </c>
      <c r="AS88" s="77">
        <f>DISPUTES_Total_Ind!AS88+DISPUTES_Total_Grp!AS88</f>
        <v>0</v>
      </c>
      <c r="AT88" s="77">
        <f>DISPUTES_Total_Ind!AT88+DISPUTES_Total_Grp!AT88</f>
        <v>0</v>
      </c>
      <c r="AU88" s="77">
        <f>DISPUTES_Total_Ind!AU88+DISPUTES_Total_Grp!AU88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77">
        <f>DISPUTES_Total_Ind!F89+DISPUTES_Total_Grp!F89</f>
        <v>0</v>
      </c>
      <c r="G89" s="77">
        <f>DISPUTES_Total_Ind!G89+DISPUTES_Total_Grp!G89</f>
        <v>0</v>
      </c>
      <c r="H89" s="77">
        <f>DISPUTES_Total_Ind!H89+DISPUTES_Total_Grp!H89</f>
        <v>0</v>
      </c>
      <c r="I89" s="77">
        <f>DISPUTES_Total_Ind!I89+DISPUTES_Total_Grp!I89</f>
        <v>0</v>
      </c>
      <c r="J89" s="77">
        <f>DISPUTES_Total_Ind!J89+DISPUTES_Total_Grp!J89</f>
        <v>0</v>
      </c>
      <c r="K89" s="77">
        <f>DISPUTES_Total_Ind!K89+DISPUTES_Total_Grp!K89</f>
        <v>0</v>
      </c>
      <c r="L89" s="77">
        <f>DISPUTES_Total_Ind!L89+DISPUTES_Total_Grp!L89</f>
        <v>0</v>
      </c>
      <c r="M89" s="77">
        <f>DISPUTES_Total_Ind!M89+DISPUTES_Total_Grp!M89</f>
        <v>0</v>
      </c>
      <c r="N89" s="77">
        <f>DISPUTES_Total_Ind!N89+DISPUTES_Total_Grp!N89</f>
        <v>0</v>
      </c>
      <c r="O89" s="77">
        <f>DISPUTES_Total_Ind!O89+DISPUTES_Total_Grp!O89</f>
        <v>0</v>
      </c>
      <c r="P89" s="77">
        <f>DISPUTES_Total_Ind!P89+DISPUTES_Total_Grp!P89</f>
        <v>0</v>
      </c>
      <c r="Q89" s="77">
        <f>DISPUTES_Total_Ind!Q89+DISPUTES_Total_Grp!Q89</f>
        <v>0</v>
      </c>
      <c r="R89" s="77">
        <f>DISPUTES_Total_Ind!R89+DISPUTES_Total_Grp!R89</f>
        <v>0</v>
      </c>
      <c r="S89" s="77">
        <f>DISPUTES_Total_Ind!S89+DISPUTES_Total_Grp!S89</f>
        <v>0</v>
      </c>
      <c r="T89" s="77">
        <f>DISPUTES_Total_Ind!T89+DISPUTES_Total_Grp!T89</f>
        <v>0</v>
      </c>
      <c r="U89" s="77">
        <f>DISPUTES_Total_Ind!U89+DISPUTES_Total_Grp!U89</f>
        <v>0</v>
      </c>
      <c r="V89" s="77">
        <f>DISPUTES_Total_Ind!V89+DISPUTES_Total_Grp!V89</f>
        <v>0</v>
      </c>
      <c r="W89" s="77">
        <f>DISPUTES_Total_Ind!W89+DISPUTES_Total_Grp!W89</f>
        <v>0</v>
      </c>
      <c r="X89" s="77">
        <f>DISPUTES_Total_Ind!X89+DISPUTES_Total_Grp!X89</f>
        <v>0</v>
      </c>
      <c r="Y89" s="77">
        <f>DISPUTES_Total_Ind!Y89+DISPUTES_Total_Grp!Y89</f>
        <v>0</v>
      </c>
      <c r="Z89" s="77">
        <f>DISPUTES_Total_Ind!Z89+DISPUTES_Total_Grp!Z89</f>
        <v>0</v>
      </c>
      <c r="AA89" s="77">
        <f>DISPUTES_Total_Ind!AA89+DISPUTES_Total_Grp!AA89</f>
        <v>0</v>
      </c>
      <c r="AB89" s="77">
        <f>DISPUTES_Total_Ind!AB89+DISPUTES_Total_Grp!AB89</f>
        <v>0</v>
      </c>
      <c r="AC89" s="77">
        <f>DISPUTES_Total_Ind!AC89+DISPUTES_Total_Grp!AC89</f>
        <v>0</v>
      </c>
      <c r="AD89" s="77">
        <f>DISPUTES_Total_Ind!AD89+DISPUTES_Total_Grp!AD89</f>
        <v>0</v>
      </c>
      <c r="AE89" s="77">
        <f>DISPUTES_Total_Ind!AE89+DISPUTES_Total_Grp!AE89</f>
        <v>0</v>
      </c>
      <c r="AF89" s="77">
        <f>DISPUTES_Total_Ind!AF89+DISPUTES_Total_Grp!AF89</f>
        <v>0</v>
      </c>
      <c r="AG89" s="77">
        <f>DISPUTES_Total_Ind!AG89+DISPUTES_Total_Grp!AG89</f>
        <v>0</v>
      </c>
      <c r="AH89" s="77">
        <f>DISPUTES_Total_Ind!AH89+DISPUTES_Total_Grp!AH89</f>
        <v>0</v>
      </c>
      <c r="AI89" s="77">
        <f>DISPUTES_Total_Ind!AI89+DISPUTES_Total_Grp!AI89</f>
        <v>0</v>
      </c>
      <c r="AJ89" s="77">
        <f>DISPUTES_Total_Ind!AJ89+DISPUTES_Total_Grp!AJ89</f>
        <v>0</v>
      </c>
      <c r="AK89" s="77">
        <f>DISPUTES_Total_Ind!AK89+DISPUTES_Total_Grp!AK89</f>
        <v>0</v>
      </c>
      <c r="AL89" s="77">
        <f>DISPUTES_Total_Ind!AL89+DISPUTES_Total_Grp!AL89</f>
        <v>0</v>
      </c>
      <c r="AM89" s="77">
        <f>DISPUTES_Total_Ind!AM89+DISPUTES_Total_Grp!AM89</f>
        <v>0</v>
      </c>
      <c r="AN89" s="77">
        <f>DISPUTES_Total_Ind!AN89+DISPUTES_Total_Grp!AN89</f>
        <v>0</v>
      </c>
      <c r="AO89" s="77">
        <f>DISPUTES_Total_Ind!AO89+DISPUTES_Total_Grp!AO89</f>
        <v>0</v>
      </c>
      <c r="AP89" s="77">
        <f>DISPUTES_Total_Ind!AP89+DISPUTES_Total_Grp!AP89</f>
        <v>0</v>
      </c>
      <c r="AQ89" s="77">
        <f>DISPUTES_Total_Ind!AQ89+DISPUTES_Total_Grp!AQ89</f>
        <v>0</v>
      </c>
      <c r="AR89" s="77">
        <f>DISPUTES_Total_Ind!AR89+DISPUTES_Total_Grp!AR89</f>
        <v>0</v>
      </c>
      <c r="AS89" s="77">
        <f>DISPUTES_Total_Ind!AS89+DISPUTES_Total_Grp!AS89</f>
        <v>0</v>
      </c>
      <c r="AT89" s="77">
        <f>DISPUTES_Total_Ind!AT89+DISPUTES_Total_Grp!AT89</f>
        <v>0</v>
      </c>
      <c r="AU89" s="77">
        <f>DISPUTES_Total_Ind!AU89+DISPUTES_Total_Grp!AU89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>DISPUTES_Total_Ind!F90+DISPUTES_Total_Grp!F90</f>
        <v>0</v>
      </c>
      <c r="G90" s="77">
        <f>DISPUTES_Total_Ind!G90+DISPUTES_Total_Grp!G90</f>
        <v>0</v>
      </c>
      <c r="H90" s="77">
        <f>DISPUTES_Total_Ind!H90+DISPUTES_Total_Grp!H90</f>
        <v>0</v>
      </c>
      <c r="I90" s="77">
        <f>DISPUTES_Total_Ind!I90+DISPUTES_Total_Grp!I90</f>
        <v>0</v>
      </c>
      <c r="J90" s="77">
        <f>DISPUTES_Total_Ind!J90+DISPUTES_Total_Grp!J90</f>
        <v>0</v>
      </c>
      <c r="K90" s="77">
        <f>DISPUTES_Total_Ind!K90+DISPUTES_Total_Grp!K90</f>
        <v>0</v>
      </c>
      <c r="L90" s="77">
        <f>DISPUTES_Total_Ind!L90+DISPUTES_Total_Grp!L90</f>
        <v>0</v>
      </c>
      <c r="M90" s="77">
        <f>DISPUTES_Total_Ind!M90+DISPUTES_Total_Grp!M90</f>
        <v>0</v>
      </c>
      <c r="N90" s="77">
        <f>DISPUTES_Total_Ind!N90+DISPUTES_Total_Grp!N90</f>
        <v>0</v>
      </c>
      <c r="O90" s="77">
        <f>DISPUTES_Total_Ind!O90+DISPUTES_Total_Grp!O90</f>
        <v>0</v>
      </c>
      <c r="P90" s="77">
        <f>DISPUTES_Total_Ind!P90+DISPUTES_Total_Grp!P90</f>
        <v>0</v>
      </c>
      <c r="Q90" s="77">
        <f>DISPUTES_Total_Ind!Q90+DISPUTES_Total_Grp!Q90</f>
        <v>0</v>
      </c>
      <c r="R90" s="77">
        <f>DISPUTES_Total_Ind!R90+DISPUTES_Total_Grp!R90</f>
        <v>0</v>
      </c>
      <c r="S90" s="77">
        <f>DISPUTES_Total_Ind!S90+DISPUTES_Total_Grp!S90</f>
        <v>0</v>
      </c>
      <c r="T90" s="77">
        <f>DISPUTES_Total_Ind!T90+DISPUTES_Total_Grp!T90</f>
        <v>0</v>
      </c>
      <c r="U90" s="77">
        <f>DISPUTES_Total_Ind!U90+DISPUTES_Total_Grp!U90</f>
        <v>0</v>
      </c>
      <c r="V90" s="77">
        <f>DISPUTES_Total_Ind!V90+DISPUTES_Total_Grp!V90</f>
        <v>0</v>
      </c>
      <c r="W90" s="77">
        <f>DISPUTES_Total_Ind!W90+DISPUTES_Total_Grp!W90</f>
        <v>0</v>
      </c>
      <c r="X90" s="77">
        <f>DISPUTES_Total_Ind!X90+DISPUTES_Total_Grp!X90</f>
        <v>0</v>
      </c>
      <c r="Y90" s="77">
        <f>DISPUTES_Total_Ind!Y90+DISPUTES_Total_Grp!Y90</f>
        <v>0</v>
      </c>
      <c r="Z90" s="77">
        <f>DISPUTES_Total_Ind!Z90+DISPUTES_Total_Grp!Z90</f>
        <v>0</v>
      </c>
      <c r="AA90" s="77">
        <f>DISPUTES_Total_Ind!AA90+DISPUTES_Total_Grp!AA90</f>
        <v>0</v>
      </c>
      <c r="AB90" s="77">
        <f>DISPUTES_Total_Ind!AB90+DISPUTES_Total_Grp!AB90</f>
        <v>0</v>
      </c>
      <c r="AC90" s="77">
        <f>DISPUTES_Total_Ind!AC90+DISPUTES_Total_Grp!AC90</f>
        <v>0</v>
      </c>
      <c r="AD90" s="77">
        <f>DISPUTES_Total_Ind!AD90+DISPUTES_Total_Grp!AD90</f>
        <v>0</v>
      </c>
      <c r="AE90" s="77">
        <f>DISPUTES_Total_Ind!AE90+DISPUTES_Total_Grp!AE90</f>
        <v>0</v>
      </c>
      <c r="AF90" s="77">
        <f>DISPUTES_Total_Ind!AF90+DISPUTES_Total_Grp!AF90</f>
        <v>0</v>
      </c>
      <c r="AG90" s="77">
        <f>DISPUTES_Total_Ind!AG90+DISPUTES_Total_Grp!AG90</f>
        <v>0</v>
      </c>
      <c r="AH90" s="77">
        <f>DISPUTES_Total_Ind!AH90+DISPUTES_Total_Grp!AH90</f>
        <v>0</v>
      </c>
      <c r="AI90" s="77">
        <f>DISPUTES_Total_Ind!AI90+DISPUTES_Total_Grp!AI90</f>
        <v>0</v>
      </c>
      <c r="AJ90" s="77">
        <f>DISPUTES_Total_Ind!AJ90+DISPUTES_Total_Grp!AJ90</f>
        <v>0</v>
      </c>
      <c r="AK90" s="77">
        <f>DISPUTES_Total_Ind!AK90+DISPUTES_Total_Grp!AK90</f>
        <v>0</v>
      </c>
      <c r="AL90" s="77">
        <f>DISPUTES_Total_Ind!AL90+DISPUTES_Total_Grp!AL90</f>
        <v>0</v>
      </c>
      <c r="AM90" s="77">
        <f>DISPUTES_Total_Ind!AM90+DISPUTES_Total_Grp!AM90</f>
        <v>0</v>
      </c>
      <c r="AN90" s="77">
        <f>DISPUTES_Total_Ind!AN90+DISPUTES_Total_Grp!AN90</f>
        <v>0</v>
      </c>
      <c r="AO90" s="77">
        <f>DISPUTES_Total_Ind!AO90+DISPUTES_Total_Grp!AO90</f>
        <v>0</v>
      </c>
      <c r="AP90" s="77">
        <f>DISPUTES_Total_Ind!AP90+DISPUTES_Total_Grp!AP90</f>
        <v>0</v>
      </c>
      <c r="AQ90" s="77">
        <f>DISPUTES_Total_Ind!AQ90+DISPUTES_Total_Grp!AQ90</f>
        <v>0</v>
      </c>
      <c r="AR90" s="77">
        <f>DISPUTES_Total_Ind!AR90+DISPUTES_Total_Grp!AR90</f>
        <v>0</v>
      </c>
      <c r="AS90" s="77">
        <f>DISPUTES_Total_Ind!AS90+DISPUTES_Total_Grp!AS90</f>
        <v>0</v>
      </c>
      <c r="AT90" s="77">
        <f>DISPUTES_Total_Ind!AT90+DISPUTES_Total_Grp!AT90</f>
        <v>0</v>
      </c>
      <c r="AU90" s="77">
        <f>DISPUTES_Total_Ind!AU90+DISPUTES_Total_Grp!AU90</f>
        <v>0</v>
      </c>
    </row>
    <row r="91" spans="1:47" x14ac:dyDescent="0.55000000000000004">
      <c r="A91" s="90"/>
      <c r="B91" s="28"/>
      <c r="C91" s="6"/>
      <c r="D91" s="74"/>
      <c r="E91" s="74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DISPUTES_Total_Ind!F92+DISPUTES_Total_Grp!F92</f>
        <v>0</v>
      </c>
      <c r="G92" s="77">
        <f>DISPUTES_Total_Ind!G92+DISPUTES_Total_Grp!G92</f>
        <v>0</v>
      </c>
      <c r="H92" s="77">
        <f>DISPUTES_Total_Ind!H92+DISPUTES_Total_Grp!H92</f>
        <v>0</v>
      </c>
      <c r="I92" s="77">
        <f>DISPUTES_Total_Ind!I92+DISPUTES_Total_Grp!I92</f>
        <v>0</v>
      </c>
      <c r="J92" s="77">
        <f>DISPUTES_Total_Ind!J92+DISPUTES_Total_Grp!J92</f>
        <v>0</v>
      </c>
      <c r="K92" s="77">
        <f>DISPUTES_Total_Ind!K92+DISPUTES_Total_Grp!K92</f>
        <v>0</v>
      </c>
      <c r="L92" s="77">
        <f>DISPUTES_Total_Ind!L92+DISPUTES_Total_Grp!L92</f>
        <v>0</v>
      </c>
      <c r="M92" s="77">
        <f>DISPUTES_Total_Ind!M92+DISPUTES_Total_Grp!M92</f>
        <v>0</v>
      </c>
      <c r="N92" s="77">
        <f>DISPUTES_Total_Ind!N92+DISPUTES_Total_Grp!N92</f>
        <v>0</v>
      </c>
      <c r="O92" s="77">
        <f>DISPUTES_Total_Ind!O92+DISPUTES_Total_Grp!O92</f>
        <v>0</v>
      </c>
      <c r="P92" s="77">
        <f>DISPUTES_Total_Ind!P92+DISPUTES_Total_Grp!P92</f>
        <v>0</v>
      </c>
      <c r="Q92" s="77">
        <f>DISPUTES_Total_Ind!Q92+DISPUTES_Total_Grp!Q92</f>
        <v>0</v>
      </c>
      <c r="R92" s="77">
        <f>DISPUTES_Total_Ind!R92+DISPUTES_Total_Grp!R92</f>
        <v>0</v>
      </c>
      <c r="S92" s="77">
        <f>DISPUTES_Total_Ind!S92+DISPUTES_Total_Grp!S92</f>
        <v>0</v>
      </c>
      <c r="T92" s="77">
        <f>DISPUTES_Total_Ind!T92+DISPUTES_Total_Grp!T92</f>
        <v>0</v>
      </c>
      <c r="U92" s="77">
        <f>DISPUTES_Total_Ind!U92+DISPUTES_Total_Grp!U92</f>
        <v>0</v>
      </c>
      <c r="V92" s="77">
        <f>DISPUTES_Total_Ind!V92+DISPUTES_Total_Grp!V92</f>
        <v>0</v>
      </c>
      <c r="W92" s="77">
        <f>DISPUTES_Total_Ind!W92+DISPUTES_Total_Grp!W92</f>
        <v>0</v>
      </c>
      <c r="X92" s="77">
        <f>DISPUTES_Total_Ind!X92+DISPUTES_Total_Grp!X92</f>
        <v>0</v>
      </c>
      <c r="Y92" s="77">
        <f>DISPUTES_Total_Ind!Y92+DISPUTES_Total_Grp!Y92</f>
        <v>0</v>
      </c>
      <c r="Z92" s="77">
        <f>DISPUTES_Total_Ind!Z92+DISPUTES_Total_Grp!Z92</f>
        <v>0</v>
      </c>
      <c r="AA92" s="77">
        <f>DISPUTES_Total_Ind!AA92+DISPUTES_Total_Grp!AA92</f>
        <v>0</v>
      </c>
      <c r="AB92" s="77">
        <f>DISPUTES_Total_Ind!AB92+DISPUTES_Total_Grp!AB92</f>
        <v>0</v>
      </c>
      <c r="AC92" s="77">
        <f>DISPUTES_Total_Ind!AC92+DISPUTES_Total_Grp!AC92</f>
        <v>0</v>
      </c>
      <c r="AD92" s="77">
        <f>DISPUTES_Total_Ind!AD92+DISPUTES_Total_Grp!AD92</f>
        <v>0</v>
      </c>
      <c r="AE92" s="77">
        <f>DISPUTES_Total_Ind!AE92+DISPUTES_Total_Grp!AE92</f>
        <v>0</v>
      </c>
      <c r="AF92" s="77">
        <f>DISPUTES_Total_Ind!AF92+DISPUTES_Total_Grp!AF92</f>
        <v>0</v>
      </c>
      <c r="AG92" s="77">
        <f>DISPUTES_Total_Ind!AG92+DISPUTES_Total_Grp!AG92</f>
        <v>0</v>
      </c>
      <c r="AH92" s="77">
        <f>DISPUTES_Total_Ind!AH92+DISPUTES_Total_Grp!AH92</f>
        <v>0</v>
      </c>
      <c r="AI92" s="77">
        <f>DISPUTES_Total_Ind!AI92+DISPUTES_Total_Grp!AI92</f>
        <v>0</v>
      </c>
      <c r="AJ92" s="77">
        <f>DISPUTES_Total_Ind!AJ92+DISPUTES_Total_Grp!AJ92</f>
        <v>0</v>
      </c>
      <c r="AK92" s="77">
        <f>DISPUTES_Total_Ind!AK92+DISPUTES_Total_Grp!AK92</f>
        <v>0</v>
      </c>
      <c r="AL92" s="77">
        <f>DISPUTES_Total_Ind!AL92+DISPUTES_Total_Grp!AL92</f>
        <v>0</v>
      </c>
      <c r="AM92" s="77">
        <f>DISPUTES_Total_Ind!AM92+DISPUTES_Total_Grp!AM92</f>
        <v>0</v>
      </c>
      <c r="AN92" s="77">
        <f>DISPUTES_Total_Ind!AN92+DISPUTES_Total_Grp!AN92</f>
        <v>0</v>
      </c>
      <c r="AO92" s="77">
        <f>DISPUTES_Total_Ind!AO92+DISPUTES_Total_Grp!AO92</f>
        <v>0</v>
      </c>
      <c r="AP92" s="77">
        <f>DISPUTES_Total_Ind!AP92+DISPUTES_Total_Grp!AP92</f>
        <v>0</v>
      </c>
      <c r="AQ92" s="77">
        <f>DISPUTES_Total_Ind!AQ92+DISPUTES_Total_Grp!AQ92</f>
        <v>0</v>
      </c>
      <c r="AR92" s="77">
        <f>DISPUTES_Total_Ind!AR92+DISPUTES_Total_Grp!AR92</f>
        <v>0</v>
      </c>
      <c r="AS92" s="77">
        <f>DISPUTES_Total_Ind!AS92+DISPUTES_Total_Grp!AS92</f>
        <v>0</v>
      </c>
      <c r="AT92" s="77">
        <f>DISPUTES_Total_Ind!AT92+DISPUTES_Total_Grp!AT92</f>
        <v>0</v>
      </c>
      <c r="AU92" s="77">
        <f>DISPUTES_Total_Ind!AU92+DISPUTES_Total_Grp!AU92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77">
        <f>DISPUTES_Total_Ind!F93+DISPUTES_Total_Grp!F93</f>
        <v>0</v>
      </c>
      <c r="G93" s="77">
        <f>DISPUTES_Total_Ind!G93+DISPUTES_Total_Grp!G93</f>
        <v>0</v>
      </c>
      <c r="H93" s="77">
        <f>DISPUTES_Total_Ind!H93+DISPUTES_Total_Grp!H93</f>
        <v>0</v>
      </c>
      <c r="I93" s="77">
        <f>DISPUTES_Total_Ind!I93+DISPUTES_Total_Grp!I93</f>
        <v>0</v>
      </c>
      <c r="J93" s="77">
        <f>DISPUTES_Total_Ind!J93+DISPUTES_Total_Grp!J93</f>
        <v>0</v>
      </c>
      <c r="K93" s="77">
        <f>DISPUTES_Total_Ind!K93+DISPUTES_Total_Grp!K93</f>
        <v>0</v>
      </c>
      <c r="L93" s="77">
        <f>DISPUTES_Total_Ind!L93+DISPUTES_Total_Grp!L93</f>
        <v>0</v>
      </c>
      <c r="M93" s="77">
        <f>DISPUTES_Total_Ind!M93+DISPUTES_Total_Grp!M93</f>
        <v>0</v>
      </c>
      <c r="N93" s="77">
        <f>DISPUTES_Total_Ind!N93+DISPUTES_Total_Grp!N93</f>
        <v>0</v>
      </c>
      <c r="O93" s="77">
        <f>DISPUTES_Total_Ind!O93+DISPUTES_Total_Grp!O93</f>
        <v>0</v>
      </c>
      <c r="P93" s="77">
        <f>DISPUTES_Total_Ind!P93+DISPUTES_Total_Grp!P93</f>
        <v>0</v>
      </c>
      <c r="Q93" s="77">
        <f>DISPUTES_Total_Ind!Q93+DISPUTES_Total_Grp!Q93</f>
        <v>0</v>
      </c>
      <c r="R93" s="77">
        <f>DISPUTES_Total_Ind!R93+DISPUTES_Total_Grp!R93</f>
        <v>0</v>
      </c>
      <c r="S93" s="77">
        <f>DISPUTES_Total_Ind!S93+DISPUTES_Total_Grp!S93</f>
        <v>0</v>
      </c>
      <c r="T93" s="77">
        <f>DISPUTES_Total_Ind!T93+DISPUTES_Total_Grp!T93</f>
        <v>0</v>
      </c>
      <c r="U93" s="77">
        <f>DISPUTES_Total_Ind!U93+DISPUTES_Total_Grp!U93</f>
        <v>0</v>
      </c>
      <c r="V93" s="77">
        <f>DISPUTES_Total_Ind!V93+DISPUTES_Total_Grp!V93</f>
        <v>0</v>
      </c>
      <c r="W93" s="77">
        <f>DISPUTES_Total_Ind!W93+DISPUTES_Total_Grp!W93</f>
        <v>0</v>
      </c>
      <c r="X93" s="77">
        <f>DISPUTES_Total_Ind!X93+DISPUTES_Total_Grp!X93</f>
        <v>0</v>
      </c>
      <c r="Y93" s="77">
        <f>DISPUTES_Total_Ind!Y93+DISPUTES_Total_Grp!Y93</f>
        <v>0</v>
      </c>
      <c r="Z93" s="77">
        <f>DISPUTES_Total_Ind!Z93+DISPUTES_Total_Grp!Z93</f>
        <v>0</v>
      </c>
      <c r="AA93" s="77">
        <f>DISPUTES_Total_Ind!AA93+DISPUTES_Total_Grp!AA93</f>
        <v>0</v>
      </c>
      <c r="AB93" s="77">
        <f>DISPUTES_Total_Ind!AB93+DISPUTES_Total_Grp!AB93</f>
        <v>0</v>
      </c>
      <c r="AC93" s="77">
        <f>DISPUTES_Total_Ind!AC93+DISPUTES_Total_Grp!AC93</f>
        <v>0</v>
      </c>
      <c r="AD93" s="77">
        <f>DISPUTES_Total_Ind!AD93+DISPUTES_Total_Grp!AD93</f>
        <v>0</v>
      </c>
      <c r="AE93" s="77">
        <f>DISPUTES_Total_Ind!AE93+DISPUTES_Total_Grp!AE93</f>
        <v>0</v>
      </c>
      <c r="AF93" s="77">
        <f>DISPUTES_Total_Ind!AF93+DISPUTES_Total_Grp!AF93</f>
        <v>0</v>
      </c>
      <c r="AG93" s="77">
        <f>DISPUTES_Total_Ind!AG93+DISPUTES_Total_Grp!AG93</f>
        <v>0</v>
      </c>
      <c r="AH93" s="77">
        <f>DISPUTES_Total_Ind!AH93+DISPUTES_Total_Grp!AH93</f>
        <v>0</v>
      </c>
      <c r="AI93" s="77">
        <f>DISPUTES_Total_Ind!AI93+DISPUTES_Total_Grp!AI93</f>
        <v>0</v>
      </c>
      <c r="AJ93" s="77">
        <f>DISPUTES_Total_Ind!AJ93+DISPUTES_Total_Grp!AJ93</f>
        <v>0</v>
      </c>
      <c r="AK93" s="77">
        <f>DISPUTES_Total_Ind!AK93+DISPUTES_Total_Grp!AK93</f>
        <v>0</v>
      </c>
      <c r="AL93" s="77">
        <f>DISPUTES_Total_Ind!AL93+DISPUTES_Total_Grp!AL93</f>
        <v>0</v>
      </c>
      <c r="AM93" s="77">
        <f>DISPUTES_Total_Ind!AM93+DISPUTES_Total_Grp!AM93</f>
        <v>0</v>
      </c>
      <c r="AN93" s="77">
        <f>DISPUTES_Total_Ind!AN93+DISPUTES_Total_Grp!AN93</f>
        <v>0</v>
      </c>
      <c r="AO93" s="77">
        <f>DISPUTES_Total_Ind!AO93+DISPUTES_Total_Grp!AO93</f>
        <v>0</v>
      </c>
      <c r="AP93" s="77">
        <f>DISPUTES_Total_Ind!AP93+DISPUTES_Total_Grp!AP93</f>
        <v>0</v>
      </c>
      <c r="AQ93" s="77">
        <f>DISPUTES_Total_Ind!AQ93+DISPUTES_Total_Grp!AQ93</f>
        <v>0</v>
      </c>
      <c r="AR93" s="77">
        <f>DISPUTES_Total_Ind!AR93+DISPUTES_Total_Grp!AR93</f>
        <v>0</v>
      </c>
      <c r="AS93" s="77">
        <f>DISPUTES_Total_Ind!AS93+DISPUTES_Total_Grp!AS93</f>
        <v>0</v>
      </c>
      <c r="AT93" s="77">
        <f>DISPUTES_Total_Ind!AT93+DISPUTES_Total_Grp!AT93</f>
        <v>0</v>
      </c>
      <c r="AU93" s="77">
        <f>DISPUTES_Total_Ind!AU93+DISPUTES_Total_Grp!AU93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DISPUTES_Total_Ind!F94+DISPUTES_Total_Grp!F94</f>
        <v>0</v>
      </c>
      <c r="G94" s="77">
        <f>DISPUTES_Total_Ind!G94+DISPUTES_Total_Grp!G94</f>
        <v>0</v>
      </c>
      <c r="H94" s="77">
        <f>DISPUTES_Total_Ind!H94+DISPUTES_Total_Grp!H94</f>
        <v>0</v>
      </c>
      <c r="I94" s="77">
        <f>DISPUTES_Total_Ind!I94+DISPUTES_Total_Grp!I94</f>
        <v>0</v>
      </c>
      <c r="J94" s="77">
        <f>DISPUTES_Total_Ind!J94+DISPUTES_Total_Grp!J94</f>
        <v>0</v>
      </c>
      <c r="K94" s="77">
        <f>DISPUTES_Total_Ind!K94+DISPUTES_Total_Grp!K94</f>
        <v>0</v>
      </c>
      <c r="L94" s="77">
        <f>DISPUTES_Total_Ind!L94+DISPUTES_Total_Grp!L94</f>
        <v>0</v>
      </c>
      <c r="M94" s="77">
        <f>DISPUTES_Total_Ind!M94+DISPUTES_Total_Grp!M94</f>
        <v>0</v>
      </c>
      <c r="N94" s="77">
        <f>DISPUTES_Total_Ind!N94+DISPUTES_Total_Grp!N94</f>
        <v>0</v>
      </c>
      <c r="O94" s="77">
        <f>DISPUTES_Total_Ind!O94+DISPUTES_Total_Grp!O94</f>
        <v>0</v>
      </c>
      <c r="P94" s="77">
        <f>DISPUTES_Total_Ind!P94+DISPUTES_Total_Grp!P94</f>
        <v>0</v>
      </c>
      <c r="Q94" s="77">
        <f>DISPUTES_Total_Ind!Q94+DISPUTES_Total_Grp!Q94</f>
        <v>0</v>
      </c>
      <c r="R94" s="77">
        <f>DISPUTES_Total_Ind!R94+DISPUTES_Total_Grp!R94</f>
        <v>0</v>
      </c>
      <c r="S94" s="77">
        <f>DISPUTES_Total_Ind!S94+DISPUTES_Total_Grp!S94</f>
        <v>0</v>
      </c>
      <c r="T94" s="77">
        <f>DISPUTES_Total_Ind!T94+DISPUTES_Total_Grp!T94</f>
        <v>0</v>
      </c>
      <c r="U94" s="77">
        <f>DISPUTES_Total_Ind!U94+DISPUTES_Total_Grp!U94</f>
        <v>0</v>
      </c>
      <c r="V94" s="77">
        <f>DISPUTES_Total_Ind!V94+DISPUTES_Total_Grp!V94</f>
        <v>0</v>
      </c>
      <c r="W94" s="77">
        <f>DISPUTES_Total_Ind!W94+DISPUTES_Total_Grp!W94</f>
        <v>0</v>
      </c>
      <c r="X94" s="77">
        <f>DISPUTES_Total_Ind!X94+DISPUTES_Total_Grp!X94</f>
        <v>0</v>
      </c>
      <c r="Y94" s="77">
        <f>DISPUTES_Total_Ind!Y94+DISPUTES_Total_Grp!Y94</f>
        <v>0</v>
      </c>
      <c r="Z94" s="77">
        <f>DISPUTES_Total_Ind!Z94+DISPUTES_Total_Grp!Z94</f>
        <v>0</v>
      </c>
      <c r="AA94" s="77">
        <f>DISPUTES_Total_Ind!AA94+DISPUTES_Total_Grp!AA94</f>
        <v>0</v>
      </c>
      <c r="AB94" s="77">
        <f>DISPUTES_Total_Ind!AB94+DISPUTES_Total_Grp!AB94</f>
        <v>0</v>
      </c>
      <c r="AC94" s="77">
        <f>DISPUTES_Total_Ind!AC94+DISPUTES_Total_Grp!AC94</f>
        <v>0</v>
      </c>
      <c r="AD94" s="77">
        <f>DISPUTES_Total_Ind!AD94+DISPUTES_Total_Grp!AD94</f>
        <v>0</v>
      </c>
      <c r="AE94" s="77">
        <f>DISPUTES_Total_Ind!AE94+DISPUTES_Total_Grp!AE94</f>
        <v>0</v>
      </c>
      <c r="AF94" s="77">
        <f>DISPUTES_Total_Ind!AF94+DISPUTES_Total_Grp!AF94</f>
        <v>0</v>
      </c>
      <c r="AG94" s="77">
        <f>DISPUTES_Total_Ind!AG94+DISPUTES_Total_Grp!AG94</f>
        <v>0</v>
      </c>
      <c r="AH94" s="77">
        <f>DISPUTES_Total_Ind!AH94+DISPUTES_Total_Grp!AH94</f>
        <v>0</v>
      </c>
      <c r="AI94" s="77">
        <f>DISPUTES_Total_Ind!AI94+DISPUTES_Total_Grp!AI94</f>
        <v>0</v>
      </c>
      <c r="AJ94" s="77">
        <f>DISPUTES_Total_Ind!AJ94+DISPUTES_Total_Grp!AJ94</f>
        <v>0</v>
      </c>
      <c r="AK94" s="77">
        <f>DISPUTES_Total_Ind!AK94+DISPUTES_Total_Grp!AK94</f>
        <v>0</v>
      </c>
      <c r="AL94" s="77">
        <f>DISPUTES_Total_Ind!AL94+DISPUTES_Total_Grp!AL94</f>
        <v>0</v>
      </c>
      <c r="AM94" s="77">
        <f>DISPUTES_Total_Ind!AM94+DISPUTES_Total_Grp!AM94</f>
        <v>0</v>
      </c>
      <c r="AN94" s="77">
        <f>DISPUTES_Total_Ind!AN94+DISPUTES_Total_Grp!AN94</f>
        <v>0</v>
      </c>
      <c r="AO94" s="77">
        <f>DISPUTES_Total_Ind!AO94+DISPUTES_Total_Grp!AO94</f>
        <v>0</v>
      </c>
      <c r="AP94" s="77">
        <f>DISPUTES_Total_Ind!AP94+DISPUTES_Total_Grp!AP94</f>
        <v>0</v>
      </c>
      <c r="AQ94" s="77">
        <f>DISPUTES_Total_Ind!AQ94+DISPUTES_Total_Grp!AQ94</f>
        <v>0</v>
      </c>
      <c r="AR94" s="77">
        <f>DISPUTES_Total_Ind!AR94+DISPUTES_Total_Grp!AR94</f>
        <v>0</v>
      </c>
      <c r="AS94" s="77">
        <f>DISPUTES_Total_Ind!AS94+DISPUTES_Total_Grp!AS94</f>
        <v>0</v>
      </c>
      <c r="AT94" s="77">
        <f>DISPUTES_Total_Ind!AT94+DISPUTES_Total_Grp!AT94</f>
        <v>0</v>
      </c>
      <c r="AU94" s="77">
        <f>DISPUTES_Total_Ind!AU94+DISPUTES_Total_Grp!AU94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77">
        <f>DISPUTES_Total_Ind!F95+DISPUTES_Total_Grp!F95</f>
        <v>0</v>
      </c>
      <c r="G95" s="77">
        <f>DISPUTES_Total_Ind!G95+DISPUTES_Total_Grp!G95</f>
        <v>0</v>
      </c>
      <c r="H95" s="77">
        <f>DISPUTES_Total_Ind!H95+DISPUTES_Total_Grp!H95</f>
        <v>0</v>
      </c>
      <c r="I95" s="77">
        <f>DISPUTES_Total_Ind!I95+DISPUTES_Total_Grp!I95</f>
        <v>0</v>
      </c>
      <c r="J95" s="77">
        <f>DISPUTES_Total_Ind!J95+DISPUTES_Total_Grp!J95</f>
        <v>0</v>
      </c>
      <c r="K95" s="77">
        <f>DISPUTES_Total_Ind!K95+DISPUTES_Total_Grp!K95</f>
        <v>0</v>
      </c>
      <c r="L95" s="77">
        <f>DISPUTES_Total_Ind!L95+DISPUTES_Total_Grp!L95</f>
        <v>0</v>
      </c>
      <c r="M95" s="77">
        <f>DISPUTES_Total_Ind!M95+DISPUTES_Total_Grp!M95</f>
        <v>0</v>
      </c>
      <c r="N95" s="77">
        <f>DISPUTES_Total_Ind!N95+DISPUTES_Total_Grp!N95</f>
        <v>0</v>
      </c>
      <c r="O95" s="77">
        <f>DISPUTES_Total_Ind!O95+DISPUTES_Total_Grp!O95</f>
        <v>0</v>
      </c>
      <c r="P95" s="77">
        <f>DISPUTES_Total_Ind!P95+DISPUTES_Total_Grp!P95</f>
        <v>0</v>
      </c>
      <c r="Q95" s="77">
        <f>DISPUTES_Total_Ind!Q95+DISPUTES_Total_Grp!Q95</f>
        <v>0</v>
      </c>
      <c r="R95" s="77">
        <f>DISPUTES_Total_Ind!R95+DISPUTES_Total_Grp!R95</f>
        <v>0</v>
      </c>
      <c r="S95" s="77">
        <f>DISPUTES_Total_Ind!S95+DISPUTES_Total_Grp!S95</f>
        <v>0</v>
      </c>
      <c r="T95" s="77">
        <f>DISPUTES_Total_Ind!T95+DISPUTES_Total_Grp!T95</f>
        <v>0</v>
      </c>
      <c r="U95" s="77">
        <f>DISPUTES_Total_Ind!U95+DISPUTES_Total_Grp!U95</f>
        <v>0</v>
      </c>
      <c r="V95" s="77">
        <f>DISPUTES_Total_Ind!V95+DISPUTES_Total_Grp!V95</f>
        <v>0</v>
      </c>
      <c r="W95" s="77">
        <f>DISPUTES_Total_Ind!W95+DISPUTES_Total_Grp!W95</f>
        <v>0</v>
      </c>
      <c r="X95" s="77">
        <f>DISPUTES_Total_Ind!X95+DISPUTES_Total_Grp!X95</f>
        <v>0</v>
      </c>
      <c r="Y95" s="77">
        <f>DISPUTES_Total_Ind!Y95+DISPUTES_Total_Grp!Y95</f>
        <v>0</v>
      </c>
      <c r="Z95" s="77">
        <f>DISPUTES_Total_Ind!Z95+DISPUTES_Total_Grp!Z95</f>
        <v>0</v>
      </c>
      <c r="AA95" s="77">
        <f>DISPUTES_Total_Ind!AA95+DISPUTES_Total_Grp!AA95</f>
        <v>0</v>
      </c>
      <c r="AB95" s="77">
        <f>DISPUTES_Total_Ind!AB95+DISPUTES_Total_Grp!AB95</f>
        <v>0</v>
      </c>
      <c r="AC95" s="77">
        <f>DISPUTES_Total_Ind!AC95+DISPUTES_Total_Grp!AC95</f>
        <v>0</v>
      </c>
      <c r="AD95" s="77">
        <f>DISPUTES_Total_Ind!AD95+DISPUTES_Total_Grp!AD95</f>
        <v>0</v>
      </c>
      <c r="AE95" s="77">
        <f>DISPUTES_Total_Ind!AE95+DISPUTES_Total_Grp!AE95</f>
        <v>0</v>
      </c>
      <c r="AF95" s="77">
        <f>DISPUTES_Total_Ind!AF95+DISPUTES_Total_Grp!AF95</f>
        <v>0</v>
      </c>
      <c r="AG95" s="77">
        <f>DISPUTES_Total_Ind!AG95+DISPUTES_Total_Grp!AG95</f>
        <v>0</v>
      </c>
      <c r="AH95" s="77">
        <f>DISPUTES_Total_Ind!AH95+DISPUTES_Total_Grp!AH95</f>
        <v>0</v>
      </c>
      <c r="AI95" s="77">
        <f>DISPUTES_Total_Ind!AI95+DISPUTES_Total_Grp!AI95</f>
        <v>0</v>
      </c>
      <c r="AJ95" s="77">
        <f>DISPUTES_Total_Ind!AJ95+DISPUTES_Total_Grp!AJ95</f>
        <v>0</v>
      </c>
      <c r="AK95" s="77">
        <f>DISPUTES_Total_Ind!AK95+DISPUTES_Total_Grp!AK95</f>
        <v>0</v>
      </c>
      <c r="AL95" s="77">
        <f>DISPUTES_Total_Ind!AL95+DISPUTES_Total_Grp!AL95</f>
        <v>0</v>
      </c>
      <c r="AM95" s="77">
        <f>DISPUTES_Total_Ind!AM95+DISPUTES_Total_Grp!AM95</f>
        <v>0</v>
      </c>
      <c r="AN95" s="77">
        <f>DISPUTES_Total_Ind!AN95+DISPUTES_Total_Grp!AN95</f>
        <v>0</v>
      </c>
      <c r="AO95" s="77">
        <f>DISPUTES_Total_Ind!AO95+DISPUTES_Total_Grp!AO95</f>
        <v>0</v>
      </c>
      <c r="AP95" s="77">
        <f>DISPUTES_Total_Ind!AP95+DISPUTES_Total_Grp!AP95</f>
        <v>0</v>
      </c>
      <c r="AQ95" s="77">
        <f>DISPUTES_Total_Ind!AQ95+DISPUTES_Total_Grp!AQ95</f>
        <v>0</v>
      </c>
      <c r="AR95" s="77">
        <f>DISPUTES_Total_Ind!AR95+DISPUTES_Total_Grp!AR95</f>
        <v>0</v>
      </c>
      <c r="AS95" s="77">
        <f>DISPUTES_Total_Ind!AS95+DISPUTES_Total_Grp!AS95</f>
        <v>0</v>
      </c>
      <c r="AT95" s="77">
        <f>DISPUTES_Total_Ind!AT95+DISPUTES_Total_Grp!AT95</f>
        <v>0</v>
      </c>
      <c r="AU95" s="77">
        <f>DISPUTES_Total_Ind!AU95+DISPUTES_Total_Grp!AU95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77">
        <f>DISPUTES_Total_Ind!F96+DISPUTES_Total_Grp!F96</f>
        <v>0</v>
      </c>
      <c r="G96" s="77">
        <f>DISPUTES_Total_Ind!G96+DISPUTES_Total_Grp!G96</f>
        <v>0</v>
      </c>
      <c r="H96" s="77">
        <f>DISPUTES_Total_Ind!H96+DISPUTES_Total_Grp!H96</f>
        <v>0</v>
      </c>
      <c r="I96" s="77">
        <f>DISPUTES_Total_Ind!I96+DISPUTES_Total_Grp!I96</f>
        <v>0</v>
      </c>
      <c r="J96" s="77">
        <f>DISPUTES_Total_Ind!J96+DISPUTES_Total_Grp!J96</f>
        <v>0</v>
      </c>
      <c r="K96" s="77">
        <f>DISPUTES_Total_Ind!K96+DISPUTES_Total_Grp!K96</f>
        <v>0</v>
      </c>
      <c r="L96" s="77">
        <f>DISPUTES_Total_Ind!L96+DISPUTES_Total_Grp!L96</f>
        <v>0</v>
      </c>
      <c r="M96" s="77">
        <f>DISPUTES_Total_Ind!M96+DISPUTES_Total_Grp!M96</f>
        <v>0</v>
      </c>
      <c r="N96" s="77">
        <f>DISPUTES_Total_Ind!N96+DISPUTES_Total_Grp!N96</f>
        <v>0</v>
      </c>
      <c r="O96" s="77">
        <f>DISPUTES_Total_Ind!O96+DISPUTES_Total_Grp!O96</f>
        <v>0</v>
      </c>
      <c r="P96" s="77">
        <f>DISPUTES_Total_Ind!P96+DISPUTES_Total_Grp!P96</f>
        <v>0</v>
      </c>
      <c r="Q96" s="77">
        <f>DISPUTES_Total_Ind!Q96+DISPUTES_Total_Grp!Q96</f>
        <v>0</v>
      </c>
      <c r="R96" s="77">
        <f>DISPUTES_Total_Ind!R96+DISPUTES_Total_Grp!R96</f>
        <v>0</v>
      </c>
      <c r="S96" s="77">
        <f>DISPUTES_Total_Ind!S96+DISPUTES_Total_Grp!S96</f>
        <v>0</v>
      </c>
      <c r="T96" s="77">
        <f>DISPUTES_Total_Ind!T96+DISPUTES_Total_Grp!T96</f>
        <v>0</v>
      </c>
      <c r="U96" s="77">
        <f>DISPUTES_Total_Ind!U96+DISPUTES_Total_Grp!U96</f>
        <v>0</v>
      </c>
      <c r="V96" s="77">
        <f>DISPUTES_Total_Ind!V96+DISPUTES_Total_Grp!V96</f>
        <v>0</v>
      </c>
      <c r="W96" s="77">
        <f>DISPUTES_Total_Ind!W96+DISPUTES_Total_Grp!W96</f>
        <v>0</v>
      </c>
      <c r="X96" s="77">
        <f>DISPUTES_Total_Ind!X96+DISPUTES_Total_Grp!X96</f>
        <v>0</v>
      </c>
      <c r="Y96" s="77">
        <f>DISPUTES_Total_Ind!Y96+DISPUTES_Total_Grp!Y96</f>
        <v>0</v>
      </c>
      <c r="Z96" s="77">
        <f>DISPUTES_Total_Ind!Z96+DISPUTES_Total_Grp!Z96</f>
        <v>0</v>
      </c>
      <c r="AA96" s="77">
        <f>DISPUTES_Total_Ind!AA96+DISPUTES_Total_Grp!AA96</f>
        <v>0</v>
      </c>
      <c r="AB96" s="77">
        <f>DISPUTES_Total_Ind!AB96+DISPUTES_Total_Grp!AB96</f>
        <v>0</v>
      </c>
      <c r="AC96" s="77">
        <f>DISPUTES_Total_Ind!AC96+DISPUTES_Total_Grp!AC96</f>
        <v>0</v>
      </c>
      <c r="AD96" s="77">
        <f>DISPUTES_Total_Ind!AD96+DISPUTES_Total_Grp!AD96</f>
        <v>0</v>
      </c>
      <c r="AE96" s="77">
        <f>DISPUTES_Total_Ind!AE96+DISPUTES_Total_Grp!AE96</f>
        <v>0</v>
      </c>
      <c r="AF96" s="77">
        <f>DISPUTES_Total_Ind!AF96+DISPUTES_Total_Grp!AF96</f>
        <v>0</v>
      </c>
      <c r="AG96" s="77">
        <f>DISPUTES_Total_Ind!AG96+DISPUTES_Total_Grp!AG96</f>
        <v>0</v>
      </c>
      <c r="AH96" s="77">
        <f>DISPUTES_Total_Ind!AH96+DISPUTES_Total_Grp!AH96</f>
        <v>0</v>
      </c>
      <c r="AI96" s="77">
        <f>DISPUTES_Total_Ind!AI96+DISPUTES_Total_Grp!AI96</f>
        <v>0</v>
      </c>
      <c r="AJ96" s="77">
        <f>DISPUTES_Total_Ind!AJ96+DISPUTES_Total_Grp!AJ96</f>
        <v>0</v>
      </c>
      <c r="AK96" s="77">
        <f>DISPUTES_Total_Ind!AK96+DISPUTES_Total_Grp!AK96</f>
        <v>0</v>
      </c>
      <c r="AL96" s="77">
        <f>DISPUTES_Total_Ind!AL96+DISPUTES_Total_Grp!AL96</f>
        <v>0</v>
      </c>
      <c r="AM96" s="77">
        <f>DISPUTES_Total_Ind!AM96+DISPUTES_Total_Grp!AM96</f>
        <v>0</v>
      </c>
      <c r="AN96" s="77">
        <f>DISPUTES_Total_Ind!AN96+DISPUTES_Total_Grp!AN96</f>
        <v>0</v>
      </c>
      <c r="AO96" s="77">
        <f>DISPUTES_Total_Ind!AO96+DISPUTES_Total_Grp!AO96</f>
        <v>0</v>
      </c>
      <c r="AP96" s="77">
        <f>DISPUTES_Total_Ind!AP96+DISPUTES_Total_Grp!AP96</f>
        <v>0</v>
      </c>
      <c r="AQ96" s="77">
        <f>DISPUTES_Total_Ind!AQ96+DISPUTES_Total_Grp!AQ96</f>
        <v>0</v>
      </c>
      <c r="AR96" s="77">
        <f>DISPUTES_Total_Ind!AR96+DISPUTES_Total_Grp!AR96</f>
        <v>0</v>
      </c>
      <c r="AS96" s="77">
        <f>DISPUTES_Total_Ind!AS96+DISPUTES_Total_Grp!AS96</f>
        <v>0</v>
      </c>
      <c r="AT96" s="77">
        <f>DISPUTES_Total_Ind!AT96+DISPUTES_Total_Grp!AT96</f>
        <v>0</v>
      </c>
      <c r="AU96" s="77">
        <f>DISPUTES_Total_Ind!AU96+DISPUTES_Total_Grp!AU96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77">
        <f>DISPUTES_Total_Ind!F97+DISPUTES_Total_Grp!F97</f>
        <v>0</v>
      </c>
      <c r="G97" s="77">
        <f>DISPUTES_Total_Ind!G97+DISPUTES_Total_Grp!G97</f>
        <v>0</v>
      </c>
      <c r="H97" s="77">
        <f>DISPUTES_Total_Ind!H97+DISPUTES_Total_Grp!H97</f>
        <v>0</v>
      </c>
      <c r="I97" s="77">
        <f>DISPUTES_Total_Ind!I97+DISPUTES_Total_Grp!I97</f>
        <v>0</v>
      </c>
      <c r="J97" s="77">
        <f>DISPUTES_Total_Ind!J97+DISPUTES_Total_Grp!J97</f>
        <v>0</v>
      </c>
      <c r="K97" s="77">
        <f>DISPUTES_Total_Ind!K97+DISPUTES_Total_Grp!K97</f>
        <v>0</v>
      </c>
      <c r="L97" s="77">
        <f>DISPUTES_Total_Ind!L97+DISPUTES_Total_Grp!L97</f>
        <v>0</v>
      </c>
      <c r="M97" s="77">
        <f>DISPUTES_Total_Ind!M97+DISPUTES_Total_Grp!M97</f>
        <v>0</v>
      </c>
      <c r="N97" s="77">
        <f>DISPUTES_Total_Ind!N97+DISPUTES_Total_Grp!N97</f>
        <v>0</v>
      </c>
      <c r="O97" s="77">
        <f>DISPUTES_Total_Ind!O97+DISPUTES_Total_Grp!O97</f>
        <v>0</v>
      </c>
      <c r="P97" s="77">
        <f>DISPUTES_Total_Ind!P97+DISPUTES_Total_Grp!P97</f>
        <v>0</v>
      </c>
      <c r="Q97" s="77">
        <f>DISPUTES_Total_Ind!Q97+DISPUTES_Total_Grp!Q97</f>
        <v>0</v>
      </c>
      <c r="R97" s="77">
        <f>DISPUTES_Total_Ind!R97+DISPUTES_Total_Grp!R97</f>
        <v>0</v>
      </c>
      <c r="S97" s="77">
        <f>DISPUTES_Total_Ind!S97+DISPUTES_Total_Grp!S97</f>
        <v>0</v>
      </c>
      <c r="T97" s="77">
        <f>DISPUTES_Total_Ind!T97+DISPUTES_Total_Grp!T97</f>
        <v>0</v>
      </c>
      <c r="U97" s="77">
        <f>DISPUTES_Total_Ind!U97+DISPUTES_Total_Grp!U97</f>
        <v>0</v>
      </c>
      <c r="V97" s="77">
        <f>DISPUTES_Total_Ind!V97+DISPUTES_Total_Grp!V97</f>
        <v>0</v>
      </c>
      <c r="W97" s="77">
        <f>DISPUTES_Total_Ind!W97+DISPUTES_Total_Grp!W97</f>
        <v>0</v>
      </c>
      <c r="X97" s="77">
        <f>DISPUTES_Total_Ind!X97+DISPUTES_Total_Grp!X97</f>
        <v>0</v>
      </c>
      <c r="Y97" s="77">
        <f>DISPUTES_Total_Ind!Y97+DISPUTES_Total_Grp!Y97</f>
        <v>0</v>
      </c>
      <c r="Z97" s="77">
        <f>DISPUTES_Total_Ind!Z97+DISPUTES_Total_Grp!Z97</f>
        <v>0</v>
      </c>
      <c r="AA97" s="77">
        <f>DISPUTES_Total_Ind!AA97+DISPUTES_Total_Grp!AA97</f>
        <v>0</v>
      </c>
      <c r="AB97" s="77">
        <f>DISPUTES_Total_Ind!AB97+DISPUTES_Total_Grp!AB97</f>
        <v>0</v>
      </c>
      <c r="AC97" s="77">
        <f>DISPUTES_Total_Ind!AC97+DISPUTES_Total_Grp!AC97</f>
        <v>0</v>
      </c>
      <c r="AD97" s="77">
        <f>DISPUTES_Total_Ind!AD97+DISPUTES_Total_Grp!AD97</f>
        <v>0</v>
      </c>
      <c r="AE97" s="77">
        <f>DISPUTES_Total_Ind!AE97+DISPUTES_Total_Grp!AE97</f>
        <v>0</v>
      </c>
      <c r="AF97" s="77">
        <f>DISPUTES_Total_Ind!AF97+DISPUTES_Total_Grp!AF97</f>
        <v>0</v>
      </c>
      <c r="AG97" s="77">
        <f>DISPUTES_Total_Ind!AG97+DISPUTES_Total_Grp!AG97</f>
        <v>0</v>
      </c>
      <c r="AH97" s="77">
        <f>DISPUTES_Total_Ind!AH97+DISPUTES_Total_Grp!AH97</f>
        <v>0</v>
      </c>
      <c r="AI97" s="77">
        <f>DISPUTES_Total_Ind!AI97+DISPUTES_Total_Grp!AI97</f>
        <v>0</v>
      </c>
      <c r="AJ97" s="77">
        <f>DISPUTES_Total_Ind!AJ97+DISPUTES_Total_Grp!AJ97</f>
        <v>0</v>
      </c>
      <c r="AK97" s="77">
        <f>DISPUTES_Total_Ind!AK97+DISPUTES_Total_Grp!AK97</f>
        <v>0</v>
      </c>
      <c r="AL97" s="77">
        <f>DISPUTES_Total_Ind!AL97+DISPUTES_Total_Grp!AL97</f>
        <v>0</v>
      </c>
      <c r="AM97" s="77">
        <f>DISPUTES_Total_Ind!AM97+DISPUTES_Total_Grp!AM97</f>
        <v>0</v>
      </c>
      <c r="AN97" s="77">
        <f>DISPUTES_Total_Ind!AN97+DISPUTES_Total_Grp!AN97</f>
        <v>0</v>
      </c>
      <c r="AO97" s="77">
        <f>DISPUTES_Total_Ind!AO97+DISPUTES_Total_Grp!AO97</f>
        <v>0</v>
      </c>
      <c r="AP97" s="77">
        <f>DISPUTES_Total_Ind!AP97+DISPUTES_Total_Grp!AP97</f>
        <v>0</v>
      </c>
      <c r="AQ97" s="77">
        <f>DISPUTES_Total_Ind!AQ97+DISPUTES_Total_Grp!AQ97</f>
        <v>0</v>
      </c>
      <c r="AR97" s="77">
        <f>DISPUTES_Total_Ind!AR97+DISPUTES_Total_Grp!AR97</f>
        <v>0</v>
      </c>
      <c r="AS97" s="77">
        <f>DISPUTES_Total_Ind!AS97+DISPUTES_Total_Grp!AS97</f>
        <v>0</v>
      </c>
      <c r="AT97" s="77">
        <f>DISPUTES_Total_Ind!AT97+DISPUTES_Total_Grp!AT97</f>
        <v>0</v>
      </c>
      <c r="AU97" s="77">
        <f>DISPUTES_Total_Ind!AU97+DISPUTES_Total_Grp!AU97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77">
        <f>DISPUTES_Total_Ind!F98+DISPUTES_Total_Grp!F98</f>
        <v>0</v>
      </c>
      <c r="G98" s="77">
        <f>DISPUTES_Total_Ind!G98+DISPUTES_Total_Grp!G98</f>
        <v>0</v>
      </c>
      <c r="H98" s="77">
        <f>DISPUTES_Total_Ind!H98+DISPUTES_Total_Grp!H98</f>
        <v>0</v>
      </c>
      <c r="I98" s="77">
        <f>DISPUTES_Total_Ind!I98+DISPUTES_Total_Grp!I98</f>
        <v>0</v>
      </c>
      <c r="J98" s="77">
        <f>DISPUTES_Total_Ind!J98+DISPUTES_Total_Grp!J98</f>
        <v>0</v>
      </c>
      <c r="K98" s="77">
        <f>DISPUTES_Total_Ind!K98+DISPUTES_Total_Grp!K98</f>
        <v>0</v>
      </c>
      <c r="L98" s="77">
        <f>DISPUTES_Total_Ind!L98+DISPUTES_Total_Grp!L98</f>
        <v>0</v>
      </c>
      <c r="M98" s="77">
        <f>DISPUTES_Total_Ind!M98+DISPUTES_Total_Grp!M98</f>
        <v>0</v>
      </c>
      <c r="N98" s="77">
        <f>DISPUTES_Total_Ind!N98+DISPUTES_Total_Grp!N98</f>
        <v>0</v>
      </c>
      <c r="O98" s="77">
        <f>DISPUTES_Total_Ind!O98+DISPUTES_Total_Grp!O98</f>
        <v>0</v>
      </c>
      <c r="P98" s="77">
        <f>DISPUTES_Total_Ind!P98+DISPUTES_Total_Grp!P98</f>
        <v>0</v>
      </c>
      <c r="Q98" s="77">
        <f>DISPUTES_Total_Ind!Q98+DISPUTES_Total_Grp!Q98</f>
        <v>0</v>
      </c>
      <c r="R98" s="77">
        <f>DISPUTES_Total_Ind!R98+DISPUTES_Total_Grp!R98</f>
        <v>0</v>
      </c>
      <c r="S98" s="77">
        <f>DISPUTES_Total_Ind!S98+DISPUTES_Total_Grp!S98</f>
        <v>0</v>
      </c>
      <c r="T98" s="77">
        <f>DISPUTES_Total_Ind!T98+DISPUTES_Total_Grp!T98</f>
        <v>0</v>
      </c>
      <c r="U98" s="77">
        <f>DISPUTES_Total_Ind!U98+DISPUTES_Total_Grp!U98</f>
        <v>0</v>
      </c>
      <c r="V98" s="77">
        <f>DISPUTES_Total_Ind!V98+DISPUTES_Total_Grp!V98</f>
        <v>0</v>
      </c>
      <c r="W98" s="77">
        <f>DISPUTES_Total_Ind!W98+DISPUTES_Total_Grp!W98</f>
        <v>0</v>
      </c>
      <c r="X98" s="77">
        <f>DISPUTES_Total_Ind!X98+DISPUTES_Total_Grp!X98</f>
        <v>0</v>
      </c>
      <c r="Y98" s="77">
        <f>DISPUTES_Total_Ind!Y98+DISPUTES_Total_Grp!Y98</f>
        <v>0</v>
      </c>
      <c r="Z98" s="77">
        <f>DISPUTES_Total_Ind!Z98+DISPUTES_Total_Grp!Z98</f>
        <v>0</v>
      </c>
      <c r="AA98" s="77">
        <f>DISPUTES_Total_Ind!AA98+DISPUTES_Total_Grp!AA98</f>
        <v>0</v>
      </c>
      <c r="AB98" s="77">
        <f>DISPUTES_Total_Ind!AB98+DISPUTES_Total_Grp!AB98</f>
        <v>0</v>
      </c>
      <c r="AC98" s="77">
        <f>DISPUTES_Total_Ind!AC98+DISPUTES_Total_Grp!AC98</f>
        <v>0</v>
      </c>
      <c r="AD98" s="77">
        <f>DISPUTES_Total_Ind!AD98+DISPUTES_Total_Grp!AD98</f>
        <v>0</v>
      </c>
      <c r="AE98" s="77">
        <f>DISPUTES_Total_Ind!AE98+DISPUTES_Total_Grp!AE98</f>
        <v>0</v>
      </c>
      <c r="AF98" s="77">
        <f>DISPUTES_Total_Ind!AF98+DISPUTES_Total_Grp!AF98</f>
        <v>0</v>
      </c>
      <c r="AG98" s="77">
        <f>DISPUTES_Total_Ind!AG98+DISPUTES_Total_Grp!AG98</f>
        <v>0</v>
      </c>
      <c r="AH98" s="77">
        <f>DISPUTES_Total_Ind!AH98+DISPUTES_Total_Grp!AH98</f>
        <v>0</v>
      </c>
      <c r="AI98" s="77">
        <f>DISPUTES_Total_Ind!AI98+DISPUTES_Total_Grp!AI98</f>
        <v>0</v>
      </c>
      <c r="AJ98" s="77">
        <f>DISPUTES_Total_Ind!AJ98+DISPUTES_Total_Grp!AJ98</f>
        <v>0</v>
      </c>
      <c r="AK98" s="77">
        <f>DISPUTES_Total_Ind!AK98+DISPUTES_Total_Grp!AK98</f>
        <v>0</v>
      </c>
      <c r="AL98" s="77">
        <f>DISPUTES_Total_Ind!AL98+DISPUTES_Total_Grp!AL98</f>
        <v>0</v>
      </c>
      <c r="AM98" s="77">
        <f>DISPUTES_Total_Ind!AM98+DISPUTES_Total_Grp!AM98</f>
        <v>0</v>
      </c>
      <c r="AN98" s="77">
        <f>DISPUTES_Total_Ind!AN98+DISPUTES_Total_Grp!AN98</f>
        <v>0</v>
      </c>
      <c r="AO98" s="77">
        <f>DISPUTES_Total_Ind!AO98+DISPUTES_Total_Grp!AO98</f>
        <v>0</v>
      </c>
      <c r="AP98" s="77">
        <f>DISPUTES_Total_Ind!AP98+DISPUTES_Total_Grp!AP98</f>
        <v>0</v>
      </c>
      <c r="AQ98" s="77">
        <f>DISPUTES_Total_Ind!AQ98+DISPUTES_Total_Grp!AQ98</f>
        <v>0</v>
      </c>
      <c r="AR98" s="77">
        <f>DISPUTES_Total_Ind!AR98+DISPUTES_Total_Grp!AR98</f>
        <v>0</v>
      </c>
      <c r="AS98" s="77">
        <f>DISPUTES_Total_Ind!AS98+DISPUTES_Total_Grp!AS98</f>
        <v>0</v>
      </c>
      <c r="AT98" s="77">
        <f>DISPUTES_Total_Ind!AT98+DISPUTES_Total_Grp!AT98</f>
        <v>0</v>
      </c>
      <c r="AU98" s="77">
        <f>DISPUTES_Total_Ind!AU98+DISPUTES_Total_Grp!AU98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77">
        <f>DISPUTES_Total_Ind!F99+DISPUTES_Total_Grp!F99</f>
        <v>0</v>
      </c>
      <c r="G99" s="77">
        <f>DISPUTES_Total_Ind!G99+DISPUTES_Total_Grp!G99</f>
        <v>0</v>
      </c>
      <c r="H99" s="77">
        <f>DISPUTES_Total_Ind!H99+DISPUTES_Total_Grp!H99</f>
        <v>0</v>
      </c>
      <c r="I99" s="77">
        <f>DISPUTES_Total_Ind!I99+DISPUTES_Total_Grp!I99</f>
        <v>0</v>
      </c>
      <c r="J99" s="77">
        <f>DISPUTES_Total_Ind!J99+DISPUTES_Total_Grp!J99</f>
        <v>0</v>
      </c>
      <c r="K99" s="77">
        <f>DISPUTES_Total_Ind!K99+DISPUTES_Total_Grp!K99</f>
        <v>0</v>
      </c>
      <c r="L99" s="77">
        <f>DISPUTES_Total_Ind!L99+DISPUTES_Total_Grp!L99</f>
        <v>0</v>
      </c>
      <c r="M99" s="77">
        <f>DISPUTES_Total_Ind!M99+DISPUTES_Total_Grp!M99</f>
        <v>0</v>
      </c>
      <c r="N99" s="77">
        <f>DISPUTES_Total_Ind!N99+DISPUTES_Total_Grp!N99</f>
        <v>0</v>
      </c>
      <c r="O99" s="77">
        <f>DISPUTES_Total_Ind!O99+DISPUTES_Total_Grp!O99</f>
        <v>0</v>
      </c>
      <c r="P99" s="77">
        <f>DISPUTES_Total_Ind!P99+DISPUTES_Total_Grp!P99</f>
        <v>0</v>
      </c>
      <c r="Q99" s="77">
        <f>DISPUTES_Total_Ind!Q99+DISPUTES_Total_Grp!Q99</f>
        <v>0</v>
      </c>
      <c r="R99" s="77">
        <f>DISPUTES_Total_Ind!R99+DISPUTES_Total_Grp!R99</f>
        <v>0</v>
      </c>
      <c r="S99" s="77">
        <f>DISPUTES_Total_Ind!S99+DISPUTES_Total_Grp!S99</f>
        <v>0</v>
      </c>
      <c r="T99" s="77">
        <f>DISPUTES_Total_Ind!T99+DISPUTES_Total_Grp!T99</f>
        <v>0</v>
      </c>
      <c r="U99" s="77">
        <f>DISPUTES_Total_Ind!U99+DISPUTES_Total_Grp!U99</f>
        <v>0</v>
      </c>
      <c r="V99" s="77">
        <f>DISPUTES_Total_Ind!V99+DISPUTES_Total_Grp!V99</f>
        <v>0</v>
      </c>
      <c r="W99" s="77">
        <f>DISPUTES_Total_Ind!W99+DISPUTES_Total_Grp!W99</f>
        <v>0</v>
      </c>
      <c r="X99" s="77">
        <f>DISPUTES_Total_Ind!X99+DISPUTES_Total_Grp!X99</f>
        <v>0</v>
      </c>
      <c r="Y99" s="77">
        <f>DISPUTES_Total_Ind!Y99+DISPUTES_Total_Grp!Y99</f>
        <v>0</v>
      </c>
      <c r="Z99" s="77">
        <f>DISPUTES_Total_Ind!Z99+DISPUTES_Total_Grp!Z99</f>
        <v>0</v>
      </c>
      <c r="AA99" s="77">
        <f>DISPUTES_Total_Ind!AA99+DISPUTES_Total_Grp!AA99</f>
        <v>0</v>
      </c>
      <c r="AB99" s="77">
        <f>DISPUTES_Total_Ind!AB99+DISPUTES_Total_Grp!AB99</f>
        <v>0</v>
      </c>
      <c r="AC99" s="77">
        <f>DISPUTES_Total_Ind!AC99+DISPUTES_Total_Grp!AC99</f>
        <v>0</v>
      </c>
      <c r="AD99" s="77">
        <f>DISPUTES_Total_Ind!AD99+DISPUTES_Total_Grp!AD99</f>
        <v>0</v>
      </c>
      <c r="AE99" s="77">
        <f>DISPUTES_Total_Ind!AE99+DISPUTES_Total_Grp!AE99</f>
        <v>0</v>
      </c>
      <c r="AF99" s="77">
        <f>DISPUTES_Total_Ind!AF99+DISPUTES_Total_Grp!AF99</f>
        <v>0</v>
      </c>
      <c r="AG99" s="77">
        <f>DISPUTES_Total_Ind!AG99+DISPUTES_Total_Grp!AG99</f>
        <v>0</v>
      </c>
      <c r="AH99" s="77">
        <f>DISPUTES_Total_Ind!AH99+DISPUTES_Total_Grp!AH99</f>
        <v>0</v>
      </c>
      <c r="AI99" s="77">
        <f>DISPUTES_Total_Ind!AI99+DISPUTES_Total_Grp!AI99</f>
        <v>0</v>
      </c>
      <c r="AJ99" s="77">
        <f>DISPUTES_Total_Ind!AJ99+DISPUTES_Total_Grp!AJ99</f>
        <v>0</v>
      </c>
      <c r="AK99" s="77">
        <f>DISPUTES_Total_Ind!AK99+DISPUTES_Total_Grp!AK99</f>
        <v>0</v>
      </c>
      <c r="AL99" s="77">
        <f>DISPUTES_Total_Ind!AL99+DISPUTES_Total_Grp!AL99</f>
        <v>0</v>
      </c>
      <c r="AM99" s="77">
        <f>DISPUTES_Total_Ind!AM99+DISPUTES_Total_Grp!AM99</f>
        <v>0</v>
      </c>
      <c r="AN99" s="77">
        <f>DISPUTES_Total_Ind!AN99+DISPUTES_Total_Grp!AN99</f>
        <v>0</v>
      </c>
      <c r="AO99" s="77">
        <f>DISPUTES_Total_Ind!AO99+DISPUTES_Total_Grp!AO99</f>
        <v>0</v>
      </c>
      <c r="AP99" s="77">
        <f>DISPUTES_Total_Ind!AP99+DISPUTES_Total_Grp!AP99</f>
        <v>0</v>
      </c>
      <c r="AQ99" s="77">
        <f>DISPUTES_Total_Ind!AQ99+DISPUTES_Total_Grp!AQ99</f>
        <v>0</v>
      </c>
      <c r="AR99" s="77">
        <f>DISPUTES_Total_Ind!AR99+DISPUTES_Total_Grp!AR99</f>
        <v>0</v>
      </c>
      <c r="AS99" s="77">
        <f>DISPUTES_Total_Ind!AS99+DISPUTES_Total_Grp!AS99</f>
        <v>0</v>
      </c>
      <c r="AT99" s="77">
        <f>DISPUTES_Total_Ind!AT99+DISPUTES_Total_Grp!AT99</f>
        <v>0</v>
      </c>
      <c r="AU99" s="77">
        <f>DISPUTES_Total_Ind!AU99+DISPUTES_Total_Grp!AU99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77">
        <f>DISPUTES_Total_Ind!F100+DISPUTES_Total_Grp!F100</f>
        <v>0</v>
      </c>
      <c r="G100" s="77">
        <f>DISPUTES_Total_Ind!G100+DISPUTES_Total_Grp!G100</f>
        <v>0</v>
      </c>
      <c r="H100" s="77">
        <f>DISPUTES_Total_Ind!H100+DISPUTES_Total_Grp!H100</f>
        <v>0</v>
      </c>
      <c r="I100" s="77">
        <f>DISPUTES_Total_Ind!I100+DISPUTES_Total_Grp!I100</f>
        <v>0</v>
      </c>
      <c r="J100" s="77">
        <f>DISPUTES_Total_Ind!J100+DISPUTES_Total_Grp!J100</f>
        <v>0</v>
      </c>
      <c r="K100" s="77">
        <f>DISPUTES_Total_Ind!K100+DISPUTES_Total_Grp!K100</f>
        <v>0</v>
      </c>
      <c r="L100" s="77">
        <f>DISPUTES_Total_Ind!L100+DISPUTES_Total_Grp!L100</f>
        <v>0</v>
      </c>
      <c r="M100" s="77">
        <f>DISPUTES_Total_Ind!M100+DISPUTES_Total_Grp!M100</f>
        <v>0</v>
      </c>
      <c r="N100" s="77">
        <f>DISPUTES_Total_Ind!N100+DISPUTES_Total_Grp!N100</f>
        <v>0</v>
      </c>
      <c r="O100" s="77">
        <f>DISPUTES_Total_Ind!O100+DISPUTES_Total_Grp!O100</f>
        <v>0</v>
      </c>
      <c r="P100" s="77">
        <f>DISPUTES_Total_Ind!P100+DISPUTES_Total_Grp!P100</f>
        <v>0</v>
      </c>
      <c r="Q100" s="77">
        <f>DISPUTES_Total_Ind!Q100+DISPUTES_Total_Grp!Q100</f>
        <v>0</v>
      </c>
      <c r="R100" s="77">
        <f>DISPUTES_Total_Ind!R100+DISPUTES_Total_Grp!R100</f>
        <v>0</v>
      </c>
      <c r="S100" s="77">
        <f>DISPUTES_Total_Ind!S100+DISPUTES_Total_Grp!S100</f>
        <v>0</v>
      </c>
      <c r="T100" s="77">
        <f>DISPUTES_Total_Ind!T100+DISPUTES_Total_Grp!T100</f>
        <v>0</v>
      </c>
      <c r="U100" s="77">
        <f>DISPUTES_Total_Ind!U100+DISPUTES_Total_Grp!U100</f>
        <v>0</v>
      </c>
      <c r="V100" s="77">
        <f>DISPUTES_Total_Ind!V100+DISPUTES_Total_Grp!V100</f>
        <v>0</v>
      </c>
      <c r="W100" s="77">
        <f>DISPUTES_Total_Ind!W100+DISPUTES_Total_Grp!W100</f>
        <v>0</v>
      </c>
      <c r="X100" s="77">
        <f>DISPUTES_Total_Ind!X100+DISPUTES_Total_Grp!X100</f>
        <v>0</v>
      </c>
      <c r="Y100" s="77">
        <f>DISPUTES_Total_Ind!Y100+DISPUTES_Total_Grp!Y100</f>
        <v>0</v>
      </c>
      <c r="Z100" s="77">
        <f>DISPUTES_Total_Ind!Z100+DISPUTES_Total_Grp!Z100</f>
        <v>0</v>
      </c>
      <c r="AA100" s="77">
        <f>DISPUTES_Total_Ind!AA100+DISPUTES_Total_Grp!AA100</f>
        <v>0</v>
      </c>
      <c r="AB100" s="77">
        <f>DISPUTES_Total_Ind!AB100+DISPUTES_Total_Grp!AB100</f>
        <v>0</v>
      </c>
      <c r="AC100" s="77">
        <f>DISPUTES_Total_Ind!AC100+DISPUTES_Total_Grp!AC100</f>
        <v>0</v>
      </c>
      <c r="AD100" s="77">
        <f>DISPUTES_Total_Ind!AD100+DISPUTES_Total_Grp!AD100</f>
        <v>0</v>
      </c>
      <c r="AE100" s="77">
        <f>DISPUTES_Total_Ind!AE100+DISPUTES_Total_Grp!AE100</f>
        <v>0</v>
      </c>
      <c r="AF100" s="77">
        <f>DISPUTES_Total_Ind!AF100+DISPUTES_Total_Grp!AF100</f>
        <v>0</v>
      </c>
      <c r="AG100" s="77">
        <f>DISPUTES_Total_Ind!AG100+DISPUTES_Total_Grp!AG100</f>
        <v>0</v>
      </c>
      <c r="AH100" s="77">
        <f>DISPUTES_Total_Ind!AH100+DISPUTES_Total_Grp!AH100</f>
        <v>0</v>
      </c>
      <c r="AI100" s="77">
        <f>DISPUTES_Total_Ind!AI100+DISPUTES_Total_Grp!AI100</f>
        <v>0</v>
      </c>
      <c r="AJ100" s="77">
        <f>DISPUTES_Total_Ind!AJ100+DISPUTES_Total_Grp!AJ100</f>
        <v>0</v>
      </c>
      <c r="AK100" s="77">
        <f>DISPUTES_Total_Ind!AK100+DISPUTES_Total_Grp!AK100</f>
        <v>0</v>
      </c>
      <c r="AL100" s="77">
        <f>DISPUTES_Total_Ind!AL100+DISPUTES_Total_Grp!AL100</f>
        <v>0</v>
      </c>
      <c r="AM100" s="77">
        <f>DISPUTES_Total_Ind!AM100+DISPUTES_Total_Grp!AM100</f>
        <v>0</v>
      </c>
      <c r="AN100" s="77">
        <f>DISPUTES_Total_Ind!AN100+DISPUTES_Total_Grp!AN100</f>
        <v>0</v>
      </c>
      <c r="AO100" s="77">
        <f>DISPUTES_Total_Ind!AO100+DISPUTES_Total_Grp!AO100</f>
        <v>0</v>
      </c>
      <c r="AP100" s="77">
        <f>DISPUTES_Total_Ind!AP100+DISPUTES_Total_Grp!AP100</f>
        <v>0</v>
      </c>
      <c r="AQ100" s="77">
        <f>DISPUTES_Total_Ind!AQ100+DISPUTES_Total_Grp!AQ100</f>
        <v>0</v>
      </c>
      <c r="AR100" s="77">
        <f>DISPUTES_Total_Ind!AR100+DISPUTES_Total_Grp!AR100</f>
        <v>0</v>
      </c>
      <c r="AS100" s="77">
        <f>DISPUTES_Total_Ind!AS100+DISPUTES_Total_Grp!AS100</f>
        <v>0</v>
      </c>
      <c r="AT100" s="77">
        <f>DISPUTES_Total_Ind!AT100+DISPUTES_Total_Grp!AT100</f>
        <v>0</v>
      </c>
      <c r="AU100" s="77">
        <f>DISPUTES_Total_Ind!AU100+DISPUTES_Total_Grp!AU100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77">
        <f>DISPUTES_Total_Ind!F101+DISPUTES_Total_Grp!F101</f>
        <v>0</v>
      </c>
      <c r="G101" s="77">
        <f>DISPUTES_Total_Ind!G101+DISPUTES_Total_Grp!G101</f>
        <v>0</v>
      </c>
      <c r="H101" s="77">
        <f>DISPUTES_Total_Ind!H101+DISPUTES_Total_Grp!H101</f>
        <v>0</v>
      </c>
      <c r="I101" s="77">
        <f>DISPUTES_Total_Ind!I101+DISPUTES_Total_Grp!I101</f>
        <v>0</v>
      </c>
      <c r="J101" s="77">
        <f>DISPUTES_Total_Ind!J101+DISPUTES_Total_Grp!J101</f>
        <v>0</v>
      </c>
      <c r="K101" s="77">
        <f>DISPUTES_Total_Ind!K101+DISPUTES_Total_Grp!K101</f>
        <v>0</v>
      </c>
      <c r="L101" s="77">
        <f>DISPUTES_Total_Ind!L101+DISPUTES_Total_Grp!L101</f>
        <v>0</v>
      </c>
      <c r="M101" s="77">
        <f>DISPUTES_Total_Ind!M101+DISPUTES_Total_Grp!M101</f>
        <v>0</v>
      </c>
      <c r="N101" s="77">
        <f>DISPUTES_Total_Ind!N101+DISPUTES_Total_Grp!N101</f>
        <v>0</v>
      </c>
      <c r="O101" s="77">
        <f>DISPUTES_Total_Ind!O101+DISPUTES_Total_Grp!O101</f>
        <v>0</v>
      </c>
      <c r="P101" s="77">
        <f>DISPUTES_Total_Ind!P101+DISPUTES_Total_Grp!P101</f>
        <v>0</v>
      </c>
      <c r="Q101" s="77">
        <f>DISPUTES_Total_Ind!Q101+DISPUTES_Total_Grp!Q101</f>
        <v>0</v>
      </c>
      <c r="R101" s="77">
        <f>DISPUTES_Total_Ind!R101+DISPUTES_Total_Grp!R101</f>
        <v>0</v>
      </c>
      <c r="S101" s="77">
        <f>DISPUTES_Total_Ind!S101+DISPUTES_Total_Grp!S101</f>
        <v>0</v>
      </c>
      <c r="T101" s="77">
        <f>DISPUTES_Total_Ind!T101+DISPUTES_Total_Grp!T101</f>
        <v>0</v>
      </c>
      <c r="U101" s="77">
        <f>DISPUTES_Total_Ind!U101+DISPUTES_Total_Grp!U101</f>
        <v>0</v>
      </c>
      <c r="V101" s="77">
        <f>DISPUTES_Total_Ind!V101+DISPUTES_Total_Grp!V101</f>
        <v>0</v>
      </c>
      <c r="W101" s="77">
        <f>DISPUTES_Total_Ind!W101+DISPUTES_Total_Grp!W101</f>
        <v>0</v>
      </c>
      <c r="X101" s="77">
        <f>DISPUTES_Total_Ind!X101+DISPUTES_Total_Grp!X101</f>
        <v>0</v>
      </c>
      <c r="Y101" s="77">
        <f>DISPUTES_Total_Ind!Y101+DISPUTES_Total_Grp!Y101</f>
        <v>0</v>
      </c>
      <c r="Z101" s="77">
        <f>DISPUTES_Total_Ind!Z101+DISPUTES_Total_Grp!Z101</f>
        <v>0</v>
      </c>
      <c r="AA101" s="77">
        <f>DISPUTES_Total_Ind!AA101+DISPUTES_Total_Grp!AA101</f>
        <v>0</v>
      </c>
      <c r="AB101" s="77">
        <f>DISPUTES_Total_Ind!AB101+DISPUTES_Total_Grp!AB101</f>
        <v>0</v>
      </c>
      <c r="AC101" s="77">
        <f>DISPUTES_Total_Ind!AC101+DISPUTES_Total_Grp!AC101</f>
        <v>0</v>
      </c>
      <c r="AD101" s="77">
        <f>DISPUTES_Total_Ind!AD101+DISPUTES_Total_Grp!AD101</f>
        <v>0</v>
      </c>
      <c r="AE101" s="77">
        <f>DISPUTES_Total_Ind!AE101+DISPUTES_Total_Grp!AE101</f>
        <v>0</v>
      </c>
      <c r="AF101" s="77">
        <f>DISPUTES_Total_Ind!AF101+DISPUTES_Total_Grp!AF101</f>
        <v>0</v>
      </c>
      <c r="AG101" s="77">
        <f>DISPUTES_Total_Ind!AG101+DISPUTES_Total_Grp!AG101</f>
        <v>0</v>
      </c>
      <c r="AH101" s="77">
        <f>DISPUTES_Total_Ind!AH101+DISPUTES_Total_Grp!AH101</f>
        <v>0</v>
      </c>
      <c r="AI101" s="77">
        <f>DISPUTES_Total_Ind!AI101+DISPUTES_Total_Grp!AI101</f>
        <v>0</v>
      </c>
      <c r="AJ101" s="77">
        <f>DISPUTES_Total_Ind!AJ101+DISPUTES_Total_Grp!AJ101</f>
        <v>0</v>
      </c>
      <c r="AK101" s="77">
        <f>DISPUTES_Total_Ind!AK101+DISPUTES_Total_Grp!AK101</f>
        <v>0</v>
      </c>
      <c r="AL101" s="77">
        <f>DISPUTES_Total_Ind!AL101+DISPUTES_Total_Grp!AL101</f>
        <v>0</v>
      </c>
      <c r="AM101" s="77">
        <f>DISPUTES_Total_Ind!AM101+DISPUTES_Total_Grp!AM101</f>
        <v>0</v>
      </c>
      <c r="AN101" s="77">
        <f>DISPUTES_Total_Ind!AN101+DISPUTES_Total_Grp!AN101</f>
        <v>0</v>
      </c>
      <c r="AO101" s="77">
        <f>DISPUTES_Total_Ind!AO101+DISPUTES_Total_Grp!AO101</f>
        <v>0</v>
      </c>
      <c r="AP101" s="77">
        <f>DISPUTES_Total_Ind!AP101+DISPUTES_Total_Grp!AP101</f>
        <v>0</v>
      </c>
      <c r="AQ101" s="77">
        <f>DISPUTES_Total_Ind!AQ101+DISPUTES_Total_Grp!AQ101</f>
        <v>0</v>
      </c>
      <c r="AR101" s="77">
        <f>DISPUTES_Total_Ind!AR101+DISPUTES_Total_Grp!AR101</f>
        <v>0</v>
      </c>
      <c r="AS101" s="77">
        <f>DISPUTES_Total_Ind!AS101+DISPUTES_Total_Grp!AS101</f>
        <v>0</v>
      </c>
      <c r="AT101" s="77">
        <f>DISPUTES_Total_Ind!AT101+DISPUTES_Total_Grp!AT101</f>
        <v>0</v>
      </c>
      <c r="AU101" s="77">
        <f>DISPUTES_Total_Ind!AU101+DISPUTES_Total_Grp!AU101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77">
        <f>DISPUTES_Total_Ind!F102+DISPUTES_Total_Grp!F102</f>
        <v>0</v>
      </c>
      <c r="G102" s="77">
        <f>DISPUTES_Total_Ind!G102+DISPUTES_Total_Grp!G102</f>
        <v>0</v>
      </c>
      <c r="H102" s="77">
        <f>DISPUTES_Total_Ind!H102+DISPUTES_Total_Grp!H102</f>
        <v>0</v>
      </c>
      <c r="I102" s="77">
        <f>DISPUTES_Total_Ind!I102+DISPUTES_Total_Grp!I102</f>
        <v>0</v>
      </c>
      <c r="J102" s="77">
        <f>DISPUTES_Total_Ind!J102+DISPUTES_Total_Grp!J102</f>
        <v>0</v>
      </c>
      <c r="K102" s="77">
        <f>DISPUTES_Total_Ind!K102+DISPUTES_Total_Grp!K102</f>
        <v>0</v>
      </c>
      <c r="L102" s="77">
        <f>DISPUTES_Total_Ind!L102+DISPUTES_Total_Grp!L102</f>
        <v>0</v>
      </c>
      <c r="M102" s="77">
        <f>DISPUTES_Total_Ind!M102+DISPUTES_Total_Grp!M102</f>
        <v>0</v>
      </c>
      <c r="N102" s="77">
        <f>DISPUTES_Total_Ind!N102+DISPUTES_Total_Grp!N102</f>
        <v>0</v>
      </c>
      <c r="O102" s="77">
        <f>DISPUTES_Total_Ind!O102+DISPUTES_Total_Grp!O102</f>
        <v>0</v>
      </c>
      <c r="P102" s="77">
        <f>DISPUTES_Total_Ind!P102+DISPUTES_Total_Grp!P102</f>
        <v>0</v>
      </c>
      <c r="Q102" s="77">
        <f>DISPUTES_Total_Ind!Q102+DISPUTES_Total_Grp!Q102</f>
        <v>0</v>
      </c>
      <c r="R102" s="77">
        <f>DISPUTES_Total_Ind!R102+DISPUTES_Total_Grp!R102</f>
        <v>0</v>
      </c>
      <c r="S102" s="77">
        <f>DISPUTES_Total_Ind!S102+DISPUTES_Total_Grp!S102</f>
        <v>0</v>
      </c>
      <c r="T102" s="77">
        <f>DISPUTES_Total_Ind!T102+DISPUTES_Total_Grp!T102</f>
        <v>0</v>
      </c>
      <c r="U102" s="77">
        <f>DISPUTES_Total_Ind!U102+DISPUTES_Total_Grp!U102</f>
        <v>0</v>
      </c>
      <c r="V102" s="77">
        <f>DISPUTES_Total_Ind!V102+DISPUTES_Total_Grp!V102</f>
        <v>0</v>
      </c>
      <c r="W102" s="77">
        <f>DISPUTES_Total_Ind!W102+DISPUTES_Total_Grp!W102</f>
        <v>0</v>
      </c>
      <c r="X102" s="77">
        <f>DISPUTES_Total_Ind!X102+DISPUTES_Total_Grp!X102</f>
        <v>0</v>
      </c>
      <c r="Y102" s="77">
        <f>DISPUTES_Total_Ind!Y102+DISPUTES_Total_Grp!Y102</f>
        <v>0</v>
      </c>
      <c r="Z102" s="77">
        <f>DISPUTES_Total_Ind!Z102+DISPUTES_Total_Grp!Z102</f>
        <v>0</v>
      </c>
      <c r="AA102" s="77">
        <f>DISPUTES_Total_Ind!AA102+DISPUTES_Total_Grp!AA102</f>
        <v>0</v>
      </c>
      <c r="AB102" s="77">
        <f>DISPUTES_Total_Ind!AB102+DISPUTES_Total_Grp!AB102</f>
        <v>0</v>
      </c>
      <c r="AC102" s="77">
        <f>DISPUTES_Total_Ind!AC102+DISPUTES_Total_Grp!AC102</f>
        <v>0</v>
      </c>
      <c r="AD102" s="77">
        <f>DISPUTES_Total_Ind!AD102+DISPUTES_Total_Grp!AD102</f>
        <v>0</v>
      </c>
      <c r="AE102" s="77">
        <f>DISPUTES_Total_Ind!AE102+DISPUTES_Total_Grp!AE102</f>
        <v>0</v>
      </c>
      <c r="AF102" s="77">
        <f>DISPUTES_Total_Ind!AF102+DISPUTES_Total_Grp!AF102</f>
        <v>0</v>
      </c>
      <c r="AG102" s="77">
        <f>DISPUTES_Total_Ind!AG102+DISPUTES_Total_Grp!AG102</f>
        <v>0</v>
      </c>
      <c r="AH102" s="77">
        <f>DISPUTES_Total_Ind!AH102+DISPUTES_Total_Grp!AH102</f>
        <v>0</v>
      </c>
      <c r="AI102" s="77">
        <f>DISPUTES_Total_Ind!AI102+DISPUTES_Total_Grp!AI102</f>
        <v>0</v>
      </c>
      <c r="AJ102" s="77">
        <f>DISPUTES_Total_Ind!AJ102+DISPUTES_Total_Grp!AJ102</f>
        <v>0</v>
      </c>
      <c r="AK102" s="77">
        <f>DISPUTES_Total_Ind!AK102+DISPUTES_Total_Grp!AK102</f>
        <v>0</v>
      </c>
      <c r="AL102" s="77">
        <f>DISPUTES_Total_Ind!AL102+DISPUTES_Total_Grp!AL102</f>
        <v>0</v>
      </c>
      <c r="AM102" s="77">
        <f>DISPUTES_Total_Ind!AM102+DISPUTES_Total_Grp!AM102</f>
        <v>0</v>
      </c>
      <c r="AN102" s="77">
        <f>DISPUTES_Total_Ind!AN102+DISPUTES_Total_Grp!AN102</f>
        <v>0</v>
      </c>
      <c r="AO102" s="77">
        <f>DISPUTES_Total_Ind!AO102+DISPUTES_Total_Grp!AO102</f>
        <v>0</v>
      </c>
      <c r="AP102" s="77">
        <f>DISPUTES_Total_Ind!AP102+DISPUTES_Total_Grp!AP102</f>
        <v>0</v>
      </c>
      <c r="AQ102" s="77">
        <f>DISPUTES_Total_Ind!AQ102+DISPUTES_Total_Grp!AQ102</f>
        <v>0</v>
      </c>
      <c r="AR102" s="77">
        <f>DISPUTES_Total_Ind!AR102+DISPUTES_Total_Grp!AR102</f>
        <v>0</v>
      </c>
      <c r="AS102" s="77">
        <f>DISPUTES_Total_Ind!AS102+DISPUTES_Total_Grp!AS102</f>
        <v>0</v>
      </c>
      <c r="AT102" s="77">
        <f>DISPUTES_Total_Ind!AT102+DISPUTES_Total_Grp!AT102</f>
        <v>0</v>
      </c>
      <c r="AU102" s="77">
        <f>DISPUTES_Total_Ind!AU102+DISPUTES_Total_Grp!AU102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77">
        <f>DISPUTES_Total_Ind!F104+DISPUTES_Total_Grp!F104</f>
        <v>0</v>
      </c>
      <c r="G104" s="77">
        <f>DISPUTES_Total_Ind!G104+DISPUTES_Total_Grp!G104</f>
        <v>0</v>
      </c>
      <c r="H104" s="77">
        <f>DISPUTES_Total_Ind!H104+DISPUTES_Total_Grp!H104</f>
        <v>0</v>
      </c>
      <c r="I104" s="77">
        <f>DISPUTES_Total_Ind!I104+DISPUTES_Total_Grp!I104</f>
        <v>0</v>
      </c>
      <c r="J104" s="77">
        <f>DISPUTES_Total_Ind!J104+DISPUTES_Total_Grp!J104</f>
        <v>0</v>
      </c>
      <c r="K104" s="77">
        <f>DISPUTES_Total_Ind!K104+DISPUTES_Total_Grp!K104</f>
        <v>0</v>
      </c>
      <c r="L104" s="77">
        <f>DISPUTES_Total_Ind!L104+DISPUTES_Total_Grp!L104</f>
        <v>0</v>
      </c>
      <c r="M104" s="77">
        <f>DISPUTES_Total_Ind!M104+DISPUTES_Total_Grp!M104</f>
        <v>0</v>
      </c>
      <c r="N104" s="77">
        <f>DISPUTES_Total_Ind!N104+DISPUTES_Total_Grp!N104</f>
        <v>0</v>
      </c>
      <c r="O104" s="77">
        <f>DISPUTES_Total_Ind!O104+DISPUTES_Total_Grp!O104</f>
        <v>0</v>
      </c>
      <c r="P104" s="77">
        <f>DISPUTES_Total_Ind!P104+DISPUTES_Total_Grp!P104</f>
        <v>0</v>
      </c>
      <c r="Q104" s="77">
        <f>DISPUTES_Total_Ind!Q104+DISPUTES_Total_Grp!Q104</f>
        <v>0</v>
      </c>
      <c r="R104" s="77">
        <f>DISPUTES_Total_Ind!R104+DISPUTES_Total_Grp!R104</f>
        <v>0</v>
      </c>
      <c r="S104" s="77">
        <f>DISPUTES_Total_Ind!S104+DISPUTES_Total_Grp!S104</f>
        <v>0</v>
      </c>
      <c r="T104" s="77">
        <f>DISPUTES_Total_Ind!T104+DISPUTES_Total_Grp!T104</f>
        <v>0</v>
      </c>
      <c r="U104" s="77">
        <f>DISPUTES_Total_Ind!U104+DISPUTES_Total_Grp!U104</f>
        <v>0</v>
      </c>
      <c r="V104" s="77">
        <f>DISPUTES_Total_Ind!V104+DISPUTES_Total_Grp!V104</f>
        <v>0</v>
      </c>
      <c r="W104" s="77">
        <f>DISPUTES_Total_Ind!W104+DISPUTES_Total_Grp!W104</f>
        <v>0</v>
      </c>
      <c r="X104" s="77">
        <f>DISPUTES_Total_Ind!X104+DISPUTES_Total_Grp!X104</f>
        <v>0</v>
      </c>
      <c r="Y104" s="77">
        <f>DISPUTES_Total_Ind!Y104+DISPUTES_Total_Grp!Y104</f>
        <v>0</v>
      </c>
      <c r="Z104" s="77">
        <f>DISPUTES_Total_Ind!Z104+DISPUTES_Total_Grp!Z104</f>
        <v>0</v>
      </c>
      <c r="AA104" s="77">
        <f>DISPUTES_Total_Ind!AA104+DISPUTES_Total_Grp!AA104</f>
        <v>0</v>
      </c>
      <c r="AB104" s="77">
        <f>DISPUTES_Total_Ind!AB104+DISPUTES_Total_Grp!AB104</f>
        <v>0</v>
      </c>
      <c r="AC104" s="77">
        <f>DISPUTES_Total_Ind!AC104+DISPUTES_Total_Grp!AC104</f>
        <v>0</v>
      </c>
      <c r="AD104" s="77">
        <f>DISPUTES_Total_Ind!AD104+DISPUTES_Total_Grp!AD104</f>
        <v>0</v>
      </c>
      <c r="AE104" s="77">
        <f>DISPUTES_Total_Ind!AE104+DISPUTES_Total_Grp!AE104</f>
        <v>0</v>
      </c>
      <c r="AF104" s="77">
        <f>DISPUTES_Total_Ind!AF104+DISPUTES_Total_Grp!AF104</f>
        <v>0</v>
      </c>
      <c r="AG104" s="77">
        <f>DISPUTES_Total_Ind!AG104+DISPUTES_Total_Grp!AG104</f>
        <v>0</v>
      </c>
      <c r="AH104" s="77">
        <f>DISPUTES_Total_Ind!AH104+DISPUTES_Total_Grp!AH104</f>
        <v>0</v>
      </c>
      <c r="AI104" s="77">
        <f>DISPUTES_Total_Ind!AI104+DISPUTES_Total_Grp!AI104</f>
        <v>0</v>
      </c>
      <c r="AJ104" s="77">
        <f>DISPUTES_Total_Ind!AJ104+DISPUTES_Total_Grp!AJ104</f>
        <v>0</v>
      </c>
      <c r="AK104" s="77">
        <f>DISPUTES_Total_Ind!AK104+DISPUTES_Total_Grp!AK104</f>
        <v>0</v>
      </c>
      <c r="AL104" s="77">
        <f>DISPUTES_Total_Ind!AL104+DISPUTES_Total_Grp!AL104</f>
        <v>0</v>
      </c>
      <c r="AM104" s="77">
        <f>DISPUTES_Total_Ind!AM104+DISPUTES_Total_Grp!AM104</f>
        <v>0</v>
      </c>
      <c r="AN104" s="77">
        <f>DISPUTES_Total_Ind!AN104+DISPUTES_Total_Grp!AN104</f>
        <v>0</v>
      </c>
      <c r="AO104" s="77">
        <f>DISPUTES_Total_Ind!AO104+DISPUTES_Total_Grp!AO104</f>
        <v>0</v>
      </c>
      <c r="AP104" s="77">
        <f>DISPUTES_Total_Ind!AP104+DISPUTES_Total_Grp!AP104</f>
        <v>0</v>
      </c>
      <c r="AQ104" s="77">
        <f>DISPUTES_Total_Ind!AQ104+DISPUTES_Total_Grp!AQ104</f>
        <v>0</v>
      </c>
      <c r="AR104" s="77">
        <f>DISPUTES_Total_Ind!AR104+DISPUTES_Total_Grp!AR104</f>
        <v>0</v>
      </c>
      <c r="AS104" s="77">
        <f>DISPUTES_Total_Ind!AS104+DISPUTES_Total_Grp!AS104</f>
        <v>0</v>
      </c>
      <c r="AT104" s="77">
        <f>DISPUTES_Total_Ind!AT104+DISPUTES_Total_Grp!AT104</f>
        <v>0</v>
      </c>
      <c r="AU104" s="77">
        <f>DISPUTES_Total_Ind!AU104+DISPUTES_Total_Grp!AU104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55000000000000004">
      <c r="D109" s="33" t="s">
        <v>454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t="shared" ref="T111:AU111" ca="1" si="97">F111</f>
        <v>$F$69</v>
      </c>
      <c r="U111" s="182" t="str">
        <f t="shared" ca="1" si="97"/>
        <v>$G$69</v>
      </c>
      <c r="V111" s="182" t="str">
        <f t="shared" ca="1" si="97"/>
        <v>$H$69</v>
      </c>
      <c r="W111" s="182" t="str">
        <f t="shared" ca="1" si="97"/>
        <v>$I$69</v>
      </c>
      <c r="X111" s="182" t="str">
        <f t="shared" ca="1" si="97"/>
        <v>$J$69</v>
      </c>
      <c r="Y111" s="182" t="str">
        <f t="shared" ca="1" si="97"/>
        <v>$K$69</v>
      </c>
      <c r="Z111" s="182" t="str">
        <f t="shared" ca="1" si="97"/>
        <v>$L$69</v>
      </c>
      <c r="AA111" s="182" t="str">
        <f t="shared" ca="1" si="97"/>
        <v>$M$69</v>
      </c>
      <c r="AB111" s="182" t="str">
        <f t="shared" ca="1" si="97"/>
        <v>$N$69</v>
      </c>
      <c r="AC111" s="182" t="str">
        <f t="shared" ca="1" si="97"/>
        <v>$O$69</v>
      </c>
      <c r="AD111" s="182" t="str">
        <f t="shared" ca="1" si="97"/>
        <v>$P$69</v>
      </c>
      <c r="AE111" s="182" t="str">
        <f t="shared" ca="1" si="97"/>
        <v>$Q$69</v>
      </c>
      <c r="AF111" s="182" t="str">
        <f t="shared" ca="1" si="97"/>
        <v>$R$69</v>
      </c>
      <c r="AG111" s="182" t="str">
        <f t="shared" ca="1" si="97"/>
        <v>$S$69</v>
      </c>
      <c r="AH111" s="182" t="str">
        <f t="shared" ca="1" si="97"/>
        <v>$F$69</v>
      </c>
      <c r="AI111" s="182" t="str">
        <f t="shared" ca="1" si="97"/>
        <v>$G$69</v>
      </c>
      <c r="AJ111" s="182" t="str">
        <f t="shared" ca="1" si="97"/>
        <v>$H$69</v>
      </c>
      <c r="AK111" s="182" t="str">
        <f t="shared" ca="1" si="97"/>
        <v>$I$69</v>
      </c>
      <c r="AL111" s="182" t="str">
        <f t="shared" ca="1" si="97"/>
        <v>$J$69</v>
      </c>
      <c r="AM111" s="182" t="str">
        <f t="shared" ca="1" si="97"/>
        <v>$K$69</v>
      </c>
      <c r="AN111" s="182" t="str">
        <f t="shared" ca="1" si="97"/>
        <v>$L$69</v>
      </c>
      <c r="AO111" s="182" t="str">
        <f t="shared" ca="1" si="97"/>
        <v>$M$69</v>
      </c>
      <c r="AP111" s="182" t="str">
        <f t="shared" ca="1" si="97"/>
        <v>$N$69</v>
      </c>
      <c r="AQ111" s="182" t="str">
        <f t="shared" ca="1" si="97"/>
        <v>$O$69</v>
      </c>
      <c r="AR111" s="182" t="str">
        <f t="shared" ca="1" si="97"/>
        <v>$P$69</v>
      </c>
      <c r="AS111" s="182" t="str">
        <f t="shared" ca="1" si="97"/>
        <v>$Q$69</v>
      </c>
      <c r="AT111" s="182" t="str">
        <f t="shared" ca="1" si="97"/>
        <v>$R$69</v>
      </c>
      <c r="AU111" s="182" t="str">
        <f t="shared" ca="1" si="97"/>
        <v>$S$69</v>
      </c>
    </row>
    <row r="112" spans="1:47" x14ac:dyDescent="0.55000000000000004">
      <c r="D112" s="1" t="s">
        <v>442</v>
      </c>
      <c r="F112" s="180" t="e">
        <f t="shared" ref="F112:AU112" ca="1" si="98">INDIRECT($A$4&amp;"!"&amp;F111)</f>
        <v>#DIV/0!</v>
      </c>
      <c r="G112" s="180" t="e">
        <f t="shared" ca="1" si="98"/>
        <v>#DIV/0!</v>
      </c>
      <c r="H112" s="180" t="e">
        <f t="shared" ca="1" si="98"/>
        <v>#DIV/0!</v>
      </c>
      <c r="I112" s="180" t="e">
        <f t="shared" ca="1" si="98"/>
        <v>#DIV/0!</v>
      </c>
      <c r="J112" s="180" t="e">
        <f t="shared" ca="1" si="98"/>
        <v>#DIV/0!</v>
      </c>
      <c r="K112" s="180" t="e">
        <f t="shared" ca="1" si="98"/>
        <v>#DIV/0!</v>
      </c>
      <c r="L112" s="180" t="e">
        <f t="shared" ca="1" si="98"/>
        <v>#DIV/0!</v>
      </c>
      <c r="M112" s="180" t="e">
        <f t="shared" ca="1" si="98"/>
        <v>#DIV/0!</v>
      </c>
      <c r="N112" s="180" t="e">
        <f t="shared" ca="1" si="98"/>
        <v>#DIV/0!</v>
      </c>
      <c r="O112" s="180" t="e">
        <f t="shared" ca="1" si="98"/>
        <v>#DIV/0!</v>
      </c>
      <c r="P112" s="180" t="e">
        <f t="shared" ca="1" si="98"/>
        <v>#DIV/0!</v>
      </c>
      <c r="Q112" s="180" t="e">
        <f t="shared" ca="1" si="98"/>
        <v>#DIV/0!</v>
      </c>
      <c r="R112" s="180" t="e">
        <f t="shared" ca="1" si="98"/>
        <v>#DIV/0!</v>
      </c>
      <c r="S112" s="180" t="e">
        <f t="shared" ca="1" si="98"/>
        <v>#DIV/0!</v>
      </c>
      <c r="T112" s="180" t="e">
        <f t="shared" ca="1" si="98"/>
        <v>#DIV/0!</v>
      </c>
      <c r="U112" s="180" t="e">
        <f t="shared" ca="1" si="98"/>
        <v>#DIV/0!</v>
      </c>
      <c r="V112" s="180" t="e">
        <f t="shared" ca="1" si="98"/>
        <v>#DIV/0!</v>
      </c>
      <c r="W112" s="180" t="e">
        <f t="shared" ca="1" si="98"/>
        <v>#DIV/0!</v>
      </c>
      <c r="X112" s="180" t="e">
        <f t="shared" ca="1" si="98"/>
        <v>#DIV/0!</v>
      </c>
      <c r="Y112" s="180" t="e">
        <f t="shared" ca="1" si="98"/>
        <v>#DIV/0!</v>
      </c>
      <c r="Z112" s="180" t="e">
        <f t="shared" ca="1" si="98"/>
        <v>#DIV/0!</v>
      </c>
      <c r="AA112" s="180" t="e">
        <f t="shared" ca="1" si="98"/>
        <v>#DIV/0!</v>
      </c>
      <c r="AB112" s="180" t="e">
        <f t="shared" ca="1" si="98"/>
        <v>#DIV/0!</v>
      </c>
      <c r="AC112" s="180" t="e">
        <f t="shared" ca="1" si="98"/>
        <v>#DIV/0!</v>
      </c>
      <c r="AD112" s="180" t="e">
        <f t="shared" ca="1" si="98"/>
        <v>#DIV/0!</v>
      </c>
      <c r="AE112" s="180" t="e">
        <f t="shared" ca="1" si="98"/>
        <v>#DIV/0!</v>
      </c>
      <c r="AF112" s="180" t="e">
        <f t="shared" ca="1" si="98"/>
        <v>#DIV/0!</v>
      </c>
      <c r="AG112" s="180" t="e">
        <f t="shared" ca="1" si="98"/>
        <v>#DIV/0!</v>
      </c>
      <c r="AH112" s="180" t="e">
        <f t="shared" ca="1" si="98"/>
        <v>#DIV/0!</v>
      </c>
      <c r="AI112" s="180" t="e">
        <f t="shared" ca="1" si="98"/>
        <v>#DIV/0!</v>
      </c>
      <c r="AJ112" s="180" t="e">
        <f t="shared" ca="1" si="98"/>
        <v>#DIV/0!</v>
      </c>
      <c r="AK112" s="180" t="e">
        <f t="shared" ca="1" si="98"/>
        <v>#DIV/0!</v>
      </c>
      <c r="AL112" s="180" t="e">
        <f t="shared" ca="1" si="98"/>
        <v>#DIV/0!</v>
      </c>
      <c r="AM112" s="180" t="e">
        <f t="shared" ca="1" si="98"/>
        <v>#DIV/0!</v>
      </c>
      <c r="AN112" s="180" t="e">
        <f t="shared" ca="1" si="98"/>
        <v>#DIV/0!</v>
      </c>
      <c r="AO112" s="180" t="e">
        <f t="shared" ca="1" si="98"/>
        <v>#DIV/0!</v>
      </c>
      <c r="AP112" s="180" t="e">
        <f t="shared" ca="1" si="98"/>
        <v>#DIV/0!</v>
      </c>
      <c r="AQ112" s="180" t="e">
        <f t="shared" ca="1" si="98"/>
        <v>#DIV/0!</v>
      </c>
      <c r="AR112" s="180" t="e">
        <f t="shared" ca="1" si="98"/>
        <v>#DIV/0!</v>
      </c>
      <c r="AS112" s="180" t="e">
        <f t="shared" ca="1" si="98"/>
        <v>#DIV/0!</v>
      </c>
      <c r="AT112" s="180" t="e">
        <f t="shared" ca="1" si="98"/>
        <v>#DIV/0!</v>
      </c>
      <c r="AU112" s="180" t="e">
        <f t="shared" ca="1" si="98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99">G48/G16</f>
        <v>#DIV/0!</v>
      </c>
      <c r="H113" s="179" t="e">
        <f t="shared" si="99"/>
        <v>#DIV/0!</v>
      </c>
      <c r="I113" s="179" t="e">
        <f t="shared" si="99"/>
        <v>#DIV/0!</v>
      </c>
      <c r="J113" s="179" t="e">
        <f t="shared" si="99"/>
        <v>#DIV/0!</v>
      </c>
      <c r="K113" s="179" t="e">
        <f t="shared" si="99"/>
        <v>#DIV/0!</v>
      </c>
      <c r="L113" s="179" t="e">
        <f t="shared" si="99"/>
        <v>#DIV/0!</v>
      </c>
      <c r="M113" s="179" t="e">
        <f t="shared" ref="M113" si="100">M48/M16</f>
        <v>#DIV/0!</v>
      </c>
      <c r="N113" s="179" t="e">
        <f t="shared" si="99"/>
        <v>#DIV/0!</v>
      </c>
      <c r="O113" s="179" t="e">
        <f t="shared" si="99"/>
        <v>#DIV/0!</v>
      </c>
      <c r="P113" s="179" t="e">
        <f t="shared" si="99"/>
        <v>#DIV/0!</v>
      </c>
      <c r="Q113" s="179" t="e">
        <f t="shared" si="99"/>
        <v>#DIV/0!</v>
      </c>
      <c r="R113" s="179" t="e">
        <f t="shared" si="99"/>
        <v>#DIV/0!</v>
      </c>
      <c r="S113" s="179" t="e">
        <f t="shared" si="99"/>
        <v>#DIV/0!</v>
      </c>
      <c r="T113" s="179" t="e">
        <f t="shared" si="99"/>
        <v>#DIV/0!</v>
      </c>
      <c r="U113" s="179" t="e">
        <f t="shared" si="99"/>
        <v>#DIV/0!</v>
      </c>
      <c r="V113" s="179" t="e">
        <f t="shared" si="99"/>
        <v>#DIV/0!</v>
      </c>
      <c r="W113" s="179" t="e">
        <f t="shared" si="99"/>
        <v>#DIV/0!</v>
      </c>
      <c r="X113" s="179" t="e">
        <f t="shared" si="99"/>
        <v>#DIV/0!</v>
      </c>
      <c r="Y113" s="179" t="e">
        <f t="shared" si="99"/>
        <v>#DIV/0!</v>
      </c>
      <c r="Z113" s="179" t="e">
        <f t="shared" si="99"/>
        <v>#DIV/0!</v>
      </c>
      <c r="AA113" s="179" t="e">
        <f t="shared" ref="AA113" si="101">AA48/AA16</f>
        <v>#DIV/0!</v>
      </c>
      <c r="AB113" s="179" t="e">
        <f t="shared" si="99"/>
        <v>#DIV/0!</v>
      </c>
      <c r="AC113" s="179" t="e">
        <f t="shared" si="99"/>
        <v>#DIV/0!</v>
      </c>
      <c r="AD113" s="179" t="e">
        <f t="shared" si="99"/>
        <v>#DIV/0!</v>
      </c>
      <c r="AE113" s="179" t="e">
        <f t="shared" si="99"/>
        <v>#DIV/0!</v>
      </c>
      <c r="AF113" s="179" t="e">
        <f t="shared" si="99"/>
        <v>#DIV/0!</v>
      </c>
      <c r="AG113" s="179" t="e">
        <f t="shared" si="99"/>
        <v>#DIV/0!</v>
      </c>
      <c r="AH113" s="179" t="e">
        <f t="shared" si="99"/>
        <v>#DIV/0!</v>
      </c>
      <c r="AI113" s="179" t="e">
        <f t="shared" si="99"/>
        <v>#DIV/0!</v>
      </c>
      <c r="AJ113" s="179" t="e">
        <f t="shared" si="99"/>
        <v>#DIV/0!</v>
      </c>
      <c r="AK113" s="179" t="e">
        <f t="shared" si="99"/>
        <v>#DIV/0!</v>
      </c>
      <c r="AL113" s="179" t="e">
        <f t="shared" si="99"/>
        <v>#DIV/0!</v>
      </c>
      <c r="AM113" s="179" t="e">
        <f t="shared" si="99"/>
        <v>#DIV/0!</v>
      </c>
      <c r="AN113" s="179" t="e">
        <f t="shared" si="99"/>
        <v>#DIV/0!</v>
      </c>
      <c r="AO113" s="179" t="e">
        <f t="shared" ref="AO113" si="102">AO48/AO16</f>
        <v>#DIV/0!</v>
      </c>
      <c r="AP113" s="179" t="e">
        <f t="shared" si="99"/>
        <v>#DIV/0!</v>
      </c>
      <c r="AQ113" s="179" t="e">
        <f t="shared" si="99"/>
        <v>#DIV/0!</v>
      </c>
      <c r="AR113" s="179" t="e">
        <f t="shared" si="99"/>
        <v>#DIV/0!</v>
      </c>
      <c r="AS113" s="179" t="e">
        <f t="shared" si="99"/>
        <v>#DIV/0!</v>
      </c>
      <c r="AT113" s="179" t="e">
        <f t="shared" si="99"/>
        <v>#DIV/0!</v>
      </c>
      <c r="AU113" s="179" t="e">
        <f t="shared" si="99"/>
        <v>#DIV/0!</v>
      </c>
    </row>
    <row r="114" spans="4:47" x14ac:dyDescent="0.55000000000000004">
      <c r="D114" s="1" t="s">
        <v>443</v>
      </c>
      <c r="F114" s="174" t="e">
        <f t="shared" ref="F114:AU114" ca="1" si="103">F113/F112</f>
        <v>#DIV/0!</v>
      </c>
      <c r="G114" s="174" t="e">
        <f t="shared" ca="1" si="103"/>
        <v>#DIV/0!</v>
      </c>
      <c r="H114" s="174" t="e">
        <f t="shared" ca="1" si="103"/>
        <v>#DIV/0!</v>
      </c>
      <c r="I114" s="174" t="e">
        <f t="shared" ca="1" si="103"/>
        <v>#DIV/0!</v>
      </c>
      <c r="J114" s="174" t="e">
        <f t="shared" ca="1" si="103"/>
        <v>#DIV/0!</v>
      </c>
      <c r="K114" s="174" t="e">
        <f t="shared" ca="1" si="103"/>
        <v>#DIV/0!</v>
      </c>
      <c r="L114" s="174" t="e">
        <f t="shared" ca="1" si="103"/>
        <v>#DIV/0!</v>
      </c>
      <c r="M114" s="174" t="e">
        <f t="shared" ca="1" si="103"/>
        <v>#DIV/0!</v>
      </c>
      <c r="N114" s="174" t="e">
        <f t="shared" ca="1" si="103"/>
        <v>#DIV/0!</v>
      </c>
      <c r="O114" s="174" t="e">
        <f t="shared" ca="1" si="103"/>
        <v>#DIV/0!</v>
      </c>
      <c r="P114" s="174" t="e">
        <f t="shared" ca="1" si="103"/>
        <v>#DIV/0!</v>
      </c>
      <c r="Q114" s="174" t="e">
        <f t="shared" ca="1" si="103"/>
        <v>#DIV/0!</v>
      </c>
      <c r="R114" s="174" t="e">
        <f t="shared" ca="1" si="103"/>
        <v>#DIV/0!</v>
      </c>
      <c r="S114" s="174" t="e">
        <f t="shared" ca="1" si="103"/>
        <v>#DIV/0!</v>
      </c>
      <c r="T114" s="174" t="e">
        <f t="shared" ca="1" si="103"/>
        <v>#DIV/0!</v>
      </c>
      <c r="U114" s="174" t="e">
        <f t="shared" ca="1" si="103"/>
        <v>#DIV/0!</v>
      </c>
      <c r="V114" s="174" t="e">
        <f t="shared" ca="1" si="103"/>
        <v>#DIV/0!</v>
      </c>
      <c r="W114" s="174" t="e">
        <f t="shared" ca="1" si="103"/>
        <v>#DIV/0!</v>
      </c>
      <c r="X114" s="174" t="e">
        <f t="shared" ca="1" si="103"/>
        <v>#DIV/0!</v>
      </c>
      <c r="Y114" s="174" t="e">
        <f t="shared" ca="1" si="103"/>
        <v>#DIV/0!</v>
      </c>
      <c r="Z114" s="174" t="e">
        <f t="shared" ca="1" si="103"/>
        <v>#DIV/0!</v>
      </c>
      <c r="AA114" s="174" t="e">
        <f t="shared" ca="1" si="103"/>
        <v>#DIV/0!</v>
      </c>
      <c r="AB114" s="174" t="e">
        <f t="shared" ca="1" si="103"/>
        <v>#DIV/0!</v>
      </c>
      <c r="AC114" s="174" t="e">
        <f t="shared" ca="1" si="103"/>
        <v>#DIV/0!</v>
      </c>
      <c r="AD114" s="174" t="e">
        <f t="shared" ca="1" si="103"/>
        <v>#DIV/0!</v>
      </c>
      <c r="AE114" s="174" t="e">
        <f t="shared" ca="1" si="103"/>
        <v>#DIV/0!</v>
      </c>
      <c r="AF114" s="174" t="e">
        <f t="shared" ca="1" si="103"/>
        <v>#DIV/0!</v>
      </c>
      <c r="AG114" s="174" t="e">
        <f t="shared" ca="1" si="103"/>
        <v>#DIV/0!</v>
      </c>
      <c r="AH114" s="174" t="e">
        <f t="shared" ca="1" si="103"/>
        <v>#DIV/0!</v>
      </c>
      <c r="AI114" s="174" t="e">
        <f t="shared" ca="1" si="103"/>
        <v>#DIV/0!</v>
      </c>
      <c r="AJ114" s="174" t="e">
        <f t="shared" ca="1" si="103"/>
        <v>#DIV/0!</v>
      </c>
      <c r="AK114" s="174" t="e">
        <f t="shared" ca="1" si="103"/>
        <v>#DIV/0!</v>
      </c>
      <c r="AL114" s="174" t="e">
        <f t="shared" ca="1" si="103"/>
        <v>#DIV/0!</v>
      </c>
      <c r="AM114" s="174" t="e">
        <f t="shared" ca="1" si="103"/>
        <v>#DIV/0!</v>
      </c>
      <c r="AN114" s="174" t="e">
        <f t="shared" ca="1" si="103"/>
        <v>#DIV/0!</v>
      </c>
      <c r="AO114" s="174" t="e">
        <f t="shared" ca="1" si="103"/>
        <v>#DIV/0!</v>
      </c>
      <c r="AP114" s="174" t="e">
        <f t="shared" ca="1" si="103"/>
        <v>#DIV/0!</v>
      </c>
      <c r="AQ114" s="174" t="e">
        <f t="shared" ca="1" si="103"/>
        <v>#DIV/0!</v>
      </c>
      <c r="AR114" s="174" t="e">
        <f t="shared" ca="1" si="103"/>
        <v>#DIV/0!</v>
      </c>
      <c r="AS114" s="174" t="e">
        <f t="shared" ca="1" si="103"/>
        <v>#DIV/0!</v>
      </c>
      <c r="AT114" s="174" t="e">
        <f t="shared" ca="1" si="103"/>
        <v>#DIV/0!</v>
      </c>
      <c r="AU114" s="174" t="e">
        <f t="shared" ca="1" si="103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04">G21/(G14+G16)</f>
        <v>#DIV/0!</v>
      </c>
      <c r="H117" s="174" t="e">
        <f t="shared" si="104"/>
        <v>#DIV/0!</v>
      </c>
      <c r="I117" s="174" t="e">
        <f t="shared" si="104"/>
        <v>#DIV/0!</v>
      </c>
      <c r="J117" s="174" t="e">
        <f t="shared" si="104"/>
        <v>#DIV/0!</v>
      </c>
      <c r="K117" s="174" t="e">
        <f t="shared" si="104"/>
        <v>#DIV/0!</v>
      </c>
      <c r="L117" s="174" t="e">
        <f t="shared" si="104"/>
        <v>#DIV/0!</v>
      </c>
      <c r="M117" s="174" t="e">
        <f t="shared" ref="M117" si="105">M21/(M14+M16)</f>
        <v>#DIV/0!</v>
      </c>
      <c r="N117" s="174" t="e">
        <f t="shared" si="104"/>
        <v>#DIV/0!</v>
      </c>
      <c r="O117" s="174" t="e">
        <f t="shared" si="104"/>
        <v>#DIV/0!</v>
      </c>
      <c r="P117" s="174" t="e">
        <f t="shared" si="104"/>
        <v>#DIV/0!</v>
      </c>
      <c r="Q117" s="174" t="e">
        <f t="shared" si="104"/>
        <v>#DIV/0!</v>
      </c>
      <c r="R117" s="174" t="e">
        <f t="shared" si="104"/>
        <v>#DIV/0!</v>
      </c>
      <c r="S117" s="174" t="e">
        <f t="shared" si="104"/>
        <v>#DIV/0!</v>
      </c>
      <c r="T117" s="174" t="e">
        <f t="shared" si="104"/>
        <v>#DIV/0!</v>
      </c>
      <c r="U117" s="174" t="e">
        <f t="shared" si="104"/>
        <v>#DIV/0!</v>
      </c>
      <c r="V117" s="174" t="e">
        <f t="shared" si="104"/>
        <v>#DIV/0!</v>
      </c>
      <c r="W117" s="174" t="e">
        <f t="shared" si="104"/>
        <v>#DIV/0!</v>
      </c>
      <c r="X117" s="174" t="e">
        <f t="shared" si="104"/>
        <v>#DIV/0!</v>
      </c>
      <c r="Y117" s="174" t="e">
        <f t="shared" si="104"/>
        <v>#DIV/0!</v>
      </c>
      <c r="Z117" s="174" t="e">
        <f t="shared" si="104"/>
        <v>#DIV/0!</v>
      </c>
      <c r="AA117" s="174" t="e">
        <f t="shared" ref="AA117" si="106">AA21/(AA14+AA16)</f>
        <v>#DIV/0!</v>
      </c>
      <c r="AB117" s="174" t="e">
        <f t="shared" si="104"/>
        <v>#DIV/0!</v>
      </c>
      <c r="AC117" s="174" t="e">
        <f t="shared" si="104"/>
        <v>#DIV/0!</v>
      </c>
      <c r="AD117" s="174" t="e">
        <f t="shared" si="104"/>
        <v>#DIV/0!</v>
      </c>
      <c r="AE117" s="174" t="e">
        <f t="shared" si="104"/>
        <v>#DIV/0!</v>
      </c>
      <c r="AF117" s="174" t="e">
        <f t="shared" si="104"/>
        <v>#DIV/0!</v>
      </c>
      <c r="AG117" s="174" t="e">
        <f t="shared" si="104"/>
        <v>#DIV/0!</v>
      </c>
      <c r="AH117" s="174" t="e">
        <f t="shared" si="104"/>
        <v>#DIV/0!</v>
      </c>
      <c r="AI117" s="174" t="e">
        <f t="shared" si="104"/>
        <v>#DIV/0!</v>
      </c>
      <c r="AJ117" s="174" t="e">
        <f t="shared" si="104"/>
        <v>#DIV/0!</v>
      </c>
      <c r="AK117" s="174" t="e">
        <f t="shared" si="104"/>
        <v>#DIV/0!</v>
      </c>
      <c r="AL117" s="174" t="e">
        <f t="shared" si="104"/>
        <v>#DIV/0!</v>
      </c>
      <c r="AM117" s="174" t="e">
        <f t="shared" si="104"/>
        <v>#DIV/0!</v>
      </c>
      <c r="AN117" s="174" t="e">
        <f t="shared" si="104"/>
        <v>#DIV/0!</v>
      </c>
      <c r="AO117" s="174" t="e">
        <f t="shared" ref="AO117" si="107">AO21/(AO14+AO16)</f>
        <v>#DIV/0!</v>
      </c>
      <c r="AP117" s="174" t="e">
        <f t="shared" si="104"/>
        <v>#DIV/0!</v>
      </c>
      <c r="AQ117" s="174" t="e">
        <f t="shared" si="104"/>
        <v>#DIV/0!</v>
      </c>
      <c r="AR117" s="174" t="e">
        <f t="shared" si="104"/>
        <v>#DIV/0!</v>
      </c>
      <c r="AS117" s="174" t="e">
        <f t="shared" si="104"/>
        <v>#DIV/0!</v>
      </c>
      <c r="AT117" s="174" t="e">
        <f t="shared" si="104"/>
        <v>#DIV/0!</v>
      </c>
      <c r="AU117" s="174" t="e">
        <f t="shared" si="104"/>
        <v>#DIV/0!</v>
      </c>
    </row>
  </sheetData>
  <sheetProtection algorithmName="SHA-256" hashValue="asH9j19EyQS3viPPr3ZtA6wCKcg48CEomC0aFaM88cQ=" saltValue="1TsdfjV/Uzg9kaQ2VI8MxQ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J42:L42 Q42 S42 N42">
    <cfRule type="expression" dxfId="10773" priority="42">
      <formula>NOT(J42=0)</formula>
    </cfRule>
  </conditionalFormatting>
  <conditionalFormatting sqref="F42:I42">
    <cfRule type="expression" dxfId="10772" priority="41">
      <formula>NOT(F42=0)</formula>
    </cfRule>
  </conditionalFormatting>
  <conditionalFormatting sqref="J74:L74 Q74 S74 N74">
    <cfRule type="expression" dxfId="10771" priority="40">
      <formula>NOT(J74=0)</formula>
    </cfRule>
  </conditionalFormatting>
  <conditionalFormatting sqref="F74:I74">
    <cfRule type="expression" dxfId="10770" priority="39">
      <formula>NOT(F74=0)</formula>
    </cfRule>
  </conditionalFormatting>
  <conditionalFormatting sqref="X42:Z42 AE42 AG42 AB42">
    <cfRule type="expression" dxfId="10769" priority="30">
      <formula>NOT(X42=0)</formula>
    </cfRule>
  </conditionalFormatting>
  <conditionalFormatting sqref="T42:W42">
    <cfRule type="expression" dxfId="10768" priority="29">
      <formula>NOT(T42=0)</formula>
    </cfRule>
  </conditionalFormatting>
  <conditionalFormatting sqref="X74:Z74 AE74 AG74 AB74">
    <cfRule type="expression" dxfId="10767" priority="28">
      <formula>NOT(X74=0)</formula>
    </cfRule>
  </conditionalFormatting>
  <conditionalFormatting sqref="T74:W74">
    <cfRule type="expression" dxfId="10766" priority="27">
      <formula>NOT(T74=0)</formula>
    </cfRule>
  </conditionalFormatting>
  <conditionalFormatting sqref="AL42:AN42 AS42 AU42 AP42">
    <cfRule type="expression" dxfId="10765" priority="26">
      <formula>NOT(AL42=0)</formula>
    </cfRule>
  </conditionalFormatting>
  <conditionalFormatting sqref="AH42:AK42">
    <cfRule type="expression" dxfId="10764" priority="25">
      <formula>NOT(AH42=0)</formula>
    </cfRule>
  </conditionalFormatting>
  <conditionalFormatting sqref="AL74:AN74 AS74 AU74 AP74">
    <cfRule type="expression" dxfId="10763" priority="24">
      <formula>NOT(AL74=0)</formula>
    </cfRule>
  </conditionalFormatting>
  <conditionalFormatting sqref="AH74:AK74">
    <cfRule type="expression" dxfId="10762" priority="23">
      <formula>NOT(AH74=0)</formula>
    </cfRule>
  </conditionalFormatting>
  <conditionalFormatting sqref="O42:P42">
    <cfRule type="expression" dxfId="10761" priority="22">
      <formula>NOT(O42=0)</formula>
    </cfRule>
  </conditionalFormatting>
  <conditionalFormatting sqref="O74:P74">
    <cfRule type="expression" dxfId="10760" priority="21">
      <formula>NOT(O74=0)</formula>
    </cfRule>
  </conditionalFormatting>
  <conditionalFormatting sqref="R42">
    <cfRule type="expression" dxfId="10759" priority="20">
      <formula>NOT(R42=0)</formula>
    </cfRule>
  </conditionalFormatting>
  <conditionalFormatting sqref="R74">
    <cfRule type="expression" dxfId="10758" priority="19">
      <formula>NOT(R74=0)</formula>
    </cfRule>
  </conditionalFormatting>
  <conditionalFormatting sqref="AC42:AD42">
    <cfRule type="expression" dxfId="10757" priority="18">
      <formula>NOT(AC42=0)</formula>
    </cfRule>
  </conditionalFormatting>
  <conditionalFormatting sqref="AC74:AD74">
    <cfRule type="expression" dxfId="10756" priority="17">
      <formula>NOT(AC74=0)</formula>
    </cfRule>
  </conditionalFormatting>
  <conditionalFormatting sqref="AF42">
    <cfRule type="expression" dxfId="10755" priority="16">
      <formula>NOT(AF42=0)</formula>
    </cfRule>
  </conditionalFormatting>
  <conditionalFormatting sqref="AF74">
    <cfRule type="expression" dxfId="10754" priority="15">
      <formula>NOT(AF74=0)</formula>
    </cfRule>
  </conditionalFormatting>
  <conditionalFormatting sqref="AQ42:AR42">
    <cfRule type="expression" dxfId="10753" priority="14">
      <formula>NOT(AQ42=0)</formula>
    </cfRule>
  </conditionalFormatting>
  <conditionalFormatting sqref="AQ74:AR74">
    <cfRule type="expression" dxfId="10752" priority="13">
      <formula>NOT(AQ74=0)</formula>
    </cfRule>
  </conditionalFormatting>
  <conditionalFormatting sqref="AT42">
    <cfRule type="expression" dxfId="10751" priority="12">
      <formula>NOT(AT42=0)</formula>
    </cfRule>
  </conditionalFormatting>
  <conditionalFormatting sqref="AT74">
    <cfRule type="expression" dxfId="10750" priority="11">
      <formula>NOT(AT74=0)</formula>
    </cfRule>
  </conditionalFormatting>
  <conditionalFormatting sqref="M42">
    <cfRule type="expression" dxfId="10749" priority="10">
      <formula>NOT(M42=0)</formula>
    </cfRule>
  </conditionalFormatting>
  <conditionalFormatting sqref="M74">
    <cfRule type="expression" dxfId="10748" priority="9">
      <formula>NOT(M74=0)</formula>
    </cfRule>
  </conditionalFormatting>
  <conditionalFormatting sqref="AA42">
    <cfRule type="expression" dxfId="10747" priority="8">
      <formula>NOT(AA42=0)</formula>
    </cfRule>
  </conditionalFormatting>
  <conditionalFormatting sqref="AA74">
    <cfRule type="expression" dxfId="10746" priority="7">
      <formula>NOT(AA74=0)</formula>
    </cfRule>
  </conditionalFormatting>
  <conditionalFormatting sqref="AO42">
    <cfRule type="expression" dxfId="10745" priority="6">
      <formula>NOT(AO42=0)</formula>
    </cfRule>
  </conditionalFormatting>
  <conditionalFormatting sqref="AO74">
    <cfRule type="expression" dxfId="10744" priority="5">
      <formula>NOT(AO74=0)</formula>
    </cfRule>
  </conditionalFormatting>
  <conditionalFormatting sqref="F75">
    <cfRule type="expression" dxfId="10743" priority="4">
      <formula>F74=0</formula>
    </cfRule>
  </conditionalFormatting>
  <conditionalFormatting sqref="G75:AU75">
    <cfRule type="expression" dxfId="10742" priority="3">
      <formula>G74=0</formula>
    </cfRule>
  </conditionalFormatting>
  <conditionalFormatting sqref="F43">
    <cfRule type="expression" dxfId="10741" priority="2">
      <formula>F42=0</formula>
    </cfRule>
  </conditionalFormatting>
  <conditionalFormatting sqref="G43:AU43">
    <cfRule type="expression" dxfId="10740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STATS_Total_Ind!A2+STATS_Total_Grp!A2</f>
        <v>1072</v>
      </c>
      <c r="B2" s="25"/>
      <c r="C2" s="13"/>
      <c r="D2" s="38" t="s">
        <v>143</v>
      </c>
      <c r="E2" s="38"/>
      <c r="F2" s="88" t="s">
        <v>69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</v>
      </c>
      <c r="B3" s="25"/>
      <c r="C3" s="13"/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69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176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0" t="s">
        <v>73</v>
      </c>
      <c r="L10" s="100" t="s">
        <v>73</v>
      </c>
      <c r="M10" s="100" t="s">
        <v>73</v>
      </c>
      <c r="N10" s="100" t="s">
        <v>73</v>
      </c>
      <c r="O10" s="100" t="s">
        <v>73</v>
      </c>
      <c r="P10" s="100" t="s">
        <v>73</v>
      </c>
      <c r="Q10" s="100" t="s">
        <v>73</v>
      </c>
    </row>
    <row r="11" spans="1:17" ht="15" customHeight="1" x14ac:dyDescent="0.55000000000000004">
      <c r="A11" s="31" t="str">
        <f>$D$10</f>
        <v>POLICY CONTRACTS (Individual only)</v>
      </c>
      <c r="B11" s="6"/>
      <c r="C11" s="31" t="s">
        <v>24</v>
      </c>
      <c r="D11" s="44" t="s">
        <v>5</v>
      </c>
      <c r="E11" s="44"/>
      <c r="F11" s="19">
        <f>STATS_Total_Ind!F11</f>
        <v>0</v>
      </c>
      <c r="G11" s="19">
        <f>STATS_Total_Ind!G11</f>
        <v>0</v>
      </c>
      <c r="H11" s="19">
        <f>STATS_Total_Ind!H11</f>
        <v>0</v>
      </c>
      <c r="I11" s="19">
        <f>STATS_Total_Ind!I11</f>
        <v>0</v>
      </c>
      <c r="J11" s="19">
        <f>STATS_Total_Ind!J11</f>
        <v>0</v>
      </c>
      <c r="K11" s="19">
        <f>STATS_Total_Ind!K11</f>
        <v>0</v>
      </c>
      <c r="L11" s="19">
        <f>STATS_Total_Ind!L11</f>
        <v>0</v>
      </c>
      <c r="M11" s="19">
        <f>STATS_Total_Ind!M11</f>
        <v>0</v>
      </c>
      <c r="N11" s="19">
        <f>STATS_Total_Ind!N11</f>
        <v>0</v>
      </c>
      <c r="O11" s="19">
        <f>STATS_Total_Ind!O11</f>
        <v>0</v>
      </c>
      <c r="P11" s="19">
        <f>STATS_Total_Ind!P11</f>
        <v>0</v>
      </c>
      <c r="Q11" s="19">
        <f>STATS_Total_Ind!Q11</f>
        <v>0</v>
      </c>
    </row>
    <row r="12" spans="1:17" ht="15" customHeight="1" x14ac:dyDescent="0.55000000000000004">
      <c r="A12" s="6" t="str">
        <f>A11</f>
        <v>POLICY CONTRACTS (Individual only)</v>
      </c>
      <c r="B12" s="6"/>
      <c r="C12" s="6" t="s">
        <v>25</v>
      </c>
      <c r="D12" s="20" t="s">
        <v>7</v>
      </c>
      <c r="E12" s="20"/>
      <c r="F12" s="19">
        <f>STATS_Total_Ind!F12</f>
        <v>0</v>
      </c>
      <c r="G12" s="19">
        <f>STATS_Total_Ind!G12</f>
        <v>0</v>
      </c>
      <c r="H12" s="19">
        <f>STATS_Total_Ind!H12</f>
        <v>0</v>
      </c>
      <c r="I12" s="19">
        <f>STATS_Total_Ind!I12</f>
        <v>0</v>
      </c>
      <c r="J12" s="19">
        <f>STATS_Total_Ind!J12</f>
        <v>0</v>
      </c>
      <c r="K12" s="19">
        <f>STATS_Total_Ind!K12</f>
        <v>0</v>
      </c>
      <c r="L12" s="19">
        <f>STATS_Total_Ind!L12</f>
        <v>0</v>
      </c>
      <c r="M12" s="19">
        <f>STATS_Total_Ind!M12</f>
        <v>0</v>
      </c>
      <c r="N12" s="19">
        <f>STATS_Total_Ind!N12</f>
        <v>0</v>
      </c>
      <c r="O12" s="19">
        <f>STATS_Total_Ind!O12</f>
        <v>0</v>
      </c>
      <c r="P12" s="19">
        <f>STATS_Total_Ind!P12</f>
        <v>0</v>
      </c>
      <c r="Q12" s="19">
        <f>STATS_Total_Ind!Q12</f>
        <v>0</v>
      </c>
    </row>
    <row r="13" spans="1:17" ht="15" customHeight="1" x14ac:dyDescent="0.55000000000000004">
      <c r="A13" s="6" t="str">
        <f>A12</f>
        <v>POLICY CONTRACTS (Individual only)</v>
      </c>
      <c r="B13" s="6"/>
      <c r="C13" s="6" t="s">
        <v>25</v>
      </c>
      <c r="D13" s="20" t="s">
        <v>177</v>
      </c>
      <c r="E13" s="20"/>
      <c r="F13" s="19">
        <f>STATS_Total_Ind!F13</f>
        <v>0</v>
      </c>
      <c r="G13" s="19">
        <f>STATS_Total_Ind!G13</f>
        <v>0</v>
      </c>
      <c r="H13" s="19">
        <f>STATS_Total_Ind!H13</f>
        <v>0</v>
      </c>
      <c r="I13" s="19">
        <f>STATS_Total_Ind!I13</f>
        <v>0</v>
      </c>
      <c r="J13" s="19">
        <f>STATS_Total_Ind!J13</f>
        <v>0</v>
      </c>
      <c r="K13" s="19">
        <f>STATS_Total_Ind!K13</f>
        <v>0</v>
      </c>
      <c r="L13" s="19">
        <f>STATS_Total_Ind!L13</f>
        <v>0</v>
      </c>
      <c r="M13" s="19">
        <f>STATS_Total_Ind!M13</f>
        <v>0</v>
      </c>
      <c r="N13" s="19">
        <f>STATS_Total_Ind!N13</f>
        <v>0</v>
      </c>
      <c r="O13" s="19">
        <f>STATS_Total_Ind!O13</f>
        <v>0</v>
      </c>
      <c r="P13" s="19">
        <f>STATS_Total_Ind!P13</f>
        <v>0</v>
      </c>
      <c r="Q13" s="19">
        <f>STATS_Total_Ind!Q13</f>
        <v>0</v>
      </c>
    </row>
    <row r="14" spans="1:17" ht="15" customHeight="1" x14ac:dyDescent="0.55000000000000004">
      <c r="A14" s="6" t="str">
        <f>A13</f>
        <v>POLICY CONTRACTS (Individual only)</v>
      </c>
      <c r="B14" s="6"/>
      <c r="C14" s="6" t="s">
        <v>25</v>
      </c>
      <c r="D14" s="20" t="s">
        <v>8</v>
      </c>
      <c r="E14" s="20"/>
      <c r="F14" s="19">
        <f>STATS_Total_Ind!F14</f>
        <v>0</v>
      </c>
      <c r="G14" s="19">
        <f>STATS_Total_Ind!G14</f>
        <v>0</v>
      </c>
      <c r="H14" s="19">
        <f>STATS_Total_Ind!H14</f>
        <v>0</v>
      </c>
      <c r="I14" s="19">
        <f>STATS_Total_Ind!I14</f>
        <v>0</v>
      </c>
      <c r="J14" s="19">
        <f>STATS_Total_Ind!J14</f>
        <v>0</v>
      </c>
      <c r="K14" s="19">
        <f>STATS_Total_Ind!K14</f>
        <v>0</v>
      </c>
      <c r="L14" s="19">
        <f>STATS_Total_Ind!L14</f>
        <v>0</v>
      </c>
      <c r="M14" s="19">
        <f>STATS_Total_Ind!M14</f>
        <v>0</v>
      </c>
      <c r="N14" s="19">
        <f>STATS_Total_Ind!N14</f>
        <v>0</v>
      </c>
      <c r="O14" s="19">
        <f>STATS_Total_Ind!O14</f>
        <v>0</v>
      </c>
      <c r="P14" s="19">
        <f>STATS_Total_Ind!P14</f>
        <v>0</v>
      </c>
      <c r="Q14" s="19">
        <f>STATS_Total_Ind!Q14</f>
        <v>0</v>
      </c>
    </row>
    <row r="15" spans="1:17" ht="15" customHeight="1" x14ac:dyDescent="0.55000000000000004">
      <c r="A15" s="6" t="str">
        <f>A14</f>
        <v>POLICY CONTRACTS (Individual only)</v>
      </c>
      <c r="B15" s="6"/>
      <c r="C15" s="6" t="s">
        <v>26</v>
      </c>
      <c r="D15" s="20" t="s">
        <v>6</v>
      </c>
      <c r="E15" s="20"/>
      <c r="F15" s="19">
        <f>STATS_Total_Ind!F15</f>
        <v>0</v>
      </c>
      <c r="G15" s="19">
        <f>STATS_Total_Ind!G15</f>
        <v>0</v>
      </c>
      <c r="H15" s="19">
        <f>STATS_Total_Ind!H15</f>
        <v>0</v>
      </c>
      <c r="I15" s="19">
        <f>STATS_Total_Ind!I15</f>
        <v>0</v>
      </c>
      <c r="J15" s="19">
        <f>STATS_Total_Ind!J15</f>
        <v>0</v>
      </c>
      <c r="K15" s="19">
        <f>STATS_Total_Ind!K15</f>
        <v>0</v>
      </c>
      <c r="L15" s="19">
        <f>STATS_Total_Ind!L15</f>
        <v>0</v>
      </c>
      <c r="M15" s="19">
        <f>STATS_Total_Ind!M15</f>
        <v>0</v>
      </c>
      <c r="N15" s="19">
        <f>STATS_Total_Ind!N15</f>
        <v>0</v>
      </c>
      <c r="O15" s="19">
        <f>STATS_Total_Ind!O15</f>
        <v>0</v>
      </c>
      <c r="P15" s="19">
        <f>STATS_Total_Ind!P15</f>
        <v>0</v>
      </c>
      <c r="Q15" s="19">
        <f>STATS_Total_Ind!Q15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STATS_Total_Ind!F18+STATS_Total_Grp!F18</f>
        <v>0</v>
      </c>
      <c r="G18" s="19">
        <f>STATS_Total_Ind!G18+STATS_Total_Grp!G18</f>
        <v>0</v>
      </c>
      <c r="H18" s="19">
        <f>STATS_Total_Ind!H18+STATS_Total_Grp!H18</f>
        <v>0</v>
      </c>
      <c r="I18" s="19">
        <f>STATS_Total_Ind!I18+STATS_Total_Grp!I18</f>
        <v>0</v>
      </c>
      <c r="J18" s="19">
        <f>STATS_Total_Ind!J18+STATS_Total_Grp!J18</f>
        <v>0</v>
      </c>
      <c r="K18" s="19">
        <f>STATS_Total_Ind!K18+STATS_Total_Grp!K18</f>
        <v>0</v>
      </c>
      <c r="L18" s="19">
        <f>STATS_Total_Ind!L18+STATS_Total_Grp!L18</f>
        <v>0</v>
      </c>
      <c r="M18" s="19">
        <f>STATS_Total_Ind!M18+STATS_Total_Grp!M18</f>
        <v>0</v>
      </c>
      <c r="N18" s="19">
        <f>STATS_Total_Ind!N18+STATS_Total_Grp!N18</f>
        <v>0</v>
      </c>
      <c r="O18" s="19">
        <f>STATS_Total_Ind!O18+STATS_Total_Grp!O18</f>
        <v>0</v>
      </c>
      <c r="P18" s="19">
        <f>STATS_Total_Ind!P18+STATS_Total_Grp!P18</f>
        <v>0</v>
      </c>
      <c r="Q18" s="19">
        <f>STATS_Total_Ind!Q18+STATS_Total_Grp!Q18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STATS_Total_Ind!F19+STATS_Total_Grp!F19</f>
        <v>0</v>
      </c>
      <c r="G19" s="19">
        <f>STATS_Total_Ind!G19+STATS_Total_Grp!G19</f>
        <v>0</v>
      </c>
      <c r="H19" s="19">
        <f>STATS_Total_Ind!H19+STATS_Total_Grp!H19</f>
        <v>0</v>
      </c>
      <c r="I19" s="19">
        <f>STATS_Total_Ind!I19+STATS_Total_Grp!I19</f>
        <v>0</v>
      </c>
      <c r="J19" s="19">
        <f>STATS_Total_Ind!J19+STATS_Total_Grp!J19</f>
        <v>0</v>
      </c>
      <c r="K19" s="19">
        <f>STATS_Total_Ind!K19+STATS_Total_Grp!K19</f>
        <v>0</v>
      </c>
      <c r="L19" s="19">
        <f>STATS_Total_Ind!L19+STATS_Total_Grp!L19</f>
        <v>0</v>
      </c>
      <c r="M19" s="19">
        <f>STATS_Total_Ind!M19+STATS_Total_Grp!M19</f>
        <v>0</v>
      </c>
      <c r="N19" s="19">
        <f>STATS_Total_Ind!N19+STATS_Total_Grp!N19</f>
        <v>0</v>
      </c>
      <c r="O19" s="19">
        <f>STATS_Total_Ind!O19+STATS_Total_Grp!O19</f>
        <v>0</v>
      </c>
      <c r="P19" s="19">
        <f>STATS_Total_Ind!P19+STATS_Total_Grp!P19</f>
        <v>0</v>
      </c>
      <c r="Q19" s="19">
        <f>STATS_Total_Ind!Q19+STATS_Total_Grp!Q19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STATS_Total_Ind!F20+STATS_Total_Grp!F20</f>
        <v>0</v>
      </c>
      <c r="G20" s="19">
        <f>STATS_Total_Ind!G20+STATS_Total_Grp!G20</f>
        <v>0</v>
      </c>
      <c r="H20" s="19">
        <f>STATS_Total_Ind!H20+STATS_Total_Grp!H20</f>
        <v>0</v>
      </c>
      <c r="I20" s="19">
        <f>STATS_Total_Ind!I20+STATS_Total_Grp!I20</f>
        <v>0</v>
      </c>
      <c r="J20" s="19">
        <f>STATS_Total_Ind!J20+STATS_Total_Grp!J20</f>
        <v>0</v>
      </c>
      <c r="K20" s="19">
        <f>STATS_Total_Ind!K20+STATS_Total_Grp!K20</f>
        <v>0</v>
      </c>
      <c r="L20" s="19">
        <f>STATS_Total_Ind!L20+STATS_Total_Grp!L20</f>
        <v>0</v>
      </c>
      <c r="M20" s="19">
        <f>STATS_Total_Ind!M20+STATS_Total_Grp!M20</f>
        <v>0</v>
      </c>
      <c r="N20" s="19">
        <f>STATS_Total_Ind!N20+STATS_Total_Grp!N20</f>
        <v>0</v>
      </c>
      <c r="O20" s="19">
        <f>STATS_Total_Ind!O20+STATS_Total_Grp!O20</f>
        <v>0</v>
      </c>
      <c r="P20" s="19">
        <f>STATS_Total_Ind!P20+STATS_Total_Grp!P20</f>
        <v>0</v>
      </c>
      <c r="Q20" s="19">
        <f>STATS_Total_Ind!Q20+STATS_Total_Grp!Q20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STATS_Total_Ind!F21+STATS_Total_Grp!F21</f>
        <v>0</v>
      </c>
      <c r="G21" s="19">
        <f>STATS_Total_Ind!G21+STATS_Total_Grp!G21</f>
        <v>0</v>
      </c>
      <c r="H21" s="19">
        <f>STATS_Total_Ind!H21+STATS_Total_Grp!H21</f>
        <v>0</v>
      </c>
      <c r="I21" s="19">
        <f>STATS_Total_Ind!I21+STATS_Total_Grp!I21</f>
        <v>0</v>
      </c>
      <c r="J21" s="19">
        <f>STATS_Total_Ind!J21+STATS_Total_Grp!J21</f>
        <v>0</v>
      </c>
      <c r="K21" s="19">
        <f>STATS_Total_Ind!K21+STATS_Total_Grp!K21</f>
        <v>0</v>
      </c>
      <c r="L21" s="19">
        <f>STATS_Total_Ind!L21+STATS_Total_Grp!L21</f>
        <v>0</v>
      </c>
      <c r="M21" s="19">
        <f>STATS_Total_Ind!M21+STATS_Total_Grp!M21</f>
        <v>0</v>
      </c>
      <c r="N21" s="19">
        <f>STATS_Total_Ind!N21+STATS_Total_Grp!N21</f>
        <v>0</v>
      </c>
      <c r="O21" s="19">
        <f>STATS_Total_Ind!O21+STATS_Total_Grp!O21</f>
        <v>0</v>
      </c>
      <c r="P21" s="19">
        <f>STATS_Total_Ind!P21+STATS_Total_Grp!P21</f>
        <v>0</v>
      </c>
      <c r="Q21" s="19">
        <f>STATS_Total_Ind!Q21+STATS_Total_Grp!Q21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STATS_Total_Ind!F22+STATS_Total_Grp!F22</f>
        <v>0</v>
      </c>
      <c r="G22" s="19">
        <f>STATS_Total_Ind!G22+STATS_Total_Grp!G22</f>
        <v>0</v>
      </c>
      <c r="H22" s="19">
        <f>STATS_Total_Ind!H22+STATS_Total_Grp!H22</f>
        <v>0</v>
      </c>
      <c r="I22" s="19">
        <f>STATS_Total_Ind!I22+STATS_Total_Grp!I22</f>
        <v>0</v>
      </c>
      <c r="J22" s="19">
        <f>STATS_Total_Ind!J22+STATS_Total_Grp!J22</f>
        <v>0</v>
      </c>
      <c r="K22" s="19">
        <f>STATS_Total_Ind!K22+STATS_Total_Grp!K22</f>
        <v>0</v>
      </c>
      <c r="L22" s="19">
        <f>STATS_Total_Ind!L22+STATS_Total_Grp!L22</f>
        <v>0</v>
      </c>
      <c r="M22" s="19">
        <f>STATS_Total_Ind!M22+STATS_Total_Grp!M22</f>
        <v>0</v>
      </c>
      <c r="N22" s="19">
        <f>STATS_Total_Ind!N22+STATS_Total_Grp!N22</f>
        <v>0</v>
      </c>
      <c r="O22" s="19">
        <f>STATS_Total_Ind!O22+STATS_Total_Grp!O22</f>
        <v>0</v>
      </c>
      <c r="P22" s="19">
        <f>STATS_Total_Ind!P22+STATS_Total_Grp!P22</f>
        <v>0</v>
      </c>
      <c r="Q22" s="19">
        <f>STATS_Total_Ind!Q22+STATS_Total_Grp!Q22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19">
        <f>STATS_Total_Ind!F25+STATS_Total_Grp!F25</f>
        <v>0</v>
      </c>
      <c r="G25" s="19">
        <f>STATS_Total_Ind!G25+STATS_Total_Grp!G25</f>
        <v>0</v>
      </c>
      <c r="H25" s="19">
        <f>STATS_Total_Ind!H25+STATS_Total_Grp!H25</f>
        <v>0</v>
      </c>
      <c r="I25" s="19">
        <f>STATS_Total_Ind!I25+STATS_Total_Grp!I25</f>
        <v>0</v>
      </c>
      <c r="J25" s="19">
        <f>STATS_Total_Ind!J25+STATS_Total_Grp!J25</f>
        <v>0</v>
      </c>
      <c r="K25" s="19">
        <f>STATS_Total_Ind!K25+STATS_Total_Grp!K25</f>
        <v>0</v>
      </c>
      <c r="L25" s="19">
        <f>STATS_Total_Ind!L25+STATS_Total_Grp!L25</f>
        <v>0</v>
      </c>
      <c r="M25" s="19">
        <f>STATS_Total_Ind!M25+STATS_Total_Grp!M25</f>
        <v>0</v>
      </c>
      <c r="N25" s="19">
        <f>STATS_Total_Ind!N25+STATS_Total_Grp!N25</f>
        <v>0</v>
      </c>
      <c r="O25" s="19">
        <f>STATS_Total_Ind!O25+STATS_Total_Grp!O25</f>
        <v>0</v>
      </c>
      <c r="P25" s="19">
        <f>STATS_Total_Ind!P25+STATS_Total_Grp!P25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STATS_Total_Ind!F26+STATS_Total_Grp!F26</f>
        <v>0</v>
      </c>
      <c r="G26" s="19">
        <f>STATS_Total_Ind!G26+STATS_Total_Grp!G26</f>
        <v>0</v>
      </c>
      <c r="H26" s="19">
        <f>STATS_Total_Ind!H26+STATS_Total_Grp!H26</f>
        <v>0</v>
      </c>
      <c r="I26" s="19">
        <f>STATS_Total_Ind!I26+STATS_Total_Grp!I26</f>
        <v>0</v>
      </c>
      <c r="J26" s="19">
        <f>STATS_Total_Ind!J26+STATS_Total_Grp!J26</f>
        <v>0</v>
      </c>
      <c r="K26" s="19">
        <f>STATS_Total_Ind!K26+STATS_Total_Grp!K26</f>
        <v>0</v>
      </c>
      <c r="L26" s="19">
        <f>STATS_Total_Ind!L26+STATS_Total_Grp!L26</f>
        <v>0</v>
      </c>
      <c r="M26" s="19">
        <f>STATS_Total_Ind!M26+STATS_Total_Grp!M26</f>
        <v>0</v>
      </c>
      <c r="N26" s="19">
        <f>STATS_Total_Ind!N26+STATS_Total_Grp!N26</f>
        <v>0</v>
      </c>
      <c r="O26" s="19">
        <f>STATS_Total_Ind!O26+STATS_Total_Grp!O26</f>
        <v>0</v>
      </c>
      <c r="P26" s="19">
        <f>STATS_Total_Ind!P26+STATS_Total_Grp!P26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STATS_Total_Ind!F27+STATS_Total_Grp!F27</f>
        <v>0</v>
      </c>
      <c r="G27" s="19">
        <f>STATS_Total_Ind!G27+STATS_Total_Grp!G27</f>
        <v>0</v>
      </c>
      <c r="H27" s="19">
        <f>STATS_Total_Ind!H27+STATS_Total_Grp!H27</f>
        <v>0</v>
      </c>
      <c r="I27" s="19">
        <f>STATS_Total_Ind!I27+STATS_Total_Grp!I27</f>
        <v>0</v>
      </c>
      <c r="J27" s="19">
        <f>STATS_Total_Ind!J27+STATS_Total_Grp!J27</f>
        <v>0</v>
      </c>
      <c r="K27" s="19">
        <f>STATS_Total_Ind!K27+STATS_Total_Grp!K27</f>
        <v>0</v>
      </c>
      <c r="L27" s="19">
        <f>STATS_Total_Ind!L27+STATS_Total_Grp!L27</f>
        <v>0</v>
      </c>
      <c r="M27" s="19">
        <f>STATS_Total_Ind!M27+STATS_Total_Grp!M27</f>
        <v>0</v>
      </c>
      <c r="N27" s="19">
        <f>STATS_Total_Ind!N27+STATS_Total_Grp!N27</f>
        <v>0</v>
      </c>
      <c r="O27" s="19">
        <f>STATS_Total_Ind!O27+STATS_Total_Grp!O27</f>
        <v>0</v>
      </c>
      <c r="P27" s="19">
        <f>STATS_Total_Ind!P27+STATS_Total_Grp!P27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STATS_Total_Ind!F28+STATS_Total_Grp!F28</f>
        <v>0</v>
      </c>
      <c r="G28" s="19">
        <f>STATS_Total_Ind!G28+STATS_Total_Grp!G28</f>
        <v>0</v>
      </c>
      <c r="H28" s="19">
        <f>STATS_Total_Ind!H28+STATS_Total_Grp!H28</f>
        <v>0</v>
      </c>
      <c r="I28" s="19">
        <f>STATS_Total_Ind!I28+STATS_Total_Grp!I28</f>
        <v>0</v>
      </c>
      <c r="J28" s="19">
        <f>STATS_Total_Ind!J28+STATS_Total_Grp!J28</f>
        <v>0</v>
      </c>
      <c r="K28" s="19">
        <f>STATS_Total_Ind!K28+STATS_Total_Grp!K28</f>
        <v>0</v>
      </c>
      <c r="L28" s="19">
        <f>STATS_Total_Ind!L28+STATS_Total_Grp!L28</f>
        <v>0</v>
      </c>
      <c r="M28" s="19">
        <f>STATS_Total_Ind!M28+STATS_Total_Grp!M28</f>
        <v>0</v>
      </c>
      <c r="N28" s="19">
        <f>STATS_Total_Ind!N28+STATS_Total_Grp!N28</f>
        <v>0</v>
      </c>
      <c r="O28" s="19">
        <f>STATS_Total_Ind!O28+STATS_Total_Grp!O28</f>
        <v>0</v>
      </c>
      <c r="P28" s="19">
        <f>STATS_Total_Ind!P28+STATS_Total_Grp!P28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STATS_Total_Ind!F29+STATS_Total_Grp!F29</f>
        <v>0</v>
      </c>
      <c r="G29" s="19">
        <f>STATS_Total_Ind!G29+STATS_Total_Grp!G29</f>
        <v>0</v>
      </c>
      <c r="H29" s="19">
        <f>STATS_Total_Ind!H29+STATS_Total_Grp!H29</f>
        <v>0</v>
      </c>
      <c r="I29" s="19">
        <f>STATS_Total_Ind!I29+STATS_Total_Grp!I29</f>
        <v>0</v>
      </c>
      <c r="J29" s="19">
        <f>STATS_Total_Ind!J29+STATS_Total_Grp!J29</f>
        <v>0</v>
      </c>
      <c r="K29" s="19">
        <f>STATS_Total_Ind!K29+STATS_Total_Grp!K29</f>
        <v>0</v>
      </c>
      <c r="L29" s="19">
        <f>STATS_Total_Ind!L29+STATS_Total_Grp!L29</f>
        <v>0</v>
      </c>
      <c r="M29" s="19">
        <f>STATS_Total_Ind!M29+STATS_Total_Grp!M29</f>
        <v>0</v>
      </c>
      <c r="N29" s="19">
        <f>STATS_Total_Ind!N29+STATS_Total_Grp!N29</f>
        <v>0</v>
      </c>
      <c r="O29" s="19">
        <f>STATS_Total_Ind!O29+STATS_Total_Grp!O29</f>
        <v>0</v>
      </c>
      <c r="P29" s="19">
        <f>STATS_Total_Ind!P29+STATS_Total_Grp!P29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19">
        <f>STATS_Total_Ind!F32+STATS_Total_Grp!F32</f>
        <v>0</v>
      </c>
      <c r="G32" s="19">
        <f>STATS_Total_Ind!G32+STATS_Total_Grp!G32</f>
        <v>0</v>
      </c>
      <c r="H32" s="19">
        <f>STATS_Total_Ind!H32+STATS_Total_Grp!H32</f>
        <v>0</v>
      </c>
      <c r="I32" s="19">
        <f>STATS_Total_Ind!I32+STATS_Total_Grp!I32</f>
        <v>0</v>
      </c>
      <c r="J32" s="19">
        <f>STATS_Total_Ind!J32+STATS_Total_Grp!J32</f>
        <v>0</v>
      </c>
      <c r="K32" s="19">
        <f>STATS_Total_Ind!K32+STATS_Total_Grp!K32</f>
        <v>0</v>
      </c>
      <c r="L32" s="19">
        <f>STATS_Total_Ind!L32+STATS_Total_Grp!L32</f>
        <v>0</v>
      </c>
      <c r="M32" s="19">
        <f>STATS_Total_Ind!M32+STATS_Total_Grp!M32</f>
        <v>0</v>
      </c>
      <c r="N32" s="19">
        <f>STATS_Total_Ind!N32+STATS_Total_Grp!N32</f>
        <v>0</v>
      </c>
      <c r="O32" s="19">
        <f>STATS_Total_Ind!O32+STATS_Total_Grp!O32</f>
        <v>0</v>
      </c>
      <c r="P32" s="19">
        <f>STATS_Total_Ind!P32+STATS_Total_Grp!P32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STATS_Total_Ind!F33+STATS_Total_Grp!F33</f>
        <v>0</v>
      </c>
      <c r="G33" s="19">
        <f>STATS_Total_Ind!G33+STATS_Total_Grp!G33</f>
        <v>0</v>
      </c>
      <c r="H33" s="19">
        <f>STATS_Total_Ind!H33+STATS_Total_Grp!H33</f>
        <v>0</v>
      </c>
      <c r="I33" s="19">
        <f>STATS_Total_Ind!I33+STATS_Total_Grp!I33</f>
        <v>0</v>
      </c>
      <c r="J33" s="19">
        <f>STATS_Total_Ind!J33+STATS_Total_Grp!J33</f>
        <v>0</v>
      </c>
      <c r="K33" s="19">
        <f>STATS_Total_Ind!K33+STATS_Total_Grp!K33</f>
        <v>0</v>
      </c>
      <c r="L33" s="19">
        <f>STATS_Total_Ind!L33+STATS_Total_Grp!L33</f>
        <v>0</v>
      </c>
      <c r="M33" s="19">
        <f>STATS_Total_Ind!M33+STATS_Total_Grp!M33</f>
        <v>0</v>
      </c>
      <c r="N33" s="19">
        <f>STATS_Total_Ind!N33+STATS_Total_Grp!N33</f>
        <v>0</v>
      </c>
      <c r="O33" s="19">
        <f>STATS_Total_Ind!O33+STATS_Total_Grp!O33</f>
        <v>0</v>
      </c>
      <c r="P33" s="19">
        <f>STATS_Total_Ind!P33+STATS_Total_Grp!P33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STATS_Total_Ind!F34+STATS_Total_Grp!F34</f>
        <v>0</v>
      </c>
      <c r="G34" s="19">
        <f>STATS_Total_Ind!G34+STATS_Total_Grp!G34</f>
        <v>0</v>
      </c>
      <c r="H34" s="19">
        <f>STATS_Total_Ind!H34+STATS_Total_Grp!H34</f>
        <v>0</v>
      </c>
      <c r="I34" s="19">
        <f>STATS_Total_Ind!I34+STATS_Total_Grp!I34</f>
        <v>0</v>
      </c>
      <c r="J34" s="19">
        <f>STATS_Total_Ind!J34+STATS_Total_Grp!J34</f>
        <v>0</v>
      </c>
      <c r="K34" s="19">
        <f>STATS_Total_Ind!K34+STATS_Total_Grp!K34</f>
        <v>0</v>
      </c>
      <c r="L34" s="19">
        <f>STATS_Total_Ind!L34+STATS_Total_Grp!L34</f>
        <v>0</v>
      </c>
      <c r="M34" s="19">
        <f>STATS_Total_Ind!M34+STATS_Total_Grp!M34</f>
        <v>0</v>
      </c>
      <c r="N34" s="19">
        <f>STATS_Total_Ind!N34+STATS_Total_Grp!N34</f>
        <v>0</v>
      </c>
      <c r="O34" s="19">
        <f>STATS_Total_Ind!O34+STATS_Total_Grp!O34</f>
        <v>0</v>
      </c>
      <c r="P34" s="19">
        <f>STATS_Total_Ind!P34+STATS_Total_Grp!P34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STATS_Total_Ind!F35+STATS_Total_Grp!F35</f>
        <v>0</v>
      </c>
      <c r="G35" s="19">
        <f>STATS_Total_Ind!G35+STATS_Total_Grp!G35</f>
        <v>0</v>
      </c>
      <c r="H35" s="19">
        <f>STATS_Total_Ind!H35+STATS_Total_Grp!H35</f>
        <v>0</v>
      </c>
      <c r="I35" s="19">
        <f>STATS_Total_Ind!I35+STATS_Total_Grp!I35</f>
        <v>0</v>
      </c>
      <c r="J35" s="19">
        <f>STATS_Total_Ind!J35+STATS_Total_Grp!J35</f>
        <v>0</v>
      </c>
      <c r="K35" s="19">
        <f>STATS_Total_Ind!K35+STATS_Total_Grp!K35</f>
        <v>0</v>
      </c>
      <c r="L35" s="19">
        <f>STATS_Total_Ind!L35+STATS_Total_Grp!L35</f>
        <v>0</v>
      </c>
      <c r="M35" s="19">
        <f>STATS_Total_Ind!M35+STATS_Total_Grp!M35</f>
        <v>0</v>
      </c>
      <c r="N35" s="19">
        <f>STATS_Total_Ind!N35+STATS_Total_Grp!N35</f>
        <v>0</v>
      </c>
      <c r="O35" s="19">
        <f>STATS_Total_Ind!O35+STATS_Total_Grp!O35</f>
        <v>0</v>
      </c>
      <c r="P35" s="19">
        <f>STATS_Total_Ind!P35+STATS_Total_Grp!P35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STATS_Total_Ind!F36+STATS_Total_Grp!F36</f>
        <v>0</v>
      </c>
      <c r="G36" s="19">
        <f>STATS_Total_Ind!G36+STATS_Total_Grp!G36</f>
        <v>0</v>
      </c>
      <c r="H36" s="19">
        <f>STATS_Total_Ind!H36+STATS_Total_Grp!H36</f>
        <v>0</v>
      </c>
      <c r="I36" s="19">
        <f>STATS_Total_Ind!I36+STATS_Total_Grp!I36</f>
        <v>0</v>
      </c>
      <c r="J36" s="19">
        <f>STATS_Total_Ind!J36+STATS_Total_Grp!J36</f>
        <v>0</v>
      </c>
      <c r="K36" s="19">
        <f>STATS_Total_Ind!K36+STATS_Total_Grp!K36</f>
        <v>0</v>
      </c>
      <c r="L36" s="19">
        <f>STATS_Total_Ind!L36+STATS_Total_Grp!L36</f>
        <v>0</v>
      </c>
      <c r="M36" s="19">
        <f>STATS_Total_Ind!M36+STATS_Total_Grp!M36</f>
        <v>0</v>
      </c>
      <c r="N36" s="19">
        <f>STATS_Total_Ind!N36+STATS_Total_Grp!N36</f>
        <v>0</v>
      </c>
      <c r="O36" s="19">
        <f>STATS_Total_Ind!O36+STATS_Total_Grp!O36</f>
        <v>0</v>
      </c>
      <c r="P36" s="19">
        <f>STATS_Total_Ind!P36+STATS_Total_Grp!P36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436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438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438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</row>
    <row r="59" spans="4:17" x14ac:dyDescent="0.55000000000000004">
      <c r="D59" s="1" t="s">
        <v>462</v>
      </c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8">G42/G41</f>
        <v>#DIV/0!</v>
      </c>
      <c r="H60" s="163" t="e">
        <f t="shared" si="48"/>
        <v>#DIV/0!</v>
      </c>
      <c r="I60" s="163" t="e">
        <f t="shared" si="48"/>
        <v>#DIV/0!</v>
      </c>
      <c r="J60" s="163" t="e">
        <f t="shared" si="48"/>
        <v>#DIV/0!</v>
      </c>
      <c r="K60" s="163" t="e">
        <f t="shared" si="48"/>
        <v>#DIV/0!</v>
      </c>
      <c r="L60" s="163" t="e">
        <f t="shared" si="48"/>
        <v>#DIV/0!</v>
      </c>
      <c r="M60" s="163" t="e">
        <f t="shared" si="48"/>
        <v>#DIV/0!</v>
      </c>
      <c r="N60" s="163" t="e">
        <f t="shared" si="48"/>
        <v>#DIV/0!</v>
      </c>
      <c r="O60" s="163" t="e">
        <f t="shared" si="48"/>
        <v>#DIV/0!</v>
      </c>
      <c r="P60" s="163" t="e">
        <f t="shared" si="48"/>
        <v>#DIV/0!</v>
      </c>
    </row>
    <row r="61" spans="4:17" x14ac:dyDescent="0.55000000000000004">
      <c r="D61" s="162" t="s">
        <v>464</v>
      </c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9">G43/G41</f>
        <v>#DIV/0!</v>
      </c>
      <c r="H62" s="163" t="e">
        <f t="shared" si="49"/>
        <v>#DIV/0!</v>
      </c>
      <c r="I62" s="163" t="e">
        <f t="shared" si="49"/>
        <v>#DIV/0!</v>
      </c>
      <c r="J62" s="163" t="e">
        <f t="shared" si="49"/>
        <v>#DIV/0!</v>
      </c>
      <c r="K62" s="163" t="e">
        <f t="shared" si="49"/>
        <v>#DIV/0!</v>
      </c>
      <c r="L62" s="163" t="e">
        <f t="shared" si="49"/>
        <v>#DIV/0!</v>
      </c>
      <c r="M62" s="163" t="e">
        <f t="shared" si="49"/>
        <v>#DIV/0!</v>
      </c>
      <c r="N62" s="163" t="e">
        <f t="shared" si="49"/>
        <v>#DIV/0!</v>
      </c>
      <c r="O62" s="163" t="e">
        <f t="shared" si="49"/>
        <v>#DIV/0!</v>
      </c>
      <c r="P62" s="163" t="e">
        <f t="shared" si="49"/>
        <v>#DIV/0!</v>
      </c>
      <c r="Q62" s="162"/>
    </row>
    <row r="63" spans="4:17" x14ac:dyDescent="0.55000000000000004">
      <c r="D63" s="162" t="s">
        <v>437</v>
      </c>
      <c r="F63" s="184" t="e">
        <f t="shared" ref="F63:O63" si="50">F42/F43*1000</f>
        <v>#DIV/0!</v>
      </c>
      <c r="G63" s="184" t="e">
        <f t="shared" si="50"/>
        <v>#DIV/0!</v>
      </c>
      <c r="H63" s="184" t="e">
        <f t="shared" si="50"/>
        <v>#DIV/0!</v>
      </c>
      <c r="I63" s="184" t="e">
        <f t="shared" ref="I63" si="51">I42/I43*1000</f>
        <v>#DIV/0!</v>
      </c>
      <c r="J63" s="184" t="e">
        <f t="shared" si="50"/>
        <v>#DIV/0!</v>
      </c>
      <c r="K63" s="184" t="e">
        <f t="shared" si="50"/>
        <v>#DIV/0!</v>
      </c>
      <c r="L63" s="184" t="e">
        <f t="shared" ref="L63:M63" si="52">L42/L43*1000</f>
        <v>#DIV/0!</v>
      </c>
      <c r="M63" s="184" t="e">
        <f t="shared" si="52"/>
        <v>#DIV/0!</v>
      </c>
      <c r="N63" s="184" t="e">
        <f t="shared" si="50"/>
        <v>#DIV/0!</v>
      </c>
      <c r="O63" s="184" t="e">
        <f t="shared" si="50"/>
        <v>#DIV/0!</v>
      </c>
      <c r="P63" s="184" t="e">
        <f t="shared" ref="P63" si="53">P42/P43*1000</f>
        <v>#DIV/0!</v>
      </c>
      <c r="Q63" s="162"/>
    </row>
  </sheetData>
  <sheetProtection algorithmName="SHA-256" hashValue="i7mz+3bZszcpOg6IM6w/YVOGoH/xQVdDIpLJ0xHgAG4=" saltValue="8m2JqN93aahWiC8QXSH/Sg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19">
        <f>SUM(DISPUTES_IndOS_Adv:DISPUTES_IndIS_NonAdv!A2)</f>
        <v>4212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19">
        <f>SUM(DISPUTES_IndOS_Adv:DISPUTES_IndIS_NonAdv!F14)</f>
        <v>0</v>
      </c>
      <c r="G14" s="19">
        <f>SUM(DISPUTES_IndOS_Adv:DISPUTES_IndIS_NonAdv!G14)</f>
        <v>0</v>
      </c>
      <c r="H14" s="19">
        <f>SUM(DISPUTES_IndOS_Adv:DISPUTES_IndIS_NonAdv!H14)</f>
        <v>0</v>
      </c>
      <c r="I14" s="19">
        <f>SUM(DISPUTES_IndOS_Adv:DISPUTES_IndIS_NonAdv!I14)</f>
        <v>0</v>
      </c>
      <c r="J14" s="19">
        <f>SUM(DISPUTES_IndOS_Adv:DISPUTES_IndIS_NonAdv!J14)</f>
        <v>0</v>
      </c>
      <c r="K14" s="19">
        <f>SUM(DISPUTES_IndOS_Adv:DISPUTES_IndIS_NonAdv!K14)</f>
        <v>0</v>
      </c>
      <c r="L14" s="19">
        <f>SUM(DISPUTES_IndOS_Adv:DISPUTES_IndIS_NonAdv!L14)</f>
        <v>0</v>
      </c>
      <c r="M14" s="19">
        <f>SUM(DISPUTES_IndOS_Adv:DISPUTES_IndIS_NonAdv!M14)</f>
        <v>0</v>
      </c>
      <c r="N14" s="19">
        <f>SUM(DISPUTES_IndOS_Adv:DISPUTES_IndIS_NonAdv!N14)</f>
        <v>0</v>
      </c>
      <c r="O14" s="19">
        <f>SUM(DISPUTES_IndOS_Adv:DISPUTES_IndIS_NonAdv!O14)</f>
        <v>0</v>
      </c>
      <c r="P14" s="19">
        <f>SUM(DISPUTES_IndOS_Adv:DISPUTES_IndIS_NonAdv!P14)</f>
        <v>0</v>
      </c>
      <c r="Q14" s="19">
        <f>SUM(DISPUTES_IndOS_Adv:DISPUTES_IndIS_NonAdv!Q14)</f>
        <v>0</v>
      </c>
      <c r="R14" s="19">
        <f>SUM(DISPUTES_IndOS_Adv:DISPUTES_IndIS_NonAdv!R14)</f>
        <v>0</v>
      </c>
      <c r="S14" s="19">
        <f>SUM(DISPUTES_IndOS_Adv:DISPUTES_IndIS_NonAdv!S14)</f>
        <v>0</v>
      </c>
      <c r="T14" s="19">
        <f>SUM(DISPUTES_IndOS_Adv:DISPUTES_IndIS_NonAdv!T14)</f>
        <v>0</v>
      </c>
      <c r="U14" s="19">
        <f>SUM(DISPUTES_IndOS_Adv:DISPUTES_IndIS_NonAdv!U14)</f>
        <v>0</v>
      </c>
      <c r="V14" s="19">
        <f>SUM(DISPUTES_IndOS_Adv:DISPUTES_IndIS_NonAdv!V14)</f>
        <v>0</v>
      </c>
      <c r="W14" s="19">
        <f>SUM(DISPUTES_IndOS_Adv:DISPUTES_IndIS_NonAdv!W14)</f>
        <v>0</v>
      </c>
      <c r="X14" s="19">
        <f>SUM(DISPUTES_IndOS_Adv:DISPUTES_IndIS_NonAdv!X14)</f>
        <v>0</v>
      </c>
      <c r="Y14" s="19">
        <f>SUM(DISPUTES_IndOS_Adv:DISPUTES_IndIS_NonAdv!Y14)</f>
        <v>0</v>
      </c>
      <c r="Z14" s="19">
        <f>SUM(DISPUTES_IndOS_Adv:DISPUTES_IndIS_NonAdv!Z14)</f>
        <v>0</v>
      </c>
      <c r="AA14" s="19">
        <f>SUM(DISPUTES_IndOS_Adv:DISPUTES_IndIS_NonAdv!AA14)</f>
        <v>0</v>
      </c>
      <c r="AB14" s="19">
        <f>SUM(DISPUTES_IndOS_Adv:DISPUTES_IndIS_NonAdv!AB14)</f>
        <v>0</v>
      </c>
      <c r="AC14" s="19">
        <f>SUM(DISPUTES_IndOS_Adv:DISPUTES_IndIS_NonAdv!AC14)</f>
        <v>0</v>
      </c>
      <c r="AD14" s="19">
        <f>SUM(DISPUTES_IndOS_Adv:DISPUTES_IndIS_NonAdv!AD14)</f>
        <v>0</v>
      </c>
      <c r="AE14" s="19">
        <f>SUM(DISPUTES_IndOS_Adv:DISPUTES_IndIS_NonAdv!AE14)</f>
        <v>0</v>
      </c>
      <c r="AF14" s="19">
        <f>SUM(DISPUTES_IndOS_Adv:DISPUTES_IndIS_NonAdv!AF14)</f>
        <v>0</v>
      </c>
      <c r="AG14" s="19">
        <f>SUM(DISPUTES_IndOS_Adv:DISPUTES_IndIS_NonAdv!AG14)</f>
        <v>0</v>
      </c>
      <c r="AH14" s="19">
        <f>SUM(DISPUTES_IndOS_Adv:DISPUTES_IndIS_NonAdv!AH14)</f>
        <v>0</v>
      </c>
      <c r="AI14" s="19">
        <f>SUM(DISPUTES_IndOS_Adv:DISPUTES_IndIS_NonAdv!AI14)</f>
        <v>0</v>
      </c>
      <c r="AJ14" s="19">
        <f>SUM(DISPUTES_IndOS_Adv:DISPUTES_IndIS_NonAdv!AJ14)</f>
        <v>0</v>
      </c>
      <c r="AK14" s="19">
        <f>SUM(DISPUTES_IndOS_Adv:DISPUTES_IndIS_NonAdv!AK14)</f>
        <v>0</v>
      </c>
      <c r="AL14" s="19">
        <f>SUM(DISPUTES_IndOS_Adv:DISPUTES_IndIS_NonAdv!AL14)</f>
        <v>0</v>
      </c>
      <c r="AM14" s="19">
        <f>SUM(DISPUTES_IndOS_Adv:DISPUTES_IndIS_NonAdv!AM14)</f>
        <v>0</v>
      </c>
      <c r="AN14" s="19">
        <f>SUM(DISPUTES_IndOS_Adv:DISPUTES_IndIS_NonAdv!AN14)</f>
        <v>0</v>
      </c>
      <c r="AO14" s="19">
        <f>SUM(DISPUTES_IndOS_Adv:DISPUTES_IndIS_NonAdv!AO14)</f>
        <v>0</v>
      </c>
      <c r="AP14" s="19">
        <f>SUM(DISPUTES_IndOS_Adv:DISPUTES_IndIS_NonAdv!AP14)</f>
        <v>0</v>
      </c>
      <c r="AQ14" s="19">
        <f>SUM(DISPUTES_IndOS_Adv:DISPUTES_IndIS_NonAdv!AQ14)</f>
        <v>0</v>
      </c>
      <c r="AR14" s="19">
        <f>SUM(DISPUTES_IndOS_Adv:DISPUTES_IndIS_NonAdv!AR14)</f>
        <v>0</v>
      </c>
      <c r="AS14" s="19">
        <f>SUM(DISPUTES_IndOS_Adv:DISPUTES_IndIS_NonAdv!AS14)</f>
        <v>0</v>
      </c>
      <c r="AT14" s="19">
        <f>SUM(DISPUTES_IndOS_Adv:DISPUTES_IndIS_NonAdv!AT14)</f>
        <v>0</v>
      </c>
      <c r="AU14" s="19">
        <f>SUM(DISPUTES_IndOS_Adv:DISPUTES_IndIS_NonAdv!AU14)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19">
        <f>SUM(DISPUTES_IndOS_Adv:DISPUTES_IndIS_NonAdv!F16)</f>
        <v>0</v>
      </c>
      <c r="G16" s="19">
        <f>SUM(DISPUTES_IndOS_Adv:DISPUTES_IndIS_NonAdv!G16)</f>
        <v>0</v>
      </c>
      <c r="H16" s="19">
        <f>SUM(DISPUTES_IndOS_Adv:DISPUTES_IndIS_NonAdv!H16)</f>
        <v>0</v>
      </c>
      <c r="I16" s="19">
        <f>SUM(DISPUTES_IndOS_Adv:DISPUTES_IndIS_NonAdv!I16)</f>
        <v>0</v>
      </c>
      <c r="J16" s="19">
        <f>SUM(DISPUTES_IndOS_Adv:DISPUTES_IndIS_NonAdv!J16)</f>
        <v>0</v>
      </c>
      <c r="K16" s="19">
        <f>SUM(DISPUTES_IndOS_Adv:DISPUTES_IndIS_NonAdv!K16)</f>
        <v>0</v>
      </c>
      <c r="L16" s="19">
        <f>SUM(DISPUTES_IndOS_Adv:DISPUTES_IndIS_NonAdv!L16)</f>
        <v>0</v>
      </c>
      <c r="M16" s="19">
        <f>SUM(DISPUTES_IndOS_Adv:DISPUTES_IndIS_NonAdv!M16)</f>
        <v>0</v>
      </c>
      <c r="N16" s="19">
        <f>SUM(DISPUTES_IndOS_Adv:DISPUTES_IndIS_NonAdv!N16)</f>
        <v>0</v>
      </c>
      <c r="O16" s="19">
        <f>SUM(DISPUTES_IndOS_Adv:DISPUTES_IndIS_NonAdv!O16)</f>
        <v>0</v>
      </c>
      <c r="P16" s="19">
        <f>SUM(DISPUTES_IndOS_Adv:DISPUTES_IndIS_NonAdv!P16)</f>
        <v>0</v>
      </c>
      <c r="Q16" s="19">
        <f>SUM(DISPUTES_IndOS_Adv:DISPUTES_IndIS_NonAdv!Q16)</f>
        <v>0</v>
      </c>
      <c r="R16" s="19">
        <f>SUM(DISPUTES_IndOS_Adv:DISPUTES_IndIS_NonAdv!R16)</f>
        <v>0</v>
      </c>
      <c r="S16" s="19">
        <f>SUM(DISPUTES_IndOS_Adv:DISPUTES_IndIS_NonAdv!S16)</f>
        <v>0</v>
      </c>
      <c r="T16" s="19">
        <f>SUM(DISPUTES_IndOS_Adv:DISPUTES_IndIS_NonAdv!T16)</f>
        <v>0</v>
      </c>
      <c r="U16" s="19">
        <f>SUM(DISPUTES_IndOS_Adv:DISPUTES_IndIS_NonAdv!U16)</f>
        <v>0</v>
      </c>
      <c r="V16" s="19">
        <f>SUM(DISPUTES_IndOS_Adv:DISPUTES_IndIS_NonAdv!V16)</f>
        <v>0</v>
      </c>
      <c r="W16" s="19">
        <f>SUM(DISPUTES_IndOS_Adv:DISPUTES_IndIS_NonAdv!W16)</f>
        <v>0</v>
      </c>
      <c r="X16" s="19">
        <f>SUM(DISPUTES_IndOS_Adv:DISPUTES_IndIS_NonAdv!X16)</f>
        <v>0</v>
      </c>
      <c r="Y16" s="19">
        <f>SUM(DISPUTES_IndOS_Adv:DISPUTES_IndIS_NonAdv!Y16)</f>
        <v>0</v>
      </c>
      <c r="Z16" s="19">
        <f>SUM(DISPUTES_IndOS_Adv:DISPUTES_IndIS_NonAdv!Z16)</f>
        <v>0</v>
      </c>
      <c r="AA16" s="19">
        <f>SUM(DISPUTES_IndOS_Adv:DISPUTES_IndIS_NonAdv!AA16)</f>
        <v>0</v>
      </c>
      <c r="AB16" s="19">
        <f>SUM(DISPUTES_IndOS_Adv:DISPUTES_IndIS_NonAdv!AB16)</f>
        <v>0</v>
      </c>
      <c r="AC16" s="19">
        <f>SUM(DISPUTES_IndOS_Adv:DISPUTES_IndIS_NonAdv!AC16)</f>
        <v>0</v>
      </c>
      <c r="AD16" s="19">
        <f>SUM(DISPUTES_IndOS_Adv:DISPUTES_IndIS_NonAdv!AD16)</f>
        <v>0</v>
      </c>
      <c r="AE16" s="19">
        <f>SUM(DISPUTES_IndOS_Adv:DISPUTES_IndIS_NonAdv!AE16)</f>
        <v>0</v>
      </c>
      <c r="AF16" s="19">
        <f>SUM(DISPUTES_IndOS_Adv:DISPUTES_IndIS_NonAdv!AF16)</f>
        <v>0</v>
      </c>
      <c r="AG16" s="19">
        <f>SUM(DISPUTES_IndOS_Adv:DISPUTES_IndIS_NonAdv!AG16)</f>
        <v>0</v>
      </c>
      <c r="AH16" s="19">
        <f>SUM(DISPUTES_IndOS_Adv:DISPUTES_IndIS_NonAdv!AH16)</f>
        <v>0</v>
      </c>
      <c r="AI16" s="19">
        <f>SUM(DISPUTES_IndOS_Adv:DISPUTES_IndIS_NonAdv!AI16)</f>
        <v>0</v>
      </c>
      <c r="AJ16" s="19">
        <f>SUM(DISPUTES_IndOS_Adv:DISPUTES_IndIS_NonAdv!AJ16)</f>
        <v>0</v>
      </c>
      <c r="AK16" s="19">
        <f>SUM(DISPUTES_IndOS_Adv:DISPUTES_IndIS_NonAdv!AK16)</f>
        <v>0</v>
      </c>
      <c r="AL16" s="19">
        <f>SUM(DISPUTES_IndOS_Adv:DISPUTES_IndIS_NonAdv!AL16)</f>
        <v>0</v>
      </c>
      <c r="AM16" s="19">
        <f>SUM(DISPUTES_IndOS_Adv:DISPUTES_IndIS_NonAdv!AM16)</f>
        <v>0</v>
      </c>
      <c r="AN16" s="19">
        <f>SUM(DISPUTES_IndOS_Adv:DISPUTES_IndIS_NonAdv!AN16)</f>
        <v>0</v>
      </c>
      <c r="AO16" s="19">
        <f>SUM(DISPUTES_IndOS_Adv:DISPUTES_IndIS_NonAdv!AO16)</f>
        <v>0</v>
      </c>
      <c r="AP16" s="19">
        <f>SUM(DISPUTES_IndOS_Adv:DISPUTES_IndIS_NonAdv!AP16)</f>
        <v>0</v>
      </c>
      <c r="AQ16" s="19">
        <f>SUM(DISPUTES_IndOS_Adv:DISPUTES_IndIS_NonAdv!AQ16)</f>
        <v>0</v>
      </c>
      <c r="AR16" s="19">
        <f>SUM(DISPUTES_IndOS_Adv:DISPUTES_IndIS_NonAdv!AR16)</f>
        <v>0</v>
      </c>
      <c r="AS16" s="19">
        <f>SUM(DISPUTES_IndOS_Adv:DISPUTES_IndIS_NonAdv!AS16)</f>
        <v>0</v>
      </c>
      <c r="AT16" s="19">
        <f>SUM(DISPUTES_IndOS_Adv:DISPUTES_IndIS_NonAdv!AT16)</f>
        <v>0</v>
      </c>
      <c r="AU16" s="19">
        <f>SUM(DISPUTES_IndOS_Adv:DISPUTES_IndIS_NonAdv!AU16)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19">
        <f>SUM(DISPUTES_IndOS_Adv:DISPUTES_IndIS_NonAdv!F17)</f>
        <v>0</v>
      </c>
      <c r="G17" s="19">
        <f>SUM(DISPUTES_IndOS_Adv:DISPUTES_IndIS_NonAdv!G17)</f>
        <v>0</v>
      </c>
      <c r="H17" s="19">
        <f>SUM(DISPUTES_IndOS_Adv:DISPUTES_IndIS_NonAdv!H17)</f>
        <v>0</v>
      </c>
      <c r="I17" s="19">
        <f>SUM(DISPUTES_IndOS_Adv:DISPUTES_IndIS_NonAdv!I17)</f>
        <v>0</v>
      </c>
      <c r="J17" s="19">
        <f>SUM(DISPUTES_IndOS_Adv:DISPUTES_IndIS_NonAdv!J17)</f>
        <v>0</v>
      </c>
      <c r="K17" s="19">
        <f>SUM(DISPUTES_IndOS_Adv:DISPUTES_IndIS_NonAdv!K17)</f>
        <v>0</v>
      </c>
      <c r="L17" s="19">
        <f>SUM(DISPUTES_IndOS_Adv:DISPUTES_IndIS_NonAdv!L17)</f>
        <v>0</v>
      </c>
      <c r="M17" s="19">
        <f>SUM(DISPUTES_IndOS_Adv:DISPUTES_IndIS_NonAdv!M17)</f>
        <v>0</v>
      </c>
      <c r="N17" s="19">
        <f>SUM(DISPUTES_IndOS_Adv:DISPUTES_IndIS_NonAdv!N17)</f>
        <v>0</v>
      </c>
      <c r="O17" s="19">
        <f>SUM(DISPUTES_IndOS_Adv:DISPUTES_IndIS_NonAdv!O17)</f>
        <v>0</v>
      </c>
      <c r="P17" s="19">
        <f>SUM(DISPUTES_IndOS_Adv:DISPUTES_IndIS_NonAdv!P17)</f>
        <v>0</v>
      </c>
      <c r="Q17" s="19">
        <f>SUM(DISPUTES_IndOS_Adv:DISPUTES_IndIS_NonAdv!Q17)</f>
        <v>0</v>
      </c>
      <c r="R17" s="19">
        <f>SUM(DISPUTES_IndOS_Adv:DISPUTES_IndIS_NonAdv!R17)</f>
        <v>0</v>
      </c>
      <c r="S17" s="19">
        <f>SUM(DISPUTES_IndOS_Adv:DISPUTES_IndIS_NonAdv!S17)</f>
        <v>0</v>
      </c>
      <c r="T17" s="19">
        <f>SUM(DISPUTES_IndOS_Adv:DISPUTES_IndIS_NonAdv!T17)</f>
        <v>0</v>
      </c>
      <c r="U17" s="19">
        <f>SUM(DISPUTES_IndOS_Adv:DISPUTES_IndIS_NonAdv!U17)</f>
        <v>0</v>
      </c>
      <c r="V17" s="19">
        <f>SUM(DISPUTES_IndOS_Adv:DISPUTES_IndIS_NonAdv!V17)</f>
        <v>0</v>
      </c>
      <c r="W17" s="19">
        <f>SUM(DISPUTES_IndOS_Adv:DISPUTES_IndIS_NonAdv!W17)</f>
        <v>0</v>
      </c>
      <c r="X17" s="19">
        <f>SUM(DISPUTES_IndOS_Adv:DISPUTES_IndIS_NonAdv!X17)</f>
        <v>0</v>
      </c>
      <c r="Y17" s="19">
        <f>SUM(DISPUTES_IndOS_Adv:DISPUTES_IndIS_NonAdv!Y17)</f>
        <v>0</v>
      </c>
      <c r="Z17" s="19">
        <f>SUM(DISPUTES_IndOS_Adv:DISPUTES_IndIS_NonAdv!Z17)</f>
        <v>0</v>
      </c>
      <c r="AA17" s="19">
        <f>SUM(DISPUTES_IndOS_Adv:DISPUTES_IndIS_NonAdv!AA17)</f>
        <v>0</v>
      </c>
      <c r="AB17" s="19">
        <f>SUM(DISPUTES_IndOS_Adv:DISPUTES_IndIS_NonAdv!AB17)</f>
        <v>0</v>
      </c>
      <c r="AC17" s="19">
        <f>SUM(DISPUTES_IndOS_Adv:DISPUTES_IndIS_NonAdv!AC17)</f>
        <v>0</v>
      </c>
      <c r="AD17" s="19">
        <f>SUM(DISPUTES_IndOS_Adv:DISPUTES_IndIS_NonAdv!AD17)</f>
        <v>0</v>
      </c>
      <c r="AE17" s="19">
        <f>SUM(DISPUTES_IndOS_Adv:DISPUTES_IndIS_NonAdv!AE17)</f>
        <v>0</v>
      </c>
      <c r="AF17" s="19">
        <f>SUM(DISPUTES_IndOS_Adv:DISPUTES_IndIS_NonAdv!AF17)</f>
        <v>0</v>
      </c>
      <c r="AG17" s="19">
        <f>SUM(DISPUTES_IndOS_Adv:DISPUTES_IndIS_NonAdv!AG17)</f>
        <v>0</v>
      </c>
      <c r="AH17" s="19">
        <f>SUM(DISPUTES_IndOS_Adv:DISPUTES_IndIS_NonAdv!AH17)</f>
        <v>0</v>
      </c>
      <c r="AI17" s="19">
        <f>SUM(DISPUTES_IndOS_Adv:DISPUTES_IndIS_NonAdv!AI17)</f>
        <v>0</v>
      </c>
      <c r="AJ17" s="19">
        <f>SUM(DISPUTES_IndOS_Adv:DISPUTES_IndIS_NonAdv!AJ17)</f>
        <v>0</v>
      </c>
      <c r="AK17" s="19">
        <f>SUM(DISPUTES_IndOS_Adv:DISPUTES_IndIS_NonAdv!AK17)</f>
        <v>0</v>
      </c>
      <c r="AL17" s="19">
        <f>SUM(DISPUTES_IndOS_Adv:DISPUTES_IndIS_NonAdv!AL17)</f>
        <v>0</v>
      </c>
      <c r="AM17" s="19">
        <f>SUM(DISPUTES_IndOS_Adv:DISPUTES_IndIS_NonAdv!AM17)</f>
        <v>0</v>
      </c>
      <c r="AN17" s="19">
        <f>SUM(DISPUTES_IndOS_Adv:DISPUTES_IndIS_NonAdv!AN17)</f>
        <v>0</v>
      </c>
      <c r="AO17" s="19">
        <f>SUM(DISPUTES_IndOS_Adv:DISPUTES_IndIS_NonAdv!AO17)</f>
        <v>0</v>
      </c>
      <c r="AP17" s="19">
        <f>SUM(DISPUTES_IndOS_Adv:DISPUTES_IndIS_NonAdv!AP17)</f>
        <v>0</v>
      </c>
      <c r="AQ17" s="19">
        <f>SUM(DISPUTES_IndOS_Adv:DISPUTES_IndIS_NonAdv!AQ17)</f>
        <v>0</v>
      </c>
      <c r="AR17" s="19">
        <f>SUM(DISPUTES_IndOS_Adv:DISPUTES_IndIS_NonAdv!AR17)</f>
        <v>0</v>
      </c>
      <c r="AS17" s="19">
        <f>SUM(DISPUTES_IndOS_Adv:DISPUTES_IndIS_NonAdv!AS17)</f>
        <v>0</v>
      </c>
      <c r="AT17" s="19">
        <f>SUM(DISPUTES_IndOS_Adv:DISPUTES_IndIS_NonAdv!AT17)</f>
        <v>0</v>
      </c>
      <c r="AU17" s="19">
        <f>SUM(DISPUTES_IndOS_Adv:DISPUTES_IndIS_NonAdv!AU17)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19">
        <f>SUM(DISPUTES_IndOS_Adv:DISPUTES_IndIS_NonAdv!F18)</f>
        <v>0</v>
      </c>
      <c r="G18" s="19">
        <f>SUM(DISPUTES_IndOS_Adv:DISPUTES_IndIS_NonAdv!G18)</f>
        <v>0</v>
      </c>
      <c r="H18" s="19">
        <f>SUM(DISPUTES_IndOS_Adv:DISPUTES_IndIS_NonAdv!H18)</f>
        <v>0</v>
      </c>
      <c r="I18" s="19">
        <f>SUM(DISPUTES_IndOS_Adv:DISPUTES_IndIS_NonAdv!I18)</f>
        <v>0</v>
      </c>
      <c r="J18" s="19">
        <f>SUM(DISPUTES_IndOS_Adv:DISPUTES_IndIS_NonAdv!J18)</f>
        <v>0</v>
      </c>
      <c r="K18" s="19">
        <f>SUM(DISPUTES_IndOS_Adv:DISPUTES_IndIS_NonAdv!K18)</f>
        <v>0</v>
      </c>
      <c r="L18" s="19">
        <f>SUM(DISPUTES_IndOS_Adv:DISPUTES_IndIS_NonAdv!L18)</f>
        <v>0</v>
      </c>
      <c r="M18" s="19">
        <f>SUM(DISPUTES_IndOS_Adv:DISPUTES_IndIS_NonAdv!M18)</f>
        <v>0</v>
      </c>
      <c r="N18" s="19">
        <f>SUM(DISPUTES_IndOS_Adv:DISPUTES_IndIS_NonAdv!N18)</f>
        <v>0</v>
      </c>
      <c r="O18" s="19">
        <f>SUM(DISPUTES_IndOS_Adv:DISPUTES_IndIS_NonAdv!O18)</f>
        <v>0</v>
      </c>
      <c r="P18" s="19">
        <f>SUM(DISPUTES_IndOS_Adv:DISPUTES_IndIS_NonAdv!P18)</f>
        <v>0</v>
      </c>
      <c r="Q18" s="19">
        <f>SUM(DISPUTES_IndOS_Adv:DISPUTES_IndIS_NonAdv!Q18)</f>
        <v>0</v>
      </c>
      <c r="R18" s="19">
        <f>SUM(DISPUTES_IndOS_Adv:DISPUTES_IndIS_NonAdv!R18)</f>
        <v>0</v>
      </c>
      <c r="S18" s="19">
        <f>SUM(DISPUTES_IndOS_Adv:DISPUTES_IndIS_NonAdv!S18)</f>
        <v>0</v>
      </c>
      <c r="T18" s="19">
        <f>SUM(DISPUTES_IndOS_Adv:DISPUTES_IndIS_NonAdv!T18)</f>
        <v>0</v>
      </c>
      <c r="U18" s="19">
        <f>SUM(DISPUTES_IndOS_Adv:DISPUTES_IndIS_NonAdv!U18)</f>
        <v>0</v>
      </c>
      <c r="V18" s="19">
        <f>SUM(DISPUTES_IndOS_Adv:DISPUTES_IndIS_NonAdv!V18)</f>
        <v>0</v>
      </c>
      <c r="W18" s="19">
        <f>SUM(DISPUTES_IndOS_Adv:DISPUTES_IndIS_NonAdv!W18)</f>
        <v>0</v>
      </c>
      <c r="X18" s="19">
        <f>SUM(DISPUTES_IndOS_Adv:DISPUTES_IndIS_NonAdv!X18)</f>
        <v>0</v>
      </c>
      <c r="Y18" s="19">
        <f>SUM(DISPUTES_IndOS_Adv:DISPUTES_IndIS_NonAdv!Y18)</f>
        <v>0</v>
      </c>
      <c r="Z18" s="19">
        <f>SUM(DISPUTES_IndOS_Adv:DISPUTES_IndIS_NonAdv!Z18)</f>
        <v>0</v>
      </c>
      <c r="AA18" s="19">
        <f>SUM(DISPUTES_IndOS_Adv:DISPUTES_IndIS_NonAdv!AA18)</f>
        <v>0</v>
      </c>
      <c r="AB18" s="19">
        <f>SUM(DISPUTES_IndOS_Adv:DISPUTES_IndIS_NonAdv!AB18)</f>
        <v>0</v>
      </c>
      <c r="AC18" s="19">
        <f>SUM(DISPUTES_IndOS_Adv:DISPUTES_IndIS_NonAdv!AC18)</f>
        <v>0</v>
      </c>
      <c r="AD18" s="19">
        <f>SUM(DISPUTES_IndOS_Adv:DISPUTES_IndIS_NonAdv!AD18)</f>
        <v>0</v>
      </c>
      <c r="AE18" s="19">
        <f>SUM(DISPUTES_IndOS_Adv:DISPUTES_IndIS_NonAdv!AE18)</f>
        <v>0</v>
      </c>
      <c r="AF18" s="19">
        <f>SUM(DISPUTES_IndOS_Adv:DISPUTES_IndIS_NonAdv!AF18)</f>
        <v>0</v>
      </c>
      <c r="AG18" s="19">
        <f>SUM(DISPUTES_IndOS_Adv:DISPUTES_IndIS_NonAdv!AG18)</f>
        <v>0</v>
      </c>
      <c r="AH18" s="19">
        <f>SUM(DISPUTES_IndOS_Adv:DISPUTES_IndIS_NonAdv!AH18)</f>
        <v>0</v>
      </c>
      <c r="AI18" s="19">
        <f>SUM(DISPUTES_IndOS_Adv:DISPUTES_IndIS_NonAdv!AI18)</f>
        <v>0</v>
      </c>
      <c r="AJ18" s="19">
        <f>SUM(DISPUTES_IndOS_Adv:DISPUTES_IndIS_NonAdv!AJ18)</f>
        <v>0</v>
      </c>
      <c r="AK18" s="19">
        <f>SUM(DISPUTES_IndOS_Adv:DISPUTES_IndIS_NonAdv!AK18)</f>
        <v>0</v>
      </c>
      <c r="AL18" s="19">
        <f>SUM(DISPUTES_IndOS_Adv:DISPUTES_IndIS_NonAdv!AL18)</f>
        <v>0</v>
      </c>
      <c r="AM18" s="19">
        <f>SUM(DISPUTES_IndOS_Adv:DISPUTES_IndIS_NonAdv!AM18)</f>
        <v>0</v>
      </c>
      <c r="AN18" s="19">
        <f>SUM(DISPUTES_IndOS_Adv:DISPUTES_IndIS_NonAdv!AN18)</f>
        <v>0</v>
      </c>
      <c r="AO18" s="19">
        <f>SUM(DISPUTES_IndOS_Adv:DISPUTES_IndIS_NonAdv!AO18)</f>
        <v>0</v>
      </c>
      <c r="AP18" s="19">
        <f>SUM(DISPUTES_IndOS_Adv:DISPUTES_IndIS_NonAdv!AP18)</f>
        <v>0</v>
      </c>
      <c r="AQ18" s="19">
        <f>SUM(DISPUTES_IndOS_Adv:DISPUTES_IndIS_NonAdv!AQ18)</f>
        <v>0</v>
      </c>
      <c r="AR18" s="19">
        <f>SUM(DISPUTES_IndOS_Adv:DISPUTES_IndIS_NonAdv!AR18)</f>
        <v>0</v>
      </c>
      <c r="AS18" s="19">
        <f>SUM(DISPUTES_IndOS_Adv:DISPUTES_IndIS_NonAdv!AS18)</f>
        <v>0</v>
      </c>
      <c r="AT18" s="19">
        <f>SUM(DISPUTES_IndOS_Adv:DISPUTES_IndIS_NonAdv!AT18)</f>
        <v>0</v>
      </c>
      <c r="AU18" s="19">
        <f>SUM(DISPUTES_IndOS_Adv:DISPUTES_IndIS_NonAdv!AU18)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19">
        <f>SUM(DISPUTES_IndOS_Adv:DISPUTES_IndIS_NonAdv!F19)</f>
        <v>0</v>
      </c>
      <c r="G19" s="19">
        <f>SUM(DISPUTES_IndOS_Adv:DISPUTES_IndIS_NonAdv!G19)</f>
        <v>0</v>
      </c>
      <c r="H19" s="19">
        <f>SUM(DISPUTES_IndOS_Adv:DISPUTES_IndIS_NonAdv!H19)</f>
        <v>0</v>
      </c>
      <c r="I19" s="19">
        <f>SUM(DISPUTES_IndOS_Adv:DISPUTES_IndIS_NonAdv!I19)</f>
        <v>0</v>
      </c>
      <c r="J19" s="19">
        <f>SUM(DISPUTES_IndOS_Adv:DISPUTES_IndIS_NonAdv!J19)</f>
        <v>0</v>
      </c>
      <c r="K19" s="19">
        <f>SUM(DISPUTES_IndOS_Adv:DISPUTES_IndIS_NonAdv!K19)</f>
        <v>0</v>
      </c>
      <c r="L19" s="19">
        <f>SUM(DISPUTES_IndOS_Adv:DISPUTES_IndIS_NonAdv!L19)</f>
        <v>0</v>
      </c>
      <c r="M19" s="19">
        <f>SUM(DISPUTES_IndOS_Adv:DISPUTES_IndIS_NonAdv!M19)</f>
        <v>0</v>
      </c>
      <c r="N19" s="19">
        <f>SUM(DISPUTES_IndOS_Adv:DISPUTES_IndIS_NonAdv!N19)</f>
        <v>0</v>
      </c>
      <c r="O19" s="19">
        <f>SUM(DISPUTES_IndOS_Adv:DISPUTES_IndIS_NonAdv!O19)</f>
        <v>0</v>
      </c>
      <c r="P19" s="19">
        <f>SUM(DISPUTES_IndOS_Adv:DISPUTES_IndIS_NonAdv!P19)</f>
        <v>0</v>
      </c>
      <c r="Q19" s="19">
        <f>SUM(DISPUTES_IndOS_Adv:DISPUTES_IndIS_NonAdv!Q19)</f>
        <v>0</v>
      </c>
      <c r="R19" s="19">
        <f>SUM(DISPUTES_IndOS_Adv:DISPUTES_IndIS_NonAdv!R19)</f>
        <v>0</v>
      </c>
      <c r="S19" s="19">
        <f>SUM(DISPUTES_IndOS_Adv:DISPUTES_IndIS_NonAdv!S19)</f>
        <v>0</v>
      </c>
      <c r="T19" s="19">
        <f>SUM(DISPUTES_IndOS_Adv:DISPUTES_IndIS_NonAdv!T19)</f>
        <v>0</v>
      </c>
      <c r="U19" s="19">
        <f>SUM(DISPUTES_IndOS_Adv:DISPUTES_IndIS_NonAdv!U19)</f>
        <v>0</v>
      </c>
      <c r="V19" s="19">
        <f>SUM(DISPUTES_IndOS_Adv:DISPUTES_IndIS_NonAdv!V19)</f>
        <v>0</v>
      </c>
      <c r="W19" s="19">
        <f>SUM(DISPUTES_IndOS_Adv:DISPUTES_IndIS_NonAdv!W19)</f>
        <v>0</v>
      </c>
      <c r="X19" s="19">
        <f>SUM(DISPUTES_IndOS_Adv:DISPUTES_IndIS_NonAdv!X19)</f>
        <v>0</v>
      </c>
      <c r="Y19" s="19">
        <f>SUM(DISPUTES_IndOS_Adv:DISPUTES_IndIS_NonAdv!Y19)</f>
        <v>0</v>
      </c>
      <c r="Z19" s="19">
        <f>SUM(DISPUTES_IndOS_Adv:DISPUTES_IndIS_NonAdv!Z19)</f>
        <v>0</v>
      </c>
      <c r="AA19" s="19">
        <f>SUM(DISPUTES_IndOS_Adv:DISPUTES_IndIS_NonAdv!AA19)</f>
        <v>0</v>
      </c>
      <c r="AB19" s="19">
        <f>SUM(DISPUTES_IndOS_Adv:DISPUTES_IndIS_NonAdv!AB19)</f>
        <v>0</v>
      </c>
      <c r="AC19" s="19">
        <f>SUM(DISPUTES_IndOS_Adv:DISPUTES_IndIS_NonAdv!AC19)</f>
        <v>0</v>
      </c>
      <c r="AD19" s="19">
        <f>SUM(DISPUTES_IndOS_Adv:DISPUTES_IndIS_NonAdv!AD19)</f>
        <v>0</v>
      </c>
      <c r="AE19" s="19">
        <f>SUM(DISPUTES_IndOS_Adv:DISPUTES_IndIS_NonAdv!AE19)</f>
        <v>0</v>
      </c>
      <c r="AF19" s="19">
        <f>SUM(DISPUTES_IndOS_Adv:DISPUTES_IndIS_NonAdv!AF19)</f>
        <v>0</v>
      </c>
      <c r="AG19" s="19">
        <f>SUM(DISPUTES_IndOS_Adv:DISPUTES_IndIS_NonAdv!AG19)</f>
        <v>0</v>
      </c>
      <c r="AH19" s="19">
        <f>SUM(DISPUTES_IndOS_Adv:DISPUTES_IndIS_NonAdv!AH19)</f>
        <v>0</v>
      </c>
      <c r="AI19" s="19">
        <f>SUM(DISPUTES_IndOS_Adv:DISPUTES_IndIS_NonAdv!AI19)</f>
        <v>0</v>
      </c>
      <c r="AJ19" s="19">
        <f>SUM(DISPUTES_IndOS_Adv:DISPUTES_IndIS_NonAdv!AJ19)</f>
        <v>0</v>
      </c>
      <c r="AK19" s="19">
        <f>SUM(DISPUTES_IndOS_Adv:DISPUTES_IndIS_NonAdv!AK19)</f>
        <v>0</v>
      </c>
      <c r="AL19" s="19">
        <f>SUM(DISPUTES_IndOS_Adv:DISPUTES_IndIS_NonAdv!AL19)</f>
        <v>0</v>
      </c>
      <c r="AM19" s="19">
        <f>SUM(DISPUTES_IndOS_Adv:DISPUTES_IndIS_NonAdv!AM19)</f>
        <v>0</v>
      </c>
      <c r="AN19" s="19">
        <f>SUM(DISPUTES_IndOS_Adv:DISPUTES_IndIS_NonAdv!AN19)</f>
        <v>0</v>
      </c>
      <c r="AO19" s="19">
        <f>SUM(DISPUTES_IndOS_Adv:DISPUTES_IndIS_NonAdv!AO19)</f>
        <v>0</v>
      </c>
      <c r="AP19" s="19">
        <f>SUM(DISPUTES_IndOS_Adv:DISPUTES_IndIS_NonAdv!AP19)</f>
        <v>0</v>
      </c>
      <c r="AQ19" s="19">
        <f>SUM(DISPUTES_IndOS_Adv:DISPUTES_IndIS_NonAdv!AQ19)</f>
        <v>0</v>
      </c>
      <c r="AR19" s="19">
        <f>SUM(DISPUTES_IndOS_Adv:DISPUTES_IndIS_NonAdv!AR19)</f>
        <v>0</v>
      </c>
      <c r="AS19" s="19">
        <f>SUM(DISPUTES_IndOS_Adv:DISPUTES_IndIS_NonAdv!AS19)</f>
        <v>0</v>
      </c>
      <c r="AT19" s="19">
        <f>SUM(DISPUTES_IndOS_Adv:DISPUTES_IndIS_NonAdv!AT19)</f>
        <v>0</v>
      </c>
      <c r="AU19" s="19">
        <f>SUM(DISPUTES_IndOS_Adv:DISPUTES_IndIS_NonAdv!AU19)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19">
        <f>SUM(DISPUTES_IndOS_Adv:DISPUTES_IndIS_NonAdv!F20)</f>
        <v>0</v>
      </c>
      <c r="G20" s="19">
        <f>SUM(DISPUTES_IndOS_Adv:DISPUTES_IndIS_NonAdv!G20)</f>
        <v>0</v>
      </c>
      <c r="H20" s="19">
        <f>SUM(DISPUTES_IndOS_Adv:DISPUTES_IndIS_NonAdv!H20)</f>
        <v>0</v>
      </c>
      <c r="I20" s="19">
        <f>SUM(DISPUTES_IndOS_Adv:DISPUTES_IndIS_NonAdv!I20)</f>
        <v>0</v>
      </c>
      <c r="J20" s="19">
        <f>SUM(DISPUTES_IndOS_Adv:DISPUTES_IndIS_NonAdv!J20)</f>
        <v>0</v>
      </c>
      <c r="K20" s="19">
        <f>SUM(DISPUTES_IndOS_Adv:DISPUTES_IndIS_NonAdv!K20)</f>
        <v>0</v>
      </c>
      <c r="L20" s="19">
        <f>SUM(DISPUTES_IndOS_Adv:DISPUTES_IndIS_NonAdv!L20)</f>
        <v>0</v>
      </c>
      <c r="M20" s="19">
        <f>SUM(DISPUTES_IndOS_Adv:DISPUTES_IndIS_NonAdv!M20)</f>
        <v>0</v>
      </c>
      <c r="N20" s="19">
        <f>SUM(DISPUTES_IndOS_Adv:DISPUTES_IndIS_NonAdv!N20)</f>
        <v>0</v>
      </c>
      <c r="O20" s="19">
        <f>SUM(DISPUTES_IndOS_Adv:DISPUTES_IndIS_NonAdv!O20)</f>
        <v>0</v>
      </c>
      <c r="P20" s="19">
        <f>SUM(DISPUTES_IndOS_Adv:DISPUTES_IndIS_NonAdv!P20)</f>
        <v>0</v>
      </c>
      <c r="Q20" s="19">
        <f>SUM(DISPUTES_IndOS_Adv:DISPUTES_IndIS_NonAdv!Q20)</f>
        <v>0</v>
      </c>
      <c r="R20" s="19">
        <f>SUM(DISPUTES_IndOS_Adv:DISPUTES_IndIS_NonAdv!R20)</f>
        <v>0</v>
      </c>
      <c r="S20" s="19">
        <f>SUM(DISPUTES_IndOS_Adv:DISPUTES_IndIS_NonAdv!S20)</f>
        <v>0</v>
      </c>
      <c r="T20" s="19">
        <f>SUM(DISPUTES_IndOS_Adv:DISPUTES_IndIS_NonAdv!T20)</f>
        <v>0</v>
      </c>
      <c r="U20" s="19">
        <f>SUM(DISPUTES_IndOS_Adv:DISPUTES_IndIS_NonAdv!U20)</f>
        <v>0</v>
      </c>
      <c r="V20" s="19">
        <f>SUM(DISPUTES_IndOS_Adv:DISPUTES_IndIS_NonAdv!V20)</f>
        <v>0</v>
      </c>
      <c r="W20" s="19">
        <f>SUM(DISPUTES_IndOS_Adv:DISPUTES_IndIS_NonAdv!W20)</f>
        <v>0</v>
      </c>
      <c r="X20" s="19">
        <f>SUM(DISPUTES_IndOS_Adv:DISPUTES_IndIS_NonAdv!X20)</f>
        <v>0</v>
      </c>
      <c r="Y20" s="19">
        <f>SUM(DISPUTES_IndOS_Adv:DISPUTES_IndIS_NonAdv!Y20)</f>
        <v>0</v>
      </c>
      <c r="Z20" s="19">
        <f>SUM(DISPUTES_IndOS_Adv:DISPUTES_IndIS_NonAdv!Z20)</f>
        <v>0</v>
      </c>
      <c r="AA20" s="19">
        <f>SUM(DISPUTES_IndOS_Adv:DISPUTES_IndIS_NonAdv!AA20)</f>
        <v>0</v>
      </c>
      <c r="AB20" s="19">
        <f>SUM(DISPUTES_IndOS_Adv:DISPUTES_IndIS_NonAdv!AB20)</f>
        <v>0</v>
      </c>
      <c r="AC20" s="19">
        <f>SUM(DISPUTES_IndOS_Adv:DISPUTES_IndIS_NonAdv!AC20)</f>
        <v>0</v>
      </c>
      <c r="AD20" s="19">
        <f>SUM(DISPUTES_IndOS_Adv:DISPUTES_IndIS_NonAdv!AD20)</f>
        <v>0</v>
      </c>
      <c r="AE20" s="19">
        <f>SUM(DISPUTES_IndOS_Adv:DISPUTES_IndIS_NonAdv!AE20)</f>
        <v>0</v>
      </c>
      <c r="AF20" s="19">
        <f>SUM(DISPUTES_IndOS_Adv:DISPUTES_IndIS_NonAdv!AF20)</f>
        <v>0</v>
      </c>
      <c r="AG20" s="19">
        <f>SUM(DISPUTES_IndOS_Adv:DISPUTES_IndIS_NonAdv!AG20)</f>
        <v>0</v>
      </c>
      <c r="AH20" s="19">
        <f>SUM(DISPUTES_IndOS_Adv:DISPUTES_IndIS_NonAdv!AH20)</f>
        <v>0</v>
      </c>
      <c r="AI20" s="19">
        <f>SUM(DISPUTES_IndOS_Adv:DISPUTES_IndIS_NonAdv!AI20)</f>
        <v>0</v>
      </c>
      <c r="AJ20" s="19">
        <f>SUM(DISPUTES_IndOS_Adv:DISPUTES_IndIS_NonAdv!AJ20)</f>
        <v>0</v>
      </c>
      <c r="AK20" s="19">
        <f>SUM(DISPUTES_IndOS_Adv:DISPUTES_IndIS_NonAdv!AK20)</f>
        <v>0</v>
      </c>
      <c r="AL20" s="19">
        <f>SUM(DISPUTES_IndOS_Adv:DISPUTES_IndIS_NonAdv!AL20)</f>
        <v>0</v>
      </c>
      <c r="AM20" s="19">
        <f>SUM(DISPUTES_IndOS_Adv:DISPUTES_IndIS_NonAdv!AM20)</f>
        <v>0</v>
      </c>
      <c r="AN20" s="19">
        <f>SUM(DISPUTES_IndOS_Adv:DISPUTES_IndIS_NonAdv!AN20)</f>
        <v>0</v>
      </c>
      <c r="AO20" s="19">
        <f>SUM(DISPUTES_IndOS_Adv:DISPUTES_IndIS_NonAdv!AO20)</f>
        <v>0</v>
      </c>
      <c r="AP20" s="19">
        <f>SUM(DISPUTES_IndOS_Adv:DISPUTES_IndIS_NonAdv!AP20)</f>
        <v>0</v>
      </c>
      <c r="AQ20" s="19">
        <f>SUM(DISPUTES_IndOS_Adv:DISPUTES_IndIS_NonAdv!AQ20)</f>
        <v>0</v>
      </c>
      <c r="AR20" s="19">
        <f>SUM(DISPUTES_IndOS_Adv:DISPUTES_IndIS_NonAdv!AR20)</f>
        <v>0</v>
      </c>
      <c r="AS20" s="19">
        <f>SUM(DISPUTES_IndOS_Adv:DISPUTES_IndIS_NonAdv!AS20)</f>
        <v>0</v>
      </c>
      <c r="AT20" s="19">
        <f>SUM(DISPUTES_IndOS_Adv:DISPUTES_IndIS_NonAdv!AT20)</f>
        <v>0</v>
      </c>
      <c r="AU20" s="19">
        <f>SUM(DISPUTES_IndOS_Adv:DISPUTES_IndIS_NonAdv!AU20)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19">
        <f>SUM(DISPUTES_IndOS_Adv:DISPUTES_IndIS_NonAdv!F21)</f>
        <v>0</v>
      </c>
      <c r="G21" s="19">
        <f>SUM(DISPUTES_IndOS_Adv:DISPUTES_IndIS_NonAdv!G21)</f>
        <v>0</v>
      </c>
      <c r="H21" s="19">
        <f>SUM(DISPUTES_IndOS_Adv:DISPUTES_IndIS_NonAdv!H21)</f>
        <v>0</v>
      </c>
      <c r="I21" s="19">
        <f>SUM(DISPUTES_IndOS_Adv:DISPUTES_IndIS_NonAdv!I21)</f>
        <v>0</v>
      </c>
      <c r="J21" s="19">
        <f>SUM(DISPUTES_IndOS_Adv:DISPUTES_IndIS_NonAdv!J21)</f>
        <v>0</v>
      </c>
      <c r="K21" s="19">
        <f>SUM(DISPUTES_IndOS_Adv:DISPUTES_IndIS_NonAdv!K21)</f>
        <v>0</v>
      </c>
      <c r="L21" s="19">
        <f>SUM(DISPUTES_IndOS_Adv:DISPUTES_IndIS_NonAdv!L21)</f>
        <v>0</v>
      </c>
      <c r="M21" s="19">
        <f>SUM(DISPUTES_IndOS_Adv:DISPUTES_IndIS_NonAdv!M21)</f>
        <v>0</v>
      </c>
      <c r="N21" s="19">
        <f>SUM(DISPUTES_IndOS_Adv:DISPUTES_IndIS_NonAdv!N21)</f>
        <v>0</v>
      </c>
      <c r="O21" s="19">
        <f>SUM(DISPUTES_IndOS_Adv:DISPUTES_IndIS_NonAdv!O21)</f>
        <v>0</v>
      </c>
      <c r="P21" s="19">
        <f>SUM(DISPUTES_IndOS_Adv:DISPUTES_IndIS_NonAdv!P21)</f>
        <v>0</v>
      </c>
      <c r="Q21" s="19">
        <f>SUM(DISPUTES_IndOS_Adv:DISPUTES_IndIS_NonAdv!Q21)</f>
        <v>0</v>
      </c>
      <c r="R21" s="19">
        <f>SUM(DISPUTES_IndOS_Adv:DISPUTES_IndIS_NonAdv!R21)</f>
        <v>0</v>
      </c>
      <c r="S21" s="19">
        <f>SUM(DISPUTES_IndOS_Adv:DISPUTES_IndIS_NonAdv!S21)</f>
        <v>0</v>
      </c>
      <c r="T21" s="19">
        <f>SUM(DISPUTES_IndOS_Adv:DISPUTES_IndIS_NonAdv!T21)</f>
        <v>0</v>
      </c>
      <c r="U21" s="19">
        <f>SUM(DISPUTES_IndOS_Adv:DISPUTES_IndIS_NonAdv!U21)</f>
        <v>0</v>
      </c>
      <c r="V21" s="19">
        <f>SUM(DISPUTES_IndOS_Adv:DISPUTES_IndIS_NonAdv!V21)</f>
        <v>0</v>
      </c>
      <c r="W21" s="19">
        <f>SUM(DISPUTES_IndOS_Adv:DISPUTES_IndIS_NonAdv!W21)</f>
        <v>0</v>
      </c>
      <c r="X21" s="19">
        <f>SUM(DISPUTES_IndOS_Adv:DISPUTES_IndIS_NonAdv!X21)</f>
        <v>0</v>
      </c>
      <c r="Y21" s="19">
        <f>SUM(DISPUTES_IndOS_Adv:DISPUTES_IndIS_NonAdv!Y21)</f>
        <v>0</v>
      </c>
      <c r="Z21" s="19">
        <f>SUM(DISPUTES_IndOS_Adv:DISPUTES_IndIS_NonAdv!Z21)</f>
        <v>0</v>
      </c>
      <c r="AA21" s="19">
        <f>SUM(DISPUTES_IndOS_Adv:DISPUTES_IndIS_NonAdv!AA21)</f>
        <v>0</v>
      </c>
      <c r="AB21" s="19">
        <f>SUM(DISPUTES_IndOS_Adv:DISPUTES_IndIS_NonAdv!AB21)</f>
        <v>0</v>
      </c>
      <c r="AC21" s="19">
        <f>SUM(DISPUTES_IndOS_Adv:DISPUTES_IndIS_NonAdv!AC21)</f>
        <v>0</v>
      </c>
      <c r="AD21" s="19">
        <f>SUM(DISPUTES_IndOS_Adv:DISPUTES_IndIS_NonAdv!AD21)</f>
        <v>0</v>
      </c>
      <c r="AE21" s="19">
        <f>SUM(DISPUTES_IndOS_Adv:DISPUTES_IndIS_NonAdv!AE21)</f>
        <v>0</v>
      </c>
      <c r="AF21" s="19">
        <f>SUM(DISPUTES_IndOS_Adv:DISPUTES_IndIS_NonAdv!AF21)</f>
        <v>0</v>
      </c>
      <c r="AG21" s="19">
        <f>SUM(DISPUTES_IndOS_Adv:DISPUTES_IndIS_NonAdv!AG21)</f>
        <v>0</v>
      </c>
      <c r="AH21" s="19">
        <f>SUM(DISPUTES_IndOS_Adv:DISPUTES_IndIS_NonAdv!AH21)</f>
        <v>0</v>
      </c>
      <c r="AI21" s="19">
        <f>SUM(DISPUTES_IndOS_Adv:DISPUTES_IndIS_NonAdv!AI21)</f>
        <v>0</v>
      </c>
      <c r="AJ21" s="19">
        <f>SUM(DISPUTES_IndOS_Adv:DISPUTES_IndIS_NonAdv!AJ21)</f>
        <v>0</v>
      </c>
      <c r="AK21" s="19">
        <f>SUM(DISPUTES_IndOS_Adv:DISPUTES_IndIS_NonAdv!AK21)</f>
        <v>0</v>
      </c>
      <c r="AL21" s="19">
        <f>SUM(DISPUTES_IndOS_Adv:DISPUTES_IndIS_NonAdv!AL21)</f>
        <v>0</v>
      </c>
      <c r="AM21" s="19">
        <f>SUM(DISPUTES_IndOS_Adv:DISPUTES_IndIS_NonAdv!AM21)</f>
        <v>0</v>
      </c>
      <c r="AN21" s="19">
        <f>SUM(DISPUTES_IndOS_Adv:DISPUTES_IndIS_NonAdv!AN21)</f>
        <v>0</v>
      </c>
      <c r="AO21" s="19">
        <f>SUM(DISPUTES_IndOS_Adv:DISPUTES_IndIS_NonAdv!AO21)</f>
        <v>0</v>
      </c>
      <c r="AP21" s="19">
        <f>SUM(DISPUTES_IndOS_Adv:DISPUTES_IndIS_NonAdv!AP21)</f>
        <v>0</v>
      </c>
      <c r="AQ21" s="19">
        <f>SUM(DISPUTES_IndOS_Adv:DISPUTES_IndIS_NonAdv!AQ21)</f>
        <v>0</v>
      </c>
      <c r="AR21" s="19">
        <f>SUM(DISPUTES_IndOS_Adv:DISPUTES_IndIS_NonAdv!AR21)</f>
        <v>0</v>
      </c>
      <c r="AS21" s="19">
        <f>SUM(DISPUTES_IndOS_Adv:DISPUTES_IndIS_NonAdv!AS21)</f>
        <v>0</v>
      </c>
      <c r="AT21" s="19">
        <f>SUM(DISPUTES_IndOS_Adv:DISPUTES_IndIS_NonAdv!AT21)</f>
        <v>0</v>
      </c>
      <c r="AU21" s="19">
        <f>SUM(DISPUTES_IndOS_Adv:DISPUTES_IndIS_NonAdv!AU21)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19">
        <f>SUM(DISPUTES_IndOS_Adv:DISPUTES_IndIS_NonAdv!F22)</f>
        <v>0</v>
      </c>
      <c r="G22" s="19">
        <f>SUM(DISPUTES_IndOS_Adv:DISPUTES_IndIS_NonAdv!G22)</f>
        <v>0</v>
      </c>
      <c r="H22" s="19">
        <f>SUM(DISPUTES_IndOS_Adv:DISPUTES_IndIS_NonAdv!H22)</f>
        <v>0</v>
      </c>
      <c r="I22" s="19">
        <f>SUM(DISPUTES_IndOS_Adv:DISPUTES_IndIS_NonAdv!I22)</f>
        <v>0</v>
      </c>
      <c r="J22" s="19">
        <f>SUM(DISPUTES_IndOS_Adv:DISPUTES_IndIS_NonAdv!J22)</f>
        <v>0</v>
      </c>
      <c r="K22" s="19">
        <f>SUM(DISPUTES_IndOS_Adv:DISPUTES_IndIS_NonAdv!K22)</f>
        <v>0</v>
      </c>
      <c r="L22" s="19">
        <f>SUM(DISPUTES_IndOS_Adv:DISPUTES_IndIS_NonAdv!L22)</f>
        <v>0</v>
      </c>
      <c r="M22" s="19">
        <f>SUM(DISPUTES_IndOS_Adv:DISPUTES_IndIS_NonAdv!M22)</f>
        <v>0</v>
      </c>
      <c r="N22" s="19">
        <f>SUM(DISPUTES_IndOS_Adv:DISPUTES_IndIS_NonAdv!N22)</f>
        <v>0</v>
      </c>
      <c r="O22" s="19">
        <f>SUM(DISPUTES_IndOS_Adv:DISPUTES_IndIS_NonAdv!O22)</f>
        <v>0</v>
      </c>
      <c r="P22" s="19">
        <f>SUM(DISPUTES_IndOS_Adv:DISPUTES_IndIS_NonAdv!P22)</f>
        <v>0</v>
      </c>
      <c r="Q22" s="19">
        <f>SUM(DISPUTES_IndOS_Adv:DISPUTES_IndIS_NonAdv!Q22)</f>
        <v>0</v>
      </c>
      <c r="R22" s="19">
        <f>SUM(DISPUTES_IndOS_Adv:DISPUTES_IndIS_NonAdv!R22)</f>
        <v>0</v>
      </c>
      <c r="S22" s="19">
        <f>SUM(DISPUTES_IndOS_Adv:DISPUTES_IndIS_NonAdv!S22)</f>
        <v>0</v>
      </c>
      <c r="T22" s="19">
        <f>SUM(DISPUTES_IndOS_Adv:DISPUTES_IndIS_NonAdv!T22)</f>
        <v>0</v>
      </c>
      <c r="U22" s="19">
        <f>SUM(DISPUTES_IndOS_Adv:DISPUTES_IndIS_NonAdv!U22)</f>
        <v>0</v>
      </c>
      <c r="V22" s="19">
        <f>SUM(DISPUTES_IndOS_Adv:DISPUTES_IndIS_NonAdv!V22)</f>
        <v>0</v>
      </c>
      <c r="W22" s="19">
        <f>SUM(DISPUTES_IndOS_Adv:DISPUTES_IndIS_NonAdv!W22)</f>
        <v>0</v>
      </c>
      <c r="X22" s="19">
        <f>SUM(DISPUTES_IndOS_Adv:DISPUTES_IndIS_NonAdv!X22)</f>
        <v>0</v>
      </c>
      <c r="Y22" s="19">
        <f>SUM(DISPUTES_IndOS_Adv:DISPUTES_IndIS_NonAdv!Y22)</f>
        <v>0</v>
      </c>
      <c r="Z22" s="19">
        <f>SUM(DISPUTES_IndOS_Adv:DISPUTES_IndIS_NonAdv!Z22)</f>
        <v>0</v>
      </c>
      <c r="AA22" s="19">
        <f>SUM(DISPUTES_IndOS_Adv:DISPUTES_IndIS_NonAdv!AA22)</f>
        <v>0</v>
      </c>
      <c r="AB22" s="19">
        <f>SUM(DISPUTES_IndOS_Adv:DISPUTES_IndIS_NonAdv!AB22)</f>
        <v>0</v>
      </c>
      <c r="AC22" s="19">
        <f>SUM(DISPUTES_IndOS_Adv:DISPUTES_IndIS_NonAdv!AC22)</f>
        <v>0</v>
      </c>
      <c r="AD22" s="19">
        <f>SUM(DISPUTES_IndOS_Adv:DISPUTES_IndIS_NonAdv!AD22)</f>
        <v>0</v>
      </c>
      <c r="AE22" s="19">
        <f>SUM(DISPUTES_IndOS_Adv:DISPUTES_IndIS_NonAdv!AE22)</f>
        <v>0</v>
      </c>
      <c r="AF22" s="19">
        <f>SUM(DISPUTES_IndOS_Adv:DISPUTES_IndIS_NonAdv!AF22)</f>
        <v>0</v>
      </c>
      <c r="AG22" s="19">
        <f>SUM(DISPUTES_IndOS_Adv:DISPUTES_IndIS_NonAdv!AG22)</f>
        <v>0</v>
      </c>
      <c r="AH22" s="19">
        <f>SUM(DISPUTES_IndOS_Adv:DISPUTES_IndIS_NonAdv!AH22)</f>
        <v>0</v>
      </c>
      <c r="AI22" s="19">
        <f>SUM(DISPUTES_IndOS_Adv:DISPUTES_IndIS_NonAdv!AI22)</f>
        <v>0</v>
      </c>
      <c r="AJ22" s="19">
        <f>SUM(DISPUTES_IndOS_Adv:DISPUTES_IndIS_NonAdv!AJ22)</f>
        <v>0</v>
      </c>
      <c r="AK22" s="19">
        <f>SUM(DISPUTES_IndOS_Adv:DISPUTES_IndIS_NonAdv!AK22)</f>
        <v>0</v>
      </c>
      <c r="AL22" s="19">
        <f>SUM(DISPUTES_IndOS_Adv:DISPUTES_IndIS_NonAdv!AL22)</f>
        <v>0</v>
      </c>
      <c r="AM22" s="19">
        <f>SUM(DISPUTES_IndOS_Adv:DISPUTES_IndIS_NonAdv!AM22)</f>
        <v>0</v>
      </c>
      <c r="AN22" s="19">
        <f>SUM(DISPUTES_IndOS_Adv:DISPUTES_IndIS_NonAdv!AN22)</f>
        <v>0</v>
      </c>
      <c r="AO22" s="19">
        <f>SUM(DISPUTES_IndOS_Adv:DISPUTES_IndIS_NonAdv!AO22)</f>
        <v>0</v>
      </c>
      <c r="AP22" s="19">
        <f>SUM(DISPUTES_IndOS_Adv:DISPUTES_IndIS_NonAdv!AP22)</f>
        <v>0</v>
      </c>
      <c r="AQ22" s="19">
        <f>SUM(DISPUTES_IndOS_Adv:DISPUTES_IndIS_NonAdv!AQ22)</f>
        <v>0</v>
      </c>
      <c r="AR22" s="19">
        <f>SUM(DISPUTES_IndOS_Adv:DISPUTES_IndIS_NonAdv!AR22)</f>
        <v>0</v>
      </c>
      <c r="AS22" s="19">
        <f>SUM(DISPUTES_IndOS_Adv:DISPUTES_IndIS_NonAdv!AS22)</f>
        <v>0</v>
      </c>
      <c r="AT22" s="19">
        <f>SUM(DISPUTES_IndOS_Adv:DISPUTES_IndIS_NonAdv!AT22)</f>
        <v>0</v>
      </c>
      <c r="AU22" s="19">
        <f>SUM(DISPUTES_IndOS_Adv:DISPUTES_IndIS_NonAdv!AU22)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19">
        <f>SUM(DISPUTES_IndOS_Adv:DISPUTES_IndIS_NonAdv!F23)</f>
        <v>0</v>
      </c>
      <c r="G23" s="19">
        <f>SUM(DISPUTES_IndOS_Adv:DISPUTES_IndIS_NonAdv!G23)</f>
        <v>0</v>
      </c>
      <c r="H23" s="19">
        <f>SUM(DISPUTES_IndOS_Adv:DISPUTES_IndIS_NonAdv!H23)</f>
        <v>0</v>
      </c>
      <c r="I23" s="19">
        <f>SUM(DISPUTES_IndOS_Adv:DISPUTES_IndIS_NonAdv!I23)</f>
        <v>0</v>
      </c>
      <c r="J23" s="19">
        <f>SUM(DISPUTES_IndOS_Adv:DISPUTES_IndIS_NonAdv!J23)</f>
        <v>0</v>
      </c>
      <c r="K23" s="19">
        <f>SUM(DISPUTES_IndOS_Adv:DISPUTES_IndIS_NonAdv!K23)</f>
        <v>0</v>
      </c>
      <c r="L23" s="19">
        <f>SUM(DISPUTES_IndOS_Adv:DISPUTES_IndIS_NonAdv!L23)</f>
        <v>0</v>
      </c>
      <c r="M23" s="19">
        <f>SUM(DISPUTES_IndOS_Adv:DISPUTES_IndIS_NonAdv!M23)</f>
        <v>0</v>
      </c>
      <c r="N23" s="19">
        <f>SUM(DISPUTES_IndOS_Adv:DISPUTES_IndIS_NonAdv!N23)</f>
        <v>0</v>
      </c>
      <c r="O23" s="19">
        <f>SUM(DISPUTES_IndOS_Adv:DISPUTES_IndIS_NonAdv!O23)</f>
        <v>0</v>
      </c>
      <c r="P23" s="19">
        <f>SUM(DISPUTES_IndOS_Adv:DISPUTES_IndIS_NonAdv!P23)</f>
        <v>0</v>
      </c>
      <c r="Q23" s="19">
        <f>SUM(DISPUTES_IndOS_Adv:DISPUTES_IndIS_NonAdv!Q23)</f>
        <v>0</v>
      </c>
      <c r="R23" s="19">
        <f>SUM(DISPUTES_IndOS_Adv:DISPUTES_IndIS_NonAdv!R23)</f>
        <v>0</v>
      </c>
      <c r="S23" s="19">
        <f>SUM(DISPUTES_IndOS_Adv:DISPUTES_IndIS_NonAdv!S23)</f>
        <v>0</v>
      </c>
      <c r="T23" s="19">
        <f>SUM(DISPUTES_IndOS_Adv:DISPUTES_IndIS_NonAdv!T23)</f>
        <v>0</v>
      </c>
      <c r="U23" s="19">
        <f>SUM(DISPUTES_IndOS_Adv:DISPUTES_IndIS_NonAdv!U23)</f>
        <v>0</v>
      </c>
      <c r="V23" s="19">
        <f>SUM(DISPUTES_IndOS_Adv:DISPUTES_IndIS_NonAdv!V23)</f>
        <v>0</v>
      </c>
      <c r="W23" s="19">
        <f>SUM(DISPUTES_IndOS_Adv:DISPUTES_IndIS_NonAdv!W23)</f>
        <v>0</v>
      </c>
      <c r="X23" s="19">
        <f>SUM(DISPUTES_IndOS_Adv:DISPUTES_IndIS_NonAdv!X23)</f>
        <v>0</v>
      </c>
      <c r="Y23" s="19">
        <f>SUM(DISPUTES_IndOS_Adv:DISPUTES_IndIS_NonAdv!Y23)</f>
        <v>0</v>
      </c>
      <c r="Z23" s="19">
        <f>SUM(DISPUTES_IndOS_Adv:DISPUTES_IndIS_NonAdv!Z23)</f>
        <v>0</v>
      </c>
      <c r="AA23" s="19">
        <f>SUM(DISPUTES_IndOS_Adv:DISPUTES_IndIS_NonAdv!AA23)</f>
        <v>0</v>
      </c>
      <c r="AB23" s="19">
        <f>SUM(DISPUTES_IndOS_Adv:DISPUTES_IndIS_NonAdv!AB23)</f>
        <v>0</v>
      </c>
      <c r="AC23" s="19">
        <f>SUM(DISPUTES_IndOS_Adv:DISPUTES_IndIS_NonAdv!AC23)</f>
        <v>0</v>
      </c>
      <c r="AD23" s="19">
        <f>SUM(DISPUTES_IndOS_Adv:DISPUTES_IndIS_NonAdv!AD23)</f>
        <v>0</v>
      </c>
      <c r="AE23" s="19">
        <f>SUM(DISPUTES_IndOS_Adv:DISPUTES_IndIS_NonAdv!AE23)</f>
        <v>0</v>
      </c>
      <c r="AF23" s="19">
        <f>SUM(DISPUTES_IndOS_Adv:DISPUTES_IndIS_NonAdv!AF23)</f>
        <v>0</v>
      </c>
      <c r="AG23" s="19">
        <f>SUM(DISPUTES_IndOS_Adv:DISPUTES_IndIS_NonAdv!AG23)</f>
        <v>0</v>
      </c>
      <c r="AH23" s="19">
        <f>SUM(DISPUTES_IndOS_Adv:DISPUTES_IndIS_NonAdv!AH23)</f>
        <v>0</v>
      </c>
      <c r="AI23" s="19">
        <f>SUM(DISPUTES_IndOS_Adv:DISPUTES_IndIS_NonAdv!AI23)</f>
        <v>0</v>
      </c>
      <c r="AJ23" s="19">
        <f>SUM(DISPUTES_IndOS_Adv:DISPUTES_IndIS_NonAdv!AJ23)</f>
        <v>0</v>
      </c>
      <c r="AK23" s="19">
        <f>SUM(DISPUTES_IndOS_Adv:DISPUTES_IndIS_NonAdv!AK23)</f>
        <v>0</v>
      </c>
      <c r="AL23" s="19">
        <f>SUM(DISPUTES_IndOS_Adv:DISPUTES_IndIS_NonAdv!AL23)</f>
        <v>0</v>
      </c>
      <c r="AM23" s="19">
        <f>SUM(DISPUTES_IndOS_Adv:DISPUTES_IndIS_NonAdv!AM23)</f>
        <v>0</v>
      </c>
      <c r="AN23" s="19">
        <f>SUM(DISPUTES_IndOS_Adv:DISPUTES_IndIS_NonAdv!AN23)</f>
        <v>0</v>
      </c>
      <c r="AO23" s="19">
        <f>SUM(DISPUTES_IndOS_Adv:DISPUTES_IndIS_NonAdv!AO23)</f>
        <v>0</v>
      </c>
      <c r="AP23" s="19">
        <f>SUM(DISPUTES_IndOS_Adv:DISPUTES_IndIS_NonAdv!AP23)</f>
        <v>0</v>
      </c>
      <c r="AQ23" s="19">
        <f>SUM(DISPUTES_IndOS_Adv:DISPUTES_IndIS_NonAdv!AQ23)</f>
        <v>0</v>
      </c>
      <c r="AR23" s="19">
        <f>SUM(DISPUTES_IndOS_Adv:DISPUTES_IndIS_NonAdv!AR23)</f>
        <v>0</v>
      </c>
      <c r="AS23" s="19">
        <f>SUM(DISPUTES_IndOS_Adv:DISPUTES_IndIS_NonAdv!AS23)</f>
        <v>0</v>
      </c>
      <c r="AT23" s="19">
        <f>SUM(DISPUTES_IndOS_Adv:DISPUTES_IndIS_NonAdv!AT23)</f>
        <v>0</v>
      </c>
      <c r="AU23" s="19">
        <f>SUM(DISPUTES_IndOS_Adv:DISPUTES_IndIS_NonAdv!AU23)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19">
        <f>SUM(DISPUTES_IndOS_Adv:DISPUTES_IndIS_NonAdv!F24)</f>
        <v>0</v>
      </c>
      <c r="G24" s="19">
        <f>SUM(DISPUTES_IndOS_Adv:DISPUTES_IndIS_NonAdv!G24)</f>
        <v>0</v>
      </c>
      <c r="H24" s="19">
        <f>SUM(DISPUTES_IndOS_Adv:DISPUTES_IndIS_NonAdv!H24)</f>
        <v>0</v>
      </c>
      <c r="I24" s="19">
        <f>SUM(DISPUTES_IndOS_Adv:DISPUTES_IndIS_NonAdv!I24)</f>
        <v>0</v>
      </c>
      <c r="J24" s="19">
        <f>SUM(DISPUTES_IndOS_Adv:DISPUTES_IndIS_NonAdv!J24)</f>
        <v>0</v>
      </c>
      <c r="K24" s="19">
        <f>SUM(DISPUTES_IndOS_Adv:DISPUTES_IndIS_NonAdv!K24)</f>
        <v>0</v>
      </c>
      <c r="L24" s="19">
        <f>SUM(DISPUTES_IndOS_Adv:DISPUTES_IndIS_NonAdv!L24)</f>
        <v>0</v>
      </c>
      <c r="M24" s="19">
        <f>SUM(DISPUTES_IndOS_Adv:DISPUTES_IndIS_NonAdv!M24)</f>
        <v>0</v>
      </c>
      <c r="N24" s="19">
        <f>SUM(DISPUTES_IndOS_Adv:DISPUTES_IndIS_NonAdv!N24)</f>
        <v>0</v>
      </c>
      <c r="O24" s="19">
        <f>SUM(DISPUTES_IndOS_Adv:DISPUTES_IndIS_NonAdv!O24)</f>
        <v>0</v>
      </c>
      <c r="P24" s="19">
        <f>SUM(DISPUTES_IndOS_Adv:DISPUTES_IndIS_NonAdv!P24)</f>
        <v>0</v>
      </c>
      <c r="Q24" s="19">
        <f>SUM(DISPUTES_IndOS_Adv:DISPUTES_IndIS_NonAdv!Q24)</f>
        <v>0</v>
      </c>
      <c r="R24" s="19">
        <f>SUM(DISPUTES_IndOS_Adv:DISPUTES_IndIS_NonAdv!R24)</f>
        <v>0</v>
      </c>
      <c r="S24" s="19">
        <f>SUM(DISPUTES_IndOS_Adv:DISPUTES_IndIS_NonAdv!S24)</f>
        <v>0</v>
      </c>
      <c r="T24" s="19">
        <f>SUM(DISPUTES_IndOS_Adv:DISPUTES_IndIS_NonAdv!T24)</f>
        <v>0</v>
      </c>
      <c r="U24" s="19">
        <f>SUM(DISPUTES_IndOS_Adv:DISPUTES_IndIS_NonAdv!U24)</f>
        <v>0</v>
      </c>
      <c r="V24" s="19">
        <f>SUM(DISPUTES_IndOS_Adv:DISPUTES_IndIS_NonAdv!V24)</f>
        <v>0</v>
      </c>
      <c r="W24" s="19">
        <f>SUM(DISPUTES_IndOS_Adv:DISPUTES_IndIS_NonAdv!W24)</f>
        <v>0</v>
      </c>
      <c r="X24" s="19">
        <f>SUM(DISPUTES_IndOS_Adv:DISPUTES_IndIS_NonAdv!X24)</f>
        <v>0</v>
      </c>
      <c r="Y24" s="19">
        <f>SUM(DISPUTES_IndOS_Adv:DISPUTES_IndIS_NonAdv!Y24)</f>
        <v>0</v>
      </c>
      <c r="Z24" s="19">
        <f>SUM(DISPUTES_IndOS_Adv:DISPUTES_IndIS_NonAdv!Z24)</f>
        <v>0</v>
      </c>
      <c r="AA24" s="19">
        <f>SUM(DISPUTES_IndOS_Adv:DISPUTES_IndIS_NonAdv!AA24)</f>
        <v>0</v>
      </c>
      <c r="AB24" s="19">
        <f>SUM(DISPUTES_IndOS_Adv:DISPUTES_IndIS_NonAdv!AB24)</f>
        <v>0</v>
      </c>
      <c r="AC24" s="19">
        <f>SUM(DISPUTES_IndOS_Adv:DISPUTES_IndIS_NonAdv!AC24)</f>
        <v>0</v>
      </c>
      <c r="AD24" s="19">
        <f>SUM(DISPUTES_IndOS_Adv:DISPUTES_IndIS_NonAdv!AD24)</f>
        <v>0</v>
      </c>
      <c r="AE24" s="19">
        <f>SUM(DISPUTES_IndOS_Adv:DISPUTES_IndIS_NonAdv!AE24)</f>
        <v>0</v>
      </c>
      <c r="AF24" s="19">
        <f>SUM(DISPUTES_IndOS_Adv:DISPUTES_IndIS_NonAdv!AF24)</f>
        <v>0</v>
      </c>
      <c r="AG24" s="19">
        <f>SUM(DISPUTES_IndOS_Adv:DISPUTES_IndIS_NonAdv!AG24)</f>
        <v>0</v>
      </c>
      <c r="AH24" s="19">
        <f>SUM(DISPUTES_IndOS_Adv:DISPUTES_IndIS_NonAdv!AH24)</f>
        <v>0</v>
      </c>
      <c r="AI24" s="19">
        <f>SUM(DISPUTES_IndOS_Adv:DISPUTES_IndIS_NonAdv!AI24)</f>
        <v>0</v>
      </c>
      <c r="AJ24" s="19">
        <f>SUM(DISPUTES_IndOS_Adv:DISPUTES_IndIS_NonAdv!AJ24)</f>
        <v>0</v>
      </c>
      <c r="AK24" s="19">
        <f>SUM(DISPUTES_IndOS_Adv:DISPUTES_IndIS_NonAdv!AK24)</f>
        <v>0</v>
      </c>
      <c r="AL24" s="19">
        <f>SUM(DISPUTES_IndOS_Adv:DISPUTES_IndIS_NonAdv!AL24)</f>
        <v>0</v>
      </c>
      <c r="AM24" s="19">
        <f>SUM(DISPUTES_IndOS_Adv:DISPUTES_IndIS_NonAdv!AM24)</f>
        <v>0</v>
      </c>
      <c r="AN24" s="19">
        <f>SUM(DISPUTES_IndOS_Adv:DISPUTES_IndIS_NonAdv!AN24)</f>
        <v>0</v>
      </c>
      <c r="AO24" s="19">
        <f>SUM(DISPUTES_IndOS_Adv:DISPUTES_IndIS_NonAdv!AO24)</f>
        <v>0</v>
      </c>
      <c r="AP24" s="19">
        <f>SUM(DISPUTES_IndOS_Adv:DISPUTES_IndIS_NonAdv!AP24)</f>
        <v>0</v>
      </c>
      <c r="AQ24" s="19">
        <f>SUM(DISPUTES_IndOS_Adv:DISPUTES_IndIS_NonAdv!AQ24)</f>
        <v>0</v>
      </c>
      <c r="AR24" s="19">
        <f>SUM(DISPUTES_IndOS_Adv:DISPUTES_IndIS_NonAdv!AR24)</f>
        <v>0</v>
      </c>
      <c r="AS24" s="19">
        <f>SUM(DISPUTES_IndOS_Adv:DISPUTES_IndIS_NonAdv!AS24)</f>
        <v>0</v>
      </c>
      <c r="AT24" s="19">
        <f>SUM(DISPUTES_IndOS_Adv:DISPUTES_IndIS_NonAdv!AT24)</f>
        <v>0</v>
      </c>
      <c r="AU24" s="19">
        <f>SUM(DISPUTES_IndOS_Adv:DISPUTES_IndIS_NonAdv!AU24)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19">
        <f>SUM(DISPUTES_IndOS_Adv:DISPUTES_IndIS_NonAdv!F25)</f>
        <v>0</v>
      </c>
      <c r="G25" s="19">
        <f>SUM(DISPUTES_IndOS_Adv:DISPUTES_IndIS_NonAdv!G25)</f>
        <v>0</v>
      </c>
      <c r="H25" s="19">
        <f>SUM(DISPUTES_IndOS_Adv:DISPUTES_IndIS_NonAdv!H25)</f>
        <v>0</v>
      </c>
      <c r="I25" s="19">
        <f>SUM(DISPUTES_IndOS_Adv:DISPUTES_IndIS_NonAdv!I25)</f>
        <v>0</v>
      </c>
      <c r="J25" s="19">
        <f>SUM(DISPUTES_IndOS_Adv:DISPUTES_IndIS_NonAdv!J25)</f>
        <v>0</v>
      </c>
      <c r="K25" s="19">
        <f>SUM(DISPUTES_IndOS_Adv:DISPUTES_IndIS_NonAdv!K25)</f>
        <v>0</v>
      </c>
      <c r="L25" s="19">
        <f>SUM(DISPUTES_IndOS_Adv:DISPUTES_IndIS_NonAdv!L25)</f>
        <v>0</v>
      </c>
      <c r="M25" s="19">
        <f>SUM(DISPUTES_IndOS_Adv:DISPUTES_IndIS_NonAdv!M25)</f>
        <v>0</v>
      </c>
      <c r="N25" s="19">
        <f>SUM(DISPUTES_IndOS_Adv:DISPUTES_IndIS_NonAdv!N25)</f>
        <v>0</v>
      </c>
      <c r="O25" s="19">
        <f>SUM(DISPUTES_IndOS_Adv:DISPUTES_IndIS_NonAdv!O25)</f>
        <v>0</v>
      </c>
      <c r="P25" s="19">
        <f>SUM(DISPUTES_IndOS_Adv:DISPUTES_IndIS_NonAdv!P25)</f>
        <v>0</v>
      </c>
      <c r="Q25" s="19">
        <f>SUM(DISPUTES_IndOS_Adv:DISPUTES_IndIS_NonAdv!Q25)</f>
        <v>0</v>
      </c>
      <c r="R25" s="19">
        <f>SUM(DISPUTES_IndOS_Adv:DISPUTES_IndIS_NonAdv!R25)</f>
        <v>0</v>
      </c>
      <c r="S25" s="19">
        <f>SUM(DISPUTES_IndOS_Adv:DISPUTES_IndIS_NonAdv!S25)</f>
        <v>0</v>
      </c>
      <c r="T25" s="19">
        <f>SUM(DISPUTES_IndOS_Adv:DISPUTES_IndIS_NonAdv!T25)</f>
        <v>0</v>
      </c>
      <c r="U25" s="19">
        <f>SUM(DISPUTES_IndOS_Adv:DISPUTES_IndIS_NonAdv!U25)</f>
        <v>0</v>
      </c>
      <c r="V25" s="19">
        <f>SUM(DISPUTES_IndOS_Adv:DISPUTES_IndIS_NonAdv!V25)</f>
        <v>0</v>
      </c>
      <c r="W25" s="19">
        <f>SUM(DISPUTES_IndOS_Adv:DISPUTES_IndIS_NonAdv!W25)</f>
        <v>0</v>
      </c>
      <c r="X25" s="19">
        <f>SUM(DISPUTES_IndOS_Adv:DISPUTES_IndIS_NonAdv!X25)</f>
        <v>0</v>
      </c>
      <c r="Y25" s="19">
        <f>SUM(DISPUTES_IndOS_Adv:DISPUTES_IndIS_NonAdv!Y25)</f>
        <v>0</v>
      </c>
      <c r="Z25" s="19">
        <f>SUM(DISPUTES_IndOS_Adv:DISPUTES_IndIS_NonAdv!Z25)</f>
        <v>0</v>
      </c>
      <c r="AA25" s="19">
        <f>SUM(DISPUTES_IndOS_Adv:DISPUTES_IndIS_NonAdv!AA25)</f>
        <v>0</v>
      </c>
      <c r="AB25" s="19">
        <f>SUM(DISPUTES_IndOS_Adv:DISPUTES_IndIS_NonAdv!AB25)</f>
        <v>0</v>
      </c>
      <c r="AC25" s="19">
        <f>SUM(DISPUTES_IndOS_Adv:DISPUTES_IndIS_NonAdv!AC25)</f>
        <v>0</v>
      </c>
      <c r="AD25" s="19">
        <f>SUM(DISPUTES_IndOS_Adv:DISPUTES_IndIS_NonAdv!AD25)</f>
        <v>0</v>
      </c>
      <c r="AE25" s="19">
        <f>SUM(DISPUTES_IndOS_Adv:DISPUTES_IndIS_NonAdv!AE25)</f>
        <v>0</v>
      </c>
      <c r="AF25" s="19">
        <f>SUM(DISPUTES_IndOS_Adv:DISPUTES_IndIS_NonAdv!AF25)</f>
        <v>0</v>
      </c>
      <c r="AG25" s="19">
        <f>SUM(DISPUTES_IndOS_Adv:DISPUTES_IndIS_NonAdv!AG25)</f>
        <v>0</v>
      </c>
      <c r="AH25" s="19">
        <f>SUM(DISPUTES_IndOS_Adv:DISPUTES_IndIS_NonAdv!AH25)</f>
        <v>0</v>
      </c>
      <c r="AI25" s="19">
        <f>SUM(DISPUTES_IndOS_Adv:DISPUTES_IndIS_NonAdv!AI25)</f>
        <v>0</v>
      </c>
      <c r="AJ25" s="19">
        <f>SUM(DISPUTES_IndOS_Adv:DISPUTES_IndIS_NonAdv!AJ25)</f>
        <v>0</v>
      </c>
      <c r="AK25" s="19">
        <f>SUM(DISPUTES_IndOS_Adv:DISPUTES_IndIS_NonAdv!AK25)</f>
        <v>0</v>
      </c>
      <c r="AL25" s="19">
        <f>SUM(DISPUTES_IndOS_Adv:DISPUTES_IndIS_NonAdv!AL25)</f>
        <v>0</v>
      </c>
      <c r="AM25" s="19">
        <f>SUM(DISPUTES_IndOS_Adv:DISPUTES_IndIS_NonAdv!AM25)</f>
        <v>0</v>
      </c>
      <c r="AN25" s="19">
        <f>SUM(DISPUTES_IndOS_Adv:DISPUTES_IndIS_NonAdv!AN25)</f>
        <v>0</v>
      </c>
      <c r="AO25" s="19">
        <f>SUM(DISPUTES_IndOS_Adv:DISPUTES_IndIS_NonAdv!AO25)</f>
        <v>0</v>
      </c>
      <c r="AP25" s="19">
        <f>SUM(DISPUTES_IndOS_Adv:DISPUTES_IndIS_NonAdv!AP25)</f>
        <v>0</v>
      </c>
      <c r="AQ25" s="19">
        <f>SUM(DISPUTES_IndOS_Adv:DISPUTES_IndIS_NonAdv!AQ25)</f>
        <v>0</v>
      </c>
      <c r="AR25" s="19">
        <f>SUM(DISPUTES_IndOS_Adv:DISPUTES_IndIS_NonAdv!AR25)</f>
        <v>0</v>
      </c>
      <c r="AS25" s="19">
        <f>SUM(DISPUTES_IndOS_Adv:DISPUTES_IndIS_NonAdv!AS25)</f>
        <v>0</v>
      </c>
      <c r="AT25" s="19">
        <f>SUM(DISPUTES_IndOS_Adv:DISPUTES_IndIS_NonAdv!AT25)</f>
        <v>0</v>
      </c>
      <c r="AU25" s="19">
        <f>SUM(DISPUTES_IndOS_Adv:DISPUTES_IndIS_NonAdv!AU25)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19">
        <f>SUM(DISPUTES_IndOS_Adv:DISPUTES_IndIS_NonAdv!F26)</f>
        <v>0</v>
      </c>
      <c r="G26" s="19">
        <f>SUM(DISPUTES_IndOS_Adv:DISPUTES_IndIS_NonAdv!G26)</f>
        <v>0</v>
      </c>
      <c r="H26" s="19">
        <f>SUM(DISPUTES_IndOS_Adv:DISPUTES_IndIS_NonAdv!H26)</f>
        <v>0</v>
      </c>
      <c r="I26" s="19">
        <f>SUM(DISPUTES_IndOS_Adv:DISPUTES_IndIS_NonAdv!I26)</f>
        <v>0</v>
      </c>
      <c r="J26" s="19">
        <f>SUM(DISPUTES_IndOS_Adv:DISPUTES_IndIS_NonAdv!J26)</f>
        <v>0</v>
      </c>
      <c r="K26" s="19">
        <f>SUM(DISPUTES_IndOS_Adv:DISPUTES_IndIS_NonAdv!K26)</f>
        <v>0</v>
      </c>
      <c r="L26" s="19">
        <f>SUM(DISPUTES_IndOS_Adv:DISPUTES_IndIS_NonAdv!L26)</f>
        <v>0</v>
      </c>
      <c r="M26" s="19">
        <f>SUM(DISPUTES_IndOS_Adv:DISPUTES_IndIS_NonAdv!M26)</f>
        <v>0</v>
      </c>
      <c r="N26" s="19">
        <f>SUM(DISPUTES_IndOS_Adv:DISPUTES_IndIS_NonAdv!N26)</f>
        <v>0</v>
      </c>
      <c r="O26" s="19">
        <f>SUM(DISPUTES_IndOS_Adv:DISPUTES_IndIS_NonAdv!O26)</f>
        <v>0</v>
      </c>
      <c r="P26" s="19">
        <f>SUM(DISPUTES_IndOS_Adv:DISPUTES_IndIS_NonAdv!P26)</f>
        <v>0</v>
      </c>
      <c r="Q26" s="19">
        <f>SUM(DISPUTES_IndOS_Adv:DISPUTES_IndIS_NonAdv!Q26)</f>
        <v>0</v>
      </c>
      <c r="R26" s="19">
        <f>SUM(DISPUTES_IndOS_Adv:DISPUTES_IndIS_NonAdv!R26)</f>
        <v>0</v>
      </c>
      <c r="S26" s="19">
        <f>SUM(DISPUTES_IndOS_Adv:DISPUTES_IndIS_NonAdv!S26)</f>
        <v>0</v>
      </c>
      <c r="T26" s="19">
        <f>SUM(DISPUTES_IndOS_Adv:DISPUTES_IndIS_NonAdv!T26)</f>
        <v>0</v>
      </c>
      <c r="U26" s="19">
        <f>SUM(DISPUTES_IndOS_Adv:DISPUTES_IndIS_NonAdv!U26)</f>
        <v>0</v>
      </c>
      <c r="V26" s="19">
        <f>SUM(DISPUTES_IndOS_Adv:DISPUTES_IndIS_NonAdv!V26)</f>
        <v>0</v>
      </c>
      <c r="W26" s="19">
        <f>SUM(DISPUTES_IndOS_Adv:DISPUTES_IndIS_NonAdv!W26)</f>
        <v>0</v>
      </c>
      <c r="X26" s="19">
        <f>SUM(DISPUTES_IndOS_Adv:DISPUTES_IndIS_NonAdv!X26)</f>
        <v>0</v>
      </c>
      <c r="Y26" s="19">
        <f>SUM(DISPUTES_IndOS_Adv:DISPUTES_IndIS_NonAdv!Y26)</f>
        <v>0</v>
      </c>
      <c r="Z26" s="19">
        <f>SUM(DISPUTES_IndOS_Adv:DISPUTES_IndIS_NonAdv!Z26)</f>
        <v>0</v>
      </c>
      <c r="AA26" s="19">
        <f>SUM(DISPUTES_IndOS_Adv:DISPUTES_IndIS_NonAdv!AA26)</f>
        <v>0</v>
      </c>
      <c r="AB26" s="19">
        <f>SUM(DISPUTES_IndOS_Adv:DISPUTES_IndIS_NonAdv!AB26)</f>
        <v>0</v>
      </c>
      <c r="AC26" s="19">
        <f>SUM(DISPUTES_IndOS_Adv:DISPUTES_IndIS_NonAdv!AC26)</f>
        <v>0</v>
      </c>
      <c r="AD26" s="19">
        <f>SUM(DISPUTES_IndOS_Adv:DISPUTES_IndIS_NonAdv!AD26)</f>
        <v>0</v>
      </c>
      <c r="AE26" s="19">
        <f>SUM(DISPUTES_IndOS_Adv:DISPUTES_IndIS_NonAdv!AE26)</f>
        <v>0</v>
      </c>
      <c r="AF26" s="19">
        <f>SUM(DISPUTES_IndOS_Adv:DISPUTES_IndIS_NonAdv!AF26)</f>
        <v>0</v>
      </c>
      <c r="AG26" s="19">
        <f>SUM(DISPUTES_IndOS_Adv:DISPUTES_IndIS_NonAdv!AG26)</f>
        <v>0</v>
      </c>
      <c r="AH26" s="19">
        <f>SUM(DISPUTES_IndOS_Adv:DISPUTES_IndIS_NonAdv!AH26)</f>
        <v>0</v>
      </c>
      <c r="AI26" s="19">
        <f>SUM(DISPUTES_IndOS_Adv:DISPUTES_IndIS_NonAdv!AI26)</f>
        <v>0</v>
      </c>
      <c r="AJ26" s="19">
        <f>SUM(DISPUTES_IndOS_Adv:DISPUTES_IndIS_NonAdv!AJ26)</f>
        <v>0</v>
      </c>
      <c r="AK26" s="19">
        <f>SUM(DISPUTES_IndOS_Adv:DISPUTES_IndIS_NonAdv!AK26)</f>
        <v>0</v>
      </c>
      <c r="AL26" s="19">
        <f>SUM(DISPUTES_IndOS_Adv:DISPUTES_IndIS_NonAdv!AL26)</f>
        <v>0</v>
      </c>
      <c r="AM26" s="19">
        <f>SUM(DISPUTES_IndOS_Adv:DISPUTES_IndIS_NonAdv!AM26)</f>
        <v>0</v>
      </c>
      <c r="AN26" s="19">
        <f>SUM(DISPUTES_IndOS_Adv:DISPUTES_IndIS_NonAdv!AN26)</f>
        <v>0</v>
      </c>
      <c r="AO26" s="19">
        <f>SUM(DISPUTES_IndOS_Adv:DISPUTES_IndIS_NonAdv!AO26)</f>
        <v>0</v>
      </c>
      <c r="AP26" s="19">
        <f>SUM(DISPUTES_IndOS_Adv:DISPUTES_IndIS_NonAdv!AP26)</f>
        <v>0</v>
      </c>
      <c r="AQ26" s="19">
        <f>SUM(DISPUTES_IndOS_Adv:DISPUTES_IndIS_NonAdv!AQ26)</f>
        <v>0</v>
      </c>
      <c r="AR26" s="19">
        <f>SUM(DISPUTES_IndOS_Adv:DISPUTES_IndIS_NonAdv!AR26)</f>
        <v>0</v>
      </c>
      <c r="AS26" s="19">
        <f>SUM(DISPUTES_IndOS_Adv:DISPUTES_IndIS_NonAdv!AS26)</f>
        <v>0</v>
      </c>
      <c r="AT26" s="19">
        <f>SUM(DISPUTES_IndOS_Adv:DISPUTES_IndIS_NonAdv!AT26)</f>
        <v>0</v>
      </c>
      <c r="AU26" s="19">
        <f>SUM(DISPUTES_IndOS_Adv:DISPUTES_IndIS_NonAdv!AU26)</f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19">
        <f>SUM(DISPUTES_IndOS_Adv:DISPUTES_IndIS_NonAdv!F28)</f>
        <v>0</v>
      </c>
      <c r="G28" s="19">
        <f>SUM(DISPUTES_IndOS_Adv:DISPUTES_IndIS_NonAdv!G28)</f>
        <v>0</v>
      </c>
      <c r="H28" s="19">
        <f>SUM(DISPUTES_IndOS_Adv:DISPUTES_IndIS_NonAdv!H28)</f>
        <v>0</v>
      </c>
      <c r="I28" s="19">
        <f>SUM(DISPUTES_IndOS_Adv:DISPUTES_IndIS_NonAdv!I28)</f>
        <v>0</v>
      </c>
      <c r="J28" s="19">
        <f>SUM(DISPUTES_IndOS_Adv:DISPUTES_IndIS_NonAdv!J28)</f>
        <v>0</v>
      </c>
      <c r="K28" s="19">
        <f>SUM(DISPUTES_IndOS_Adv:DISPUTES_IndIS_NonAdv!K28)</f>
        <v>0</v>
      </c>
      <c r="L28" s="19">
        <f>SUM(DISPUTES_IndOS_Adv:DISPUTES_IndIS_NonAdv!L28)</f>
        <v>0</v>
      </c>
      <c r="M28" s="19">
        <f>SUM(DISPUTES_IndOS_Adv:DISPUTES_IndIS_NonAdv!M28)</f>
        <v>0</v>
      </c>
      <c r="N28" s="19">
        <f>SUM(DISPUTES_IndOS_Adv:DISPUTES_IndIS_NonAdv!N28)</f>
        <v>0</v>
      </c>
      <c r="O28" s="19">
        <f>SUM(DISPUTES_IndOS_Adv:DISPUTES_IndIS_NonAdv!O28)</f>
        <v>0</v>
      </c>
      <c r="P28" s="19">
        <f>SUM(DISPUTES_IndOS_Adv:DISPUTES_IndIS_NonAdv!P28)</f>
        <v>0</v>
      </c>
      <c r="Q28" s="19">
        <f>SUM(DISPUTES_IndOS_Adv:DISPUTES_IndIS_NonAdv!Q28)</f>
        <v>0</v>
      </c>
      <c r="R28" s="19">
        <f>SUM(DISPUTES_IndOS_Adv:DISPUTES_IndIS_NonAdv!R28)</f>
        <v>0</v>
      </c>
      <c r="S28" s="19">
        <f>SUM(DISPUTES_IndOS_Adv:DISPUTES_IndIS_NonAdv!S28)</f>
        <v>0</v>
      </c>
      <c r="T28" s="19">
        <f>SUM(DISPUTES_IndOS_Adv:DISPUTES_IndIS_NonAdv!T28)</f>
        <v>0</v>
      </c>
      <c r="U28" s="19">
        <f>SUM(DISPUTES_IndOS_Adv:DISPUTES_IndIS_NonAdv!U28)</f>
        <v>0</v>
      </c>
      <c r="V28" s="19">
        <f>SUM(DISPUTES_IndOS_Adv:DISPUTES_IndIS_NonAdv!V28)</f>
        <v>0</v>
      </c>
      <c r="W28" s="19">
        <f>SUM(DISPUTES_IndOS_Adv:DISPUTES_IndIS_NonAdv!W28)</f>
        <v>0</v>
      </c>
      <c r="X28" s="19">
        <f>SUM(DISPUTES_IndOS_Adv:DISPUTES_IndIS_NonAdv!X28)</f>
        <v>0</v>
      </c>
      <c r="Y28" s="19">
        <f>SUM(DISPUTES_IndOS_Adv:DISPUTES_IndIS_NonAdv!Y28)</f>
        <v>0</v>
      </c>
      <c r="Z28" s="19">
        <f>SUM(DISPUTES_IndOS_Adv:DISPUTES_IndIS_NonAdv!Z28)</f>
        <v>0</v>
      </c>
      <c r="AA28" s="19">
        <f>SUM(DISPUTES_IndOS_Adv:DISPUTES_IndIS_NonAdv!AA28)</f>
        <v>0</v>
      </c>
      <c r="AB28" s="19">
        <f>SUM(DISPUTES_IndOS_Adv:DISPUTES_IndIS_NonAdv!AB28)</f>
        <v>0</v>
      </c>
      <c r="AC28" s="19">
        <f>SUM(DISPUTES_IndOS_Adv:DISPUTES_IndIS_NonAdv!AC28)</f>
        <v>0</v>
      </c>
      <c r="AD28" s="19">
        <f>SUM(DISPUTES_IndOS_Adv:DISPUTES_IndIS_NonAdv!AD28)</f>
        <v>0</v>
      </c>
      <c r="AE28" s="19">
        <f>SUM(DISPUTES_IndOS_Adv:DISPUTES_IndIS_NonAdv!AE28)</f>
        <v>0</v>
      </c>
      <c r="AF28" s="19">
        <f>SUM(DISPUTES_IndOS_Adv:DISPUTES_IndIS_NonAdv!AF28)</f>
        <v>0</v>
      </c>
      <c r="AG28" s="19">
        <f>SUM(DISPUTES_IndOS_Adv:DISPUTES_IndIS_NonAdv!AG28)</f>
        <v>0</v>
      </c>
      <c r="AH28" s="19">
        <f>SUM(DISPUTES_IndOS_Adv:DISPUTES_IndIS_NonAdv!AH28)</f>
        <v>0</v>
      </c>
      <c r="AI28" s="19">
        <f>SUM(DISPUTES_IndOS_Adv:DISPUTES_IndIS_NonAdv!AI28)</f>
        <v>0</v>
      </c>
      <c r="AJ28" s="19">
        <f>SUM(DISPUTES_IndOS_Adv:DISPUTES_IndIS_NonAdv!AJ28)</f>
        <v>0</v>
      </c>
      <c r="AK28" s="19">
        <f>SUM(DISPUTES_IndOS_Adv:DISPUTES_IndIS_NonAdv!AK28)</f>
        <v>0</v>
      </c>
      <c r="AL28" s="19">
        <f>SUM(DISPUTES_IndOS_Adv:DISPUTES_IndIS_NonAdv!AL28)</f>
        <v>0</v>
      </c>
      <c r="AM28" s="19">
        <f>SUM(DISPUTES_IndOS_Adv:DISPUTES_IndIS_NonAdv!AM28)</f>
        <v>0</v>
      </c>
      <c r="AN28" s="19">
        <f>SUM(DISPUTES_IndOS_Adv:DISPUTES_IndIS_NonAdv!AN28)</f>
        <v>0</v>
      </c>
      <c r="AO28" s="19">
        <f>SUM(DISPUTES_IndOS_Adv:DISPUTES_IndIS_NonAdv!AO28)</f>
        <v>0</v>
      </c>
      <c r="AP28" s="19">
        <f>SUM(DISPUTES_IndOS_Adv:DISPUTES_IndIS_NonAdv!AP28)</f>
        <v>0</v>
      </c>
      <c r="AQ28" s="19">
        <f>SUM(DISPUTES_IndOS_Adv:DISPUTES_IndIS_NonAdv!AQ28)</f>
        <v>0</v>
      </c>
      <c r="AR28" s="19">
        <f>SUM(DISPUTES_IndOS_Adv:DISPUTES_IndIS_NonAdv!AR28)</f>
        <v>0</v>
      </c>
      <c r="AS28" s="19">
        <f>SUM(DISPUTES_IndOS_Adv:DISPUTES_IndIS_NonAdv!AS28)</f>
        <v>0</v>
      </c>
      <c r="AT28" s="19">
        <f>SUM(DISPUTES_IndOS_Adv:DISPUTES_IndIS_NonAdv!AT28)</f>
        <v>0</v>
      </c>
      <c r="AU28" s="19">
        <f>SUM(DISPUTES_IndOS_Adv:DISPUTES_IndIS_NonAdv!AU28)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19">
        <f>SUM(DISPUTES_IndOS_Adv:DISPUTES_IndIS_NonAdv!F29)</f>
        <v>0</v>
      </c>
      <c r="G29" s="19">
        <f>SUM(DISPUTES_IndOS_Adv:DISPUTES_IndIS_NonAdv!G29)</f>
        <v>0</v>
      </c>
      <c r="H29" s="19">
        <f>SUM(DISPUTES_IndOS_Adv:DISPUTES_IndIS_NonAdv!H29)</f>
        <v>0</v>
      </c>
      <c r="I29" s="19">
        <f>SUM(DISPUTES_IndOS_Adv:DISPUTES_IndIS_NonAdv!I29)</f>
        <v>0</v>
      </c>
      <c r="J29" s="19">
        <f>SUM(DISPUTES_IndOS_Adv:DISPUTES_IndIS_NonAdv!J29)</f>
        <v>0</v>
      </c>
      <c r="K29" s="19">
        <f>SUM(DISPUTES_IndOS_Adv:DISPUTES_IndIS_NonAdv!K29)</f>
        <v>0</v>
      </c>
      <c r="L29" s="19">
        <f>SUM(DISPUTES_IndOS_Adv:DISPUTES_IndIS_NonAdv!L29)</f>
        <v>0</v>
      </c>
      <c r="M29" s="19">
        <f>SUM(DISPUTES_IndOS_Adv:DISPUTES_IndIS_NonAdv!M29)</f>
        <v>0</v>
      </c>
      <c r="N29" s="19">
        <f>SUM(DISPUTES_IndOS_Adv:DISPUTES_IndIS_NonAdv!N29)</f>
        <v>0</v>
      </c>
      <c r="O29" s="19">
        <f>SUM(DISPUTES_IndOS_Adv:DISPUTES_IndIS_NonAdv!O29)</f>
        <v>0</v>
      </c>
      <c r="P29" s="19">
        <f>SUM(DISPUTES_IndOS_Adv:DISPUTES_IndIS_NonAdv!P29)</f>
        <v>0</v>
      </c>
      <c r="Q29" s="19">
        <f>SUM(DISPUTES_IndOS_Adv:DISPUTES_IndIS_NonAdv!Q29)</f>
        <v>0</v>
      </c>
      <c r="R29" s="19">
        <f>SUM(DISPUTES_IndOS_Adv:DISPUTES_IndIS_NonAdv!R29)</f>
        <v>0</v>
      </c>
      <c r="S29" s="19">
        <f>SUM(DISPUTES_IndOS_Adv:DISPUTES_IndIS_NonAdv!S29)</f>
        <v>0</v>
      </c>
      <c r="T29" s="19">
        <f>SUM(DISPUTES_IndOS_Adv:DISPUTES_IndIS_NonAdv!T29)</f>
        <v>0</v>
      </c>
      <c r="U29" s="19">
        <f>SUM(DISPUTES_IndOS_Adv:DISPUTES_IndIS_NonAdv!U29)</f>
        <v>0</v>
      </c>
      <c r="V29" s="19">
        <f>SUM(DISPUTES_IndOS_Adv:DISPUTES_IndIS_NonAdv!V29)</f>
        <v>0</v>
      </c>
      <c r="W29" s="19">
        <f>SUM(DISPUTES_IndOS_Adv:DISPUTES_IndIS_NonAdv!W29)</f>
        <v>0</v>
      </c>
      <c r="X29" s="19">
        <f>SUM(DISPUTES_IndOS_Adv:DISPUTES_IndIS_NonAdv!X29)</f>
        <v>0</v>
      </c>
      <c r="Y29" s="19">
        <f>SUM(DISPUTES_IndOS_Adv:DISPUTES_IndIS_NonAdv!Y29)</f>
        <v>0</v>
      </c>
      <c r="Z29" s="19">
        <f>SUM(DISPUTES_IndOS_Adv:DISPUTES_IndIS_NonAdv!Z29)</f>
        <v>0</v>
      </c>
      <c r="AA29" s="19">
        <f>SUM(DISPUTES_IndOS_Adv:DISPUTES_IndIS_NonAdv!AA29)</f>
        <v>0</v>
      </c>
      <c r="AB29" s="19">
        <f>SUM(DISPUTES_IndOS_Adv:DISPUTES_IndIS_NonAdv!AB29)</f>
        <v>0</v>
      </c>
      <c r="AC29" s="19">
        <f>SUM(DISPUTES_IndOS_Adv:DISPUTES_IndIS_NonAdv!AC29)</f>
        <v>0</v>
      </c>
      <c r="AD29" s="19">
        <f>SUM(DISPUTES_IndOS_Adv:DISPUTES_IndIS_NonAdv!AD29)</f>
        <v>0</v>
      </c>
      <c r="AE29" s="19">
        <f>SUM(DISPUTES_IndOS_Adv:DISPUTES_IndIS_NonAdv!AE29)</f>
        <v>0</v>
      </c>
      <c r="AF29" s="19">
        <f>SUM(DISPUTES_IndOS_Adv:DISPUTES_IndIS_NonAdv!AF29)</f>
        <v>0</v>
      </c>
      <c r="AG29" s="19">
        <f>SUM(DISPUTES_IndOS_Adv:DISPUTES_IndIS_NonAdv!AG29)</f>
        <v>0</v>
      </c>
      <c r="AH29" s="19">
        <f>SUM(DISPUTES_IndOS_Adv:DISPUTES_IndIS_NonAdv!AH29)</f>
        <v>0</v>
      </c>
      <c r="AI29" s="19">
        <f>SUM(DISPUTES_IndOS_Adv:DISPUTES_IndIS_NonAdv!AI29)</f>
        <v>0</v>
      </c>
      <c r="AJ29" s="19">
        <f>SUM(DISPUTES_IndOS_Adv:DISPUTES_IndIS_NonAdv!AJ29)</f>
        <v>0</v>
      </c>
      <c r="AK29" s="19">
        <f>SUM(DISPUTES_IndOS_Adv:DISPUTES_IndIS_NonAdv!AK29)</f>
        <v>0</v>
      </c>
      <c r="AL29" s="19">
        <f>SUM(DISPUTES_IndOS_Adv:DISPUTES_IndIS_NonAdv!AL29)</f>
        <v>0</v>
      </c>
      <c r="AM29" s="19">
        <f>SUM(DISPUTES_IndOS_Adv:DISPUTES_IndIS_NonAdv!AM29)</f>
        <v>0</v>
      </c>
      <c r="AN29" s="19">
        <f>SUM(DISPUTES_IndOS_Adv:DISPUTES_IndIS_NonAdv!AN29)</f>
        <v>0</v>
      </c>
      <c r="AO29" s="19">
        <f>SUM(DISPUTES_IndOS_Adv:DISPUTES_IndIS_NonAdv!AO29)</f>
        <v>0</v>
      </c>
      <c r="AP29" s="19">
        <f>SUM(DISPUTES_IndOS_Adv:DISPUTES_IndIS_NonAdv!AP29)</f>
        <v>0</v>
      </c>
      <c r="AQ29" s="19">
        <f>SUM(DISPUTES_IndOS_Adv:DISPUTES_IndIS_NonAdv!AQ29)</f>
        <v>0</v>
      </c>
      <c r="AR29" s="19">
        <f>SUM(DISPUTES_IndOS_Adv:DISPUTES_IndIS_NonAdv!AR29)</f>
        <v>0</v>
      </c>
      <c r="AS29" s="19">
        <f>SUM(DISPUTES_IndOS_Adv:DISPUTES_IndIS_NonAdv!AS29)</f>
        <v>0</v>
      </c>
      <c r="AT29" s="19">
        <f>SUM(DISPUTES_IndOS_Adv:DISPUTES_IndIS_NonAdv!AT29)</f>
        <v>0</v>
      </c>
      <c r="AU29" s="19">
        <f>SUM(DISPUTES_IndOS_Adv:DISPUTES_IndIS_NonAdv!AU29)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19">
        <f>SUM(DISPUTES_IndOS_Adv:DISPUTES_IndIS_NonAdv!F30)</f>
        <v>0</v>
      </c>
      <c r="G30" s="19">
        <f>SUM(DISPUTES_IndOS_Adv:DISPUTES_IndIS_NonAdv!G30)</f>
        <v>0</v>
      </c>
      <c r="H30" s="19">
        <f>SUM(DISPUTES_IndOS_Adv:DISPUTES_IndIS_NonAdv!H30)</f>
        <v>0</v>
      </c>
      <c r="I30" s="19">
        <f>SUM(DISPUTES_IndOS_Adv:DISPUTES_IndIS_NonAdv!I30)</f>
        <v>0</v>
      </c>
      <c r="J30" s="19">
        <f>SUM(DISPUTES_IndOS_Adv:DISPUTES_IndIS_NonAdv!J30)</f>
        <v>0</v>
      </c>
      <c r="K30" s="19">
        <f>SUM(DISPUTES_IndOS_Adv:DISPUTES_IndIS_NonAdv!K30)</f>
        <v>0</v>
      </c>
      <c r="L30" s="19">
        <f>SUM(DISPUTES_IndOS_Adv:DISPUTES_IndIS_NonAdv!L30)</f>
        <v>0</v>
      </c>
      <c r="M30" s="19">
        <f>SUM(DISPUTES_IndOS_Adv:DISPUTES_IndIS_NonAdv!M30)</f>
        <v>0</v>
      </c>
      <c r="N30" s="19">
        <f>SUM(DISPUTES_IndOS_Adv:DISPUTES_IndIS_NonAdv!N30)</f>
        <v>0</v>
      </c>
      <c r="O30" s="19">
        <f>SUM(DISPUTES_IndOS_Adv:DISPUTES_IndIS_NonAdv!O30)</f>
        <v>0</v>
      </c>
      <c r="P30" s="19">
        <f>SUM(DISPUTES_IndOS_Adv:DISPUTES_IndIS_NonAdv!P30)</f>
        <v>0</v>
      </c>
      <c r="Q30" s="19">
        <f>SUM(DISPUTES_IndOS_Adv:DISPUTES_IndIS_NonAdv!Q30)</f>
        <v>0</v>
      </c>
      <c r="R30" s="19">
        <f>SUM(DISPUTES_IndOS_Adv:DISPUTES_IndIS_NonAdv!R30)</f>
        <v>0</v>
      </c>
      <c r="S30" s="19">
        <f>SUM(DISPUTES_IndOS_Adv:DISPUTES_IndIS_NonAdv!S30)</f>
        <v>0</v>
      </c>
      <c r="T30" s="19">
        <f>SUM(DISPUTES_IndOS_Adv:DISPUTES_IndIS_NonAdv!T30)</f>
        <v>0</v>
      </c>
      <c r="U30" s="19">
        <f>SUM(DISPUTES_IndOS_Adv:DISPUTES_IndIS_NonAdv!U30)</f>
        <v>0</v>
      </c>
      <c r="V30" s="19">
        <f>SUM(DISPUTES_IndOS_Adv:DISPUTES_IndIS_NonAdv!V30)</f>
        <v>0</v>
      </c>
      <c r="W30" s="19">
        <f>SUM(DISPUTES_IndOS_Adv:DISPUTES_IndIS_NonAdv!W30)</f>
        <v>0</v>
      </c>
      <c r="X30" s="19">
        <f>SUM(DISPUTES_IndOS_Adv:DISPUTES_IndIS_NonAdv!X30)</f>
        <v>0</v>
      </c>
      <c r="Y30" s="19">
        <f>SUM(DISPUTES_IndOS_Adv:DISPUTES_IndIS_NonAdv!Y30)</f>
        <v>0</v>
      </c>
      <c r="Z30" s="19">
        <f>SUM(DISPUTES_IndOS_Adv:DISPUTES_IndIS_NonAdv!Z30)</f>
        <v>0</v>
      </c>
      <c r="AA30" s="19">
        <f>SUM(DISPUTES_IndOS_Adv:DISPUTES_IndIS_NonAdv!AA30)</f>
        <v>0</v>
      </c>
      <c r="AB30" s="19">
        <f>SUM(DISPUTES_IndOS_Adv:DISPUTES_IndIS_NonAdv!AB30)</f>
        <v>0</v>
      </c>
      <c r="AC30" s="19">
        <f>SUM(DISPUTES_IndOS_Adv:DISPUTES_IndIS_NonAdv!AC30)</f>
        <v>0</v>
      </c>
      <c r="AD30" s="19">
        <f>SUM(DISPUTES_IndOS_Adv:DISPUTES_IndIS_NonAdv!AD30)</f>
        <v>0</v>
      </c>
      <c r="AE30" s="19">
        <f>SUM(DISPUTES_IndOS_Adv:DISPUTES_IndIS_NonAdv!AE30)</f>
        <v>0</v>
      </c>
      <c r="AF30" s="19">
        <f>SUM(DISPUTES_IndOS_Adv:DISPUTES_IndIS_NonAdv!AF30)</f>
        <v>0</v>
      </c>
      <c r="AG30" s="19">
        <f>SUM(DISPUTES_IndOS_Adv:DISPUTES_IndIS_NonAdv!AG30)</f>
        <v>0</v>
      </c>
      <c r="AH30" s="19">
        <f>SUM(DISPUTES_IndOS_Adv:DISPUTES_IndIS_NonAdv!AH30)</f>
        <v>0</v>
      </c>
      <c r="AI30" s="19">
        <f>SUM(DISPUTES_IndOS_Adv:DISPUTES_IndIS_NonAdv!AI30)</f>
        <v>0</v>
      </c>
      <c r="AJ30" s="19">
        <f>SUM(DISPUTES_IndOS_Adv:DISPUTES_IndIS_NonAdv!AJ30)</f>
        <v>0</v>
      </c>
      <c r="AK30" s="19">
        <f>SUM(DISPUTES_IndOS_Adv:DISPUTES_IndIS_NonAdv!AK30)</f>
        <v>0</v>
      </c>
      <c r="AL30" s="19">
        <f>SUM(DISPUTES_IndOS_Adv:DISPUTES_IndIS_NonAdv!AL30)</f>
        <v>0</v>
      </c>
      <c r="AM30" s="19">
        <f>SUM(DISPUTES_IndOS_Adv:DISPUTES_IndIS_NonAdv!AM30)</f>
        <v>0</v>
      </c>
      <c r="AN30" s="19">
        <f>SUM(DISPUTES_IndOS_Adv:DISPUTES_IndIS_NonAdv!AN30)</f>
        <v>0</v>
      </c>
      <c r="AO30" s="19">
        <f>SUM(DISPUTES_IndOS_Adv:DISPUTES_IndIS_NonAdv!AO30)</f>
        <v>0</v>
      </c>
      <c r="AP30" s="19">
        <f>SUM(DISPUTES_IndOS_Adv:DISPUTES_IndIS_NonAdv!AP30)</f>
        <v>0</v>
      </c>
      <c r="AQ30" s="19">
        <f>SUM(DISPUTES_IndOS_Adv:DISPUTES_IndIS_NonAdv!AQ30)</f>
        <v>0</v>
      </c>
      <c r="AR30" s="19">
        <f>SUM(DISPUTES_IndOS_Adv:DISPUTES_IndIS_NonAdv!AR30)</f>
        <v>0</v>
      </c>
      <c r="AS30" s="19">
        <f>SUM(DISPUTES_IndOS_Adv:DISPUTES_IndIS_NonAdv!AS30)</f>
        <v>0</v>
      </c>
      <c r="AT30" s="19">
        <f>SUM(DISPUTES_IndOS_Adv:DISPUTES_IndIS_NonAdv!AT30)</f>
        <v>0</v>
      </c>
      <c r="AU30" s="19">
        <f>SUM(DISPUTES_IndOS_Adv:DISPUTES_IndIS_NonAdv!AU30)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19">
        <f>SUM(DISPUTES_IndOS_Adv:DISPUTES_IndIS_NonAdv!F31)</f>
        <v>0</v>
      </c>
      <c r="G31" s="19">
        <f>SUM(DISPUTES_IndOS_Adv:DISPUTES_IndIS_NonAdv!G31)</f>
        <v>0</v>
      </c>
      <c r="H31" s="19">
        <f>SUM(DISPUTES_IndOS_Adv:DISPUTES_IndIS_NonAdv!H31)</f>
        <v>0</v>
      </c>
      <c r="I31" s="19">
        <f>SUM(DISPUTES_IndOS_Adv:DISPUTES_IndIS_NonAdv!I31)</f>
        <v>0</v>
      </c>
      <c r="J31" s="19">
        <f>SUM(DISPUTES_IndOS_Adv:DISPUTES_IndIS_NonAdv!J31)</f>
        <v>0</v>
      </c>
      <c r="K31" s="19">
        <f>SUM(DISPUTES_IndOS_Adv:DISPUTES_IndIS_NonAdv!K31)</f>
        <v>0</v>
      </c>
      <c r="L31" s="19">
        <f>SUM(DISPUTES_IndOS_Adv:DISPUTES_IndIS_NonAdv!L31)</f>
        <v>0</v>
      </c>
      <c r="M31" s="19">
        <f>SUM(DISPUTES_IndOS_Adv:DISPUTES_IndIS_NonAdv!M31)</f>
        <v>0</v>
      </c>
      <c r="N31" s="19">
        <f>SUM(DISPUTES_IndOS_Adv:DISPUTES_IndIS_NonAdv!N31)</f>
        <v>0</v>
      </c>
      <c r="O31" s="19">
        <f>SUM(DISPUTES_IndOS_Adv:DISPUTES_IndIS_NonAdv!O31)</f>
        <v>0</v>
      </c>
      <c r="P31" s="19">
        <f>SUM(DISPUTES_IndOS_Adv:DISPUTES_IndIS_NonAdv!P31)</f>
        <v>0</v>
      </c>
      <c r="Q31" s="19">
        <f>SUM(DISPUTES_IndOS_Adv:DISPUTES_IndIS_NonAdv!Q31)</f>
        <v>0</v>
      </c>
      <c r="R31" s="19">
        <f>SUM(DISPUTES_IndOS_Adv:DISPUTES_IndIS_NonAdv!R31)</f>
        <v>0</v>
      </c>
      <c r="S31" s="19">
        <f>SUM(DISPUTES_IndOS_Adv:DISPUTES_IndIS_NonAdv!S31)</f>
        <v>0</v>
      </c>
      <c r="T31" s="19">
        <f>SUM(DISPUTES_IndOS_Adv:DISPUTES_IndIS_NonAdv!T31)</f>
        <v>0</v>
      </c>
      <c r="U31" s="19">
        <f>SUM(DISPUTES_IndOS_Adv:DISPUTES_IndIS_NonAdv!U31)</f>
        <v>0</v>
      </c>
      <c r="V31" s="19">
        <f>SUM(DISPUTES_IndOS_Adv:DISPUTES_IndIS_NonAdv!V31)</f>
        <v>0</v>
      </c>
      <c r="W31" s="19">
        <f>SUM(DISPUTES_IndOS_Adv:DISPUTES_IndIS_NonAdv!W31)</f>
        <v>0</v>
      </c>
      <c r="X31" s="19">
        <f>SUM(DISPUTES_IndOS_Adv:DISPUTES_IndIS_NonAdv!X31)</f>
        <v>0</v>
      </c>
      <c r="Y31" s="19">
        <f>SUM(DISPUTES_IndOS_Adv:DISPUTES_IndIS_NonAdv!Y31)</f>
        <v>0</v>
      </c>
      <c r="Z31" s="19">
        <f>SUM(DISPUTES_IndOS_Adv:DISPUTES_IndIS_NonAdv!Z31)</f>
        <v>0</v>
      </c>
      <c r="AA31" s="19">
        <f>SUM(DISPUTES_IndOS_Adv:DISPUTES_IndIS_NonAdv!AA31)</f>
        <v>0</v>
      </c>
      <c r="AB31" s="19">
        <f>SUM(DISPUTES_IndOS_Adv:DISPUTES_IndIS_NonAdv!AB31)</f>
        <v>0</v>
      </c>
      <c r="AC31" s="19">
        <f>SUM(DISPUTES_IndOS_Adv:DISPUTES_IndIS_NonAdv!AC31)</f>
        <v>0</v>
      </c>
      <c r="AD31" s="19">
        <f>SUM(DISPUTES_IndOS_Adv:DISPUTES_IndIS_NonAdv!AD31)</f>
        <v>0</v>
      </c>
      <c r="AE31" s="19">
        <f>SUM(DISPUTES_IndOS_Adv:DISPUTES_IndIS_NonAdv!AE31)</f>
        <v>0</v>
      </c>
      <c r="AF31" s="19">
        <f>SUM(DISPUTES_IndOS_Adv:DISPUTES_IndIS_NonAdv!AF31)</f>
        <v>0</v>
      </c>
      <c r="AG31" s="19">
        <f>SUM(DISPUTES_IndOS_Adv:DISPUTES_IndIS_NonAdv!AG31)</f>
        <v>0</v>
      </c>
      <c r="AH31" s="19">
        <f>SUM(DISPUTES_IndOS_Adv:DISPUTES_IndIS_NonAdv!AH31)</f>
        <v>0</v>
      </c>
      <c r="AI31" s="19">
        <f>SUM(DISPUTES_IndOS_Adv:DISPUTES_IndIS_NonAdv!AI31)</f>
        <v>0</v>
      </c>
      <c r="AJ31" s="19">
        <f>SUM(DISPUTES_IndOS_Adv:DISPUTES_IndIS_NonAdv!AJ31)</f>
        <v>0</v>
      </c>
      <c r="AK31" s="19">
        <f>SUM(DISPUTES_IndOS_Adv:DISPUTES_IndIS_NonAdv!AK31)</f>
        <v>0</v>
      </c>
      <c r="AL31" s="19">
        <f>SUM(DISPUTES_IndOS_Adv:DISPUTES_IndIS_NonAdv!AL31)</f>
        <v>0</v>
      </c>
      <c r="AM31" s="19">
        <f>SUM(DISPUTES_IndOS_Adv:DISPUTES_IndIS_NonAdv!AM31)</f>
        <v>0</v>
      </c>
      <c r="AN31" s="19">
        <f>SUM(DISPUTES_IndOS_Adv:DISPUTES_IndIS_NonAdv!AN31)</f>
        <v>0</v>
      </c>
      <c r="AO31" s="19">
        <f>SUM(DISPUTES_IndOS_Adv:DISPUTES_IndIS_NonAdv!AO31)</f>
        <v>0</v>
      </c>
      <c r="AP31" s="19">
        <f>SUM(DISPUTES_IndOS_Adv:DISPUTES_IndIS_NonAdv!AP31)</f>
        <v>0</v>
      </c>
      <c r="AQ31" s="19">
        <f>SUM(DISPUTES_IndOS_Adv:DISPUTES_IndIS_NonAdv!AQ31)</f>
        <v>0</v>
      </c>
      <c r="AR31" s="19">
        <f>SUM(DISPUTES_IndOS_Adv:DISPUTES_IndIS_NonAdv!AR31)</f>
        <v>0</v>
      </c>
      <c r="AS31" s="19">
        <f>SUM(DISPUTES_IndOS_Adv:DISPUTES_IndIS_NonAdv!AS31)</f>
        <v>0</v>
      </c>
      <c r="AT31" s="19">
        <f>SUM(DISPUTES_IndOS_Adv:DISPUTES_IndIS_NonAdv!AT31)</f>
        <v>0</v>
      </c>
      <c r="AU31" s="19">
        <f>SUM(DISPUTES_IndOS_Adv:DISPUTES_IndIS_NonAdv!AU31)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19">
        <f>SUM(DISPUTES_IndOS_Adv:DISPUTES_IndIS_NonAdv!F32)</f>
        <v>0</v>
      </c>
      <c r="G32" s="19">
        <f>SUM(DISPUTES_IndOS_Adv:DISPUTES_IndIS_NonAdv!G32)</f>
        <v>0</v>
      </c>
      <c r="H32" s="19">
        <f>SUM(DISPUTES_IndOS_Adv:DISPUTES_IndIS_NonAdv!H32)</f>
        <v>0</v>
      </c>
      <c r="I32" s="19">
        <f>SUM(DISPUTES_IndOS_Adv:DISPUTES_IndIS_NonAdv!I32)</f>
        <v>0</v>
      </c>
      <c r="J32" s="19">
        <f>SUM(DISPUTES_IndOS_Adv:DISPUTES_IndIS_NonAdv!J32)</f>
        <v>0</v>
      </c>
      <c r="K32" s="19">
        <f>SUM(DISPUTES_IndOS_Adv:DISPUTES_IndIS_NonAdv!K32)</f>
        <v>0</v>
      </c>
      <c r="L32" s="19">
        <f>SUM(DISPUTES_IndOS_Adv:DISPUTES_IndIS_NonAdv!L32)</f>
        <v>0</v>
      </c>
      <c r="M32" s="19">
        <f>SUM(DISPUTES_IndOS_Adv:DISPUTES_IndIS_NonAdv!M32)</f>
        <v>0</v>
      </c>
      <c r="N32" s="19">
        <f>SUM(DISPUTES_IndOS_Adv:DISPUTES_IndIS_NonAdv!N32)</f>
        <v>0</v>
      </c>
      <c r="O32" s="19">
        <f>SUM(DISPUTES_IndOS_Adv:DISPUTES_IndIS_NonAdv!O32)</f>
        <v>0</v>
      </c>
      <c r="P32" s="19">
        <f>SUM(DISPUTES_IndOS_Adv:DISPUTES_IndIS_NonAdv!P32)</f>
        <v>0</v>
      </c>
      <c r="Q32" s="19">
        <f>SUM(DISPUTES_IndOS_Adv:DISPUTES_IndIS_NonAdv!Q32)</f>
        <v>0</v>
      </c>
      <c r="R32" s="19">
        <f>SUM(DISPUTES_IndOS_Adv:DISPUTES_IndIS_NonAdv!R32)</f>
        <v>0</v>
      </c>
      <c r="S32" s="19">
        <f>SUM(DISPUTES_IndOS_Adv:DISPUTES_IndIS_NonAdv!S32)</f>
        <v>0</v>
      </c>
      <c r="T32" s="19">
        <f>SUM(DISPUTES_IndOS_Adv:DISPUTES_IndIS_NonAdv!T32)</f>
        <v>0</v>
      </c>
      <c r="U32" s="19">
        <f>SUM(DISPUTES_IndOS_Adv:DISPUTES_IndIS_NonAdv!U32)</f>
        <v>0</v>
      </c>
      <c r="V32" s="19">
        <f>SUM(DISPUTES_IndOS_Adv:DISPUTES_IndIS_NonAdv!V32)</f>
        <v>0</v>
      </c>
      <c r="W32" s="19">
        <f>SUM(DISPUTES_IndOS_Adv:DISPUTES_IndIS_NonAdv!W32)</f>
        <v>0</v>
      </c>
      <c r="X32" s="19">
        <f>SUM(DISPUTES_IndOS_Adv:DISPUTES_IndIS_NonAdv!X32)</f>
        <v>0</v>
      </c>
      <c r="Y32" s="19">
        <f>SUM(DISPUTES_IndOS_Adv:DISPUTES_IndIS_NonAdv!Y32)</f>
        <v>0</v>
      </c>
      <c r="Z32" s="19">
        <f>SUM(DISPUTES_IndOS_Adv:DISPUTES_IndIS_NonAdv!Z32)</f>
        <v>0</v>
      </c>
      <c r="AA32" s="19">
        <f>SUM(DISPUTES_IndOS_Adv:DISPUTES_IndIS_NonAdv!AA32)</f>
        <v>0</v>
      </c>
      <c r="AB32" s="19">
        <f>SUM(DISPUTES_IndOS_Adv:DISPUTES_IndIS_NonAdv!AB32)</f>
        <v>0</v>
      </c>
      <c r="AC32" s="19">
        <f>SUM(DISPUTES_IndOS_Adv:DISPUTES_IndIS_NonAdv!AC32)</f>
        <v>0</v>
      </c>
      <c r="AD32" s="19">
        <f>SUM(DISPUTES_IndOS_Adv:DISPUTES_IndIS_NonAdv!AD32)</f>
        <v>0</v>
      </c>
      <c r="AE32" s="19">
        <f>SUM(DISPUTES_IndOS_Adv:DISPUTES_IndIS_NonAdv!AE32)</f>
        <v>0</v>
      </c>
      <c r="AF32" s="19">
        <f>SUM(DISPUTES_IndOS_Adv:DISPUTES_IndIS_NonAdv!AF32)</f>
        <v>0</v>
      </c>
      <c r="AG32" s="19">
        <f>SUM(DISPUTES_IndOS_Adv:DISPUTES_IndIS_NonAdv!AG32)</f>
        <v>0</v>
      </c>
      <c r="AH32" s="19">
        <f>SUM(DISPUTES_IndOS_Adv:DISPUTES_IndIS_NonAdv!AH32)</f>
        <v>0</v>
      </c>
      <c r="AI32" s="19">
        <f>SUM(DISPUTES_IndOS_Adv:DISPUTES_IndIS_NonAdv!AI32)</f>
        <v>0</v>
      </c>
      <c r="AJ32" s="19">
        <f>SUM(DISPUTES_IndOS_Adv:DISPUTES_IndIS_NonAdv!AJ32)</f>
        <v>0</v>
      </c>
      <c r="AK32" s="19">
        <f>SUM(DISPUTES_IndOS_Adv:DISPUTES_IndIS_NonAdv!AK32)</f>
        <v>0</v>
      </c>
      <c r="AL32" s="19">
        <f>SUM(DISPUTES_IndOS_Adv:DISPUTES_IndIS_NonAdv!AL32)</f>
        <v>0</v>
      </c>
      <c r="AM32" s="19">
        <f>SUM(DISPUTES_IndOS_Adv:DISPUTES_IndIS_NonAdv!AM32)</f>
        <v>0</v>
      </c>
      <c r="AN32" s="19">
        <f>SUM(DISPUTES_IndOS_Adv:DISPUTES_IndIS_NonAdv!AN32)</f>
        <v>0</v>
      </c>
      <c r="AO32" s="19">
        <f>SUM(DISPUTES_IndOS_Adv:DISPUTES_IndIS_NonAdv!AO32)</f>
        <v>0</v>
      </c>
      <c r="AP32" s="19">
        <f>SUM(DISPUTES_IndOS_Adv:DISPUTES_IndIS_NonAdv!AP32)</f>
        <v>0</v>
      </c>
      <c r="AQ32" s="19">
        <f>SUM(DISPUTES_IndOS_Adv:DISPUTES_IndIS_NonAdv!AQ32)</f>
        <v>0</v>
      </c>
      <c r="AR32" s="19">
        <f>SUM(DISPUTES_IndOS_Adv:DISPUTES_IndIS_NonAdv!AR32)</f>
        <v>0</v>
      </c>
      <c r="AS32" s="19">
        <f>SUM(DISPUTES_IndOS_Adv:DISPUTES_IndIS_NonAdv!AS32)</f>
        <v>0</v>
      </c>
      <c r="AT32" s="19">
        <f>SUM(DISPUTES_IndOS_Adv:DISPUTES_IndIS_NonAdv!AT32)</f>
        <v>0</v>
      </c>
      <c r="AU32" s="19">
        <f>SUM(DISPUTES_IndOS_Adv:DISPUTES_IndIS_NonAdv!AU32)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19">
        <f>SUM(DISPUTES_IndOS_Adv:DISPUTES_IndIS_NonAdv!F33)</f>
        <v>0</v>
      </c>
      <c r="G33" s="19">
        <f>SUM(DISPUTES_IndOS_Adv:DISPUTES_IndIS_NonAdv!G33)</f>
        <v>0</v>
      </c>
      <c r="H33" s="19">
        <f>SUM(DISPUTES_IndOS_Adv:DISPUTES_IndIS_NonAdv!H33)</f>
        <v>0</v>
      </c>
      <c r="I33" s="19">
        <f>SUM(DISPUTES_IndOS_Adv:DISPUTES_IndIS_NonAdv!I33)</f>
        <v>0</v>
      </c>
      <c r="J33" s="19">
        <f>SUM(DISPUTES_IndOS_Adv:DISPUTES_IndIS_NonAdv!J33)</f>
        <v>0</v>
      </c>
      <c r="K33" s="19">
        <f>SUM(DISPUTES_IndOS_Adv:DISPUTES_IndIS_NonAdv!K33)</f>
        <v>0</v>
      </c>
      <c r="L33" s="19">
        <f>SUM(DISPUTES_IndOS_Adv:DISPUTES_IndIS_NonAdv!L33)</f>
        <v>0</v>
      </c>
      <c r="M33" s="19">
        <f>SUM(DISPUTES_IndOS_Adv:DISPUTES_IndIS_NonAdv!M33)</f>
        <v>0</v>
      </c>
      <c r="N33" s="19">
        <f>SUM(DISPUTES_IndOS_Adv:DISPUTES_IndIS_NonAdv!N33)</f>
        <v>0</v>
      </c>
      <c r="O33" s="19">
        <f>SUM(DISPUTES_IndOS_Adv:DISPUTES_IndIS_NonAdv!O33)</f>
        <v>0</v>
      </c>
      <c r="P33" s="19">
        <f>SUM(DISPUTES_IndOS_Adv:DISPUTES_IndIS_NonAdv!P33)</f>
        <v>0</v>
      </c>
      <c r="Q33" s="19">
        <f>SUM(DISPUTES_IndOS_Adv:DISPUTES_IndIS_NonAdv!Q33)</f>
        <v>0</v>
      </c>
      <c r="R33" s="19">
        <f>SUM(DISPUTES_IndOS_Adv:DISPUTES_IndIS_NonAdv!R33)</f>
        <v>0</v>
      </c>
      <c r="S33" s="19">
        <f>SUM(DISPUTES_IndOS_Adv:DISPUTES_IndIS_NonAdv!S33)</f>
        <v>0</v>
      </c>
      <c r="T33" s="19">
        <f>SUM(DISPUTES_IndOS_Adv:DISPUTES_IndIS_NonAdv!T33)</f>
        <v>0</v>
      </c>
      <c r="U33" s="19">
        <f>SUM(DISPUTES_IndOS_Adv:DISPUTES_IndIS_NonAdv!U33)</f>
        <v>0</v>
      </c>
      <c r="V33" s="19">
        <f>SUM(DISPUTES_IndOS_Adv:DISPUTES_IndIS_NonAdv!V33)</f>
        <v>0</v>
      </c>
      <c r="W33" s="19">
        <f>SUM(DISPUTES_IndOS_Adv:DISPUTES_IndIS_NonAdv!W33)</f>
        <v>0</v>
      </c>
      <c r="X33" s="19">
        <f>SUM(DISPUTES_IndOS_Adv:DISPUTES_IndIS_NonAdv!X33)</f>
        <v>0</v>
      </c>
      <c r="Y33" s="19">
        <f>SUM(DISPUTES_IndOS_Adv:DISPUTES_IndIS_NonAdv!Y33)</f>
        <v>0</v>
      </c>
      <c r="Z33" s="19">
        <f>SUM(DISPUTES_IndOS_Adv:DISPUTES_IndIS_NonAdv!Z33)</f>
        <v>0</v>
      </c>
      <c r="AA33" s="19">
        <f>SUM(DISPUTES_IndOS_Adv:DISPUTES_IndIS_NonAdv!AA33)</f>
        <v>0</v>
      </c>
      <c r="AB33" s="19">
        <f>SUM(DISPUTES_IndOS_Adv:DISPUTES_IndIS_NonAdv!AB33)</f>
        <v>0</v>
      </c>
      <c r="AC33" s="19">
        <f>SUM(DISPUTES_IndOS_Adv:DISPUTES_IndIS_NonAdv!AC33)</f>
        <v>0</v>
      </c>
      <c r="AD33" s="19">
        <f>SUM(DISPUTES_IndOS_Adv:DISPUTES_IndIS_NonAdv!AD33)</f>
        <v>0</v>
      </c>
      <c r="AE33" s="19">
        <f>SUM(DISPUTES_IndOS_Adv:DISPUTES_IndIS_NonAdv!AE33)</f>
        <v>0</v>
      </c>
      <c r="AF33" s="19">
        <f>SUM(DISPUTES_IndOS_Adv:DISPUTES_IndIS_NonAdv!AF33)</f>
        <v>0</v>
      </c>
      <c r="AG33" s="19">
        <f>SUM(DISPUTES_IndOS_Adv:DISPUTES_IndIS_NonAdv!AG33)</f>
        <v>0</v>
      </c>
      <c r="AH33" s="19">
        <f>SUM(DISPUTES_IndOS_Adv:DISPUTES_IndIS_NonAdv!AH33)</f>
        <v>0</v>
      </c>
      <c r="AI33" s="19">
        <f>SUM(DISPUTES_IndOS_Adv:DISPUTES_IndIS_NonAdv!AI33)</f>
        <v>0</v>
      </c>
      <c r="AJ33" s="19">
        <f>SUM(DISPUTES_IndOS_Adv:DISPUTES_IndIS_NonAdv!AJ33)</f>
        <v>0</v>
      </c>
      <c r="AK33" s="19">
        <f>SUM(DISPUTES_IndOS_Adv:DISPUTES_IndIS_NonAdv!AK33)</f>
        <v>0</v>
      </c>
      <c r="AL33" s="19">
        <f>SUM(DISPUTES_IndOS_Adv:DISPUTES_IndIS_NonAdv!AL33)</f>
        <v>0</v>
      </c>
      <c r="AM33" s="19">
        <f>SUM(DISPUTES_IndOS_Adv:DISPUTES_IndIS_NonAdv!AM33)</f>
        <v>0</v>
      </c>
      <c r="AN33" s="19">
        <f>SUM(DISPUTES_IndOS_Adv:DISPUTES_IndIS_NonAdv!AN33)</f>
        <v>0</v>
      </c>
      <c r="AO33" s="19">
        <f>SUM(DISPUTES_IndOS_Adv:DISPUTES_IndIS_NonAdv!AO33)</f>
        <v>0</v>
      </c>
      <c r="AP33" s="19">
        <f>SUM(DISPUTES_IndOS_Adv:DISPUTES_IndIS_NonAdv!AP33)</f>
        <v>0</v>
      </c>
      <c r="AQ33" s="19">
        <f>SUM(DISPUTES_IndOS_Adv:DISPUTES_IndIS_NonAdv!AQ33)</f>
        <v>0</v>
      </c>
      <c r="AR33" s="19">
        <f>SUM(DISPUTES_IndOS_Adv:DISPUTES_IndIS_NonAdv!AR33)</f>
        <v>0</v>
      </c>
      <c r="AS33" s="19">
        <f>SUM(DISPUTES_IndOS_Adv:DISPUTES_IndIS_NonAdv!AS33)</f>
        <v>0</v>
      </c>
      <c r="AT33" s="19">
        <f>SUM(DISPUTES_IndOS_Adv:DISPUTES_IndIS_NonAdv!AT33)</f>
        <v>0</v>
      </c>
      <c r="AU33" s="19">
        <f>SUM(DISPUTES_IndOS_Adv:DISPUTES_IndIS_NonAdv!AU33)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19">
        <f>SUM(DISPUTES_IndOS_Adv:DISPUTES_IndIS_NonAdv!F34)</f>
        <v>0</v>
      </c>
      <c r="G34" s="19">
        <f>SUM(DISPUTES_IndOS_Adv:DISPUTES_IndIS_NonAdv!G34)</f>
        <v>0</v>
      </c>
      <c r="H34" s="19">
        <f>SUM(DISPUTES_IndOS_Adv:DISPUTES_IndIS_NonAdv!H34)</f>
        <v>0</v>
      </c>
      <c r="I34" s="19">
        <f>SUM(DISPUTES_IndOS_Adv:DISPUTES_IndIS_NonAdv!I34)</f>
        <v>0</v>
      </c>
      <c r="J34" s="19">
        <f>SUM(DISPUTES_IndOS_Adv:DISPUTES_IndIS_NonAdv!J34)</f>
        <v>0</v>
      </c>
      <c r="K34" s="19">
        <f>SUM(DISPUTES_IndOS_Adv:DISPUTES_IndIS_NonAdv!K34)</f>
        <v>0</v>
      </c>
      <c r="L34" s="19">
        <f>SUM(DISPUTES_IndOS_Adv:DISPUTES_IndIS_NonAdv!L34)</f>
        <v>0</v>
      </c>
      <c r="M34" s="19">
        <f>SUM(DISPUTES_IndOS_Adv:DISPUTES_IndIS_NonAdv!M34)</f>
        <v>0</v>
      </c>
      <c r="N34" s="19">
        <f>SUM(DISPUTES_IndOS_Adv:DISPUTES_IndIS_NonAdv!N34)</f>
        <v>0</v>
      </c>
      <c r="O34" s="19">
        <f>SUM(DISPUTES_IndOS_Adv:DISPUTES_IndIS_NonAdv!O34)</f>
        <v>0</v>
      </c>
      <c r="P34" s="19">
        <f>SUM(DISPUTES_IndOS_Adv:DISPUTES_IndIS_NonAdv!P34)</f>
        <v>0</v>
      </c>
      <c r="Q34" s="19">
        <f>SUM(DISPUTES_IndOS_Adv:DISPUTES_IndIS_NonAdv!Q34)</f>
        <v>0</v>
      </c>
      <c r="R34" s="19">
        <f>SUM(DISPUTES_IndOS_Adv:DISPUTES_IndIS_NonAdv!R34)</f>
        <v>0</v>
      </c>
      <c r="S34" s="19">
        <f>SUM(DISPUTES_IndOS_Adv:DISPUTES_IndIS_NonAdv!S34)</f>
        <v>0</v>
      </c>
      <c r="T34" s="19">
        <f>SUM(DISPUTES_IndOS_Adv:DISPUTES_IndIS_NonAdv!T34)</f>
        <v>0</v>
      </c>
      <c r="U34" s="19">
        <f>SUM(DISPUTES_IndOS_Adv:DISPUTES_IndIS_NonAdv!U34)</f>
        <v>0</v>
      </c>
      <c r="V34" s="19">
        <f>SUM(DISPUTES_IndOS_Adv:DISPUTES_IndIS_NonAdv!V34)</f>
        <v>0</v>
      </c>
      <c r="W34" s="19">
        <f>SUM(DISPUTES_IndOS_Adv:DISPUTES_IndIS_NonAdv!W34)</f>
        <v>0</v>
      </c>
      <c r="X34" s="19">
        <f>SUM(DISPUTES_IndOS_Adv:DISPUTES_IndIS_NonAdv!X34)</f>
        <v>0</v>
      </c>
      <c r="Y34" s="19">
        <f>SUM(DISPUTES_IndOS_Adv:DISPUTES_IndIS_NonAdv!Y34)</f>
        <v>0</v>
      </c>
      <c r="Z34" s="19">
        <f>SUM(DISPUTES_IndOS_Adv:DISPUTES_IndIS_NonAdv!Z34)</f>
        <v>0</v>
      </c>
      <c r="AA34" s="19">
        <f>SUM(DISPUTES_IndOS_Adv:DISPUTES_IndIS_NonAdv!AA34)</f>
        <v>0</v>
      </c>
      <c r="AB34" s="19">
        <f>SUM(DISPUTES_IndOS_Adv:DISPUTES_IndIS_NonAdv!AB34)</f>
        <v>0</v>
      </c>
      <c r="AC34" s="19">
        <f>SUM(DISPUTES_IndOS_Adv:DISPUTES_IndIS_NonAdv!AC34)</f>
        <v>0</v>
      </c>
      <c r="AD34" s="19">
        <f>SUM(DISPUTES_IndOS_Adv:DISPUTES_IndIS_NonAdv!AD34)</f>
        <v>0</v>
      </c>
      <c r="AE34" s="19">
        <f>SUM(DISPUTES_IndOS_Adv:DISPUTES_IndIS_NonAdv!AE34)</f>
        <v>0</v>
      </c>
      <c r="AF34" s="19">
        <f>SUM(DISPUTES_IndOS_Adv:DISPUTES_IndIS_NonAdv!AF34)</f>
        <v>0</v>
      </c>
      <c r="AG34" s="19">
        <f>SUM(DISPUTES_IndOS_Adv:DISPUTES_IndIS_NonAdv!AG34)</f>
        <v>0</v>
      </c>
      <c r="AH34" s="19">
        <f>SUM(DISPUTES_IndOS_Adv:DISPUTES_IndIS_NonAdv!AH34)</f>
        <v>0</v>
      </c>
      <c r="AI34" s="19">
        <f>SUM(DISPUTES_IndOS_Adv:DISPUTES_IndIS_NonAdv!AI34)</f>
        <v>0</v>
      </c>
      <c r="AJ34" s="19">
        <f>SUM(DISPUTES_IndOS_Adv:DISPUTES_IndIS_NonAdv!AJ34)</f>
        <v>0</v>
      </c>
      <c r="AK34" s="19">
        <f>SUM(DISPUTES_IndOS_Adv:DISPUTES_IndIS_NonAdv!AK34)</f>
        <v>0</v>
      </c>
      <c r="AL34" s="19">
        <f>SUM(DISPUTES_IndOS_Adv:DISPUTES_IndIS_NonAdv!AL34)</f>
        <v>0</v>
      </c>
      <c r="AM34" s="19">
        <f>SUM(DISPUTES_IndOS_Adv:DISPUTES_IndIS_NonAdv!AM34)</f>
        <v>0</v>
      </c>
      <c r="AN34" s="19">
        <f>SUM(DISPUTES_IndOS_Adv:DISPUTES_IndIS_NonAdv!AN34)</f>
        <v>0</v>
      </c>
      <c r="AO34" s="19">
        <f>SUM(DISPUTES_IndOS_Adv:DISPUTES_IndIS_NonAdv!AO34)</f>
        <v>0</v>
      </c>
      <c r="AP34" s="19">
        <f>SUM(DISPUTES_IndOS_Adv:DISPUTES_IndIS_NonAdv!AP34)</f>
        <v>0</v>
      </c>
      <c r="AQ34" s="19">
        <f>SUM(DISPUTES_IndOS_Adv:DISPUTES_IndIS_NonAdv!AQ34)</f>
        <v>0</v>
      </c>
      <c r="AR34" s="19">
        <f>SUM(DISPUTES_IndOS_Adv:DISPUTES_IndIS_NonAdv!AR34)</f>
        <v>0</v>
      </c>
      <c r="AS34" s="19">
        <f>SUM(DISPUTES_IndOS_Adv:DISPUTES_IndIS_NonAdv!AS34)</f>
        <v>0</v>
      </c>
      <c r="AT34" s="19">
        <f>SUM(DISPUTES_IndOS_Adv:DISPUTES_IndIS_NonAdv!AT34)</f>
        <v>0</v>
      </c>
      <c r="AU34" s="19">
        <f>SUM(DISPUTES_IndOS_Adv:DISPUTES_IndIS_NonAdv!AU34)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19">
        <f>SUM(DISPUTES_IndOS_Adv:DISPUTES_IndIS_NonAdv!F35)</f>
        <v>0</v>
      </c>
      <c r="G35" s="19">
        <f>SUM(DISPUTES_IndOS_Adv:DISPUTES_IndIS_NonAdv!G35)</f>
        <v>0</v>
      </c>
      <c r="H35" s="19">
        <f>SUM(DISPUTES_IndOS_Adv:DISPUTES_IndIS_NonAdv!H35)</f>
        <v>0</v>
      </c>
      <c r="I35" s="19">
        <f>SUM(DISPUTES_IndOS_Adv:DISPUTES_IndIS_NonAdv!I35)</f>
        <v>0</v>
      </c>
      <c r="J35" s="19">
        <f>SUM(DISPUTES_IndOS_Adv:DISPUTES_IndIS_NonAdv!J35)</f>
        <v>0</v>
      </c>
      <c r="K35" s="19">
        <f>SUM(DISPUTES_IndOS_Adv:DISPUTES_IndIS_NonAdv!K35)</f>
        <v>0</v>
      </c>
      <c r="L35" s="19">
        <f>SUM(DISPUTES_IndOS_Adv:DISPUTES_IndIS_NonAdv!L35)</f>
        <v>0</v>
      </c>
      <c r="M35" s="19">
        <f>SUM(DISPUTES_IndOS_Adv:DISPUTES_IndIS_NonAdv!M35)</f>
        <v>0</v>
      </c>
      <c r="N35" s="19">
        <f>SUM(DISPUTES_IndOS_Adv:DISPUTES_IndIS_NonAdv!N35)</f>
        <v>0</v>
      </c>
      <c r="O35" s="19">
        <f>SUM(DISPUTES_IndOS_Adv:DISPUTES_IndIS_NonAdv!O35)</f>
        <v>0</v>
      </c>
      <c r="P35" s="19">
        <f>SUM(DISPUTES_IndOS_Adv:DISPUTES_IndIS_NonAdv!P35)</f>
        <v>0</v>
      </c>
      <c r="Q35" s="19">
        <f>SUM(DISPUTES_IndOS_Adv:DISPUTES_IndIS_NonAdv!Q35)</f>
        <v>0</v>
      </c>
      <c r="R35" s="19">
        <f>SUM(DISPUTES_IndOS_Adv:DISPUTES_IndIS_NonAdv!R35)</f>
        <v>0</v>
      </c>
      <c r="S35" s="19">
        <f>SUM(DISPUTES_IndOS_Adv:DISPUTES_IndIS_NonAdv!S35)</f>
        <v>0</v>
      </c>
      <c r="T35" s="19">
        <f>SUM(DISPUTES_IndOS_Adv:DISPUTES_IndIS_NonAdv!T35)</f>
        <v>0</v>
      </c>
      <c r="U35" s="19">
        <f>SUM(DISPUTES_IndOS_Adv:DISPUTES_IndIS_NonAdv!U35)</f>
        <v>0</v>
      </c>
      <c r="V35" s="19">
        <f>SUM(DISPUTES_IndOS_Adv:DISPUTES_IndIS_NonAdv!V35)</f>
        <v>0</v>
      </c>
      <c r="W35" s="19">
        <f>SUM(DISPUTES_IndOS_Adv:DISPUTES_IndIS_NonAdv!W35)</f>
        <v>0</v>
      </c>
      <c r="X35" s="19">
        <f>SUM(DISPUTES_IndOS_Adv:DISPUTES_IndIS_NonAdv!X35)</f>
        <v>0</v>
      </c>
      <c r="Y35" s="19">
        <f>SUM(DISPUTES_IndOS_Adv:DISPUTES_IndIS_NonAdv!Y35)</f>
        <v>0</v>
      </c>
      <c r="Z35" s="19">
        <f>SUM(DISPUTES_IndOS_Adv:DISPUTES_IndIS_NonAdv!Z35)</f>
        <v>0</v>
      </c>
      <c r="AA35" s="19">
        <f>SUM(DISPUTES_IndOS_Adv:DISPUTES_IndIS_NonAdv!AA35)</f>
        <v>0</v>
      </c>
      <c r="AB35" s="19">
        <f>SUM(DISPUTES_IndOS_Adv:DISPUTES_IndIS_NonAdv!AB35)</f>
        <v>0</v>
      </c>
      <c r="AC35" s="19">
        <f>SUM(DISPUTES_IndOS_Adv:DISPUTES_IndIS_NonAdv!AC35)</f>
        <v>0</v>
      </c>
      <c r="AD35" s="19">
        <f>SUM(DISPUTES_IndOS_Adv:DISPUTES_IndIS_NonAdv!AD35)</f>
        <v>0</v>
      </c>
      <c r="AE35" s="19">
        <f>SUM(DISPUTES_IndOS_Adv:DISPUTES_IndIS_NonAdv!AE35)</f>
        <v>0</v>
      </c>
      <c r="AF35" s="19">
        <f>SUM(DISPUTES_IndOS_Adv:DISPUTES_IndIS_NonAdv!AF35)</f>
        <v>0</v>
      </c>
      <c r="AG35" s="19">
        <f>SUM(DISPUTES_IndOS_Adv:DISPUTES_IndIS_NonAdv!AG35)</f>
        <v>0</v>
      </c>
      <c r="AH35" s="19">
        <f>SUM(DISPUTES_IndOS_Adv:DISPUTES_IndIS_NonAdv!AH35)</f>
        <v>0</v>
      </c>
      <c r="AI35" s="19">
        <f>SUM(DISPUTES_IndOS_Adv:DISPUTES_IndIS_NonAdv!AI35)</f>
        <v>0</v>
      </c>
      <c r="AJ35" s="19">
        <f>SUM(DISPUTES_IndOS_Adv:DISPUTES_IndIS_NonAdv!AJ35)</f>
        <v>0</v>
      </c>
      <c r="AK35" s="19">
        <f>SUM(DISPUTES_IndOS_Adv:DISPUTES_IndIS_NonAdv!AK35)</f>
        <v>0</v>
      </c>
      <c r="AL35" s="19">
        <f>SUM(DISPUTES_IndOS_Adv:DISPUTES_IndIS_NonAdv!AL35)</f>
        <v>0</v>
      </c>
      <c r="AM35" s="19">
        <f>SUM(DISPUTES_IndOS_Adv:DISPUTES_IndIS_NonAdv!AM35)</f>
        <v>0</v>
      </c>
      <c r="AN35" s="19">
        <f>SUM(DISPUTES_IndOS_Adv:DISPUTES_IndIS_NonAdv!AN35)</f>
        <v>0</v>
      </c>
      <c r="AO35" s="19">
        <f>SUM(DISPUTES_IndOS_Adv:DISPUTES_IndIS_NonAdv!AO35)</f>
        <v>0</v>
      </c>
      <c r="AP35" s="19">
        <f>SUM(DISPUTES_IndOS_Adv:DISPUTES_IndIS_NonAdv!AP35)</f>
        <v>0</v>
      </c>
      <c r="AQ35" s="19">
        <f>SUM(DISPUTES_IndOS_Adv:DISPUTES_IndIS_NonAdv!AQ35)</f>
        <v>0</v>
      </c>
      <c r="AR35" s="19">
        <f>SUM(DISPUTES_IndOS_Adv:DISPUTES_IndIS_NonAdv!AR35)</f>
        <v>0</v>
      </c>
      <c r="AS35" s="19">
        <f>SUM(DISPUTES_IndOS_Adv:DISPUTES_IndIS_NonAdv!AS35)</f>
        <v>0</v>
      </c>
      <c r="AT35" s="19">
        <f>SUM(DISPUTES_IndOS_Adv:DISPUTES_IndIS_NonAdv!AT35)</f>
        <v>0</v>
      </c>
      <c r="AU35" s="19">
        <f>SUM(DISPUTES_IndOS_Adv:DISPUTES_IndIS_NonAdv!AU35)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19">
        <f>SUM(DISPUTES_IndOS_Adv:DISPUTES_IndIS_NonAdv!F36)</f>
        <v>0</v>
      </c>
      <c r="G36" s="19">
        <f>SUM(DISPUTES_IndOS_Adv:DISPUTES_IndIS_NonAdv!G36)</f>
        <v>0</v>
      </c>
      <c r="H36" s="19">
        <f>SUM(DISPUTES_IndOS_Adv:DISPUTES_IndIS_NonAdv!H36)</f>
        <v>0</v>
      </c>
      <c r="I36" s="19">
        <f>SUM(DISPUTES_IndOS_Adv:DISPUTES_IndIS_NonAdv!I36)</f>
        <v>0</v>
      </c>
      <c r="J36" s="19">
        <f>SUM(DISPUTES_IndOS_Adv:DISPUTES_IndIS_NonAdv!J36)</f>
        <v>0</v>
      </c>
      <c r="K36" s="19">
        <f>SUM(DISPUTES_IndOS_Adv:DISPUTES_IndIS_NonAdv!K36)</f>
        <v>0</v>
      </c>
      <c r="L36" s="19">
        <f>SUM(DISPUTES_IndOS_Adv:DISPUTES_IndIS_NonAdv!L36)</f>
        <v>0</v>
      </c>
      <c r="M36" s="19">
        <f>SUM(DISPUTES_IndOS_Adv:DISPUTES_IndIS_NonAdv!M36)</f>
        <v>0</v>
      </c>
      <c r="N36" s="19">
        <f>SUM(DISPUTES_IndOS_Adv:DISPUTES_IndIS_NonAdv!N36)</f>
        <v>0</v>
      </c>
      <c r="O36" s="19">
        <f>SUM(DISPUTES_IndOS_Adv:DISPUTES_IndIS_NonAdv!O36)</f>
        <v>0</v>
      </c>
      <c r="P36" s="19">
        <f>SUM(DISPUTES_IndOS_Adv:DISPUTES_IndIS_NonAdv!P36)</f>
        <v>0</v>
      </c>
      <c r="Q36" s="19">
        <f>SUM(DISPUTES_IndOS_Adv:DISPUTES_IndIS_NonAdv!Q36)</f>
        <v>0</v>
      </c>
      <c r="R36" s="19">
        <f>SUM(DISPUTES_IndOS_Adv:DISPUTES_IndIS_NonAdv!R36)</f>
        <v>0</v>
      </c>
      <c r="S36" s="19">
        <f>SUM(DISPUTES_IndOS_Adv:DISPUTES_IndIS_NonAdv!S36)</f>
        <v>0</v>
      </c>
      <c r="T36" s="19">
        <f>SUM(DISPUTES_IndOS_Adv:DISPUTES_IndIS_NonAdv!T36)</f>
        <v>0</v>
      </c>
      <c r="U36" s="19">
        <f>SUM(DISPUTES_IndOS_Adv:DISPUTES_IndIS_NonAdv!U36)</f>
        <v>0</v>
      </c>
      <c r="V36" s="19">
        <f>SUM(DISPUTES_IndOS_Adv:DISPUTES_IndIS_NonAdv!V36)</f>
        <v>0</v>
      </c>
      <c r="W36" s="19">
        <f>SUM(DISPUTES_IndOS_Adv:DISPUTES_IndIS_NonAdv!W36)</f>
        <v>0</v>
      </c>
      <c r="X36" s="19">
        <f>SUM(DISPUTES_IndOS_Adv:DISPUTES_IndIS_NonAdv!X36)</f>
        <v>0</v>
      </c>
      <c r="Y36" s="19">
        <f>SUM(DISPUTES_IndOS_Adv:DISPUTES_IndIS_NonAdv!Y36)</f>
        <v>0</v>
      </c>
      <c r="Z36" s="19">
        <f>SUM(DISPUTES_IndOS_Adv:DISPUTES_IndIS_NonAdv!Z36)</f>
        <v>0</v>
      </c>
      <c r="AA36" s="19">
        <f>SUM(DISPUTES_IndOS_Adv:DISPUTES_IndIS_NonAdv!AA36)</f>
        <v>0</v>
      </c>
      <c r="AB36" s="19">
        <f>SUM(DISPUTES_IndOS_Adv:DISPUTES_IndIS_NonAdv!AB36)</f>
        <v>0</v>
      </c>
      <c r="AC36" s="19">
        <f>SUM(DISPUTES_IndOS_Adv:DISPUTES_IndIS_NonAdv!AC36)</f>
        <v>0</v>
      </c>
      <c r="AD36" s="19">
        <f>SUM(DISPUTES_IndOS_Adv:DISPUTES_IndIS_NonAdv!AD36)</f>
        <v>0</v>
      </c>
      <c r="AE36" s="19">
        <f>SUM(DISPUTES_IndOS_Adv:DISPUTES_IndIS_NonAdv!AE36)</f>
        <v>0</v>
      </c>
      <c r="AF36" s="19">
        <f>SUM(DISPUTES_IndOS_Adv:DISPUTES_IndIS_NonAdv!AF36)</f>
        <v>0</v>
      </c>
      <c r="AG36" s="19">
        <f>SUM(DISPUTES_IndOS_Adv:DISPUTES_IndIS_NonAdv!AG36)</f>
        <v>0</v>
      </c>
      <c r="AH36" s="19">
        <f>SUM(DISPUTES_IndOS_Adv:DISPUTES_IndIS_NonAdv!AH36)</f>
        <v>0</v>
      </c>
      <c r="AI36" s="19">
        <f>SUM(DISPUTES_IndOS_Adv:DISPUTES_IndIS_NonAdv!AI36)</f>
        <v>0</v>
      </c>
      <c r="AJ36" s="19">
        <f>SUM(DISPUTES_IndOS_Adv:DISPUTES_IndIS_NonAdv!AJ36)</f>
        <v>0</v>
      </c>
      <c r="AK36" s="19">
        <f>SUM(DISPUTES_IndOS_Adv:DISPUTES_IndIS_NonAdv!AK36)</f>
        <v>0</v>
      </c>
      <c r="AL36" s="19">
        <f>SUM(DISPUTES_IndOS_Adv:DISPUTES_IndIS_NonAdv!AL36)</f>
        <v>0</v>
      </c>
      <c r="AM36" s="19">
        <f>SUM(DISPUTES_IndOS_Adv:DISPUTES_IndIS_NonAdv!AM36)</f>
        <v>0</v>
      </c>
      <c r="AN36" s="19">
        <f>SUM(DISPUTES_IndOS_Adv:DISPUTES_IndIS_NonAdv!AN36)</f>
        <v>0</v>
      </c>
      <c r="AO36" s="19">
        <f>SUM(DISPUTES_IndOS_Adv:DISPUTES_IndIS_NonAdv!AO36)</f>
        <v>0</v>
      </c>
      <c r="AP36" s="19">
        <f>SUM(DISPUTES_IndOS_Adv:DISPUTES_IndIS_NonAdv!AP36)</f>
        <v>0</v>
      </c>
      <c r="AQ36" s="19">
        <f>SUM(DISPUTES_IndOS_Adv:DISPUTES_IndIS_NonAdv!AQ36)</f>
        <v>0</v>
      </c>
      <c r="AR36" s="19">
        <f>SUM(DISPUTES_IndOS_Adv:DISPUTES_IndIS_NonAdv!AR36)</f>
        <v>0</v>
      </c>
      <c r="AS36" s="19">
        <f>SUM(DISPUTES_IndOS_Adv:DISPUTES_IndIS_NonAdv!AS36)</f>
        <v>0</v>
      </c>
      <c r="AT36" s="19">
        <f>SUM(DISPUTES_IndOS_Adv:DISPUTES_IndIS_NonAdv!AT36)</f>
        <v>0</v>
      </c>
      <c r="AU36" s="19">
        <f>SUM(DISPUTES_IndOS_Adv:DISPUTES_IndIS_NonAdv!AU36)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19">
        <f>SUM(DISPUTES_IndOS_Adv:DISPUTES_IndIS_NonAdv!F37)</f>
        <v>0</v>
      </c>
      <c r="G37" s="19">
        <f>SUM(DISPUTES_IndOS_Adv:DISPUTES_IndIS_NonAdv!G37)</f>
        <v>0</v>
      </c>
      <c r="H37" s="19">
        <f>SUM(DISPUTES_IndOS_Adv:DISPUTES_IndIS_NonAdv!H37)</f>
        <v>0</v>
      </c>
      <c r="I37" s="19">
        <f>SUM(DISPUTES_IndOS_Adv:DISPUTES_IndIS_NonAdv!I37)</f>
        <v>0</v>
      </c>
      <c r="J37" s="19">
        <f>SUM(DISPUTES_IndOS_Adv:DISPUTES_IndIS_NonAdv!J37)</f>
        <v>0</v>
      </c>
      <c r="K37" s="19">
        <f>SUM(DISPUTES_IndOS_Adv:DISPUTES_IndIS_NonAdv!K37)</f>
        <v>0</v>
      </c>
      <c r="L37" s="19">
        <f>SUM(DISPUTES_IndOS_Adv:DISPUTES_IndIS_NonAdv!L37)</f>
        <v>0</v>
      </c>
      <c r="M37" s="19">
        <f>SUM(DISPUTES_IndOS_Adv:DISPUTES_IndIS_NonAdv!M37)</f>
        <v>0</v>
      </c>
      <c r="N37" s="19">
        <f>SUM(DISPUTES_IndOS_Adv:DISPUTES_IndIS_NonAdv!N37)</f>
        <v>0</v>
      </c>
      <c r="O37" s="19">
        <f>SUM(DISPUTES_IndOS_Adv:DISPUTES_IndIS_NonAdv!O37)</f>
        <v>0</v>
      </c>
      <c r="P37" s="19">
        <f>SUM(DISPUTES_IndOS_Adv:DISPUTES_IndIS_NonAdv!P37)</f>
        <v>0</v>
      </c>
      <c r="Q37" s="19">
        <f>SUM(DISPUTES_IndOS_Adv:DISPUTES_IndIS_NonAdv!Q37)</f>
        <v>0</v>
      </c>
      <c r="R37" s="19">
        <f>SUM(DISPUTES_IndOS_Adv:DISPUTES_IndIS_NonAdv!R37)</f>
        <v>0</v>
      </c>
      <c r="S37" s="19">
        <f>SUM(DISPUTES_IndOS_Adv:DISPUTES_IndIS_NonAdv!S37)</f>
        <v>0</v>
      </c>
      <c r="T37" s="19">
        <f>SUM(DISPUTES_IndOS_Adv:DISPUTES_IndIS_NonAdv!T37)</f>
        <v>0</v>
      </c>
      <c r="U37" s="19">
        <f>SUM(DISPUTES_IndOS_Adv:DISPUTES_IndIS_NonAdv!U37)</f>
        <v>0</v>
      </c>
      <c r="V37" s="19">
        <f>SUM(DISPUTES_IndOS_Adv:DISPUTES_IndIS_NonAdv!V37)</f>
        <v>0</v>
      </c>
      <c r="W37" s="19">
        <f>SUM(DISPUTES_IndOS_Adv:DISPUTES_IndIS_NonAdv!W37)</f>
        <v>0</v>
      </c>
      <c r="X37" s="19">
        <f>SUM(DISPUTES_IndOS_Adv:DISPUTES_IndIS_NonAdv!X37)</f>
        <v>0</v>
      </c>
      <c r="Y37" s="19">
        <f>SUM(DISPUTES_IndOS_Adv:DISPUTES_IndIS_NonAdv!Y37)</f>
        <v>0</v>
      </c>
      <c r="Z37" s="19">
        <f>SUM(DISPUTES_IndOS_Adv:DISPUTES_IndIS_NonAdv!Z37)</f>
        <v>0</v>
      </c>
      <c r="AA37" s="19">
        <f>SUM(DISPUTES_IndOS_Adv:DISPUTES_IndIS_NonAdv!AA37)</f>
        <v>0</v>
      </c>
      <c r="AB37" s="19">
        <f>SUM(DISPUTES_IndOS_Adv:DISPUTES_IndIS_NonAdv!AB37)</f>
        <v>0</v>
      </c>
      <c r="AC37" s="19">
        <f>SUM(DISPUTES_IndOS_Adv:DISPUTES_IndIS_NonAdv!AC37)</f>
        <v>0</v>
      </c>
      <c r="AD37" s="19">
        <f>SUM(DISPUTES_IndOS_Adv:DISPUTES_IndIS_NonAdv!AD37)</f>
        <v>0</v>
      </c>
      <c r="AE37" s="19">
        <f>SUM(DISPUTES_IndOS_Adv:DISPUTES_IndIS_NonAdv!AE37)</f>
        <v>0</v>
      </c>
      <c r="AF37" s="19">
        <f>SUM(DISPUTES_IndOS_Adv:DISPUTES_IndIS_NonAdv!AF37)</f>
        <v>0</v>
      </c>
      <c r="AG37" s="19">
        <f>SUM(DISPUTES_IndOS_Adv:DISPUTES_IndIS_NonAdv!AG37)</f>
        <v>0</v>
      </c>
      <c r="AH37" s="19">
        <f>SUM(DISPUTES_IndOS_Adv:DISPUTES_IndIS_NonAdv!AH37)</f>
        <v>0</v>
      </c>
      <c r="AI37" s="19">
        <f>SUM(DISPUTES_IndOS_Adv:DISPUTES_IndIS_NonAdv!AI37)</f>
        <v>0</v>
      </c>
      <c r="AJ37" s="19">
        <f>SUM(DISPUTES_IndOS_Adv:DISPUTES_IndIS_NonAdv!AJ37)</f>
        <v>0</v>
      </c>
      <c r="AK37" s="19">
        <f>SUM(DISPUTES_IndOS_Adv:DISPUTES_IndIS_NonAdv!AK37)</f>
        <v>0</v>
      </c>
      <c r="AL37" s="19">
        <f>SUM(DISPUTES_IndOS_Adv:DISPUTES_IndIS_NonAdv!AL37)</f>
        <v>0</v>
      </c>
      <c r="AM37" s="19">
        <f>SUM(DISPUTES_IndOS_Adv:DISPUTES_IndIS_NonAdv!AM37)</f>
        <v>0</v>
      </c>
      <c r="AN37" s="19">
        <f>SUM(DISPUTES_IndOS_Adv:DISPUTES_IndIS_NonAdv!AN37)</f>
        <v>0</v>
      </c>
      <c r="AO37" s="19">
        <f>SUM(DISPUTES_IndOS_Adv:DISPUTES_IndIS_NonAdv!AO37)</f>
        <v>0</v>
      </c>
      <c r="AP37" s="19">
        <f>SUM(DISPUTES_IndOS_Adv:DISPUTES_IndIS_NonAdv!AP37)</f>
        <v>0</v>
      </c>
      <c r="AQ37" s="19">
        <f>SUM(DISPUTES_IndOS_Adv:DISPUTES_IndIS_NonAdv!AQ37)</f>
        <v>0</v>
      </c>
      <c r="AR37" s="19">
        <f>SUM(DISPUTES_IndOS_Adv:DISPUTES_IndIS_NonAdv!AR37)</f>
        <v>0</v>
      </c>
      <c r="AS37" s="19">
        <f>SUM(DISPUTES_IndOS_Adv:DISPUTES_IndIS_NonAdv!AS37)</f>
        <v>0</v>
      </c>
      <c r="AT37" s="19">
        <f>SUM(DISPUTES_IndOS_Adv:DISPUTES_IndIS_NonAdv!AT37)</f>
        <v>0</v>
      </c>
      <c r="AU37" s="19">
        <f>SUM(DISPUTES_IndOS_Adv:DISPUTES_IndIS_NonAdv!AU37)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19">
        <f>SUM(DISPUTES_IndOS_Adv:DISPUTES_IndIS_NonAdv!F38)</f>
        <v>0</v>
      </c>
      <c r="G38" s="19">
        <f>SUM(DISPUTES_IndOS_Adv:DISPUTES_IndIS_NonAdv!G38)</f>
        <v>0</v>
      </c>
      <c r="H38" s="19">
        <f>SUM(DISPUTES_IndOS_Adv:DISPUTES_IndIS_NonAdv!H38)</f>
        <v>0</v>
      </c>
      <c r="I38" s="19">
        <f>SUM(DISPUTES_IndOS_Adv:DISPUTES_IndIS_NonAdv!I38)</f>
        <v>0</v>
      </c>
      <c r="J38" s="19">
        <f>SUM(DISPUTES_IndOS_Adv:DISPUTES_IndIS_NonAdv!J38)</f>
        <v>0</v>
      </c>
      <c r="K38" s="19">
        <f>SUM(DISPUTES_IndOS_Adv:DISPUTES_IndIS_NonAdv!K38)</f>
        <v>0</v>
      </c>
      <c r="L38" s="19">
        <f>SUM(DISPUTES_IndOS_Adv:DISPUTES_IndIS_NonAdv!L38)</f>
        <v>0</v>
      </c>
      <c r="M38" s="19">
        <f>SUM(DISPUTES_IndOS_Adv:DISPUTES_IndIS_NonAdv!M38)</f>
        <v>0</v>
      </c>
      <c r="N38" s="19">
        <f>SUM(DISPUTES_IndOS_Adv:DISPUTES_IndIS_NonAdv!N38)</f>
        <v>0</v>
      </c>
      <c r="O38" s="19">
        <f>SUM(DISPUTES_IndOS_Adv:DISPUTES_IndIS_NonAdv!O38)</f>
        <v>0</v>
      </c>
      <c r="P38" s="19">
        <f>SUM(DISPUTES_IndOS_Adv:DISPUTES_IndIS_NonAdv!P38)</f>
        <v>0</v>
      </c>
      <c r="Q38" s="19">
        <f>SUM(DISPUTES_IndOS_Adv:DISPUTES_IndIS_NonAdv!Q38)</f>
        <v>0</v>
      </c>
      <c r="R38" s="19">
        <f>SUM(DISPUTES_IndOS_Adv:DISPUTES_IndIS_NonAdv!R38)</f>
        <v>0</v>
      </c>
      <c r="S38" s="19">
        <f>SUM(DISPUTES_IndOS_Adv:DISPUTES_IndIS_NonAdv!S38)</f>
        <v>0</v>
      </c>
      <c r="T38" s="19">
        <f>SUM(DISPUTES_IndOS_Adv:DISPUTES_IndIS_NonAdv!T38)</f>
        <v>0</v>
      </c>
      <c r="U38" s="19">
        <f>SUM(DISPUTES_IndOS_Adv:DISPUTES_IndIS_NonAdv!U38)</f>
        <v>0</v>
      </c>
      <c r="V38" s="19">
        <f>SUM(DISPUTES_IndOS_Adv:DISPUTES_IndIS_NonAdv!V38)</f>
        <v>0</v>
      </c>
      <c r="W38" s="19">
        <f>SUM(DISPUTES_IndOS_Adv:DISPUTES_IndIS_NonAdv!W38)</f>
        <v>0</v>
      </c>
      <c r="X38" s="19">
        <f>SUM(DISPUTES_IndOS_Adv:DISPUTES_IndIS_NonAdv!X38)</f>
        <v>0</v>
      </c>
      <c r="Y38" s="19">
        <f>SUM(DISPUTES_IndOS_Adv:DISPUTES_IndIS_NonAdv!Y38)</f>
        <v>0</v>
      </c>
      <c r="Z38" s="19">
        <f>SUM(DISPUTES_IndOS_Adv:DISPUTES_IndIS_NonAdv!Z38)</f>
        <v>0</v>
      </c>
      <c r="AA38" s="19">
        <f>SUM(DISPUTES_IndOS_Adv:DISPUTES_IndIS_NonAdv!AA38)</f>
        <v>0</v>
      </c>
      <c r="AB38" s="19">
        <f>SUM(DISPUTES_IndOS_Adv:DISPUTES_IndIS_NonAdv!AB38)</f>
        <v>0</v>
      </c>
      <c r="AC38" s="19">
        <f>SUM(DISPUTES_IndOS_Adv:DISPUTES_IndIS_NonAdv!AC38)</f>
        <v>0</v>
      </c>
      <c r="AD38" s="19">
        <f>SUM(DISPUTES_IndOS_Adv:DISPUTES_IndIS_NonAdv!AD38)</f>
        <v>0</v>
      </c>
      <c r="AE38" s="19">
        <f>SUM(DISPUTES_IndOS_Adv:DISPUTES_IndIS_NonAdv!AE38)</f>
        <v>0</v>
      </c>
      <c r="AF38" s="19">
        <f>SUM(DISPUTES_IndOS_Adv:DISPUTES_IndIS_NonAdv!AF38)</f>
        <v>0</v>
      </c>
      <c r="AG38" s="19">
        <f>SUM(DISPUTES_IndOS_Adv:DISPUTES_IndIS_NonAdv!AG38)</f>
        <v>0</v>
      </c>
      <c r="AH38" s="19">
        <f>SUM(DISPUTES_IndOS_Adv:DISPUTES_IndIS_NonAdv!AH38)</f>
        <v>0</v>
      </c>
      <c r="AI38" s="19">
        <f>SUM(DISPUTES_IndOS_Adv:DISPUTES_IndIS_NonAdv!AI38)</f>
        <v>0</v>
      </c>
      <c r="AJ38" s="19">
        <f>SUM(DISPUTES_IndOS_Adv:DISPUTES_IndIS_NonAdv!AJ38)</f>
        <v>0</v>
      </c>
      <c r="AK38" s="19">
        <f>SUM(DISPUTES_IndOS_Adv:DISPUTES_IndIS_NonAdv!AK38)</f>
        <v>0</v>
      </c>
      <c r="AL38" s="19">
        <f>SUM(DISPUTES_IndOS_Adv:DISPUTES_IndIS_NonAdv!AL38)</f>
        <v>0</v>
      </c>
      <c r="AM38" s="19">
        <f>SUM(DISPUTES_IndOS_Adv:DISPUTES_IndIS_NonAdv!AM38)</f>
        <v>0</v>
      </c>
      <c r="AN38" s="19">
        <f>SUM(DISPUTES_IndOS_Adv:DISPUTES_IndIS_NonAdv!AN38)</f>
        <v>0</v>
      </c>
      <c r="AO38" s="19">
        <f>SUM(DISPUTES_IndOS_Adv:DISPUTES_IndIS_NonAdv!AO38)</f>
        <v>0</v>
      </c>
      <c r="AP38" s="19">
        <f>SUM(DISPUTES_IndOS_Adv:DISPUTES_IndIS_NonAdv!AP38)</f>
        <v>0</v>
      </c>
      <c r="AQ38" s="19">
        <f>SUM(DISPUTES_IndOS_Adv:DISPUTES_IndIS_NonAdv!AQ38)</f>
        <v>0</v>
      </c>
      <c r="AR38" s="19">
        <f>SUM(DISPUTES_IndOS_Adv:DISPUTES_IndIS_NonAdv!AR38)</f>
        <v>0</v>
      </c>
      <c r="AS38" s="19">
        <f>SUM(DISPUTES_IndOS_Adv:DISPUTES_IndIS_NonAdv!AS38)</f>
        <v>0</v>
      </c>
      <c r="AT38" s="19">
        <f>SUM(DISPUTES_IndOS_Adv:DISPUTES_IndIS_NonAdv!AT38)</f>
        <v>0</v>
      </c>
      <c r="AU38" s="19">
        <f>SUM(DISPUTES_IndOS_Adv:DISPUTES_IndIS_NonAdv!AU38)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19">
        <f>SUM(DISPUTES_IndOS_Adv:DISPUTES_IndIS_NonAdv!F40)</f>
        <v>0</v>
      </c>
      <c r="G40" s="19">
        <f>SUM(DISPUTES_IndOS_Adv:DISPUTES_IndIS_NonAdv!G40)</f>
        <v>0</v>
      </c>
      <c r="H40" s="19">
        <f>SUM(DISPUTES_IndOS_Adv:DISPUTES_IndIS_NonAdv!H40)</f>
        <v>0</v>
      </c>
      <c r="I40" s="19">
        <f>SUM(DISPUTES_IndOS_Adv:DISPUTES_IndIS_NonAdv!I40)</f>
        <v>0</v>
      </c>
      <c r="J40" s="19">
        <f>SUM(DISPUTES_IndOS_Adv:DISPUTES_IndIS_NonAdv!J40)</f>
        <v>0</v>
      </c>
      <c r="K40" s="19">
        <f>SUM(DISPUTES_IndOS_Adv:DISPUTES_IndIS_NonAdv!K40)</f>
        <v>0</v>
      </c>
      <c r="L40" s="19">
        <f>SUM(DISPUTES_IndOS_Adv:DISPUTES_IndIS_NonAdv!L40)</f>
        <v>0</v>
      </c>
      <c r="M40" s="19">
        <f>SUM(DISPUTES_IndOS_Adv:DISPUTES_IndIS_NonAdv!M40)</f>
        <v>0</v>
      </c>
      <c r="N40" s="19">
        <f>SUM(DISPUTES_IndOS_Adv:DISPUTES_IndIS_NonAdv!N40)</f>
        <v>0</v>
      </c>
      <c r="O40" s="19">
        <f>SUM(DISPUTES_IndOS_Adv:DISPUTES_IndIS_NonAdv!O40)</f>
        <v>0</v>
      </c>
      <c r="P40" s="19">
        <f>SUM(DISPUTES_IndOS_Adv:DISPUTES_IndIS_NonAdv!P40)</f>
        <v>0</v>
      </c>
      <c r="Q40" s="19">
        <f>SUM(DISPUTES_IndOS_Adv:DISPUTES_IndIS_NonAdv!Q40)</f>
        <v>0</v>
      </c>
      <c r="R40" s="19">
        <f>SUM(DISPUTES_IndOS_Adv:DISPUTES_IndIS_NonAdv!R40)</f>
        <v>0</v>
      </c>
      <c r="S40" s="19">
        <f>SUM(DISPUTES_IndOS_Adv:DISPUTES_IndIS_NonAdv!S40)</f>
        <v>0</v>
      </c>
      <c r="T40" s="19">
        <f>SUM(DISPUTES_IndOS_Adv:DISPUTES_IndIS_NonAdv!T40)</f>
        <v>0</v>
      </c>
      <c r="U40" s="19">
        <f>SUM(DISPUTES_IndOS_Adv:DISPUTES_IndIS_NonAdv!U40)</f>
        <v>0</v>
      </c>
      <c r="V40" s="19">
        <f>SUM(DISPUTES_IndOS_Adv:DISPUTES_IndIS_NonAdv!V40)</f>
        <v>0</v>
      </c>
      <c r="W40" s="19">
        <f>SUM(DISPUTES_IndOS_Adv:DISPUTES_IndIS_NonAdv!W40)</f>
        <v>0</v>
      </c>
      <c r="X40" s="19">
        <f>SUM(DISPUTES_IndOS_Adv:DISPUTES_IndIS_NonAdv!X40)</f>
        <v>0</v>
      </c>
      <c r="Y40" s="19">
        <f>SUM(DISPUTES_IndOS_Adv:DISPUTES_IndIS_NonAdv!Y40)</f>
        <v>0</v>
      </c>
      <c r="Z40" s="19">
        <f>SUM(DISPUTES_IndOS_Adv:DISPUTES_IndIS_NonAdv!Z40)</f>
        <v>0</v>
      </c>
      <c r="AA40" s="19">
        <f>SUM(DISPUTES_IndOS_Adv:DISPUTES_IndIS_NonAdv!AA40)</f>
        <v>0</v>
      </c>
      <c r="AB40" s="19">
        <f>SUM(DISPUTES_IndOS_Adv:DISPUTES_IndIS_NonAdv!AB40)</f>
        <v>0</v>
      </c>
      <c r="AC40" s="19">
        <f>SUM(DISPUTES_IndOS_Adv:DISPUTES_IndIS_NonAdv!AC40)</f>
        <v>0</v>
      </c>
      <c r="AD40" s="19">
        <f>SUM(DISPUTES_IndOS_Adv:DISPUTES_IndIS_NonAdv!AD40)</f>
        <v>0</v>
      </c>
      <c r="AE40" s="19">
        <f>SUM(DISPUTES_IndOS_Adv:DISPUTES_IndIS_NonAdv!AE40)</f>
        <v>0</v>
      </c>
      <c r="AF40" s="19">
        <f>SUM(DISPUTES_IndOS_Adv:DISPUTES_IndIS_NonAdv!AF40)</f>
        <v>0</v>
      </c>
      <c r="AG40" s="19">
        <f>SUM(DISPUTES_IndOS_Adv:DISPUTES_IndIS_NonAdv!AG40)</f>
        <v>0</v>
      </c>
      <c r="AH40" s="19">
        <f>SUM(DISPUTES_IndOS_Adv:DISPUTES_IndIS_NonAdv!AH40)</f>
        <v>0</v>
      </c>
      <c r="AI40" s="19">
        <f>SUM(DISPUTES_IndOS_Adv:DISPUTES_IndIS_NonAdv!AI40)</f>
        <v>0</v>
      </c>
      <c r="AJ40" s="19">
        <f>SUM(DISPUTES_IndOS_Adv:DISPUTES_IndIS_NonAdv!AJ40)</f>
        <v>0</v>
      </c>
      <c r="AK40" s="19">
        <f>SUM(DISPUTES_IndOS_Adv:DISPUTES_IndIS_NonAdv!AK40)</f>
        <v>0</v>
      </c>
      <c r="AL40" s="19">
        <f>SUM(DISPUTES_IndOS_Adv:DISPUTES_IndIS_NonAdv!AL40)</f>
        <v>0</v>
      </c>
      <c r="AM40" s="19">
        <f>SUM(DISPUTES_IndOS_Adv:DISPUTES_IndIS_NonAdv!AM40)</f>
        <v>0</v>
      </c>
      <c r="AN40" s="19">
        <f>SUM(DISPUTES_IndOS_Adv:DISPUTES_IndIS_NonAdv!AN40)</f>
        <v>0</v>
      </c>
      <c r="AO40" s="19">
        <f>SUM(DISPUTES_IndOS_Adv:DISPUTES_IndIS_NonAdv!AO40)</f>
        <v>0</v>
      </c>
      <c r="AP40" s="19">
        <f>SUM(DISPUTES_IndOS_Adv:DISPUTES_IndIS_NonAdv!AP40)</f>
        <v>0</v>
      </c>
      <c r="AQ40" s="19">
        <f>SUM(DISPUTES_IndOS_Adv:DISPUTES_IndIS_NonAdv!AQ40)</f>
        <v>0</v>
      </c>
      <c r="AR40" s="19">
        <f>SUM(DISPUTES_IndOS_Adv:DISPUTES_IndIS_NonAdv!AR40)</f>
        <v>0</v>
      </c>
      <c r="AS40" s="19">
        <f>SUM(DISPUTES_IndOS_Adv:DISPUTES_IndIS_NonAdv!AS40)</f>
        <v>0</v>
      </c>
      <c r="AT40" s="19">
        <f>SUM(DISPUTES_IndOS_Adv:DISPUTES_IndIS_NonAdv!AT40)</f>
        <v>0</v>
      </c>
      <c r="AU40" s="19">
        <f>SUM(DISPUTES_IndOS_Adv:DISPUTES_IndIS_NonAdv!AU40)</f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>SUM(DISPUTES_IndOS_Adv:DISPUTES_IndIS_NonAdv!F42)</f>
        <v>0</v>
      </c>
      <c r="G42" s="52">
        <f>SUM(DISPUTES_IndOS_Adv:DISPUTES_IndIS_NonAdv!G42)</f>
        <v>0</v>
      </c>
      <c r="H42" s="52">
        <f>SUM(DISPUTES_IndOS_Adv:DISPUTES_IndIS_NonAdv!H42)</f>
        <v>0</v>
      </c>
      <c r="I42" s="52">
        <f>SUM(DISPUTES_IndOS_Adv:DISPUTES_IndIS_NonAdv!I42)</f>
        <v>0</v>
      </c>
      <c r="J42" s="52">
        <f>SUM(DISPUTES_IndOS_Adv:DISPUTES_IndIS_NonAdv!J42)</f>
        <v>0</v>
      </c>
      <c r="K42" s="52">
        <f>SUM(DISPUTES_IndOS_Adv:DISPUTES_IndIS_NonAdv!K42)</f>
        <v>0</v>
      </c>
      <c r="L42" s="52">
        <f>SUM(DISPUTES_IndOS_Adv:DISPUTES_IndIS_NonAdv!L42)</f>
        <v>0</v>
      </c>
      <c r="M42" s="52">
        <f>SUM(DISPUTES_IndOS_Adv:DISPUTES_IndIS_NonAdv!M42)</f>
        <v>0</v>
      </c>
      <c r="N42" s="52">
        <f>SUM(DISPUTES_IndOS_Adv:DISPUTES_IndIS_NonAdv!N42)</f>
        <v>0</v>
      </c>
      <c r="O42" s="52">
        <f>SUM(DISPUTES_IndOS_Adv:DISPUTES_IndIS_NonAdv!O42)</f>
        <v>0</v>
      </c>
      <c r="P42" s="52">
        <f>SUM(DISPUTES_IndOS_Adv:DISPUTES_IndIS_NonAdv!P42)</f>
        <v>0</v>
      </c>
      <c r="Q42" s="52">
        <f>SUM(DISPUTES_IndOS_Adv:DISPUTES_IndIS_NonAdv!Q42)</f>
        <v>0</v>
      </c>
      <c r="R42" s="52">
        <f>SUM(DISPUTES_IndOS_Adv:DISPUTES_IndIS_NonAdv!R42)</f>
        <v>0</v>
      </c>
      <c r="S42" s="52">
        <f>SUM(DISPUTES_IndOS_Adv:DISPUTES_IndIS_NonAdv!S42)</f>
        <v>0</v>
      </c>
      <c r="T42" s="52">
        <f>SUM(DISPUTES_IndOS_Adv:DISPUTES_IndIS_NonAdv!T42)</f>
        <v>0</v>
      </c>
      <c r="U42" s="52">
        <f>SUM(DISPUTES_IndOS_Adv:DISPUTES_IndIS_NonAdv!U42)</f>
        <v>0</v>
      </c>
      <c r="V42" s="52">
        <f>SUM(DISPUTES_IndOS_Adv:DISPUTES_IndIS_NonAdv!V42)</f>
        <v>0</v>
      </c>
      <c r="W42" s="52">
        <f>SUM(DISPUTES_IndOS_Adv:DISPUTES_IndIS_NonAdv!W42)</f>
        <v>0</v>
      </c>
      <c r="X42" s="52">
        <f>SUM(DISPUTES_IndOS_Adv:DISPUTES_IndIS_NonAdv!X42)</f>
        <v>0</v>
      </c>
      <c r="Y42" s="52">
        <f>SUM(DISPUTES_IndOS_Adv:DISPUTES_IndIS_NonAdv!Y42)</f>
        <v>0</v>
      </c>
      <c r="Z42" s="52">
        <f>SUM(DISPUTES_IndOS_Adv:DISPUTES_IndIS_NonAdv!Z42)</f>
        <v>0</v>
      </c>
      <c r="AA42" s="52">
        <f>SUM(DISPUTES_IndOS_Adv:DISPUTES_IndIS_NonAdv!AA42)</f>
        <v>0</v>
      </c>
      <c r="AB42" s="52">
        <f>SUM(DISPUTES_IndOS_Adv:DISPUTES_IndIS_NonAdv!AB42)</f>
        <v>0</v>
      </c>
      <c r="AC42" s="52">
        <f>SUM(DISPUTES_IndOS_Adv:DISPUTES_IndIS_NonAdv!AC42)</f>
        <v>0</v>
      </c>
      <c r="AD42" s="52">
        <f>SUM(DISPUTES_IndOS_Adv:DISPUTES_IndIS_NonAdv!AD42)</f>
        <v>0</v>
      </c>
      <c r="AE42" s="52">
        <f>SUM(DISPUTES_IndOS_Adv:DISPUTES_IndIS_NonAdv!AE42)</f>
        <v>0</v>
      </c>
      <c r="AF42" s="52">
        <f>SUM(DISPUTES_IndOS_Adv:DISPUTES_IndIS_NonAdv!AF42)</f>
        <v>0</v>
      </c>
      <c r="AG42" s="52">
        <f>SUM(DISPUTES_IndOS_Adv:DISPUTES_IndIS_NonAdv!AG42)</f>
        <v>0</v>
      </c>
      <c r="AH42" s="52">
        <f>SUM(DISPUTES_IndOS_Adv:DISPUTES_IndIS_NonAdv!AH42)</f>
        <v>0</v>
      </c>
      <c r="AI42" s="52">
        <f>SUM(DISPUTES_IndOS_Adv:DISPUTES_IndIS_NonAdv!AI42)</f>
        <v>0</v>
      </c>
      <c r="AJ42" s="52">
        <f>SUM(DISPUTES_IndOS_Adv:DISPUTES_IndIS_NonAdv!AJ42)</f>
        <v>0</v>
      </c>
      <c r="AK42" s="52">
        <f>SUM(DISPUTES_IndOS_Adv:DISPUTES_IndIS_NonAdv!AK42)</f>
        <v>0</v>
      </c>
      <c r="AL42" s="52">
        <f>SUM(DISPUTES_IndOS_Adv:DISPUTES_IndIS_NonAdv!AL42)</f>
        <v>0</v>
      </c>
      <c r="AM42" s="52">
        <f>SUM(DISPUTES_IndOS_Adv:DISPUTES_IndIS_NonAdv!AM42)</f>
        <v>0</v>
      </c>
      <c r="AN42" s="52">
        <f>SUM(DISPUTES_IndOS_Adv:DISPUTES_IndIS_NonAdv!AN42)</f>
        <v>0</v>
      </c>
      <c r="AO42" s="52">
        <f>SUM(DISPUTES_IndOS_Adv:DISPUTES_IndIS_NonAdv!AO42)</f>
        <v>0</v>
      </c>
      <c r="AP42" s="52">
        <f>SUM(DISPUTES_IndOS_Adv:DISPUTES_IndIS_NonAdv!AP42)</f>
        <v>0</v>
      </c>
      <c r="AQ42" s="52">
        <f>SUM(DISPUTES_IndOS_Adv:DISPUTES_IndIS_NonAdv!AQ42)</f>
        <v>0</v>
      </c>
      <c r="AR42" s="52">
        <f>SUM(DISPUTES_IndOS_Adv:DISPUTES_IndIS_NonAdv!AR42)</f>
        <v>0</v>
      </c>
      <c r="AS42" s="52">
        <f>SUM(DISPUTES_IndOS_Adv:DISPUTES_IndIS_NonAdv!AS42)</f>
        <v>0</v>
      </c>
      <c r="AT42" s="52">
        <f>SUM(DISPUTES_IndOS_Adv:DISPUTES_IndIS_NonAdv!AT42)</f>
        <v>0</v>
      </c>
      <c r="AU42" s="52">
        <f>SUM(DISPUTES_IndOS_Adv:DISPUTES_IndIS_NonAdv!AU42)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19">
        <f>SUM(DISPUTES_IndOS_Adv:DISPUTES_IndIS_NonAdv!F46)</f>
        <v>0</v>
      </c>
      <c r="G46" s="19">
        <f>SUM(DISPUTES_IndOS_Adv:DISPUTES_IndIS_NonAdv!G46)</f>
        <v>0</v>
      </c>
      <c r="H46" s="19">
        <f>SUM(DISPUTES_IndOS_Adv:DISPUTES_IndIS_NonAdv!H46)</f>
        <v>0</v>
      </c>
      <c r="I46" s="19">
        <f>SUM(DISPUTES_IndOS_Adv:DISPUTES_IndIS_NonAdv!I46)</f>
        <v>0</v>
      </c>
      <c r="J46" s="19">
        <f>SUM(DISPUTES_IndOS_Adv:DISPUTES_IndIS_NonAdv!J46)</f>
        <v>0</v>
      </c>
      <c r="K46" s="19">
        <f>SUM(DISPUTES_IndOS_Adv:DISPUTES_IndIS_NonAdv!K46)</f>
        <v>0</v>
      </c>
      <c r="L46" s="19">
        <f>SUM(DISPUTES_IndOS_Adv:DISPUTES_IndIS_NonAdv!L46)</f>
        <v>0</v>
      </c>
      <c r="M46" s="19">
        <f>SUM(DISPUTES_IndOS_Adv:DISPUTES_IndIS_NonAdv!M46)</f>
        <v>0</v>
      </c>
      <c r="N46" s="19">
        <f>SUM(DISPUTES_IndOS_Adv:DISPUTES_IndIS_NonAdv!N46)</f>
        <v>0</v>
      </c>
      <c r="O46" s="19">
        <f>SUM(DISPUTES_IndOS_Adv:DISPUTES_IndIS_NonAdv!O46)</f>
        <v>0</v>
      </c>
      <c r="P46" s="19">
        <f>SUM(DISPUTES_IndOS_Adv:DISPUTES_IndIS_NonAdv!P46)</f>
        <v>0</v>
      </c>
      <c r="Q46" s="19">
        <f>SUM(DISPUTES_IndOS_Adv:DISPUTES_IndIS_NonAdv!Q46)</f>
        <v>0</v>
      </c>
      <c r="R46" s="19">
        <f>SUM(DISPUTES_IndOS_Adv:DISPUTES_IndIS_NonAdv!R46)</f>
        <v>0</v>
      </c>
      <c r="S46" s="19">
        <f>SUM(DISPUTES_IndOS_Adv:DISPUTES_IndIS_NonAdv!S46)</f>
        <v>0</v>
      </c>
      <c r="T46" s="19">
        <f>SUM(DISPUTES_IndOS_Adv:DISPUTES_IndIS_NonAdv!T46)</f>
        <v>0</v>
      </c>
      <c r="U46" s="19">
        <f>SUM(DISPUTES_IndOS_Adv:DISPUTES_IndIS_NonAdv!U46)</f>
        <v>0</v>
      </c>
      <c r="V46" s="19">
        <f>SUM(DISPUTES_IndOS_Adv:DISPUTES_IndIS_NonAdv!V46)</f>
        <v>0</v>
      </c>
      <c r="W46" s="19">
        <f>SUM(DISPUTES_IndOS_Adv:DISPUTES_IndIS_NonAdv!W46)</f>
        <v>0</v>
      </c>
      <c r="X46" s="19">
        <f>SUM(DISPUTES_IndOS_Adv:DISPUTES_IndIS_NonAdv!X46)</f>
        <v>0</v>
      </c>
      <c r="Y46" s="19">
        <f>SUM(DISPUTES_IndOS_Adv:DISPUTES_IndIS_NonAdv!Y46)</f>
        <v>0</v>
      </c>
      <c r="Z46" s="19">
        <f>SUM(DISPUTES_IndOS_Adv:DISPUTES_IndIS_NonAdv!Z46)</f>
        <v>0</v>
      </c>
      <c r="AA46" s="19">
        <f>SUM(DISPUTES_IndOS_Adv:DISPUTES_IndIS_NonAdv!AA46)</f>
        <v>0</v>
      </c>
      <c r="AB46" s="19">
        <f>SUM(DISPUTES_IndOS_Adv:DISPUTES_IndIS_NonAdv!AB46)</f>
        <v>0</v>
      </c>
      <c r="AC46" s="19">
        <f>SUM(DISPUTES_IndOS_Adv:DISPUTES_IndIS_NonAdv!AC46)</f>
        <v>0</v>
      </c>
      <c r="AD46" s="19">
        <f>SUM(DISPUTES_IndOS_Adv:DISPUTES_IndIS_NonAdv!AD46)</f>
        <v>0</v>
      </c>
      <c r="AE46" s="19">
        <f>SUM(DISPUTES_IndOS_Adv:DISPUTES_IndIS_NonAdv!AE46)</f>
        <v>0</v>
      </c>
      <c r="AF46" s="19">
        <f>SUM(DISPUTES_IndOS_Adv:DISPUTES_IndIS_NonAdv!AF46)</f>
        <v>0</v>
      </c>
      <c r="AG46" s="19">
        <f>SUM(DISPUTES_IndOS_Adv:DISPUTES_IndIS_NonAdv!AG46)</f>
        <v>0</v>
      </c>
      <c r="AH46" s="19">
        <f>SUM(DISPUTES_IndOS_Adv:DISPUTES_IndIS_NonAdv!AH46)</f>
        <v>0</v>
      </c>
      <c r="AI46" s="19">
        <f>SUM(DISPUTES_IndOS_Adv:DISPUTES_IndIS_NonAdv!AI46)</f>
        <v>0</v>
      </c>
      <c r="AJ46" s="19">
        <f>SUM(DISPUTES_IndOS_Adv:DISPUTES_IndIS_NonAdv!AJ46)</f>
        <v>0</v>
      </c>
      <c r="AK46" s="19">
        <f>SUM(DISPUTES_IndOS_Adv:DISPUTES_IndIS_NonAdv!AK46)</f>
        <v>0</v>
      </c>
      <c r="AL46" s="19">
        <f>SUM(DISPUTES_IndOS_Adv:DISPUTES_IndIS_NonAdv!AL46)</f>
        <v>0</v>
      </c>
      <c r="AM46" s="19">
        <f>SUM(DISPUTES_IndOS_Adv:DISPUTES_IndIS_NonAdv!AM46)</f>
        <v>0</v>
      </c>
      <c r="AN46" s="19">
        <f>SUM(DISPUTES_IndOS_Adv:DISPUTES_IndIS_NonAdv!AN46)</f>
        <v>0</v>
      </c>
      <c r="AO46" s="19">
        <f>SUM(DISPUTES_IndOS_Adv:DISPUTES_IndIS_NonAdv!AO46)</f>
        <v>0</v>
      </c>
      <c r="AP46" s="19">
        <f>SUM(DISPUTES_IndOS_Adv:DISPUTES_IndIS_NonAdv!AP46)</f>
        <v>0</v>
      </c>
      <c r="AQ46" s="19">
        <f>SUM(DISPUTES_IndOS_Adv:DISPUTES_IndIS_NonAdv!AQ46)</f>
        <v>0</v>
      </c>
      <c r="AR46" s="19">
        <f>SUM(DISPUTES_IndOS_Adv:DISPUTES_IndIS_NonAdv!AR46)</f>
        <v>0</v>
      </c>
      <c r="AS46" s="19">
        <f>SUM(DISPUTES_IndOS_Adv:DISPUTES_IndIS_NonAdv!AS46)</f>
        <v>0</v>
      </c>
      <c r="AT46" s="19">
        <f>SUM(DISPUTES_IndOS_Adv:DISPUTES_IndIS_NonAdv!AT46)</f>
        <v>0</v>
      </c>
      <c r="AU46" s="19">
        <f>SUM(DISPUTES_IndOS_Adv:DISPUTES_IndIS_NonAdv!AU46)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19">
        <f>SUM(DISPUTES_IndOS_Adv:DISPUTES_IndIS_NonAdv!F48)</f>
        <v>0</v>
      </c>
      <c r="G48" s="19">
        <f>SUM(DISPUTES_IndOS_Adv:DISPUTES_IndIS_NonAdv!G48)</f>
        <v>0</v>
      </c>
      <c r="H48" s="19">
        <f>SUM(DISPUTES_IndOS_Adv:DISPUTES_IndIS_NonAdv!H48)</f>
        <v>0</v>
      </c>
      <c r="I48" s="19">
        <f>SUM(DISPUTES_IndOS_Adv:DISPUTES_IndIS_NonAdv!I48)</f>
        <v>0</v>
      </c>
      <c r="J48" s="19">
        <f>SUM(DISPUTES_IndOS_Adv:DISPUTES_IndIS_NonAdv!J48)</f>
        <v>0</v>
      </c>
      <c r="K48" s="19">
        <f>SUM(DISPUTES_IndOS_Adv:DISPUTES_IndIS_NonAdv!K48)</f>
        <v>0</v>
      </c>
      <c r="L48" s="19">
        <f>SUM(DISPUTES_IndOS_Adv:DISPUTES_IndIS_NonAdv!L48)</f>
        <v>0</v>
      </c>
      <c r="M48" s="19">
        <f>SUM(DISPUTES_IndOS_Adv:DISPUTES_IndIS_NonAdv!M48)</f>
        <v>0</v>
      </c>
      <c r="N48" s="19">
        <f>SUM(DISPUTES_IndOS_Adv:DISPUTES_IndIS_NonAdv!N48)</f>
        <v>0</v>
      </c>
      <c r="O48" s="19">
        <f>SUM(DISPUTES_IndOS_Adv:DISPUTES_IndIS_NonAdv!O48)</f>
        <v>0</v>
      </c>
      <c r="P48" s="19">
        <f>SUM(DISPUTES_IndOS_Adv:DISPUTES_IndIS_NonAdv!P48)</f>
        <v>0</v>
      </c>
      <c r="Q48" s="19">
        <f>SUM(DISPUTES_IndOS_Adv:DISPUTES_IndIS_NonAdv!Q48)</f>
        <v>0</v>
      </c>
      <c r="R48" s="19">
        <f>SUM(DISPUTES_IndOS_Adv:DISPUTES_IndIS_NonAdv!R48)</f>
        <v>0</v>
      </c>
      <c r="S48" s="19">
        <f>SUM(DISPUTES_IndOS_Adv:DISPUTES_IndIS_NonAdv!S48)</f>
        <v>0</v>
      </c>
      <c r="T48" s="19">
        <f>SUM(DISPUTES_IndOS_Adv:DISPUTES_IndIS_NonAdv!T48)</f>
        <v>0</v>
      </c>
      <c r="U48" s="19">
        <f>SUM(DISPUTES_IndOS_Adv:DISPUTES_IndIS_NonAdv!U48)</f>
        <v>0</v>
      </c>
      <c r="V48" s="19">
        <f>SUM(DISPUTES_IndOS_Adv:DISPUTES_IndIS_NonAdv!V48)</f>
        <v>0</v>
      </c>
      <c r="W48" s="19">
        <f>SUM(DISPUTES_IndOS_Adv:DISPUTES_IndIS_NonAdv!W48)</f>
        <v>0</v>
      </c>
      <c r="X48" s="19">
        <f>SUM(DISPUTES_IndOS_Adv:DISPUTES_IndIS_NonAdv!X48)</f>
        <v>0</v>
      </c>
      <c r="Y48" s="19">
        <f>SUM(DISPUTES_IndOS_Adv:DISPUTES_IndIS_NonAdv!Y48)</f>
        <v>0</v>
      </c>
      <c r="Z48" s="19">
        <f>SUM(DISPUTES_IndOS_Adv:DISPUTES_IndIS_NonAdv!Z48)</f>
        <v>0</v>
      </c>
      <c r="AA48" s="19">
        <f>SUM(DISPUTES_IndOS_Adv:DISPUTES_IndIS_NonAdv!AA48)</f>
        <v>0</v>
      </c>
      <c r="AB48" s="19">
        <f>SUM(DISPUTES_IndOS_Adv:DISPUTES_IndIS_NonAdv!AB48)</f>
        <v>0</v>
      </c>
      <c r="AC48" s="19">
        <f>SUM(DISPUTES_IndOS_Adv:DISPUTES_IndIS_NonAdv!AC48)</f>
        <v>0</v>
      </c>
      <c r="AD48" s="19">
        <f>SUM(DISPUTES_IndOS_Adv:DISPUTES_IndIS_NonAdv!AD48)</f>
        <v>0</v>
      </c>
      <c r="AE48" s="19">
        <f>SUM(DISPUTES_IndOS_Adv:DISPUTES_IndIS_NonAdv!AE48)</f>
        <v>0</v>
      </c>
      <c r="AF48" s="19">
        <f>SUM(DISPUTES_IndOS_Adv:DISPUTES_IndIS_NonAdv!AF48)</f>
        <v>0</v>
      </c>
      <c r="AG48" s="19">
        <f>SUM(DISPUTES_IndOS_Adv:DISPUTES_IndIS_NonAdv!AG48)</f>
        <v>0</v>
      </c>
      <c r="AH48" s="19">
        <f>SUM(DISPUTES_IndOS_Adv:DISPUTES_IndIS_NonAdv!AH48)</f>
        <v>0</v>
      </c>
      <c r="AI48" s="19">
        <f>SUM(DISPUTES_IndOS_Adv:DISPUTES_IndIS_NonAdv!AI48)</f>
        <v>0</v>
      </c>
      <c r="AJ48" s="19">
        <f>SUM(DISPUTES_IndOS_Adv:DISPUTES_IndIS_NonAdv!AJ48)</f>
        <v>0</v>
      </c>
      <c r="AK48" s="19">
        <f>SUM(DISPUTES_IndOS_Adv:DISPUTES_IndIS_NonAdv!AK48)</f>
        <v>0</v>
      </c>
      <c r="AL48" s="19">
        <f>SUM(DISPUTES_IndOS_Adv:DISPUTES_IndIS_NonAdv!AL48)</f>
        <v>0</v>
      </c>
      <c r="AM48" s="19">
        <f>SUM(DISPUTES_IndOS_Adv:DISPUTES_IndIS_NonAdv!AM48)</f>
        <v>0</v>
      </c>
      <c r="AN48" s="19">
        <f>SUM(DISPUTES_IndOS_Adv:DISPUTES_IndIS_NonAdv!AN48)</f>
        <v>0</v>
      </c>
      <c r="AO48" s="19">
        <f>SUM(DISPUTES_IndOS_Adv:DISPUTES_IndIS_NonAdv!AO48)</f>
        <v>0</v>
      </c>
      <c r="AP48" s="19">
        <f>SUM(DISPUTES_IndOS_Adv:DISPUTES_IndIS_NonAdv!AP48)</f>
        <v>0</v>
      </c>
      <c r="AQ48" s="19">
        <f>SUM(DISPUTES_IndOS_Adv:DISPUTES_IndIS_NonAdv!AQ48)</f>
        <v>0</v>
      </c>
      <c r="AR48" s="19">
        <f>SUM(DISPUTES_IndOS_Adv:DISPUTES_IndIS_NonAdv!AR48)</f>
        <v>0</v>
      </c>
      <c r="AS48" s="19">
        <f>SUM(DISPUTES_IndOS_Adv:DISPUTES_IndIS_NonAdv!AS48)</f>
        <v>0</v>
      </c>
      <c r="AT48" s="19">
        <f>SUM(DISPUTES_IndOS_Adv:DISPUTES_IndIS_NonAdv!AT48)</f>
        <v>0</v>
      </c>
      <c r="AU48" s="19">
        <f>SUM(DISPUTES_IndOS_Adv:DISPUTES_IndIS_NonAdv!AU48)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19">
        <f>SUM(DISPUTES_IndOS_Adv:DISPUTES_IndIS_NonAdv!F49)</f>
        <v>0</v>
      </c>
      <c r="G49" s="19">
        <f>SUM(DISPUTES_IndOS_Adv:DISPUTES_IndIS_NonAdv!G49)</f>
        <v>0</v>
      </c>
      <c r="H49" s="19">
        <f>SUM(DISPUTES_IndOS_Adv:DISPUTES_IndIS_NonAdv!H49)</f>
        <v>0</v>
      </c>
      <c r="I49" s="19">
        <f>SUM(DISPUTES_IndOS_Adv:DISPUTES_IndIS_NonAdv!I49)</f>
        <v>0</v>
      </c>
      <c r="J49" s="19">
        <f>SUM(DISPUTES_IndOS_Adv:DISPUTES_IndIS_NonAdv!J49)</f>
        <v>0</v>
      </c>
      <c r="K49" s="19">
        <f>SUM(DISPUTES_IndOS_Adv:DISPUTES_IndIS_NonAdv!K49)</f>
        <v>0</v>
      </c>
      <c r="L49" s="19">
        <f>SUM(DISPUTES_IndOS_Adv:DISPUTES_IndIS_NonAdv!L49)</f>
        <v>0</v>
      </c>
      <c r="M49" s="19">
        <f>SUM(DISPUTES_IndOS_Adv:DISPUTES_IndIS_NonAdv!M49)</f>
        <v>0</v>
      </c>
      <c r="N49" s="19">
        <f>SUM(DISPUTES_IndOS_Adv:DISPUTES_IndIS_NonAdv!N49)</f>
        <v>0</v>
      </c>
      <c r="O49" s="19">
        <f>SUM(DISPUTES_IndOS_Adv:DISPUTES_IndIS_NonAdv!O49)</f>
        <v>0</v>
      </c>
      <c r="P49" s="19">
        <f>SUM(DISPUTES_IndOS_Adv:DISPUTES_IndIS_NonAdv!P49)</f>
        <v>0</v>
      </c>
      <c r="Q49" s="19">
        <f>SUM(DISPUTES_IndOS_Adv:DISPUTES_IndIS_NonAdv!Q49)</f>
        <v>0</v>
      </c>
      <c r="R49" s="19">
        <f>SUM(DISPUTES_IndOS_Adv:DISPUTES_IndIS_NonAdv!R49)</f>
        <v>0</v>
      </c>
      <c r="S49" s="19">
        <f>SUM(DISPUTES_IndOS_Adv:DISPUTES_IndIS_NonAdv!S49)</f>
        <v>0</v>
      </c>
      <c r="T49" s="19">
        <f>SUM(DISPUTES_IndOS_Adv:DISPUTES_IndIS_NonAdv!T49)</f>
        <v>0</v>
      </c>
      <c r="U49" s="19">
        <f>SUM(DISPUTES_IndOS_Adv:DISPUTES_IndIS_NonAdv!U49)</f>
        <v>0</v>
      </c>
      <c r="V49" s="19">
        <f>SUM(DISPUTES_IndOS_Adv:DISPUTES_IndIS_NonAdv!V49)</f>
        <v>0</v>
      </c>
      <c r="W49" s="19">
        <f>SUM(DISPUTES_IndOS_Adv:DISPUTES_IndIS_NonAdv!W49)</f>
        <v>0</v>
      </c>
      <c r="X49" s="19">
        <f>SUM(DISPUTES_IndOS_Adv:DISPUTES_IndIS_NonAdv!X49)</f>
        <v>0</v>
      </c>
      <c r="Y49" s="19">
        <f>SUM(DISPUTES_IndOS_Adv:DISPUTES_IndIS_NonAdv!Y49)</f>
        <v>0</v>
      </c>
      <c r="Z49" s="19">
        <f>SUM(DISPUTES_IndOS_Adv:DISPUTES_IndIS_NonAdv!Z49)</f>
        <v>0</v>
      </c>
      <c r="AA49" s="19">
        <f>SUM(DISPUTES_IndOS_Adv:DISPUTES_IndIS_NonAdv!AA49)</f>
        <v>0</v>
      </c>
      <c r="AB49" s="19">
        <f>SUM(DISPUTES_IndOS_Adv:DISPUTES_IndIS_NonAdv!AB49)</f>
        <v>0</v>
      </c>
      <c r="AC49" s="19">
        <f>SUM(DISPUTES_IndOS_Adv:DISPUTES_IndIS_NonAdv!AC49)</f>
        <v>0</v>
      </c>
      <c r="AD49" s="19">
        <f>SUM(DISPUTES_IndOS_Adv:DISPUTES_IndIS_NonAdv!AD49)</f>
        <v>0</v>
      </c>
      <c r="AE49" s="19">
        <f>SUM(DISPUTES_IndOS_Adv:DISPUTES_IndIS_NonAdv!AE49)</f>
        <v>0</v>
      </c>
      <c r="AF49" s="19">
        <f>SUM(DISPUTES_IndOS_Adv:DISPUTES_IndIS_NonAdv!AF49)</f>
        <v>0</v>
      </c>
      <c r="AG49" s="19">
        <f>SUM(DISPUTES_IndOS_Adv:DISPUTES_IndIS_NonAdv!AG49)</f>
        <v>0</v>
      </c>
      <c r="AH49" s="19">
        <f>SUM(DISPUTES_IndOS_Adv:DISPUTES_IndIS_NonAdv!AH49)</f>
        <v>0</v>
      </c>
      <c r="AI49" s="19">
        <f>SUM(DISPUTES_IndOS_Adv:DISPUTES_IndIS_NonAdv!AI49)</f>
        <v>0</v>
      </c>
      <c r="AJ49" s="19">
        <f>SUM(DISPUTES_IndOS_Adv:DISPUTES_IndIS_NonAdv!AJ49)</f>
        <v>0</v>
      </c>
      <c r="AK49" s="19">
        <f>SUM(DISPUTES_IndOS_Adv:DISPUTES_IndIS_NonAdv!AK49)</f>
        <v>0</v>
      </c>
      <c r="AL49" s="19">
        <f>SUM(DISPUTES_IndOS_Adv:DISPUTES_IndIS_NonAdv!AL49)</f>
        <v>0</v>
      </c>
      <c r="AM49" s="19">
        <f>SUM(DISPUTES_IndOS_Adv:DISPUTES_IndIS_NonAdv!AM49)</f>
        <v>0</v>
      </c>
      <c r="AN49" s="19">
        <f>SUM(DISPUTES_IndOS_Adv:DISPUTES_IndIS_NonAdv!AN49)</f>
        <v>0</v>
      </c>
      <c r="AO49" s="19">
        <f>SUM(DISPUTES_IndOS_Adv:DISPUTES_IndIS_NonAdv!AO49)</f>
        <v>0</v>
      </c>
      <c r="AP49" s="19">
        <f>SUM(DISPUTES_IndOS_Adv:DISPUTES_IndIS_NonAdv!AP49)</f>
        <v>0</v>
      </c>
      <c r="AQ49" s="19">
        <f>SUM(DISPUTES_IndOS_Adv:DISPUTES_IndIS_NonAdv!AQ49)</f>
        <v>0</v>
      </c>
      <c r="AR49" s="19">
        <f>SUM(DISPUTES_IndOS_Adv:DISPUTES_IndIS_NonAdv!AR49)</f>
        <v>0</v>
      </c>
      <c r="AS49" s="19">
        <f>SUM(DISPUTES_IndOS_Adv:DISPUTES_IndIS_NonAdv!AS49)</f>
        <v>0</v>
      </c>
      <c r="AT49" s="19">
        <f>SUM(DISPUTES_IndOS_Adv:DISPUTES_IndIS_NonAdv!AT49)</f>
        <v>0</v>
      </c>
      <c r="AU49" s="19">
        <f>SUM(DISPUTES_IndOS_Adv:DISPUTES_IndIS_NonAdv!AU49)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19">
        <f>SUM(DISPUTES_IndOS_Adv:DISPUTES_IndIS_NonAdv!F50)</f>
        <v>0</v>
      </c>
      <c r="G50" s="19">
        <f>SUM(DISPUTES_IndOS_Adv:DISPUTES_IndIS_NonAdv!G50)</f>
        <v>0</v>
      </c>
      <c r="H50" s="19">
        <f>SUM(DISPUTES_IndOS_Adv:DISPUTES_IndIS_NonAdv!H50)</f>
        <v>0</v>
      </c>
      <c r="I50" s="19">
        <f>SUM(DISPUTES_IndOS_Adv:DISPUTES_IndIS_NonAdv!I50)</f>
        <v>0</v>
      </c>
      <c r="J50" s="19">
        <f>SUM(DISPUTES_IndOS_Adv:DISPUTES_IndIS_NonAdv!J50)</f>
        <v>0</v>
      </c>
      <c r="K50" s="19">
        <f>SUM(DISPUTES_IndOS_Adv:DISPUTES_IndIS_NonAdv!K50)</f>
        <v>0</v>
      </c>
      <c r="L50" s="19">
        <f>SUM(DISPUTES_IndOS_Adv:DISPUTES_IndIS_NonAdv!L50)</f>
        <v>0</v>
      </c>
      <c r="M50" s="19">
        <f>SUM(DISPUTES_IndOS_Adv:DISPUTES_IndIS_NonAdv!M50)</f>
        <v>0</v>
      </c>
      <c r="N50" s="19">
        <f>SUM(DISPUTES_IndOS_Adv:DISPUTES_IndIS_NonAdv!N50)</f>
        <v>0</v>
      </c>
      <c r="O50" s="19">
        <f>SUM(DISPUTES_IndOS_Adv:DISPUTES_IndIS_NonAdv!O50)</f>
        <v>0</v>
      </c>
      <c r="P50" s="19">
        <f>SUM(DISPUTES_IndOS_Adv:DISPUTES_IndIS_NonAdv!P50)</f>
        <v>0</v>
      </c>
      <c r="Q50" s="19">
        <f>SUM(DISPUTES_IndOS_Adv:DISPUTES_IndIS_NonAdv!Q50)</f>
        <v>0</v>
      </c>
      <c r="R50" s="19">
        <f>SUM(DISPUTES_IndOS_Adv:DISPUTES_IndIS_NonAdv!R50)</f>
        <v>0</v>
      </c>
      <c r="S50" s="19">
        <f>SUM(DISPUTES_IndOS_Adv:DISPUTES_IndIS_NonAdv!S50)</f>
        <v>0</v>
      </c>
      <c r="T50" s="19">
        <f>SUM(DISPUTES_IndOS_Adv:DISPUTES_IndIS_NonAdv!T50)</f>
        <v>0</v>
      </c>
      <c r="U50" s="19">
        <f>SUM(DISPUTES_IndOS_Adv:DISPUTES_IndIS_NonAdv!U50)</f>
        <v>0</v>
      </c>
      <c r="V50" s="19">
        <f>SUM(DISPUTES_IndOS_Adv:DISPUTES_IndIS_NonAdv!V50)</f>
        <v>0</v>
      </c>
      <c r="W50" s="19">
        <f>SUM(DISPUTES_IndOS_Adv:DISPUTES_IndIS_NonAdv!W50)</f>
        <v>0</v>
      </c>
      <c r="X50" s="19">
        <f>SUM(DISPUTES_IndOS_Adv:DISPUTES_IndIS_NonAdv!X50)</f>
        <v>0</v>
      </c>
      <c r="Y50" s="19">
        <f>SUM(DISPUTES_IndOS_Adv:DISPUTES_IndIS_NonAdv!Y50)</f>
        <v>0</v>
      </c>
      <c r="Z50" s="19">
        <f>SUM(DISPUTES_IndOS_Adv:DISPUTES_IndIS_NonAdv!Z50)</f>
        <v>0</v>
      </c>
      <c r="AA50" s="19">
        <f>SUM(DISPUTES_IndOS_Adv:DISPUTES_IndIS_NonAdv!AA50)</f>
        <v>0</v>
      </c>
      <c r="AB50" s="19">
        <f>SUM(DISPUTES_IndOS_Adv:DISPUTES_IndIS_NonAdv!AB50)</f>
        <v>0</v>
      </c>
      <c r="AC50" s="19">
        <f>SUM(DISPUTES_IndOS_Adv:DISPUTES_IndIS_NonAdv!AC50)</f>
        <v>0</v>
      </c>
      <c r="AD50" s="19">
        <f>SUM(DISPUTES_IndOS_Adv:DISPUTES_IndIS_NonAdv!AD50)</f>
        <v>0</v>
      </c>
      <c r="AE50" s="19">
        <f>SUM(DISPUTES_IndOS_Adv:DISPUTES_IndIS_NonAdv!AE50)</f>
        <v>0</v>
      </c>
      <c r="AF50" s="19">
        <f>SUM(DISPUTES_IndOS_Adv:DISPUTES_IndIS_NonAdv!AF50)</f>
        <v>0</v>
      </c>
      <c r="AG50" s="19">
        <f>SUM(DISPUTES_IndOS_Adv:DISPUTES_IndIS_NonAdv!AG50)</f>
        <v>0</v>
      </c>
      <c r="AH50" s="19">
        <f>SUM(DISPUTES_IndOS_Adv:DISPUTES_IndIS_NonAdv!AH50)</f>
        <v>0</v>
      </c>
      <c r="AI50" s="19">
        <f>SUM(DISPUTES_IndOS_Adv:DISPUTES_IndIS_NonAdv!AI50)</f>
        <v>0</v>
      </c>
      <c r="AJ50" s="19">
        <f>SUM(DISPUTES_IndOS_Adv:DISPUTES_IndIS_NonAdv!AJ50)</f>
        <v>0</v>
      </c>
      <c r="AK50" s="19">
        <f>SUM(DISPUTES_IndOS_Adv:DISPUTES_IndIS_NonAdv!AK50)</f>
        <v>0</v>
      </c>
      <c r="AL50" s="19">
        <f>SUM(DISPUTES_IndOS_Adv:DISPUTES_IndIS_NonAdv!AL50)</f>
        <v>0</v>
      </c>
      <c r="AM50" s="19">
        <f>SUM(DISPUTES_IndOS_Adv:DISPUTES_IndIS_NonAdv!AM50)</f>
        <v>0</v>
      </c>
      <c r="AN50" s="19">
        <f>SUM(DISPUTES_IndOS_Adv:DISPUTES_IndIS_NonAdv!AN50)</f>
        <v>0</v>
      </c>
      <c r="AO50" s="19">
        <f>SUM(DISPUTES_IndOS_Adv:DISPUTES_IndIS_NonAdv!AO50)</f>
        <v>0</v>
      </c>
      <c r="AP50" s="19">
        <f>SUM(DISPUTES_IndOS_Adv:DISPUTES_IndIS_NonAdv!AP50)</f>
        <v>0</v>
      </c>
      <c r="AQ50" s="19">
        <f>SUM(DISPUTES_IndOS_Adv:DISPUTES_IndIS_NonAdv!AQ50)</f>
        <v>0</v>
      </c>
      <c r="AR50" s="19">
        <f>SUM(DISPUTES_IndOS_Adv:DISPUTES_IndIS_NonAdv!AR50)</f>
        <v>0</v>
      </c>
      <c r="AS50" s="19">
        <f>SUM(DISPUTES_IndOS_Adv:DISPUTES_IndIS_NonAdv!AS50)</f>
        <v>0</v>
      </c>
      <c r="AT50" s="19">
        <f>SUM(DISPUTES_IndOS_Adv:DISPUTES_IndIS_NonAdv!AT50)</f>
        <v>0</v>
      </c>
      <c r="AU50" s="19">
        <f>SUM(DISPUTES_IndOS_Adv:DISPUTES_IndIS_NonAdv!AU50)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19">
        <f>SUM(DISPUTES_IndOS_Adv:DISPUTES_IndIS_NonAdv!F51)</f>
        <v>0</v>
      </c>
      <c r="G51" s="19">
        <f>SUM(DISPUTES_IndOS_Adv:DISPUTES_IndIS_NonAdv!G51)</f>
        <v>0</v>
      </c>
      <c r="H51" s="19">
        <f>SUM(DISPUTES_IndOS_Adv:DISPUTES_IndIS_NonAdv!H51)</f>
        <v>0</v>
      </c>
      <c r="I51" s="19">
        <f>SUM(DISPUTES_IndOS_Adv:DISPUTES_IndIS_NonAdv!I51)</f>
        <v>0</v>
      </c>
      <c r="J51" s="19">
        <f>SUM(DISPUTES_IndOS_Adv:DISPUTES_IndIS_NonAdv!J51)</f>
        <v>0</v>
      </c>
      <c r="K51" s="19">
        <f>SUM(DISPUTES_IndOS_Adv:DISPUTES_IndIS_NonAdv!K51)</f>
        <v>0</v>
      </c>
      <c r="L51" s="19">
        <f>SUM(DISPUTES_IndOS_Adv:DISPUTES_IndIS_NonAdv!L51)</f>
        <v>0</v>
      </c>
      <c r="M51" s="19">
        <f>SUM(DISPUTES_IndOS_Adv:DISPUTES_IndIS_NonAdv!M51)</f>
        <v>0</v>
      </c>
      <c r="N51" s="19">
        <f>SUM(DISPUTES_IndOS_Adv:DISPUTES_IndIS_NonAdv!N51)</f>
        <v>0</v>
      </c>
      <c r="O51" s="19">
        <f>SUM(DISPUTES_IndOS_Adv:DISPUTES_IndIS_NonAdv!O51)</f>
        <v>0</v>
      </c>
      <c r="P51" s="19">
        <f>SUM(DISPUTES_IndOS_Adv:DISPUTES_IndIS_NonAdv!P51)</f>
        <v>0</v>
      </c>
      <c r="Q51" s="19">
        <f>SUM(DISPUTES_IndOS_Adv:DISPUTES_IndIS_NonAdv!Q51)</f>
        <v>0</v>
      </c>
      <c r="R51" s="19">
        <f>SUM(DISPUTES_IndOS_Adv:DISPUTES_IndIS_NonAdv!R51)</f>
        <v>0</v>
      </c>
      <c r="S51" s="19">
        <f>SUM(DISPUTES_IndOS_Adv:DISPUTES_IndIS_NonAdv!S51)</f>
        <v>0</v>
      </c>
      <c r="T51" s="19">
        <f>SUM(DISPUTES_IndOS_Adv:DISPUTES_IndIS_NonAdv!T51)</f>
        <v>0</v>
      </c>
      <c r="U51" s="19">
        <f>SUM(DISPUTES_IndOS_Adv:DISPUTES_IndIS_NonAdv!U51)</f>
        <v>0</v>
      </c>
      <c r="V51" s="19">
        <f>SUM(DISPUTES_IndOS_Adv:DISPUTES_IndIS_NonAdv!V51)</f>
        <v>0</v>
      </c>
      <c r="W51" s="19">
        <f>SUM(DISPUTES_IndOS_Adv:DISPUTES_IndIS_NonAdv!W51)</f>
        <v>0</v>
      </c>
      <c r="X51" s="19">
        <f>SUM(DISPUTES_IndOS_Adv:DISPUTES_IndIS_NonAdv!X51)</f>
        <v>0</v>
      </c>
      <c r="Y51" s="19">
        <f>SUM(DISPUTES_IndOS_Adv:DISPUTES_IndIS_NonAdv!Y51)</f>
        <v>0</v>
      </c>
      <c r="Z51" s="19">
        <f>SUM(DISPUTES_IndOS_Adv:DISPUTES_IndIS_NonAdv!Z51)</f>
        <v>0</v>
      </c>
      <c r="AA51" s="19">
        <f>SUM(DISPUTES_IndOS_Adv:DISPUTES_IndIS_NonAdv!AA51)</f>
        <v>0</v>
      </c>
      <c r="AB51" s="19">
        <f>SUM(DISPUTES_IndOS_Adv:DISPUTES_IndIS_NonAdv!AB51)</f>
        <v>0</v>
      </c>
      <c r="AC51" s="19">
        <f>SUM(DISPUTES_IndOS_Adv:DISPUTES_IndIS_NonAdv!AC51)</f>
        <v>0</v>
      </c>
      <c r="AD51" s="19">
        <f>SUM(DISPUTES_IndOS_Adv:DISPUTES_IndIS_NonAdv!AD51)</f>
        <v>0</v>
      </c>
      <c r="AE51" s="19">
        <f>SUM(DISPUTES_IndOS_Adv:DISPUTES_IndIS_NonAdv!AE51)</f>
        <v>0</v>
      </c>
      <c r="AF51" s="19">
        <f>SUM(DISPUTES_IndOS_Adv:DISPUTES_IndIS_NonAdv!AF51)</f>
        <v>0</v>
      </c>
      <c r="AG51" s="19">
        <f>SUM(DISPUTES_IndOS_Adv:DISPUTES_IndIS_NonAdv!AG51)</f>
        <v>0</v>
      </c>
      <c r="AH51" s="19">
        <f>SUM(DISPUTES_IndOS_Adv:DISPUTES_IndIS_NonAdv!AH51)</f>
        <v>0</v>
      </c>
      <c r="AI51" s="19">
        <f>SUM(DISPUTES_IndOS_Adv:DISPUTES_IndIS_NonAdv!AI51)</f>
        <v>0</v>
      </c>
      <c r="AJ51" s="19">
        <f>SUM(DISPUTES_IndOS_Adv:DISPUTES_IndIS_NonAdv!AJ51)</f>
        <v>0</v>
      </c>
      <c r="AK51" s="19">
        <f>SUM(DISPUTES_IndOS_Adv:DISPUTES_IndIS_NonAdv!AK51)</f>
        <v>0</v>
      </c>
      <c r="AL51" s="19">
        <f>SUM(DISPUTES_IndOS_Adv:DISPUTES_IndIS_NonAdv!AL51)</f>
        <v>0</v>
      </c>
      <c r="AM51" s="19">
        <f>SUM(DISPUTES_IndOS_Adv:DISPUTES_IndIS_NonAdv!AM51)</f>
        <v>0</v>
      </c>
      <c r="AN51" s="19">
        <f>SUM(DISPUTES_IndOS_Adv:DISPUTES_IndIS_NonAdv!AN51)</f>
        <v>0</v>
      </c>
      <c r="AO51" s="19">
        <f>SUM(DISPUTES_IndOS_Adv:DISPUTES_IndIS_NonAdv!AO51)</f>
        <v>0</v>
      </c>
      <c r="AP51" s="19">
        <f>SUM(DISPUTES_IndOS_Adv:DISPUTES_IndIS_NonAdv!AP51)</f>
        <v>0</v>
      </c>
      <c r="AQ51" s="19">
        <f>SUM(DISPUTES_IndOS_Adv:DISPUTES_IndIS_NonAdv!AQ51)</f>
        <v>0</v>
      </c>
      <c r="AR51" s="19">
        <f>SUM(DISPUTES_IndOS_Adv:DISPUTES_IndIS_NonAdv!AR51)</f>
        <v>0</v>
      </c>
      <c r="AS51" s="19">
        <f>SUM(DISPUTES_IndOS_Adv:DISPUTES_IndIS_NonAdv!AS51)</f>
        <v>0</v>
      </c>
      <c r="AT51" s="19">
        <f>SUM(DISPUTES_IndOS_Adv:DISPUTES_IndIS_NonAdv!AT51)</f>
        <v>0</v>
      </c>
      <c r="AU51" s="19">
        <f>SUM(DISPUTES_IndOS_Adv:DISPUTES_IndIS_NonAdv!AU51)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19">
        <f>SUM(DISPUTES_IndOS_Adv:DISPUTES_IndIS_NonAdv!F52)</f>
        <v>0</v>
      </c>
      <c r="G52" s="19">
        <f>SUM(DISPUTES_IndOS_Adv:DISPUTES_IndIS_NonAdv!G52)</f>
        <v>0</v>
      </c>
      <c r="H52" s="19">
        <f>SUM(DISPUTES_IndOS_Adv:DISPUTES_IndIS_NonAdv!H52)</f>
        <v>0</v>
      </c>
      <c r="I52" s="19">
        <f>SUM(DISPUTES_IndOS_Adv:DISPUTES_IndIS_NonAdv!I52)</f>
        <v>0</v>
      </c>
      <c r="J52" s="19">
        <f>SUM(DISPUTES_IndOS_Adv:DISPUTES_IndIS_NonAdv!J52)</f>
        <v>0</v>
      </c>
      <c r="K52" s="19">
        <f>SUM(DISPUTES_IndOS_Adv:DISPUTES_IndIS_NonAdv!K52)</f>
        <v>0</v>
      </c>
      <c r="L52" s="19">
        <f>SUM(DISPUTES_IndOS_Adv:DISPUTES_IndIS_NonAdv!L52)</f>
        <v>0</v>
      </c>
      <c r="M52" s="19">
        <f>SUM(DISPUTES_IndOS_Adv:DISPUTES_IndIS_NonAdv!M52)</f>
        <v>0</v>
      </c>
      <c r="N52" s="19">
        <f>SUM(DISPUTES_IndOS_Adv:DISPUTES_IndIS_NonAdv!N52)</f>
        <v>0</v>
      </c>
      <c r="O52" s="19">
        <f>SUM(DISPUTES_IndOS_Adv:DISPUTES_IndIS_NonAdv!O52)</f>
        <v>0</v>
      </c>
      <c r="P52" s="19">
        <f>SUM(DISPUTES_IndOS_Adv:DISPUTES_IndIS_NonAdv!P52)</f>
        <v>0</v>
      </c>
      <c r="Q52" s="19">
        <f>SUM(DISPUTES_IndOS_Adv:DISPUTES_IndIS_NonAdv!Q52)</f>
        <v>0</v>
      </c>
      <c r="R52" s="19">
        <f>SUM(DISPUTES_IndOS_Adv:DISPUTES_IndIS_NonAdv!R52)</f>
        <v>0</v>
      </c>
      <c r="S52" s="19">
        <f>SUM(DISPUTES_IndOS_Adv:DISPUTES_IndIS_NonAdv!S52)</f>
        <v>0</v>
      </c>
      <c r="T52" s="19">
        <f>SUM(DISPUTES_IndOS_Adv:DISPUTES_IndIS_NonAdv!T52)</f>
        <v>0</v>
      </c>
      <c r="U52" s="19">
        <f>SUM(DISPUTES_IndOS_Adv:DISPUTES_IndIS_NonAdv!U52)</f>
        <v>0</v>
      </c>
      <c r="V52" s="19">
        <f>SUM(DISPUTES_IndOS_Adv:DISPUTES_IndIS_NonAdv!V52)</f>
        <v>0</v>
      </c>
      <c r="W52" s="19">
        <f>SUM(DISPUTES_IndOS_Adv:DISPUTES_IndIS_NonAdv!W52)</f>
        <v>0</v>
      </c>
      <c r="X52" s="19">
        <f>SUM(DISPUTES_IndOS_Adv:DISPUTES_IndIS_NonAdv!X52)</f>
        <v>0</v>
      </c>
      <c r="Y52" s="19">
        <f>SUM(DISPUTES_IndOS_Adv:DISPUTES_IndIS_NonAdv!Y52)</f>
        <v>0</v>
      </c>
      <c r="Z52" s="19">
        <f>SUM(DISPUTES_IndOS_Adv:DISPUTES_IndIS_NonAdv!Z52)</f>
        <v>0</v>
      </c>
      <c r="AA52" s="19">
        <f>SUM(DISPUTES_IndOS_Adv:DISPUTES_IndIS_NonAdv!AA52)</f>
        <v>0</v>
      </c>
      <c r="AB52" s="19">
        <f>SUM(DISPUTES_IndOS_Adv:DISPUTES_IndIS_NonAdv!AB52)</f>
        <v>0</v>
      </c>
      <c r="AC52" s="19">
        <f>SUM(DISPUTES_IndOS_Adv:DISPUTES_IndIS_NonAdv!AC52)</f>
        <v>0</v>
      </c>
      <c r="AD52" s="19">
        <f>SUM(DISPUTES_IndOS_Adv:DISPUTES_IndIS_NonAdv!AD52)</f>
        <v>0</v>
      </c>
      <c r="AE52" s="19">
        <f>SUM(DISPUTES_IndOS_Adv:DISPUTES_IndIS_NonAdv!AE52)</f>
        <v>0</v>
      </c>
      <c r="AF52" s="19">
        <f>SUM(DISPUTES_IndOS_Adv:DISPUTES_IndIS_NonAdv!AF52)</f>
        <v>0</v>
      </c>
      <c r="AG52" s="19">
        <f>SUM(DISPUTES_IndOS_Adv:DISPUTES_IndIS_NonAdv!AG52)</f>
        <v>0</v>
      </c>
      <c r="AH52" s="19">
        <f>SUM(DISPUTES_IndOS_Adv:DISPUTES_IndIS_NonAdv!AH52)</f>
        <v>0</v>
      </c>
      <c r="AI52" s="19">
        <f>SUM(DISPUTES_IndOS_Adv:DISPUTES_IndIS_NonAdv!AI52)</f>
        <v>0</v>
      </c>
      <c r="AJ52" s="19">
        <f>SUM(DISPUTES_IndOS_Adv:DISPUTES_IndIS_NonAdv!AJ52)</f>
        <v>0</v>
      </c>
      <c r="AK52" s="19">
        <f>SUM(DISPUTES_IndOS_Adv:DISPUTES_IndIS_NonAdv!AK52)</f>
        <v>0</v>
      </c>
      <c r="AL52" s="19">
        <f>SUM(DISPUTES_IndOS_Adv:DISPUTES_IndIS_NonAdv!AL52)</f>
        <v>0</v>
      </c>
      <c r="AM52" s="19">
        <f>SUM(DISPUTES_IndOS_Adv:DISPUTES_IndIS_NonAdv!AM52)</f>
        <v>0</v>
      </c>
      <c r="AN52" s="19">
        <f>SUM(DISPUTES_IndOS_Adv:DISPUTES_IndIS_NonAdv!AN52)</f>
        <v>0</v>
      </c>
      <c r="AO52" s="19">
        <f>SUM(DISPUTES_IndOS_Adv:DISPUTES_IndIS_NonAdv!AO52)</f>
        <v>0</v>
      </c>
      <c r="AP52" s="19">
        <f>SUM(DISPUTES_IndOS_Adv:DISPUTES_IndIS_NonAdv!AP52)</f>
        <v>0</v>
      </c>
      <c r="AQ52" s="19">
        <f>SUM(DISPUTES_IndOS_Adv:DISPUTES_IndIS_NonAdv!AQ52)</f>
        <v>0</v>
      </c>
      <c r="AR52" s="19">
        <f>SUM(DISPUTES_IndOS_Adv:DISPUTES_IndIS_NonAdv!AR52)</f>
        <v>0</v>
      </c>
      <c r="AS52" s="19">
        <f>SUM(DISPUTES_IndOS_Adv:DISPUTES_IndIS_NonAdv!AS52)</f>
        <v>0</v>
      </c>
      <c r="AT52" s="19">
        <f>SUM(DISPUTES_IndOS_Adv:DISPUTES_IndIS_NonAdv!AT52)</f>
        <v>0</v>
      </c>
      <c r="AU52" s="19">
        <f>SUM(DISPUTES_IndOS_Adv:DISPUTES_IndIS_NonAdv!AU52)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19">
        <f>SUM(DISPUTES_IndOS_Adv:DISPUTES_IndIS_NonAdv!F53)</f>
        <v>0</v>
      </c>
      <c r="G53" s="19">
        <f>SUM(DISPUTES_IndOS_Adv:DISPUTES_IndIS_NonAdv!G53)</f>
        <v>0</v>
      </c>
      <c r="H53" s="19">
        <f>SUM(DISPUTES_IndOS_Adv:DISPUTES_IndIS_NonAdv!H53)</f>
        <v>0</v>
      </c>
      <c r="I53" s="19">
        <f>SUM(DISPUTES_IndOS_Adv:DISPUTES_IndIS_NonAdv!I53)</f>
        <v>0</v>
      </c>
      <c r="J53" s="19">
        <f>SUM(DISPUTES_IndOS_Adv:DISPUTES_IndIS_NonAdv!J53)</f>
        <v>0</v>
      </c>
      <c r="K53" s="19">
        <f>SUM(DISPUTES_IndOS_Adv:DISPUTES_IndIS_NonAdv!K53)</f>
        <v>0</v>
      </c>
      <c r="L53" s="19">
        <f>SUM(DISPUTES_IndOS_Adv:DISPUTES_IndIS_NonAdv!L53)</f>
        <v>0</v>
      </c>
      <c r="M53" s="19">
        <f>SUM(DISPUTES_IndOS_Adv:DISPUTES_IndIS_NonAdv!M53)</f>
        <v>0</v>
      </c>
      <c r="N53" s="19">
        <f>SUM(DISPUTES_IndOS_Adv:DISPUTES_IndIS_NonAdv!N53)</f>
        <v>0</v>
      </c>
      <c r="O53" s="19">
        <f>SUM(DISPUTES_IndOS_Adv:DISPUTES_IndIS_NonAdv!O53)</f>
        <v>0</v>
      </c>
      <c r="P53" s="19">
        <f>SUM(DISPUTES_IndOS_Adv:DISPUTES_IndIS_NonAdv!P53)</f>
        <v>0</v>
      </c>
      <c r="Q53" s="19">
        <f>SUM(DISPUTES_IndOS_Adv:DISPUTES_IndIS_NonAdv!Q53)</f>
        <v>0</v>
      </c>
      <c r="R53" s="19">
        <f>SUM(DISPUTES_IndOS_Adv:DISPUTES_IndIS_NonAdv!R53)</f>
        <v>0</v>
      </c>
      <c r="S53" s="19">
        <f>SUM(DISPUTES_IndOS_Adv:DISPUTES_IndIS_NonAdv!S53)</f>
        <v>0</v>
      </c>
      <c r="T53" s="19">
        <f>SUM(DISPUTES_IndOS_Adv:DISPUTES_IndIS_NonAdv!T53)</f>
        <v>0</v>
      </c>
      <c r="U53" s="19">
        <f>SUM(DISPUTES_IndOS_Adv:DISPUTES_IndIS_NonAdv!U53)</f>
        <v>0</v>
      </c>
      <c r="V53" s="19">
        <f>SUM(DISPUTES_IndOS_Adv:DISPUTES_IndIS_NonAdv!V53)</f>
        <v>0</v>
      </c>
      <c r="W53" s="19">
        <f>SUM(DISPUTES_IndOS_Adv:DISPUTES_IndIS_NonAdv!W53)</f>
        <v>0</v>
      </c>
      <c r="X53" s="19">
        <f>SUM(DISPUTES_IndOS_Adv:DISPUTES_IndIS_NonAdv!X53)</f>
        <v>0</v>
      </c>
      <c r="Y53" s="19">
        <f>SUM(DISPUTES_IndOS_Adv:DISPUTES_IndIS_NonAdv!Y53)</f>
        <v>0</v>
      </c>
      <c r="Z53" s="19">
        <f>SUM(DISPUTES_IndOS_Adv:DISPUTES_IndIS_NonAdv!Z53)</f>
        <v>0</v>
      </c>
      <c r="AA53" s="19">
        <f>SUM(DISPUTES_IndOS_Adv:DISPUTES_IndIS_NonAdv!AA53)</f>
        <v>0</v>
      </c>
      <c r="AB53" s="19">
        <f>SUM(DISPUTES_IndOS_Adv:DISPUTES_IndIS_NonAdv!AB53)</f>
        <v>0</v>
      </c>
      <c r="AC53" s="19">
        <f>SUM(DISPUTES_IndOS_Adv:DISPUTES_IndIS_NonAdv!AC53)</f>
        <v>0</v>
      </c>
      <c r="AD53" s="19">
        <f>SUM(DISPUTES_IndOS_Adv:DISPUTES_IndIS_NonAdv!AD53)</f>
        <v>0</v>
      </c>
      <c r="AE53" s="19">
        <f>SUM(DISPUTES_IndOS_Adv:DISPUTES_IndIS_NonAdv!AE53)</f>
        <v>0</v>
      </c>
      <c r="AF53" s="19">
        <f>SUM(DISPUTES_IndOS_Adv:DISPUTES_IndIS_NonAdv!AF53)</f>
        <v>0</v>
      </c>
      <c r="AG53" s="19">
        <f>SUM(DISPUTES_IndOS_Adv:DISPUTES_IndIS_NonAdv!AG53)</f>
        <v>0</v>
      </c>
      <c r="AH53" s="19">
        <f>SUM(DISPUTES_IndOS_Adv:DISPUTES_IndIS_NonAdv!AH53)</f>
        <v>0</v>
      </c>
      <c r="AI53" s="19">
        <f>SUM(DISPUTES_IndOS_Adv:DISPUTES_IndIS_NonAdv!AI53)</f>
        <v>0</v>
      </c>
      <c r="AJ53" s="19">
        <f>SUM(DISPUTES_IndOS_Adv:DISPUTES_IndIS_NonAdv!AJ53)</f>
        <v>0</v>
      </c>
      <c r="AK53" s="19">
        <f>SUM(DISPUTES_IndOS_Adv:DISPUTES_IndIS_NonAdv!AK53)</f>
        <v>0</v>
      </c>
      <c r="AL53" s="19">
        <f>SUM(DISPUTES_IndOS_Adv:DISPUTES_IndIS_NonAdv!AL53)</f>
        <v>0</v>
      </c>
      <c r="AM53" s="19">
        <f>SUM(DISPUTES_IndOS_Adv:DISPUTES_IndIS_NonAdv!AM53)</f>
        <v>0</v>
      </c>
      <c r="AN53" s="19">
        <f>SUM(DISPUTES_IndOS_Adv:DISPUTES_IndIS_NonAdv!AN53)</f>
        <v>0</v>
      </c>
      <c r="AO53" s="19">
        <f>SUM(DISPUTES_IndOS_Adv:DISPUTES_IndIS_NonAdv!AO53)</f>
        <v>0</v>
      </c>
      <c r="AP53" s="19">
        <f>SUM(DISPUTES_IndOS_Adv:DISPUTES_IndIS_NonAdv!AP53)</f>
        <v>0</v>
      </c>
      <c r="AQ53" s="19">
        <f>SUM(DISPUTES_IndOS_Adv:DISPUTES_IndIS_NonAdv!AQ53)</f>
        <v>0</v>
      </c>
      <c r="AR53" s="19">
        <f>SUM(DISPUTES_IndOS_Adv:DISPUTES_IndIS_NonAdv!AR53)</f>
        <v>0</v>
      </c>
      <c r="AS53" s="19">
        <f>SUM(DISPUTES_IndOS_Adv:DISPUTES_IndIS_NonAdv!AS53)</f>
        <v>0</v>
      </c>
      <c r="AT53" s="19">
        <f>SUM(DISPUTES_IndOS_Adv:DISPUTES_IndIS_NonAdv!AT53)</f>
        <v>0</v>
      </c>
      <c r="AU53" s="19">
        <f>SUM(DISPUTES_IndOS_Adv:DISPUTES_IndIS_NonAdv!AU53)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19">
        <f>SUM(DISPUTES_IndOS_Adv:DISPUTES_IndIS_NonAdv!F54)</f>
        <v>0</v>
      </c>
      <c r="G54" s="19">
        <f>SUM(DISPUTES_IndOS_Adv:DISPUTES_IndIS_NonAdv!G54)</f>
        <v>0</v>
      </c>
      <c r="H54" s="19">
        <f>SUM(DISPUTES_IndOS_Adv:DISPUTES_IndIS_NonAdv!H54)</f>
        <v>0</v>
      </c>
      <c r="I54" s="19">
        <f>SUM(DISPUTES_IndOS_Adv:DISPUTES_IndIS_NonAdv!I54)</f>
        <v>0</v>
      </c>
      <c r="J54" s="19">
        <f>SUM(DISPUTES_IndOS_Adv:DISPUTES_IndIS_NonAdv!J54)</f>
        <v>0</v>
      </c>
      <c r="K54" s="19">
        <f>SUM(DISPUTES_IndOS_Adv:DISPUTES_IndIS_NonAdv!K54)</f>
        <v>0</v>
      </c>
      <c r="L54" s="19">
        <f>SUM(DISPUTES_IndOS_Adv:DISPUTES_IndIS_NonAdv!L54)</f>
        <v>0</v>
      </c>
      <c r="M54" s="19">
        <f>SUM(DISPUTES_IndOS_Adv:DISPUTES_IndIS_NonAdv!M54)</f>
        <v>0</v>
      </c>
      <c r="N54" s="19">
        <f>SUM(DISPUTES_IndOS_Adv:DISPUTES_IndIS_NonAdv!N54)</f>
        <v>0</v>
      </c>
      <c r="O54" s="19">
        <f>SUM(DISPUTES_IndOS_Adv:DISPUTES_IndIS_NonAdv!O54)</f>
        <v>0</v>
      </c>
      <c r="P54" s="19">
        <f>SUM(DISPUTES_IndOS_Adv:DISPUTES_IndIS_NonAdv!P54)</f>
        <v>0</v>
      </c>
      <c r="Q54" s="19">
        <f>SUM(DISPUTES_IndOS_Adv:DISPUTES_IndIS_NonAdv!Q54)</f>
        <v>0</v>
      </c>
      <c r="R54" s="19">
        <f>SUM(DISPUTES_IndOS_Adv:DISPUTES_IndIS_NonAdv!R54)</f>
        <v>0</v>
      </c>
      <c r="S54" s="19">
        <f>SUM(DISPUTES_IndOS_Adv:DISPUTES_IndIS_NonAdv!S54)</f>
        <v>0</v>
      </c>
      <c r="T54" s="19">
        <f>SUM(DISPUTES_IndOS_Adv:DISPUTES_IndIS_NonAdv!T54)</f>
        <v>0</v>
      </c>
      <c r="U54" s="19">
        <f>SUM(DISPUTES_IndOS_Adv:DISPUTES_IndIS_NonAdv!U54)</f>
        <v>0</v>
      </c>
      <c r="V54" s="19">
        <f>SUM(DISPUTES_IndOS_Adv:DISPUTES_IndIS_NonAdv!V54)</f>
        <v>0</v>
      </c>
      <c r="W54" s="19">
        <f>SUM(DISPUTES_IndOS_Adv:DISPUTES_IndIS_NonAdv!W54)</f>
        <v>0</v>
      </c>
      <c r="X54" s="19">
        <f>SUM(DISPUTES_IndOS_Adv:DISPUTES_IndIS_NonAdv!X54)</f>
        <v>0</v>
      </c>
      <c r="Y54" s="19">
        <f>SUM(DISPUTES_IndOS_Adv:DISPUTES_IndIS_NonAdv!Y54)</f>
        <v>0</v>
      </c>
      <c r="Z54" s="19">
        <f>SUM(DISPUTES_IndOS_Adv:DISPUTES_IndIS_NonAdv!Z54)</f>
        <v>0</v>
      </c>
      <c r="AA54" s="19">
        <f>SUM(DISPUTES_IndOS_Adv:DISPUTES_IndIS_NonAdv!AA54)</f>
        <v>0</v>
      </c>
      <c r="AB54" s="19">
        <f>SUM(DISPUTES_IndOS_Adv:DISPUTES_IndIS_NonAdv!AB54)</f>
        <v>0</v>
      </c>
      <c r="AC54" s="19">
        <f>SUM(DISPUTES_IndOS_Adv:DISPUTES_IndIS_NonAdv!AC54)</f>
        <v>0</v>
      </c>
      <c r="AD54" s="19">
        <f>SUM(DISPUTES_IndOS_Adv:DISPUTES_IndIS_NonAdv!AD54)</f>
        <v>0</v>
      </c>
      <c r="AE54" s="19">
        <f>SUM(DISPUTES_IndOS_Adv:DISPUTES_IndIS_NonAdv!AE54)</f>
        <v>0</v>
      </c>
      <c r="AF54" s="19">
        <f>SUM(DISPUTES_IndOS_Adv:DISPUTES_IndIS_NonAdv!AF54)</f>
        <v>0</v>
      </c>
      <c r="AG54" s="19">
        <f>SUM(DISPUTES_IndOS_Adv:DISPUTES_IndIS_NonAdv!AG54)</f>
        <v>0</v>
      </c>
      <c r="AH54" s="19">
        <f>SUM(DISPUTES_IndOS_Adv:DISPUTES_IndIS_NonAdv!AH54)</f>
        <v>0</v>
      </c>
      <c r="AI54" s="19">
        <f>SUM(DISPUTES_IndOS_Adv:DISPUTES_IndIS_NonAdv!AI54)</f>
        <v>0</v>
      </c>
      <c r="AJ54" s="19">
        <f>SUM(DISPUTES_IndOS_Adv:DISPUTES_IndIS_NonAdv!AJ54)</f>
        <v>0</v>
      </c>
      <c r="AK54" s="19">
        <f>SUM(DISPUTES_IndOS_Adv:DISPUTES_IndIS_NonAdv!AK54)</f>
        <v>0</v>
      </c>
      <c r="AL54" s="19">
        <f>SUM(DISPUTES_IndOS_Adv:DISPUTES_IndIS_NonAdv!AL54)</f>
        <v>0</v>
      </c>
      <c r="AM54" s="19">
        <f>SUM(DISPUTES_IndOS_Adv:DISPUTES_IndIS_NonAdv!AM54)</f>
        <v>0</v>
      </c>
      <c r="AN54" s="19">
        <f>SUM(DISPUTES_IndOS_Adv:DISPUTES_IndIS_NonAdv!AN54)</f>
        <v>0</v>
      </c>
      <c r="AO54" s="19">
        <f>SUM(DISPUTES_IndOS_Adv:DISPUTES_IndIS_NonAdv!AO54)</f>
        <v>0</v>
      </c>
      <c r="AP54" s="19">
        <f>SUM(DISPUTES_IndOS_Adv:DISPUTES_IndIS_NonAdv!AP54)</f>
        <v>0</v>
      </c>
      <c r="AQ54" s="19">
        <f>SUM(DISPUTES_IndOS_Adv:DISPUTES_IndIS_NonAdv!AQ54)</f>
        <v>0</v>
      </c>
      <c r="AR54" s="19">
        <f>SUM(DISPUTES_IndOS_Adv:DISPUTES_IndIS_NonAdv!AR54)</f>
        <v>0</v>
      </c>
      <c r="AS54" s="19">
        <f>SUM(DISPUTES_IndOS_Adv:DISPUTES_IndIS_NonAdv!AS54)</f>
        <v>0</v>
      </c>
      <c r="AT54" s="19">
        <f>SUM(DISPUTES_IndOS_Adv:DISPUTES_IndIS_NonAdv!AT54)</f>
        <v>0</v>
      </c>
      <c r="AU54" s="19">
        <f>SUM(DISPUTES_IndOS_Adv:DISPUTES_IndIS_NonAdv!AU54)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19">
        <f>SUM(DISPUTES_IndOS_Adv:DISPUTES_IndIS_NonAdv!F55)</f>
        <v>0</v>
      </c>
      <c r="G55" s="19">
        <f>SUM(DISPUTES_IndOS_Adv:DISPUTES_IndIS_NonAdv!G55)</f>
        <v>0</v>
      </c>
      <c r="H55" s="19">
        <f>SUM(DISPUTES_IndOS_Adv:DISPUTES_IndIS_NonAdv!H55)</f>
        <v>0</v>
      </c>
      <c r="I55" s="19">
        <f>SUM(DISPUTES_IndOS_Adv:DISPUTES_IndIS_NonAdv!I55)</f>
        <v>0</v>
      </c>
      <c r="J55" s="19">
        <f>SUM(DISPUTES_IndOS_Adv:DISPUTES_IndIS_NonAdv!J55)</f>
        <v>0</v>
      </c>
      <c r="K55" s="19">
        <f>SUM(DISPUTES_IndOS_Adv:DISPUTES_IndIS_NonAdv!K55)</f>
        <v>0</v>
      </c>
      <c r="L55" s="19">
        <f>SUM(DISPUTES_IndOS_Adv:DISPUTES_IndIS_NonAdv!L55)</f>
        <v>0</v>
      </c>
      <c r="M55" s="19">
        <f>SUM(DISPUTES_IndOS_Adv:DISPUTES_IndIS_NonAdv!M55)</f>
        <v>0</v>
      </c>
      <c r="N55" s="19">
        <f>SUM(DISPUTES_IndOS_Adv:DISPUTES_IndIS_NonAdv!N55)</f>
        <v>0</v>
      </c>
      <c r="O55" s="19">
        <f>SUM(DISPUTES_IndOS_Adv:DISPUTES_IndIS_NonAdv!O55)</f>
        <v>0</v>
      </c>
      <c r="P55" s="19">
        <f>SUM(DISPUTES_IndOS_Adv:DISPUTES_IndIS_NonAdv!P55)</f>
        <v>0</v>
      </c>
      <c r="Q55" s="19">
        <f>SUM(DISPUTES_IndOS_Adv:DISPUTES_IndIS_NonAdv!Q55)</f>
        <v>0</v>
      </c>
      <c r="R55" s="19">
        <f>SUM(DISPUTES_IndOS_Adv:DISPUTES_IndIS_NonAdv!R55)</f>
        <v>0</v>
      </c>
      <c r="S55" s="19">
        <f>SUM(DISPUTES_IndOS_Adv:DISPUTES_IndIS_NonAdv!S55)</f>
        <v>0</v>
      </c>
      <c r="T55" s="19">
        <f>SUM(DISPUTES_IndOS_Adv:DISPUTES_IndIS_NonAdv!T55)</f>
        <v>0</v>
      </c>
      <c r="U55" s="19">
        <f>SUM(DISPUTES_IndOS_Adv:DISPUTES_IndIS_NonAdv!U55)</f>
        <v>0</v>
      </c>
      <c r="V55" s="19">
        <f>SUM(DISPUTES_IndOS_Adv:DISPUTES_IndIS_NonAdv!V55)</f>
        <v>0</v>
      </c>
      <c r="W55" s="19">
        <f>SUM(DISPUTES_IndOS_Adv:DISPUTES_IndIS_NonAdv!W55)</f>
        <v>0</v>
      </c>
      <c r="X55" s="19">
        <f>SUM(DISPUTES_IndOS_Adv:DISPUTES_IndIS_NonAdv!X55)</f>
        <v>0</v>
      </c>
      <c r="Y55" s="19">
        <f>SUM(DISPUTES_IndOS_Adv:DISPUTES_IndIS_NonAdv!Y55)</f>
        <v>0</v>
      </c>
      <c r="Z55" s="19">
        <f>SUM(DISPUTES_IndOS_Adv:DISPUTES_IndIS_NonAdv!Z55)</f>
        <v>0</v>
      </c>
      <c r="AA55" s="19">
        <f>SUM(DISPUTES_IndOS_Adv:DISPUTES_IndIS_NonAdv!AA55)</f>
        <v>0</v>
      </c>
      <c r="AB55" s="19">
        <f>SUM(DISPUTES_IndOS_Adv:DISPUTES_IndIS_NonAdv!AB55)</f>
        <v>0</v>
      </c>
      <c r="AC55" s="19">
        <f>SUM(DISPUTES_IndOS_Adv:DISPUTES_IndIS_NonAdv!AC55)</f>
        <v>0</v>
      </c>
      <c r="AD55" s="19">
        <f>SUM(DISPUTES_IndOS_Adv:DISPUTES_IndIS_NonAdv!AD55)</f>
        <v>0</v>
      </c>
      <c r="AE55" s="19">
        <f>SUM(DISPUTES_IndOS_Adv:DISPUTES_IndIS_NonAdv!AE55)</f>
        <v>0</v>
      </c>
      <c r="AF55" s="19">
        <f>SUM(DISPUTES_IndOS_Adv:DISPUTES_IndIS_NonAdv!AF55)</f>
        <v>0</v>
      </c>
      <c r="AG55" s="19">
        <f>SUM(DISPUTES_IndOS_Adv:DISPUTES_IndIS_NonAdv!AG55)</f>
        <v>0</v>
      </c>
      <c r="AH55" s="19">
        <f>SUM(DISPUTES_IndOS_Adv:DISPUTES_IndIS_NonAdv!AH55)</f>
        <v>0</v>
      </c>
      <c r="AI55" s="19">
        <f>SUM(DISPUTES_IndOS_Adv:DISPUTES_IndIS_NonAdv!AI55)</f>
        <v>0</v>
      </c>
      <c r="AJ55" s="19">
        <f>SUM(DISPUTES_IndOS_Adv:DISPUTES_IndIS_NonAdv!AJ55)</f>
        <v>0</v>
      </c>
      <c r="AK55" s="19">
        <f>SUM(DISPUTES_IndOS_Adv:DISPUTES_IndIS_NonAdv!AK55)</f>
        <v>0</v>
      </c>
      <c r="AL55" s="19">
        <f>SUM(DISPUTES_IndOS_Adv:DISPUTES_IndIS_NonAdv!AL55)</f>
        <v>0</v>
      </c>
      <c r="AM55" s="19">
        <f>SUM(DISPUTES_IndOS_Adv:DISPUTES_IndIS_NonAdv!AM55)</f>
        <v>0</v>
      </c>
      <c r="AN55" s="19">
        <f>SUM(DISPUTES_IndOS_Adv:DISPUTES_IndIS_NonAdv!AN55)</f>
        <v>0</v>
      </c>
      <c r="AO55" s="19">
        <f>SUM(DISPUTES_IndOS_Adv:DISPUTES_IndIS_NonAdv!AO55)</f>
        <v>0</v>
      </c>
      <c r="AP55" s="19">
        <f>SUM(DISPUTES_IndOS_Adv:DISPUTES_IndIS_NonAdv!AP55)</f>
        <v>0</v>
      </c>
      <c r="AQ55" s="19">
        <f>SUM(DISPUTES_IndOS_Adv:DISPUTES_IndIS_NonAdv!AQ55)</f>
        <v>0</v>
      </c>
      <c r="AR55" s="19">
        <f>SUM(DISPUTES_IndOS_Adv:DISPUTES_IndIS_NonAdv!AR55)</f>
        <v>0</v>
      </c>
      <c r="AS55" s="19">
        <f>SUM(DISPUTES_IndOS_Adv:DISPUTES_IndIS_NonAdv!AS55)</f>
        <v>0</v>
      </c>
      <c r="AT55" s="19">
        <f>SUM(DISPUTES_IndOS_Adv:DISPUTES_IndIS_NonAdv!AT55)</f>
        <v>0</v>
      </c>
      <c r="AU55" s="19">
        <f>SUM(DISPUTES_IndOS_Adv:DISPUTES_IndIS_NonAdv!AU55)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19">
        <f>SUM(DISPUTES_IndOS_Adv:DISPUTES_IndIS_NonAdv!F56)</f>
        <v>0</v>
      </c>
      <c r="G56" s="19">
        <f>SUM(DISPUTES_IndOS_Adv:DISPUTES_IndIS_NonAdv!G56)</f>
        <v>0</v>
      </c>
      <c r="H56" s="19">
        <f>SUM(DISPUTES_IndOS_Adv:DISPUTES_IndIS_NonAdv!H56)</f>
        <v>0</v>
      </c>
      <c r="I56" s="19">
        <f>SUM(DISPUTES_IndOS_Adv:DISPUTES_IndIS_NonAdv!I56)</f>
        <v>0</v>
      </c>
      <c r="J56" s="19">
        <f>SUM(DISPUTES_IndOS_Adv:DISPUTES_IndIS_NonAdv!J56)</f>
        <v>0</v>
      </c>
      <c r="K56" s="19">
        <f>SUM(DISPUTES_IndOS_Adv:DISPUTES_IndIS_NonAdv!K56)</f>
        <v>0</v>
      </c>
      <c r="L56" s="19">
        <f>SUM(DISPUTES_IndOS_Adv:DISPUTES_IndIS_NonAdv!L56)</f>
        <v>0</v>
      </c>
      <c r="M56" s="19">
        <f>SUM(DISPUTES_IndOS_Adv:DISPUTES_IndIS_NonAdv!M56)</f>
        <v>0</v>
      </c>
      <c r="N56" s="19">
        <f>SUM(DISPUTES_IndOS_Adv:DISPUTES_IndIS_NonAdv!N56)</f>
        <v>0</v>
      </c>
      <c r="O56" s="19">
        <f>SUM(DISPUTES_IndOS_Adv:DISPUTES_IndIS_NonAdv!O56)</f>
        <v>0</v>
      </c>
      <c r="P56" s="19">
        <f>SUM(DISPUTES_IndOS_Adv:DISPUTES_IndIS_NonAdv!P56)</f>
        <v>0</v>
      </c>
      <c r="Q56" s="19">
        <f>SUM(DISPUTES_IndOS_Adv:DISPUTES_IndIS_NonAdv!Q56)</f>
        <v>0</v>
      </c>
      <c r="R56" s="19">
        <f>SUM(DISPUTES_IndOS_Adv:DISPUTES_IndIS_NonAdv!R56)</f>
        <v>0</v>
      </c>
      <c r="S56" s="19">
        <f>SUM(DISPUTES_IndOS_Adv:DISPUTES_IndIS_NonAdv!S56)</f>
        <v>0</v>
      </c>
      <c r="T56" s="19">
        <f>SUM(DISPUTES_IndOS_Adv:DISPUTES_IndIS_NonAdv!T56)</f>
        <v>0</v>
      </c>
      <c r="U56" s="19">
        <f>SUM(DISPUTES_IndOS_Adv:DISPUTES_IndIS_NonAdv!U56)</f>
        <v>0</v>
      </c>
      <c r="V56" s="19">
        <f>SUM(DISPUTES_IndOS_Adv:DISPUTES_IndIS_NonAdv!V56)</f>
        <v>0</v>
      </c>
      <c r="W56" s="19">
        <f>SUM(DISPUTES_IndOS_Adv:DISPUTES_IndIS_NonAdv!W56)</f>
        <v>0</v>
      </c>
      <c r="X56" s="19">
        <f>SUM(DISPUTES_IndOS_Adv:DISPUTES_IndIS_NonAdv!X56)</f>
        <v>0</v>
      </c>
      <c r="Y56" s="19">
        <f>SUM(DISPUTES_IndOS_Adv:DISPUTES_IndIS_NonAdv!Y56)</f>
        <v>0</v>
      </c>
      <c r="Z56" s="19">
        <f>SUM(DISPUTES_IndOS_Adv:DISPUTES_IndIS_NonAdv!Z56)</f>
        <v>0</v>
      </c>
      <c r="AA56" s="19">
        <f>SUM(DISPUTES_IndOS_Adv:DISPUTES_IndIS_NonAdv!AA56)</f>
        <v>0</v>
      </c>
      <c r="AB56" s="19">
        <f>SUM(DISPUTES_IndOS_Adv:DISPUTES_IndIS_NonAdv!AB56)</f>
        <v>0</v>
      </c>
      <c r="AC56" s="19">
        <f>SUM(DISPUTES_IndOS_Adv:DISPUTES_IndIS_NonAdv!AC56)</f>
        <v>0</v>
      </c>
      <c r="AD56" s="19">
        <f>SUM(DISPUTES_IndOS_Adv:DISPUTES_IndIS_NonAdv!AD56)</f>
        <v>0</v>
      </c>
      <c r="AE56" s="19">
        <f>SUM(DISPUTES_IndOS_Adv:DISPUTES_IndIS_NonAdv!AE56)</f>
        <v>0</v>
      </c>
      <c r="AF56" s="19">
        <f>SUM(DISPUTES_IndOS_Adv:DISPUTES_IndIS_NonAdv!AF56)</f>
        <v>0</v>
      </c>
      <c r="AG56" s="19">
        <f>SUM(DISPUTES_IndOS_Adv:DISPUTES_IndIS_NonAdv!AG56)</f>
        <v>0</v>
      </c>
      <c r="AH56" s="19">
        <f>SUM(DISPUTES_IndOS_Adv:DISPUTES_IndIS_NonAdv!AH56)</f>
        <v>0</v>
      </c>
      <c r="AI56" s="19">
        <f>SUM(DISPUTES_IndOS_Adv:DISPUTES_IndIS_NonAdv!AI56)</f>
        <v>0</v>
      </c>
      <c r="AJ56" s="19">
        <f>SUM(DISPUTES_IndOS_Adv:DISPUTES_IndIS_NonAdv!AJ56)</f>
        <v>0</v>
      </c>
      <c r="AK56" s="19">
        <f>SUM(DISPUTES_IndOS_Adv:DISPUTES_IndIS_NonAdv!AK56)</f>
        <v>0</v>
      </c>
      <c r="AL56" s="19">
        <f>SUM(DISPUTES_IndOS_Adv:DISPUTES_IndIS_NonAdv!AL56)</f>
        <v>0</v>
      </c>
      <c r="AM56" s="19">
        <f>SUM(DISPUTES_IndOS_Adv:DISPUTES_IndIS_NonAdv!AM56)</f>
        <v>0</v>
      </c>
      <c r="AN56" s="19">
        <f>SUM(DISPUTES_IndOS_Adv:DISPUTES_IndIS_NonAdv!AN56)</f>
        <v>0</v>
      </c>
      <c r="AO56" s="19">
        <f>SUM(DISPUTES_IndOS_Adv:DISPUTES_IndIS_NonAdv!AO56)</f>
        <v>0</v>
      </c>
      <c r="AP56" s="19">
        <f>SUM(DISPUTES_IndOS_Adv:DISPUTES_IndIS_NonAdv!AP56)</f>
        <v>0</v>
      </c>
      <c r="AQ56" s="19">
        <f>SUM(DISPUTES_IndOS_Adv:DISPUTES_IndIS_NonAdv!AQ56)</f>
        <v>0</v>
      </c>
      <c r="AR56" s="19">
        <f>SUM(DISPUTES_IndOS_Adv:DISPUTES_IndIS_NonAdv!AR56)</f>
        <v>0</v>
      </c>
      <c r="AS56" s="19">
        <f>SUM(DISPUTES_IndOS_Adv:DISPUTES_IndIS_NonAdv!AS56)</f>
        <v>0</v>
      </c>
      <c r="AT56" s="19">
        <f>SUM(DISPUTES_IndOS_Adv:DISPUTES_IndIS_NonAdv!AT56)</f>
        <v>0</v>
      </c>
      <c r="AU56" s="19">
        <f>SUM(DISPUTES_IndOS_Adv:DISPUTES_IndIS_NonAdv!AU56)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19">
        <f>SUM(DISPUTES_IndOS_Adv:DISPUTES_IndIS_NonAdv!F57)</f>
        <v>0</v>
      </c>
      <c r="G57" s="19">
        <f>SUM(DISPUTES_IndOS_Adv:DISPUTES_IndIS_NonAdv!G57)</f>
        <v>0</v>
      </c>
      <c r="H57" s="19">
        <f>SUM(DISPUTES_IndOS_Adv:DISPUTES_IndIS_NonAdv!H57)</f>
        <v>0</v>
      </c>
      <c r="I57" s="19">
        <f>SUM(DISPUTES_IndOS_Adv:DISPUTES_IndIS_NonAdv!I57)</f>
        <v>0</v>
      </c>
      <c r="J57" s="19">
        <f>SUM(DISPUTES_IndOS_Adv:DISPUTES_IndIS_NonAdv!J57)</f>
        <v>0</v>
      </c>
      <c r="K57" s="19">
        <f>SUM(DISPUTES_IndOS_Adv:DISPUTES_IndIS_NonAdv!K57)</f>
        <v>0</v>
      </c>
      <c r="L57" s="19">
        <f>SUM(DISPUTES_IndOS_Adv:DISPUTES_IndIS_NonAdv!L57)</f>
        <v>0</v>
      </c>
      <c r="M57" s="19">
        <f>SUM(DISPUTES_IndOS_Adv:DISPUTES_IndIS_NonAdv!M57)</f>
        <v>0</v>
      </c>
      <c r="N57" s="19">
        <f>SUM(DISPUTES_IndOS_Adv:DISPUTES_IndIS_NonAdv!N57)</f>
        <v>0</v>
      </c>
      <c r="O57" s="19">
        <f>SUM(DISPUTES_IndOS_Adv:DISPUTES_IndIS_NonAdv!O57)</f>
        <v>0</v>
      </c>
      <c r="P57" s="19">
        <f>SUM(DISPUTES_IndOS_Adv:DISPUTES_IndIS_NonAdv!P57)</f>
        <v>0</v>
      </c>
      <c r="Q57" s="19">
        <f>SUM(DISPUTES_IndOS_Adv:DISPUTES_IndIS_NonAdv!Q57)</f>
        <v>0</v>
      </c>
      <c r="R57" s="19">
        <f>SUM(DISPUTES_IndOS_Adv:DISPUTES_IndIS_NonAdv!R57)</f>
        <v>0</v>
      </c>
      <c r="S57" s="19">
        <f>SUM(DISPUTES_IndOS_Adv:DISPUTES_IndIS_NonAdv!S57)</f>
        <v>0</v>
      </c>
      <c r="T57" s="19">
        <f>SUM(DISPUTES_IndOS_Adv:DISPUTES_IndIS_NonAdv!T57)</f>
        <v>0</v>
      </c>
      <c r="U57" s="19">
        <f>SUM(DISPUTES_IndOS_Adv:DISPUTES_IndIS_NonAdv!U57)</f>
        <v>0</v>
      </c>
      <c r="V57" s="19">
        <f>SUM(DISPUTES_IndOS_Adv:DISPUTES_IndIS_NonAdv!V57)</f>
        <v>0</v>
      </c>
      <c r="W57" s="19">
        <f>SUM(DISPUTES_IndOS_Adv:DISPUTES_IndIS_NonAdv!W57)</f>
        <v>0</v>
      </c>
      <c r="X57" s="19">
        <f>SUM(DISPUTES_IndOS_Adv:DISPUTES_IndIS_NonAdv!X57)</f>
        <v>0</v>
      </c>
      <c r="Y57" s="19">
        <f>SUM(DISPUTES_IndOS_Adv:DISPUTES_IndIS_NonAdv!Y57)</f>
        <v>0</v>
      </c>
      <c r="Z57" s="19">
        <f>SUM(DISPUTES_IndOS_Adv:DISPUTES_IndIS_NonAdv!Z57)</f>
        <v>0</v>
      </c>
      <c r="AA57" s="19">
        <f>SUM(DISPUTES_IndOS_Adv:DISPUTES_IndIS_NonAdv!AA57)</f>
        <v>0</v>
      </c>
      <c r="AB57" s="19">
        <f>SUM(DISPUTES_IndOS_Adv:DISPUTES_IndIS_NonAdv!AB57)</f>
        <v>0</v>
      </c>
      <c r="AC57" s="19">
        <f>SUM(DISPUTES_IndOS_Adv:DISPUTES_IndIS_NonAdv!AC57)</f>
        <v>0</v>
      </c>
      <c r="AD57" s="19">
        <f>SUM(DISPUTES_IndOS_Adv:DISPUTES_IndIS_NonAdv!AD57)</f>
        <v>0</v>
      </c>
      <c r="AE57" s="19">
        <f>SUM(DISPUTES_IndOS_Adv:DISPUTES_IndIS_NonAdv!AE57)</f>
        <v>0</v>
      </c>
      <c r="AF57" s="19">
        <f>SUM(DISPUTES_IndOS_Adv:DISPUTES_IndIS_NonAdv!AF57)</f>
        <v>0</v>
      </c>
      <c r="AG57" s="19">
        <f>SUM(DISPUTES_IndOS_Adv:DISPUTES_IndIS_NonAdv!AG57)</f>
        <v>0</v>
      </c>
      <c r="AH57" s="19">
        <f>SUM(DISPUTES_IndOS_Adv:DISPUTES_IndIS_NonAdv!AH57)</f>
        <v>0</v>
      </c>
      <c r="AI57" s="19">
        <f>SUM(DISPUTES_IndOS_Adv:DISPUTES_IndIS_NonAdv!AI57)</f>
        <v>0</v>
      </c>
      <c r="AJ57" s="19">
        <f>SUM(DISPUTES_IndOS_Adv:DISPUTES_IndIS_NonAdv!AJ57)</f>
        <v>0</v>
      </c>
      <c r="AK57" s="19">
        <f>SUM(DISPUTES_IndOS_Adv:DISPUTES_IndIS_NonAdv!AK57)</f>
        <v>0</v>
      </c>
      <c r="AL57" s="19">
        <f>SUM(DISPUTES_IndOS_Adv:DISPUTES_IndIS_NonAdv!AL57)</f>
        <v>0</v>
      </c>
      <c r="AM57" s="19">
        <f>SUM(DISPUTES_IndOS_Adv:DISPUTES_IndIS_NonAdv!AM57)</f>
        <v>0</v>
      </c>
      <c r="AN57" s="19">
        <f>SUM(DISPUTES_IndOS_Adv:DISPUTES_IndIS_NonAdv!AN57)</f>
        <v>0</v>
      </c>
      <c r="AO57" s="19">
        <f>SUM(DISPUTES_IndOS_Adv:DISPUTES_IndIS_NonAdv!AO57)</f>
        <v>0</v>
      </c>
      <c r="AP57" s="19">
        <f>SUM(DISPUTES_IndOS_Adv:DISPUTES_IndIS_NonAdv!AP57)</f>
        <v>0</v>
      </c>
      <c r="AQ57" s="19">
        <f>SUM(DISPUTES_IndOS_Adv:DISPUTES_IndIS_NonAdv!AQ57)</f>
        <v>0</v>
      </c>
      <c r="AR57" s="19">
        <f>SUM(DISPUTES_IndOS_Adv:DISPUTES_IndIS_NonAdv!AR57)</f>
        <v>0</v>
      </c>
      <c r="AS57" s="19">
        <f>SUM(DISPUTES_IndOS_Adv:DISPUTES_IndIS_NonAdv!AS57)</f>
        <v>0</v>
      </c>
      <c r="AT57" s="19">
        <f>SUM(DISPUTES_IndOS_Adv:DISPUTES_IndIS_NonAdv!AT57)</f>
        <v>0</v>
      </c>
      <c r="AU57" s="19">
        <f>SUM(DISPUTES_IndOS_Adv:DISPUTES_IndIS_NonAdv!AU57)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19">
        <f>SUM(DISPUTES_IndOS_Adv:DISPUTES_IndIS_NonAdv!F58)</f>
        <v>0</v>
      </c>
      <c r="G58" s="19">
        <f>SUM(DISPUTES_IndOS_Adv:DISPUTES_IndIS_NonAdv!G58)</f>
        <v>0</v>
      </c>
      <c r="H58" s="19">
        <f>SUM(DISPUTES_IndOS_Adv:DISPUTES_IndIS_NonAdv!H58)</f>
        <v>0</v>
      </c>
      <c r="I58" s="19">
        <f>SUM(DISPUTES_IndOS_Adv:DISPUTES_IndIS_NonAdv!I58)</f>
        <v>0</v>
      </c>
      <c r="J58" s="19">
        <f>SUM(DISPUTES_IndOS_Adv:DISPUTES_IndIS_NonAdv!J58)</f>
        <v>0</v>
      </c>
      <c r="K58" s="19">
        <f>SUM(DISPUTES_IndOS_Adv:DISPUTES_IndIS_NonAdv!K58)</f>
        <v>0</v>
      </c>
      <c r="L58" s="19">
        <f>SUM(DISPUTES_IndOS_Adv:DISPUTES_IndIS_NonAdv!L58)</f>
        <v>0</v>
      </c>
      <c r="M58" s="19">
        <f>SUM(DISPUTES_IndOS_Adv:DISPUTES_IndIS_NonAdv!M58)</f>
        <v>0</v>
      </c>
      <c r="N58" s="19">
        <f>SUM(DISPUTES_IndOS_Adv:DISPUTES_IndIS_NonAdv!N58)</f>
        <v>0</v>
      </c>
      <c r="O58" s="19">
        <f>SUM(DISPUTES_IndOS_Adv:DISPUTES_IndIS_NonAdv!O58)</f>
        <v>0</v>
      </c>
      <c r="P58" s="19">
        <f>SUM(DISPUTES_IndOS_Adv:DISPUTES_IndIS_NonAdv!P58)</f>
        <v>0</v>
      </c>
      <c r="Q58" s="19">
        <f>SUM(DISPUTES_IndOS_Adv:DISPUTES_IndIS_NonAdv!Q58)</f>
        <v>0</v>
      </c>
      <c r="R58" s="19">
        <f>SUM(DISPUTES_IndOS_Adv:DISPUTES_IndIS_NonAdv!R58)</f>
        <v>0</v>
      </c>
      <c r="S58" s="19">
        <f>SUM(DISPUTES_IndOS_Adv:DISPUTES_IndIS_NonAdv!S58)</f>
        <v>0</v>
      </c>
      <c r="T58" s="19">
        <f>SUM(DISPUTES_IndOS_Adv:DISPUTES_IndIS_NonAdv!T58)</f>
        <v>0</v>
      </c>
      <c r="U58" s="19">
        <f>SUM(DISPUTES_IndOS_Adv:DISPUTES_IndIS_NonAdv!U58)</f>
        <v>0</v>
      </c>
      <c r="V58" s="19">
        <f>SUM(DISPUTES_IndOS_Adv:DISPUTES_IndIS_NonAdv!V58)</f>
        <v>0</v>
      </c>
      <c r="W58" s="19">
        <f>SUM(DISPUTES_IndOS_Adv:DISPUTES_IndIS_NonAdv!W58)</f>
        <v>0</v>
      </c>
      <c r="X58" s="19">
        <f>SUM(DISPUTES_IndOS_Adv:DISPUTES_IndIS_NonAdv!X58)</f>
        <v>0</v>
      </c>
      <c r="Y58" s="19">
        <f>SUM(DISPUTES_IndOS_Adv:DISPUTES_IndIS_NonAdv!Y58)</f>
        <v>0</v>
      </c>
      <c r="Z58" s="19">
        <f>SUM(DISPUTES_IndOS_Adv:DISPUTES_IndIS_NonAdv!Z58)</f>
        <v>0</v>
      </c>
      <c r="AA58" s="19">
        <f>SUM(DISPUTES_IndOS_Adv:DISPUTES_IndIS_NonAdv!AA58)</f>
        <v>0</v>
      </c>
      <c r="AB58" s="19">
        <f>SUM(DISPUTES_IndOS_Adv:DISPUTES_IndIS_NonAdv!AB58)</f>
        <v>0</v>
      </c>
      <c r="AC58" s="19">
        <f>SUM(DISPUTES_IndOS_Adv:DISPUTES_IndIS_NonAdv!AC58)</f>
        <v>0</v>
      </c>
      <c r="AD58" s="19">
        <f>SUM(DISPUTES_IndOS_Adv:DISPUTES_IndIS_NonAdv!AD58)</f>
        <v>0</v>
      </c>
      <c r="AE58" s="19">
        <f>SUM(DISPUTES_IndOS_Adv:DISPUTES_IndIS_NonAdv!AE58)</f>
        <v>0</v>
      </c>
      <c r="AF58" s="19">
        <f>SUM(DISPUTES_IndOS_Adv:DISPUTES_IndIS_NonAdv!AF58)</f>
        <v>0</v>
      </c>
      <c r="AG58" s="19">
        <f>SUM(DISPUTES_IndOS_Adv:DISPUTES_IndIS_NonAdv!AG58)</f>
        <v>0</v>
      </c>
      <c r="AH58" s="19">
        <f>SUM(DISPUTES_IndOS_Adv:DISPUTES_IndIS_NonAdv!AH58)</f>
        <v>0</v>
      </c>
      <c r="AI58" s="19">
        <f>SUM(DISPUTES_IndOS_Adv:DISPUTES_IndIS_NonAdv!AI58)</f>
        <v>0</v>
      </c>
      <c r="AJ58" s="19">
        <f>SUM(DISPUTES_IndOS_Adv:DISPUTES_IndIS_NonAdv!AJ58)</f>
        <v>0</v>
      </c>
      <c r="AK58" s="19">
        <f>SUM(DISPUTES_IndOS_Adv:DISPUTES_IndIS_NonAdv!AK58)</f>
        <v>0</v>
      </c>
      <c r="AL58" s="19">
        <f>SUM(DISPUTES_IndOS_Adv:DISPUTES_IndIS_NonAdv!AL58)</f>
        <v>0</v>
      </c>
      <c r="AM58" s="19">
        <f>SUM(DISPUTES_IndOS_Adv:DISPUTES_IndIS_NonAdv!AM58)</f>
        <v>0</v>
      </c>
      <c r="AN58" s="19">
        <f>SUM(DISPUTES_IndOS_Adv:DISPUTES_IndIS_NonAdv!AN58)</f>
        <v>0</v>
      </c>
      <c r="AO58" s="19">
        <f>SUM(DISPUTES_IndOS_Adv:DISPUTES_IndIS_NonAdv!AO58)</f>
        <v>0</v>
      </c>
      <c r="AP58" s="19">
        <f>SUM(DISPUTES_IndOS_Adv:DISPUTES_IndIS_NonAdv!AP58)</f>
        <v>0</v>
      </c>
      <c r="AQ58" s="19">
        <f>SUM(DISPUTES_IndOS_Adv:DISPUTES_IndIS_NonAdv!AQ58)</f>
        <v>0</v>
      </c>
      <c r="AR58" s="19">
        <f>SUM(DISPUTES_IndOS_Adv:DISPUTES_IndIS_NonAdv!AR58)</f>
        <v>0</v>
      </c>
      <c r="AS58" s="19">
        <f>SUM(DISPUTES_IndOS_Adv:DISPUTES_IndIS_NonAdv!AS58)</f>
        <v>0</v>
      </c>
      <c r="AT58" s="19">
        <f>SUM(DISPUTES_IndOS_Adv:DISPUTES_IndIS_NonAdv!AT58)</f>
        <v>0</v>
      </c>
      <c r="AU58" s="19">
        <f>SUM(DISPUTES_IndOS_Adv:DISPUTES_IndIS_NonAdv!AU58)</f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19">
        <f>SUM(DISPUTES_IndOS_Adv:DISPUTES_IndIS_NonAdv!F60)</f>
        <v>0</v>
      </c>
      <c r="G60" s="19">
        <f>SUM(DISPUTES_IndOS_Adv:DISPUTES_IndIS_NonAdv!G60)</f>
        <v>0</v>
      </c>
      <c r="H60" s="19">
        <f>SUM(DISPUTES_IndOS_Adv:DISPUTES_IndIS_NonAdv!H60)</f>
        <v>0</v>
      </c>
      <c r="I60" s="19">
        <f>SUM(DISPUTES_IndOS_Adv:DISPUTES_IndIS_NonAdv!I60)</f>
        <v>0</v>
      </c>
      <c r="J60" s="19">
        <f>SUM(DISPUTES_IndOS_Adv:DISPUTES_IndIS_NonAdv!J60)</f>
        <v>0</v>
      </c>
      <c r="K60" s="19">
        <f>SUM(DISPUTES_IndOS_Adv:DISPUTES_IndIS_NonAdv!K60)</f>
        <v>0</v>
      </c>
      <c r="L60" s="19">
        <f>SUM(DISPUTES_IndOS_Adv:DISPUTES_IndIS_NonAdv!L60)</f>
        <v>0</v>
      </c>
      <c r="M60" s="19">
        <f>SUM(DISPUTES_IndOS_Adv:DISPUTES_IndIS_NonAdv!M60)</f>
        <v>0</v>
      </c>
      <c r="N60" s="19">
        <f>SUM(DISPUTES_IndOS_Adv:DISPUTES_IndIS_NonAdv!N60)</f>
        <v>0</v>
      </c>
      <c r="O60" s="19">
        <f>SUM(DISPUTES_IndOS_Adv:DISPUTES_IndIS_NonAdv!O60)</f>
        <v>0</v>
      </c>
      <c r="P60" s="19">
        <f>SUM(DISPUTES_IndOS_Adv:DISPUTES_IndIS_NonAdv!P60)</f>
        <v>0</v>
      </c>
      <c r="Q60" s="19">
        <f>SUM(DISPUTES_IndOS_Adv:DISPUTES_IndIS_NonAdv!Q60)</f>
        <v>0</v>
      </c>
      <c r="R60" s="19">
        <f>SUM(DISPUTES_IndOS_Adv:DISPUTES_IndIS_NonAdv!R60)</f>
        <v>0</v>
      </c>
      <c r="S60" s="19">
        <f>SUM(DISPUTES_IndOS_Adv:DISPUTES_IndIS_NonAdv!S60)</f>
        <v>0</v>
      </c>
      <c r="T60" s="19">
        <f>SUM(DISPUTES_IndOS_Adv:DISPUTES_IndIS_NonAdv!T60)</f>
        <v>0</v>
      </c>
      <c r="U60" s="19">
        <f>SUM(DISPUTES_IndOS_Adv:DISPUTES_IndIS_NonAdv!U60)</f>
        <v>0</v>
      </c>
      <c r="V60" s="19">
        <f>SUM(DISPUTES_IndOS_Adv:DISPUTES_IndIS_NonAdv!V60)</f>
        <v>0</v>
      </c>
      <c r="W60" s="19">
        <f>SUM(DISPUTES_IndOS_Adv:DISPUTES_IndIS_NonAdv!W60)</f>
        <v>0</v>
      </c>
      <c r="X60" s="19">
        <f>SUM(DISPUTES_IndOS_Adv:DISPUTES_IndIS_NonAdv!X60)</f>
        <v>0</v>
      </c>
      <c r="Y60" s="19">
        <f>SUM(DISPUTES_IndOS_Adv:DISPUTES_IndIS_NonAdv!Y60)</f>
        <v>0</v>
      </c>
      <c r="Z60" s="19">
        <f>SUM(DISPUTES_IndOS_Adv:DISPUTES_IndIS_NonAdv!Z60)</f>
        <v>0</v>
      </c>
      <c r="AA60" s="19">
        <f>SUM(DISPUTES_IndOS_Adv:DISPUTES_IndIS_NonAdv!AA60)</f>
        <v>0</v>
      </c>
      <c r="AB60" s="19">
        <f>SUM(DISPUTES_IndOS_Adv:DISPUTES_IndIS_NonAdv!AB60)</f>
        <v>0</v>
      </c>
      <c r="AC60" s="19">
        <f>SUM(DISPUTES_IndOS_Adv:DISPUTES_IndIS_NonAdv!AC60)</f>
        <v>0</v>
      </c>
      <c r="AD60" s="19">
        <f>SUM(DISPUTES_IndOS_Adv:DISPUTES_IndIS_NonAdv!AD60)</f>
        <v>0</v>
      </c>
      <c r="AE60" s="19">
        <f>SUM(DISPUTES_IndOS_Adv:DISPUTES_IndIS_NonAdv!AE60)</f>
        <v>0</v>
      </c>
      <c r="AF60" s="19">
        <f>SUM(DISPUTES_IndOS_Adv:DISPUTES_IndIS_NonAdv!AF60)</f>
        <v>0</v>
      </c>
      <c r="AG60" s="19">
        <f>SUM(DISPUTES_IndOS_Adv:DISPUTES_IndIS_NonAdv!AG60)</f>
        <v>0</v>
      </c>
      <c r="AH60" s="19">
        <f>SUM(DISPUTES_IndOS_Adv:DISPUTES_IndIS_NonAdv!AH60)</f>
        <v>0</v>
      </c>
      <c r="AI60" s="19">
        <f>SUM(DISPUTES_IndOS_Adv:DISPUTES_IndIS_NonAdv!AI60)</f>
        <v>0</v>
      </c>
      <c r="AJ60" s="19">
        <f>SUM(DISPUTES_IndOS_Adv:DISPUTES_IndIS_NonAdv!AJ60)</f>
        <v>0</v>
      </c>
      <c r="AK60" s="19">
        <f>SUM(DISPUTES_IndOS_Adv:DISPUTES_IndIS_NonAdv!AK60)</f>
        <v>0</v>
      </c>
      <c r="AL60" s="19">
        <f>SUM(DISPUTES_IndOS_Adv:DISPUTES_IndIS_NonAdv!AL60)</f>
        <v>0</v>
      </c>
      <c r="AM60" s="19">
        <f>SUM(DISPUTES_IndOS_Adv:DISPUTES_IndIS_NonAdv!AM60)</f>
        <v>0</v>
      </c>
      <c r="AN60" s="19">
        <f>SUM(DISPUTES_IndOS_Adv:DISPUTES_IndIS_NonAdv!AN60)</f>
        <v>0</v>
      </c>
      <c r="AO60" s="19">
        <f>SUM(DISPUTES_IndOS_Adv:DISPUTES_IndIS_NonAdv!AO60)</f>
        <v>0</v>
      </c>
      <c r="AP60" s="19">
        <f>SUM(DISPUTES_IndOS_Adv:DISPUTES_IndIS_NonAdv!AP60)</f>
        <v>0</v>
      </c>
      <c r="AQ60" s="19">
        <f>SUM(DISPUTES_IndOS_Adv:DISPUTES_IndIS_NonAdv!AQ60)</f>
        <v>0</v>
      </c>
      <c r="AR60" s="19">
        <f>SUM(DISPUTES_IndOS_Adv:DISPUTES_IndIS_NonAdv!AR60)</f>
        <v>0</v>
      </c>
      <c r="AS60" s="19">
        <f>SUM(DISPUTES_IndOS_Adv:DISPUTES_IndIS_NonAdv!AS60)</f>
        <v>0</v>
      </c>
      <c r="AT60" s="19">
        <f>SUM(DISPUTES_IndOS_Adv:DISPUTES_IndIS_NonAdv!AT60)</f>
        <v>0</v>
      </c>
      <c r="AU60" s="19">
        <f>SUM(DISPUTES_IndOS_Adv:DISPUTES_IndIS_NonAdv!AU60)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19">
        <f>SUM(DISPUTES_IndOS_Adv:DISPUTES_IndIS_NonAdv!F61)</f>
        <v>0</v>
      </c>
      <c r="G61" s="19">
        <f>SUM(DISPUTES_IndOS_Adv:DISPUTES_IndIS_NonAdv!G61)</f>
        <v>0</v>
      </c>
      <c r="H61" s="19">
        <f>SUM(DISPUTES_IndOS_Adv:DISPUTES_IndIS_NonAdv!H61)</f>
        <v>0</v>
      </c>
      <c r="I61" s="19">
        <f>SUM(DISPUTES_IndOS_Adv:DISPUTES_IndIS_NonAdv!I61)</f>
        <v>0</v>
      </c>
      <c r="J61" s="19">
        <f>SUM(DISPUTES_IndOS_Adv:DISPUTES_IndIS_NonAdv!J61)</f>
        <v>0</v>
      </c>
      <c r="K61" s="19">
        <f>SUM(DISPUTES_IndOS_Adv:DISPUTES_IndIS_NonAdv!K61)</f>
        <v>0</v>
      </c>
      <c r="L61" s="19">
        <f>SUM(DISPUTES_IndOS_Adv:DISPUTES_IndIS_NonAdv!L61)</f>
        <v>0</v>
      </c>
      <c r="M61" s="19">
        <f>SUM(DISPUTES_IndOS_Adv:DISPUTES_IndIS_NonAdv!M61)</f>
        <v>0</v>
      </c>
      <c r="N61" s="19">
        <f>SUM(DISPUTES_IndOS_Adv:DISPUTES_IndIS_NonAdv!N61)</f>
        <v>0</v>
      </c>
      <c r="O61" s="19">
        <f>SUM(DISPUTES_IndOS_Adv:DISPUTES_IndIS_NonAdv!O61)</f>
        <v>0</v>
      </c>
      <c r="P61" s="19">
        <f>SUM(DISPUTES_IndOS_Adv:DISPUTES_IndIS_NonAdv!P61)</f>
        <v>0</v>
      </c>
      <c r="Q61" s="19">
        <f>SUM(DISPUTES_IndOS_Adv:DISPUTES_IndIS_NonAdv!Q61)</f>
        <v>0</v>
      </c>
      <c r="R61" s="19">
        <f>SUM(DISPUTES_IndOS_Adv:DISPUTES_IndIS_NonAdv!R61)</f>
        <v>0</v>
      </c>
      <c r="S61" s="19">
        <f>SUM(DISPUTES_IndOS_Adv:DISPUTES_IndIS_NonAdv!S61)</f>
        <v>0</v>
      </c>
      <c r="T61" s="19">
        <f>SUM(DISPUTES_IndOS_Adv:DISPUTES_IndIS_NonAdv!T61)</f>
        <v>0</v>
      </c>
      <c r="U61" s="19">
        <f>SUM(DISPUTES_IndOS_Adv:DISPUTES_IndIS_NonAdv!U61)</f>
        <v>0</v>
      </c>
      <c r="V61" s="19">
        <f>SUM(DISPUTES_IndOS_Adv:DISPUTES_IndIS_NonAdv!V61)</f>
        <v>0</v>
      </c>
      <c r="W61" s="19">
        <f>SUM(DISPUTES_IndOS_Adv:DISPUTES_IndIS_NonAdv!W61)</f>
        <v>0</v>
      </c>
      <c r="X61" s="19">
        <f>SUM(DISPUTES_IndOS_Adv:DISPUTES_IndIS_NonAdv!X61)</f>
        <v>0</v>
      </c>
      <c r="Y61" s="19">
        <f>SUM(DISPUTES_IndOS_Adv:DISPUTES_IndIS_NonAdv!Y61)</f>
        <v>0</v>
      </c>
      <c r="Z61" s="19">
        <f>SUM(DISPUTES_IndOS_Adv:DISPUTES_IndIS_NonAdv!Z61)</f>
        <v>0</v>
      </c>
      <c r="AA61" s="19">
        <f>SUM(DISPUTES_IndOS_Adv:DISPUTES_IndIS_NonAdv!AA61)</f>
        <v>0</v>
      </c>
      <c r="AB61" s="19">
        <f>SUM(DISPUTES_IndOS_Adv:DISPUTES_IndIS_NonAdv!AB61)</f>
        <v>0</v>
      </c>
      <c r="AC61" s="19">
        <f>SUM(DISPUTES_IndOS_Adv:DISPUTES_IndIS_NonAdv!AC61)</f>
        <v>0</v>
      </c>
      <c r="AD61" s="19">
        <f>SUM(DISPUTES_IndOS_Adv:DISPUTES_IndIS_NonAdv!AD61)</f>
        <v>0</v>
      </c>
      <c r="AE61" s="19">
        <f>SUM(DISPUTES_IndOS_Adv:DISPUTES_IndIS_NonAdv!AE61)</f>
        <v>0</v>
      </c>
      <c r="AF61" s="19">
        <f>SUM(DISPUTES_IndOS_Adv:DISPUTES_IndIS_NonAdv!AF61)</f>
        <v>0</v>
      </c>
      <c r="AG61" s="19">
        <f>SUM(DISPUTES_IndOS_Adv:DISPUTES_IndIS_NonAdv!AG61)</f>
        <v>0</v>
      </c>
      <c r="AH61" s="19">
        <f>SUM(DISPUTES_IndOS_Adv:DISPUTES_IndIS_NonAdv!AH61)</f>
        <v>0</v>
      </c>
      <c r="AI61" s="19">
        <f>SUM(DISPUTES_IndOS_Adv:DISPUTES_IndIS_NonAdv!AI61)</f>
        <v>0</v>
      </c>
      <c r="AJ61" s="19">
        <f>SUM(DISPUTES_IndOS_Adv:DISPUTES_IndIS_NonAdv!AJ61)</f>
        <v>0</v>
      </c>
      <c r="AK61" s="19">
        <f>SUM(DISPUTES_IndOS_Adv:DISPUTES_IndIS_NonAdv!AK61)</f>
        <v>0</v>
      </c>
      <c r="AL61" s="19">
        <f>SUM(DISPUTES_IndOS_Adv:DISPUTES_IndIS_NonAdv!AL61)</f>
        <v>0</v>
      </c>
      <c r="AM61" s="19">
        <f>SUM(DISPUTES_IndOS_Adv:DISPUTES_IndIS_NonAdv!AM61)</f>
        <v>0</v>
      </c>
      <c r="AN61" s="19">
        <f>SUM(DISPUTES_IndOS_Adv:DISPUTES_IndIS_NonAdv!AN61)</f>
        <v>0</v>
      </c>
      <c r="AO61" s="19">
        <f>SUM(DISPUTES_IndOS_Adv:DISPUTES_IndIS_NonAdv!AO61)</f>
        <v>0</v>
      </c>
      <c r="AP61" s="19">
        <f>SUM(DISPUTES_IndOS_Adv:DISPUTES_IndIS_NonAdv!AP61)</f>
        <v>0</v>
      </c>
      <c r="AQ61" s="19">
        <f>SUM(DISPUTES_IndOS_Adv:DISPUTES_IndIS_NonAdv!AQ61)</f>
        <v>0</v>
      </c>
      <c r="AR61" s="19">
        <f>SUM(DISPUTES_IndOS_Adv:DISPUTES_IndIS_NonAdv!AR61)</f>
        <v>0</v>
      </c>
      <c r="AS61" s="19">
        <f>SUM(DISPUTES_IndOS_Adv:DISPUTES_IndIS_NonAdv!AS61)</f>
        <v>0</v>
      </c>
      <c r="AT61" s="19">
        <f>SUM(DISPUTES_IndOS_Adv:DISPUTES_IndIS_NonAdv!AT61)</f>
        <v>0</v>
      </c>
      <c r="AU61" s="19">
        <f>SUM(DISPUTES_IndOS_Adv:DISPUTES_IndIS_NonAdv!AU61)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19">
        <f>SUM(DISPUTES_IndOS_Adv:DISPUTES_IndIS_NonAdv!F62)</f>
        <v>0</v>
      </c>
      <c r="G62" s="19">
        <f>SUM(DISPUTES_IndOS_Adv:DISPUTES_IndIS_NonAdv!G62)</f>
        <v>0</v>
      </c>
      <c r="H62" s="19">
        <f>SUM(DISPUTES_IndOS_Adv:DISPUTES_IndIS_NonAdv!H62)</f>
        <v>0</v>
      </c>
      <c r="I62" s="19">
        <f>SUM(DISPUTES_IndOS_Adv:DISPUTES_IndIS_NonAdv!I62)</f>
        <v>0</v>
      </c>
      <c r="J62" s="19">
        <f>SUM(DISPUTES_IndOS_Adv:DISPUTES_IndIS_NonAdv!J62)</f>
        <v>0</v>
      </c>
      <c r="K62" s="19">
        <f>SUM(DISPUTES_IndOS_Adv:DISPUTES_IndIS_NonAdv!K62)</f>
        <v>0</v>
      </c>
      <c r="L62" s="19">
        <f>SUM(DISPUTES_IndOS_Adv:DISPUTES_IndIS_NonAdv!L62)</f>
        <v>0</v>
      </c>
      <c r="M62" s="19">
        <f>SUM(DISPUTES_IndOS_Adv:DISPUTES_IndIS_NonAdv!M62)</f>
        <v>0</v>
      </c>
      <c r="N62" s="19">
        <f>SUM(DISPUTES_IndOS_Adv:DISPUTES_IndIS_NonAdv!N62)</f>
        <v>0</v>
      </c>
      <c r="O62" s="19">
        <f>SUM(DISPUTES_IndOS_Adv:DISPUTES_IndIS_NonAdv!O62)</f>
        <v>0</v>
      </c>
      <c r="P62" s="19">
        <f>SUM(DISPUTES_IndOS_Adv:DISPUTES_IndIS_NonAdv!P62)</f>
        <v>0</v>
      </c>
      <c r="Q62" s="19">
        <f>SUM(DISPUTES_IndOS_Adv:DISPUTES_IndIS_NonAdv!Q62)</f>
        <v>0</v>
      </c>
      <c r="R62" s="19">
        <f>SUM(DISPUTES_IndOS_Adv:DISPUTES_IndIS_NonAdv!R62)</f>
        <v>0</v>
      </c>
      <c r="S62" s="19">
        <f>SUM(DISPUTES_IndOS_Adv:DISPUTES_IndIS_NonAdv!S62)</f>
        <v>0</v>
      </c>
      <c r="T62" s="19">
        <f>SUM(DISPUTES_IndOS_Adv:DISPUTES_IndIS_NonAdv!T62)</f>
        <v>0</v>
      </c>
      <c r="U62" s="19">
        <f>SUM(DISPUTES_IndOS_Adv:DISPUTES_IndIS_NonAdv!U62)</f>
        <v>0</v>
      </c>
      <c r="V62" s="19">
        <f>SUM(DISPUTES_IndOS_Adv:DISPUTES_IndIS_NonAdv!V62)</f>
        <v>0</v>
      </c>
      <c r="W62" s="19">
        <f>SUM(DISPUTES_IndOS_Adv:DISPUTES_IndIS_NonAdv!W62)</f>
        <v>0</v>
      </c>
      <c r="X62" s="19">
        <f>SUM(DISPUTES_IndOS_Adv:DISPUTES_IndIS_NonAdv!X62)</f>
        <v>0</v>
      </c>
      <c r="Y62" s="19">
        <f>SUM(DISPUTES_IndOS_Adv:DISPUTES_IndIS_NonAdv!Y62)</f>
        <v>0</v>
      </c>
      <c r="Z62" s="19">
        <f>SUM(DISPUTES_IndOS_Adv:DISPUTES_IndIS_NonAdv!Z62)</f>
        <v>0</v>
      </c>
      <c r="AA62" s="19">
        <f>SUM(DISPUTES_IndOS_Adv:DISPUTES_IndIS_NonAdv!AA62)</f>
        <v>0</v>
      </c>
      <c r="AB62" s="19">
        <f>SUM(DISPUTES_IndOS_Adv:DISPUTES_IndIS_NonAdv!AB62)</f>
        <v>0</v>
      </c>
      <c r="AC62" s="19">
        <f>SUM(DISPUTES_IndOS_Adv:DISPUTES_IndIS_NonAdv!AC62)</f>
        <v>0</v>
      </c>
      <c r="AD62" s="19">
        <f>SUM(DISPUTES_IndOS_Adv:DISPUTES_IndIS_NonAdv!AD62)</f>
        <v>0</v>
      </c>
      <c r="AE62" s="19">
        <f>SUM(DISPUTES_IndOS_Adv:DISPUTES_IndIS_NonAdv!AE62)</f>
        <v>0</v>
      </c>
      <c r="AF62" s="19">
        <f>SUM(DISPUTES_IndOS_Adv:DISPUTES_IndIS_NonAdv!AF62)</f>
        <v>0</v>
      </c>
      <c r="AG62" s="19">
        <f>SUM(DISPUTES_IndOS_Adv:DISPUTES_IndIS_NonAdv!AG62)</f>
        <v>0</v>
      </c>
      <c r="AH62" s="19">
        <f>SUM(DISPUTES_IndOS_Adv:DISPUTES_IndIS_NonAdv!AH62)</f>
        <v>0</v>
      </c>
      <c r="AI62" s="19">
        <f>SUM(DISPUTES_IndOS_Adv:DISPUTES_IndIS_NonAdv!AI62)</f>
        <v>0</v>
      </c>
      <c r="AJ62" s="19">
        <f>SUM(DISPUTES_IndOS_Adv:DISPUTES_IndIS_NonAdv!AJ62)</f>
        <v>0</v>
      </c>
      <c r="AK62" s="19">
        <f>SUM(DISPUTES_IndOS_Adv:DISPUTES_IndIS_NonAdv!AK62)</f>
        <v>0</v>
      </c>
      <c r="AL62" s="19">
        <f>SUM(DISPUTES_IndOS_Adv:DISPUTES_IndIS_NonAdv!AL62)</f>
        <v>0</v>
      </c>
      <c r="AM62" s="19">
        <f>SUM(DISPUTES_IndOS_Adv:DISPUTES_IndIS_NonAdv!AM62)</f>
        <v>0</v>
      </c>
      <c r="AN62" s="19">
        <f>SUM(DISPUTES_IndOS_Adv:DISPUTES_IndIS_NonAdv!AN62)</f>
        <v>0</v>
      </c>
      <c r="AO62" s="19">
        <f>SUM(DISPUTES_IndOS_Adv:DISPUTES_IndIS_NonAdv!AO62)</f>
        <v>0</v>
      </c>
      <c r="AP62" s="19">
        <f>SUM(DISPUTES_IndOS_Adv:DISPUTES_IndIS_NonAdv!AP62)</f>
        <v>0</v>
      </c>
      <c r="AQ62" s="19">
        <f>SUM(DISPUTES_IndOS_Adv:DISPUTES_IndIS_NonAdv!AQ62)</f>
        <v>0</v>
      </c>
      <c r="AR62" s="19">
        <f>SUM(DISPUTES_IndOS_Adv:DISPUTES_IndIS_NonAdv!AR62)</f>
        <v>0</v>
      </c>
      <c r="AS62" s="19">
        <f>SUM(DISPUTES_IndOS_Adv:DISPUTES_IndIS_NonAdv!AS62)</f>
        <v>0</v>
      </c>
      <c r="AT62" s="19">
        <f>SUM(DISPUTES_IndOS_Adv:DISPUTES_IndIS_NonAdv!AT62)</f>
        <v>0</v>
      </c>
      <c r="AU62" s="19">
        <f>SUM(DISPUTES_IndOS_Adv:DISPUTES_IndIS_NonAdv!AU62)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19">
        <f>SUM(DISPUTES_IndOS_Adv:DISPUTES_IndIS_NonAdv!F63)</f>
        <v>0</v>
      </c>
      <c r="G63" s="19">
        <f>SUM(DISPUTES_IndOS_Adv:DISPUTES_IndIS_NonAdv!G63)</f>
        <v>0</v>
      </c>
      <c r="H63" s="19">
        <f>SUM(DISPUTES_IndOS_Adv:DISPUTES_IndIS_NonAdv!H63)</f>
        <v>0</v>
      </c>
      <c r="I63" s="19">
        <f>SUM(DISPUTES_IndOS_Adv:DISPUTES_IndIS_NonAdv!I63)</f>
        <v>0</v>
      </c>
      <c r="J63" s="19">
        <f>SUM(DISPUTES_IndOS_Adv:DISPUTES_IndIS_NonAdv!J63)</f>
        <v>0</v>
      </c>
      <c r="K63" s="19">
        <f>SUM(DISPUTES_IndOS_Adv:DISPUTES_IndIS_NonAdv!K63)</f>
        <v>0</v>
      </c>
      <c r="L63" s="19">
        <f>SUM(DISPUTES_IndOS_Adv:DISPUTES_IndIS_NonAdv!L63)</f>
        <v>0</v>
      </c>
      <c r="M63" s="19">
        <f>SUM(DISPUTES_IndOS_Adv:DISPUTES_IndIS_NonAdv!M63)</f>
        <v>0</v>
      </c>
      <c r="N63" s="19">
        <f>SUM(DISPUTES_IndOS_Adv:DISPUTES_IndIS_NonAdv!N63)</f>
        <v>0</v>
      </c>
      <c r="O63" s="19">
        <f>SUM(DISPUTES_IndOS_Adv:DISPUTES_IndIS_NonAdv!O63)</f>
        <v>0</v>
      </c>
      <c r="P63" s="19">
        <f>SUM(DISPUTES_IndOS_Adv:DISPUTES_IndIS_NonAdv!P63)</f>
        <v>0</v>
      </c>
      <c r="Q63" s="19">
        <f>SUM(DISPUTES_IndOS_Adv:DISPUTES_IndIS_NonAdv!Q63)</f>
        <v>0</v>
      </c>
      <c r="R63" s="19">
        <f>SUM(DISPUTES_IndOS_Adv:DISPUTES_IndIS_NonAdv!R63)</f>
        <v>0</v>
      </c>
      <c r="S63" s="19">
        <f>SUM(DISPUTES_IndOS_Adv:DISPUTES_IndIS_NonAdv!S63)</f>
        <v>0</v>
      </c>
      <c r="T63" s="19">
        <f>SUM(DISPUTES_IndOS_Adv:DISPUTES_IndIS_NonAdv!T63)</f>
        <v>0</v>
      </c>
      <c r="U63" s="19">
        <f>SUM(DISPUTES_IndOS_Adv:DISPUTES_IndIS_NonAdv!U63)</f>
        <v>0</v>
      </c>
      <c r="V63" s="19">
        <f>SUM(DISPUTES_IndOS_Adv:DISPUTES_IndIS_NonAdv!V63)</f>
        <v>0</v>
      </c>
      <c r="W63" s="19">
        <f>SUM(DISPUTES_IndOS_Adv:DISPUTES_IndIS_NonAdv!W63)</f>
        <v>0</v>
      </c>
      <c r="X63" s="19">
        <f>SUM(DISPUTES_IndOS_Adv:DISPUTES_IndIS_NonAdv!X63)</f>
        <v>0</v>
      </c>
      <c r="Y63" s="19">
        <f>SUM(DISPUTES_IndOS_Adv:DISPUTES_IndIS_NonAdv!Y63)</f>
        <v>0</v>
      </c>
      <c r="Z63" s="19">
        <f>SUM(DISPUTES_IndOS_Adv:DISPUTES_IndIS_NonAdv!Z63)</f>
        <v>0</v>
      </c>
      <c r="AA63" s="19">
        <f>SUM(DISPUTES_IndOS_Adv:DISPUTES_IndIS_NonAdv!AA63)</f>
        <v>0</v>
      </c>
      <c r="AB63" s="19">
        <f>SUM(DISPUTES_IndOS_Adv:DISPUTES_IndIS_NonAdv!AB63)</f>
        <v>0</v>
      </c>
      <c r="AC63" s="19">
        <f>SUM(DISPUTES_IndOS_Adv:DISPUTES_IndIS_NonAdv!AC63)</f>
        <v>0</v>
      </c>
      <c r="AD63" s="19">
        <f>SUM(DISPUTES_IndOS_Adv:DISPUTES_IndIS_NonAdv!AD63)</f>
        <v>0</v>
      </c>
      <c r="AE63" s="19">
        <f>SUM(DISPUTES_IndOS_Adv:DISPUTES_IndIS_NonAdv!AE63)</f>
        <v>0</v>
      </c>
      <c r="AF63" s="19">
        <f>SUM(DISPUTES_IndOS_Adv:DISPUTES_IndIS_NonAdv!AF63)</f>
        <v>0</v>
      </c>
      <c r="AG63" s="19">
        <f>SUM(DISPUTES_IndOS_Adv:DISPUTES_IndIS_NonAdv!AG63)</f>
        <v>0</v>
      </c>
      <c r="AH63" s="19">
        <f>SUM(DISPUTES_IndOS_Adv:DISPUTES_IndIS_NonAdv!AH63)</f>
        <v>0</v>
      </c>
      <c r="AI63" s="19">
        <f>SUM(DISPUTES_IndOS_Adv:DISPUTES_IndIS_NonAdv!AI63)</f>
        <v>0</v>
      </c>
      <c r="AJ63" s="19">
        <f>SUM(DISPUTES_IndOS_Adv:DISPUTES_IndIS_NonAdv!AJ63)</f>
        <v>0</v>
      </c>
      <c r="AK63" s="19">
        <f>SUM(DISPUTES_IndOS_Adv:DISPUTES_IndIS_NonAdv!AK63)</f>
        <v>0</v>
      </c>
      <c r="AL63" s="19">
        <f>SUM(DISPUTES_IndOS_Adv:DISPUTES_IndIS_NonAdv!AL63)</f>
        <v>0</v>
      </c>
      <c r="AM63" s="19">
        <f>SUM(DISPUTES_IndOS_Adv:DISPUTES_IndIS_NonAdv!AM63)</f>
        <v>0</v>
      </c>
      <c r="AN63" s="19">
        <f>SUM(DISPUTES_IndOS_Adv:DISPUTES_IndIS_NonAdv!AN63)</f>
        <v>0</v>
      </c>
      <c r="AO63" s="19">
        <f>SUM(DISPUTES_IndOS_Adv:DISPUTES_IndIS_NonAdv!AO63)</f>
        <v>0</v>
      </c>
      <c r="AP63" s="19">
        <f>SUM(DISPUTES_IndOS_Adv:DISPUTES_IndIS_NonAdv!AP63)</f>
        <v>0</v>
      </c>
      <c r="AQ63" s="19">
        <f>SUM(DISPUTES_IndOS_Adv:DISPUTES_IndIS_NonAdv!AQ63)</f>
        <v>0</v>
      </c>
      <c r="AR63" s="19">
        <f>SUM(DISPUTES_IndOS_Adv:DISPUTES_IndIS_NonAdv!AR63)</f>
        <v>0</v>
      </c>
      <c r="AS63" s="19">
        <f>SUM(DISPUTES_IndOS_Adv:DISPUTES_IndIS_NonAdv!AS63)</f>
        <v>0</v>
      </c>
      <c r="AT63" s="19">
        <f>SUM(DISPUTES_IndOS_Adv:DISPUTES_IndIS_NonAdv!AT63)</f>
        <v>0</v>
      </c>
      <c r="AU63" s="19">
        <f>SUM(DISPUTES_IndOS_Adv:DISPUTES_IndIS_NonAdv!AU63)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19">
        <f>SUM(DISPUTES_IndOS_Adv:DISPUTES_IndIS_NonAdv!F64)</f>
        <v>0</v>
      </c>
      <c r="G64" s="19">
        <f>SUM(DISPUTES_IndOS_Adv:DISPUTES_IndIS_NonAdv!G64)</f>
        <v>0</v>
      </c>
      <c r="H64" s="19">
        <f>SUM(DISPUTES_IndOS_Adv:DISPUTES_IndIS_NonAdv!H64)</f>
        <v>0</v>
      </c>
      <c r="I64" s="19">
        <f>SUM(DISPUTES_IndOS_Adv:DISPUTES_IndIS_NonAdv!I64)</f>
        <v>0</v>
      </c>
      <c r="J64" s="19">
        <f>SUM(DISPUTES_IndOS_Adv:DISPUTES_IndIS_NonAdv!J64)</f>
        <v>0</v>
      </c>
      <c r="K64" s="19">
        <f>SUM(DISPUTES_IndOS_Adv:DISPUTES_IndIS_NonAdv!K64)</f>
        <v>0</v>
      </c>
      <c r="L64" s="19">
        <f>SUM(DISPUTES_IndOS_Adv:DISPUTES_IndIS_NonAdv!L64)</f>
        <v>0</v>
      </c>
      <c r="M64" s="19">
        <f>SUM(DISPUTES_IndOS_Adv:DISPUTES_IndIS_NonAdv!M64)</f>
        <v>0</v>
      </c>
      <c r="N64" s="19">
        <f>SUM(DISPUTES_IndOS_Adv:DISPUTES_IndIS_NonAdv!N64)</f>
        <v>0</v>
      </c>
      <c r="O64" s="19">
        <f>SUM(DISPUTES_IndOS_Adv:DISPUTES_IndIS_NonAdv!O64)</f>
        <v>0</v>
      </c>
      <c r="P64" s="19">
        <f>SUM(DISPUTES_IndOS_Adv:DISPUTES_IndIS_NonAdv!P64)</f>
        <v>0</v>
      </c>
      <c r="Q64" s="19">
        <f>SUM(DISPUTES_IndOS_Adv:DISPUTES_IndIS_NonAdv!Q64)</f>
        <v>0</v>
      </c>
      <c r="R64" s="19">
        <f>SUM(DISPUTES_IndOS_Adv:DISPUTES_IndIS_NonAdv!R64)</f>
        <v>0</v>
      </c>
      <c r="S64" s="19">
        <f>SUM(DISPUTES_IndOS_Adv:DISPUTES_IndIS_NonAdv!S64)</f>
        <v>0</v>
      </c>
      <c r="T64" s="19">
        <f>SUM(DISPUTES_IndOS_Adv:DISPUTES_IndIS_NonAdv!T64)</f>
        <v>0</v>
      </c>
      <c r="U64" s="19">
        <f>SUM(DISPUTES_IndOS_Adv:DISPUTES_IndIS_NonAdv!U64)</f>
        <v>0</v>
      </c>
      <c r="V64" s="19">
        <f>SUM(DISPUTES_IndOS_Adv:DISPUTES_IndIS_NonAdv!V64)</f>
        <v>0</v>
      </c>
      <c r="W64" s="19">
        <f>SUM(DISPUTES_IndOS_Adv:DISPUTES_IndIS_NonAdv!W64)</f>
        <v>0</v>
      </c>
      <c r="X64" s="19">
        <f>SUM(DISPUTES_IndOS_Adv:DISPUTES_IndIS_NonAdv!X64)</f>
        <v>0</v>
      </c>
      <c r="Y64" s="19">
        <f>SUM(DISPUTES_IndOS_Adv:DISPUTES_IndIS_NonAdv!Y64)</f>
        <v>0</v>
      </c>
      <c r="Z64" s="19">
        <f>SUM(DISPUTES_IndOS_Adv:DISPUTES_IndIS_NonAdv!Z64)</f>
        <v>0</v>
      </c>
      <c r="AA64" s="19">
        <f>SUM(DISPUTES_IndOS_Adv:DISPUTES_IndIS_NonAdv!AA64)</f>
        <v>0</v>
      </c>
      <c r="AB64" s="19">
        <f>SUM(DISPUTES_IndOS_Adv:DISPUTES_IndIS_NonAdv!AB64)</f>
        <v>0</v>
      </c>
      <c r="AC64" s="19">
        <f>SUM(DISPUTES_IndOS_Adv:DISPUTES_IndIS_NonAdv!AC64)</f>
        <v>0</v>
      </c>
      <c r="AD64" s="19">
        <f>SUM(DISPUTES_IndOS_Adv:DISPUTES_IndIS_NonAdv!AD64)</f>
        <v>0</v>
      </c>
      <c r="AE64" s="19">
        <f>SUM(DISPUTES_IndOS_Adv:DISPUTES_IndIS_NonAdv!AE64)</f>
        <v>0</v>
      </c>
      <c r="AF64" s="19">
        <f>SUM(DISPUTES_IndOS_Adv:DISPUTES_IndIS_NonAdv!AF64)</f>
        <v>0</v>
      </c>
      <c r="AG64" s="19">
        <f>SUM(DISPUTES_IndOS_Adv:DISPUTES_IndIS_NonAdv!AG64)</f>
        <v>0</v>
      </c>
      <c r="AH64" s="19">
        <f>SUM(DISPUTES_IndOS_Adv:DISPUTES_IndIS_NonAdv!AH64)</f>
        <v>0</v>
      </c>
      <c r="AI64" s="19">
        <f>SUM(DISPUTES_IndOS_Adv:DISPUTES_IndIS_NonAdv!AI64)</f>
        <v>0</v>
      </c>
      <c r="AJ64" s="19">
        <f>SUM(DISPUTES_IndOS_Adv:DISPUTES_IndIS_NonAdv!AJ64)</f>
        <v>0</v>
      </c>
      <c r="AK64" s="19">
        <f>SUM(DISPUTES_IndOS_Adv:DISPUTES_IndIS_NonAdv!AK64)</f>
        <v>0</v>
      </c>
      <c r="AL64" s="19">
        <f>SUM(DISPUTES_IndOS_Adv:DISPUTES_IndIS_NonAdv!AL64)</f>
        <v>0</v>
      </c>
      <c r="AM64" s="19">
        <f>SUM(DISPUTES_IndOS_Adv:DISPUTES_IndIS_NonAdv!AM64)</f>
        <v>0</v>
      </c>
      <c r="AN64" s="19">
        <f>SUM(DISPUTES_IndOS_Adv:DISPUTES_IndIS_NonAdv!AN64)</f>
        <v>0</v>
      </c>
      <c r="AO64" s="19">
        <f>SUM(DISPUTES_IndOS_Adv:DISPUTES_IndIS_NonAdv!AO64)</f>
        <v>0</v>
      </c>
      <c r="AP64" s="19">
        <f>SUM(DISPUTES_IndOS_Adv:DISPUTES_IndIS_NonAdv!AP64)</f>
        <v>0</v>
      </c>
      <c r="AQ64" s="19">
        <f>SUM(DISPUTES_IndOS_Adv:DISPUTES_IndIS_NonAdv!AQ64)</f>
        <v>0</v>
      </c>
      <c r="AR64" s="19">
        <f>SUM(DISPUTES_IndOS_Adv:DISPUTES_IndIS_NonAdv!AR64)</f>
        <v>0</v>
      </c>
      <c r="AS64" s="19">
        <f>SUM(DISPUTES_IndOS_Adv:DISPUTES_IndIS_NonAdv!AS64)</f>
        <v>0</v>
      </c>
      <c r="AT64" s="19">
        <f>SUM(DISPUTES_IndOS_Adv:DISPUTES_IndIS_NonAdv!AT64)</f>
        <v>0</v>
      </c>
      <c r="AU64" s="19">
        <f>SUM(DISPUTES_IndOS_Adv:DISPUTES_IndIS_NonAdv!AU64)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19">
        <f>SUM(DISPUTES_IndOS_Adv:DISPUTES_IndIS_NonAdv!F65)</f>
        <v>0</v>
      </c>
      <c r="G65" s="19">
        <f>SUM(DISPUTES_IndOS_Adv:DISPUTES_IndIS_NonAdv!G65)</f>
        <v>0</v>
      </c>
      <c r="H65" s="19">
        <f>SUM(DISPUTES_IndOS_Adv:DISPUTES_IndIS_NonAdv!H65)</f>
        <v>0</v>
      </c>
      <c r="I65" s="19">
        <f>SUM(DISPUTES_IndOS_Adv:DISPUTES_IndIS_NonAdv!I65)</f>
        <v>0</v>
      </c>
      <c r="J65" s="19">
        <f>SUM(DISPUTES_IndOS_Adv:DISPUTES_IndIS_NonAdv!J65)</f>
        <v>0</v>
      </c>
      <c r="K65" s="19">
        <f>SUM(DISPUTES_IndOS_Adv:DISPUTES_IndIS_NonAdv!K65)</f>
        <v>0</v>
      </c>
      <c r="L65" s="19">
        <f>SUM(DISPUTES_IndOS_Adv:DISPUTES_IndIS_NonAdv!L65)</f>
        <v>0</v>
      </c>
      <c r="M65" s="19">
        <f>SUM(DISPUTES_IndOS_Adv:DISPUTES_IndIS_NonAdv!M65)</f>
        <v>0</v>
      </c>
      <c r="N65" s="19">
        <f>SUM(DISPUTES_IndOS_Adv:DISPUTES_IndIS_NonAdv!N65)</f>
        <v>0</v>
      </c>
      <c r="O65" s="19">
        <f>SUM(DISPUTES_IndOS_Adv:DISPUTES_IndIS_NonAdv!O65)</f>
        <v>0</v>
      </c>
      <c r="P65" s="19">
        <f>SUM(DISPUTES_IndOS_Adv:DISPUTES_IndIS_NonAdv!P65)</f>
        <v>0</v>
      </c>
      <c r="Q65" s="19">
        <f>SUM(DISPUTES_IndOS_Adv:DISPUTES_IndIS_NonAdv!Q65)</f>
        <v>0</v>
      </c>
      <c r="R65" s="19">
        <f>SUM(DISPUTES_IndOS_Adv:DISPUTES_IndIS_NonAdv!R65)</f>
        <v>0</v>
      </c>
      <c r="S65" s="19">
        <f>SUM(DISPUTES_IndOS_Adv:DISPUTES_IndIS_NonAdv!S65)</f>
        <v>0</v>
      </c>
      <c r="T65" s="19">
        <f>SUM(DISPUTES_IndOS_Adv:DISPUTES_IndIS_NonAdv!T65)</f>
        <v>0</v>
      </c>
      <c r="U65" s="19">
        <f>SUM(DISPUTES_IndOS_Adv:DISPUTES_IndIS_NonAdv!U65)</f>
        <v>0</v>
      </c>
      <c r="V65" s="19">
        <f>SUM(DISPUTES_IndOS_Adv:DISPUTES_IndIS_NonAdv!V65)</f>
        <v>0</v>
      </c>
      <c r="W65" s="19">
        <f>SUM(DISPUTES_IndOS_Adv:DISPUTES_IndIS_NonAdv!W65)</f>
        <v>0</v>
      </c>
      <c r="X65" s="19">
        <f>SUM(DISPUTES_IndOS_Adv:DISPUTES_IndIS_NonAdv!X65)</f>
        <v>0</v>
      </c>
      <c r="Y65" s="19">
        <f>SUM(DISPUTES_IndOS_Adv:DISPUTES_IndIS_NonAdv!Y65)</f>
        <v>0</v>
      </c>
      <c r="Z65" s="19">
        <f>SUM(DISPUTES_IndOS_Adv:DISPUTES_IndIS_NonAdv!Z65)</f>
        <v>0</v>
      </c>
      <c r="AA65" s="19">
        <f>SUM(DISPUTES_IndOS_Adv:DISPUTES_IndIS_NonAdv!AA65)</f>
        <v>0</v>
      </c>
      <c r="AB65" s="19">
        <f>SUM(DISPUTES_IndOS_Adv:DISPUTES_IndIS_NonAdv!AB65)</f>
        <v>0</v>
      </c>
      <c r="AC65" s="19">
        <f>SUM(DISPUTES_IndOS_Adv:DISPUTES_IndIS_NonAdv!AC65)</f>
        <v>0</v>
      </c>
      <c r="AD65" s="19">
        <f>SUM(DISPUTES_IndOS_Adv:DISPUTES_IndIS_NonAdv!AD65)</f>
        <v>0</v>
      </c>
      <c r="AE65" s="19">
        <f>SUM(DISPUTES_IndOS_Adv:DISPUTES_IndIS_NonAdv!AE65)</f>
        <v>0</v>
      </c>
      <c r="AF65" s="19">
        <f>SUM(DISPUTES_IndOS_Adv:DISPUTES_IndIS_NonAdv!AF65)</f>
        <v>0</v>
      </c>
      <c r="AG65" s="19">
        <f>SUM(DISPUTES_IndOS_Adv:DISPUTES_IndIS_NonAdv!AG65)</f>
        <v>0</v>
      </c>
      <c r="AH65" s="19">
        <f>SUM(DISPUTES_IndOS_Adv:DISPUTES_IndIS_NonAdv!AH65)</f>
        <v>0</v>
      </c>
      <c r="AI65" s="19">
        <f>SUM(DISPUTES_IndOS_Adv:DISPUTES_IndIS_NonAdv!AI65)</f>
        <v>0</v>
      </c>
      <c r="AJ65" s="19">
        <f>SUM(DISPUTES_IndOS_Adv:DISPUTES_IndIS_NonAdv!AJ65)</f>
        <v>0</v>
      </c>
      <c r="AK65" s="19">
        <f>SUM(DISPUTES_IndOS_Adv:DISPUTES_IndIS_NonAdv!AK65)</f>
        <v>0</v>
      </c>
      <c r="AL65" s="19">
        <f>SUM(DISPUTES_IndOS_Adv:DISPUTES_IndIS_NonAdv!AL65)</f>
        <v>0</v>
      </c>
      <c r="AM65" s="19">
        <f>SUM(DISPUTES_IndOS_Adv:DISPUTES_IndIS_NonAdv!AM65)</f>
        <v>0</v>
      </c>
      <c r="AN65" s="19">
        <f>SUM(DISPUTES_IndOS_Adv:DISPUTES_IndIS_NonAdv!AN65)</f>
        <v>0</v>
      </c>
      <c r="AO65" s="19">
        <f>SUM(DISPUTES_IndOS_Adv:DISPUTES_IndIS_NonAdv!AO65)</f>
        <v>0</v>
      </c>
      <c r="AP65" s="19">
        <f>SUM(DISPUTES_IndOS_Adv:DISPUTES_IndIS_NonAdv!AP65)</f>
        <v>0</v>
      </c>
      <c r="AQ65" s="19">
        <f>SUM(DISPUTES_IndOS_Adv:DISPUTES_IndIS_NonAdv!AQ65)</f>
        <v>0</v>
      </c>
      <c r="AR65" s="19">
        <f>SUM(DISPUTES_IndOS_Adv:DISPUTES_IndIS_NonAdv!AR65)</f>
        <v>0</v>
      </c>
      <c r="AS65" s="19">
        <f>SUM(DISPUTES_IndOS_Adv:DISPUTES_IndIS_NonAdv!AS65)</f>
        <v>0</v>
      </c>
      <c r="AT65" s="19">
        <f>SUM(DISPUTES_IndOS_Adv:DISPUTES_IndIS_NonAdv!AT65)</f>
        <v>0</v>
      </c>
      <c r="AU65" s="19">
        <f>SUM(DISPUTES_IndOS_Adv:DISPUTES_IndIS_NonAdv!AU65)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19">
        <f>SUM(DISPUTES_IndOS_Adv:DISPUTES_IndIS_NonAdv!F66)</f>
        <v>0</v>
      </c>
      <c r="G66" s="19">
        <f>SUM(DISPUTES_IndOS_Adv:DISPUTES_IndIS_NonAdv!G66)</f>
        <v>0</v>
      </c>
      <c r="H66" s="19">
        <f>SUM(DISPUTES_IndOS_Adv:DISPUTES_IndIS_NonAdv!H66)</f>
        <v>0</v>
      </c>
      <c r="I66" s="19">
        <f>SUM(DISPUTES_IndOS_Adv:DISPUTES_IndIS_NonAdv!I66)</f>
        <v>0</v>
      </c>
      <c r="J66" s="19">
        <f>SUM(DISPUTES_IndOS_Adv:DISPUTES_IndIS_NonAdv!J66)</f>
        <v>0</v>
      </c>
      <c r="K66" s="19">
        <f>SUM(DISPUTES_IndOS_Adv:DISPUTES_IndIS_NonAdv!K66)</f>
        <v>0</v>
      </c>
      <c r="L66" s="19">
        <f>SUM(DISPUTES_IndOS_Adv:DISPUTES_IndIS_NonAdv!L66)</f>
        <v>0</v>
      </c>
      <c r="M66" s="19">
        <f>SUM(DISPUTES_IndOS_Adv:DISPUTES_IndIS_NonAdv!M66)</f>
        <v>0</v>
      </c>
      <c r="N66" s="19">
        <f>SUM(DISPUTES_IndOS_Adv:DISPUTES_IndIS_NonAdv!N66)</f>
        <v>0</v>
      </c>
      <c r="O66" s="19">
        <f>SUM(DISPUTES_IndOS_Adv:DISPUTES_IndIS_NonAdv!O66)</f>
        <v>0</v>
      </c>
      <c r="P66" s="19">
        <f>SUM(DISPUTES_IndOS_Adv:DISPUTES_IndIS_NonAdv!P66)</f>
        <v>0</v>
      </c>
      <c r="Q66" s="19">
        <f>SUM(DISPUTES_IndOS_Adv:DISPUTES_IndIS_NonAdv!Q66)</f>
        <v>0</v>
      </c>
      <c r="R66" s="19">
        <f>SUM(DISPUTES_IndOS_Adv:DISPUTES_IndIS_NonAdv!R66)</f>
        <v>0</v>
      </c>
      <c r="S66" s="19">
        <f>SUM(DISPUTES_IndOS_Adv:DISPUTES_IndIS_NonAdv!S66)</f>
        <v>0</v>
      </c>
      <c r="T66" s="19">
        <f>SUM(DISPUTES_IndOS_Adv:DISPUTES_IndIS_NonAdv!T66)</f>
        <v>0</v>
      </c>
      <c r="U66" s="19">
        <f>SUM(DISPUTES_IndOS_Adv:DISPUTES_IndIS_NonAdv!U66)</f>
        <v>0</v>
      </c>
      <c r="V66" s="19">
        <f>SUM(DISPUTES_IndOS_Adv:DISPUTES_IndIS_NonAdv!V66)</f>
        <v>0</v>
      </c>
      <c r="W66" s="19">
        <f>SUM(DISPUTES_IndOS_Adv:DISPUTES_IndIS_NonAdv!W66)</f>
        <v>0</v>
      </c>
      <c r="X66" s="19">
        <f>SUM(DISPUTES_IndOS_Adv:DISPUTES_IndIS_NonAdv!X66)</f>
        <v>0</v>
      </c>
      <c r="Y66" s="19">
        <f>SUM(DISPUTES_IndOS_Adv:DISPUTES_IndIS_NonAdv!Y66)</f>
        <v>0</v>
      </c>
      <c r="Z66" s="19">
        <f>SUM(DISPUTES_IndOS_Adv:DISPUTES_IndIS_NonAdv!Z66)</f>
        <v>0</v>
      </c>
      <c r="AA66" s="19">
        <f>SUM(DISPUTES_IndOS_Adv:DISPUTES_IndIS_NonAdv!AA66)</f>
        <v>0</v>
      </c>
      <c r="AB66" s="19">
        <f>SUM(DISPUTES_IndOS_Adv:DISPUTES_IndIS_NonAdv!AB66)</f>
        <v>0</v>
      </c>
      <c r="AC66" s="19">
        <f>SUM(DISPUTES_IndOS_Adv:DISPUTES_IndIS_NonAdv!AC66)</f>
        <v>0</v>
      </c>
      <c r="AD66" s="19">
        <f>SUM(DISPUTES_IndOS_Adv:DISPUTES_IndIS_NonAdv!AD66)</f>
        <v>0</v>
      </c>
      <c r="AE66" s="19">
        <f>SUM(DISPUTES_IndOS_Adv:DISPUTES_IndIS_NonAdv!AE66)</f>
        <v>0</v>
      </c>
      <c r="AF66" s="19">
        <f>SUM(DISPUTES_IndOS_Adv:DISPUTES_IndIS_NonAdv!AF66)</f>
        <v>0</v>
      </c>
      <c r="AG66" s="19">
        <f>SUM(DISPUTES_IndOS_Adv:DISPUTES_IndIS_NonAdv!AG66)</f>
        <v>0</v>
      </c>
      <c r="AH66" s="19">
        <f>SUM(DISPUTES_IndOS_Adv:DISPUTES_IndIS_NonAdv!AH66)</f>
        <v>0</v>
      </c>
      <c r="AI66" s="19">
        <f>SUM(DISPUTES_IndOS_Adv:DISPUTES_IndIS_NonAdv!AI66)</f>
        <v>0</v>
      </c>
      <c r="AJ66" s="19">
        <f>SUM(DISPUTES_IndOS_Adv:DISPUTES_IndIS_NonAdv!AJ66)</f>
        <v>0</v>
      </c>
      <c r="AK66" s="19">
        <f>SUM(DISPUTES_IndOS_Adv:DISPUTES_IndIS_NonAdv!AK66)</f>
        <v>0</v>
      </c>
      <c r="AL66" s="19">
        <f>SUM(DISPUTES_IndOS_Adv:DISPUTES_IndIS_NonAdv!AL66)</f>
        <v>0</v>
      </c>
      <c r="AM66" s="19">
        <f>SUM(DISPUTES_IndOS_Adv:DISPUTES_IndIS_NonAdv!AM66)</f>
        <v>0</v>
      </c>
      <c r="AN66" s="19">
        <f>SUM(DISPUTES_IndOS_Adv:DISPUTES_IndIS_NonAdv!AN66)</f>
        <v>0</v>
      </c>
      <c r="AO66" s="19">
        <f>SUM(DISPUTES_IndOS_Adv:DISPUTES_IndIS_NonAdv!AO66)</f>
        <v>0</v>
      </c>
      <c r="AP66" s="19">
        <f>SUM(DISPUTES_IndOS_Adv:DISPUTES_IndIS_NonAdv!AP66)</f>
        <v>0</v>
      </c>
      <c r="AQ66" s="19">
        <f>SUM(DISPUTES_IndOS_Adv:DISPUTES_IndIS_NonAdv!AQ66)</f>
        <v>0</v>
      </c>
      <c r="AR66" s="19">
        <f>SUM(DISPUTES_IndOS_Adv:DISPUTES_IndIS_NonAdv!AR66)</f>
        <v>0</v>
      </c>
      <c r="AS66" s="19">
        <f>SUM(DISPUTES_IndOS_Adv:DISPUTES_IndIS_NonAdv!AS66)</f>
        <v>0</v>
      </c>
      <c r="AT66" s="19">
        <f>SUM(DISPUTES_IndOS_Adv:DISPUTES_IndIS_NonAdv!AT66)</f>
        <v>0</v>
      </c>
      <c r="AU66" s="19">
        <f>SUM(DISPUTES_IndOS_Adv:DISPUTES_IndIS_NonAdv!AU66)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9">
        <f>SUM(DISPUTES_IndOS_Adv:DISPUTES_IndIS_NonAdv!F67)</f>
        <v>0</v>
      </c>
      <c r="G67" s="19">
        <f>SUM(DISPUTES_IndOS_Adv:DISPUTES_IndIS_NonAdv!G67)</f>
        <v>0</v>
      </c>
      <c r="H67" s="19">
        <f>SUM(DISPUTES_IndOS_Adv:DISPUTES_IndIS_NonAdv!H67)</f>
        <v>0</v>
      </c>
      <c r="I67" s="19">
        <f>SUM(DISPUTES_IndOS_Adv:DISPUTES_IndIS_NonAdv!I67)</f>
        <v>0</v>
      </c>
      <c r="J67" s="19">
        <f>SUM(DISPUTES_IndOS_Adv:DISPUTES_IndIS_NonAdv!J67)</f>
        <v>0</v>
      </c>
      <c r="K67" s="19">
        <f>SUM(DISPUTES_IndOS_Adv:DISPUTES_IndIS_NonAdv!K67)</f>
        <v>0</v>
      </c>
      <c r="L67" s="19">
        <f>SUM(DISPUTES_IndOS_Adv:DISPUTES_IndIS_NonAdv!L67)</f>
        <v>0</v>
      </c>
      <c r="M67" s="19">
        <f>SUM(DISPUTES_IndOS_Adv:DISPUTES_IndIS_NonAdv!M67)</f>
        <v>0</v>
      </c>
      <c r="N67" s="19">
        <f>SUM(DISPUTES_IndOS_Adv:DISPUTES_IndIS_NonAdv!N67)</f>
        <v>0</v>
      </c>
      <c r="O67" s="19">
        <f>SUM(DISPUTES_IndOS_Adv:DISPUTES_IndIS_NonAdv!O67)</f>
        <v>0</v>
      </c>
      <c r="P67" s="19">
        <f>SUM(DISPUTES_IndOS_Adv:DISPUTES_IndIS_NonAdv!P67)</f>
        <v>0</v>
      </c>
      <c r="Q67" s="19">
        <f>SUM(DISPUTES_IndOS_Adv:DISPUTES_IndIS_NonAdv!Q67)</f>
        <v>0</v>
      </c>
      <c r="R67" s="19">
        <f>SUM(DISPUTES_IndOS_Adv:DISPUTES_IndIS_NonAdv!R67)</f>
        <v>0</v>
      </c>
      <c r="S67" s="19">
        <f>SUM(DISPUTES_IndOS_Adv:DISPUTES_IndIS_NonAdv!S67)</f>
        <v>0</v>
      </c>
      <c r="T67" s="19">
        <f>SUM(DISPUTES_IndOS_Adv:DISPUTES_IndIS_NonAdv!T67)</f>
        <v>0</v>
      </c>
      <c r="U67" s="19">
        <f>SUM(DISPUTES_IndOS_Adv:DISPUTES_IndIS_NonAdv!U67)</f>
        <v>0</v>
      </c>
      <c r="V67" s="19">
        <f>SUM(DISPUTES_IndOS_Adv:DISPUTES_IndIS_NonAdv!V67)</f>
        <v>0</v>
      </c>
      <c r="W67" s="19">
        <f>SUM(DISPUTES_IndOS_Adv:DISPUTES_IndIS_NonAdv!W67)</f>
        <v>0</v>
      </c>
      <c r="X67" s="19">
        <f>SUM(DISPUTES_IndOS_Adv:DISPUTES_IndIS_NonAdv!X67)</f>
        <v>0</v>
      </c>
      <c r="Y67" s="19">
        <f>SUM(DISPUTES_IndOS_Adv:DISPUTES_IndIS_NonAdv!Y67)</f>
        <v>0</v>
      </c>
      <c r="Z67" s="19">
        <f>SUM(DISPUTES_IndOS_Adv:DISPUTES_IndIS_NonAdv!Z67)</f>
        <v>0</v>
      </c>
      <c r="AA67" s="19">
        <f>SUM(DISPUTES_IndOS_Adv:DISPUTES_IndIS_NonAdv!AA67)</f>
        <v>0</v>
      </c>
      <c r="AB67" s="19">
        <f>SUM(DISPUTES_IndOS_Adv:DISPUTES_IndIS_NonAdv!AB67)</f>
        <v>0</v>
      </c>
      <c r="AC67" s="19">
        <f>SUM(DISPUTES_IndOS_Adv:DISPUTES_IndIS_NonAdv!AC67)</f>
        <v>0</v>
      </c>
      <c r="AD67" s="19">
        <f>SUM(DISPUTES_IndOS_Adv:DISPUTES_IndIS_NonAdv!AD67)</f>
        <v>0</v>
      </c>
      <c r="AE67" s="19">
        <f>SUM(DISPUTES_IndOS_Adv:DISPUTES_IndIS_NonAdv!AE67)</f>
        <v>0</v>
      </c>
      <c r="AF67" s="19">
        <f>SUM(DISPUTES_IndOS_Adv:DISPUTES_IndIS_NonAdv!AF67)</f>
        <v>0</v>
      </c>
      <c r="AG67" s="19">
        <f>SUM(DISPUTES_IndOS_Adv:DISPUTES_IndIS_NonAdv!AG67)</f>
        <v>0</v>
      </c>
      <c r="AH67" s="19">
        <f>SUM(DISPUTES_IndOS_Adv:DISPUTES_IndIS_NonAdv!AH67)</f>
        <v>0</v>
      </c>
      <c r="AI67" s="19">
        <f>SUM(DISPUTES_IndOS_Adv:DISPUTES_IndIS_NonAdv!AI67)</f>
        <v>0</v>
      </c>
      <c r="AJ67" s="19">
        <f>SUM(DISPUTES_IndOS_Adv:DISPUTES_IndIS_NonAdv!AJ67)</f>
        <v>0</v>
      </c>
      <c r="AK67" s="19">
        <f>SUM(DISPUTES_IndOS_Adv:DISPUTES_IndIS_NonAdv!AK67)</f>
        <v>0</v>
      </c>
      <c r="AL67" s="19">
        <f>SUM(DISPUTES_IndOS_Adv:DISPUTES_IndIS_NonAdv!AL67)</f>
        <v>0</v>
      </c>
      <c r="AM67" s="19">
        <f>SUM(DISPUTES_IndOS_Adv:DISPUTES_IndIS_NonAdv!AM67)</f>
        <v>0</v>
      </c>
      <c r="AN67" s="19">
        <f>SUM(DISPUTES_IndOS_Adv:DISPUTES_IndIS_NonAdv!AN67)</f>
        <v>0</v>
      </c>
      <c r="AO67" s="19">
        <f>SUM(DISPUTES_IndOS_Adv:DISPUTES_IndIS_NonAdv!AO67)</f>
        <v>0</v>
      </c>
      <c r="AP67" s="19">
        <f>SUM(DISPUTES_IndOS_Adv:DISPUTES_IndIS_NonAdv!AP67)</f>
        <v>0</v>
      </c>
      <c r="AQ67" s="19">
        <f>SUM(DISPUTES_IndOS_Adv:DISPUTES_IndIS_NonAdv!AQ67)</f>
        <v>0</v>
      </c>
      <c r="AR67" s="19">
        <f>SUM(DISPUTES_IndOS_Adv:DISPUTES_IndIS_NonAdv!AR67)</f>
        <v>0</v>
      </c>
      <c r="AS67" s="19">
        <f>SUM(DISPUTES_IndOS_Adv:DISPUTES_IndIS_NonAdv!AS67)</f>
        <v>0</v>
      </c>
      <c r="AT67" s="19">
        <f>SUM(DISPUTES_IndOS_Adv:DISPUTES_IndIS_NonAdv!AT67)</f>
        <v>0</v>
      </c>
      <c r="AU67" s="19">
        <f>SUM(DISPUTES_IndOS_Adv:DISPUTES_IndIS_NonAdv!AU67)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19">
        <f>SUM(DISPUTES_IndOS_Adv:DISPUTES_IndIS_NonAdv!F68)</f>
        <v>0</v>
      </c>
      <c r="G68" s="19">
        <f>SUM(DISPUTES_IndOS_Adv:DISPUTES_IndIS_NonAdv!G68)</f>
        <v>0</v>
      </c>
      <c r="H68" s="19">
        <f>SUM(DISPUTES_IndOS_Adv:DISPUTES_IndIS_NonAdv!H68)</f>
        <v>0</v>
      </c>
      <c r="I68" s="19">
        <f>SUM(DISPUTES_IndOS_Adv:DISPUTES_IndIS_NonAdv!I68)</f>
        <v>0</v>
      </c>
      <c r="J68" s="19">
        <f>SUM(DISPUTES_IndOS_Adv:DISPUTES_IndIS_NonAdv!J68)</f>
        <v>0</v>
      </c>
      <c r="K68" s="19">
        <f>SUM(DISPUTES_IndOS_Adv:DISPUTES_IndIS_NonAdv!K68)</f>
        <v>0</v>
      </c>
      <c r="L68" s="19">
        <f>SUM(DISPUTES_IndOS_Adv:DISPUTES_IndIS_NonAdv!L68)</f>
        <v>0</v>
      </c>
      <c r="M68" s="19">
        <f>SUM(DISPUTES_IndOS_Adv:DISPUTES_IndIS_NonAdv!M68)</f>
        <v>0</v>
      </c>
      <c r="N68" s="19">
        <f>SUM(DISPUTES_IndOS_Adv:DISPUTES_IndIS_NonAdv!N68)</f>
        <v>0</v>
      </c>
      <c r="O68" s="19">
        <f>SUM(DISPUTES_IndOS_Adv:DISPUTES_IndIS_NonAdv!O68)</f>
        <v>0</v>
      </c>
      <c r="P68" s="19">
        <f>SUM(DISPUTES_IndOS_Adv:DISPUTES_IndIS_NonAdv!P68)</f>
        <v>0</v>
      </c>
      <c r="Q68" s="19">
        <f>SUM(DISPUTES_IndOS_Adv:DISPUTES_IndIS_NonAdv!Q68)</f>
        <v>0</v>
      </c>
      <c r="R68" s="19">
        <f>SUM(DISPUTES_IndOS_Adv:DISPUTES_IndIS_NonAdv!R68)</f>
        <v>0</v>
      </c>
      <c r="S68" s="19">
        <f>SUM(DISPUTES_IndOS_Adv:DISPUTES_IndIS_NonAdv!S68)</f>
        <v>0</v>
      </c>
      <c r="T68" s="19">
        <f>SUM(DISPUTES_IndOS_Adv:DISPUTES_IndIS_NonAdv!T68)</f>
        <v>0</v>
      </c>
      <c r="U68" s="19">
        <f>SUM(DISPUTES_IndOS_Adv:DISPUTES_IndIS_NonAdv!U68)</f>
        <v>0</v>
      </c>
      <c r="V68" s="19">
        <f>SUM(DISPUTES_IndOS_Adv:DISPUTES_IndIS_NonAdv!V68)</f>
        <v>0</v>
      </c>
      <c r="W68" s="19">
        <f>SUM(DISPUTES_IndOS_Adv:DISPUTES_IndIS_NonAdv!W68)</f>
        <v>0</v>
      </c>
      <c r="X68" s="19">
        <f>SUM(DISPUTES_IndOS_Adv:DISPUTES_IndIS_NonAdv!X68)</f>
        <v>0</v>
      </c>
      <c r="Y68" s="19">
        <f>SUM(DISPUTES_IndOS_Adv:DISPUTES_IndIS_NonAdv!Y68)</f>
        <v>0</v>
      </c>
      <c r="Z68" s="19">
        <f>SUM(DISPUTES_IndOS_Adv:DISPUTES_IndIS_NonAdv!Z68)</f>
        <v>0</v>
      </c>
      <c r="AA68" s="19">
        <f>SUM(DISPUTES_IndOS_Adv:DISPUTES_IndIS_NonAdv!AA68)</f>
        <v>0</v>
      </c>
      <c r="AB68" s="19">
        <f>SUM(DISPUTES_IndOS_Adv:DISPUTES_IndIS_NonAdv!AB68)</f>
        <v>0</v>
      </c>
      <c r="AC68" s="19">
        <f>SUM(DISPUTES_IndOS_Adv:DISPUTES_IndIS_NonAdv!AC68)</f>
        <v>0</v>
      </c>
      <c r="AD68" s="19">
        <f>SUM(DISPUTES_IndOS_Adv:DISPUTES_IndIS_NonAdv!AD68)</f>
        <v>0</v>
      </c>
      <c r="AE68" s="19">
        <f>SUM(DISPUTES_IndOS_Adv:DISPUTES_IndIS_NonAdv!AE68)</f>
        <v>0</v>
      </c>
      <c r="AF68" s="19">
        <f>SUM(DISPUTES_IndOS_Adv:DISPUTES_IndIS_NonAdv!AF68)</f>
        <v>0</v>
      </c>
      <c r="AG68" s="19">
        <f>SUM(DISPUTES_IndOS_Adv:DISPUTES_IndIS_NonAdv!AG68)</f>
        <v>0</v>
      </c>
      <c r="AH68" s="19">
        <f>SUM(DISPUTES_IndOS_Adv:DISPUTES_IndIS_NonAdv!AH68)</f>
        <v>0</v>
      </c>
      <c r="AI68" s="19">
        <f>SUM(DISPUTES_IndOS_Adv:DISPUTES_IndIS_NonAdv!AI68)</f>
        <v>0</v>
      </c>
      <c r="AJ68" s="19">
        <f>SUM(DISPUTES_IndOS_Adv:DISPUTES_IndIS_NonAdv!AJ68)</f>
        <v>0</v>
      </c>
      <c r="AK68" s="19">
        <f>SUM(DISPUTES_IndOS_Adv:DISPUTES_IndIS_NonAdv!AK68)</f>
        <v>0</v>
      </c>
      <c r="AL68" s="19">
        <f>SUM(DISPUTES_IndOS_Adv:DISPUTES_IndIS_NonAdv!AL68)</f>
        <v>0</v>
      </c>
      <c r="AM68" s="19">
        <f>SUM(DISPUTES_IndOS_Adv:DISPUTES_IndIS_NonAdv!AM68)</f>
        <v>0</v>
      </c>
      <c r="AN68" s="19">
        <f>SUM(DISPUTES_IndOS_Adv:DISPUTES_IndIS_NonAdv!AN68)</f>
        <v>0</v>
      </c>
      <c r="AO68" s="19">
        <f>SUM(DISPUTES_IndOS_Adv:DISPUTES_IndIS_NonAdv!AO68)</f>
        <v>0</v>
      </c>
      <c r="AP68" s="19">
        <f>SUM(DISPUTES_IndOS_Adv:DISPUTES_IndIS_NonAdv!AP68)</f>
        <v>0</v>
      </c>
      <c r="AQ68" s="19">
        <f>SUM(DISPUTES_IndOS_Adv:DISPUTES_IndIS_NonAdv!AQ68)</f>
        <v>0</v>
      </c>
      <c r="AR68" s="19">
        <f>SUM(DISPUTES_IndOS_Adv:DISPUTES_IndIS_NonAdv!AR68)</f>
        <v>0</v>
      </c>
      <c r="AS68" s="19">
        <f>SUM(DISPUTES_IndOS_Adv:DISPUTES_IndIS_NonAdv!AS68)</f>
        <v>0</v>
      </c>
      <c r="AT68" s="19">
        <f>SUM(DISPUTES_IndOS_Adv:DISPUTES_IndIS_NonAdv!AT68)</f>
        <v>0</v>
      </c>
      <c r="AU68" s="19">
        <f>SUM(DISPUTES_IndOS_Adv:DISPUTES_IndIS_NonAdv!AU68)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19">
        <f>SUM(DISPUTES_IndOS_Adv:DISPUTES_IndIS_NonAdv!F69)</f>
        <v>0</v>
      </c>
      <c r="G69" s="19">
        <f>SUM(DISPUTES_IndOS_Adv:DISPUTES_IndIS_NonAdv!G69)</f>
        <v>0</v>
      </c>
      <c r="H69" s="19">
        <f>SUM(DISPUTES_IndOS_Adv:DISPUTES_IndIS_NonAdv!H69)</f>
        <v>0</v>
      </c>
      <c r="I69" s="19">
        <f>SUM(DISPUTES_IndOS_Adv:DISPUTES_IndIS_NonAdv!I69)</f>
        <v>0</v>
      </c>
      <c r="J69" s="19">
        <f>SUM(DISPUTES_IndOS_Adv:DISPUTES_IndIS_NonAdv!J69)</f>
        <v>0</v>
      </c>
      <c r="K69" s="19">
        <f>SUM(DISPUTES_IndOS_Adv:DISPUTES_IndIS_NonAdv!K69)</f>
        <v>0</v>
      </c>
      <c r="L69" s="19">
        <f>SUM(DISPUTES_IndOS_Adv:DISPUTES_IndIS_NonAdv!L69)</f>
        <v>0</v>
      </c>
      <c r="M69" s="19">
        <f>SUM(DISPUTES_IndOS_Adv:DISPUTES_IndIS_NonAdv!M69)</f>
        <v>0</v>
      </c>
      <c r="N69" s="19">
        <f>SUM(DISPUTES_IndOS_Adv:DISPUTES_IndIS_NonAdv!N69)</f>
        <v>0</v>
      </c>
      <c r="O69" s="19">
        <f>SUM(DISPUTES_IndOS_Adv:DISPUTES_IndIS_NonAdv!O69)</f>
        <v>0</v>
      </c>
      <c r="P69" s="19">
        <f>SUM(DISPUTES_IndOS_Adv:DISPUTES_IndIS_NonAdv!P69)</f>
        <v>0</v>
      </c>
      <c r="Q69" s="19">
        <f>SUM(DISPUTES_IndOS_Adv:DISPUTES_IndIS_NonAdv!Q69)</f>
        <v>0</v>
      </c>
      <c r="R69" s="19">
        <f>SUM(DISPUTES_IndOS_Adv:DISPUTES_IndIS_NonAdv!R69)</f>
        <v>0</v>
      </c>
      <c r="S69" s="19">
        <f>SUM(DISPUTES_IndOS_Adv:DISPUTES_IndIS_NonAdv!S69)</f>
        <v>0</v>
      </c>
      <c r="T69" s="19">
        <f>SUM(DISPUTES_IndOS_Adv:DISPUTES_IndIS_NonAdv!T69)</f>
        <v>0</v>
      </c>
      <c r="U69" s="19">
        <f>SUM(DISPUTES_IndOS_Adv:DISPUTES_IndIS_NonAdv!U69)</f>
        <v>0</v>
      </c>
      <c r="V69" s="19">
        <f>SUM(DISPUTES_IndOS_Adv:DISPUTES_IndIS_NonAdv!V69)</f>
        <v>0</v>
      </c>
      <c r="W69" s="19">
        <f>SUM(DISPUTES_IndOS_Adv:DISPUTES_IndIS_NonAdv!W69)</f>
        <v>0</v>
      </c>
      <c r="X69" s="19">
        <f>SUM(DISPUTES_IndOS_Adv:DISPUTES_IndIS_NonAdv!X69)</f>
        <v>0</v>
      </c>
      <c r="Y69" s="19">
        <f>SUM(DISPUTES_IndOS_Adv:DISPUTES_IndIS_NonAdv!Y69)</f>
        <v>0</v>
      </c>
      <c r="Z69" s="19">
        <f>SUM(DISPUTES_IndOS_Adv:DISPUTES_IndIS_NonAdv!Z69)</f>
        <v>0</v>
      </c>
      <c r="AA69" s="19">
        <f>SUM(DISPUTES_IndOS_Adv:DISPUTES_IndIS_NonAdv!AA69)</f>
        <v>0</v>
      </c>
      <c r="AB69" s="19">
        <f>SUM(DISPUTES_IndOS_Adv:DISPUTES_IndIS_NonAdv!AB69)</f>
        <v>0</v>
      </c>
      <c r="AC69" s="19">
        <f>SUM(DISPUTES_IndOS_Adv:DISPUTES_IndIS_NonAdv!AC69)</f>
        <v>0</v>
      </c>
      <c r="AD69" s="19">
        <f>SUM(DISPUTES_IndOS_Adv:DISPUTES_IndIS_NonAdv!AD69)</f>
        <v>0</v>
      </c>
      <c r="AE69" s="19">
        <f>SUM(DISPUTES_IndOS_Adv:DISPUTES_IndIS_NonAdv!AE69)</f>
        <v>0</v>
      </c>
      <c r="AF69" s="19">
        <f>SUM(DISPUTES_IndOS_Adv:DISPUTES_IndIS_NonAdv!AF69)</f>
        <v>0</v>
      </c>
      <c r="AG69" s="19">
        <f>SUM(DISPUTES_IndOS_Adv:DISPUTES_IndIS_NonAdv!AG69)</f>
        <v>0</v>
      </c>
      <c r="AH69" s="19">
        <f>SUM(DISPUTES_IndOS_Adv:DISPUTES_IndIS_NonAdv!AH69)</f>
        <v>0</v>
      </c>
      <c r="AI69" s="19">
        <f>SUM(DISPUTES_IndOS_Adv:DISPUTES_IndIS_NonAdv!AI69)</f>
        <v>0</v>
      </c>
      <c r="AJ69" s="19">
        <f>SUM(DISPUTES_IndOS_Adv:DISPUTES_IndIS_NonAdv!AJ69)</f>
        <v>0</v>
      </c>
      <c r="AK69" s="19">
        <f>SUM(DISPUTES_IndOS_Adv:DISPUTES_IndIS_NonAdv!AK69)</f>
        <v>0</v>
      </c>
      <c r="AL69" s="19">
        <f>SUM(DISPUTES_IndOS_Adv:DISPUTES_IndIS_NonAdv!AL69)</f>
        <v>0</v>
      </c>
      <c r="AM69" s="19">
        <f>SUM(DISPUTES_IndOS_Adv:DISPUTES_IndIS_NonAdv!AM69)</f>
        <v>0</v>
      </c>
      <c r="AN69" s="19">
        <f>SUM(DISPUTES_IndOS_Adv:DISPUTES_IndIS_NonAdv!AN69)</f>
        <v>0</v>
      </c>
      <c r="AO69" s="19">
        <f>SUM(DISPUTES_IndOS_Adv:DISPUTES_IndIS_NonAdv!AO69)</f>
        <v>0</v>
      </c>
      <c r="AP69" s="19">
        <f>SUM(DISPUTES_IndOS_Adv:DISPUTES_IndIS_NonAdv!AP69)</f>
        <v>0</v>
      </c>
      <c r="AQ69" s="19">
        <f>SUM(DISPUTES_IndOS_Adv:DISPUTES_IndIS_NonAdv!AQ69)</f>
        <v>0</v>
      </c>
      <c r="AR69" s="19">
        <f>SUM(DISPUTES_IndOS_Adv:DISPUTES_IndIS_NonAdv!AR69)</f>
        <v>0</v>
      </c>
      <c r="AS69" s="19">
        <f>SUM(DISPUTES_IndOS_Adv:DISPUTES_IndIS_NonAdv!AS69)</f>
        <v>0</v>
      </c>
      <c r="AT69" s="19">
        <f>SUM(DISPUTES_IndOS_Adv:DISPUTES_IndIS_NonAdv!AT69)</f>
        <v>0</v>
      </c>
      <c r="AU69" s="19">
        <f>SUM(DISPUTES_IndOS_Adv:DISPUTES_IndIS_NonAdv!AU69)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19">
        <f>SUM(DISPUTES_IndOS_Adv:DISPUTES_IndIS_NonAdv!F70)</f>
        <v>0</v>
      </c>
      <c r="G70" s="19">
        <f>SUM(DISPUTES_IndOS_Adv:DISPUTES_IndIS_NonAdv!G70)</f>
        <v>0</v>
      </c>
      <c r="H70" s="19">
        <f>SUM(DISPUTES_IndOS_Adv:DISPUTES_IndIS_NonAdv!H70)</f>
        <v>0</v>
      </c>
      <c r="I70" s="19">
        <f>SUM(DISPUTES_IndOS_Adv:DISPUTES_IndIS_NonAdv!I70)</f>
        <v>0</v>
      </c>
      <c r="J70" s="19">
        <f>SUM(DISPUTES_IndOS_Adv:DISPUTES_IndIS_NonAdv!J70)</f>
        <v>0</v>
      </c>
      <c r="K70" s="19">
        <f>SUM(DISPUTES_IndOS_Adv:DISPUTES_IndIS_NonAdv!K70)</f>
        <v>0</v>
      </c>
      <c r="L70" s="19">
        <f>SUM(DISPUTES_IndOS_Adv:DISPUTES_IndIS_NonAdv!L70)</f>
        <v>0</v>
      </c>
      <c r="M70" s="19">
        <f>SUM(DISPUTES_IndOS_Adv:DISPUTES_IndIS_NonAdv!M70)</f>
        <v>0</v>
      </c>
      <c r="N70" s="19">
        <f>SUM(DISPUTES_IndOS_Adv:DISPUTES_IndIS_NonAdv!N70)</f>
        <v>0</v>
      </c>
      <c r="O70" s="19">
        <f>SUM(DISPUTES_IndOS_Adv:DISPUTES_IndIS_NonAdv!O70)</f>
        <v>0</v>
      </c>
      <c r="P70" s="19">
        <f>SUM(DISPUTES_IndOS_Adv:DISPUTES_IndIS_NonAdv!P70)</f>
        <v>0</v>
      </c>
      <c r="Q70" s="19">
        <f>SUM(DISPUTES_IndOS_Adv:DISPUTES_IndIS_NonAdv!Q70)</f>
        <v>0</v>
      </c>
      <c r="R70" s="19">
        <f>SUM(DISPUTES_IndOS_Adv:DISPUTES_IndIS_NonAdv!R70)</f>
        <v>0</v>
      </c>
      <c r="S70" s="19">
        <f>SUM(DISPUTES_IndOS_Adv:DISPUTES_IndIS_NonAdv!S70)</f>
        <v>0</v>
      </c>
      <c r="T70" s="19">
        <f>SUM(DISPUTES_IndOS_Adv:DISPUTES_IndIS_NonAdv!T70)</f>
        <v>0</v>
      </c>
      <c r="U70" s="19">
        <f>SUM(DISPUTES_IndOS_Adv:DISPUTES_IndIS_NonAdv!U70)</f>
        <v>0</v>
      </c>
      <c r="V70" s="19">
        <f>SUM(DISPUTES_IndOS_Adv:DISPUTES_IndIS_NonAdv!V70)</f>
        <v>0</v>
      </c>
      <c r="W70" s="19">
        <f>SUM(DISPUTES_IndOS_Adv:DISPUTES_IndIS_NonAdv!W70)</f>
        <v>0</v>
      </c>
      <c r="X70" s="19">
        <f>SUM(DISPUTES_IndOS_Adv:DISPUTES_IndIS_NonAdv!X70)</f>
        <v>0</v>
      </c>
      <c r="Y70" s="19">
        <f>SUM(DISPUTES_IndOS_Adv:DISPUTES_IndIS_NonAdv!Y70)</f>
        <v>0</v>
      </c>
      <c r="Z70" s="19">
        <f>SUM(DISPUTES_IndOS_Adv:DISPUTES_IndIS_NonAdv!Z70)</f>
        <v>0</v>
      </c>
      <c r="AA70" s="19">
        <f>SUM(DISPUTES_IndOS_Adv:DISPUTES_IndIS_NonAdv!AA70)</f>
        <v>0</v>
      </c>
      <c r="AB70" s="19">
        <f>SUM(DISPUTES_IndOS_Adv:DISPUTES_IndIS_NonAdv!AB70)</f>
        <v>0</v>
      </c>
      <c r="AC70" s="19">
        <f>SUM(DISPUTES_IndOS_Adv:DISPUTES_IndIS_NonAdv!AC70)</f>
        <v>0</v>
      </c>
      <c r="AD70" s="19">
        <f>SUM(DISPUTES_IndOS_Adv:DISPUTES_IndIS_NonAdv!AD70)</f>
        <v>0</v>
      </c>
      <c r="AE70" s="19">
        <f>SUM(DISPUTES_IndOS_Adv:DISPUTES_IndIS_NonAdv!AE70)</f>
        <v>0</v>
      </c>
      <c r="AF70" s="19">
        <f>SUM(DISPUTES_IndOS_Adv:DISPUTES_IndIS_NonAdv!AF70)</f>
        <v>0</v>
      </c>
      <c r="AG70" s="19">
        <f>SUM(DISPUTES_IndOS_Adv:DISPUTES_IndIS_NonAdv!AG70)</f>
        <v>0</v>
      </c>
      <c r="AH70" s="19">
        <f>SUM(DISPUTES_IndOS_Adv:DISPUTES_IndIS_NonAdv!AH70)</f>
        <v>0</v>
      </c>
      <c r="AI70" s="19">
        <f>SUM(DISPUTES_IndOS_Adv:DISPUTES_IndIS_NonAdv!AI70)</f>
        <v>0</v>
      </c>
      <c r="AJ70" s="19">
        <f>SUM(DISPUTES_IndOS_Adv:DISPUTES_IndIS_NonAdv!AJ70)</f>
        <v>0</v>
      </c>
      <c r="AK70" s="19">
        <f>SUM(DISPUTES_IndOS_Adv:DISPUTES_IndIS_NonAdv!AK70)</f>
        <v>0</v>
      </c>
      <c r="AL70" s="19">
        <f>SUM(DISPUTES_IndOS_Adv:DISPUTES_IndIS_NonAdv!AL70)</f>
        <v>0</v>
      </c>
      <c r="AM70" s="19">
        <f>SUM(DISPUTES_IndOS_Adv:DISPUTES_IndIS_NonAdv!AM70)</f>
        <v>0</v>
      </c>
      <c r="AN70" s="19">
        <f>SUM(DISPUTES_IndOS_Adv:DISPUTES_IndIS_NonAdv!AN70)</f>
        <v>0</v>
      </c>
      <c r="AO70" s="19">
        <f>SUM(DISPUTES_IndOS_Adv:DISPUTES_IndIS_NonAdv!AO70)</f>
        <v>0</v>
      </c>
      <c r="AP70" s="19">
        <f>SUM(DISPUTES_IndOS_Adv:DISPUTES_IndIS_NonAdv!AP70)</f>
        <v>0</v>
      </c>
      <c r="AQ70" s="19">
        <f>SUM(DISPUTES_IndOS_Adv:DISPUTES_IndIS_NonAdv!AQ70)</f>
        <v>0</v>
      </c>
      <c r="AR70" s="19">
        <f>SUM(DISPUTES_IndOS_Adv:DISPUTES_IndIS_NonAdv!AR70)</f>
        <v>0</v>
      </c>
      <c r="AS70" s="19">
        <f>SUM(DISPUTES_IndOS_Adv:DISPUTES_IndIS_NonAdv!AS70)</f>
        <v>0</v>
      </c>
      <c r="AT70" s="19">
        <f>SUM(DISPUTES_IndOS_Adv:DISPUTES_IndIS_NonAdv!AT70)</f>
        <v>0</v>
      </c>
      <c r="AU70" s="19">
        <f>SUM(DISPUTES_IndOS_Adv:DISPUTES_IndIS_NonAdv!AU70)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19">
        <f>SUM(DISPUTES_IndOS_Adv:DISPUTES_IndIS_NonAdv!F72)</f>
        <v>0</v>
      </c>
      <c r="G72" s="19">
        <f>SUM(DISPUTES_IndOS_Adv:DISPUTES_IndIS_NonAdv!G72)</f>
        <v>0</v>
      </c>
      <c r="H72" s="19">
        <f>SUM(DISPUTES_IndOS_Adv:DISPUTES_IndIS_NonAdv!H72)</f>
        <v>0</v>
      </c>
      <c r="I72" s="19">
        <f>SUM(DISPUTES_IndOS_Adv:DISPUTES_IndIS_NonAdv!I72)</f>
        <v>0</v>
      </c>
      <c r="J72" s="19">
        <f>SUM(DISPUTES_IndOS_Adv:DISPUTES_IndIS_NonAdv!J72)</f>
        <v>0</v>
      </c>
      <c r="K72" s="19">
        <f>SUM(DISPUTES_IndOS_Adv:DISPUTES_IndIS_NonAdv!K72)</f>
        <v>0</v>
      </c>
      <c r="L72" s="19">
        <f>SUM(DISPUTES_IndOS_Adv:DISPUTES_IndIS_NonAdv!L72)</f>
        <v>0</v>
      </c>
      <c r="M72" s="19">
        <f>SUM(DISPUTES_IndOS_Adv:DISPUTES_IndIS_NonAdv!M72)</f>
        <v>0</v>
      </c>
      <c r="N72" s="19">
        <f>SUM(DISPUTES_IndOS_Adv:DISPUTES_IndIS_NonAdv!N72)</f>
        <v>0</v>
      </c>
      <c r="O72" s="19">
        <f>SUM(DISPUTES_IndOS_Adv:DISPUTES_IndIS_NonAdv!O72)</f>
        <v>0</v>
      </c>
      <c r="P72" s="19">
        <f>SUM(DISPUTES_IndOS_Adv:DISPUTES_IndIS_NonAdv!P72)</f>
        <v>0</v>
      </c>
      <c r="Q72" s="19">
        <f>SUM(DISPUTES_IndOS_Adv:DISPUTES_IndIS_NonAdv!Q72)</f>
        <v>0</v>
      </c>
      <c r="R72" s="19">
        <f>SUM(DISPUTES_IndOS_Adv:DISPUTES_IndIS_NonAdv!R72)</f>
        <v>0</v>
      </c>
      <c r="S72" s="19">
        <f>SUM(DISPUTES_IndOS_Adv:DISPUTES_IndIS_NonAdv!S72)</f>
        <v>0</v>
      </c>
      <c r="T72" s="19">
        <f>SUM(DISPUTES_IndOS_Adv:DISPUTES_IndIS_NonAdv!T72)</f>
        <v>0</v>
      </c>
      <c r="U72" s="19">
        <f>SUM(DISPUTES_IndOS_Adv:DISPUTES_IndIS_NonAdv!U72)</f>
        <v>0</v>
      </c>
      <c r="V72" s="19">
        <f>SUM(DISPUTES_IndOS_Adv:DISPUTES_IndIS_NonAdv!V72)</f>
        <v>0</v>
      </c>
      <c r="W72" s="19">
        <f>SUM(DISPUTES_IndOS_Adv:DISPUTES_IndIS_NonAdv!W72)</f>
        <v>0</v>
      </c>
      <c r="X72" s="19">
        <f>SUM(DISPUTES_IndOS_Adv:DISPUTES_IndIS_NonAdv!X72)</f>
        <v>0</v>
      </c>
      <c r="Y72" s="19">
        <f>SUM(DISPUTES_IndOS_Adv:DISPUTES_IndIS_NonAdv!Y72)</f>
        <v>0</v>
      </c>
      <c r="Z72" s="19">
        <f>SUM(DISPUTES_IndOS_Adv:DISPUTES_IndIS_NonAdv!Z72)</f>
        <v>0</v>
      </c>
      <c r="AA72" s="19">
        <f>SUM(DISPUTES_IndOS_Adv:DISPUTES_IndIS_NonAdv!AA72)</f>
        <v>0</v>
      </c>
      <c r="AB72" s="19">
        <f>SUM(DISPUTES_IndOS_Adv:DISPUTES_IndIS_NonAdv!AB72)</f>
        <v>0</v>
      </c>
      <c r="AC72" s="19">
        <f>SUM(DISPUTES_IndOS_Adv:DISPUTES_IndIS_NonAdv!AC72)</f>
        <v>0</v>
      </c>
      <c r="AD72" s="19">
        <f>SUM(DISPUTES_IndOS_Adv:DISPUTES_IndIS_NonAdv!AD72)</f>
        <v>0</v>
      </c>
      <c r="AE72" s="19">
        <f>SUM(DISPUTES_IndOS_Adv:DISPUTES_IndIS_NonAdv!AE72)</f>
        <v>0</v>
      </c>
      <c r="AF72" s="19">
        <f>SUM(DISPUTES_IndOS_Adv:DISPUTES_IndIS_NonAdv!AF72)</f>
        <v>0</v>
      </c>
      <c r="AG72" s="19">
        <f>SUM(DISPUTES_IndOS_Adv:DISPUTES_IndIS_NonAdv!AG72)</f>
        <v>0</v>
      </c>
      <c r="AH72" s="19">
        <f>SUM(DISPUTES_IndOS_Adv:DISPUTES_IndIS_NonAdv!AH72)</f>
        <v>0</v>
      </c>
      <c r="AI72" s="19">
        <f>SUM(DISPUTES_IndOS_Adv:DISPUTES_IndIS_NonAdv!AI72)</f>
        <v>0</v>
      </c>
      <c r="AJ72" s="19">
        <f>SUM(DISPUTES_IndOS_Adv:DISPUTES_IndIS_NonAdv!AJ72)</f>
        <v>0</v>
      </c>
      <c r="AK72" s="19">
        <f>SUM(DISPUTES_IndOS_Adv:DISPUTES_IndIS_NonAdv!AK72)</f>
        <v>0</v>
      </c>
      <c r="AL72" s="19">
        <f>SUM(DISPUTES_IndOS_Adv:DISPUTES_IndIS_NonAdv!AL72)</f>
        <v>0</v>
      </c>
      <c r="AM72" s="19">
        <f>SUM(DISPUTES_IndOS_Adv:DISPUTES_IndIS_NonAdv!AM72)</f>
        <v>0</v>
      </c>
      <c r="AN72" s="19">
        <f>SUM(DISPUTES_IndOS_Adv:DISPUTES_IndIS_NonAdv!AN72)</f>
        <v>0</v>
      </c>
      <c r="AO72" s="19">
        <f>SUM(DISPUTES_IndOS_Adv:DISPUTES_IndIS_NonAdv!AO72)</f>
        <v>0</v>
      </c>
      <c r="AP72" s="19">
        <f>SUM(DISPUTES_IndOS_Adv:DISPUTES_IndIS_NonAdv!AP72)</f>
        <v>0</v>
      </c>
      <c r="AQ72" s="19">
        <f>SUM(DISPUTES_IndOS_Adv:DISPUTES_IndIS_NonAdv!AQ72)</f>
        <v>0</v>
      </c>
      <c r="AR72" s="19">
        <f>SUM(DISPUTES_IndOS_Adv:DISPUTES_IndIS_NonAdv!AR72)</f>
        <v>0</v>
      </c>
      <c r="AS72" s="19">
        <f>SUM(DISPUTES_IndOS_Adv:DISPUTES_IndIS_NonAdv!AS72)</f>
        <v>0</v>
      </c>
      <c r="AT72" s="19">
        <f>SUM(DISPUTES_IndOS_Adv:DISPUTES_IndIS_NonAdv!AT72)</f>
        <v>0</v>
      </c>
      <c r="AU72" s="19">
        <f>SUM(DISPUTES_IndOS_Adv:DISPUTES_IndIS_NonAdv!AU72)</f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>SUM(DISPUTES_IndOS_Adv:DISPUTES_IndIS_NonAdv!F74)</f>
        <v>0</v>
      </c>
      <c r="G74" s="52">
        <f>SUM(DISPUTES_IndOS_Adv:DISPUTES_IndIS_NonAdv!G74)</f>
        <v>0</v>
      </c>
      <c r="H74" s="52">
        <f>SUM(DISPUTES_IndOS_Adv:DISPUTES_IndIS_NonAdv!H74)</f>
        <v>0</v>
      </c>
      <c r="I74" s="52">
        <f>SUM(DISPUTES_IndOS_Adv:DISPUTES_IndIS_NonAdv!I74)</f>
        <v>0</v>
      </c>
      <c r="J74" s="52">
        <f>SUM(DISPUTES_IndOS_Adv:DISPUTES_IndIS_NonAdv!J74)</f>
        <v>0</v>
      </c>
      <c r="K74" s="52">
        <f>SUM(DISPUTES_IndOS_Adv:DISPUTES_IndIS_NonAdv!K74)</f>
        <v>0</v>
      </c>
      <c r="L74" s="52">
        <f>SUM(DISPUTES_IndOS_Adv:DISPUTES_IndIS_NonAdv!L74)</f>
        <v>0</v>
      </c>
      <c r="M74" s="52">
        <f>SUM(DISPUTES_IndOS_Adv:DISPUTES_IndIS_NonAdv!M74)</f>
        <v>0</v>
      </c>
      <c r="N74" s="52">
        <f>SUM(DISPUTES_IndOS_Adv:DISPUTES_IndIS_NonAdv!N74)</f>
        <v>0</v>
      </c>
      <c r="O74" s="52">
        <f>SUM(DISPUTES_IndOS_Adv:DISPUTES_IndIS_NonAdv!O74)</f>
        <v>0</v>
      </c>
      <c r="P74" s="52">
        <f>SUM(DISPUTES_IndOS_Adv:DISPUTES_IndIS_NonAdv!P74)</f>
        <v>0</v>
      </c>
      <c r="Q74" s="52">
        <f>SUM(DISPUTES_IndOS_Adv:DISPUTES_IndIS_NonAdv!Q74)</f>
        <v>0</v>
      </c>
      <c r="R74" s="52">
        <f>SUM(DISPUTES_IndOS_Adv:DISPUTES_IndIS_NonAdv!R74)</f>
        <v>0</v>
      </c>
      <c r="S74" s="52">
        <f>SUM(DISPUTES_IndOS_Adv:DISPUTES_IndIS_NonAdv!S74)</f>
        <v>0</v>
      </c>
      <c r="T74" s="52">
        <f>SUM(DISPUTES_IndOS_Adv:DISPUTES_IndIS_NonAdv!T74)</f>
        <v>0</v>
      </c>
      <c r="U74" s="52">
        <f>SUM(DISPUTES_IndOS_Adv:DISPUTES_IndIS_NonAdv!U74)</f>
        <v>0</v>
      </c>
      <c r="V74" s="52">
        <f>SUM(DISPUTES_IndOS_Adv:DISPUTES_IndIS_NonAdv!V74)</f>
        <v>0</v>
      </c>
      <c r="W74" s="52">
        <f>SUM(DISPUTES_IndOS_Adv:DISPUTES_IndIS_NonAdv!W74)</f>
        <v>0</v>
      </c>
      <c r="X74" s="52">
        <f>SUM(DISPUTES_IndOS_Adv:DISPUTES_IndIS_NonAdv!X74)</f>
        <v>0</v>
      </c>
      <c r="Y74" s="52">
        <f>SUM(DISPUTES_IndOS_Adv:DISPUTES_IndIS_NonAdv!Y74)</f>
        <v>0</v>
      </c>
      <c r="Z74" s="52">
        <f>SUM(DISPUTES_IndOS_Adv:DISPUTES_IndIS_NonAdv!Z74)</f>
        <v>0</v>
      </c>
      <c r="AA74" s="52">
        <f>SUM(DISPUTES_IndOS_Adv:DISPUTES_IndIS_NonAdv!AA74)</f>
        <v>0</v>
      </c>
      <c r="AB74" s="52">
        <f>SUM(DISPUTES_IndOS_Adv:DISPUTES_IndIS_NonAdv!AB74)</f>
        <v>0</v>
      </c>
      <c r="AC74" s="52">
        <f>SUM(DISPUTES_IndOS_Adv:DISPUTES_IndIS_NonAdv!AC74)</f>
        <v>0</v>
      </c>
      <c r="AD74" s="52">
        <f>SUM(DISPUTES_IndOS_Adv:DISPUTES_IndIS_NonAdv!AD74)</f>
        <v>0</v>
      </c>
      <c r="AE74" s="52">
        <f>SUM(DISPUTES_IndOS_Adv:DISPUTES_IndIS_NonAdv!AE74)</f>
        <v>0</v>
      </c>
      <c r="AF74" s="52">
        <f>SUM(DISPUTES_IndOS_Adv:DISPUTES_IndIS_NonAdv!AF74)</f>
        <v>0</v>
      </c>
      <c r="AG74" s="52">
        <f>SUM(DISPUTES_IndOS_Adv:DISPUTES_IndIS_NonAdv!AG74)</f>
        <v>0</v>
      </c>
      <c r="AH74" s="52">
        <f>SUM(DISPUTES_IndOS_Adv:DISPUTES_IndIS_NonAdv!AH74)</f>
        <v>0</v>
      </c>
      <c r="AI74" s="52">
        <f>SUM(DISPUTES_IndOS_Adv:DISPUTES_IndIS_NonAdv!AI74)</f>
        <v>0</v>
      </c>
      <c r="AJ74" s="52">
        <f>SUM(DISPUTES_IndOS_Adv:DISPUTES_IndIS_NonAdv!AJ74)</f>
        <v>0</v>
      </c>
      <c r="AK74" s="52">
        <f>SUM(DISPUTES_IndOS_Adv:DISPUTES_IndIS_NonAdv!AK74)</f>
        <v>0</v>
      </c>
      <c r="AL74" s="52">
        <f>SUM(DISPUTES_IndOS_Adv:DISPUTES_IndIS_NonAdv!AL74)</f>
        <v>0</v>
      </c>
      <c r="AM74" s="52">
        <f>SUM(DISPUTES_IndOS_Adv:DISPUTES_IndIS_NonAdv!AM74)</f>
        <v>0</v>
      </c>
      <c r="AN74" s="52">
        <f>SUM(DISPUTES_IndOS_Adv:DISPUTES_IndIS_NonAdv!AN74)</f>
        <v>0</v>
      </c>
      <c r="AO74" s="52">
        <f>SUM(DISPUTES_IndOS_Adv:DISPUTES_IndIS_NonAdv!AO74)</f>
        <v>0</v>
      </c>
      <c r="AP74" s="52">
        <f>SUM(DISPUTES_IndOS_Adv:DISPUTES_IndIS_NonAdv!AP74)</f>
        <v>0</v>
      </c>
      <c r="AQ74" s="52">
        <f>SUM(DISPUTES_IndOS_Adv:DISPUTES_IndIS_NonAdv!AQ74)</f>
        <v>0</v>
      </c>
      <c r="AR74" s="52">
        <f>SUM(DISPUTES_IndOS_Adv:DISPUTES_IndIS_NonAdv!AR74)</f>
        <v>0</v>
      </c>
      <c r="AS74" s="52">
        <f>SUM(DISPUTES_IndOS_Adv:DISPUTES_IndIS_NonAdv!AS74)</f>
        <v>0</v>
      </c>
      <c r="AT74" s="52">
        <f>SUM(DISPUTES_IndOS_Adv:DISPUTES_IndIS_NonAdv!AT74)</f>
        <v>0</v>
      </c>
      <c r="AU74" s="52">
        <f>SUM(DISPUTES_IndOS_Adv:DISPUTES_IndIS_NonAdv!AU74)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9">
        <f>SUM(DISPUTES_IndOS_Adv:DISPUTES_IndIS_NonAdv!F78)</f>
        <v>0</v>
      </c>
      <c r="G78" s="19">
        <f>SUM(DISPUTES_IndOS_Adv:DISPUTES_IndIS_NonAdv!G78)</f>
        <v>0</v>
      </c>
      <c r="H78" s="19">
        <f>SUM(DISPUTES_IndOS_Adv:DISPUTES_IndIS_NonAdv!H78)</f>
        <v>0</v>
      </c>
      <c r="I78" s="19">
        <f>SUM(DISPUTES_IndOS_Adv:DISPUTES_IndIS_NonAdv!I78)</f>
        <v>0</v>
      </c>
      <c r="J78" s="19">
        <f>SUM(DISPUTES_IndOS_Adv:DISPUTES_IndIS_NonAdv!J78)</f>
        <v>0</v>
      </c>
      <c r="K78" s="19">
        <f>SUM(DISPUTES_IndOS_Adv:DISPUTES_IndIS_NonAdv!K78)</f>
        <v>0</v>
      </c>
      <c r="L78" s="19">
        <f>SUM(DISPUTES_IndOS_Adv:DISPUTES_IndIS_NonAdv!L78)</f>
        <v>0</v>
      </c>
      <c r="M78" s="19">
        <f>SUM(DISPUTES_IndOS_Adv:DISPUTES_IndIS_NonAdv!M78)</f>
        <v>0</v>
      </c>
      <c r="N78" s="19">
        <f>SUM(DISPUTES_IndOS_Adv:DISPUTES_IndIS_NonAdv!N78)</f>
        <v>0</v>
      </c>
      <c r="O78" s="19">
        <f>SUM(DISPUTES_IndOS_Adv:DISPUTES_IndIS_NonAdv!O78)</f>
        <v>0</v>
      </c>
      <c r="P78" s="19">
        <f>SUM(DISPUTES_IndOS_Adv:DISPUTES_IndIS_NonAdv!P78)</f>
        <v>0</v>
      </c>
      <c r="Q78" s="19">
        <f>SUM(DISPUTES_IndOS_Adv:DISPUTES_IndIS_NonAdv!Q78)</f>
        <v>0</v>
      </c>
      <c r="R78" s="19">
        <f>SUM(DISPUTES_IndOS_Adv:DISPUTES_IndIS_NonAdv!R78)</f>
        <v>0</v>
      </c>
      <c r="S78" s="19">
        <f>SUM(DISPUTES_IndOS_Adv:DISPUTES_IndIS_NonAdv!S78)</f>
        <v>0</v>
      </c>
      <c r="T78" s="19">
        <f>SUM(DISPUTES_IndOS_Adv:DISPUTES_IndIS_NonAdv!T78)</f>
        <v>0</v>
      </c>
      <c r="U78" s="19">
        <f>SUM(DISPUTES_IndOS_Adv:DISPUTES_IndIS_NonAdv!U78)</f>
        <v>0</v>
      </c>
      <c r="V78" s="19">
        <f>SUM(DISPUTES_IndOS_Adv:DISPUTES_IndIS_NonAdv!V78)</f>
        <v>0</v>
      </c>
      <c r="W78" s="19">
        <f>SUM(DISPUTES_IndOS_Adv:DISPUTES_IndIS_NonAdv!W78)</f>
        <v>0</v>
      </c>
      <c r="X78" s="19">
        <f>SUM(DISPUTES_IndOS_Adv:DISPUTES_IndIS_NonAdv!X78)</f>
        <v>0</v>
      </c>
      <c r="Y78" s="19">
        <f>SUM(DISPUTES_IndOS_Adv:DISPUTES_IndIS_NonAdv!Y78)</f>
        <v>0</v>
      </c>
      <c r="Z78" s="19">
        <f>SUM(DISPUTES_IndOS_Adv:DISPUTES_IndIS_NonAdv!Z78)</f>
        <v>0</v>
      </c>
      <c r="AA78" s="19">
        <f>SUM(DISPUTES_IndOS_Adv:DISPUTES_IndIS_NonAdv!AA78)</f>
        <v>0</v>
      </c>
      <c r="AB78" s="19">
        <f>SUM(DISPUTES_IndOS_Adv:DISPUTES_IndIS_NonAdv!AB78)</f>
        <v>0</v>
      </c>
      <c r="AC78" s="19">
        <f>SUM(DISPUTES_IndOS_Adv:DISPUTES_IndIS_NonAdv!AC78)</f>
        <v>0</v>
      </c>
      <c r="AD78" s="19">
        <f>SUM(DISPUTES_IndOS_Adv:DISPUTES_IndIS_NonAdv!AD78)</f>
        <v>0</v>
      </c>
      <c r="AE78" s="19">
        <f>SUM(DISPUTES_IndOS_Adv:DISPUTES_IndIS_NonAdv!AE78)</f>
        <v>0</v>
      </c>
      <c r="AF78" s="19">
        <f>SUM(DISPUTES_IndOS_Adv:DISPUTES_IndIS_NonAdv!AF78)</f>
        <v>0</v>
      </c>
      <c r="AG78" s="19">
        <f>SUM(DISPUTES_IndOS_Adv:DISPUTES_IndIS_NonAdv!AG78)</f>
        <v>0</v>
      </c>
      <c r="AH78" s="19">
        <f>SUM(DISPUTES_IndOS_Adv:DISPUTES_IndIS_NonAdv!AH78)</f>
        <v>0</v>
      </c>
      <c r="AI78" s="19">
        <f>SUM(DISPUTES_IndOS_Adv:DISPUTES_IndIS_NonAdv!AI78)</f>
        <v>0</v>
      </c>
      <c r="AJ78" s="19">
        <f>SUM(DISPUTES_IndOS_Adv:DISPUTES_IndIS_NonAdv!AJ78)</f>
        <v>0</v>
      </c>
      <c r="AK78" s="19">
        <f>SUM(DISPUTES_IndOS_Adv:DISPUTES_IndIS_NonAdv!AK78)</f>
        <v>0</v>
      </c>
      <c r="AL78" s="19">
        <f>SUM(DISPUTES_IndOS_Adv:DISPUTES_IndIS_NonAdv!AL78)</f>
        <v>0</v>
      </c>
      <c r="AM78" s="19">
        <f>SUM(DISPUTES_IndOS_Adv:DISPUTES_IndIS_NonAdv!AM78)</f>
        <v>0</v>
      </c>
      <c r="AN78" s="19">
        <f>SUM(DISPUTES_IndOS_Adv:DISPUTES_IndIS_NonAdv!AN78)</f>
        <v>0</v>
      </c>
      <c r="AO78" s="19">
        <f>SUM(DISPUTES_IndOS_Adv:DISPUTES_IndIS_NonAdv!AO78)</f>
        <v>0</v>
      </c>
      <c r="AP78" s="19">
        <f>SUM(DISPUTES_IndOS_Adv:DISPUTES_IndIS_NonAdv!AP78)</f>
        <v>0</v>
      </c>
      <c r="AQ78" s="19">
        <f>SUM(DISPUTES_IndOS_Adv:DISPUTES_IndIS_NonAdv!AQ78)</f>
        <v>0</v>
      </c>
      <c r="AR78" s="19">
        <f>SUM(DISPUTES_IndOS_Adv:DISPUTES_IndIS_NonAdv!AR78)</f>
        <v>0</v>
      </c>
      <c r="AS78" s="19">
        <f>SUM(DISPUTES_IndOS_Adv:DISPUTES_IndIS_NonAdv!AS78)</f>
        <v>0</v>
      </c>
      <c r="AT78" s="19">
        <f>SUM(DISPUTES_IndOS_Adv:DISPUTES_IndIS_NonAdv!AT78)</f>
        <v>0</v>
      </c>
      <c r="AU78" s="19">
        <f>SUM(DISPUTES_IndOS_Adv:DISPUTES_IndIS_NonAdv!AU78)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19">
        <f>SUM(DISPUTES_IndOS_Adv:DISPUTES_IndIS_NonAdv!F80)</f>
        <v>0</v>
      </c>
      <c r="G80" s="19">
        <f>SUM(DISPUTES_IndOS_Adv:DISPUTES_IndIS_NonAdv!G80)</f>
        <v>0</v>
      </c>
      <c r="H80" s="19">
        <f>SUM(DISPUTES_IndOS_Adv:DISPUTES_IndIS_NonAdv!H80)</f>
        <v>0</v>
      </c>
      <c r="I80" s="19">
        <f>SUM(DISPUTES_IndOS_Adv:DISPUTES_IndIS_NonAdv!I80)</f>
        <v>0</v>
      </c>
      <c r="J80" s="19">
        <f>SUM(DISPUTES_IndOS_Adv:DISPUTES_IndIS_NonAdv!J80)</f>
        <v>0</v>
      </c>
      <c r="K80" s="19">
        <f>SUM(DISPUTES_IndOS_Adv:DISPUTES_IndIS_NonAdv!K80)</f>
        <v>0</v>
      </c>
      <c r="L80" s="19">
        <f>SUM(DISPUTES_IndOS_Adv:DISPUTES_IndIS_NonAdv!L80)</f>
        <v>0</v>
      </c>
      <c r="M80" s="19">
        <f>SUM(DISPUTES_IndOS_Adv:DISPUTES_IndIS_NonAdv!M80)</f>
        <v>0</v>
      </c>
      <c r="N80" s="19">
        <f>SUM(DISPUTES_IndOS_Adv:DISPUTES_IndIS_NonAdv!N80)</f>
        <v>0</v>
      </c>
      <c r="O80" s="19">
        <f>SUM(DISPUTES_IndOS_Adv:DISPUTES_IndIS_NonAdv!O80)</f>
        <v>0</v>
      </c>
      <c r="P80" s="19">
        <f>SUM(DISPUTES_IndOS_Adv:DISPUTES_IndIS_NonAdv!P80)</f>
        <v>0</v>
      </c>
      <c r="Q80" s="19">
        <f>SUM(DISPUTES_IndOS_Adv:DISPUTES_IndIS_NonAdv!Q80)</f>
        <v>0</v>
      </c>
      <c r="R80" s="19">
        <f>SUM(DISPUTES_IndOS_Adv:DISPUTES_IndIS_NonAdv!R80)</f>
        <v>0</v>
      </c>
      <c r="S80" s="19">
        <f>SUM(DISPUTES_IndOS_Adv:DISPUTES_IndIS_NonAdv!S80)</f>
        <v>0</v>
      </c>
      <c r="T80" s="19">
        <f>SUM(DISPUTES_IndOS_Adv:DISPUTES_IndIS_NonAdv!T80)</f>
        <v>0</v>
      </c>
      <c r="U80" s="19">
        <f>SUM(DISPUTES_IndOS_Adv:DISPUTES_IndIS_NonAdv!U80)</f>
        <v>0</v>
      </c>
      <c r="V80" s="19">
        <f>SUM(DISPUTES_IndOS_Adv:DISPUTES_IndIS_NonAdv!V80)</f>
        <v>0</v>
      </c>
      <c r="W80" s="19">
        <f>SUM(DISPUTES_IndOS_Adv:DISPUTES_IndIS_NonAdv!W80)</f>
        <v>0</v>
      </c>
      <c r="X80" s="19">
        <f>SUM(DISPUTES_IndOS_Adv:DISPUTES_IndIS_NonAdv!X80)</f>
        <v>0</v>
      </c>
      <c r="Y80" s="19">
        <f>SUM(DISPUTES_IndOS_Adv:DISPUTES_IndIS_NonAdv!Y80)</f>
        <v>0</v>
      </c>
      <c r="Z80" s="19">
        <f>SUM(DISPUTES_IndOS_Adv:DISPUTES_IndIS_NonAdv!Z80)</f>
        <v>0</v>
      </c>
      <c r="AA80" s="19">
        <f>SUM(DISPUTES_IndOS_Adv:DISPUTES_IndIS_NonAdv!AA80)</f>
        <v>0</v>
      </c>
      <c r="AB80" s="19">
        <f>SUM(DISPUTES_IndOS_Adv:DISPUTES_IndIS_NonAdv!AB80)</f>
        <v>0</v>
      </c>
      <c r="AC80" s="19">
        <f>SUM(DISPUTES_IndOS_Adv:DISPUTES_IndIS_NonAdv!AC80)</f>
        <v>0</v>
      </c>
      <c r="AD80" s="19">
        <f>SUM(DISPUTES_IndOS_Adv:DISPUTES_IndIS_NonAdv!AD80)</f>
        <v>0</v>
      </c>
      <c r="AE80" s="19">
        <f>SUM(DISPUTES_IndOS_Adv:DISPUTES_IndIS_NonAdv!AE80)</f>
        <v>0</v>
      </c>
      <c r="AF80" s="19">
        <f>SUM(DISPUTES_IndOS_Adv:DISPUTES_IndIS_NonAdv!AF80)</f>
        <v>0</v>
      </c>
      <c r="AG80" s="19">
        <f>SUM(DISPUTES_IndOS_Adv:DISPUTES_IndIS_NonAdv!AG80)</f>
        <v>0</v>
      </c>
      <c r="AH80" s="19">
        <f>SUM(DISPUTES_IndOS_Adv:DISPUTES_IndIS_NonAdv!AH80)</f>
        <v>0</v>
      </c>
      <c r="AI80" s="19">
        <f>SUM(DISPUTES_IndOS_Adv:DISPUTES_IndIS_NonAdv!AI80)</f>
        <v>0</v>
      </c>
      <c r="AJ80" s="19">
        <f>SUM(DISPUTES_IndOS_Adv:DISPUTES_IndIS_NonAdv!AJ80)</f>
        <v>0</v>
      </c>
      <c r="AK80" s="19">
        <f>SUM(DISPUTES_IndOS_Adv:DISPUTES_IndIS_NonAdv!AK80)</f>
        <v>0</v>
      </c>
      <c r="AL80" s="19">
        <f>SUM(DISPUTES_IndOS_Adv:DISPUTES_IndIS_NonAdv!AL80)</f>
        <v>0</v>
      </c>
      <c r="AM80" s="19">
        <f>SUM(DISPUTES_IndOS_Adv:DISPUTES_IndIS_NonAdv!AM80)</f>
        <v>0</v>
      </c>
      <c r="AN80" s="19">
        <f>SUM(DISPUTES_IndOS_Adv:DISPUTES_IndIS_NonAdv!AN80)</f>
        <v>0</v>
      </c>
      <c r="AO80" s="19">
        <f>SUM(DISPUTES_IndOS_Adv:DISPUTES_IndIS_NonAdv!AO80)</f>
        <v>0</v>
      </c>
      <c r="AP80" s="19">
        <f>SUM(DISPUTES_IndOS_Adv:DISPUTES_IndIS_NonAdv!AP80)</f>
        <v>0</v>
      </c>
      <c r="AQ80" s="19">
        <f>SUM(DISPUTES_IndOS_Adv:DISPUTES_IndIS_NonAdv!AQ80)</f>
        <v>0</v>
      </c>
      <c r="AR80" s="19">
        <f>SUM(DISPUTES_IndOS_Adv:DISPUTES_IndIS_NonAdv!AR80)</f>
        <v>0</v>
      </c>
      <c r="AS80" s="19">
        <f>SUM(DISPUTES_IndOS_Adv:DISPUTES_IndIS_NonAdv!AS80)</f>
        <v>0</v>
      </c>
      <c r="AT80" s="19">
        <f>SUM(DISPUTES_IndOS_Adv:DISPUTES_IndIS_NonAdv!AT80)</f>
        <v>0</v>
      </c>
      <c r="AU80" s="19">
        <f>SUM(DISPUTES_IndOS_Adv:DISPUTES_IndIS_NonAdv!AU80)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9">
        <f>SUM(DISPUTES_IndOS_Adv:DISPUTES_IndIS_NonAdv!F81)</f>
        <v>0</v>
      </c>
      <c r="G81" s="19">
        <f>SUM(DISPUTES_IndOS_Adv:DISPUTES_IndIS_NonAdv!G81)</f>
        <v>0</v>
      </c>
      <c r="H81" s="19">
        <f>SUM(DISPUTES_IndOS_Adv:DISPUTES_IndIS_NonAdv!H81)</f>
        <v>0</v>
      </c>
      <c r="I81" s="19">
        <f>SUM(DISPUTES_IndOS_Adv:DISPUTES_IndIS_NonAdv!I81)</f>
        <v>0</v>
      </c>
      <c r="J81" s="19">
        <f>SUM(DISPUTES_IndOS_Adv:DISPUTES_IndIS_NonAdv!J81)</f>
        <v>0</v>
      </c>
      <c r="K81" s="19">
        <f>SUM(DISPUTES_IndOS_Adv:DISPUTES_IndIS_NonAdv!K81)</f>
        <v>0</v>
      </c>
      <c r="L81" s="19">
        <f>SUM(DISPUTES_IndOS_Adv:DISPUTES_IndIS_NonAdv!L81)</f>
        <v>0</v>
      </c>
      <c r="M81" s="19">
        <f>SUM(DISPUTES_IndOS_Adv:DISPUTES_IndIS_NonAdv!M81)</f>
        <v>0</v>
      </c>
      <c r="N81" s="19">
        <f>SUM(DISPUTES_IndOS_Adv:DISPUTES_IndIS_NonAdv!N81)</f>
        <v>0</v>
      </c>
      <c r="O81" s="19">
        <f>SUM(DISPUTES_IndOS_Adv:DISPUTES_IndIS_NonAdv!O81)</f>
        <v>0</v>
      </c>
      <c r="P81" s="19">
        <f>SUM(DISPUTES_IndOS_Adv:DISPUTES_IndIS_NonAdv!P81)</f>
        <v>0</v>
      </c>
      <c r="Q81" s="19">
        <f>SUM(DISPUTES_IndOS_Adv:DISPUTES_IndIS_NonAdv!Q81)</f>
        <v>0</v>
      </c>
      <c r="R81" s="19">
        <f>SUM(DISPUTES_IndOS_Adv:DISPUTES_IndIS_NonAdv!R81)</f>
        <v>0</v>
      </c>
      <c r="S81" s="19">
        <f>SUM(DISPUTES_IndOS_Adv:DISPUTES_IndIS_NonAdv!S81)</f>
        <v>0</v>
      </c>
      <c r="T81" s="19">
        <f>SUM(DISPUTES_IndOS_Adv:DISPUTES_IndIS_NonAdv!T81)</f>
        <v>0</v>
      </c>
      <c r="U81" s="19">
        <f>SUM(DISPUTES_IndOS_Adv:DISPUTES_IndIS_NonAdv!U81)</f>
        <v>0</v>
      </c>
      <c r="V81" s="19">
        <f>SUM(DISPUTES_IndOS_Adv:DISPUTES_IndIS_NonAdv!V81)</f>
        <v>0</v>
      </c>
      <c r="W81" s="19">
        <f>SUM(DISPUTES_IndOS_Adv:DISPUTES_IndIS_NonAdv!W81)</f>
        <v>0</v>
      </c>
      <c r="X81" s="19">
        <f>SUM(DISPUTES_IndOS_Adv:DISPUTES_IndIS_NonAdv!X81)</f>
        <v>0</v>
      </c>
      <c r="Y81" s="19">
        <f>SUM(DISPUTES_IndOS_Adv:DISPUTES_IndIS_NonAdv!Y81)</f>
        <v>0</v>
      </c>
      <c r="Z81" s="19">
        <f>SUM(DISPUTES_IndOS_Adv:DISPUTES_IndIS_NonAdv!Z81)</f>
        <v>0</v>
      </c>
      <c r="AA81" s="19">
        <f>SUM(DISPUTES_IndOS_Adv:DISPUTES_IndIS_NonAdv!AA81)</f>
        <v>0</v>
      </c>
      <c r="AB81" s="19">
        <f>SUM(DISPUTES_IndOS_Adv:DISPUTES_IndIS_NonAdv!AB81)</f>
        <v>0</v>
      </c>
      <c r="AC81" s="19">
        <f>SUM(DISPUTES_IndOS_Adv:DISPUTES_IndIS_NonAdv!AC81)</f>
        <v>0</v>
      </c>
      <c r="AD81" s="19">
        <f>SUM(DISPUTES_IndOS_Adv:DISPUTES_IndIS_NonAdv!AD81)</f>
        <v>0</v>
      </c>
      <c r="AE81" s="19">
        <f>SUM(DISPUTES_IndOS_Adv:DISPUTES_IndIS_NonAdv!AE81)</f>
        <v>0</v>
      </c>
      <c r="AF81" s="19">
        <f>SUM(DISPUTES_IndOS_Adv:DISPUTES_IndIS_NonAdv!AF81)</f>
        <v>0</v>
      </c>
      <c r="AG81" s="19">
        <f>SUM(DISPUTES_IndOS_Adv:DISPUTES_IndIS_NonAdv!AG81)</f>
        <v>0</v>
      </c>
      <c r="AH81" s="19">
        <f>SUM(DISPUTES_IndOS_Adv:DISPUTES_IndIS_NonAdv!AH81)</f>
        <v>0</v>
      </c>
      <c r="AI81" s="19">
        <f>SUM(DISPUTES_IndOS_Adv:DISPUTES_IndIS_NonAdv!AI81)</f>
        <v>0</v>
      </c>
      <c r="AJ81" s="19">
        <f>SUM(DISPUTES_IndOS_Adv:DISPUTES_IndIS_NonAdv!AJ81)</f>
        <v>0</v>
      </c>
      <c r="AK81" s="19">
        <f>SUM(DISPUTES_IndOS_Adv:DISPUTES_IndIS_NonAdv!AK81)</f>
        <v>0</v>
      </c>
      <c r="AL81" s="19">
        <f>SUM(DISPUTES_IndOS_Adv:DISPUTES_IndIS_NonAdv!AL81)</f>
        <v>0</v>
      </c>
      <c r="AM81" s="19">
        <f>SUM(DISPUTES_IndOS_Adv:DISPUTES_IndIS_NonAdv!AM81)</f>
        <v>0</v>
      </c>
      <c r="AN81" s="19">
        <f>SUM(DISPUTES_IndOS_Adv:DISPUTES_IndIS_NonAdv!AN81)</f>
        <v>0</v>
      </c>
      <c r="AO81" s="19">
        <f>SUM(DISPUTES_IndOS_Adv:DISPUTES_IndIS_NonAdv!AO81)</f>
        <v>0</v>
      </c>
      <c r="AP81" s="19">
        <f>SUM(DISPUTES_IndOS_Adv:DISPUTES_IndIS_NonAdv!AP81)</f>
        <v>0</v>
      </c>
      <c r="AQ81" s="19">
        <f>SUM(DISPUTES_IndOS_Adv:DISPUTES_IndIS_NonAdv!AQ81)</f>
        <v>0</v>
      </c>
      <c r="AR81" s="19">
        <f>SUM(DISPUTES_IndOS_Adv:DISPUTES_IndIS_NonAdv!AR81)</f>
        <v>0</v>
      </c>
      <c r="AS81" s="19">
        <f>SUM(DISPUTES_IndOS_Adv:DISPUTES_IndIS_NonAdv!AS81)</f>
        <v>0</v>
      </c>
      <c r="AT81" s="19">
        <f>SUM(DISPUTES_IndOS_Adv:DISPUTES_IndIS_NonAdv!AT81)</f>
        <v>0</v>
      </c>
      <c r="AU81" s="19">
        <f>SUM(DISPUTES_IndOS_Adv:DISPUTES_IndIS_NonAdv!AU81)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9">
        <f>SUM(DISPUTES_IndOS_Adv:DISPUTES_IndIS_NonAdv!F82)</f>
        <v>0</v>
      </c>
      <c r="G82" s="19">
        <f>SUM(DISPUTES_IndOS_Adv:DISPUTES_IndIS_NonAdv!G82)</f>
        <v>0</v>
      </c>
      <c r="H82" s="19">
        <f>SUM(DISPUTES_IndOS_Adv:DISPUTES_IndIS_NonAdv!H82)</f>
        <v>0</v>
      </c>
      <c r="I82" s="19">
        <f>SUM(DISPUTES_IndOS_Adv:DISPUTES_IndIS_NonAdv!I82)</f>
        <v>0</v>
      </c>
      <c r="J82" s="19">
        <f>SUM(DISPUTES_IndOS_Adv:DISPUTES_IndIS_NonAdv!J82)</f>
        <v>0</v>
      </c>
      <c r="K82" s="19">
        <f>SUM(DISPUTES_IndOS_Adv:DISPUTES_IndIS_NonAdv!K82)</f>
        <v>0</v>
      </c>
      <c r="L82" s="19">
        <f>SUM(DISPUTES_IndOS_Adv:DISPUTES_IndIS_NonAdv!L82)</f>
        <v>0</v>
      </c>
      <c r="M82" s="19">
        <f>SUM(DISPUTES_IndOS_Adv:DISPUTES_IndIS_NonAdv!M82)</f>
        <v>0</v>
      </c>
      <c r="N82" s="19">
        <f>SUM(DISPUTES_IndOS_Adv:DISPUTES_IndIS_NonAdv!N82)</f>
        <v>0</v>
      </c>
      <c r="O82" s="19">
        <f>SUM(DISPUTES_IndOS_Adv:DISPUTES_IndIS_NonAdv!O82)</f>
        <v>0</v>
      </c>
      <c r="P82" s="19">
        <f>SUM(DISPUTES_IndOS_Adv:DISPUTES_IndIS_NonAdv!P82)</f>
        <v>0</v>
      </c>
      <c r="Q82" s="19">
        <f>SUM(DISPUTES_IndOS_Adv:DISPUTES_IndIS_NonAdv!Q82)</f>
        <v>0</v>
      </c>
      <c r="R82" s="19">
        <f>SUM(DISPUTES_IndOS_Adv:DISPUTES_IndIS_NonAdv!R82)</f>
        <v>0</v>
      </c>
      <c r="S82" s="19">
        <f>SUM(DISPUTES_IndOS_Adv:DISPUTES_IndIS_NonAdv!S82)</f>
        <v>0</v>
      </c>
      <c r="T82" s="19">
        <f>SUM(DISPUTES_IndOS_Adv:DISPUTES_IndIS_NonAdv!T82)</f>
        <v>0</v>
      </c>
      <c r="U82" s="19">
        <f>SUM(DISPUTES_IndOS_Adv:DISPUTES_IndIS_NonAdv!U82)</f>
        <v>0</v>
      </c>
      <c r="V82" s="19">
        <f>SUM(DISPUTES_IndOS_Adv:DISPUTES_IndIS_NonAdv!V82)</f>
        <v>0</v>
      </c>
      <c r="W82" s="19">
        <f>SUM(DISPUTES_IndOS_Adv:DISPUTES_IndIS_NonAdv!W82)</f>
        <v>0</v>
      </c>
      <c r="X82" s="19">
        <f>SUM(DISPUTES_IndOS_Adv:DISPUTES_IndIS_NonAdv!X82)</f>
        <v>0</v>
      </c>
      <c r="Y82" s="19">
        <f>SUM(DISPUTES_IndOS_Adv:DISPUTES_IndIS_NonAdv!Y82)</f>
        <v>0</v>
      </c>
      <c r="Z82" s="19">
        <f>SUM(DISPUTES_IndOS_Adv:DISPUTES_IndIS_NonAdv!Z82)</f>
        <v>0</v>
      </c>
      <c r="AA82" s="19">
        <f>SUM(DISPUTES_IndOS_Adv:DISPUTES_IndIS_NonAdv!AA82)</f>
        <v>0</v>
      </c>
      <c r="AB82" s="19">
        <f>SUM(DISPUTES_IndOS_Adv:DISPUTES_IndIS_NonAdv!AB82)</f>
        <v>0</v>
      </c>
      <c r="AC82" s="19">
        <f>SUM(DISPUTES_IndOS_Adv:DISPUTES_IndIS_NonAdv!AC82)</f>
        <v>0</v>
      </c>
      <c r="AD82" s="19">
        <f>SUM(DISPUTES_IndOS_Adv:DISPUTES_IndIS_NonAdv!AD82)</f>
        <v>0</v>
      </c>
      <c r="AE82" s="19">
        <f>SUM(DISPUTES_IndOS_Adv:DISPUTES_IndIS_NonAdv!AE82)</f>
        <v>0</v>
      </c>
      <c r="AF82" s="19">
        <f>SUM(DISPUTES_IndOS_Adv:DISPUTES_IndIS_NonAdv!AF82)</f>
        <v>0</v>
      </c>
      <c r="AG82" s="19">
        <f>SUM(DISPUTES_IndOS_Adv:DISPUTES_IndIS_NonAdv!AG82)</f>
        <v>0</v>
      </c>
      <c r="AH82" s="19">
        <f>SUM(DISPUTES_IndOS_Adv:DISPUTES_IndIS_NonAdv!AH82)</f>
        <v>0</v>
      </c>
      <c r="AI82" s="19">
        <f>SUM(DISPUTES_IndOS_Adv:DISPUTES_IndIS_NonAdv!AI82)</f>
        <v>0</v>
      </c>
      <c r="AJ82" s="19">
        <f>SUM(DISPUTES_IndOS_Adv:DISPUTES_IndIS_NonAdv!AJ82)</f>
        <v>0</v>
      </c>
      <c r="AK82" s="19">
        <f>SUM(DISPUTES_IndOS_Adv:DISPUTES_IndIS_NonAdv!AK82)</f>
        <v>0</v>
      </c>
      <c r="AL82" s="19">
        <f>SUM(DISPUTES_IndOS_Adv:DISPUTES_IndIS_NonAdv!AL82)</f>
        <v>0</v>
      </c>
      <c r="AM82" s="19">
        <f>SUM(DISPUTES_IndOS_Adv:DISPUTES_IndIS_NonAdv!AM82)</f>
        <v>0</v>
      </c>
      <c r="AN82" s="19">
        <f>SUM(DISPUTES_IndOS_Adv:DISPUTES_IndIS_NonAdv!AN82)</f>
        <v>0</v>
      </c>
      <c r="AO82" s="19">
        <f>SUM(DISPUTES_IndOS_Adv:DISPUTES_IndIS_NonAdv!AO82)</f>
        <v>0</v>
      </c>
      <c r="AP82" s="19">
        <f>SUM(DISPUTES_IndOS_Adv:DISPUTES_IndIS_NonAdv!AP82)</f>
        <v>0</v>
      </c>
      <c r="AQ82" s="19">
        <f>SUM(DISPUTES_IndOS_Adv:DISPUTES_IndIS_NonAdv!AQ82)</f>
        <v>0</v>
      </c>
      <c r="AR82" s="19">
        <f>SUM(DISPUTES_IndOS_Adv:DISPUTES_IndIS_NonAdv!AR82)</f>
        <v>0</v>
      </c>
      <c r="AS82" s="19">
        <f>SUM(DISPUTES_IndOS_Adv:DISPUTES_IndIS_NonAdv!AS82)</f>
        <v>0</v>
      </c>
      <c r="AT82" s="19">
        <f>SUM(DISPUTES_IndOS_Adv:DISPUTES_IndIS_NonAdv!AT82)</f>
        <v>0</v>
      </c>
      <c r="AU82" s="19">
        <f>SUM(DISPUTES_IndOS_Adv:DISPUTES_IndIS_NonAdv!AU82)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9">
        <f>SUM(DISPUTES_IndOS_Adv:DISPUTES_IndIS_NonAdv!F83)</f>
        <v>0</v>
      </c>
      <c r="G83" s="19">
        <f>SUM(DISPUTES_IndOS_Adv:DISPUTES_IndIS_NonAdv!G83)</f>
        <v>0</v>
      </c>
      <c r="H83" s="19">
        <f>SUM(DISPUTES_IndOS_Adv:DISPUTES_IndIS_NonAdv!H83)</f>
        <v>0</v>
      </c>
      <c r="I83" s="19">
        <f>SUM(DISPUTES_IndOS_Adv:DISPUTES_IndIS_NonAdv!I83)</f>
        <v>0</v>
      </c>
      <c r="J83" s="19">
        <f>SUM(DISPUTES_IndOS_Adv:DISPUTES_IndIS_NonAdv!J83)</f>
        <v>0</v>
      </c>
      <c r="K83" s="19">
        <f>SUM(DISPUTES_IndOS_Adv:DISPUTES_IndIS_NonAdv!K83)</f>
        <v>0</v>
      </c>
      <c r="L83" s="19">
        <f>SUM(DISPUTES_IndOS_Adv:DISPUTES_IndIS_NonAdv!L83)</f>
        <v>0</v>
      </c>
      <c r="M83" s="19">
        <f>SUM(DISPUTES_IndOS_Adv:DISPUTES_IndIS_NonAdv!M83)</f>
        <v>0</v>
      </c>
      <c r="N83" s="19">
        <f>SUM(DISPUTES_IndOS_Adv:DISPUTES_IndIS_NonAdv!N83)</f>
        <v>0</v>
      </c>
      <c r="O83" s="19">
        <f>SUM(DISPUTES_IndOS_Adv:DISPUTES_IndIS_NonAdv!O83)</f>
        <v>0</v>
      </c>
      <c r="P83" s="19">
        <f>SUM(DISPUTES_IndOS_Adv:DISPUTES_IndIS_NonAdv!P83)</f>
        <v>0</v>
      </c>
      <c r="Q83" s="19">
        <f>SUM(DISPUTES_IndOS_Adv:DISPUTES_IndIS_NonAdv!Q83)</f>
        <v>0</v>
      </c>
      <c r="R83" s="19">
        <f>SUM(DISPUTES_IndOS_Adv:DISPUTES_IndIS_NonAdv!R83)</f>
        <v>0</v>
      </c>
      <c r="S83" s="19">
        <f>SUM(DISPUTES_IndOS_Adv:DISPUTES_IndIS_NonAdv!S83)</f>
        <v>0</v>
      </c>
      <c r="T83" s="19">
        <f>SUM(DISPUTES_IndOS_Adv:DISPUTES_IndIS_NonAdv!T83)</f>
        <v>0</v>
      </c>
      <c r="U83" s="19">
        <f>SUM(DISPUTES_IndOS_Adv:DISPUTES_IndIS_NonAdv!U83)</f>
        <v>0</v>
      </c>
      <c r="V83" s="19">
        <f>SUM(DISPUTES_IndOS_Adv:DISPUTES_IndIS_NonAdv!V83)</f>
        <v>0</v>
      </c>
      <c r="W83" s="19">
        <f>SUM(DISPUTES_IndOS_Adv:DISPUTES_IndIS_NonAdv!W83)</f>
        <v>0</v>
      </c>
      <c r="X83" s="19">
        <f>SUM(DISPUTES_IndOS_Adv:DISPUTES_IndIS_NonAdv!X83)</f>
        <v>0</v>
      </c>
      <c r="Y83" s="19">
        <f>SUM(DISPUTES_IndOS_Adv:DISPUTES_IndIS_NonAdv!Y83)</f>
        <v>0</v>
      </c>
      <c r="Z83" s="19">
        <f>SUM(DISPUTES_IndOS_Adv:DISPUTES_IndIS_NonAdv!Z83)</f>
        <v>0</v>
      </c>
      <c r="AA83" s="19">
        <f>SUM(DISPUTES_IndOS_Adv:DISPUTES_IndIS_NonAdv!AA83)</f>
        <v>0</v>
      </c>
      <c r="AB83" s="19">
        <f>SUM(DISPUTES_IndOS_Adv:DISPUTES_IndIS_NonAdv!AB83)</f>
        <v>0</v>
      </c>
      <c r="AC83" s="19">
        <f>SUM(DISPUTES_IndOS_Adv:DISPUTES_IndIS_NonAdv!AC83)</f>
        <v>0</v>
      </c>
      <c r="AD83" s="19">
        <f>SUM(DISPUTES_IndOS_Adv:DISPUTES_IndIS_NonAdv!AD83)</f>
        <v>0</v>
      </c>
      <c r="AE83" s="19">
        <f>SUM(DISPUTES_IndOS_Adv:DISPUTES_IndIS_NonAdv!AE83)</f>
        <v>0</v>
      </c>
      <c r="AF83" s="19">
        <f>SUM(DISPUTES_IndOS_Adv:DISPUTES_IndIS_NonAdv!AF83)</f>
        <v>0</v>
      </c>
      <c r="AG83" s="19">
        <f>SUM(DISPUTES_IndOS_Adv:DISPUTES_IndIS_NonAdv!AG83)</f>
        <v>0</v>
      </c>
      <c r="AH83" s="19">
        <f>SUM(DISPUTES_IndOS_Adv:DISPUTES_IndIS_NonAdv!AH83)</f>
        <v>0</v>
      </c>
      <c r="AI83" s="19">
        <f>SUM(DISPUTES_IndOS_Adv:DISPUTES_IndIS_NonAdv!AI83)</f>
        <v>0</v>
      </c>
      <c r="AJ83" s="19">
        <f>SUM(DISPUTES_IndOS_Adv:DISPUTES_IndIS_NonAdv!AJ83)</f>
        <v>0</v>
      </c>
      <c r="AK83" s="19">
        <f>SUM(DISPUTES_IndOS_Adv:DISPUTES_IndIS_NonAdv!AK83)</f>
        <v>0</v>
      </c>
      <c r="AL83" s="19">
        <f>SUM(DISPUTES_IndOS_Adv:DISPUTES_IndIS_NonAdv!AL83)</f>
        <v>0</v>
      </c>
      <c r="AM83" s="19">
        <f>SUM(DISPUTES_IndOS_Adv:DISPUTES_IndIS_NonAdv!AM83)</f>
        <v>0</v>
      </c>
      <c r="AN83" s="19">
        <f>SUM(DISPUTES_IndOS_Adv:DISPUTES_IndIS_NonAdv!AN83)</f>
        <v>0</v>
      </c>
      <c r="AO83" s="19">
        <f>SUM(DISPUTES_IndOS_Adv:DISPUTES_IndIS_NonAdv!AO83)</f>
        <v>0</v>
      </c>
      <c r="AP83" s="19">
        <f>SUM(DISPUTES_IndOS_Adv:DISPUTES_IndIS_NonAdv!AP83)</f>
        <v>0</v>
      </c>
      <c r="AQ83" s="19">
        <f>SUM(DISPUTES_IndOS_Adv:DISPUTES_IndIS_NonAdv!AQ83)</f>
        <v>0</v>
      </c>
      <c r="AR83" s="19">
        <f>SUM(DISPUTES_IndOS_Adv:DISPUTES_IndIS_NonAdv!AR83)</f>
        <v>0</v>
      </c>
      <c r="AS83" s="19">
        <f>SUM(DISPUTES_IndOS_Adv:DISPUTES_IndIS_NonAdv!AS83)</f>
        <v>0</v>
      </c>
      <c r="AT83" s="19">
        <f>SUM(DISPUTES_IndOS_Adv:DISPUTES_IndIS_NonAdv!AT83)</f>
        <v>0</v>
      </c>
      <c r="AU83" s="19">
        <f>SUM(DISPUTES_IndOS_Adv:DISPUTES_IndIS_NonAdv!AU83)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9">
        <f>SUM(DISPUTES_IndOS_Adv:DISPUTES_IndIS_NonAdv!F84)</f>
        <v>0</v>
      </c>
      <c r="G84" s="19">
        <f>SUM(DISPUTES_IndOS_Adv:DISPUTES_IndIS_NonAdv!G84)</f>
        <v>0</v>
      </c>
      <c r="H84" s="19">
        <f>SUM(DISPUTES_IndOS_Adv:DISPUTES_IndIS_NonAdv!H84)</f>
        <v>0</v>
      </c>
      <c r="I84" s="19">
        <f>SUM(DISPUTES_IndOS_Adv:DISPUTES_IndIS_NonAdv!I84)</f>
        <v>0</v>
      </c>
      <c r="J84" s="19">
        <f>SUM(DISPUTES_IndOS_Adv:DISPUTES_IndIS_NonAdv!J84)</f>
        <v>0</v>
      </c>
      <c r="K84" s="19">
        <f>SUM(DISPUTES_IndOS_Adv:DISPUTES_IndIS_NonAdv!K84)</f>
        <v>0</v>
      </c>
      <c r="L84" s="19">
        <f>SUM(DISPUTES_IndOS_Adv:DISPUTES_IndIS_NonAdv!L84)</f>
        <v>0</v>
      </c>
      <c r="M84" s="19">
        <f>SUM(DISPUTES_IndOS_Adv:DISPUTES_IndIS_NonAdv!M84)</f>
        <v>0</v>
      </c>
      <c r="N84" s="19">
        <f>SUM(DISPUTES_IndOS_Adv:DISPUTES_IndIS_NonAdv!N84)</f>
        <v>0</v>
      </c>
      <c r="O84" s="19">
        <f>SUM(DISPUTES_IndOS_Adv:DISPUTES_IndIS_NonAdv!O84)</f>
        <v>0</v>
      </c>
      <c r="P84" s="19">
        <f>SUM(DISPUTES_IndOS_Adv:DISPUTES_IndIS_NonAdv!P84)</f>
        <v>0</v>
      </c>
      <c r="Q84" s="19">
        <f>SUM(DISPUTES_IndOS_Adv:DISPUTES_IndIS_NonAdv!Q84)</f>
        <v>0</v>
      </c>
      <c r="R84" s="19">
        <f>SUM(DISPUTES_IndOS_Adv:DISPUTES_IndIS_NonAdv!R84)</f>
        <v>0</v>
      </c>
      <c r="S84" s="19">
        <f>SUM(DISPUTES_IndOS_Adv:DISPUTES_IndIS_NonAdv!S84)</f>
        <v>0</v>
      </c>
      <c r="T84" s="19">
        <f>SUM(DISPUTES_IndOS_Adv:DISPUTES_IndIS_NonAdv!T84)</f>
        <v>0</v>
      </c>
      <c r="U84" s="19">
        <f>SUM(DISPUTES_IndOS_Adv:DISPUTES_IndIS_NonAdv!U84)</f>
        <v>0</v>
      </c>
      <c r="V84" s="19">
        <f>SUM(DISPUTES_IndOS_Adv:DISPUTES_IndIS_NonAdv!V84)</f>
        <v>0</v>
      </c>
      <c r="W84" s="19">
        <f>SUM(DISPUTES_IndOS_Adv:DISPUTES_IndIS_NonAdv!W84)</f>
        <v>0</v>
      </c>
      <c r="X84" s="19">
        <f>SUM(DISPUTES_IndOS_Adv:DISPUTES_IndIS_NonAdv!X84)</f>
        <v>0</v>
      </c>
      <c r="Y84" s="19">
        <f>SUM(DISPUTES_IndOS_Adv:DISPUTES_IndIS_NonAdv!Y84)</f>
        <v>0</v>
      </c>
      <c r="Z84" s="19">
        <f>SUM(DISPUTES_IndOS_Adv:DISPUTES_IndIS_NonAdv!Z84)</f>
        <v>0</v>
      </c>
      <c r="AA84" s="19">
        <f>SUM(DISPUTES_IndOS_Adv:DISPUTES_IndIS_NonAdv!AA84)</f>
        <v>0</v>
      </c>
      <c r="AB84" s="19">
        <f>SUM(DISPUTES_IndOS_Adv:DISPUTES_IndIS_NonAdv!AB84)</f>
        <v>0</v>
      </c>
      <c r="AC84" s="19">
        <f>SUM(DISPUTES_IndOS_Adv:DISPUTES_IndIS_NonAdv!AC84)</f>
        <v>0</v>
      </c>
      <c r="AD84" s="19">
        <f>SUM(DISPUTES_IndOS_Adv:DISPUTES_IndIS_NonAdv!AD84)</f>
        <v>0</v>
      </c>
      <c r="AE84" s="19">
        <f>SUM(DISPUTES_IndOS_Adv:DISPUTES_IndIS_NonAdv!AE84)</f>
        <v>0</v>
      </c>
      <c r="AF84" s="19">
        <f>SUM(DISPUTES_IndOS_Adv:DISPUTES_IndIS_NonAdv!AF84)</f>
        <v>0</v>
      </c>
      <c r="AG84" s="19">
        <f>SUM(DISPUTES_IndOS_Adv:DISPUTES_IndIS_NonAdv!AG84)</f>
        <v>0</v>
      </c>
      <c r="AH84" s="19">
        <f>SUM(DISPUTES_IndOS_Adv:DISPUTES_IndIS_NonAdv!AH84)</f>
        <v>0</v>
      </c>
      <c r="AI84" s="19">
        <f>SUM(DISPUTES_IndOS_Adv:DISPUTES_IndIS_NonAdv!AI84)</f>
        <v>0</v>
      </c>
      <c r="AJ84" s="19">
        <f>SUM(DISPUTES_IndOS_Adv:DISPUTES_IndIS_NonAdv!AJ84)</f>
        <v>0</v>
      </c>
      <c r="AK84" s="19">
        <f>SUM(DISPUTES_IndOS_Adv:DISPUTES_IndIS_NonAdv!AK84)</f>
        <v>0</v>
      </c>
      <c r="AL84" s="19">
        <f>SUM(DISPUTES_IndOS_Adv:DISPUTES_IndIS_NonAdv!AL84)</f>
        <v>0</v>
      </c>
      <c r="AM84" s="19">
        <f>SUM(DISPUTES_IndOS_Adv:DISPUTES_IndIS_NonAdv!AM84)</f>
        <v>0</v>
      </c>
      <c r="AN84" s="19">
        <f>SUM(DISPUTES_IndOS_Adv:DISPUTES_IndIS_NonAdv!AN84)</f>
        <v>0</v>
      </c>
      <c r="AO84" s="19">
        <f>SUM(DISPUTES_IndOS_Adv:DISPUTES_IndIS_NonAdv!AO84)</f>
        <v>0</v>
      </c>
      <c r="AP84" s="19">
        <f>SUM(DISPUTES_IndOS_Adv:DISPUTES_IndIS_NonAdv!AP84)</f>
        <v>0</v>
      </c>
      <c r="AQ84" s="19">
        <f>SUM(DISPUTES_IndOS_Adv:DISPUTES_IndIS_NonAdv!AQ84)</f>
        <v>0</v>
      </c>
      <c r="AR84" s="19">
        <f>SUM(DISPUTES_IndOS_Adv:DISPUTES_IndIS_NonAdv!AR84)</f>
        <v>0</v>
      </c>
      <c r="AS84" s="19">
        <f>SUM(DISPUTES_IndOS_Adv:DISPUTES_IndIS_NonAdv!AS84)</f>
        <v>0</v>
      </c>
      <c r="AT84" s="19">
        <f>SUM(DISPUTES_IndOS_Adv:DISPUTES_IndIS_NonAdv!AT84)</f>
        <v>0</v>
      </c>
      <c r="AU84" s="19">
        <f>SUM(DISPUTES_IndOS_Adv:DISPUTES_IndIS_NonAdv!AU84)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19">
        <f>SUM(DISPUTES_IndOS_Adv:DISPUTES_IndIS_NonAdv!F85)</f>
        <v>0</v>
      </c>
      <c r="G85" s="19">
        <f>SUM(DISPUTES_IndOS_Adv:DISPUTES_IndIS_NonAdv!G85)</f>
        <v>0</v>
      </c>
      <c r="H85" s="19">
        <f>SUM(DISPUTES_IndOS_Adv:DISPUTES_IndIS_NonAdv!H85)</f>
        <v>0</v>
      </c>
      <c r="I85" s="19">
        <f>SUM(DISPUTES_IndOS_Adv:DISPUTES_IndIS_NonAdv!I85)</f>
        <v>0</v>
      </c>
      <c r="J85" s="19">
        <f>SUM(DISPUTES_IndOS_Adv:DISPUTES_IndIS_NonAdv!J85)</f>
        <v>0</v>
      </c>
      <c r="K85" s="19">
        <f>SUM(DISPUTES_IndOS_Adv:DISPUTES_IndIS_NonAdv!K85)</f>
        <v>0</v>
      </c>
      <c r="L85" s="19">
        <f>SUM(DISPUTES_IndOS_Adv:DISPUTES_IndIS_NonAdv!L85)</f>
        <v>0</v>
      </c>
      <c r="M85" s="19">
        <f>SUM(DISPUTES_IndOS_Adv:DISPUTES_IndIS_NonAdv!M85)</f>
        <v>0</v>
      </c>
      <c r="N85" s="19">
        <f>SUM(DISPUTES_IndOS_Adv:DISPUTES_IndIS_NonAdv!N85)</f>
        <v>0</v>
      </c>
      <c r="O85" s="19">
        <f>SUM(DISPUTES_IndOS_Adv:DISPUTES_IndIS_NonAdv!O85)</f>
        <v>0</v>
      </c>
      <c r="P85" s="19">
        <f>SUM(DISPUTES_IndOS_Adv:DISPUTES_IndIS_NonAdv!P85)</f>
        <v>0</v>
      </c>
      <c r="Q85" s="19">
        <f>SUM(DISPUTES_IndOS_Adv:DISPUTES_IndIS_NonAdv!Q85)</f>
        <v>0</v>
      </c>
      <c r="R85" s="19">
        <f>SUM(DISPUTES_IndOS_Adv:DISPUTES_IndIS_NonAdv!R85)</f>
        <v>0</v>
      </c>
      <c r="S85" s="19">
        <f>SUM(DISPUTES_IndOS_Adv:DISPUTES_IndIS_NonAdv!S85)</f>
        <v>0</v>
      </c>
      <c r="T85" s="19">
        <f>SUM(DISPUTES_IndOS_Adv:DISPUTES_IndIS_NonAdv!T85)</f>
        <v>0</v>
      </c>
      <c r="U85" s="19">
        <f>SUM(DISPUTES_IndOS_Adv:DISPUTES_IndIS_NonAdv!U85)</f>
        <v>0</v>
      </c>
      <c r="V85" s="19">
        <f>SUM(DISPUTES_IndOS_Adv:DISPUTES_IndIS_NonAdv!V85)</f>
        <v>0</v>
      </c>
      <c r="W85" s="19">
        <f>SUM(DISPUTES_IndOS_Adv:DISPUTES_IndIS_NonAdv!W85)</f>
        <v>0</v>
      </c>
      <c r="X85" s="19">
        <f>SUM(DISPUTES_IndOS_Adv:DISPUTES_IndIS_NonAdv!X85)</f>
        <v>0</v>
      </c>
      <c r="Y85" s="19">
        <f>SUM(DISPUTES_IndOS_Adv:DISPUTES_IndIS_NonAdv!Y85)</f>
        <v>0</v>
      </c>
      <c r="Z85" s="19">
        <f>SUM(DISPUTES_IndOS_Adv:DISPUTES_IndIS_NonAdv!Z85)</f>
        <v>0</v>
      </c>
      <c r="AA85" s="19">
        <f>SUM(DISPUTES_IndOS_Adv:DISPUTES_IndIS_NonAdv!AA85)</f>
        <v>0</v>
      </c>
      <c r="AB85" s="19">
        <f>SUM(DISPUTES_IndOS_Adv:DISPUTES_IndIS_NonAdv!AB85)</f>
        <v>0</v>
      </c>
      <c r="AC85" s="19">
        <f>SUM(DISPUTES_IndOS_Adv:DISPUTES_IndIS_NonAdv!AC85)</f>
        <v>0</v>
      </c>
      <c r="AD85" s="19">
        <f>SUM(DISPUTES_IndOS_Adv:DISPUTES_IndIS_NonAdv!AD85)</f>
        <v>0</v>
      </c>
      <c r="AE85" s="19">
        <f>SUM(DISPUTES_IndOS_Adv:DISPUTES_IndIS_NonAdv!AE85)</f>
        <v>0</v>
      </c>
      <c r="AF85" s="19">
        <f>SUM(DISPUTES_IndOS_Adv:DISPUTES_IndIS_NonAdv!AF85)</f>
        <v>0</v>
      </c>
      <c r="AG85" s="19">
        <f>SUM(DISPUTES_IndOS_Adv:DISPUTES_IndIS_NonAdv!AG85)</f>
        <v>0</v>
      </c>
      <c r="AH85" s="19">
        <f>SUM(DISPUTES_IndOS_Adv:DISPUTES_IndIS_NonAdv!AH85)</f>
        <v>0</v>
      </c>
      <c r="AI85" s="19">
        <f>SUM(DISPUTES_IndOS_Adv:DISPUTES_IndIS_NonAdv!AI85)</f>
        <v>0</v>
      </c>
      <c r="AJ85" s="19">
        <f>SUM(DISPUTES_IndOS_Adv:DISPUTES_IndIS_NonAdv!AJ85)</f>
        <v>0</v>
      </c>
      <c r="AK85" s="19">
        <f>SUM(DISPUTES_IndOS_Adv:DISPUTES_IndIS_NonAdv!AK85)</f>
        <v>0</v>
      </c>
      <c r="AL85" s="19">
        <f>SUM(DISPUTES_IndOS_Adv:DISPUTES_IndIS_NonAdv!AL85)</f>
        <v>0</v>
      </c>
      <c r="AM85" s="19">
        <f>SUM(DISPUTES_IndOS_Adv:DISPUTES_IndIS_NonAdv!AM85)</f>
        <v>0</v>
      </c>
      <c r="AN85" s="19">
        <f>SUM(DISPUTES_IndOS_Adv:DISPUTES_IndIS_NonAdv!AN85)</f>
        <v>0</v>
      </c>
      <c r="AO85" s="19">
        <f>SUM(DISPUTES_IndOS_Adv:DISPUTES_IndIS_NonAdv!AO85)</f>
        <v>0</v>
      </c>
      <c r="AP85" s="19">
        <f>SUM(DISPUTES_IndOS_Adv:DISPUTES_IndIS_NonAdv!AP85)</f>
        <v>0</v>
      </c>
      <c r="AQ85" s="19">
        <f>SUM(DISPUTES_IndOS_Adv:DISPUTES_IndIS_NonAdv!AQ85)</f>
        <v>0</v>
      </c>
      <c r="AR85" s="19">
        <f>SUM(DISPUTES_IndOS_Adv:DISPUTES_IndIS_NonAdv!AR85)</f>
        <v>0</v>
      </c>
      <c r="AS85" s="19">
        <f>SUM(DISPUTES_IndOS_Adv:DISPUTES_IndIS_NonAdv!AS85)</f>
        <v>0</v>
      </c>
      <c r="AT85" s="19">
        <f>SUM(DISPUTES_IndOS_Adv:DISPUTES_IndIS_NonAdv!AT85)</f>
        <v>0</v>
      </c>
      <c r="AU85" s="19">
        <f>SUM(DISPUTES_IndOS_Adv:DISPUTES_IndIS_NonAdv!AU85)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9">
        <f>SUM(DISPUTES_IndOS_Adv:DISPUTES_IndIS_NonAdv!F86)</f>
        <v>0</v>
      </c>
      <c r="G86" s="19">
        <f>SUM(DISPUTES_IndOS_Adv:DISPUTES_IndIS_NonAdv!G86)</f>
        <v>0</v>
      </c>
      <c r="H86" s="19">
        <f>SUM(DISPUTES_IndOS_Adv:DISPUTES_IndIS_NonAdv!H86)</f>
        <v>0</v>
      </c>
      <c r="I86" s="19">
        <f>SUM(DISPUTES_IndOS_Adv:DISPUTES_IndIS_NonAdv!I86)</f>
        <v>0</v>
      </c>
      <c r="J86" s="19">
        <f>SUM(DISPUTES_IndOS_Adv:DISPUTES_IndIS_NonAdv!J86)</f>
        <v>0</v>
      </c>
      <c r="K86" s="19">
        <f>SUM(DISPUTES_IndOS_Adv:DISPUTES_IndIS_NonAdv!K86)</f>
        <v>0</v>
      </c>
      <c r="L86" s="19">
        <f>SUM(DISPUTES_IndOS_Adv:DISPUTES_IndIS_NonAdv!L86)</f>
        <v>0</v>
      </c>
      <c r="M86" s="19">
        <f>SUM(DISPUTES_IndOS_Adv:DISPUTES_IndIS_NonAdv!M86)</f>
        <v>0</v>
      </c>
      <c r="N86" s="19">
        <f>SUM(DISPUTES_IndOS_Adv:DISPUTES_IndIS_NonAdv!N86)</f>
        <v>0</v>
      </c>
      <c r="O86" s="19">
        <f>SUM(DISPUTES_IndOS_Adv:DISPUTES_IndIS_NonAdv!O86)</f>
        <v>0</v>
      </c>
      <c r="P86" s="19">
        <f>SUM(DISPUTES_IndOS_Adv:DISPUTES_IndIS_NonAdv!P86)</f>
        <v>0</v>
      </c>
      <c r="Q86" s="19">
        <f>SUM(DISPUTES_IndOS_Adv:DISPUTES_IndIS_NonAdv!Q86)</f>
        <v>0</v>
      </c>
      <c r="R86" s="19">
        <f>SUM(DISPUTES_IndOS_Adv:DISPUTES_IndIS_NonAdv!R86)</f>
        <v>0</v>
      </c>
      <c r="S86" s="19">
        <f>SUM(DISPUTES_IndOS_Adv:DISPUTES_IndIS_NonAdv!S86)</f>
        <v>0</v>
      </c>
      <c r="T86" s="19">
        <f>SUM(DISPUTES_IndOS_Adv:DISPUTES_IndIS_NonAdv!T86)</f>
        <v>0</v>
      </c>
      <c r="U86" s="19">
        <f>SUM(DISPUTES_IndOS_Adv:DISPUTES_IndIS_NonAdv!U86)</f>
        <v>0</v>
      </c>
      <c r="V86" s="19">
        <f>SUM(DISPUTES_IndOS_Adv:DISPUTES_IndIS_NonAdv!V86)</f>
        <v>0</v>
      </c>
      <c r="W86" s="19">
        <f>SUM(DISPUTES_IndOS_Adv:DISPUTES_IndIS_NonAdv!W86)</f>
        <v>0</v>
      </c>
      <c r="X86" s="19">
        <f>SUM(DISPUTES_IndOS_Adv:DISPUTES_IndIS_NonAdv!X86)</f>
        <v>0</v>
      </c>
      <c r="Y86" s="19">
        <f>SUM(DISPUTES_IndOS_Adv:DISPUTES_IndIS_NonAdv!Y86)</f>
        <v>0</v>
      </c>
      <c r="Z86" s="19">
        <f>SUM(DISPUTES_IndOS_Adv:DISPUTES_IndIS_NonAdv!Z86)</f>
        <v>0</v>
      </c>
      <c r="AA86" s="19">
        <f>SUM(DISPUTES_IndOS_Adv:DISPUTES_IndIS_NonAdv!AA86)</f>
        <v>0</v>
      </c>
      <c r="AB86" s="19">
        <f>SUM(DISPUTES_IndOS_Adv:DISPUTES_IndIS_NonAdv!AB86)</f>
        <v>0</v>
      </c>
      <c r="AC86" s="19">
        <f>SUM(DISPUTES_IndOS_Adv:DISPUTES_IndIS_NonAdv!AC86)</f>
        <v>0</v>
      </c>
      <c r="AD86" s="19">
        <f>SUM(DISPUTES_IndOS_Adv:DISPUTES_IndIS_NonAdv!AD86)</f>
        <v>0</v>
      </c>
      <c r="AE86" s="19">
        <f>SUM(DISPUTES_IndOS_Adv:DISPUTES_IndIS_NonAdv!AE86)</f>
        <v>0</v>
      </c>
      <c r="AF86" s="19">
        <f>SUM(DISPUTES_IndOS_Adv:DISPUTES_IndIS_NonAdv!AF86)</f>
        <v>0</v>
      </c>
      <c r="AG86" s="19">
        <f>SUM(DISPUTES_IndOS_Adv:DISPUTES_IndIS_NonAdv!AG86)</f>
        <v>0</v>
      </c>
      <c r="AH86" s="19">
        <f>SUM(DISPUTES_IndOS_Adv:DISPUTES_IndIS_NonAdv!AH86)</f>
        <v>0</v>
      </c>
      <c r="AI86" s="19">
        <f>SUM(DISPUTES_IndOS_Adv:DISPUTES_IndIS_NonAdv!AI86)</f>
        <v>0</v>
      </c>
      <c r="AJ86" s="19">
        <f>SUM(DISPUTES_IndOS_Adv:DISPUTES_IndIS_NonAdv!AJ86)</f>
        <v>0</v>
      </c>
      <c r="AK86" s="19">
        <f>SUM(DISPUTES_IndOS_Adv:DISPUTES_IndIS_NonAdv!AK86)</f>
        <v>0</v>
      </c>
      <c r="AL86" s="19">
        <f>SUM(DISPUTES_IndOS_Adv:DISPUTES_IndIS_NonAdv!AL86)</f>
        <v>0</v>
      </c>
      <c r="AM86" s="19">
        <f>SUM(DISPUTES_IndOS_Adv:DISPUTES_IndIS_NonAdv!AM86)</f>
        <v>0</v>
      </c>
      <c r="AN86" s="19">
        <f>SUM(DISPUTES_IndOS_Adv:DISPUTES_IndIS_NonAdv!AN86)</f>
        <v>0</v>
      </c>
      <c r="AO86" s="19">
        <f>SUM(DISPUTES_IndOS_Adv:DISPUTES_IndIS_NonAdv!AO86)</f>
        <v>0</v>
      </c>
      <c r="AP86" s="19">
        <f>SUM(DISPUTES_IndOS_Adv:DISPUTES_IndIS_NonAdv!AP86)</f>
        <v>0</v>
      </c>
      <c r="AQ86" s="19">
        <f>SUM(DISPUTES_IndOS_Adv:DISPUTES_IndIS_NonAdv!AQ86)</f>
        <v>0</v>
      </c>
      <c r="AR86" s="19">
        <f>SUM(DISPUTES_IndOS_Adv:DISPUTES_IndIS_NonAdv!AR86)</f>
        <v>0</v>
      </c>
      <c r="AS86" s="19">
        <f>SUM(DISPUTES_IndOS_Adv:DISPUTES_IndIS_NonAdv!AS86)</f>
        <v>0</v>
      </c>
      <c r="AT86" s="19">
        <f>SUM(DISPUTES_IndOS_Adv:DISPUTES_IndIS_NonAdv!AT86)</f>
        <v>0</v>
      </c>
      <c r="AU86" s="19">
        <f>SUM(DISPUTES_IndOS_Adv:DISPUTES_IndIS_NonAdv!AU86)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9">
        <f>SUM(DISPUTES_IndOS_Adv:DISPUTES_IndIS_NonAdv!F87)</f>
        <v>0</v>
      </c>
      <c r="G87" s="19">
        <f>SUM(DISPUTES_IndOS_Adv:DISPUTES_IndIS_NonAdv!G87)</f>
        <v>0</v>
      </c>
      <c r="H87" s="19">
        <f>SUM(DISPUTES_IndOS_Adv:DISPUTES_IndIS_NonAdv!H87)</f>
        <v>0</v>
      </c>
      <c r="I87" s="19">
        <f>SUM(DISPUTES_IndOS_Adv:DISPUTES_IndIS_NonAdv!I87)</f>
        <v>0</v>
      </c>
      <c r="J87" s="19">
        <f>SUM(DISPUTES_IndOS_Adv:DISPUTES_IndIS_NonAdv!J87)</f>
        <v>0</v>
      </c>
      <c r="K87" s="19">
        <f>SUM(DISPUTES_IndOS_Adv:DISPUTES_IndIS_NonAdv!K87)</f>
        <v>0</v>
      </c>
      <c r="L87" s="19">
        <f>SUM(DISPUTES_IndOS_Adv:DISPUTES_IndIS_NonAdv!L87)</f>
        <v>0</v>
      </c>
      <c r="M87" s="19">
        <f>SUM(DISPUTES_IndOS_Adv:DISPUTES_IndIS_NonAdv!M87)</f>
        <v>0</v>
      </c>
      <c r="N87" s="19">
        <f>SUM(DISPUTES_IndOS_Adv:DISPUTES_IndIS_NonAdv!N87)</f>
        <v>0</v>
      </c>
      <c r="O87" s="19">
        <f>SUM(DISPUTES_IndOS_Adv:DISPUTES_IndIS_NonAdv!O87)</f>
        <v>0</v>
      </c>
      <c r="P87" s="19">
        <f>SUM(DISPUTES_IndOS_Adv:DISPUTES_IndIS_NonAdv!P87)</f>
        <v>0</v>
      </c>
      <c r="Q87" s="19">
        <f>SUM(DISPUTES_IndOS_Adv:DISPUTES_IndIS_NonAdv!Q87)</f>
        <v>0</v>
      </c>
      <c r="R87" s="19">
        <f>SUM(DISPUTES_IndOS_Adv:DISPUTES_IndIS_NonAdv!R87)</f>
        <v>0</v>
      </c>
      <c r="S87" s="19">
        <f>SUM(DISPUTES_IndOS_Adv:DISPUTES_IndIS_NonAdv!S87)</f>
        <v>0</v>
      </c>
      <c r="T87" s="19">
        <f>SUM(DISPUTES_IndOS_Adv:DISPUTES_IndIS_NonAdv!T87)</f>
        <v>0</v>
      </c>
      <c r="U87" s="19">
        <f>SUM(DISPUTES_IndOS_Adv:DISPUTES_IndIS_NonAdv!U87)</f>
        <v>0</v>
      </c>
      <c r="V87" s="19">
        <f>SUM(DISPUTES_IndOS_Adv:DISPUTES_IndIS_NonAdv!V87)</f>
        <v>0</v>
      </c>
      <c r="W87" s="19">
        <f>SUM(DISPUTES_IndOS_Adv:DISPUTES_IndIS_NonAdv!W87)</f>
        <v>0</v>
      </c>
      <c r="X87" s="19">
        <f>SUM(DISPUTES_IndOS_Adv:DISPUTES_IndIS_NonAdv!X87)</f>
        <v>0</v>
      </c>
      <c r="Y87" s="19">
        <f>SUM(DISPUTES_IndOS_Adv:DISPUTES_IndIS_NonAdv!Y87)</f>
        <v>0</v>
      </c>
      <c r="Z87" s="19">
        <f>SUM(DISPUTES_IndOS_Adv:DISPUTES_IndIS_NonAdv!Z87)</f>
        <v>0</v>
      </c>
      <c r="AA87" s="19">
        <f>SUM(DISPUTES_IndOS_Adv:DISPUTES_IndIS_NonAdv!AA87)</f>
        <v>0</v>
      </c>
      <c r="AB87" s="19">
        <f>SUM(DISPUTES_IndOS_Adv:DISPUTES_IndIS_NonAdv!AB87)</f>
        <v>0</v>
      </c>
      <c r="AC87" s="19">
        <f>SUM(DISPUTES_IndOS_Adv:DISPUTES_IndIS_NonAdv!AC87)</f>
        <v>0</v>
      </c>
      <c r="AD87" s="19">
        <f>SUM(DISPUTES_IndOS_Adv:DISPUTES_IndIS_NonAdv!AD87)</f>
        <v>0</v>
      </c>
      <c r="AE87" s="19">
        <f>SUM(DISPUTES_IndOS_Adv:DISPUTES_IndIS_NonAdv!AE87)</f>
        <v>0</v>
      </c>
      <c r="AF87" s="19">
        <f>SUM(DISPUTES_IndOS_Adv:DISPUTES_IndIS_NonAdv!AF87)</f>
        <v>0</v>
      </c>
      <c r="AG87" s="19">
        <f>SUM(DISPUTES_IndOS_Adv:DISPUTES_IndIS_NonAdv!AG87)</f>
        <v>0</v>
      </c>
      <c r="AH87" s="19">
        <f>SUM(DISPUTES_IndOS_Adv:DISPUTES_IndIS_NonAdv!AH87)</f>
        <v>0</v>
      </c>
      <c r="AI87" s="19">
        <f>SUM(DISPUTES_IndOS_Adv:DISPUTES_IndIS_NonAdv!AI87)</f>
        <v>0</v>
      </c>
      <c r="AJ87" s="19">
        <f>SUM(DISPUTES_IndOS_Adv:DISPUTES_IndIS_NonAdv!AJ87)</f>
        <v>0</v>
      </c>
      <c r="AK87" s="19">
        <f>SUM(DISPUTES_IndOS_Adv:DISPUTES_IndIS_NonAdv!AK87)</f>
        <v>0</v>
      </c>
      <c r="AL87" s="19">
        <f>SUM(DISPUTES_IndOS_Adv:DISPUTES_IndIS_NonAdv!AL87)</f>
        <v>0</v>
      </c>
      <c r="AM87" s="19">
        <f>SUM(DISPUTES_IndOS_Adv:DISPUTES_IndIS_NonAdv!AM87)</f>
        <v>0</v>
      </c>
      <c r="AN87" s="19">
        <f>SUM(DISPUTES_IndOS_Adv:DISPUTES_IndIS_NonAdv!AN87)</f>
        <v>0</v>
      </c>
      <c r="AO87" s="19">
        <f>SUM(DISPUTES_IndOS_Adv:DISPUTES_IndIS_NonAdv!AO87)</f>
        <v>0</v>
      </c>
      <c r="AP87" s="19">
        <f>SUM(DISPUTES_IndOS_Adv:DISPUTES_IndIS_NonAdv!AP87)</f>
        <v>0</v>
      </c>
      <c r="AQ87" s="19">
        <f>SUM(DISPUTES_IndOS_Adv:DISPUTES_IndIS_NonAdv!AQ87)</f>
        <v>0</v>
      </c>
      <c r="AR87" s="19">
        <f>SUM(DISPUTES_IndOS_Adv:DISPUTES_IndIS_NonAdv!AR87)</f>
        <v>0</v>
      </c>
      <c r="AS87" s="19">
        <f>SUM(DISPUTES_IndOS_Adv:DISPUTES_IndIS_NonAdv!AS87)</f>
        <v>0</v>
      </c>
      <c r="AT87" s="19">
        <f>SUM(DISPUTES_IndOS_Adv:DISPUTES_IndIS_NonAdv!AT87)</f>
        <v>0</v>
      </c>
      <c r="AU87" s="19">
        <f>SUM(DISPUTES_IndOS_Adv:DISPUTES_IndIS_NonAdv!AU87)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19">
        <f>SUM(DISPUTES_IndOS_Adv:DISPUTES_IndIS_NonAdv!F88)</f>
        <v>0</v>
      </c>
      <c r="G88" s="19">
        <f>SUM(DISPUTES_IndOS_Adv:DISPUTES_IndIS_NonAdv!G88)</f>
        <v>0</v>
      </c>
      <c r="H88" s="19">
        <f>SUM(DISPUTES_IndOS_Adv:DISPUTES_IndIS_NonAdv!H88)</f>
        <v>0</v>
      </c>
      <c r="I88" s="19">
        <f>SUM(DISPUTES_IndOS_Adv:DISPUTES_IndIS_NonAdv!I88)</f>
        <v>0</v>
      </c>
      <c r="J88" s="19">
        <f>SUM(DISPUTES_IndOS_Adv:DISPUTES_IndIS_NonAdv!J88)</f>
        <v>0</v>
      </c>
      <c r="K88" s="19">
        <f>SUM(DISPUTES_IndOS_Adv:DISPUTES_IndIS_NonAdv!K88)</f>
        <v>0</v>
      </c>
      <c r="L88" s="19">
        <f>SUM(DISPUTES_IndOS_Adv:DISPUTES_IndIS_NonAdv!L88)</f>
        <v>0</v>
      </c>
      <c r="M88" s="19">
        <f>SUM(DISPUTES_IndOS_Adv:DISPUTES_IndIS_NonAdv!M88)</f>
        <v>0</v>
      </c>
      <c r="N88" s="19">
        <f>SUM(DISPUTES_IndOS_Adv:DISPUTES_IndIS_NonAdv!N88)</f>
        <v>0</v>
      </c>
      <c r="O88" s="19">
        <f>SUM(DISPUTES_IndOS_Adv:DISPUTES_IndIS_NonAdv!O88)</f>
        <v>0</v>
      </c>
      <c r="P88" s="19">
        <f>SUM(DISPUTES_IndOS_Adv:DISPUTES_IndIS_NonAdv!P88)</f>
        <v>0</v>
      </c>
      <c r="Q88" s="19">
        <f>SUM(DISPUTES_IndOS_Adv:DISPUTES_IndIS_NonAdv!Q88)</f>
        <v>0</v>
      </c>
      <c r="R88" s="19">
        <f>SUM(DISPUTES_IndOS_Adv:DISPUTES_IndIS_NonAdv!R88)</f>
        <v>0</v>
      </c>
      <c r="S88" s="19">
        <f>SUM(DISPUTES_IndOS_Adv:DISPUTES_IndIS_NonAdv!S88)</f>
        <v>0</v>
      </c>
      <c r="T88" s="19">
        <f>SUM(DISPUTES_IndOS_Adv:DISPUTES_IndIS_NonAdv!T88)</f>
        <v>0</v>
      </c>
      <c r="U88" s="19">
        <f>SUM(DISPUTES_IndOS_Adv:DISPUTES_IndIS_NonAdv!U88)</f>
        <v>0</v>
      </c>
      <c r="V88" s="19">
        <f>SUM(DISPUTES_IndOS_Adv:DISPUTES_IndIS_NonAdv!V88)</f>
        <v>0</v>
      </c>
      <c r="W88" s="19">
        <f>SUM(DISPUTES_IndOS_Adv:DISPUTES_IndIS_NonAdv!W88)</f>
        <v>0</v>
      </c>
      <c r="X88" s="19">
        <f>SUM(DISPUTES_IndOS_Adv:DISPUTES_IndIS_NonAdv!X88)</f>
        <v>0</v>
      </c>
      <c r="Y88" s="19">
        <f>SUM(DISPUTES_IndOS_Adv:DISPUTES_IndIS_NonAdv!Y88)</f>
        <v>0</v>
      </c>
      <c r="Z88" s="19">
        <f>SUM(DISPUTES_IndOS_Adv:DISPUTES_IndIS_NonAdv!Z88)</f>
        <v>0</v>
      </c>
      <c r="AA88" s="19">
        <f>SUM(DISPUTES_IndOS_Adv:DISPUTES_IndIS_NonAdv!AA88)</f>
        <v>0</v>
      </c>
      <c r="AB88" s="19">
        <f>SUM(DISPUTES_IndOS_Adv:DISPUTES_IndIS_NonAdv!AB88)</f>
        <v>0</v>
      </c>
      <c r="AC88" s="19">
        <f>SUM(DISPUTES_IndOS_Adv:DISPUTES_IndIS_NonAdv!AC88)</f>
        <v>0</v>
      </c>
      <c r="AD88" s="19">
        <f>SUM(DISPUTES_IndOS_Adv:DISPUTES_IndIS_NonAdv!AD88)</f>
        <v>0</v>
      </c>
      <c r="AE88" s="19">
        <f>SUM(DISPUTES_IndOS_Adv:DISPUTES_IndIS_NonAdv!AE88)</f>
        <v>0</v>
      </c>
      <c r="AF88" s="19">
        <f>SUM(DISPUTES_IndOS_Adv:DISPUTES_IndIS_NonAdv!AF88)</f>
        <v>0</v>
      </c>
      <c r="AG88" s="19">
        <f>SUM(DISPUTES_IndOS_Adv:DISPUTES_IndIS_NonAdv!AG88)</f>
        <v>0</v>
      </c>
      <c r="AH88" s="19">
        <f>SUM(DISPUTES_IndOS_Adv:DISPUTES_IndIS_NonAdv!AH88)</f>
        <v>0</v>
      </c>
      <c r="AI88" s="19">
        <f>SUM(DISPUTES_IndOS_Adv:DISPUTES_IndIS_NonAdv!AI88)</f>
        <v>0</v>
      </c>
      <c r="AJ88" s="19">
        <f>SUM(DISPUTES_IndOS_Adv:DISPUTES_IndIS_NonAdv!AJ88)</f>
        <v>0</v>
      </c>
      <c r="AK88" s="19">
        <f>SUM(DISPUTES_IndOS_Adv:DISPUTES_IndIS_NonAdv!AK88)</f>
        <v>0</v>
      </c>
      <c r="AL88" s="19">
        <f>SUM(DISPUTES_IndOS_Adv:DISPUTES_IndIS_NonAdv!AL88)</f>
        <v>0</v>
      </c>
      <c r="AM88" s="19">
        <f>SUM(DISPUTES_IndOS_Adv:DISPUTES_IndIS_NonAdv!AM88)</f>
        <v>0</v>
      </c>
      <c r="AN88" s="19">
        <f>SUM(DISPUTES_IndOS_Adv:DISPUTES_IndIS_NonAdv!AN88)</f>
        <v>0</v>
      </c>
      <c r="AO88" s="19">
        <f>SUM(DISPUTES_IndOS_Adv:DISPUTES_IndIS_NonAdv!AO88)</f>
        <v>0</v>
      </c>
      <c r="AP88" s="19">
        <f>SUM(DISPUTES_IndOS_Adv:DISPUTES_IndIS_NonAdv!AP88)</f>
        <v>0</v>
      </c>
      <c r="AQ88" s="19">
        <f>SUM(DISPUTES_IndOS_Adv:DISPUTES_IndIS_NonAdv!AQ88)</f>
        <v>0</v>
      </c>
      <c r="AR88" s="19">
        <f>SUM(DISPUTES_IndOS_Adv:DISPUTES_IndIS_NonAdv!AR88)</f>
        <v>0</v>
      </c>
      <c r="AS88" s="19">
        <f>SUM(DISPUTES_IndOS_Adv:DISPUTES_IndIS_NonAdv!AS88)</f>
        <v>0</v>
      </c>
      <c r="AT88" s="19">
        <f>SUM(DISPUTES_IndOS_Adv:DISPUTES_IndIS_NonAdv!AT88)</f>
        <v>0</v>
      </c>
      <c r="AU88" s="19">
        <f>SUM(DISPUTES_IndOS_Adv:DISPUTES_IndIS_NonAdv!AU88)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9">
        <f>SUM(DISPUTES_IndOS_Adv:DISPUTES_IndIS_NonAdv!F89)</f>
        <v>0</v>
      </c>
      <c r="G89" s="19">
        <f>SUM(DISPUTES_IndOS_Adv:DISPUTES_IndIS_NonAdv!G89)</f>
        <v>0</v>
      </c>
      <c r="H89" s="19">
        <f>SUM(DISPUTES_IndOS_Adv:DISPUTES_IndIS_NonAdv!H89)</f>
        <v>0</v>
      </c>
      <c r="I89" s="19">
        <f>SUM(DISPUTES_IndOS_Adv:DISPUTES_IndIS_NonAdv!I89)</f>
        <v>0</v>
      </c>
      <c r="J89" s="19">
        <f>SUM(DISPUTES_IndOS_Adv:DISPUTES_IndIS_NonAdv!J89)</f>
        <v>0</v>
      </c>
      <c r="K89" s="19">
        <f>SUM(DISPUTES_IndOS_Adv:DISPUTES_IndIS_NonAdv!K89)</f>
        <v>0</v>
      </c>
      <c r="L89" s="19">
        <f>SUM(DISPUTES_IndOS_Adv:DISPUTES_IndIS_NonAdv!L89)</f>
        <v>0</v>
      </c>
      <c r="M89" s="19">
        <f>SUM(DISPUTES_IndOS_Adv:DISPUTES_IndIS_NonAdv!M89)</f>
        <v>0</v>
      </c>
      <c r="N89" s="19">
        <f>SUM(DISPUTES_IndOS_Adv:DISPUTES_IndIS_NonAdv!N89)</f>
        <v>0</v>
      </c>
      <c r="O89" s="19">
        <f>SUM(DISPUTES_IndOS_Adv:DISPUTES_IndIS_NonAdv!O89)</f>
        <v>0</v>
      </c>
      <c r="P89" s="19">
        <f>SUM(DISPUTES_IndOS_Adv:DISPUTES_IndIS_NonAdv!P89)</f>
        <v>0</v>
      </c>
      <c r="Q89" s="19">
        <f>SUM(DISPUTES_IndOS_Adv:DISPUTES_IndIS_NonAdv!Q89)</f>
        <v>0</v>
      </c>
      <c r="R89" s="19">
        <f>SUM(DISPUTES_IndOS_Adv:DISPUTES_IndIS_NonAdv!R89)</f>
        <v>0</v>
      </c>
      <c r="S89" s="19">
        <f>SUM(DISPUTES_IndOS_Adv:DISPUTES_IndIS_NonAdv!S89)</f>
        <v>0</v>
      </c>
      <c r="T89" s="19">
        <f>SUM(DISPUTES_IndOS_Adv:DISPUTES_IndIS_NonAdv!T89)</f>
        <v>0</v>
      </c>
      <c r="U89" s="19">
        <f>SUM(DISPUTES_IndOS_Adv:DISPUTES_IndIS_NonAdv!U89)</f>
        <v>0</v>
      </c>
      <c r="V89" s="19">
        <f>SUM(DISPUTES_IndOS_Adv:DISPUTES_IndIS_NonAdv!V89)</f>
        <v>0</v>
      </c>
      <c r="W89" s="19">
        <f>SUM(DISPUTES_IndOS_Adv:DISPUTES_IndIS_NonAdv!W89)</f>
        <v>0</v>
      </c>
      <c r="X89" s="19">
        <f>SUM(DISPUTES_IndOS_Adv:DISPUTES_IndIS_NonAdv!X89)</f>
        <v>0</v>
      </c>
      <c r="Y89" s="19">
        <f>SUM(DISPUTES_IndOS_Adv:DISPUTES_IndIS_NonAdv!Y89)</f>
        <v>0</v>
      </c>
      <c r="Z89" s="19">
        <f>SUM(DISPUTES_IndOS_Adv:DISPUTES_IndIS_NonAdv!Z89)</f>
        <v>0</v>
      </c>
      <c r="AA89" s="19">
        <f>SUM(DISPUTES_IndOS_Adv:DISPUTES_IndIS_NonAdv!AA89)</f>
        <v>0</v>
      </c>
      <c r="AB89" s="19">
        <f>SUM(DISPUTES_IndOS_Adv:DISPUTES_IndIS_NonAdv!AB89)</f>
        <v>0</v>
      </c>
      <c r="AC89" s="19">
        <f>SUM(DISPUTES_IndOS_Adv:DISPUTES_IndIS_NonAdv!AC89)</f>
        <v>0</v>
      </c>
      <c r="AD89" s="19">
        <f>SUM(DISPUTES_IndOS_Adv:DISPUTES_IndIS_NonAdv!AD89)</f>
        <v>0</v>
      </c>
      <c r="AE89" s="19">
        <f>SUM(DISPUTES_IndOS_Adv:DISPUTES_IndIS_NonAdv!AE89)</f>
        <v>0</v>
      </c>
      <c r="AF89" s="19">
        <f>SUM(DISPUTES_IndOS_Adv:DISPUTES_IndIS_NonAdv!AF89)</f>
        <v>0</v>
      </c>
      <c r="AG89" s="19">
        <f>SUM(DISPUTES_IndOS_Adv:DISPUTES_IndIS_NonAdv!AG89)</f>
        <v>0</v>
      </c>
      <c r="AH89" s="19">
        <f>SUM(DISPUTES_IndOS_Adv:DISPUTES_IndIS_NonAdv!AH89)</f>
        <v>0</v>
      </c>
      <c r="AI89" s="19">
        <f>SUM(DISPUTES_IndOS_Adv:DISPUTES_IndIS_NonAdv!AI89)</f>
        <v>0</v>
      </c>
      <c r="AJ89" s="19">
        <f>SUM(DISPUTES_IndOS_Adv:DISPUTES_IndIS_NonAdv!AJ89)</f>
        <v>0</v>
      </c>
      <c r="AK89" s="19">
        <f>SUM(DISPUTES_IndOS_Adv:DISPUTES_IndIS_NonAdv!AK89)</f>
        <v>0</v>
      </c>
      <c r="AL89" s="19">
        <f>SUM(DISPUTES_IndOS_Adv:DISPUTES_IndIS_NonAdv!AL89)</f>
        <v>0</v>
      </c>
      <c r="AM89" s="19">
        <f>SUM(DISPUTES_IndOS_Adv:DISPUTES_IndIS_NonAdv!AM89)</f>
        <v>0</v>
      </c>
      <c r="AN89" s="19">
        <f>SUM(DISPUTES_IndOS_Adv:DISPUTES_IndIS_NonAdv!AN89)</f>
        <v>0</v>
      </c>
      <c r="AO89" s="19">
        <f>SUM(DISPUTES_IndOS_Adv:DISPUTES_IndIS_NonAdv!AO89)</f>
        <v>0</v>
      </c>
      <c r="AP89" s="19">
        <f>SUM(DISPUTES_IndOS_Adv:DISPUTES_IndIS_NonAdv!AP89)</f>
        <v>0</v>
      </c>
      <c r="AQ89" s="19">
        <f>SUM(DISPUTES_IndOS_Adv:DISPUTES_IndIS_NonAdv!AQ89)</f>
        <v>0</v>
      </c>
      <c r="AR89" s="19">
        <f>SUM(DISPUTES_IndOS_Adv:DISPUTES_IndIS_NonAdv!AR89)</f>
        <v>0</v>
      </c>
      <c r="AS89" s="19">
        <f>SUM(DISPUTES_IndOS_Adv:DISPUTES_IndIS_NonAdv!AS89)</f>
        <v>0</v>
      </c>
      <c r="AT89" s="19">
        <f>SUM(DISPUTES_IndOS_Adv:DISPUTES_IndIS_NonAdv!AT89)</f>
        <v>0</v>
      </c>
      <c r="AU89" s="19">
        <f>SUM(DISPUTES_IndOS_Adv:DISPUTES_IndIS_NonAdv!AU89)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19">
        <f>SUM(DISPUTES_IndOS_Adv:DISPUTES_IndIS_NonAdv!F90)</f>
        <v>0</v>
      </c>
      <c r="G90" s="19">
        <f>SUM(DISPUTES_IndOS_Adv:DISPUTES_IndIS_NonAdv!G90)</f>
        <v>0</v>
      </c>
      <c r="H90" s="19">
        <f>SUM(DISPUTES_IndOS_Adv:DISPUTES_IndIS_NonAdv!H90)</f>
        <v>0</v>
      </c>
      <c r="I90" s="19">
        <f>SUM(DISPUTES_IndOS_Adv:DISPUTES_IndIS_NonAdv!I90)</f>
        <v>0</v>
      </c>
      <c r="J90" s="19">
        <f>SUM(DISPUTES_IndOS_Adv:DISPUTES_IndIS_NonAdv!J90)</f>
        <v>0</v>
      </c>
      <c r="K90" s="19">
        <f>SUM(DISPUTES_IndOS_Adv:DISPUTES_IndIS_NonAdv!K90)</f>
        <v>0</v>
      </c>
      <c r="L90" s="19">
        <f>SUM(DISPUTES_IndOS_Adv:DISPUTES_IndIS_NonAdv!L90)</f>
        <v>0</v>
      </c>
      <c r="M90" s="19">
        <f>SUM(DISPUTES_IndOS_Adv:DISPUTES_IndIS_NonAdv!M90)</f>
        <v>0</v>
      </c>
      <c r="N90" s="19">
        <f>SUM(DISPUTES_IndOS_Adv:DISPUTES_IndIS_NonAdv!N90)</f>
        <v>0</v>
      </c>
      <c r="O90" s="19">
        <f>SUM(DISPUTES_IndOS_Adv:DISPUTES_IndIS_NonAdv!O90)</f>
        <v>0</v>
      </c>
      <c r="P90" s="19">
        <f>SUM(DISPUTES_IndOS_Adv:DISPUTES_IndIS_NonAdv!P90)</f>
        <v>0</v>
      </c>
      <c r="Q90" s="19">
        <f>SUM(DISPUTES_IndOS_Adv:DISPUTES_IndIS_NonAdv!Q90)</f>
        <v>0</v>
      </c>
      <c r="R90" s="19">
        <f>SUM(DISPUTES_IndOS_Adv:DISPUTES_IndIS_NonAdv!R90)</f>
        <v>0</v>
      </c>
      <c r="S90" s="19">
        <f>SUM(DISPUTES_IndOS_Adv:DISPUTES_IndIS_NonAdv!S90)</f>
        <v>0</v>
      </c>
      <c r="T90" s="19">
        <f>SUM(DISPUTES_IndOS_Adv:DISPUTES_IndIS_NonAdv!T90)</f>
        <v>0</v>
      </c>
      <c r="U90" s="19">
        <f>SUM(DISPUTES_IndOS_Adv:DISPUTES_IndIS_NonAdv!U90)</f>
        <v>0</v>
      </c>
      <c r="V90" s="19">
        <f>SUM(DISPUTES_IndOS_Adv:DISPUTES_IndIS_NonAdv!V90)</f>
        <v>0</v>
      </c>
      <c r="W90" s="19">
        <f>SUM(DISPUTES_IndOS_Adv:DISPUTES_IndIS_NonAdv!W90)</f>
        <v>0</v>
      </c>
      <c r="X90" s="19">
        <f>SUM(DISPUTES_IndOS_Adv:DISPUTES_IndIS_NonAdv!X90)</f>
        <v>0</v>
      </c>
      <c r="Y90" s="19">
        <f>SUM(DISPUTES_IndOS_Adv:DISPUTES_IndIS_NonAdv!Y90)</f>
        <v>0</v>
      </c>
      <c r="Z90" s="19">
        <f>SUM(DISPUTES_IndOS_Adv:DISPUTES_IndIS_NonAdv!Z90)</f>
        <v>0</v>
      </c>
      <c r="AA90" s="19">
        <f>SUM(DISPUTES_IndOS_Adv:DISPUTES_IndIS_NonAdv!AA90)</f>
        <v>0</v>
      </c>
      <c r="AB90" s="19">
        <f>SUM(DISPUTES_IndOS_Adv:DISPUTES_IndIS_NonAdv!AB90)</f>
        <v>0</v>
      </c>
      <c r="AC90" s="19">
        <f>SUM(DISPUTES_IndOS_Adv:DISPUTES_IndIS_NonAdv!AC90)</f>
        <v>0</v>
      </c>
      <c r="AD90" s="19">
        <f>SUM(DISPUTES_IndOS_Adv:DISPUTES_IndIS_NonAdv!AD90)</f>
        <v>0</v>
      </c>
      <c r="AE90" s="19">
        <f>SUM(DISPUTES_IndOS_Adv:DISPUTES_IndIS_NonAdv!AE90)</f>
        <v>0</v>
      </c>
      <c r="AF90" s="19">
        <f>SUM(DISPUTES_IndOS_Adv:DISPUTES_IndIS_NonAdv!AF90)</f>
        <v>0</v>
      </c>
      <c r="AG90" s="19">
        <f>SUM(DISPUTES_IndOS_Adv:DISPUTES_IndIS_NonAdv!AG90)</f>
        <v>0</v>
      </c>
      <c r="AH90" s="19">
        <f>SUM(DISPUTES_IndOS_Adv:DISPUTES_IndIS_NonAdv!AH90)</f>
        <v>0</v>
      </c>
      <c r="AI90" s="19">
        <f>SUM(DISPUTES_IndOS_Adv:DISPUTES_IndIS_NonAdv!AI90)</f>
        <v>0</v>
      </c>
      <c r="AJ90" s="19">
        <f>SUM(DISPUTES_IndOS_Adv:DISPUTES_IndIS_NonAdv!AJ90)</f>
        <v>0</v>
      </c>
      <c r="AK90" s="19">
        <f>SUM(DISPUTES_IndOS_Adv:DISPUTES_IndIS_NonAdv!AK90)</f>
        <v>0</v>
      </c>
      <c r="AL90" s="19">
        <f>SUM(DISPUTES_IndOS_Adv:DISPUTES_IndIS_NonAdv!AL90)</f>
        <v>0</v>
      </c>
      <c r="AM90" s="19">
        <f>SUM(DISPUTES_IndOS_Adv:DISPUTES_IndIS_NonAdv!AM90)</f>
        <v>0</v>
      </c>
      <c r="AN90" s="19">
        <f>SUM(DISPUTES_IndOS_Adv:DISPUTES_IndIS_NonAdv!AN90)</f>
        <v>0</v>
      </c>
      <c r="AO90" s="19">
        <f>SUM(DISPUTES_IndOS_Adv:DISPUTES_IndIS_NonAdv!AO90)</f>
        <v>0</v>
      </c>
      <c r="AP90" s="19">
        <f>SUM(DISPUTES_IndOS_Adv:DISPUTES_IndIS_NonAdv!AP90)</f>
        <v>0</v>
      </c>
      <c r="AQ90" s="19">
        <f>SUM(DISPUTES_IndOS_Adv:DISPUTES_IndIS_NonAdv!AQ90)</f>
        <v>0</v>
      </c>
      <c r="AR90" s="19">
        <f>SUM(DISPUTES_IndOS_Adv:DISPUTES_IndIS_NonAdv!AR90)</f>
        <v>0</v>
      </c>
      <c r="AS90" s="19">
        <f>SUM(DISPUTES_IndOS_Adv:DISPUTES_IndIS_NonAdv!AS90)</f>
        <v>0</v>
      </c>
      <c r="AT90" s="19">
        <f>SUM(DISPUTES_IndOS_Adv:DISPUTES_IndIS_NonAdv!AT90)</f>
        <v>0</v>
      </c>
      <c r="AU90" s="19">
        <f>SUM(DISPUTES_IndOS_Adv:DISPUTES_IndIS_NonAdv!AU90)</f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19">
        <f>SUM(DISPUTES_IndOS_Adv:DISPUTES_IndIS_NonAdv!F92)</f>
        <v>0</v>
      </c>
      <c r="G92" s="19">
        <f>SUM(DISPUTES_IndOS_Adv:DISPUTES_IndIS_NonAdv!G92)</f>
        <v>0</v>
      </c>
      <c r="H92" s="19">
        <f>SUM(DISPUTES_IndOS_Adv:DISPUTES_IndIS_NonAdv!H92)</f>
        <v>0</v>
      </c>
      <c r="I92" s="19">
        <f>SUM(DISPUTES_IndOS_Adv:DISPUTES_IndIS_NonAdv!I92)</f>
        <v>0</v>
      </c>
      <c r="J92" s="19">
        <f>SUM(DISPUTES_IndOS_Adv:DISPUTES_IndIS_NonAdv!J92)</f>
        <v>0</v>
      </c>
      <c r="K92" s="19">
        <f>SUM(DISPUTES_IndOS_Adv:DISPUTES_IndIS_NonAdv!K92)</f>
        <v>0</v>
      </c>
      <c r="L92" s="19">
        <f>SUM(DISPUTES_IndOS_Adv:DISPUTES_IndIS_NonAdv!L92)</f>
        <v>0</v>
      </c>
      <c r="M92" s="19">
        <f>SUM(DISPUTES_IndOS_Adv:DISPUTES_IndIS_NonAdv!M92)</f>
        <v>0</v>
      </c>
      <c r="N92" s="19">
        <f>SUM(DISPUTES_IndOS_Adv:DISPUTES_IndIS_NonAdv!N92)</f>
        <v>0</v>
      </c>
      <c r="O92" s="19">
        <f>SUM(DISPUTES_IndOS_Adv:DISPUTES_IndIS_NonAdv!O92)</f>
        <v>0</v>
      </c>
      <c r="P92" s="19">
        <f>SUM(DISPUTES_IndOS_Adv:DISPUTES_IndIS_NonAdv!P92)</f>
        <v>0</v>
      </c>
      <c r="Q92" s="19">
        <f>SUM(DISPUTES_IndOS_Adv:DISPUTES_IndIS_NonAdv!Q92)</f>
        <v>0</v>
      </c>
      <c r="R92" s="19">
        <f>SUM(DISPUTES_IndOS_Adv:DISPUTES_IndIS_NonAdv!R92)</f>
        <v>0</v>
      </c>
      <c r="S92" s="19">
        <f>SUM(DISPUTES_IndOS_Adv:DISPUTES_IndIS_NonAdv!S92)</f>
        <v>0</v>
      </c>
      <c r="T92" s="19">
        <f>SUM(DISPUTES_IndOS_Adv:DISPUTES_IndIS_NonAdv!T92)</f>
        <v>0</v>
      </c>
      <c r="U92" s="19">
        <f>SUM(DISPUTES_IndOS_Adv:DISPUTES_IndIS_NonAdv!U92)</f>
        <v>0</v>
      </c>
      <c r="V92" s="19">
        <f>SUM(DISPUTES_IndOS_Adv:DISPUTES_IndIS_NonAdv!V92)</f>
        <v>0</v>
      </c>
      <c r="W92" s="19">
        <f>SUM(DISPUTES_IndOS_Adv:DISPUTES_IndIS_NonAdv!W92)</f>
        <v>0</v>
      </c>
      <c r="X92" s="19">
        <f>SUM(DISPUTES_IndOS_Adv:DISPUTES_IndIS_NonAdv!X92)</f>
        <v>0</v>
      </c>
      <c r="Y92" s="19">
        <f>SUM(DISPUTES_IndOS_Adv:DISPUTES_IndIS_NonAdv!Y92)</f>
        <v>0</v>
      </c>
      <c r="Z92" s="19">
        <f>SUM(DISPUTES_IndOS_Adv:DISPUTES_IndIS_NonAdv!Z92)</f>
        <v>0</v>
      </c>
      <c r="AA92" s="19">
        <f>SUM(DISPUTES_IndOS_Adv:DISPUTES_IndIS_NonAdv!AA92)</f>
        <v>0</v>
      </c>
      <c r="AB92" s="19">
        <f>SUM(DISPUTES_IndOS_Adv:DISPUTES_IndIS_NonAdv!AB92)</f>
        <v>0</v>
      </c>
      <c r="AC92" s="19">
        <f>SUM(DISPUTES_IndOS_Adv:DISPUTES_IndIS_NonAdv!AC92)</f>
        <v>0</v>
      </c>
      <c r="AD92" s="19">
        <f>SUM(DISPUTES_IndOS_Adv:DISPUTES_IndIS_NonAdv!AD92)</f>
        <v>0</v>
      </c>
      <c r="AE92" s="19">
        <f>SUM(DISPUTES_IndOS_Adv:DISPUTES_IndIS_NonAdv!AE92)</f>
        <v>0</v>
      </c>
      <c r="AF92" s="19">
        <f>SUM(DISPUTES_IndOS_Adv:DISPUTES_IndIS_NonAdv!AF92)</f>
        <v>0</v>
      </c>
      <c r="AG92" s="19">
        <f>SUM(DISPUTES_IndOS_Adv:DISPUTES_IndIS_NonAdv!AG92)</f>
        <v>0</v>
      </c>
      <c r="AH92" s="19">
        <f>SUM(DISPUTES_IndOS_Adv:DISPUTES_IndIS_NonAdv!AH92)</f>
        <v>0</v>
      </c>
      <c r="AI92" s="19">
        <f>SUM(DISPUTES_IndOS_Adv:DISPUTES_IndIS_NonAdv!AI92)</f>
        <v>0</v>
      </c>
      <c r="AJ92" s="19">
        <f>SUM(DISPUTES_IndOS_Adv:DISPUTES_IndIS_NonAdv!AJ92)</f>
        <v>0</v>
      </c>
      <c r="AK92" s="19">
        <f>SUM(DISPUTES_IndOS_Adv:DISPUTES_IndIS_NonAdv!AK92)</f>
        <v>0</v>
      </c>
      <c r="AL92" s="19">
        <f>SUM(DISPUTES_IndOS_Adv:DISPUTES_IndIS_NonAdv!AL92)</f>
        <v>0</v>
      </c>
      <c r="AM92" s="19">
        <f>SUM(DISPUTES_IndOS_Adv:DISPUTES_IndIS_NonAdv!AM92)</f>
        <v>0</v>
      </c>
      <c r="AN92" s="19">
        <f>SUM(DISPUTES_IndOS_Adv:DISPUTES_IndIS_NonAdv!AN92)</f>
        <v>0</v>
      </c>
      <c r="AO92" s="19">
        <f>SUM(DISPUTES_IndOS_Adv:DISPUTES_IndIS_NonAdv!AO92)</f>
        <v>0</v>
      </c>
      <c r="AP92" s="19">
        <f>SUM(DISPUTES_IndOS_Adv:DISPUTES_IndIS_NonAdv!AP92)</f>
        <v>0</v>
      </c>
      <c r="AQ92" s="19">
        <f>SUM(DISPUTES_IndOS_Adv:DISPUTES_IndIS_NonAdv!AQ92)</f>
        <v>0</v>
      </c>
      <c r="AR92" s="19">
        <f>SUM(DISPUTES_IndOS_Adv:DISPUTES_IndIS_NonAdv!AR92)</f>
        <v>0</v>
      </c>
      <c r="AS92" s="19">
        <f>SUM(DISPUTES_IndOS_Adv:DISPUTES_IndIS_NonAdv!AS92)</f>
        <v>0</v>
      </c>
      <c r="AT92" s="19">
        <f>SUM(DISPUTES_IndOS_Adv:DISPUTES_IndIS_NonAdv!AT92)</f>
        <v>0</v>
      </c>
      <c r="AU92" s="19">
        <f>SUM(DISPUTES_IndOS_Adv:DISPUTES_IndIS_NonAdv!AU92)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9">
        <f>SUM(DISPUTES_IndOS_Adv:DISPUTES_IndIS_NonAdv!F93)</f>
        <v>0</v>
      </c>
      <c r="G93" s="19">
        <f>SUM(DISPUTES_IndOS_Adv:DISPUTES_IndIS_NonAdv!G93)</f>
        <v>0</v>
      </c>
      <c r="H93" s="19">
        <f>SUM(DISPUTES_IndOS_Adv:DISPUTES_IndIS_NonAdv!H93)</f>
        <v>0</v>
      </c>
      <c r="I93" s="19">
        <f>SUM(DISPUTES_IndOS_Adv:DISPUTES_IndIS_NonAdv!I93)</f>
        <v>0</v>
      </c>
      <c r="J93" s="19">
        <f>SUM(DISPUTES_IndOS_Adv:DISPUTES_IndIS_NonAdv!J93)</f>
        <v>0</v>
      </c>
      <c r="K93" s="19">
        <f>SUM(DISPUTES_IndOS_Adv:DISPUTES_IndIS_NonAdv!K93)</f>
        <v>0</v>
      </c>
      <c r="L93" s="19">
        <f>SUM(DISPUTES_IndOS_Adv:DISPUTES_IndIS_NonAdv!L93)</f>
        <v>0</v>
      </c>
      <c r="M93" s="19">
        <f>SUM(DISPUTES_IndOS_Adv:DISPUTES_IndIS_NonAdv!M93)</f>
        <v>0</v>
      </c>
      <c r="N93" s="19">
        <f>SUM(DISPUTES_IndOS_Adv:DISPUTES_IndIS_NonAdv!N93)</f>
        <v>0</v>
      </c>
      <c r="O93" s="19">
        <f>SUM(DISPUTES_IndOS_Adv:DISPUTES_IndIS_NonAdv!O93)</f>
        <v>0</v>
      </c>
      <c r="P93" s="19">
        <f>SUM(DISPUTES_IndOS_Adv:DISPUTES_IndIS_NonAdv!P93)</f>
        <v>0</v>
      </c>
      <c r="Q93" s="19">
        <f>SUM(DISPUTES_IndOS_Adv:DISPUTES_IndIS_NonAdv!Q93)</f>
        <v>0</v>
      </c>
      <c r="R93" s="19">
        <f>SUM(DISPUTES_IndOS_Adv:DISPUTES_IndIS_NonAdv!R93)</f>
        <v>0</v>
      </c>
      <c r="S93" s="19">
        <f>SUM(DISPUTES_IndOS_Adv:DISPUTES_IndIS_NonAdv!S93)</f>
        <v>0</v>
      </c>
      <c r="T93" s="19">
        <f>SUM(DISPUTES_IndOS_Adv:DISPUTES_IndIS_NonAdv!T93)</f>
        <v>0</v>
      </c>
      <c r="U93" s="19">
        <f>SUM(DISPUTES_IndOS_Adv:DISPUTES_IndIS_NonAdv!U93)</f>
        <v>0</v>
      </c>
      <c r="V93" s="19">
        <f>SUM(DISPUTES_IndOS_Adv:DISPUTES_IndIS_NonAdv!V93)</f>
        <v>0</v>
      </c>
      <c r="W93" s="19">
        <f>SUM(DISPUTES_IndOS_Adv:DISPUTES_IndIS_NonAdv!W93)</f>
        <v>0</v>
      </c>
      <c r="X93" s="19">
        <f>SUM(DISPUTES_IndOS_Adv:DISPUTES_IndIS_NonAdv!X93)</f>
        <v>0</v>
      </c>
      <c r="Y93" s="19">
        <f>SUM(DISPUTES_IndOS_Adv:DISPUTES_IndIS_NonAdv!Y93)</f>
        <v>0</v>
      </c>
      <c r="Z93" s="19">
        <f>SUM(DISPUTES_IndOS_Adv:DISPUTES_IndIS_NonAdv!Z93)</f>
        <v>0</v>
      </c>
      <c r="AA93" s="19">
        <f>SUM(DISPUTES_IndOS_Adv:DISPUTES_IndIS_NonAdv!AA93)</f>
        <v>0</v>
      </c>
      <c r="AB93" s="19">
        <f>SUM(DISPUTES_IndOS_Adv:DISPUTES_IndIS_NonAdv!AB93)</f>
        <v>0</v>
      </c>
      <c r="AC93" s="19">
        <f>SUM(DISPUTES_IndOS_Adv:DISPUTES_IndIS_NonAdv!AC93)</f>
        <v>0</v>
      </c>
      <c r="AD93" s="19">
        <f>SUM(DISPUTES_IndOS_Adv:DISPUTES_IndIS_NonAdv!AD93)</f>
        <v>0</v>
      </c>
      <c r="AE93" s="19">
        <f>SUM(DISPUTES_IndOS_Adv:DISPUTES_IndIS_NonAdv!AE93)</f>
        <v>0</v>
      </c>
      <c r="AF93" s="19">
        <f>SUM(DISPUTES_IndOS_Adv:DISPUTES_IndIS_NonAdv!AF93)</f>
        <v>0</v>
      </c>
      <c r="AG93" s="19">
        <f>SUM(DISPUTES_IndOS_Adv:DISPUTES_IndIS_NonAdv!AG93)</f>
        <v>0</v>
      </c>
      <c r="AH93" s="19">
        <f>SUM(DISPUTES_IndOS_Adv:DISPUTES_IndIS_NonAdv!AH93)</f>
        <v>0</v>
      </c>
      <c r="AI93" s="19">
        <f>SUM(DISPUTES_IndOS_Adv:DISPUTES_IndIS_NonAdv!AI93)</f>
        <v>0</v>
      </c>
      <c r="AJ93" s="19">
        <f>SUM(DISPUTES_IndOS_Adv:DISPUTES_IndIS_NonAdv!AJ93)</f>
        <v>0</v>
      </c>
      <c r="AK93" s="19">
        <f>SUM(DISPUTES_IndOS_Adv:DISPUTES_IndIS_NonAdv!AK93)</f>
        <v>0</v>
      </c>
      <c r="AL93" s="19">
        <f>SUM(DISPUTES_IndOS_Adv:DISPUTES_IndIS_NonAdv!AL93)</f>
        <v>0</v>
      </c>
      <c r="AM93" s="19">
        <f>SUM(DISPUTES_IndOS_Adv:DISPUTES_IndIS_NonAdv!AM93)</f>
        <v>0</v>
      </c>
      <c r="AN93" s="19">
        <f>SUM(DISPUTES_IndOS_Adv:DISPUTES_IndIS_NonAdv!AN93)</f>
        <v>0</v>
      </c>
      <c r="AO93" s="19">
        <f>SUM(DISPUTES_IndOS_Adv:DISPUTES_IndIS_NonAdv!AO93)</f>
        <v>0</v>
      </c>
      <c r="AP93" s="19">
        <f>SUM(DISPUTES_IndOS_Adv:DISPUTES_IndIS_NonAdv!AP93)</f>
        <v>0</v>
      </c>
      <c r="AQ93" s="19">
        <f>SUM(DISPUTES_IndOS_Adv:DISPUTES_IndIS_NonAdv!AQ93)</f>
        <v>0</v>
      </c>
      <c r="AR93" s="19">
        <f>SUM(DISPUTES_IndOS_Adv:DISPUTES_IndIS_NonAdv!AR93)</f>
        <v>0</v>
      </c>
      <c r="AS93" s="19">
        <f>SUM(DISPUTES_IndOS_Adv:DISPUTES_IndIS_NonAdv!AS93)</f>
        <v>0</v>
      </c>
      <c r="AT93" s="19">
        <f>SUM(DISPUTES_IndOS_Adv:DISPUTES_IndIS_NonAdv!AT93)</f>
        <v>0</v>
      </c>
      <c r="AU93" s="19">
        <f>SUM(DISPUTES_IndOS_Adv:DISPUTES_IndIS_NonAdv!AU93)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19">
        <f>SUM(DISPUTES_IndOS_Adv:DISPUTES_IndIS_NonAdv!F94)</f>
        <v>0</v>
      </c>
      <c r="G94" s="19">
        <f>SUM(DISPUTES_IndOS_Adv:DISPUTES_IndIS_NonAdv!G94)</f>
        <v>0</v>
      </c>
      <c r="H94" s="19">
        <f>SUM(DISPUTES_IndOS_Adv:DISPUTES_IndIS_NonAdv!H94)</f>
        <v>0</v>
      </c>
      <c r="I94" s="19">
        <f>SUM(DISPUTES_IndOS_Adv:DISPUTES_IndIS_NonAdv!I94)</f>
        <v>0</v>
      </c>
      <c r="J94" s="19">
        <f>SUM(DISPUTES_IndOS_Adv:DISPUTES_IndIS_NonAdv!J94)</f>
        <v>0</v>
      </c>
      <c r="K94" s="19">
        <f>SUM(DISPUTES_IndOS_Adv:DISPUTES_IndIS_NonAdv!K94)</f>
        <v>0</v>
      </c>
      <c r="L94" s="19">
        <f>SUM(DISPUTES_IndOS_Adv:DISPUTES_IndIS_NonAdv!L94)</f>
        <v>0</v>
      </c>
      <c r="M94" s="19">
        <f>SUM(DISPUTES_IndOS_Adv:DISPUTES_IndIS_NonAdv!M94)</f>
        <v>0</v>
      </c>
      <c r="N94" s="19">
        <f>SUM(DISPUTES_IndOS_Adv:DISPUTES_IndIS_NonAdv!N94)</f>
        <v>0</v>
      </c>
      <c r="O94" s="19">
        <f>SUM(DISPUTES_IndOS_Adv:DISPUTES_IndIS_NonAdv!O94)</f>
        <v>0</v>
      </c>
      <c r="P94" s="19">
        <f>SUM(DISPUTES_IndOS_Adv:DISPUTES_IndIS_NonAdv!P94)</f>
        <v>0</v>
      </c>
      <c r="Q94" s="19">
        <f>SUM(DISPUTES_IndOS_Adv:DISPUTES_IndIS_NonAdv!Q94)</f>
        <v>0</v>
      </c>
      <c r="R94" s="19">
        <f>SUM(DISPUTES_IndOS_Adv:DISPUTES_IndIS_NonAdv!R94)</f>
        <v>0</v>
      </c>
      <c r="S94" s="19">
        <f>SUM(DISPUTES_IndOS_Adv:DISPUTES_IndIS_NonAdv!S94)</f>
        <v>0</v>
      </c>
      <c r="T94" s="19">
        <f>SUM(DISPUTES_IndOS_Adv:DISPUTES_IndIS_NonAdv!T94)</f>
        <v>0</v>
      </c>
      <c r="U94" s="19">
        <f>SUM(DISPUTES_IndOS_Adv:DISPUTES_IndIS_NonAdv!U94)</f>
        <v>0</v>
      </c>
      <c r="V94" s="19">
        <f>SUM(DISPUTES_IndOS_Adv:DISPUTES_IndIS_NonAdv!V94)</f>
        <v>0</v>
      </c>
      <c r="W94" s="19">
        <f>SUM(DISPUTES_IndOS_Adv:DISPUTES_IndIS_NonAdv!W94)</f>
        <v>0</v>
      </c>
      <c r="X94" s="19">
        <f>SUM(DISPUTES_IndOS_Adv:DISPUTES_IndIS_NonAdv!X94)</f>
        <v>0</v>
      </c>
      <c r="Y94" s="19">
        <f>SUM(DISPUTES_IndOS_Adv:DISPUTES_IndIS_NonAdv!Y94)</f>
        <v>0</v>
      </c>
      <c r="Z94" s="19">
        <f>SUM(DISPUTES_IndOS_Adv:DISPUTES_IndIS_NonAdv!Z94)</f>
        <v>0</v>
      </c>
      <c r="AA94" s="19">
        <f>SUM(DISPUTES_IndOS_Adv:DISPUTES_IndIS_NonAdv!AA94)</f>
        <v>0</v>
      </c>
      <c r="AB94" s="19">
        <f>SUM(DISPUTES_IndOS_Adv:DISPUTES_IndIS_NonAdv!AB94)</f>
        <v>0</v>
      </c>
      <c r="AC94" s="19">
        <f>SUM(DISPUTES_IndOS_Adv:DISPUTES_IndIS_NonAdv!AC94)</f>
        <v>0</v>
      </c>
      <c r="AD94" s="19">
        <f>SUM(DISPUTES_IndOS_Adv:DISPUTES_IndIS_NonAdv!AD94)</f>
        <v>0</v>
      </c>
      <c r="AE94" s="19">
        <f>SUM(DISPUTES_IndOS_Adv:DISPUTES_IndIS_NonAdv!AE94)</f>
        <v>0</v>
      </c>
      <c r="AF94" s="19">
        <f>SUM(DISPUTES_IndOS_Adv:DISPUTES_IndIS_NonAdv!AF94)</f>
        <v>0</v>
      </c>
      <c r="AG94" s="19">
        <f>SUM(DISPUTES_IndOS_Adv:DISPUTES_IndIS_NonAdv!AG94)</f>
        <v>0</v>
      </c>
      <c r="AH94" s="19">
        <f>SUM(DISPUTES_IndOS_Adv:DISPUTES_IndIS_NonAdv!AH94)</f>
        <v>0</v>
      </c>
      <c r="AI94" s="19">
        <f>SUM(DISPUTES_IndOS_Adv:DISPUTES_IndIS_NonAdv!AI94)</f>
        <v>0</v>
      </c>
      <c r="AJ94" s="19">
        <f>SUM(DISPUTES_IndOS_Adv:DISPUTES_IndIS_NonAdv!AJ94)</f>
        <v>0</v>
      </c>
      <c r="AK94" s="19">
        <f>SUM(DISPUTES_IndOS_Adv:DISPUTES_IndIS_NonAdv!AK94)</f>
        <v>0</v>
      </c>
      <c r="AL94" s="19">
        <f>SUM(DISPUTES_IndOS_Adv:DISPUTES_IndIS_NonAdv!AL94)</f>
        <v>0</v>
      </c>
      <c r="AM94" s="19">
        <f>SUM(DISPUTES_IndOS_Adv:DISPUTES_IndIS_NonAdv!AM94)</f>
        <v>0</v>
      </c>
      <c r="AN94" s="19">
        <f>SUM(DISPUTES_IndOS_Adv:DISPUTES_IndIS_NonAdv!AN94)</f>
        <v>0</v>
      </c>
      <c r="AO94" s="19">
        <f>SUM(DISPUTES_IndOS_Adv:DISPUTES_IndIS_NonAdv!AO94)</f>
        <v>0</v>
      </c>
      <c r="AP94" s="19">
        <f>SUM(DISPUTES_IndOS_Adv:DISPUTES_IndIS_NonAdv!AP94)</f>
        <v>0</v>
      </c>
      <c r="AQ94" s="19">
        <f>SUM(DISPUTES_IndOS_Adv:DISPUTES_IndIS_NonAdv!AQ94)</f>
        <v>0</v>
      </c>
      <c r="AR94" s="19">
        <f>SUM(DISPUTES_IndOS_Adv:DISPUTES_IndIS_NonAdv!AR94)</f>
        <v>0</v>
      </c>
      <c r="AS94" s="19">
        <f>SUM(DISPUTES_IndOS_Adv:DISPUTES_IndIS_NonAdv!AS94)</f>
        <v>0</v>
      </c>
      <c r="AT94" s="19">
        <f>SUM(DISPUTES_IndOS_Adv:DISPUTES_IndIS_NonAdv!AT94)</f>
        <v>0</v>
      </c>
      <c r="AU94" s="19">
        <f>SUM(DISPUTES_IndOS_Adv:DISPUTES_IndIS_NonAdv!AU94)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19">
        <f>SUM(DISPUTES_IndOS_Adv:DISPUTES_IndIS_NonAdv!F95)</f>
        <v>0</v>
      </c>
      <c r="G95" s="19">
        <f>SUM(DISPUTES_IndOS_Adv:DISPUTES_IndIS_NonAdv!G95)</f>
        <v>0</v>
      </c>
      <c r="H95" s="19">
        <f>SUM(DISPUTES_IndOS_Adv:DISPUTES_IndIS_NonAdv!H95)</f>
        <v>0</v>
      </c>
      <c r="I95" s="19">
        <f>SUM(DISPUTES_IndOS_Adv:DISPUTES_IndIS_NonAdv!I95)</f>
        <v>0</v>
      </c>
      <c r="J95" s="19">
        <f>SUM(DISPUTES_IndOS_Adv:DISPUTES_IndIS_NonAdv!J95)</f>
        <v>0</v>
      </c>
      <c r="K95" s="19">
        <f>SUM(DISPUTES_IndOS_Adv:DISPUTES_IndIS_NonAdv!K95)</f>
        <v>0</v>
      </c>
      <c r="L95" s="19">
        <f>SUM(DISPUTES_IndOS_Adv:DISPUTES_IndIS_NonAdv!L95)</f>
        <v>0</v>
      </c>
      <c r="M95" s="19">
        <f>SUM(DISPUTES_IndOS_Adv:DISPUTES_IndIS_NonAdv!M95)</f>
        <v>0</v>
      </c>
      <c r="N95" s="19">
        <f>SUM(DISPUTES_IndOS_Adv:DISPUTES_IndIS_NonAdv!N95)</f>
        <v>0</v>
      </c>
      <c r="O95" s="19">
        <f>SUM(DISPUTES_IndOS_Adv:DISPUTES_IndIS_NonAdv!O95)</f>
        <v>0</v>
      </c>
      <c r="P95" s="19">
        <f>SUM(DISPUTES_IndOS_Adv:DISPUTES_IndIS_NonAdv!P95)</f>
        <v>0</v>
      </c>
      <c r="Q95" s="19">
        <f>SUM(DISPUTES_IndOS_Adv:DISPUTES_IndIS_NonAdv!Q95)</f>
        <v>0</v>
      </c>
      <c r="R95" s="19">
        <f>SUM(DISPUTES_IndOS_Adv:DISPUTES_IndIS_NonAdv!R95)</f>
        <v>0</v>
      </c>
      <c r="S95" s="19">
        <f>SUM(DISPUTES_IndOS_Adv:DISPUTES_IndIS_NonAdv!S95)</f>
        <v>0</v>
      </c>
      <c r="T95" s="19">
        <f>SUM(DISPUTES_IndOS_Adv:DISPUTES_IndIS_NonAdv!T95)</f>
        <v>0</v>
      </c>
      <c r="U95" s="19">
        <f>SUM(DISPUTES_IndOS_Adv:DISPUTES_IndIS_NonAdv!U95)</f>
        <v>0</v>
      </c>
      <c r="V95" s="19">
        <f>SUM(DISPUTES_IndOS_Adv:DISPUTES_IndIS_NonAdv!V95)</f>
        <v>0</v>
      </c>
      <c r="W95" s="19">
        <f>SUM(DISPUTES_IndOS_Adv:DISPUTES_IndIS_NonAdv!W95)</f>
        <v>0</v>
      </c>
      <c r="X95" s="19">
        <f>SUM(DISPUTES_IndOS_Adv:DISPUTES_IndIS_NonAdv!X95)</f>
        <v>0</v>
      </c>
      <c r="Y95" s="19">
        <f>SUM(DISPUTES_IndOS_Adv:DISPUTES_IndIS_NonAdv!Y95)</f>
        <v>0</v>
      </c>
      <c r="Z95" s="19">
        <f>SUM(DISPUTES_IndOS_Adv:DISPUTES_IndIS_NonAdv!Z95)</f>
        <v>0</v>
      </c>
      <c r="AA95" s="19">
        <f>SUM(DISPUTES_IndOS_Adv:DISPUTES_IndIS_NonAdv!AA95)</f>
        <v>0</v>
      </c>
      <c r="AB95" s="19">
        <f>SUM(DISPUTES_IndOS_Adv:DISPUTES_IndIS_NonAdv!AB95)</f>
        <v>0</v>
      </c>
      <c r="AC95" s="19">
        <f>SUM(DISPUTES_IndOS_Adv:DISPUTES_IndIS_NonAdv!AC95)</f>
        <v>0</v>
      </c>
      <c r="AD95" s="19">
        <f>SUM(DISPUTES_IndOS_Adv:DISPUTES_IndIS_NonAdv!AD95)</f>
        <v>0</v>
      </c>
      <c r="AE95" s="19">
        <f>SUM(DISPUTES_IndOS_Adv:DISPUTES_IndIS_NonAdv!AE95)</f>
        <v>0</v>
      </c>
      <c r="AF95" s="19">
        <f>SUM(DISPUTES_IndOS_Adv:DISPUTES_IndIS_NonAdv!AF95)</f>
        <v>0</v>
      </c>
      <c r="AG95" s="19">
        <f>SUM(DISPUTES_IndOS_Adv:DISPUTES_IndIS_NonAdv!AG95)</f>
        <v>0</v>
      </c>
      <c r="AH95" s="19">
        <f>SUM(DISPUTES_IndOS_Adv:DISPUTES_IndIS_NonAdv!AH95)</f>
        <v>0</v>
      </c>
      <c r="AI95" s="19">
        <f>SUM(DISPUTES_IndOS_Adv:DISPUTES_IndIS_NonAdv!AI95)</f>
        <v>0</v>
      </c>
      <c r="AJ95" s="19">
        <f>SUM(DISPUTES_IndOS_Adv:DISPUTES_IndIS_NonAdv!AJ95)</f>
        <v>0</v>
      </c>
      <c r="AK95" s="19">
        <f>SUM(DISPUTES_IndOS_Adv:DISPUTES_IndIS_NonAdv!AK95)</f>
        <v>0</v>
      </c>
      <c r="AL95" s="19">
        <f>SUM(DISPUTES_IndOS_Adv:DISPUTES_IndIS_NonAdv!AL95)</f>
        <v>0</v>
      </c>
      <c r="AM95" s="19">
        <f>SUM(DISPUTES_IndOS_Adv:DISPUTES_IndIS_NonAdv!AM95)</f>
        <v>0</v>
      </c>
      <c r="AN95" s="19">
        <f>SUM(DISPUTES_IndOS_Adv:DISPUTES_IndIS_NonAdv!AN95)</f>
        <v>0</v>
      </c>
      <c r="AO95" s="19">
        <f>SUM(DISPUTES_IndOS_Adv:DISPUTES_IndIS_NonAdv!AO95)</f>
        <v>0</v>
      </c>
      <c r="AP95" s="19">
        <f>SUM(DISPUTES_IndOS_Adv:DISPUTES_IndIS_NonAdv!AP95)</f>
        <v>0</v>
      </c>
      <c r="AQ95" s="19">
        <f>SUM(DISPUTES_IndOS_Adv:DISPUTES_IndIS_NonAdv!AQ95)</f>
        <v>0</v>
      </c>
      <c r="AR95" s="19">
        <f>SUM(DISPUTES_IndOS_Adv:DISPUTES_IndIS_NonAdv!AR95)</f>
        <v>0</v>
      </c>
      <c r="AS95" s="19">
        <f>SUM(DISPUTES_IndOS_Adv:DISPUTES_IndIS_NonAdv!AS95)</f>
        <v>0</v>
      </c>
      <c r="AT95" s="19">
        <f>SUM(DISPUTES_IndOS_Adv:DISPUTES_IndIS_NonAdv!AT95)</f>
        <v>0</v>
      </c>
      <c r="AU95" s="19">
        <f>SUM(DISPUTES_IndOS_Adv:DISPUTES_IndIS_NonAdv!AU95)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19">
        <f>SUM(DISPUTES_IndOS_Adv:DISPUTES_IndIS_NonAdv!F96)</f>
        <v>0</v>
      </c>
      <c r="G96" s="19">
        <f>SUM(DISPUTES_IndOS_Adv:DISPUTES_IndIS_NonAdv!G96)</f>
        <v>0</v>
      </c>
      <c r="H96" s="19">
        <f>SUM(DISPUTES_IndOS_Adv:DISPUTES_IndIS_NonAdv!H96)</f>
        <v>0</v>
      </c>
      <c r="I96" s="19">
        <f>SUM(DISPUTES_IndOS_Adv:DISPUTES_IndIS_NonAdv!I96)</f>
        <v>0</v>
      </c>
      <c r="J96" s="19">
        <f>SUM(DISPUTES_IndOS_Adv:DISPUTES_IndIS_NonAdv!J96)</f>
        <v>0</v>
      </c>
      <c r="K96" s="19">
        <f>SUM(DISPUTES_IndOS_Adv:DISPUTES_IndIS_NonAdv!K96)</f>
        <v>0</v>
      </c>
      <c r="L96" s="19">
        <f>SUM(DISPUTES_IndOS_Adv:DISPUTES_IndIS_NonAdv!L96)</f>
        <v>0</v>
      </c>
      <c r="M96" s="19">
        <f>SUM(DISPUTES_IndOS_Adv:DISPUTES_IndIS_NonAdv!M96)</f>
        <v>0</v>
      </c>
      <c r="N96" s="19">
        <f>SUM(DISPUTES_IndOS_Adv:DISPUTES_IndIS_NonAdv!N96)</f>
        <v>0</v>
      </c>
      <c r="O96" s="19">
        <f>SUM(DISPUTES_IndOS_Adv:DISPUTES_IndIS_NonAdv!O96)</f>
        <v>0</v>
      </c>
      <c r="P96" s="19">
        <f>SUM(DISPUTES_IndOS_Adv:DISPUTES_IndIS_NonAdv!P96)</f>
        <v>0</v>
      </c>
      <c r="Q96" s="19">
        <f>SUM(DISPUTES_IndOS_Adv:DISPUTES_IndIS_NonAdv!Q96)</f>
        <v>0</v>
      </c>
      <c r="R96" s="19">
        <f>SUM(DISPUTES_IndOS_Adv:DISPUTES_IndIS_NonAdv!R96)</f>
        <v>0</v>
      </c>
      <c r="S96" s="19">
        <f>SUM(DISPUTES_IndOS_Adv:DISPUTES_IndIS_NonAdv!S96)</f>
        <v>0</v>
      </c>
      <c r="T96" s="19">
        <f>SUM(DISPUTES_IndOS_Adv:DISPUTES_IndIS_NonAdv!T96)</f>
        <v>0</v>
      </c>
      <c r="U96" s="19">
        <f>SUM(DISPUTES_IndOS_Adv:DISPUTES_IndIS_NonAdv!U96)</f>
        <v>0</v>
      </c>
      <c r="V96" s="19">
        <f>SUM(DISPUTES_IndOS_Adv:DISPUTES_IndIS_NonAdv!V96)</f>
        <v>0</v>
      </c>
      <c r="W96" s="19">
        <f>SUM(DISPUTES_IndOS_Adv:DISPUTES_IndIS_NonAdv!W96)</f>
        <v>0</v>
      </c>
      <c r="X96" s="19">
        <f>SUM(DISPUTES_IndOS_Adv:DISPUTES_IndIS_NonAdv!X96)</f>
        <v>0</v>
      </c>
      <c r="Y96" s="19">
        <f>SUM(DISPUTES_IndOS_Adv:DISPUTES_IndIS_NonAdv!Y96)</f>
        <v>0</v>
      </c>
      <c r="Z96" s="19">
        <f>SUM(DISPUTES_IndOS_Adv:DISPUTES_IndIS_NonAdv!Z96)</f>
        <v>0</v>
      </c>
      <c r="AA96" s="19">
        <f>SUM(DISPUTES_IndOS_Adv:DISPUTES_IndIS_NonAdv!AA96)</f>
        <v>0</v>
      </c>
      <c r="AB96" s="19">
        <f>SUM(DISPUTES_IndOS_Adv:DISPUTES_IndIS_NonAdv!AB96)</f>
        <v>0</v>
      </c>
      <c r="AC96" s="19">
        <f>SUM(DISPUTES_IndOS_Adv:DISPUTES_IndIS_NonAdv!AC96)</f>
        <v>0</v>
      </c>
      <c r="AD96" s="19">
        <f>SUM(DISPUTES_IndOS_Adv:DISPUTES_IndIS_NonAdv!AD96)</f>
        <v>0</v>
      </c>
      <c r="AE96" s="19">
        <f>SUM(DISPUTES_IndOS_Adv:DISPUTES_IndIS_NonAdv!AE96)</f>
        <v>0</v>
      </c>
      <c r="AF96" s="19">
        <f>SUM(DISPUTES_IndOS_Adv:DISPUTES_IndIS_NonAdv!AF96)</f>
        <v>0</v>
      </c>
      <c r="AG96" s="19">
        <f>SUM(DISPUTES_IndOS_Adv:DISPUTES_IndIS_NonAdv!AG96)</f>
        <v>0</v>
      </c>
      <c r="AH96" s="19">
        <f>SUM(DISPUTES_IndOS_Adv:DISPUTES_IndIS_NonAdv!AH96)</f>
        <v>0</v>
      </c>
      <c r="AI96" s="19">
        <f>SUM(DISPUTES_IndOS_Adv:DISPUTES_IndIS_NonAdv!AI96)</f>
        <v>0</v>
      </c>
      <c r="AJ96" s="19">
        <f>SUM(DISPUTES_IndOS_Adv:DISPUTES_IndIS_NonAdv!AJ96)</f>
        <v>0</v>
      </c>
      <c r="AK96" s="19">
        <f>SUM(DISPUTES_IndOS_Adv:DISPUTES_IndIS_NonAdv!AK96)</f>
        <v>0</v>
      </c>
      <c r="AL96" s="19">
        <f>SUM(DISPUTES_IndOS_Adv:DISPUTES_IndIS_NonAdv!AL96)</f>
        <v>0</v>
      </c>
      <c r="AM96" s="19">
        <f>SUM(DISPUTES_IndOS_Adv:DISPUTES_IndIS_NonAdv!AM96)</f>
        <v>0</v>
      </c>
      <c r="AN96" s="19">
        <f>SUM(DISPUTES_IndOS_Adv:DISPUTES_IndIS_NonAdv!AN96)</f>
        <v>0</v>
      </c>
      <c r="AO96" s="19">
        <f>SUM(DISPUTES_IndOS_Adv:DISPUTES_IndIS_NonAdv!AO96)</f>
        <v>0</v>
      </c>
      <c r="AP96" s="19">
        <f>SUM(DISPUTES_IndOS_Adv:DISPUTES_IndIS_NonAdv!AP96)</f>
        <v>0</v>
      </c>
      <c r="AQ96" s="19">
        <f>SUM(DISPUTES_IndOS_Adv:DISPUTES_IndIS_NonAdv!AQ96)</f>
        <v>0</v>
      </c>
      <c r="AR96" s="19">
        <f>SUM(DISPUTES_IndOS_Adv:DISPUTES_IndIS_NonAdv!AR96)</f>
        <v>0</v>
      </c>
      <c r="AS96" s="19">
        <f>SUM(DISPUTES_IndOS_Adv:DISPUTES_IndIS_NonAdv!AS96)</f>
        <v>0</v>
      </c>
      <c r="AT96" s="19">
        <f>SUM(DISPUTES_IndOS_Adv:DISPUTES_IndIS_NonAdv!AT96)</f>
        <v>0</v>
      </c>
      <c r="AU96" s="19">
        <f>SUM(DISPUTES_IndOS_Adv:DISPUTES_IndIS_NonAdv!AU96)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19">
        <f>SUM(DISPUTES_IndOS_Adv:DISPUTES_IndIS_NonAdv!F97)</f>
        <v>0</v>
      </c>
      <c r="G97" s="19">
        <f>SUM(DISPUTES_IndOS_Adv:DISPUTES_IndIS_NonAdv!G97)</f>
        <v>0</v>
      </c>
      <c r="H97" s="19">
        <f>SUM(DISPUTES_IndOS_Adv:DISPUTES_IndIS_NonAdv!H97)</f>
        <v>0</v>
      </c>
      <c r="I97" s="19">
        <f>SUM(DISPUTES_IndOS_Adv:DISPUTES_IndIS_NonAdv!I97)</f>
        <v>0</v>
      </c>
      <c r="J97" s="19">
        <f>SUM(DISPUTES_IndOS_Adv:DISPUTES_IndIS_NonAdv!J97)</f>
        <v>0</v>
      </c>
      <c r="K97" s="19">
        <f>SUM(DISPUTES_IndOS_Adv:DISPUTES_IndIS_NonAdv!K97)</f>
        <v>0</v>
      </c>
      <c r="L97" s="19">
        <f>SUM(DISPUTES_IndOS_Adv:DISPUTES_IndIS_NonAdv!L97)</f>
        <v>0</v>
      </c>
      <c r="M97" s="19">
        <f>SUM(DISPUTES_IndOS_Adv:DISPUTES_IndIS_NonAdv!M97)</f>
        <v>0</v>
      </c>
      <c r="N97" s="19">
        <f>SUM(DISPUTES_IndOS_Adv:DISPUTES_IndIS_NonAdv!N97)</f>
        <v>0</v>
      </c>
      <c r="O97" s="19">
        <f>SUM(DISPUTES_IndOS_Adv:DISPUTES_IndIS_NonAdv!O97)</f>
        <v>0</v>
      </c>
      <c r="P97" s="19">
        <f>SUM(DISPUTES_IndOS_Adv:DISPUTES_IndIS_NonAdv!P97)</f>
        <v>0</v>
      </c>
      <c r="Q97" s="19">
        <f>SUM(DISPUTES_IndOS_Adv:DISPUTES_IndIS_NonAdv!Q97)</f>
        <v>0</v>
      </c>
      <c r="R97" s="19">
        <f>SUM(DISPUTES_IndOS_Adv:DISPUTES_IndIS_NonAdv!R97)</f>
        <v>0</v>
      </c>
      <c r="S97" s="19">
        <f>SUM(DISPUTES_IndOS_Adv:DISPUTES_IndIS_NonAdv!S97)</f>
        <v>0</v>
      </c>
      <c r="T97" s="19">
        <f>SUM(DISPUTES_IndOS_Adv:DISPUTES_IndIS_NonAdv!T97)</f>
        <v>0</v>
      </c>
      <c r="U97" s="19">
        <f>SUM(DISPUTES_IndOS_Adv:DISPUTES_IndIS_NonAdv!U97)</f>
        <v>0</v>
      </c>
      <c r="V97" s="19">
        <f>SUM(DISPUTES_IndOS_Adv:DISPUTES_IndIS_NonAdv!V97)</f>
        <v>0</v>
      </c>
      <c r="W97" s="19">
        <f>SUM(DISPUTES_IndOS_Adv:DISPUTES_IndIS_NonAdv!W97)</f>
        <v>0</v>
      </c>
      <c r="X97" s="19">
        <f>SUM(DISPUTES_IndOS_Adv:DISPUTES_IndIS_NonAdv!X97)</f>
        <v>0</v>
      </c>
      <c r="Y97" s="19">
        <f>SUM(DISPUTES_IndOS_Adv:DISPUTES_IndIS_NonAdv!Y97)</f>
        <v>0</v>
      </c>
      <c r="Z97" s="19">
        <f>SUM(DISPUTES_IndOS_Adv:DISPUTES_IndIS_NonAdv!Z97)</f>
        <v>0</v>
      </c>
      <c r="AA97" s="19">
        <f>SUM(DISPUTES_IndOS_Adv:DISPUTES_IndIS_NonAdv!AA97)</f>
        <v>0</v>
      </c>
      <c r="AB97" s="19">
        <f>SUM(DISPUTES_IndOS_Adv:DISPUTES_IndIS_NonAdv!AB97)</f>
        <v>0</v>
      </c>
      <c r="AC97" s="19">
        <f>SUM(DISPUTES_IndOS_Adv:DISPUTES_IndIS_NonAdv!AC97)</f>
        <v>0</v>
      </c>
      <c r="AD97" s="19">
        <f>SUM(DISPUTES_IndOS_Adv:DISPUTES_IndIS_NonAdv!AD97)</f>
        <v>0</v>
      </c>
      <c r="AE97" s="19">
        <f>SUM(DISPUTES_IndOS_Adv:DISPUTES_IndIS_NonAdv!AE97)</f>
        <v>0</v>
      </c>
      <c r="AF97" s="19">
        <f>SUM(DISPUTES_IndOS_Adv:DISPUTES_IndIS_NonAdv!AF97)</f>
        <v>0</v>
      </c>
      <c r="AG97" s="19">
        <f>SUM(DISPUTES_IndOS_Adv:DISPUTES_IndIS_NonAdv!AG97)</f>
        <v>0</v>
      </c>
      <c r="AH97" s="19">
        <f>SUM(DISPUTES_IndOS_Adv:DISPUTES_IndIS_NonAdv!AH97)</f>
        <v>0</v>
      </c>
      <c r="AI97" s="19">
        <f>SUM(DISPUTES_IndOS_Adv:DISPUTES_IndIS_NonAdv!AI97)</f>
        <v>0</v>
      </c>
      <c r="AJ97" s="19">
        <f>SUM(DISPUTES_IndOS_Adv:DISPUTES_IndIS_NonAdv!AJ97)</f>
        <v>0</v>
      </c>
      <c r="AK97" s="19">
        <f>SUM(DISPUTES_IndOS_Adv:DISPUTES_IndIS_NonAdv!AK97)</f>
        <v>0</v>
      </c>
      <c r="AL97" s="19">
        <f>SUM(DISPUTES_IndOS_Adv:DISPUTES_IndIS_NonAdv!AL97)</f>
        <v>0</v>
      </c>
      <c r="AM97" s="19">
        <f>SUM(DISPUTES_IndOS_Adv:DISPUTES_IndIS_NonAdv!AM97)</f>
        <v>0</v>
      </c>
      <c r="AN97" s="19">
        <f>SUM(DISPUTES_IndOS_Adv:DISPUTES_IndIS_NonAdv!AN97)</f>
        <v>0</v>
      </c>
      <c r="AO97" s="19">
        <f>SUM(DISPUTES_IndOS_Adv:DISPUTES_IndIS_NonAdv!AO97)</f>
        <v>0</v>
      </c>
      <c r="AP97" s="19">
        <f>SUM(DISPUTES_IndOS_Adv:DISPUTES_IndIS_NonAdv!AP97)</f>
        <v>0</v>
      </c>
      <c r="AQ97" s="19">
        <f>SUM(DISPUTES_IndOS_Adv:DISPUTES_IndIS_NonAdv!AQ97)</f>
        <v>0</v>
      </c>
      <c r="AR97" s="19">
        <f>SUM(DISPUTES_IndOS_Adv:DISPUTES_IndIS_NonAdv!AR97)</f>
        <v>0</v>
      </c>
      <c r="AS97" s="19">
        <f>SUM(DISPUTES_IndOS_Adv:DISPUTES_IndIS_NonAdv!AS97)</f>
        <v>0</v>
      </c>
      <c r="AT97" s="19">
        <f>SUM(DISPUTES_IndOS_Adv:DISPUTES_IndIS_NonAdv!AT97)</f>
        <v>0</v>
      </c>
      <c r="AU97" s="19">
        <f>SUM(DISPUTES_IndOS_Adv:DISPUTES_IndIS_NonAdv!AU97)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19">
        <f>SUM(DISPUTES_IndOS_Adv:DISPUTES_IndIS_NonAdv!F98)</f>
        <v>0</v>
      </c>
      <c r="G98" s="19">
        <f>SUM(DISPUTES_IndOS_Adv:DISPUTES_IndIS_NonAdv!G98)</f>
        <v>0</v>
      </c>
      <c r="H98" s="19">
        <f>SUM(DISPUTES_IndOS_Adv:DISPUTES_IndIS_NonAdv!H98)</f>
        <v>0</v>
      </c>
      <c r="I98" s="19">
        <f>SUM(DISPUTES_IndOS_Adv:DISPUTES_IndIS_NonAdv!I98)</f>
        <v>0</v>
      </c>
      <c r="J98" s="19">
        <f>SUM(DISPUTES_IndOS_Adv:DISPUTES_IndIS_NonAdv!J98)</f>
        <v>0</v>
      </c>
      <c r="K98" s="19">
        <f>SUM(DISPUTES_IndOS_Adv:DISPUTES_IndIS_NonAdv!K98)</f>
        <v>0</v>
      </c>
      <c r="L98" s="19">
        <f>SUM(DISPUTES_IndOS_Adv:DISPUTES_IndIS_NonAdv!L98)</f>
        <v>0</v>
      </c>
      <c r="M98" s="19">
        <f>SUM(DISPUTES_IndOS_Adv:DISPUTES_IndIS_NonAdv!M98)</f>
        <v>0</v>
      </c>
      <c r="N98" s="19">
        <f>SUM(DISPUTES_IndOS_Adv:DISPUTES_IndIS_NonAdv!N98)</f>
        <v>0</v>
      </c>
      <c r="O98" s="19">
        <f>SUM(DISPUTES_IndOS_Adv:DISPUTES_IndIS_NonAdv!O98)</f>
        <v>0</v>
      </c>
      <c r="P98" s="19">
        <f>SUM(DISPUTES_IndOS_Adv:DISPUTES_IndIS_NonAdv!P98)</f>
        <v>0</v>
      </c>
      <c r="Q98" s="19">
        <f>SUM(DISPUTES_IndOS_Adv:DISPUTES_IndIS_NonAdv!Q98)</f>
        <v>0</v>
      </c>
      <c r="R98" s="19">
        <f>SUM(DISPUTES_IndOS_Adv:DISPUTES_IndIS_NonAdv!R98)</f>
        <v>0</v>
      </c>
      <c r="S98" s="19">
        <f>SUM(DISPUTES_IndOS_Adv:DISPUTES_IndIS_NonAdv!S98)</f>
        <v>0</v>
      </c>
      <c r="T98" s="19">
        <f>SUM(DISPUTES_IndOS_Adv:DISPUTES_IndIS_NonAdv!T98)</f>
        <v>0</v>
      </c>
      <c r="U98" s="19">
        <f>SUM(DISPUTES_IndOS_Adv:DISPUTES_IndIS_NonAdv!U98)</f>
        <v>0</v>
      </c>
      <c r="V98" s="19">
        <f>SUM(DISPUTES_IndOS_Adv:DISPUTES_IndIS_NonAdv!V98)</f>
        <v>0</v>
      </c>
      <c r="W98" s="19">
        <f>SUM(DISPUTES_IndOS_Adv:DISPUTES_IndIS_NonAdv!W98)</f>
        <v>0</v>
      </c>
      <c r="X98" s="19">
        <f>SUM(DISPUTES_IndOS_Adv:DISPUTES_IndIS_NonAdv!X98)</f>
        <v>0</v>
      </c>
      <c r="Y98" s="19">
        <f>SUM(DISPUTES_IndOS_Adv:DISPUTES_IndIS_NonAdv!Y98)</f>
        <v>0</v>
      </c>
      <c r="Z98" s="19">
        <f>SUM(DISPUTES_IndOS_Adv:DISPUTES_IndIS_NonAdv!Z98)</f>
        <v>0</v>
      </c>
      <c r="AA98" s="19">
        <f>SUM(DISPUTES_IndOS_Adv:DISPUTES_IndIS_NonAdv!AA98)</f>
        <v>0</v>
      </c>
      <c r="AB98" s="19">
        <f>SUM(DISPUTES_IndOS_Adv:DISPUTES_IndIS_NonAdv!AB98)</f>
        <v>0</v>
      </c>
      <c r="AC98" s="19">
        <f>SUM(DISPUTES_IndOS_Adv:DISPUTES_IndIS_NonAdv!AC98)</f>
        <v>0</v>
      </c>
      <c r="AD98" s="19">
        <f>SUM(DISPUTES_IndOS_Adv:DISPUTES_IndIS_NonAdv!AD98)</f>
        <v>0</v>
      </c>
      <c r="AE98" s="19">
        <f>SUM(DISPUTES_IndOS_Adv:DISPUTES_IndIS_NonAdv!AE98)</f>
        <v>0</v>
      </c>
      <c r="AF98" s="19">
        <f>SUM(DISPUTES_IndOS_Adv:DISPUTES_IndIS_NonAdv!AF98)</f>
        <v>0</v>
      </c>
      <c r="AG98" s="19">
        <f>SUM(DISPUTES_IndOS_Adv:DISPUTES_IndIS_NonAdv!AG98)</f>
        <v>0</v>
      </c>
      <c r="AH98" s="19">
        <f>SUM(DISPUTES_IndOS_Adv:DISPUTES_IndIS_NonAdv!AH98)</f>
        <v>0</v>
      </c>
      <c r="AI98" s="19">
        <f>SUM(DISPUTES_IndOS_Adv:DISPUTES_IndIS_NonAdv!AI98)</f>
        <v>0</v>
      </c>
      <c r="AJ98" s="19">
        <f>SUM(DISPUTES_IndOS_Adv:DISPUTES_IndIS_NonAdv!AJ98)</f>
        <v>0</v>
      </c>
      <c r="AK98" s="19">
        <f>SUM(DISPUTES_IndOS_Adv:DISPUTES_IndIS_NonAdv!AK98)</f>
        <v>0</v>
      </c>
      <c r="AL98" s="19">
        <f>SUM(DISPUTES_IndOS_Adv:DISPUTES_IndIS_NonAdv!AL98)</f>
        <v>0</v>
      </c>
      <c r="AM98" s="19">
        <f>SUM(DISPUTES_IndOS_Adv:DISPUTES_IndIS_NonAdv!AM98)</f>
        <v>0</v>
      </c>
      <c r="AN98" s="19">
        <f>SUM(DISPUTES_IndOS_Adv:DISPUTES_IndIS_NonAdv!AN98)</f>
        <v>0</v>
      </c>
      <c r="AO98" s="19">
        <f>SUM(DISPUTES_IndOS_Adv:DISPUTES_IndIS_NonAdv!AO98)</f>
        <v>0</v>
      </c>
      <c r="AP98" s="19">
        <f>SUM(DISPUTES_IndOS_Adv:DISPUTES_IndIS_NonAdv!AP98)</f>
        <v>0</v>
      </c>
      <c r="AQ98" s="19">
        <f>SUM(DISPUTES_IndOS_Adv:DISPUTES_IndIS_NonAdv!AQ98)</f>
        <v>0</v>
      </c>
      <c r="AR98" s="19">
        <f>SUM(DISPUTES_IndOS_Adv:DISPUTES_IndIS_NonAdv!AR98)</f>
        <v>0</v>
      </c>
      <c r="AS98" s="19">
        <f>SUM(DISPUTES_IndOS_Adv:DISPUTES_IndIS_NonAdv!AS98)</f>
        <v>0</v>
      </c>
      <c r="AT98" s="19">
        <f>SUM(DISPUTES_IndOS_Adv:DISPUTES_IndIS_NonAdv!AT98)</f>
        <v>0</v>
      </c>
      <c r="AU98" s="19">
        <f>SUM(DISPUTES_IndOS_Adv:DISPUTES_IndIS_NonAdv!AU98)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9">
        <f>SUM(DISPUTES_IndOS_Adv:DISPUTES_IndIS_NonAdv!F99)</f>
        <v>0</v>
      </c>
      <c r="G99" s="19">
        <f>SUM(DISPUTES_IndOS_Adv:DISPUTES_IndIS_NonAdv!G99)</f>
        <v>0</v>
      </c>
      <c r="H99" s="19">
        <f>SUM(DISPUTES_IndOS_Adv:DISPUTES_IndIS_NonAdv!H99)</f>
        <v>0</v>
      </c>
      <c r="I99" s="19">
        <f>SUM(DISPUTES_IndOS_Adv:DISPUTES_IndIS_NonAdv!I99)</f>
        <v>0</v>
      </c>
      <c r="J99" s="19">
        <f>SUM(DISPUTES_IndOS_Adv:DISPUTES_IndIS_NonAdv!J99)</f>
        <v>0</v>
      </c>
      <c r="K99" s="19">
        <f>SUM(DISPUTES_IndOS_Adv:DISPUTES_IndIS_NonAdv!K99)</f>
        <v>0</v>
      </c>
      <c r="L99" s="19">
        <f>SUM(DISPUTES_IndOS_Adv:DISPUTES_IndIS_NonAdv!L99)</f>
        <v>0</v>
      </c>
      <c r="M99" s="19">
        <f>SUM(DISPUTES_IndOS_Adv:DISPUTES_IndIS_NonAdv!M99)</f>
        <v>0</v>
      </c>
      <c r="N99" s="19">
        <f>SUM(DISPUTES_IndOS_Adv:DISPUTES_IndIS_NonAdv!N99)</f>
        <v>0</v>
      </c>
      <c r="O99" s="19">
        <f>SUM(DISPUTES_IndOS_Adv:DISPUTES_IndIS_NonAdv!O99)</f>
        <v>0</v>
      </c>
      <c r="P99" s="19">
        <f>SUM(DISPUTES_IndOS_Adv:DISPUTES_IndIS_NonAdv!P99)</f>
        <v>0</v>
      </c>
      <c r="Q99" s="19">
        <f>SUM(DISPUTES_IndOS_Adv:DISPUTES_IndIS_NonAdv!Q99)</f>
        <v>0</v>
      </c>
      <c r="R99" s="19">
        <f>SUM(DISPUTES_IndOS_Adv:DISPUTES_IndIS_NonAdv!R99)</f>
        <v>0</v>
      </c>
      <c r="S99" s="19">
        <f>SUM(DISPUTES_IndOS_Adv:DISPUTES_IndIS_NonAdv!S99)</f>
        <v>0</v>
      </c>
      <c r="T99" s="19">
        <f>SUM(DISPUTES_IndOS_Adv:DISPUTES_IndIS_NonAdv!T99)</f>
        <v>0</v>
      </c>
      <c r="U99" s="19">
        <f>SUM(DISPUTES_IndOS_Adv:DISPUTES_IndIS_NonAdv!U99)</f>
        <v>0</v>
      </c>
      <c r="V99" s="19">
        <f>SUM(DISPUTES_IndOS_Adv:DISPUTES_IndIS_NonAdv!V99)</f>
        <v>0</v>
      </c>
      <c r="W99" s="19">
        <f>SUM(DISPUTES_IndOS_Adv:DISPUTES_IndIS_NonAdv!W99)</f>
        <v>0</v>
      </c>
      <c r="X99" s="19">
        <f>SUM(DISPUTES_IndOS_Adv:DISPUTES_IndIS_NonAdv!X99)</f>
        <v>0</v>
      </c>
      <c r="Y99" s="19">
        <f>SUM(DISPUTES_IndOS_Adv:DISPUTES_IndIS_NonAdv!Y99)</f>
        <v>0</v>
      </c>
      <c r="Z99" s="19">
        <f>SUM(DISPUTES_IndOS_Adv:DISPUTES_IndIS_NonAdv!Z99)</f>
        <v>0</v>
      </c>
      <c r="AA99" s="19">
        <f>SUM(DISPUTES_IndOS_Adv:DISPUTES_IndIS_NonAdv!AA99)</f>
        <v>0</v>
      </c>
      <c r="AB99" s="19">
        <f>SUM(DISPUTES_IndOS_Adv:DISPUTES_IndIS_NonAdv!AB99)</f>
        <v>0</v>
      </c>
      <c r="AC99" s="19">
        <f>SUM(DISPUTES_IndOS_Adv:DISPUTES_IndIS_NonAdv!AC99)</f>
        <v>0</v>
      </c>
      <c r="AD99" s="19">
        <f>SUM(DISPUTES_IndOS_Adv:DISPUTES_IndIS_NonAdv!AD99)</f>
        <v>0</v>
      </c>
      <c r="AE99" s="19">
        <f>SUM(DISPUTES_IndOS_Adv:DISPUTES_IndIS_NonAdv!AE99)</f>
        <v>0</v>
      </c>
      <c r="AF99" s="19">
        <f>SUM(DISPUTES_IndOS_Adv:DISPUTES_IndIS_NonAdv!AF99)</f>
        <v>0</v>
      </c>
      <c r="AG99" s="19">
        <f>SUM(DISPUTES_IndOS_Adv:DISPUTES_IndIS_NonAdv!AG99)</f>
        <v>0</v>
      </c>
      <c r="AH99" s="19">
        <f>SUM(DISPUTES_IndOS_Adv:DISPUTES_IndIS_NonAdv!AH99)</f>
        <v>0</v>
      </c>
      <c r="AI99" s="19">
        <f>SUM(DISPUTES_IndOS_Adv:DISPUTES_IndIS_NonAdv!AI99)</f>
        <v>0</v>
      </c>
      <c r="AJ99" s="19">
        <f>SUM(DISPUTES_IndOS_Adv:DISPUTES_IndIS_NonAdv!AJ99)</f>
        <v>0</v>
      </c>
      <c r="AK99" s="19">
        <f>SUM(DISPUTES_IndOS_Adv:DISPUTES_IndIS_NonAdv!AK99)</f>
        <v>0</v>
      </c>
      <c r="AL99" s="19">
        <f>SUM(DISPUTES_IndOS_Adv:DISPUTES_IndIS_NonAdv!AL99)</f>
        <v>0</v>
      </c>
      <c r="AM99" s="19">
        <f>SUM(DISPUTES_IndOS_Adv:DISPUTES_IndIS_NonAdv!AM99)</f>
        <v>0</v>
      </c>
      <c r="AN99" s="19">
        <f>SUM(DISPUTES_IndOS_Adv:DISPUTES_IndIS_NonAdv!AN99)</f>
        <v>0</v>
      </c>
      <c r="AO99" s="19">
        <f>SUM(DISPUTES_IndOS_Adv:DISPUTES_IndIS_NonAdv!AO99)</f>
        <v>0</v>
      </c>
      <c r="AP99" s="19">
        <f>SUM(DISPUTES_IndOS_Adv:DISPUTES_IndIS_NonAdv!AP99)</f>
        <v>0</v>
      </c>
      <c r="AQ99" s="19">
        <f>SUM(DISPUTES_IndOS_Adv:DISPUTES_IndIS_NonAdv!AQ99)</f>
        <v>0</v>
      </c>
      <c r="AR99" s="19">
        <f>SUM(DISPUTES_IndOS_Adv:DISPUTES_IndIS_NonAdv!AR99)</f>
        <v>0</v>
      </c>
      <c r="AS99" s="19">
        <f>SUM(DISPUTES_IndOS_Adv:DISPUTES_IndIS_NonAdv!AS99)</f>
        <v>0</v>
      </c>
      <c r="AT99" s="19">
        <f>SUM(DISPUTES_IndOS_Adv:DISPUTES_IndIS_NonAdv!AT99)</f>
        <v>0</v>
      </c>
      <c r="AU99" s="19">
        <f>SUM(DISPUTES_IndOS_Adv:DISPUTES_IndIS_NonAdv!AU99)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9">
        <f>SUM(DISPUTES_IndOS_Adv:DISPUTES_IndIS_NonAdv!F100)</f>
        <v>0</v>
      </c>
      <c r="G100" s="19">
        <f>SUM(DISPUTES_IndOS_Adv:DISPUTES_IndIS_NonAdv!G100)</f>
        <v>0</v>
      </c>
      <c r="H100" s="19">
        <f>SUM(DISPUTES_IndOS_Adv:DISPUTES_IndIS_NonAdv!H100)</f>
        <v>0</v>
      </c>
      <c r="I100" s="19">
        <f>SUM(DISPUTES_IndOS_Adv:DISPUTES_IndIS_NonAdv!I100)</f>
        <v>0</v>
      </c>
      <c r="J100" s="19">
        <f>SUM(DISPUTES_IndOS_Adv:DISPUTES_IndIS_NonAdv!J100)</f>
        <v>0</v>
      </c>
      <c r="K100" s="19">
        <f>SUM(DISPUTES_IndOS_Adv:DISPUTES_IndIS_NonAdv!K100)</f>
        <v>0</v>
      </c>
      <c r="L100" s="19">
        <f>SUM(DISPUTES_IndOS_Adv:DISPUTES_IndIS_NonAdv!L100)</f>
        <v>0</v>
      </c>
      <c r="M100" s="19">
        <f>SUM(DISPUTES_IndOS_Adv:DISPUTES_IndIS_NonAdv!M100)</f>
        <v>0</v>
      </c>
      <c r="N100" s="19">
        <f>SUM(DISPUTES_IndOS_Adv:DISPUTES_IndIS_NonAdv!N100)</f>
        <v>0</v>
      </c>
      <c r="O100" s="19">
        <f>SUM(DISPUTES_IndOS_Adv:DISPUTES_IndIS_NonAdv!O100)</f>
        <v>0</v>
      </c>
      <c r="P100" s="19">
        <f>SUM(DISPUTES_IndOS_Adv:DISPUTES_IndIS_NonAdv!P100)</f>
        <v>0</v>
      </c>
      <c r="Q100" s="19">
        <f>SUM(DISPUTES_IndOS_Adv:DISPUTES_IndIS_NonAdv!Q100)</f>
        <v>0</v>
      </c>
      <c r="R100" s="19">
        <f>SUM(DISPUTES_IndOS_Adv:DISPUTES_IndIS_NonAdv!R100)</f>
        <v>0</v>
      </c>
      <c r="S100" s="19">
        <f>SUM(DISPUTES_IndOS_Adv:DISPUTES_IndIS_NonAdv!S100)</f>
        <v>0</v>
      </c>
      <c r="T100" s="19">
        <f>SUM(DISPUTES_IndOS_Adv:DISPUTES_IndIS_NonAdv!T100)</f>
        <v>0</v>
      </c>
      <c r="U100" s="19">
        <f>SUM(DISPUTES_IndOS_Adv:DISPUTES_IndIS_NonAdv!U100)</f>
        <v>0</v>
      </c>
      <c r="V100" s="19">
        <f>SUM(DISPUTES_IndOS_Adv:DISPUTES_IndIS_NonAdv!V100)</f>
        <v>0</v>
      </c>
      <c r="W100" s="19">
        <f>SUM(DISPUTES_IndOS_Adv:DISPUTES_IndIS_NonAdv!W100)</f>
        <v>0</v>
      </c>
      <c r="X100" s="19">
        <f>SUM(DISPUTES_IndOS_Adv:DISPUTES_IndIS_NonAdv!X100)</f>
        <v>0</v>
      </c>
      <c r="Y100" s="19">
        <f>SUM(DISPUTES_IndOS_Adv:DISPUTES_IndIS_NonAdv!Y100)</f>
        <v>0</v>
      </c>
      <c r="Z100" s="19">
        <f>SUM(DISPUTES_IndOS_Adv:DISPUTES_IndIS_NonAdv!Z100)</f>
        <v>0</v>
      </c>
      <c r="AA100" s="19">
        <f>SUM(DISPUTES_IndOS_Adv:DISPUTES_IndIS_NonAdv!AA100)</f>
        <v>0</v>
      </c>
      <c r="AB100" s="19">
        <f>SUM(DISPUTES_IndOS_Adv:DISPUTES_IndIS_NonAdv!AB100)</f>
        <v>0</v>
      </c>
      <c r="AC100" s="19">
        <f>SUM(DISPUTES_IndOS_Adv:DISPUTES_IndIS_NonAdv!AC100)</f>
        <v>0</v>
      </c>
      <c r="AD100" s="19">
        <f>SUM(DISPUTES_IndOS_Adv:DISPUTES_IndIS_NonAdv!AD100)</f>
        <v>0</v>
      </c>
      <c r="AE100" s="19">
        <f>SUM(DISPUTES_IndOS_Adv:DISPUTES_IndIS_NonAdv!AE100)</f>
        <v>0</v>
      </c>
      <c r="AF100" s="19">
        <f>SUM(DISPUTES_IndOS_Adv:DISPUTES_IndIS_NonAdv!AF100)</f>
        <v>0</v>
      </c>
      <c r="AG100" s="19">
        <f>SUM(DISPUTES_IndOS_Adv:DISPUTES_IndIS_NonAdv!AG100)</f>
        <v>0</v>
      </c>
      <c r="AH100" s="19">
        <f>SUM(DISPUTES_IndOS_Adv:DISPUTES_IndIS_NonAdv!AH100)</f>
        <v>0</v>
      </c>
      <c r="AI100" s="19">
        <f>SUM(DISPUTES_IndOS_Adv:DISPUTES_IndIS_NonAdv!AI100)</f>
        <v>0</v>
      </c>
      <c r="AJ100" s="19">
        <f>SUM(DISPUTES_IndOS_Adv:DISPUTES_IndIS_NonAdv!AJ100)</f>
        <v>0</v>
      </c>
      <c r="AK100" s="19">
        <f>SUM(DISPUTES_IndOS_Adv:DISPUTES_IndIS_NonAdv!AK100)</f>
        <v>0</v>
      </c>
      <c r="AL100" s="19">
        <f>SUM(DISPUTES_IndOS_Adv:DISPUTES_IndIS_NonAdv!AL100)</f>
        <v>0</v>
      </c>
      <c r="AM100" s="19">
        <f>SUM(DISPUTES_IndOS_Adv:DISPUTES_IndIS_NonAdv!AM100)</f>
        <v>0</v>
      </c>
      <c r="AN100" s="19">
        <f>SUM(DISPUTES_IndOS_Adv:DISPUTES_IndIS_NonAdv!AN100)</f>
        <v>0</v>
      </c>
      <c r="AO100" s="19">
        <f>SUM(DISPUTES_IndOS_Adv:DISPUTES_IndIS_NonAdv!AO100)</f>
        <v>0</v>
      </c>
      <c r="AP100" s="19">
        <f>SUM(DISPUTES_IndOS_Adv:DISPUTES_IndIS_NonAdv!AP100)</f>
        <v>0</v>
      </c>
      <c r="AQ100" s="19">
        <f>SUM(DISPUTES_IndOS_Adv:DISPUTES_IndIS_NonAdv!AQ100)</f>
        <v>0</v>
      </c>
      <c r="AR100" s="19">
        <f>SUM(DISPUTES_IndOS_Adv:DISPUTES_IndIS_NonAdv!AR100)</f>
        <v>0</v>
      </c>
      <c r="AS100" s="19">
        <f>SUM(DISPUTES_IndOS_Adv:DISPUTES_IndIS_NonAdv!AS100)</f>
        <v>0</v>
      </c>
      <c r="AT100" s="19">
        <f>SUM(DISPUTES_IndOS_Adv:DISPUTES_IndIS_NonAdv!AT100)</f>
        <v>0</v>
      </c>
      <c r="AU100" s="19">
        <f>SUM(DISPUTES_IndOS_Adv:DISPUTES_IndIS_NonAdv!AU100)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19">
        <f>SUM(DISPUTES_IndOS_Adv:DISPUTES_IndIS_NonAdv!F101)</f>
        <v>0</v>
      </c>
      <c r="G101" s="19">
        <f>SUM(DISPUTES_IndOS_Adv:DISPUTES_IndIS_NonAdv!G101)</f>
        <v>0</v>
      </c>
      <c r="H101" s="19">
        <f>SUM(DISPUTES_IndOS_Adv:DISPUTES_IndIS_NonAdv!H101)</f>
        <v>0</v>
      </c>
      <c r="I101" s="19">
        <f>SUM(DISPUTES_IndOS_Adv:DISPUTES_IndIS_NonAdv!I101)</f>
        <v>0</v>
      </c>
      <c r="J101" s="19">
        <f>SUM(DISPUTES_IndOS_Adv:DISPUTES_IndIS_NonAdv!J101)</f>
        <v>0</v>
      </c>
      <c r="K101" s="19">
        <f>SUM(DISPUTES_IndOS_Adv:DISPUTES_IndIS_NonAdv!K101)</f>
        <v>0</v>
      </c>
      <c r="L101" s="19">
        <f>SUM(DISPUTES_IndOS_Adv:DISPUTES_IndIS_NonAdv!L101)</f>
        <v>0</v>
      </c>
      <c r="M101" s="19">
        <f>SUM(DISPUTES_IndOS_Adv:DISPUTES_IndIS_NonAdv!M101)</f>
        <v>0</v>
      </c>
      <c r="N101" s="19">
        <f>SUM(DISPUTES_IndOS_Adv:DISPUTES_IndIS_NonAdv!N101)</f>
        <v>0</v>
      </c>
      <c r="O101" s="19">
        <f>SUM(DISPUTES_IndOS_Adv:DISPUTES_IndIS_NonAdv!O101)</f>
        <v>0</v>
      </c>
      <c r="P101" s="19">
        <f>SUM(DISPUTES_IndOS_Adv:DISPUTES_IndIS_NonAdv!P101)</f>
        <v>0</v>
      </c>
      <c r="Q101" s="19">
        <f>SUM(DISPUTES_IndOS_Adv:DISPUTES_IndIS_NonAdv!Q101)</f>
        <v>0</v>
      </c>
      <c r="R101" s="19">
        <f>SUM(DISPUTES_IndOS_Adv:DISPUTES_IndIS_NonAdv!R101)</f>
        <v>0</v>
      </c>
      <c r="S101" s="19">
        <f>SUM(DISPUTES_IndOS_Adv:DISPUTES_IndIS_NonAdv!S101)</f>
        <v>0</v>
      </c>
      <c r="T101" s="19">
        <f>SUM(DISPUTES_IndOS_Adv:DISPUTES_IndIS_NonAdv!T101)</f>
        <v>0</v>
      </c>
      <c r="U101" s="19">
        <f>SUM(DISPUTES_IndOS_Adv:DISPUTES_IndIS_NonAdv!U101)</f>
        <v>0</v>
      </c>
      <c r="V101" s="19">
        <f>SUM(DISPUTES_IndOS_Adv:DISPUTES_IndIS_NonAdv!V101)</f>
        <v>0</v>
      </c>
      <c r="W101" s="19">
        <f>SUM(DISPUTES_IndOS_Adv:DISPUTES_IndIS_NonAdv!W101)</f>
        <v>0</v>
      </c>
      <c r="X101" s="19">
        <f>SUM(DISPUTES_IndOS_Adv:DISPUTES_IndIS_NonAdv!X101)</f>
        <v>0</v>
      </c>
      <c r="Y101" s="19">
        <f>SUM(DISPUTES_IndOS_Adv:DISPUTES_IndIS_NonAdv!Y101)</f>
        <v>0</v>
      </c>
      <c r="Z101" s="19">
        <f>SUM(DISPUTES_IndOS_Adv:DISPUTES_IndIS_NonAdv!Z101)</f>
        <v>0</v>
      </c>
      <c r="AA101" s="19">
        <f>SUM(DISPUTES_IndOS_Adv:DISPUTES_IndIS_NonAdv!AA101)</f>
        <v>0</v>
      </c>
      <c r="AB101" s="19">
        <f>SUM(DISPUTES_IndOS_Adv:DISPUTES_IndIS_NonAdv!AB101)</f>
        <v>0</v>
      </c>
      <c r="AC101" s="19">
        <f>SUM(DISPUTES_IndOS_Adv:DISPUTES_IndIS_NonAdv!AC101)</f>
        <v>0</v>
      </c>
      <c r="AD101" s="19">
        <f>SUM(DISPUTES_IndOS_Adv:DISPUTES_IndIS_NonAdv!AD101)</f>
        <v>0</v>
      </c>
      <c r="AE101" s="19">
        <f>SUM(DISPUTES_IndOS_Adv:DISPUTES_IndIS_NonAdv!AE101)</f>
        <v>0</v>
      </c>
      <c r="AF101" s="19">
        <f>SUM(DISPUTES_IndOS_Adv:DISPUTES_IndIS_NonAdv!AF101)</f>
        <v>0</v>
      </c>
      <c r="AG101" s="19">
        <f>SUM(DISPUTES_IndOS_Adv:DISPUTES_IndIS_NonAdv!AG101)</f>
        <v>0</v>
      </c>
      <c r="AH101" s="19">
        <f>SUM(DISPUTES_IndOS_Adv:DISPUTES_IndIS_NonAdv!AH101)</f>
        <v>0</v>
      </c>
      <c r="AI101" s="19">
        <f>SUM(DISPUTES_IndOS_Adv:DISPUTES_IndIS_NonAdv!AI101)</f>
        <v>0</v>
      </c>
      <c r="AJ101" s="19">
        <f>SUM(DISPUTES_IndOS_Adv:DISPUTES_IndIS_NonAdv!AJ101)</f>
        <v>0</v>
      </c>
      <c r="AK101" s="19">
        <f>SUM(DISPUTES_IndOS_Adv:DISPUTES_IndIS_NonAdv!AK101)</f>
        <v>0</v>
      </c>
      <c r="AL101" s="19">
        <f>SUM(DISPUTES_IndOS_Adv:DISPUTES_IndIS_NonAdv!AL101)</f>
        <v>0</v>
      </c>
      <c r="AM101" s="19">
        <f>SUM(DISPUTES_IndOS_Adv:DISPUTES_IndIS_NonAdv!AM101)</f>
        <v>0</v>
      </c>
      <c r="AN101" s="19">
        <f>SUM(DISPUTES_IndOS_Adv:DISPUTES_IndIS_NonAdv!AN101)</f>
        <v>0</v>
      </c>
      <c r="AO101" s="19">
        <f>SUM(DISPUTES_IndOS_Adv:DISPUTES_IndIS_NonAdv!AO101)</f>
        <v>0</v>
      </c>
      <c r="AP101" s="19">
        <f>SUM(DISPUTES_IndOS_Adv:DISPUTES_IndIS_NonAdv!AP101)</f>
        <v>0</v>
      </c>
      <c r="AQ101" s="19">
        <f>SUM(DISPUTES_IndOS_Adv:DISPUTES_IndIS_NonAdv!AQ101)</f>
        <v>0</v>
      </c>
      <c r="AR101" s="19">
        <f>SUM(DISPUTES_IndOS_Adv:DISPUTES_IndIS_NonAdv!AR101)</f>
        <v>0</v>
      </c>
      <c r="AS101" s="19">
        <f>SUM(DISPUTES_IndOS_Adv:DISPUTES_IndIS_NonAdv!AS101)</f>
        <v>0</v>
      </c>
      <c r="AT101" s="19">
        <f>SUM(DISPUTES_IndOS_Adv:DISPUTES_IndIS_NonAdv!AT101)</f>
        <v>0</v>
      </c>
      <c r="AU101" s="19">
        <f>SUM(DISPUTES_IndOS_Adv:DISPUTES_IndIS_NonAdv!AU101)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19">
        <f>SUM(DISPUTES_IndOS_Adv:DISPUTES_IndIS_NonAdv!F102)</f>
        <v>0</v>
      </c>
      <c r="G102" s="19">
        <f>SUM(DISPUTES_IndOS_Adv:DISPUTES_IndIS_NonAdv!G102)</f>
        <v>0</v>
      </c>
      <c r="H102" s="19">
        <f>SUM(DISPUTES_IndOS_Adv:DISPUTES_IndIS_NonAdv!H102)</f>
        <v>0</v>
      </c>
      <c r="I102" s="19">
        <f>SUM(DISPUTES_IndOS_Adv:DISPUTES_IndIS_NonAdv!I102)</f>
        <v>0</v>
      </c>
      <c r="J102" s="19">
        <f>SUM(DISPUTES_IndOS_Adv:DISPUTES_IndIS_NonAdv!J102)</f>
        <v>0</v>
      </c>
      <c r="K102" s="19">
        <f>SUM(DISPUTES_IndOS_Adv:DISPUTES_IndIS_NonAdv!K102)</f>
        <v>0</v>
      </c>
      <c r="L102" s="19">
        <f>SUM(DISPUTES_IndOS_Adv:DISPUTES_IndIS_NonAdv!L102)</f>
        <v>0</v>
      </c>
      <c r="M102" s="19">
        <f>SUM(DISPUTES_IndOS_Adv:DISPUTES_IndIS_NonAdv!M102)</f>
        <v>0</v>
      </c>
      <c r="N102" s="19">
        <f>SUM(DISPUTES_IndOS_Adv:DISPUTES_IndIS_NonAdv!N102)</f>
        <v>0</v>
      </c>
      <c r="O102" s="19">
        <f>SUM(DISPUTES_IndOS_Adv:DISPUTES_IndIS_NonAdv!O102)</f>
        <v>0</v>
      </c>
      <c r="P102" s="19">
        <f>SUM(DISPUTES_IndOS_Adv:DISPUTES_IndIS_NonAdv!P102)</f>
        <v>0</v>
      </c>
      <c r="Q102" s="19">
        <f>SUM(DISPUTES_IndOS_Adv:DISPUTES_IndIS_NonAdv!Q102)</f>
        <v>0</v>
      </c>
      <c r="R102" s="19">
        <f>SUM(DISPUTES_IndOS_Adv:DISPUTES_IndIS_NonAdv!R102)</f>
        <v>0</v>
      </c>
      <c r="S102" s="19">
        <f>SUM(DISPUTES_IndOS_Adv:DISPUTES_IndIS_NonAdv!S102)</f>
        <v>0</v>
      </c>
      <c r="T102" s="19">
        <f>SUM(DISPUTES_IndOS_Adv:DISPUTES_IndIS_NonAdv!T102)</f>
        <v>0</v>
      </c>
      <c r="U102" s="19">
        <f>SUM(DISPUTES_IndOS_Adv:DISPUTES_IndIS_NonAdv!U102)</f>
        <v>0</v>
      </c>
      <c r="V102" s="19">
        <f>SUM(DISPUTES_IndOS_Adv:DISPUTES_IndIS_NonAdv!V102)</f>
        <v>0</v>
      </c>
      <c r="W102" s="19">
        <f>SUM(DISPUTES_IndOS_Adv:DISPUTES_IndIS_NonAdv!W102)</f>
        <v>0</v>
      </c>
      <c r="X102" s="19">
        <f>SUM(DISPUTES_IndOS_Adv:DISPUTES_IndIS_NonAdv!X102)</f>
        <v>0</v>
      </c>
      <c r="Y102" s="19">
        <f>SUM(DISPUTES_IndOS_Adv:DISPUTES_IndIS_NonAdv!Y102)</f>
        <v>0</v>
      </c>
      <c r="Z102" s="19">
        <f>SUM(DISPUTES_IndOS_Adv:DISPUTES_IndIS_NonAdv!Z102)</f>
        <v>0</v>
      </c>
      <c r="AA102" s="19">
        <f>SUM(DISPUTES_IndOS_Adv:DISPUTES_IndIS_NonAdv!AA102)</f>
        <v>0</v>
      </c>
      <c r="AB102" s="19">
        <f>SUM(DISPUTES_IndOS_Adv:DISPUTES_IndIS_NonAdv!AB102)</f>
        <v>0</v>
      </c>
      <c r="AC102" s="19">
        <f>SUM(DISPUTES_IndOS_Adv:DISPUTES_IndIS_NonAdv!AC102)</f>
        <v>0</v>
      </c>
      <c r="AD102" s="19">
        <f>SUM(DISPUTES_IndOS_Adv:DISPUTES_IndIS_NonAdv!AD102)</f>
        <v>0</v>
      </c>
      <c r="AE102" s="19">
        <f>SUM(DISPUTES_IndOS_Adv:DISPUTES_IndIS_NonAdv!AE102)</f>
        <v>0</v>
      </c>
      <c r="AF102" s="19">
        <f>SUM(DISPUTES_IndOS_Adv:DISPUTES_IndIS_NonAdv!AF102)</f>
        <v>0</v>
      </c>
      <c r="AG102" s="19">
        <f>SUM(DISPUTES_IndOS_Adv:DISPUTES_IndIS_NonAdv!AG102)</f>
        <v>0</v>
      </c>
      <c r="AH102" s="19">
        <f>SUM(DISPUTES_IndOS_Adv:DISPUTES_IndIS_NonAdv!AH102)</f>
        <v>0</v>
      </c>
      <c r="AI102" s="19">
        <f>SUM(DISPUTES_IndOS_Adv:DISPUTES_IndIS_NonAdv!AI102)</f>
        <v>0</v>
      </c>
      <c r="AJ102" s="19">
        <f>SUM(DISPUTES_IndOS_Adv:DISPUTES_IndIS_NonAdv!AJ102)</f>
        <v>0</v>
      </c>
      <c r="AK102" s="19">
        <f>SUM(DISPUTES_IndOS_Adv:DISPUTES_IndIS_NonAdv!AK102)</f>
        <v>0</v>
      </c>
      <c r="AL102" s="19">
        <f>SUM(DISPUTES_IndOS_Adv:DISPUTES_IndIS_NonAdv!AL102)</f>
        <v>0</v>
      </c>
      <c r="AM102" s="19">
        <f>SUM(DISPUTES_IndOS_Adv:DISPUTES_IndIS_NonAdv!AM102)</f>
        <v>0</v>
      </c>
      <c r="AN102" s="19">
        <f>SUM(DISPUTES_IndOS_Adv:DISPUTES_IndIS_NonAdv!AN102)</f>
        <v>0</v>
      </c>
      <c r="AO102" s="19">
        <f>SUM(DISPUTES_IndOS_Adv:DISPUTES_IndIS_NonAdv!AO102)</f>
        <v>0</v>
      </c>
      <c r="AP102" s="19">
        <f>SUM(DISPUTES_IndOS_Adv:DISPUTES_IndIS_NonAdv!AP102)</f>
        <v>0</v>
      </c>
      <c r="AQ102" s="19">
        <f>SUM(DISPUTES_IndOS_Adv:DISPUTES_IndIS_NonAdv!AQ102)</f>
        <v>0</v>
      </c>
      <c r="AR102" s="19">
        <f>SUM(DISPUTES_IndOS_Adv:DISPUTES_IndIS_NonAdv!AR102)</f>
        <v>0</v>
      </c>
      <c r="AS102" s="19">
        <f>SUM(DISPUTES_IndOS_Adv:DISPUTES_IndIS_NonAdv!AS102)</f>
        <v>0</v>
      </c>
      <c r="AT102" s="19">
        <f>SUM(DISPUTES_IndOS_Adv:DISPUTES_IndIS_NonAdv!AT102)</f>
        <v>0</v>
      </c>
      <c r="AU102" s="19">
        <f>SUM(DISPUTES_IndOS_Adv:DISPUTES_IndIS_NonAdv!AU102)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9">
        <f>SUM(DISPUTES_IndOS_Adv:DISPUTES_IndIS_NonAdv!F104)</f>
        <v>0</v>
      </c>
      <c r="G104" s="19">
        <f>SUM(DISPUTES_IndOS_Adv:DISPUTES_IndIS_NonAdv!G104)</f>
        <v>0</v>
      </c>
      <c r="H104" s="19">
        <f>SUM(DISPUTES_IndOS_Adv:DISPUTES_IndIS_NonAdv!H104)</f>
        <v>0</v>
      </c>
      <c r="I104" s="19">
        <f>SUM(DISPUTES_IndOS_Adv:DISPUTES_IndIS_NonAdv!I104)</f>
        <v>0</v>
      </c>
      <c r="J104" s="19">
        <f>SUM(DISPUTES_IndOS_Adv:DISPUTES_IndIS_NonAdv!J104)</f>
        <v>0</v>
      </c>
      <c r="K104" s="19">
        <f>SUM(DISPUTES_IndOS_Adv:DISPUTES_IndIS_NonAdv!K104)</f>
        <v>0</v>
      </c>
      <c r="L104" s="19">
        <f>SUM(DISPUTES_IndOS_Adv:DISPUTES_IndIS_NonAdv!L104)</f>
        <v>0</v>
      </c>
      <c r="M104" s="19">
        <f>SUM(DISPUTES_IndOS_Adv:DISPUTES_IndIS_NonAdv!M104)</f>
        <v>0</v>
      </c>
      <c r="N104" s="19">
        <f>SUM(DISPUTES_IndOS_Adv:DISPUTES_IndIS_NonAdv!N104)</f>
        <v>0</v>
      </c>
      <c r="O104" s="19">
        <f>SUM(DISPUTES_IndOS_Adv:DISPUTES_IndIS_NonAdv!O104)</f>
        <v>0</v>
      </c>
      <c r="P104" s="19">
        <f>SUM(DISPUTES_IndOS_Adv:DISPUTES_IndIS_NonAdv!P104)</f>
        <v>0</v>
      </c>
      <c r="Q104" s="19">
        <f>SUM(DISPUTES_IndOS_Adv:DISPUTES_IndIS_NonAdv!Q104)</f>
        <v>0</v>
      </c>
      <c r="R104" s="19">
        <f>SUM(DISPUTES_IndOS_Adv:DISPUTES_IndIS_NonAdv!R104)</f>
        <v>0</v>
      </c>
      <c r="S104" s="19">
        <f>SUM(DISPUTES_IndOS_Adv:DISPUTES_IndIS_NonAdv!S104)</f>
        <v>0</v>
      </c>
      <c r="T104" s="19">
        <f>SUM(DISPUTES_IndOS_Adv:DISPUTES_IndIS_NonAdv!T104)</f>
        <v>0</v>
      </c>
      <c r="U104" s="19">
        <f>SUM(DISPUTES_IndOS_Adv:DISPUTES_IndIS_NonAdv!U104)</f>
        <v>0</v>
      </c>
      <c r="V104" s="19">
        <f>SUM(DISPUTES_IndOS_Adv:DISPUTES_IndIS_NonAdv!V104)</f>
        <v>0</v>
      </c>
      <c r="W104" s="19">
        <f>SUM(DISPUTES_IndOS_Adv:DISPUTES_IndIS_NonAdv!W104)</f>
        <v>0</v>
      </c>
      <c r="X104" s="19">
        <f>SUM(DISPUTES_IndOS_Adv:DISPUTES_IndIS_NonAdv!X104)</f>
        <v>0</v>
      </c>
      <c r="Y104" s="19">
        <f>SUM(DISPUTES_IndOS_Adv:DISPUTES_IndIS_NonAdv!Y104)</f>
        <v>0</v>
      </c>
      <c r="Z104" s="19">
        <f>SUM(DISPUTES_IndOS_Adv:DISPUTES_IndIS_NonAdv!Z104)</f>
        <v>0</v>
      </c>
      <c r="AA104" s="19">
        <f>SUM(DISPUTES_IndOS_Adv:DISPUTES_IndIS_NonAdv!AA104)</f>
        <v>0</v>
      </c>
      <c r="AB104" s="19">
        <f>SUM(DISPUTES_IndOS_Adv:DISPUTES_IndIS_NonAdv!AB104)</f>
        <v>0</v>
      </c>
      <c r="AC104" s="19">
        <f>SUM(DISPUTES_IndOS_Adv:DISPUTES_IndIS_NonAdv!AC104)</f>
        <v>0</v>
      </c>
      <c r="AD104" s="19">
        <f>SUM(DISPUTES_IndOS_Adv:DISPUTES_IndIS_NonAdv!AD104)</f>
        <v>0</v>
      </c>
      <c r="AE104" s="19">
        <f>SUM(DISPUTES_IndOS_Adv:DISPUTES_IndIS_NonAdv!AE104)</f>
        <v>0</v>
      </c>
      <c r="AF104" s="19">
        <f>SUM(DISPUTES_IndOS_Adv:DISPUTES_IndIS_NonAdv!AF104)</f>
        <v>0</v>
      </c>
      <c r="AG104" s="19">
        <f>SUM(DISPUTES_IndOS_Adv:DISPUTES_IndIS_NonAdv!AG104)</f>
        <v>0</v>
      </c>
      <c r="AH104" s="19">
        <f>SUM(DISPUTES_IndOS_Adv:DISPUTES_IndIS_NonAdv!AH104)</f>
        <v>0</v>
      </c>
      <c r="AI104" s="19">
        <f>SUM(DISPUTES_IndOS_Adv:DISPUTES_IndIS_NonAdv!AI104)</f>
        <v>0</v>
      </c>
      <c r="AJ104" s="19">
        <f>SUM(DISPUTES_IndOS_Adv:DISPUTES_IndIS_NonAdv!AJ104)</f>
        <v>0</v>
      </c>
      <c r="AK104" s="19">
        <f>SUM(DISPUTES_IndOS_Adv:DISPUTES_IndIS_NonAdv!AK104)</f>
        <v>0</v>
      </c>
      <c r="AL104" s="19">
        <f>SUM(DISPUTES_IndOS_Adv:DISPUTES_IndIS_NonAdv!AL104)</f>
        <v>0</v>
      </c>
      <c r="AM104" s="19">
        <f>SUM(DISPUTES_IndOS_Adv:DISPUTES_IndIS_NonAdv!AM104)</f>
        <v>0</v>
      </c>
      <c r="AN104" s="19">
        <f>SUM(DISPUTES_IndOS_Adv:DISPUTES_IndIS_NonAdv!AN104)</f>
        <v>0</v>
      </c>
      <c r="AO104" s="19">
        <f>SUM(DISPUTES_IndOS_Adv:DISPUTES_IndIS_NonAdv!AO104)</f>
        <v>0</v>
      </c>
      <c r="AP104" s="19">
        <f>SUM(DISPUTES_IndOS_Adv:DISPUTES_IndIS_NonAdv!AP104)</f>
        <v>0</v>
      </c>
      <c r="AQ104" s="19">
        <f>SUM(DISPUTES_IndOS_Adv:DISPUTES_IndIS_NonAdv!AQ104)</f>
        <v>0</v>
      </c>
      <c r="AR104" s="19">
        <f>SUM(DISPUTES_IndOS_Adv:DISPUTES_IndIS_NonAdv!AR104)</f>
        <v>0</v>
      </c>
      <c r="AS104" s="19">
        <f>SUM(DISPUTES_IndOS_Adv:DISPUTES_IndIS_NonAdv!AS104)</f>
        <v>0</v>
      </c>
      <c r="AT104" s="19">
        <f>SUM(DISPUTES_IndOS_Adv:DISPUTES_IndIS_NonAdv!AT104)</f>
        <v>0</v>
      </c>
      <c r="AU104" s="19">
        <f>SUM(DISPUTES_IndOS_Adv:DISPUTES_IndIS_NonAdv!AU104)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55000000000000004">
      <c r="D109" s="33" t="s">
        <v>454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97">INDIRECT($A$4&amp;"!"&amp;G111)</f>
        <v>#DIV/0!</v>
      </c>
      <c r="H112" s="180" t="e">
        <f t="shared" ca="1" si="97"/>
        <v>#DIV/0!</v>
      </c>
      <c r="I112" s="180" t="e">
        <f t="shared" ca="1" si="97"/>
        <v>#DIV/0!</v>
      </c>
      <c r="J112" s="180" t="e">
        <f t="shared" ca="1" si="97"/>
        <v>#DIV/0!</v>
      </c>
      <c r="K112" s="180" t="e">
        <f t="shared" ca="1" si="97"/>
        <v>#DIV/0!</v>
      </c>
      <c r="L112" s="180" t="e">
        <f t="shared" ca="1" si="97"/>
        <v>#DIV/0!</v>
      </c>
      <c r="M112" s="180" t="e">
        <f t="shared" ref="M112" ca="1" si="98">INDIRECT($A$4&amp;"!"&amp;M111)</f>
        <v>#DIV/0!</v>
      </c>
      <c r="N112" s="180" t="e">
        <f t="shared" ca="1" si="97"/>
        <v>#DIV/0!</v>
      </c>
      <c r="O112" s="180" t="e">
        <f t="shared" ca="1" si="97"/>
        <v>#DIV/0!</v>
      </c>
      <c r="P112" s="180" t="e">
        <f t="shared" ca="1" si="97"/>
        <v>#DIV/0!</v>
      </c>
      <c r="Q112" s="180" t="e">
        <f t="shared" ca="1" si="97"/>
        <v>#DIV/0!</v>
      </c>
      <c r="R112" s="180" t="e">
        <f t="shared" ca="1" si="97"/>
        <v>#DIV/0!</v>
      </c>
      <c r="S112" s="180" t="e">
        <f t="shared" ca="1" si="97"/>
        <v>#DIV/0!</v>
      </c>
      <c r="T112" s="180" t="e">
        <f t="shared" ref="T112:AU112" ca="1" si="99">INDIRECT($A$4&amp;"!"&amp;T111)</f>
        <v>#DIV/0!</v>
      </c>
      <c r="U112" s="180" t="e">
        <f t="shared" ca="1" si="99"/>
        <v>#DIV/0!</v>
      </c>
      <c r="V112" s="180" t="e">
        <f t="shared" ca="1" si="99"/>
        <v>#DIV/0!</v>
      </c>
      <c r="W112" s="180" t="e">
        <f t="shared" ca="1" si="99"/>
        <v>#DIV/0!</v>
      </c>
      <c r="X112" s="180" t="e">
        <f t="shared" ca="1" si="99"/>
        <v>#DIV/0!</v>
      </c>
      <c r="Y112" s="180" t="e">
        <f t="shared" ca="1" si="99"/>
        <v>#DIV/0!</v>
      </c>
      <c r="Z112" s="180" t="e">
        <f t="shared" ca="1" si="99"/>
        <v>#DIV/0!</v>
      </c>
      <c r="AA112" s="180" t="e">
        <f t="shared" ref="AA112" ca="1" si="100">INDIRECT($A$4&amp;"!"&amp;AA111)</f>
        <v>#DIV/0!</v>
      </c>
      <c r="AB112" s="180" t="e">
        <f t="shared" ca="1" si="99"/>
        <v>#DIV/0!</v>
      </c>
      <c r="AC112" s="180" t="e">
        <f t="shared" ca="1" si="99"/>
        <v>#DIV/0!</v>
      </c>
      <c r="AD112" s="180" t="e">
        <f t="shared" ca="1" si="99"/>
        <v>#DIV/0!</v>
      </c>
      <c r="AE112" s="180" t="e">
        <f t="shared" ca="1" si="99"/>
        <v>#DIV/0!</v>
      </c>
      <c r="AF112" s="180" t="e">
        <f t="shared" ca="1" si="99"/>
        <v>#DIV/0!</v>
      </c>
      <c r="AG112" s="180" t="e">
        <f t="shared" ca="1" si="99"/>
        <v>#DIV/0!</v>
      </c>
      <c r="AH112" s="180" t="e">
        <f t="shared" ca="1" si="99"/>
        <v>#DIV/0!</v>
      </c>
      <c r="AI112" s="180" t="e">
        <f t="shared" ca="1" si="99"/>
        <v>#DIV/0!</v>
      </c>
      <c r="AJ112" s="180" t="e">
        <f t="shared" ca="1" si="99"/>
        <v>#DIV/0!</v>
      </c>
      <c r="AK112" s="180" t="e">
        <f t="shared" ca="1" si="99"/>
        <v>#DIV/0!</v>
      </c>
      <c r="AL112" s="180" t="e">
        <f t="shared" ca="1" si="99"/>
        <v>#DIV/0!</v>
      </c>
      <c r="AM112" s="180" t="e">
        <f t="shared" ca="1" si="99"/>
        <v>#DIV/0!</v>
      </c>
      <c r="AN112" s="180" t="e">
        <f t="shared" ca="1" si="99"/>
        <v>#DIV/0!</v>
      </c>
      <c r="AO112" s="180" t="e">
        <f t="shared" ref="AO112" ca="1" si="101">INDIRECT($A$4&amp;"!"&amp;AO111)</f>
        <v>#DIV/0!</v>
      </c>
      <c r="AP112" s="180" t="e">
        <f t="shared" ca="1" si="99"/>
        <v>#DIV/0!</v>
      </c>
      <c r="AQ112" s="180" t="e">
        <f t="shared" ca="1" si="99"/>
        <v>#DIV/0!</v>
      </c>
      <c r="AR112" s="180" t="e">
        <f t="shared" ca="1" si="99"/>
        <v>#DIV/0!</v>
      </c>
      <c r="AS112" s="180" t="e">
        <f t="shared" ca="1" si="99"/>
        <v>#DIV/0!</v>
      </c>
      <c r="AT112" s="180" t="e">
        <f t="shared" ca="1" si="99"/>
        <v>#DIV/0!</v>
      </c>
      <c r="AU112" s="180" t="e">
        <f t="shared" ca="1" si="99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102">G48/G16</f>
        <v>#DIV/0!</v>
      </c>
      <c r="H113" s="179" t="e">
        <f t="shared" si="102"/>
        <v>#DIV/0!</v>
      </c>
      <c r="I113" s="179" t="e">
        <f t="shared" si="102"/>
        <v>#DIV/0!</v>
      </c>
      <c r="J113" s="179" t="e">
        <f t="shared" si="102"/>
        <v>#DIV/0!</v>
      </c>
      <c r="K113" s="179" t="e">
        <f t="shared" si="102"/>
        <v>#DIV/0!</v>
      </c>
      <c r="L113" s="179" t="e">
        <f t="shared" si="102"/>
        <v>#DIV/0!</v>
      </c>
      <c r="M113" s="179" t="e">
        <f t="shared" ref="M113" si="103">M48/M16</f>
        <v>#DIV/0!</v>
      </c>
      <c r="N113" s="179" t="e">
        <f t="shared" si="102"/>
        <v>#DIV/0!</v>
      </c>
      <c r="O113" s="179" t="e">
        <f t="shared" si="102"/>
        <v>#DIV/0!</v>
      </c>
      <c r="P113" s="179" t="e">
        <f t="shared" si="102"/>
        <v>#DIV/0!</v>
      </c>
      <c r="Q113" s="179" t="e">
        <f t="shared" si="102"/>
        <v>#DIV/0!</v>
      </c>
      <c r="R113" s="179" t="e">
        <f t="shared" si="102"/>
        <v>#DIV/0!</v>
      </c>
      <c r="S113" s="179" t="e">
        <f t="shared" si="102"/>
        <v>#DIV/0!</v>
      </c>
      <c r="T113" s="179" t="e">
        <f t="shared" si="102"/>
        <v>#DIV/0!</v>
      </c>
      <c r="U113" s="179" t="e">
        <f t="shared" si="102"/>
        <v>#DIV/0!</v>
      </c>
      <c r="V113" s="179" t="e">
        <f t="shared" si="102"/>
        <v>#DIV/0!</v>
      </c>
      <c r="W113" s="179" t="e">
        <f t="shared" si="102"/>
        <v>#DIV/0!</v>
      </c>
      <c r="X113" s="179" t="e">
        <f t="shared" si="102"/>
        <v>#DIV/0!</v>
      </c>
      <c r="Y113" s="179" t="e">
        <f t="shared" si="102"/>
        <v>#DIV/0!</v>
      </c>
      <c r="Z113" s="179" t="e">
        <f t="shared" si="102"/>
        <v>#DIV/0!</v>
      </c>
      <c r="AA113" s="179" t="e">
        <f t="shared" ref="AA113" si="104">AA48/AA16</f>
        <v>#DIV/0!</v>
      </c>
      <c r="AB113" s="179" t="e">
        <f t="shared" si="102"/>
        <v>#DIV/0!</v>
      </c>
      <c r="AC113" s="179" t="e">
        <f t="shared" si="102"/>
        <v>#DIV/0!</v>
      </c>
      <c r="AD113" s="179" t="e">
        <f t="shared" si="102"/>
        <v>#DIV/0!</v>
      </c>
      <c r="AE113" s="179" t="e">
        <f t="shared" si="102"/>
        <v>#DIV/0!</v>
      </c>
      <c r="AF113" s="179" t="e">
        <f t="shared" si="102"/>
        <v>#DIV/0!</v>
      </c>
      <c r="AG113" s="179" t="e">
        <f t="shared" si="102"/>
        <v>#DIV/0!</v>
      </c>
      <c r="AH113" s="179" t="e">
        <f t="shared" si="102"/>
        <v>#DIV/0!</v>
      </c>
      <c r="AI113" s="179" t="e">
        <f t="shared" si="102"/>
        <v>#DIV/0!</v>
      </c>
      <c r="AJ113" s="179" t="e">
        <f t="shared" si="102"/>
        <v>#DIV/0!</v>
      </c>
      <c r="AK113" s="179" t="e">
        <f t="shared" si="102"/>
        <v>#DIV/0!</v>
      </c>
      <c r="AL113" s="179" t="e">
        <f t="shared" si="102"/>
        <v>#DIV/0!</v>
      </c>
      <c r="AM113" s="179" t="e">
        <f t="shared" si="102"/>
        <v>#DIV/0!</v>
      </c>
      <c r="AN113" s="179" t="e">
        <f t="shared" si="102"/>
        <v>#DIV/0!</v>
      </c>
      <c r="AO113" s="179" t="e">
        <f t="shared" ref="AO113" si="105">AO48/AO16</f>
        <v>#DIV/0!</v>
      </c>
      <c r="AP113" s="179" t="e">
        <f t="shared" si="102"/>
        <v>#DIV/0!</v>
      </c>
      <c r="AQ113" s="179" t="e">
        <f t="shared" si="102"/>
        <v>#DIV/0!</v>
      </c>
      <c r="AR113" s="179" t="e">
        <f t="shared" si="102"/>
        <v>#DIV/0!</v>
      </c>
      <c r="AS113" s="179" t="e">
        <f t="shared" si="102"/>
        <v>#DIV/0!</v>
      </c>
      <c r="AT113" s="179" t="e">
        <f t="shared" si="102"/>
        <v>#DIV/0!</v>
      </c>
      <c r="AU113" s="179" t="e">
        <f t="shared" si="102"/>
        <v>#DIV/0!</v>
      </c>
    </row>
    <row r="114" spans="4:47" x14ac:dyDescent="0.55000000000000004">
      <c r="D114" s="1" t="s">
        <v>443</v>
      </c>
      <c r="F114" s="174" t="e">
        <f t="shared" ref="F114:AU114" ca="1" si="106">F113/F112</f>
        <v>#DIV/0!</v>
      </c>
      <c r="G114" s="174" t="e">
        <f t="shared" ca="1" si="106"/>
        <v>#DIV/0!</v>
      </c>
      <c r="H114" s="174" t="e">
        <f t="shared" ca="1" si="106"/>
        <v>#DIV/0!</v>
      </c>
      <c r="I114" s="174" t="e">
        <f t="shared" ca="1" si="106"/>
        <v>#DIV/0!</v>
      </c>
      <c r="J114" s="174" t="e">
        <f t="shared" ca="1" si="106"/>
        <v>#DIV/0!</v>
      </c>
      <c r="K114" s="174" t="e">
        <f t="shared" ca="1" si="106"/>
        <v>#DIV/0!</v>
      </c>
      <c r="L114" s="174" t="e">
        <f t="shared" ca="1" si="106"/>
        <v>#DIV/0!</v>
      </c>
      <c r="M114" s="174" t="e">
        <f t="shared" ref="M114" ca="1" si="107">M113/M112</f>
        <v>#DIV/0!</v>
      </c>
      <c r="N114" s="174" t="e">
        <f t="shared" ca="1" si="106"/>
        <v>#DIV/0!</v>
      </c>
      <c r="O114" s="174" t="e">
        <f t="shared" ca="1" si="106"/>
        <v>#DIV/0!</v>
      </c>
      <c r="P114" s="174" t="e">
        <f t="shared" ca="1" si="106"/>
        <v>#DIV/0!</v>
      </c>
      <c r="Q114" s="174" t="e">
        <f t="shared" ca="1" si="106"/>
        <v>#DIV/0!</v>
      </c>
      <c r="R114" s="174" t="e">
        <f t="shared" ca="1" si="106"/>
        <v>#DIV/0!</v>
      </c>
      <c r="S114" s="174" t="e">
        <f t="shared" ca="1" si="106"/>
        <v>#DIV/0!</v>
      </c>
      <c r="T114" s="174" t="e">
        <f t="shared" ca="1" si="106"/>
        <v>#DIV/0!</v>
      </c>
      <c r="U114" s="174" t="e">
        <f t="shared" ca="1" si="106"/>
        <v>#DIV/0!</v>
      </c>
      <c r="V114" s="174" t="e">
        <f t="shared" ca="1" si="106"/>
        <v>#DIV/0!</v>
      </c>
      <c r="W114" s="174" t="e">
        <f t="shared" ca="1" si="106"/>
        <v>#DIV/0!</v>
      </c>
      <c r="X114" s="174" t="e">
        <f t="shared" ca="1" si="106"/>
        <v>#DIV/0!</v>
      </c>
      <c r="Y114" s="174" t="e">
        <f t="shared" ca="1" si="106"/>
        <v>#DIV/0!</v>
      </c>
      <c r="Z114" s="174" t="e">
        <f t="shared" ca="1" si="106"/>
        <v>#DIV/0!</v>
      </c>
      <c r="AA114" s="174" t="e">
        <f t="shared" ref="AA114" ca="1" si="108">AA113/AA112</f>
        <v>#DIV/0!</v>
      </c>
      <c r="AB114" s="174" t="e">
        <f t="shared" ca="1" si="106"/>
        <v>#DIV/0!</v>
      </c>
      <c r="AC114" s="174" t="e">
        <f t="shared" ca="1" si="106"/>
        <v>#DIV/0!</v>
      </c>
      <c r="AD114" s="174" t="e">
        <f t="shared" ca="1" si="106"/>
        <v>#DIV/0!</v>
      </c>
      <c r="AE114" s="174" t="e">
        <f t="shared" ca="1" si="106"/>
        <v>#DIV/0!</v>
      </c>
      <c r="AF114" s="174" t="e">
        <f t="shared" ca="1" si="106"/>
        <v>#DIV/0!</v>
      </c>
      <c r="AG114" s="174" t="e">
        <f t="shared" ca="1" si="106"/>
        <v>#DIV/0!</v>
      </c>
      <c r="AH114" s="174" t="e">
        <f t="shared" ca="1" si="106"/>
        <v>#DIV/0!</v>
      </c>
      <c r="AI114" s="174" t="e">
        <f t="shared" ca="1" si="106"/>
        <v>#DIV/0!</v>
      </c>
      <c r="AJ114" s="174" t="e">
        <f t="shared" ca="1" si="106"/>
        <v>#DIV/0!</v>
      </c>
      <c r="AK114" s="174" t="e">
        <f t="shared" ca="1" si="106"/>
        <v>#DIV/0!</v>
      </c>
      <c r="AL114" s="174" t="e">
        <f t="shared" ca="1" si="106"/>
        <v>#DIV/0!</v>
      </c>
      <c r="AM114" s="174" t="e">
        <f t="shared" ca="1" si="106"/>
        <v>#DIV/0!</v>
      </c>
      <c r="AN114" s="174" t="e">
        <f t="shared" ca="1" si="106"/>
        <v>#DIV/0!</v>
      </c>
      <c r="AO114" s="174" t="e">
        <f t="shared" ref="AO114" ca="1" si="109">AO113/AO112</f>
        <v>#DIV/0!</v>
      </c>
      <c r="AP114" s="174" t="e">
        <f t="shared" ca="1" si="106"/>
        <v>#DIV/0!</v>
      </c>
      <c r="AQ114" s="174" t="e">
        <f t="shared" ca="1" si="106"/>
        <v>#DIV/0!</v>
      </c>
      <c r="AR114" s="174" t="e">
        <f t="shared" ca="1" si="106"/>
        <v>#DIV/0!</v>
      </c>
      <c r="AS114" s="174" t="e">
        <f t="shared" ca="1" si="106"/>
        <v>#DIV/0!</v>
      </c>
      <c r="AT114" s="174" t="e">
        <f t="shared" ca="1" si="106"/>
        <v>#DIV/0!</v>
      </c>
      <c r="AU114" s="174" t="e">
        <f t="shared" ca="1" si="106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10">G21/(G14+G16)</f>
        <v>#DIV/0!</v>
      </c>
      <c r="H117" s="174" t="e">
        <f t="shared" si="110"/>
        <v>#DIV/0!</v>
      </c>
      <c r="I117" s="174" t="e">
        <f t="shared" si="110"/>
        <v>#DIV/0!</v>
      </c>
      <c r="J117" s="174" t="e">
        <f t="shared" si="110"/>
        <v>#DIV/0!</v>
      </c>
      <c r="K117" s="174" t="e">
        <f t="shared" si="110"/>
        <v>#DIV/0!</v>
      </c>
      <c r="L117" s="174" t="e">
        <f t="shared" si="110"/>
        <v>#DIV/0!</v>
      </c>
      <c r="M117" s="174" t="e">
        <f t="shared" ref="M117" si="111">M21/(M14+M16)</f>
        <v>#DIV/0!</v>
      </c>
      <c r="N117" s="174" t="e">
        <f t="shared" si="110"/>
        <v>#DIV/0!</v>
      </c>
      <c r="O117" s="174" t="e">
        <f t="shared" si="110"/>
        <v>#DIV/0!</v>
      </c>
      <c r="P117" s="174" t="e">
        <f t="shared" si="110"/>
        <v>#DIV/0!</v>
      </c>
      <c r="Q117" s="174" t="e">
        <f t="shared" si="110"/>
        <v>#DIV/0!</v>
      </c>
      <c r="R117" s="174" t="e">
        <f t="shared" si="110"/>
        <v>#DIV/0!</v>
      </c>
      <c r="S117" s="174" t="e">
        <f t="shared" si="110"/>
        <v>#DIV/0!</v>
      </c>
      <c r="T117" s="174" t="e">
        <f t="shared" si="110"/>
        <v>#DIV/0!</v>
      </c>
      <c r="U117" s="174" t="e">
        <f t="shared" si="110"/>
        <v>#DIV/0!</v>
      </c>
      <c r="V117" s="174" t="e">
        <f t="shared" si="110"/>
        <v>#DIV/0!</v>
      </c>
      <c r="W117" s="174" t="e">
        <f t="shared" si="110"/>
        <v>#DIV/0!</v>
      </c>
      <c r="X117" s="174" t="e">
        <f t="shared" si="110"/>
        <v>#DIV/0!</v>
      </c>
      <c r="Y117" s="174" t="e">
        <f t="shared" si="110"/>
        <v>#DIV/0!</v>
      </c>
      <c r="Z117" s="174" t="e">
        <f t="shared" si="110"/>
        <v>#DIV/0!</v>
      </c>
      <c r="AA117" s="174" t="e">
        <f t="shared" ref="AA117" si="112">AA21/(AA14+AA16)</f>
        <v>#DIV/0!</v>
      </c>
      <c r="AB117" s="174" t="e">
        <f t="shared" si="110"/>
        <v>#DIV/0!</v>
      </c>
      <c r="AC117" s="174" t="e">
        <f t="shared" si="110"/>
        <v>#DIV/0!</v>
      </c>
      <c r="AD117" s="174" t="e">
        <f t="shared" si="110"/>
        <v>#DIV/0!</v>
      </c>
      <c r="AE117" s="174" t="e">
        <f t="shared" si="110"/>
        <v>#DIV/0!</v>
      </c>
      <c r="AF117" s="174" t="e">
        <f t="shared" si="110"/>
        <v>#DIV/0!</v>
      </c>
      <c r="AG117" s="174" t="e">
        <f t="shared" si="110"/>
        <v>#DIV/0!</v>
      </c>
      <c r="AH117" s="174" t="e">
        <f t="shared" si="110"/>
        <v>#DIV/0!</v>
      </c>
      <c r="AI117" s="174" t="e">
        <f t="shared" si="110"/>
        <v>#DIV/0!</v>
      </c>
      <c r="AJ117" s="174" t="e">
        <f t="shared" si="110"/>
        <v>#DIV/0!</v>
      </c>
      <c r="AK117" s="174" t="e">
        <f t="shared" si="110"/>
        <v>#DIV/0!</v>
      </c>
      <c r="AL117" s="174" t="e">
        <f t="shared" si="110"/>
        <v>#DIV/0!</v>
      </c>
      <c r="AM117" s="174" t="e">
        <f t="shared" si="110"/>
        <v>#DIV/0!</v>
      </c>
      <c r="AN117" s="174" t="e">
        <f t="shared" si="110"/>
        <v>#DIV/0!</v>
      </c>
      <c r="AO117" s="174" t="e">
        <f t="shared" ref="AO117" si="113">AO21/(AO14+AO16)</f>
        <v>#DIV/0!</v>
      </c>
      <c r="AP117" s="174" t="e">
        <f t="shared" si="110"/>
        <v>#DIV/0!</v>
      </c>
      <c r="AQ117" s="174" t="e">
        <f t="shared" si="110"/>
        <v>#DIV/0!</v>
      </c>
      <c r="AR117" s="174" t="e">
        <f t="shared" si="110"/>
        <v>#DIV/0!</v>
      </c>
      <c r="AS117" s="174" t="e">
        <f t="shared" si="110"/>
        <v>#DIV/0!</v>
      </c>
      <c r="AT117" s="174" t="e">
        <f t="shared" si="110"/>
        <v>#DIV/0!</v>
      </c>
      <c r="AU117" s="174" t="e">
        <f t="shared" si="110"/>
        <v>#DIV/0!</v>
      </c>
    </row>
  </sheetData>
  <sheetProtection algorithmName="SHA-256" hashValue="IzUNWnSayrVcZOQvJ/rZfv5w3LV/uSjycXdZRb2eOJI=" saltValue="zFxyCvZVpiccYaQv9fiL/Q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10739" priority="34">
      <formula>NOT(F42=0)</formula>
    </cfRule>
  </conditionalFormatting>
  <conditionalFormatting sqref="F74">
    <cfRule type="expression" dxfId="10738" priority="33">
      <formula>NOT(F74=0)</formula>
    </cfRule>
  </conditionalFormatting>
  <conditionalFormatting sqref="G74:L74 Q74 S74:Z74 AE74 AG74:AN74 AS74 AU74 N74 AB74 AP74">
    <cfRule type="expression" dxfId="10737" priority="24">
      <formula>NOT(G74=0)</formula>
    </cfRule>
  </conditionalFormatting>
  <conditionalFormatting sqref="G42:L42 Q42 S42:Z42 AE42 AG42:AN42 AS42 AU42 N42 AB42 AP42">
    <cfRule type="expression" dxfId="10736" priority="23">
      <formula>NOT(G42=0)</formula>
    </cfRule>
  </conditionalFormatting>
  <conditionalFormatting sqref="O74:P74">
    <cfRule type="expression" dxfId="10735" priority="22">
      <formula>NOT(O74=0)</formula>
    </cfRule>
  </conditionalFormatting>
  <conditionalFormatting sqref="O42:P42">
    <cfRule type="expression" dxfId="10734" priority="21">
      <formula>NOT(O42=0)</formula>
    </cfRule>
  </conditionalFormatting>
  <conditionalFormatting sqref="R74">
    <cfRule type="expression" dxfId="10733" priority="20">
      <formula>NOT(R74=0)</formula>
    </cfRule>
  </conditionalFormatting>
  <conditionalFormatting sqref="R42">
    <cfRule type="expression" dxfId="10732" priority="19">
      <formula>NOT(R42=0)</formula>
    </cfRule>
  </conditionalFormatting>
  <conditionalFormatting sqref="AC74:AD74">
    <cfRule type="expression" dxfId="10731" priority="18">
      <formula>NOT(AC74=0)</formula>
    </cfRule>
  </conditionalFormatting>
  <conditionalFormatting sqref="AC42:AD42">
    <cfRule type="expression" dxfId="10730" priority="17">
      <formula>NOT(AC42=0)</formula>
    </cfRule>
  </conditionalFormatting>
  <conditionalFormatting sqref="AF74">
    <cfRule type="expression" dxfId="10729" priority="16">
      <formula>NOT(AF74=0)</formula>
    </cfRule>
  </conditionalFormatting>
  <conditionalFormatting sqref="AF42">
    <cfRule type="expression" dxfId="10728" priority="15">
      <formula>NOT(AF42=0)</formula>
    </cfRule>
  </conditionalFormatting>
  <conditionalFormatting sqref="AQ74:AR74">
    <cfRule type="expression" dxfId="10727" priority="14">
      <formula>NOT(AQ74=0)</formula>
    </cfRule>
  </conditionalFormatting>
  <conditionalFormatting sqref="AQ42:AR42">
    <cfRule type="expression" dxfId="10726" priority="13">
      <formula>NOT(AQ42=0)</formula>
    </cfRule>
  </conditionalFormatting>
  <conditionalFormatting sqref="AT74">
    <cfRule type="expression" dxfId="10725" priority="12">
      <formula>NOT(AT74=0)</formula>
    </cfRule>
  </conditionalFormatting>
  <conditionalFormatting sqref="AT42">
    <cfRule type="expression" dxfId="10724" priority="11">
      <formula>NOT(AT42=0)</formula>
    </cfRule>
  </conditionalFormatting>
  <conditionalFormatting sqref="M74">
    <cfRule type="expression" dxfId="10723" priority="10">
      <formula>NOT(M74=0)</formula>
    </cfRule>
  </conditionalFormatting>
  <conditionalFormatting sqref="M42">
    <cfRule type="expression" dxfId="10722" priority="9">
      <formula>NOT(M42=0)</formula>
    </cfRule>
  </conditionalFormatting>
  <conditionalFormatting sqref="AA74">
    <cfRule type="expression" dxfId="10721" priority="8">
      <formula>NOT(AA74=0)</formula>
    </cfRule>
  </conditionalFormatting>
  <conditionalFormatting sqref="AA42">
    <cfRule type="expression" dxfId="10720" priority="7">
      <formula>NOT(AA42=0)</formula>
    </cfRule>
  </conditionalFormatting>
  <conditionalFormatting sqref="AO74">
    <cfRule type="expression" dxfId="10719" priority="6">
      <formula>NOT(AO74=0)</formula>
    </cfRule>
  </conditionalFormatting>
  <conditionalFormatting sqref="AO42">
    <cfRule type="expression" dxfId="10718" priority="5">
      <formula>NOT(AO42=0)</formula>
    </cfRule>
  </conditionalFormatting>
  <conditionalFormatting sqref="F75">
    <cfRule type="expression" dxfId="10717" priority="4">
      <formula>F74=0</formula>
    </cfRule>
  </conditionalFormatting>
  <conditionalFormatting sqref="G75:AU75">
    <cfRule type="expression" dxfId="10716" priority="3">
      <formula>G74=0</formula>
    </cfRule>
  </conditionalFormatting>
  <conditionalFormatting sqref="F43">
    <cfRule type="expression" dxfId="10715" priority="2">
      <formula>F42=0</formula>
    </cfRule>
  </conditionalFormatting>
  <conditionalFormatting sqref="G43:AU43">
    <cfRule type="expression" dxfId="10714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1170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18"/>
      <c r="AC14" s="18"/>
      <c r="AD14" s="18"/>
      <c r="AE14" s="18"/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18"/>
      <c r="AQ14" s="18"/>
      <c r="AR14" s="18"/>
      <c r="AS14" s="18"/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Q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ref="S16" si="3">SUBTOTAL(9,S17:S20)</f>
        <v>0</v>
      </c>
      <c r="T16" s="77">
        <f>SUBTOTAL(9,T17:T20)</f>
        <v>0</v>
      </c>
      <c r="U16" s="77">
        <f t="shared" ref="U16:AE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ref="AA16" si="5">SUBTOTAL(9,AA17:AA20)</f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ref="AG16" si="6">SUBTOTAL(9,AG17:AG20)</f>
        <v>0</v>
      </c>
      <c r="AH16" s="77">
        <f>SUBTOTAL(9,AH17:AH20)</f>
        <v>0</v>
      </c>
      <c r="AI16" s="77">
        <f t="shared" ref="AI16:AS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si="7"/>
        <v>0</v>
      </c>
      <c r="AN16" s="77">
        <f t="shared" si="7"/>
        <v>0</v>
      </c>
      <c r="AO16" s="77">
        <f t="shared" ref="AO16" si="8">SUBTOTAL(9,AO17:AO20)</f>
        <v>0</v>
      </c>
      <c r="AP16" s="77">
        <f t="shared" si="7"/>
        <v>0</v>
      </c>
      <c r="AQ16" s="77">
        <f>SUBTOTAL(9,AQ17:AQ20)</f>
        <v>0</v>
      </c>
      <c r="AR16" s="77">
        <f>SUBTOTAL(9,AR17:AR20)</f>
        <v>0</v>
      </c>
      <c r="AS16" s="77">
        <f t="shared" si="7"/>
        <v>0</v>
      </c>
      <c r="AT16" s="77">
        <f>SUBTOTAL(9,AT17:AT20)</f>
        <v>0</v>
      </c>
      <c r="AU16" s="77">
        <f t="shared" ref="AU16" si="9">SUBTOTAL(9,AU17:AU20)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18"/>
      <c r="AC17" s="18"/>
      <c r="AD17" s="18"/>
      <c r="AE17" s="18"/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18"/>
      <c r="AQ17" s="18"/>
      <c r="AR17" s="18"/>
      <c r="AS17" s="18"/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18"/>
      <c r="AC18" s="18"/>
      <c r="AD18" s="18"/>
      <c r="AE18" s="18"/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18"/>
      <c r="AQ18" s="18"/>
      <c r="AR18" s="18"/>
      <c r="AS18" s="18"/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18"/>
      <c r="AC19" s="18"/>
      <c r="AD19" s="18"/>
      <c r="AE19" s="18"/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18"/>
      <c r="AQ19" s="18"/>
      <c r="AR19" s="18"/>
      <c r="AS19" s="18"/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18"/>
      <c r="O20" s="18"/>
      <c r="P20" s="18"/>
      <c r="Q20" s="18"/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18"/>
      <c r="AC20" s="18"/>
      <c r="AD20" s="18"/>
      <c r="AE20" s="18"/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18"/>
      <c r="AQ20" s="18"/>
      <c r="AR20" s="18"/>
      <c r="AS20" s="18"/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N21" si="10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10"/>
        <v>0</v>
      </c>
      <c r="L21" s="77">
        <f>SUBTOTAL(9,L22:L25)</f>
        <v>0</v>
      </c>
      <c r="M21" s="77">
        <f>SUBTOTAL(9,M22:M25)</f>
        <v>0</v>
      </c>
      <c r="N21" s="77">
        <f t="shared" si="10"/>
        <v>0</v>
      </c>
      <c r="O21" s="77">
        <f t="shared" ref="O21:Z21" si="11">SUBTOTAL(9,O22:O25)</f>
        <v>0</v>
      </c>
      <c r="P21" s="77">
        <f t="shared" si="11"/>
        <v>0</v>
      </c>
      <c r="Q21" s="77">
        <f t="shared" si="11"/>
        <v>0</v>
      </c>
      <c r="R21" s="77">
        <f>SUBTOTAL(9,R22:R25)</f>
        <v>0</v>
      </c>
      <c r="S21" s="77">
        <f t="shared" ref="S21" si="12">SUBTOTAL(9,S22:S25)</f>
        <v>0</v>
      </c>
      <c r="T21" s="77">
        <f t="shared" si="11"/>
        <v>0</v>
      </c>
      <c r="U21" s="77">
        <f t="shared" si="11"/>
        <v>0</v>
      </c>
      <c r="V21" s="77">
        <f t="shared" si="11"/>
        <v>0</v>
      </c>
      <c r="W21" s="77">
        <f t="shared" si="11"/>
        <v>0</v>
      </c>
      <c r="X21" s="77">
        <f t="shared" si="11"/>
        <v>0</v>
      </c>
      <c r="Y21" s="77">
        <f t="shared" si="11"/>
        <v>0</v>
      </c>
      <c r="Z21" s="77">
        <f t="shared" si="11"/>
        <v>0</v>
      </c>
      <c r="AA21" s="77">
        <f t="shared" ref="AA21" si="13">SUBTOTAL(9,AA22:AA25)</f>
        <v>0</v>
      </c>
      <c r="AB21" s="77">
        <f t="shared" ref="AB21:AE21" si="14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4"/>
        <v>0</v>
      </c>
      <c r="AF21" s="77">
        <f>SUBTOTAL(9,AF22:AF25)</f>
        <v>0</v>
      </c>
      <c r="AG21" s="77">
        <f t="shared" ref="AG21" si="15">SUBTOTAL(9,AG22:AG25)</f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si="16"/>
        <v>0</v>
      </c>
      <c r="AN21" s="77">
        <f t="shared" si="16"/>
        <v>0</v>
      </c>
      <c r="AO21" s="77">
        <f t="shared" ref="AO21" si="17">SUBTOTAL(9,AO22:AO25)</f>
        <v>0</v>
      </c>
      <c r="AP21" s="77">
        <f t="shared" ref="AP21:AS21" si="18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8"/>
        <v>0</v>
      </c>
      <c r="AT21" s="77">
        <f>SUBTOTAL(9,AT22:AT25)</f>
        <v>0</v>
      </c>
      <c r="AU21" s="77">
        <f t="shared" ref="AU21" si="19">SUBTOTAL(9,AU22:AU25)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18"/>
      <c r="O22" s="18"/>
      <c r="P22" s="18"/>
      <c r="Q22" s="18"/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18"/>
      <c r="AC22" s="18"/>
      <c r="AD22" s="18"/>
      <c r="AE22" s="18"/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18"/>
      <c r="AQ22" s="18"/>
      <c r="AR22" s="18"/>
      <c r="AS22" s="18"/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18"/>
      <c r="O23" s="18"/>
      <c r="P23" s="18"/>
      <c r="Q23" s="18"/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18"/>
      <c r="AC23" s="18"/>
      <c r="AD23" s="18"/>
      <c r="AE23" s="18"/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18"/>
      <c r="AQ23" s="18"/>
      <c r="AR23" s="18"/>
      <c r="AS23" s="18"/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18"/>
      <c r="AC24" s="18"/>
      <c r="AD24" s="18"/>
      <c r="AE24" s="18"/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18"/>
      <c r="AQ24" s="18"/>
      <c r="AR24" s="18"/>
      <c r="AS24" s="18"/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18"/>
      <c r="AC25" s="18"/>
      <c r="AD25" s="18"/>
      <c r="AE25" s="18"/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18"/>
      <c r="AQ25" s="18"/>
      <c r="AR25" s="18"/>
      <c r="AS25" s="18"/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si="20"/>
        <v>0</v>
      </c>
      <c r="O26" s="77">
        <f t="shared" si="20"/>
        <v>0</v>
      </c>
      <c r="P26" s="77">
        <f t="shared" si="20"/>
        <v>0</v>
      </c>
      <c r="Q26" s="77">
        <f t="shared" si="20"/>
        <v>0</v>
      </c>
      <c r="R26" s="77">
        <f t="shared" ref="R26:S26" si="22">R14+R16-R21</f>
        <v>0</v>
      </c>
      <c r="S26" s="77">
        <f t="shared" si="22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si="20"/>
        <v>0</v>
      </c>
      <c r="AC26" s="77">
        <f t="shared" si="20"/>
        <v>0</v>
      </c>
      <c r="AD26" s="77">
        <f t="shared" si="20"/>
        <v>0</v>
      </c>
      <c r="AE26" s="77">
        <f t="shared" si="20"/>
        <v>0</v>
      </c>
      <c r="AF26" s="77">
        <f t="shared" ref="AF26:AG26" si="24">AF14+AF16-AF21</f>
        <v>0</v>
      </c>
      <c r="AG26" s="77">
        <f t="shared" si="24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si="20"/>
        <v>0</v>
      </c>
      <c r="AQ26" s="77">
        <f t="shared" si="20"/>
        <v>0</v>
      </c>
      <c r="AR26" s="77">
        <f t="shared" si="20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6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7">SUBTOTAL(9,G29:G38)</f>
        <v>0</v>
      </c>
      <c r="H28" s="77">
        <f t="shared" si="27"/>
        <v>0</v>
      </c>
      <c r="I28" s="77">
        <f t="shared" si="27"/>
        <v>0</v>
      </c>
      <c r="J28" s="77">
        <f t="shared" si="27"/>
        <v>0</v>
      </c>
      <c r="K28" s="77">
        <f t="shared" si="27"/>
        <v>0</v>
      </c>
      <c r="L28" s="77">
        <f t="shared" si="27"/>
        <v>0</v>
      </c>
      <c r="M28" s="77">
        <f t="shared" si="27"/>
        <v>0</v>
      </c>
      <c r="N28" s="77">
        <f t="shared" si="27"/>
        <v>0</v>
      </c>
      <c r="O28" s="77">
        <f t="shared" si="27"/>
        <v>0</v>
      </c>
      <c r="P28" s="77">
        <f t="shared" si="27"/>
        <v>0</v>
      </c>
      <c r="Q28" s="77">
        <f t="shared" si="27"/>
        <v>0</v>
      </c>
      <c r="R28" s="77">
        <f t="shared" si="27"/>
        <v>0</v>
      </c>
      <c r="S28" s="77">
        <f t="shared" si="27"/>
        <v>0</v>
      </c>
      <c r="T28" s="77">
        <f t="shared" si="27"/>
        <v>0</v>
      </c>
      <c r="U28" s="77">
        <f t="shared" si="27"/>
        <v>0</v>
      </c>
      <c r="V28" s="77">
        <f t="shared" si="27"/>
        <v>0</v>
      </c>
      <c r="W28" s="77">
        <f t="shared" si="27"/>
        <v>0</v>
      </c>
      <c r="X28" s="77">
        <f t="shared" si="27"/>
        <v>0</v>
      </c>
      <c r="Y28" s="77">
        <f t="shared" si="27"/>
        <v>0</v>
      </c>
      <c r="Z28" s="77">
        <f t="shared" si="27"/>
        <v>0</v>
      </c>
      <c r="AA28" s="77">
        <f t="shared" si="27"/>
        <v>0</v>
      </c>
      <c r="AB28" s="77">
        <f t="shared" si="27"/>
        <v>0</v>
      </c>
      <c r="AC28" s="77">
        <f t="shared" si="27"/>
        <v>0</v>
      </c>
      <c r="AD28" s="77">
        <f t="shared" si="27"/>
        <v>0</v>
      </c>
      <c r="AE28" s="77">
        <f t="shared" si="27"/>
        <v>0</v>
      </c>
      <c r="AF28" s="77">
        <f t="shared" si="27"/>
        <v>0</v>
      </c>
      <c r="AG28" s="77">
        <f t="shared" si="27"/>
        <v>0</v>
      </c>
      <c r="AH28" s="77">
        <f t="shared" si="27"/>
        <v>0</v>
      </c>
      <c r="AI28" s="77">
        <f t="shared" si="27"/>
        <v>0</v>
      </c>
      <c r="AJ28" s="77">
        <f t="shared" si="27"/>
        <v>0</v>
      </c>
      <c r="AK28" s="77">
        <f t="shared" si="27"/>
        <v>0</v>
      </c>
      <c r="AL28" s="77">
        <f t="shared" si="27"/>
        <v>0</v>
      </c>
      <c r="AM28" s="77">
        <f t="shared" si="27"/>
        <v>0</v>
      </c>
      <c r="AN28" s="77">
        <f t="shared" si="27"/>
        <v>0</v>
      </c>
      <c r="AO28" s="77">
        <f t="shared" si="27"/>
        <v>0</v>
      </c>
      <c r="AP28" s="77">
        <f t="shared" si="27"/>
        <v>0</v>
      </c>
      <c r="AQ28" s="77">
        <f t="shared" si="27"/>
        <v>0</v>
      </c>
      <c r="AR28" s="77">
        <f t="shared" si="27"/>
        <v>0</v>
      </c>
      <c r="AS28" s="77">
        <f t="shared" si="27"/>
        <v>0</v>
      </c>
      <c r="AT28" s="77">
        <f t="shared" si="27"/>
        <v>0</v>
      </c>
      <c r="AU28" s="77">
        <f t="shared" si="27"/>
        <v>0</v>
      </c>
    </row>
    <row r="29" spans="1:47" x14ac:dyDescent="0.55000000000000004">
      <c r="A29" s="91" t="str">
        <f t="shared" si="26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18"/>
      <c r="AC29" s="18"/>
      <c r="AD29" s="18"/>
      <c r="AE29" s="18"/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18"/>
      <c r="AQ29" s="18"/>
      <c r="AR29" s="18"/>
      <c r="AS29" s="18"/>
      <c r="AT29" s="279">
        <v>0</v>
      </c>
      <c r="AU29" s="279">
        <v>0</v>
      </c>
    </row>
    <row r="30" spans="1:47" x14ac:dyDescent="0.55000000000000004">
      <c r="A30" s="91" t="str">
        <f t="shared" si="26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8">SUBTOTAL(9,G31:G33)</f>
        <v>0</v>
      </c>
      <c r="H30" s="77">
        <f t="shared" si="28"/>
        <v>0</v>
      </c>
      <c r="I30" s="77">
        <f t="shared" si="28"/>
        <v>0</v>
      </c>
      <c r="J30" s="77">
        <f t="shared" si="28"/>
        <v>0</v>
      </c>
      <c r="K30" s="77">
        <f t="shared" si="28"/>
        <v>0</v>
      </c>
      <c r="L30" s="77">
        <f t="shared" si="28"/>
        <v>0</v>
      </c>
      <c r="M30" s="77">
        <f t="shared" ref="M30" si="29">SUBTOTAL(9,M31:M33)</f>
        <v>0</v>
      </c>
      <c r="N30" s="77">
        <f t="shared" si="28"/>
        <v>0</v>
      </c>
      <c r="O30" s="77">
        <f t="shared" si="28"/>
        <v>0</v>
      </c>
      <c r="P30" s="77">
        <f t="shared" si="28"/>
        <v>0</v>
      </c>
      <c r="Q30" s="77">
        <f t="shared" si="28"/>
        <v>0</v>
      </c>
      <c r="R30" s="77">
        <f t="shared" ref="R30:S30" si="30">SUBTOTAL(9,R31:R33)</f>
        <v>0</v>
      </c>
      <c r="S30" s="77">
        <f t="shared" si="30"/>
        <v>0</v>
      </c>
      <c r="T30" s="77">
        <f t="shared" si="28"/>
        <v>0</v>
      </c>
      <c r="U30" s="77">
        <f t="shared" si="28"/>
        <v>0</v>
      </c>
      <c r="V30" s="77">
        <f t="shared" si="28"/>
        <v>0</v>
      </c>
      <c r="W30" s="77">
        <f t="shared" si="28"/>
        <v>0</v>
      </c>
      <c r="X30" s="77">
        <f t="shared" si="28"/>
        <v>0</v>
      </c>
      <c r="Y30" s="77">
        <f t="shared" si="28"/>
        <v>0</v>
      </c>
      <c r="Z30" s="77">
        <f t="shared" si="28"/>
        <v>0</v>
      </c>
      <c r="AA30" s="77">
        <f t="shared" ref="AA30" si="31">SUBTOTAL(9,AA31:AA33)</f>
        <v>0</v>
      </c>
      <c r="AB30" s="77">
        <f t="shared" si="28"/>
        <v>0</v>
      </c>
      <c r="AC30" s="77">
        <f t="shared" si="28"/>
        <v>0</v>
      </c>
      <c r="AD30" s="77">
        <f t="shared" si="28"/>
        <v>0</v>
      </c>
      <c r="AE30" s="77">
        <f t="shared" si="28"/>
        <v>0</v>
      </c>
      <c r="AF30" s="77">
        <f t="shared" ref="AF30:AG30" si="32">SUBTOTAL(9,AF31:AF33)</f>
        <v>0</v>
      </c>
      <c r="AG30" s="77">
        <f t="shared" si="32"/>
        <v>0</v>
      </c>
      <c r="AH30" s="77">
        <f t="shared" si="28"/>
        <v>0</v>
      </c>
      <c r="AI30" s="77">
        <f t="shared" si="28"/>
        <v>0</v>
      </c>
      <c r="AJ30" s="77">
        <f t="shared" si="28"/>
        <v>0</v>
      </c>
      <c r="AK30" s="77">
        <f t="shared" si="28"/>
        <v>0</v>
      </c>
      <c r="AL30" s="77">
        <f t="shared" si="28"/>
        <v>0</v>
      </c>
      <c r="AM30" s="77">
        <f t="shared" si="28"/>
        <v>0</v>
      </c>
      <c r="AN30" s="77">
        <f t="shared" si="28"/>
        <v>0</v>
      </c>
      <c r="AO30" s="77">
        <f t="shared" ref="AO30" si="33">SUBTOTAL(9,AO31:AO33)</f>
        <v>0</v>
      </c>
      <c r="AP30" s="77">
        <f t="shared" si="28"/>
        <v>0</v>
      </c>
      <c r="AQ30" s="77">
        <f t="shared" si="28"/>
        <v>0</v>
      </c>
      <c r="AR30" s="77">
        <f t="shared" si="28"/>
        <v>0</v>
      </c>
      <c r="AS30" s="77">
        <f t="shared" si="28"/>
        <v>0</v>
      </c>
      <c r="AT30" s="77">
        <f t="shared" si="28"/>
        <v>0</v>
      </c>
      <c r="AU30" s="77">
        <f t="shared" si="28"/>
        <v>0</v>
      </c>
    </row>
    <row r="31" spans="1:47" x14ac:dyDescent="0.55000000000000004">
      <c r="A31" s="91" t="str">
        <f t="shared" si="26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18"/>
      <c r="O31" s="18"/>
      <c r="P31" s="18"/>
      <c r="Q31" s="18"/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18"/>
      <c r="AC31" s="18"/>
      <c r="AD31" s="18"/>
      <c r="AE31" s="18"/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18"/>
      <c r="AQ31" s="18"/>
      <c r="AR31" s="18"/>
      <c r="AS31" s="18"/>
      <c r="AT31" s="279">
        <v>0</v>
      </c>
      <c r="AU31" s="279">
        <v>0</v>
      </c>
    </row>
    <row r="32" spans="1:47" x14ac:dyDescent="0.55000000000000004">
      <c r="A32" s="91" t="str">
        <f t="shared" si="26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18"/>
      <c r="O32" s="18"/>
      <c r="P32" s="18"/>
      <c r="Q32" s="18"/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18"/>
      <c r="AC32" s="18"/>
      <c r="AD32" s="18"/>
      <c r="AE32" s="18"/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18"/>
      <c r="AQ32" s="18"/>
      <c r="AR32" s="18"/>
      <c r="AS32" s="18"/>
      <c r="AT32" s="279">
        <v>0</v>
      </c>
      <c r="AU32" s="279">
        <v>0</v>
      </c>
    </row>
    <row r="33" spans="1:47" x14ac:dyDescent="0.55000000000000004">
      <c r="A33" s="91" t="str">
        <f t="shared" si="26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18"/>
      <c r="P33" s="18"/>
      <c r="Q33" s="18"/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18"/>
      <c r="AC33" s="18"/>
      <c r="AD33" s="18"/>
      <c r="AE33" s="18"/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18"/>
      <c r="AQ33" s="18"/>
      <c r="AR33" s="18"/>
      <c r="AS33" s="18"/>
      <c r="AT33" s="279">
        <v>0</v>
      </c>
      <c r="AU33" s="279">
        <v>0</v>
      </c>
    </row>
    <row r="34" spans="1:47" x14ac:dyDescent="0.55000000000000004">
      <c r="A34" s="91" t="str">
        <f t="shared" si="26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18"/>
      <c r="P34" s="18"/>
      <c r="Q34" s="18"/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18"/>
      <c r="AC34" s="18"/>
      <c r="AD34" s="18"/>
      <c r="AE34" s="18"/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18"/>
      <c r="AQ34" s="18"/>
      <c r="AR34" s="18"/>
      <c r="AS34" s="18"/>
      <c r="AT34" s="279">
        <v>0</v>
      </c>
      <c r="AU34" s="279">
        <v>0</v>
      </c>
    </row>
    <row r="35" spans="1:47" x14ac:dyDescent="0.55000000000000004">
      <c r="A35" s="91" t="str">
        <f t="shared" si="26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18"/>
      <c r="AC35" s="18"/>
      <c r="AD35" s="18"/>
      <c r="AE35" s="18"/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6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4">SUBTOTAL(9,G37:G38)</f>
        <v>0</v>
      </c>
      <c r="H36" s="77">
        <f t="shared" si="34"/>
        <v>0</v>
      </c>
      <c r="I36" s="77">
        <f t="shared" si="34"/>
        <v>0</v>
      </c>
      <c r="J36" s="77">
        <f t="shared" si="34"/>
        <v>0</v>
      </c>
      <c r="K36" s="77">
        <f t="shared" si="34"/>
        <v>0</v>
      </c>
      <c r="L36" s="77">
        <f t="shared" si="34"/>
        <v>0</v>
      </c>
      <c r="M36" s="77">
        <f t="shared" si="34"/>
        <v>0</v>
      </c>
      <c r="N36" s="77">
        <f t="shared" si="34"/>
        <v>0</v>
      </c>
      <c r="O36" s="77">
        <f t="shared" si="34"/>
        <v>0</v>
      </c>
      <c r="P36" s="77">
        <f t="shared" si="34"/>
        <v>0</v>
      </c>
      <c r="Q36" s="77">
        <f t="shared" si="34"/>
        <v>0</v>
      </c>
      <c r="R36" s="77">
        <f t="shared" si="34"/>
        <v>0</v>
      </c>
      <c r="S36" s="77">
        <f t="shared" si="34"/>
        <v>0</v>
      </c>
      <c r="T36" s="77">
        <f t="shared" si="34"/>
        <v>0</v>
      </c>
      <c r="U36" s="77">
        <f t="shared" si="34"/>
        <v>0</v>
      </c>
      <c r="V36" s="77">
        <f t="shared" si="34"/>
        <v>0</v>
      </c>
      <c r="W36" s="77">
        <f t="shared" si="34"/>
        <v>0</v>
      </c>
      <c r="X36" s="77">
        <f t="shared" si="34"/>
        <v>0</v>
      </c>
      <c r="Y36" s="77">
        <f t="shared" si="34"/>
        <v>0</v>
      </c>
      <c r="Z36" s="77">
        <f t="shared" si="34"/>
        <v>0</v>
      </c>
      <c r="AA36" s="77">
        <f t="shared" si="34"/>
        <v>0</v>
      </c>
      <c r="AB36" s="77">
        <f t="shared" si="34"/>
        <v>0</v>
      </c>
      <c r="AC36" s="77">
        <f t="shared" si="34"/>
        <v>0</v>
      </c>
      <c r="AD36" s="77">
        <f t="shared" si="34"/>
        <v>0</v>
      </c>
      <c r="AE36" s="77">
        <f t="shared" si="34"/>
        <v>0</v>
      </c>
      <c r="AF36" s="77">
        <f t="shared" si="34"/>
        <v>0</v>
      </c>
      <c r="AG36" s="77">
        <f t="shared" si="34"/>
        <v>0</v>
      </c>
      <c r="AH36" s="77">
        <f t="shared" si="34"/>
        <v>0</v>
      </c>
      <c r="AI36" s="77">
        <f t="shared" si="34"/>
        <v>0</v>
      </c>
      <c r="AJ36" s="77">
        <f t="shared" si="34"/>
        <v>0</v>
      </c>
      <c r="AK36" s="77">
        <f t="shared" si="34"/>
        <v>0</v>
      </c>
      <c r="AL36" s="77">
        <f t="shared" si="34"/>
        <v>0</v>
      </c>
      <c r="AM36" s="77">
        <f t="shared" si="34"/>
        <v>0</v>
      </c>
      <c r="AN36" s="77">
        <f t="shared" si="34"/>
        <v>0</v>
      </c>
      <c r="AO36" s="77">
        <f t="shared" si="34"/>
        <v>0</v>
      </c>
      <c r="AP36" s="77">
        <f t="shared" si="34"/>
        <v>0</v>
      </c>
      <c r="AQ36" s="77">
        <f t="shared" si="34"/>
        <v>0</v>
      </c>
      <c r="AR36" s="77">
        <f t="shared" si="34"/>
        <v>0</v>
      </c>
      <c r="AS36" s="77">
        <f t="shared" si="34"/>
        <v>0</v>
      </c>
      <c r="AT36" s="77">
        <f t="shared" si="34"/>
        <v>0</v>
      </c>
      <c r="AU36" s="77">
        <f t="shared" si="34"/>
        <v>0</v>
      </c>
    </row>
    <row r="37" spans="1:47" x14ac:dyDescent="0.55000000000000004">
      <c r="A37" s="91" t="str">
        <f t="shared" si="26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18"/>
      <c r="O37" s="18"/>
      <c r="P37" s="18"/>
      <c r="Q37" s="18"/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18"/>
      <c r="AC37" s="18"/>
      <c r="AD37" s="18"/>
      <c r="AE37" s="18"/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18"/>
      <c r="AQ37" s="18"/>
      <c r="AR37" s="18"/>
      <c r="AS37" s="18"/>
      <c r="AT37" s="279">
        <v>0</v>
      </c>
      <c r="AU37" s="279">
        <v>0</v>
      </c>
    </row>
    <row r="38" spans="1:47" x14ac:dyDescent="0.55000000000000004">
      <c r="A38" s="91" t="str">
        <f t="shared" si="26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18"/>
      <c r="O38" s="18"/>
      <c r="P38" s="18"/>
      <c r="Q38" s="18"/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18"/>
      <c r="AC38" s="18"/>
      <c r="AD38" s="18"/>
      <c r="AE38" s="18"/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18"/>
      <c r="AQ38" s="18"/>
      <c r="AR38" s="18"/>
      <c r="AS38" s="18"/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18"/>
      <c r="O40" s="18"/>
      <c r="P40" s="18"/>
      <c r="Q40" s="18"/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18"/>
      <c r="AC40" s="18"/>
      <c r="AD40" s="18"/>
      <c r="AE40" s="18"/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18"/>
      <c r="AQ40" s="18"/>
      <c r="AR40" s="18"/>
      <c r="AS40" s="18"/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5">F40-SUM(F14:F16)+F28+F21</f>
        <v>0</v>
      </c>
      <c r="G42" s="52">
        <f t="shared" si="35"/>
        <v>0</v>
      </c>
      <c r="H42" s="52">
        <f t="shared" si="35"/>
        <v>0</v>
      </c>
      <c r="I42" s="52">
        <f t="shared" si="35"/>
        <v>0</v>
      </c>
      <c r="J42" s="52">
        <f t="shared" si="35"/>
        <v>0</v>
      </c>
      <c r="K42" s="52">
        <f t="shared" si="35"/>
        <v>0</v>
      </c>
      <c r="L42" s="52">
        <f t="shared" si="35"/>
        <v>0</v>
      </c>
      <c r="M42" s="52">
        <f t="shared" ref="M42" si="36">M40-SUM(M14:M16)+M28+M21</f>
        <v>0</v>
      </c>
      <c r="N42" s="52">
        <f t="shared" si="35"/>
        <v>0</v>
      </c>
      <c r="O42" s="52">
        <f t="shared" si="35"/>
        <v>0</v>
      </c>
      <c r="P42" s="52">
        <f t="shared" si="35"/>
        <v>0</v>
      </c>
      <c r="Q42" s="52">
        <f t="shared" si="35"/>
        <v>0</v>
      </c>
      <c r="R42" s="52">
        <f t="shared" ref="R42:S42" si="37">R40-SUM(R14:R16)+R28+R21</f>
        <v>0</v>
      </c>
      <c r="S42" s="52">
        <f t="shared" si="37"/>
        <v>0</v>
      </c>
      <c r="T42" s="52">
        <f t="shared" si="35"/>
        <v>0</v>
      </c>
      <c r="U42" s="52">
        <f t="shared" si="35"/>
        <v>0</v>
      </c>
      <c r="V42" s="52">
        <f t="shared" si="35"/>
        <v>0</v>
      </c>
      <c r="W42" s="52">
        <f t="shared" si="35"/>
        <v>0</v>
      </c>
      <c r="X42" s="52">
        <f t="shared" si="35"/>
        <v>0</v>
      </c>
      <c r="Y42" s="52">
        <f t="shared" si="35"/>
        <v>0</v>
      </c>
      <c r="Z42" s="52">
        <f t="shared" si="35"/>
        <v>0</v>
      </c>
      <c r="AA42" s="52">
        <f t="shared" ref="AA42" si="38">AA40-SUM(AA14:AA16)+AA28+AA21</f>
        <v>0</v>
      </c>
      <c r="AB42" s="52">
        <f t="shared" si="35"/>
        <v>0</v>
      </c>
      <c r="AC42" s="52">
        <f t="shared" si="35"/>
        <v>0</v>
      </c>
      <c r="AD42" s="52">
        <f t="shared" si="35"/>
        <v>0</v>
      </c>
      <c r="AE42" s="52">
        <f t="shared" si="35"/>
        <v>0</v>
      </c>
      <c r="AF42" s="52">
        <f t="shared" ref="AF42:AG42" si="39">AF40-SUM(AF14:AF16)+AF28+AF21</f>
        <v>0</v>
      </c>
      <c r="AG42" s="52">
        <f t="shared" si="39"/>
        <v>0</v>
      </c>
      <c r="AH42" s="52">
        <f t="shared" si="35"/>
        <v>0</v>
      </c>
      <c r="AI42" s="52">
        <f t="shared" si="35"/>
        <v>0</v>
      </c>
      <c r="AJ42" s="52">
        <f t="shared" si="35"/>
        <v>0</v>
      </c>
      <c r="AK42" s="52">
        <f t="shared" si="35"/>
        <v>0</v>
      </c>
      <c r="AL42" s="52">
        <f t="shared" si="35"/>
        <v>0</v>
      </c>
      <c r="AM42" s="52">
        <f t="shared" si="35"/>
        <v>0</v>
      </c>
      <c r="AN42" s="52">
        <f t="shared" si="35"/>
        <v>0</v>
      </c>
      <c r="AO42" s="52">
        <f t="shared" ref="AO42" si="40">AO40-SUM(AO14:AO16)+AO28+AO21</f>
        <v>0</v>
      </c>
      <c r="AP42" s="52">
        <f t="shared" si="35"/>
        <v>0</v>
      </c>
      <c r="AQ42" s="52">
        <f t="shared" si="35"/>
        <v>0</v>
      </c>
      <c r="AR42" s="52">
        <f t="shared" si="35"/>
        <v>0</v>
      </c>
      <c r="AS42" s="52">
        <f t="shared" si="35"/>
        <v>0</v>
      </c>
      <c r="AT42" s="52">
        <f t="shared" si="35"/>
        <v>0</v>
      </c>
      <c r="AU42" s="52">
        <f t="shared" si="3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1">IF(F42&lt;&gt;0,CHAR(251),CHAR(252))</f>
        <v>ü</v>
      </c>
      <c r="G43" s="192" t="str">
        <f t="shared" ref="G43" si="42">IF(G42&lt;&gt;0,CHAR(251),CHAR(252))</f>
        <v>ü</v>
      </c>
      <c r="H43" s="192" t="str">
        <f t="shared" ref="H43" si="43">IF(H42&lt;&gt;0,CHAR(251),CHAR(252))</f>
        <v>ü</v>
      </c>
      <c r="I43" s="192" t="str">
        <f t="shared" ref="I43" si="44">IF(I42&lt;&gt;0,CHAR(251),CHAR(252))</f>
        <v>ü</v>
      </c>
      <c r="J43" s="192" t="str">
        <f t="shared" ref="J43" si="45">IF(J42&lt;&gt;0,CHAR(251),CHAR(252))</f>
        <v>ü</v>
      </c>
      <c r="K43" s="192" t="str">
        <f t="shared" ref="K43" si="46">IF(K42&lt;&gt;0,CHAR(251),CHAR(252))</f>
        <v>ü</v>
      </c>
      <c r="L43" s="192" t="str">
        <f t="shared" ref="L43" si="47">IF(L42&lt;&gt;0,CHAR(251),CHAR(252))</f>
        <v>ü</v>
      </c>
      <c r="M43" s="192" t="str">
        <f t="shared" ref="M43" si="48">IF(M42&lt;&gt;0,CHAR(251),CHAR(252))</f>
        <v>ü</v>
      </c>
      <c r="N43" s="192" t="str">
        <f t="shared" ref="N43" si="49">IF(N42&lt;&gt;0,CHAR(251),CHAR(252))</f>
        <v>ü</v>
      </c>
      <c r="O43" s="192" t="str">
        <f t="shared" ref="O43" si="50">IF(O42&lt;&gt;0,CHAR(251),CHAR(252))</f>
        <v>ü</v>
      </c>
      <c r="P43" s="192" t="str">
        <f t="shared" ref="P43" si="51">IF(P42&lt;&gt;0,CHAR(251),CHAR(252))</f>
        <v>ü</v>
      </c>
      <c r="Q43" s="192" t="str">
        <f t="shared" ref="Q43" si="52">IF(Q42&lt;&gt;0,CHAR(251),CHAR(252))</f>
        <v>ü</v>
      </c>
      <c r="R43" s="192" t="str">
        <f t="shared" ref="R43" si="53">IF(R42&lt;&gt;0,CHAR(251),CHAR(252))</f>
        <v>ü</v>
      </c>
      <c r="S43" s="192" t="str">
        <f t="shared" ref="S43" si="54">IF(S42&lt;&gt;0,CHAR(251),CHAR(252))</f>
        <v>ü</v>
      </c>
      <c r="T43" s="192" t="str">
        <f t="shared" ref="T43" si="55">IF(T42&lt;&gt;0,CHAR(251),CHAR(252))</f>
        <v>ü</v>
      </c>
      <c r="U43" s="192" t="str">
        <f t="shared" ref="U43" si="56">IF(U42&lt;&gt;0,CHAR(251),CHAR(252))</f>
        <v>ü</v>
      </c>
      <c r="V43" s="192" t="str">
        <f t="shared" ref="V43" si="57">IF(V42&lt;&gt;0,CHAR(251),CHAR(252))</f>
        <v>ü</v>
      </c>
      <c r="W43" s="192" t="str">
        <f t="shared" ref="W43" si="58">IF(W42&lt;&gt;0,CHAR(251),CHAR(252))</f>
        <v>ü</v>
      </c>
      <c r="X43" s="192" t="str">
        <f t="shared" ref="X43" si="59">IF(X42&lt;&gt;0,CHAR(251),CHAR(252))</f>
        <v>ü</v>
      </c>
      <c r="Y43" s="192" t="str">
        <f t="shared" ref="Y43" si="60">IF(Y42&lt;&gt;0,CHAR(251),CHAR(252))</f>
        <v>ü</v>
      </c>
      <c r="Z43" s="192" t="str">
        <f t="shared" ref="Z43" si="61">IF(Z42&lt;&gt;0,CHAR(251),CHAR(252))</f>
        <v>ü</v>
      </c>
      <c r="AA43" s="192" t="str">
        <f t="shared" ref="AA43" si="62">IF(AA42&lt;&gt;0,CHAR(251),CHAR(252))</f>
        <v>ü</v>
      </c>
      <c r="AB43" s="192" t="str">
        <f t="shared" ref="AB43" si="63">IF(AB42&lt;&gt;0,CHAR(251),CHAR(252))</f>
        <v>ü</v>
      </c>
      <c r="AC43" s="192" t="str">
        <f t="shared" ref="AC43" si="64">IF(AC42&lt;&gt;0,CHAR(251),CHAR(252))</f>
        <v>ü</v>
      </c>
      <c r="AD43" s="192" t="str">
        <f t="shared" ref="AD43" si="65">IF(AD42&lt;&gt;0,CHAR(251),CHAR(252))</f>
        <v>ü</v>
      </c>
      <c r="AE43" s="192" t="str">
        <f t="shared" ref="AE43" si="66">IF(AE42&lt;&gt;0,CHAR(251),CHAR(252))</f>
        <v>ü</v>
      </c>
      <c r="AF43" s="192" t="str">
        <f t="shared" ref="AF43" si="67">IF(AF42&lt;&gt;0,CHAR(251),CHAR(252))</f>
        <v>ü</v>
      </c>
      <c r="AG43" s="192" t="str">
        <f t="shared" ref="AG43" si="68">IF(AG42&lt;&gt;0,CHAR(251),CHAR(252))</f>
        <v>ü</v>
      </c>
      <c r="AH43" s="192" t="str">
        <f t="shared" ref="AH43" si="69">IF(AH42&lt;&gt;0,CHAR(251),CHAR(252))</f>
        <v>ü</v>
      </c>
      <c r="AI43" s="192" t="str">
        <f t="shared" ref="AI43" si="70">IF(AI42&lt;&gt;0,CHAR(251),CHAR(252))</f>
        <v>ü</v>
      </c>
      <c r="AJ43" s="192" t="str">
        <f t="shared" ref="AJ43" si="71">IF(AJ42&lt;&gt;0,CHAR(251),CHAR(252))</f>
        <v>ü</v>
      </c>
      <c r="AK43" s="192" t="str">
        <f t="shared" ref="AK43" si="72">IF(AK42&lt;&gt;0,CHAR(251),CHAR(252))</f>
        <v>ü</v>
      </c>
      <c r="AL43" s="192" t="str">
        <f t="shared" ref="AL43" si="73">IF(AL42&lt;&gt;0,CHAR(251),CHAR(252))</f>
        <v>ü</v>
      </c>
      <c r="AM43" s="192" t="str">
        <f t="shared" ref="AM43" si="74">IF(AM42&lt;&gt;0,CHAR(251),CHAR(252))</f>
        <v>ü</v>
      </c>
      <c r="AN43" s="192" t="str">
        <f t="shared" ref="AN43" si="75">IF(AN42&lt;&gt;0,CHAR(251),CHAR(252))</f>
        <v>ü</v>
      </c>
      <c r="AO43" s="192" t="str">
        <f t="shared" ref="AO43" si="76">IF(AO42&lt;&gt;0,CHAR(251),CHAR(252))</f>
        <v>ü</v>
      </c>
      <c r="AP43" s="192" t="str">
        <f t="shared" ref="AP43" si="77">IF(AP42&lt;&gt;0,CHAR(251),CHAR(252))</f>
        <v>ü</v>
      </c>
      <c r="AQ43" s="192" t="str">
        <f t="shared" ref="AQ43" si="78">IF(AQ42&lt;&gt;0,CHAR(251),CHAR(252))</f>
        <v>ü</v>
      </c>
      <c r="AR43" s="192" t="str">
        <f t="shared" ref="AR43" si="79">IF(AR42&lt;&gt;0,CHAR(251),CHAR(252))</f>
        <v>ü</v>
      </c>
      <c r="AS43" s="192" t="str">
        <f t="shared" ref="AS43" si="80">IF(AS42&lt;&gt;0,CHAR(251),CHAR(252))</f>
        <v>ü</v>
      </c>
      <c r="AT43" s="192" t="str">
        <f t="shared" ref="AT43" si="81">IF(AT42&lt;&gt;0,CHAR(251),CHAR(252))</f>
        <v>ü</v>
      </c>
      <c r="AU43" s="192" t="str">
        <f t="shared" ref="AU43" si="82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18"/>
      <c r="O46" s="18"/>
      <c r="P46" s="18"/>
      <c r="Q46" s="18"/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18"/>
      <c r="AC46" s="18"/>
      <c r="AD46" s="18"/>
      <c r="AE46" s="18"/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18"/>
      <c r="AQ46" s="18"/>
      <c r="AR46" s="18"/>
      <c r="AS46" s="18"/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3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4">SUBTOTAL(9,F49:F52)</f>
        <v>0</v>
      </c>
      <c r="G48" s="77">
        <f t="shared" si="84"/>
        <v>0</v>
      </c>
      <c r="H48" s="77">
        <f t="shared" si="84"/>
        <v>0</v>
      </c>
      <c r="I48" s="77">
        <f t="shared" si="84"/>
        <v>0</v>
      </c>
      <c r="J48" s="77">
        <f t="shared" si="84"/>
        <v>0</v>
      </c>
      <c r="K48" s="77">
        <f t="shared" si="84"/>
        <v>0</v>
      </c>
      <c r="L48" s="77">
        <f t="shared" si="84"/>
        <v>0</v>
      </c>
      <c r="M48" s="77">
        <f t="shared" ref="M48" si="85">SUBTOTAL(9,M49:M52)</f>
        <v>0</v>
      </c>
      <c r="N48" s="77">
        <f t="shared" si="84"/>
        <v>0</v>
      </c>
      <c r="O48" s="77">
        <f t="shared" si="84"/>
        <v>0</v>
      </c>
      <c r="P48" s="77">
        <f t="shared" si="84"/>
        <v>0</v>
      </c>
      <c r="Q48" s="77">
        <f t="shared" si="84"/>
        <v>0</v>
      </c>
      <c r="R48" s="77">
        <f>SUBTOTAL(9,R49:R52)</f>
        <v>0</v>
      </c>
      <c r="S48" s="77">
        <f t="shared" ref="S48" si="86">SUBTOTAL(9,S49:S52)</f>
        <v>0</v>
      </c>
      <c r="T48" s="77">
        <f t="shared" si="84"/>
        <v>0</v>
      </c>
      <c r="U48" s="77">
        <f t="shared" ref="U48:AE48" si="87">SUBTOTAL(9,U49:U52)</f>
        <v>0</v>
      </c>
      <c r="V48" s="77">
        <f t="shared" si="87"/>
        <v>0</v>
      </c>
      <c r="W48" s="77">
        <f t="shared" si="87"/>
        <v>0</v>
      </c>
      <c r="X48" s="77">
        <f t="shared" si="87"/>
        <v>0</v>
      </c>
      <c r="Y48" s="77">
        <f t="shared" si="87"/>
        <v>0</v>
      </c>
      <c r="Z48" s="77">
        <f t="shared" si="87"/>
        <v>0</v>
      </c>
      <c r="AA48" s="77">
        <f t="shared" ref="AA48" si="88">SUBTOTAL(9,AA49:AA52)</f>
        <v>0</v>
      </c>
      <c r="AB48" s="77">
        <f t="shared" si="87"/>
        <v>0</v>
      </c>
      <c r="AC48" s="77">
        <f>SUBTOTAL(9,AC49:AC52)</f>
        <v>0</v>
      </c>
      <c r="AD48" s="77">
        <f>SUBTOTAL(9,AD49:AD52)</f>
        <v>0</v>
      </c>
      <c r="AE48" s="77">
        <f t="shared" si="87"/>
        <v>0</v>
      </c>
      <c r="AF48" s="77">
        <f>SUBTOTAL(9,AF49:AF52)</f>
        <v>0</v>
      </c>
      <c r="AG48" s="77">
        <f t="shared" ref="AG48" si="89">SUBTOTAL(9,AG49:AG52)</f>
        <v>0</v>
      </c>
      <c r="AH48" s="77">
        <f>SUBTOTAL(9,AH49:AH52)</f>
        <v>0</v>
      </c>
      <c r="AI48" s="77">
        <f t="shared" ref="AI48:AS48" si="90">SUBTOTAL(9,AI49:AI52)</f>
        <v>0</v>
      </c>
      <c r="AJ48" s="77">
        <f t="shared" si="90"/>
        <v>0</v>
      </c>
      <c r="AK48" s="77">
        <f t="shared" si="90"/>
        <v>0</v>
      </c>
      <c r="AL48" s="77">
        <f t="shared" si="90"/>
        <v>0</v>
      </c>
      <c r="AM48" s="77">
        <f t="shared" si="90"/>
        <v>0</v>
      </c>
      <c r="AN48" s="77">
        <f t="shared" si="90"/>
        <v>0</v>
      </c>
      <c r="AO48" s="77">
        <f t="shared" ref="AO48" si="91">SUBTOTAL(9,AO49:AO52)</f>
        <v>0</v>
      </c>
      <c r="AP48" s="77">
        <f t="shared" si="90"/>
        <v>0</v>
      </c>
      <c r="AQ48" s="77">
        <f>SUBTOTAL(9,AQ49:AQ52)</f>
        <v>0</v>
      </c>
      <c r="AR48" s="77">
        <f>SUBTOTAL(9,AR49:AR52)</f>
        <v>0</v>
      </c>
      <c r="AS48" s="77">
        <f t="shared" si="90"/>
        <v>0</v>
      </c>
      <c r="AT48" s="77">
        <f>SUBTOTAL(9,AT49:AT52)</f>
        <v>0</v>
      </c>
      <c r="AU48" s="77">
        <f t="shared" ref="AU48" si="92">SUBTOTAL(9,AU49:AU52)</f>
        <v>0</v>
      </c>
    </row>
    <row r="49" spans="1:47" x14ac:dyDescent="0.55000000000000004">
      <c r="A49" s="90" t="str">
        <f t="shared" si="83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18"/>
      <c r="O49" s="18"/>
      <c r="P49" s="18"/>
      <c r="Q49" s="18"/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18"/>
      <c r="AC49" s="18"/>
      <c r="AD49" s="18"/>
      <c r="AE49" s="18"/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18"/>
      <c r="AQ49" s="18"/>
      <c r="AR49" s="18"/>
      <c r="AS49" s="18"/>
      <c r="AT49" s="279">
        <v>0</v>
      </c>
      <c r="AU49" s="279">
        <v>0</v>
      </c>
    </row>
    <row r="50" spans="1:47" x14ac:dyDescent="0.55000000000000004">
      <c r="A50" s="90" t="str">
        <f t="shared" si="83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18"/>
      <c r="O50" s="18"/>
      <c r="P50" s="18"/>
      <c r="Q50" s="18"/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18"/>
      <c r="AC50" s="18"/>
      <c r="AD50" s="18"/>
      <c r="AE50" s="18"/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18"/>
      <c r="AQ50" s="18"/>
      <c r="AR50" s="18"/>
      <c r="AS50" s="18"/>
      <c r="AT50" s="279">
        <v>0</v>
      </c>
      <c r="AU50" s="279">
        <v>0</v>
      </c>
    </row>
    <row r="51" spans="1:47" x14ac:dyDescent="0.55000000000000004">
      <c r="A51" s="90" t="str">
        <f t="shared" si="83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18"/>
      <c r="O51" s="18"/>
      <c r="P51" s="18"/>
      <c r="Q51" s="18"/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18"/>
      <c r="AC51" s="18"/>
      <c r="AD51" s="18"/>
      <c r="AE51" s="18"/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18"/>
      <c r="AQ51" s="18"/>
      <c r="AR51" s="18"/>
      <c r="AS51" s="18"/>
      <c r="AT51" s="279">
        <v>0</v>
      </c>
      <c r="AU51" s="279">
        <v>0</v>
      </c>
    </row>
    <row r="52" spans="1:47" x14ac:dyDescent="0.55000000000000004">
      <c r="A52" s="90" t="str">
        <f t="shared" si="83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18"/>
      <c r="O52" s="18"/>
      <c r="P52" s="18"/>
      <c r="Q52" s="18"/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18"/>
      <c r="AC52" s="18"/>
      <c r="AD52" s="18"/>
      <c r="AE52" s="18"/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18"/>
      <c r="AQ52" s="18"/>
      <c r="AR52" s="18"/>
      <c r="AS52" s="18"/>
      <c r="AT52" s="279">
        <v>0</v>
      </c>
      <c r="AU52" s="279">
        <v>0</v>
      </c>
    </row>
    <row r="53" spans="1:47" x14ac:dyDescent="0.55000000000000004">
      <c r="A53" s="90" t="str">
        <f t="shared" si="83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93">SUBTOTAL(9,F54:F57)</f>
        <v>0</v>
      </c>
      <c r="G53" s="77">
        <f t="shared" si="93"/>
        <v>0</v>
      </c>
      <c r="H53" s="77">
        <f t="shared" si="93"/>
        <v>0</v>
      </c>
      <c r="I53" s="77">
        <f t="shared" si="93"/>
        <v>0</v>
      </c>
      <c r="J53" s="77">
        <f t="shared" si="93"/>
        <v>0</v>
      </c>
      <c r="K53" s="77">
        <f t="shared" si="93"/>
        <v>0</v>
      </c>
      <c r="L53" s="77">
        <f t="shared" si="93"/>
        <v>0</v>
      </c>
      <c r="M53" s="77">
        <f t="shared" ref="M53" si="94">SUBTOTAL(9,M54:M57)</f>
        <v>0</v>
      </c>
      <c r="N53" s="77">
        <f t="shared" ref="N53:Q53" si="95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95"/>
        <v>0</v>
      </c>
      <c r="R53" s="77">
        <f>SUBTOTAL(9,R54:R57)</f>
        <v>0</v>
      </c>
      <c r="S53" s="77">
        <f t="shared" ref="S53" si="96">SUBTOTAL(9,S54:S57)</f>
        <v>0</v>
      </c>
      <c r="T53" s="77">
        <f t="shared" ref="T53:Z53" si="97">SUBTOTAL(9,T54:T57)</f>
        <v>0</v>
      </c>
      <c r="U53" s="77">
        <f t="shared" si="97"/>
        <v>0</v>
      </c>
      <c r="V53" s="77">
        <f t="shared" si="97"/>
        <v>0</v>
      </c>
      <c r="W53" s="77">
        <f t="shared" si="97"/>
        <v>0</v>
      </c>
      <c r="X53" s="77">
        <f t="shared" si="97"/>
        <v>0</v>
      </c>
      <c r="Y53" s="77">
        <f t="shared" si="97"/>
        <v>0</v>
      </c>
      <c r="Z53" s="77">
        <f t="shared" si="97"/>
        <v>0</v>
      </c>
      <c r="AA53" s="77">
        <f t="shared" ref="AA53" si="98">SUBTOTAL(9,AA54:AA57)</f>
        <v>0</v>
      </c>
      <c r="AB53" s="77">
        <f t="shared" ref="AB53:AE53" si="99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99"/>
        <v>0</v>
      </c>
      <c r="AF53" s="77">
        <f>SUBTOTAL(9,AF54:AF57)</f>
        <v>0</v>
      </c>
      <c r="AG53" s="77">
        <f t="shared" ref="AG53" si="100">SUBTOTAL(9,AG54:AG57)</f>
        <v>0</v>
      </c>
      <c r="AH53" s="77">
        <f t="shared" ref="AH53:AN53" si="101">SUBTOTAL(9,AH54:AH57)</f>
        <v>0</v>
      </c>
      <c r="AI53" s="77">
        <f t="shared" si="101"/>
        <v>0</v>
      </c>
      <c r="AJ53" s="77">
        <f t="shared" si="101"/>
        <v>0</v>
      </c>
      <c r="AK53" s="77">
        <f t="shared" si="101"/>
        <v>0</v>
      </c>
      <c r="AL53" s="77">
        <f t="shared" si="101"/>
        <v>0</v>
      </c>
      <c r="AM53" s="77">
        <f t="shared" si="101"/>
        <v>0</v>
      </c>
      <c r="AN53" s="77">
        <f t="shared" si="101"/>
        <v>0</v>
      </c>
      <c r="AO53" s="77">
        <f t="shared" ref="AO53" si="102">SUBTOTAL(9,AO54:AO57)</f>
        <v>0</v>
      </c>
      <c r="AP53" s="77">
        <f t="shared" ref="AP53:AS53" si="103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103"/>
        <v>0</v>
      </c>
      <c r="AT53" s="77">
        <f>SUBTOTAL(9,AT54:AT57)</f>
        <v>0</v>
      </c>
      <c r="AU53" s="77">
        <f t="shared" ref="AU53" si="104">SUBTOTAL(9,AU54:AU57)</f>
        <v>0</v>
      </c>
    </row>
    <row r="54" spans="1:47" x14ac:dyDescent="0.55000000000000004">
      <c r="A54" s="90" t="str">
        <f t="shared" si="83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18"/>
      <c r="O54" s="18"/>
      <c r="P54" s="18"/>
      <c r="Q54" s="18"/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18"/>
      <c r="AC54" s="18"/>
      <c r="AD54" s="18"/>
      <c r="AE54" s="18"/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18"/>
      <c r="AQ54" s="18"/>
      <c r="AR54" s="18"/>
      <c r="AS54" s="18"/>
      <c r="AT54" s="279">
        <v>0</v>
      </c>
      <c r="AU54" s="279">
        <v>0</v>
      </c>
    </row>
    <row r="55" spans="1:47" x14ac:dyDescent="0.55000000000000004">
      <c r="A55" s="90" t="str">
        <f t="shared" si="83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18"/>
      <c r="O55" s="18"/>
      <c r="P55" s="18"/>
      <c r="Q55" s="18"/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18"/>
      <c r="AC55" s="18"/>
      <c r="AD55" s="18"/>
      <c r="AE55" s="18"/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18"/>
      <c r="AQ55" s="18"/>
      <c r="AR55" s="18"/>
      <c r="AS55" s="18"/>
      <c r="AT55" s="279">
        <v>0</v>
      </c>
      <c r="AU55" s="279">
        <v>0</v>
      </c>
    </row>
    <row r="56" spans="1:47" x14ac:dyDescent="0.55000000000000004">
      <c r="A56" s="90" t="str">
        <f t="shared" si="83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18"/>
      <c r="O56" s="18"/>
      <c r="P56" s="18"/>
      <c r="Q56" s="18"/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18"/>
      <c r="AC56" s="18"/>
      <c r="AD56" s="18"/>
      <c r="AE56" s="18"/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18"/>
      <c r="AQ56" s="18"/>
      <c r="AR56" s="18"/>
      <c r="AS56" s="18"/>
      <c r="AT56" s="279">
        <v>0</v>
      </c>
      <c r="AU56" s="279">
        <v>0</v>
      </c>
    </row>
    <row r="57" spans="1:47" x14ac:dyDescent="0.55000000000000004">
      <c r="A57" s="90" t="str">
        <f t="shared" si="83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18"/>
      <c r="O57" s="18"/>
      <c r="P57" s="18"/>
      <c r="Q57" s="18"/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18"/>
      <c r="AC57" s="18"/>
      <c r="AD57" s="18"/>
      <c r="AE57" s="18"/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18"/>
      <c r="AQ57" s="18"/>
      <c r="AR57" s="18"/>
      <c r="AS57" s="18"/>
      <c r="AT57" s="279">
        <v>0</v>
      </c>
      <c r="AU57" s="279">
        <v>0</v>
      </c>
    </row>
    <row r="58" spans="1:47" x14ac:dyDescent="0.55000000000000004">
      <c r="A58" s="90" t="str">
        <f t="shared" si="83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5">F46+F48-F53</f>
        <v>0</v>
      </c>
      <c r="G58" s="77">
        <f t="shared" si="105"/>
        <v>0</v>
      </c>
      <c r="H58" s="77">
        <f t="shared" si="105"/>
        <v>0</v>
      </c>
      <c r="I58" s="77">
        <f t="shared" si="105"/>
        <v>0</v>
      </c>
      <c r="J58" s="77">
        <f t="shared" si="105"/>
        <v>0</v>
      </c>
      <c r="K58" s="77">
        <f t="shared" si="105"/>
        <v>0</v>
      </c>
      <c r="L58" s="77">
        <f t="shared" si="105"/>
        <v>0</v>
      </c>
      <c r="M58" s="77">
        <f t="shared" ref="M58" si="106">M46+M48-M53</f>
        <v>0</v>
      </c>
      <c r="N58" s="77">
        <f t="shared" si="105"/>
        <v>0</v>
      </c>
      <c r="O58" s="77">
        <f t="shared" si="105"/>
        <v>0</v>
      </c>
      <c r="P58" s="77">
        <f t="shared" si="105"/>
        <v>0</v>
      </c>
      <c r="Q58" s="77">
        <f t="shared" si="105"/>
        <v>0</v>
      </c>
      <c r="R58" s="77">
        <f t="shared" ref="R58:S58" si="107">R46+R48-R53</f>
        <v>0</v>
      </c>
      <c r="S58" s="77">
        <f t="shared" si="107"/>
        <v>0</v>
      </c>
      <c r="T58" s="77">
        <f t="shared" si="105"/>
        <v>0</v>
      </c>
      <c r="U58" s="77">
        <f t="shared" si="105"/>
        <v>0</v>
      </c>
      <c r="V58" s="77">
        <f t="shared" si="105"/>
        <v>0</v>
      </c>
      <c r="W58" s="77">
        <f t="shared" si="105"/>
        <v>0</v>
      </c>
      <c r="X58" s="77">
        <f t="shared" si="105"/>
        <v>0</v>
      </c>
      <c r="Y58" s="77">
        <f t="shared" si="105"/>
        <v>0</v>
      </c>
      <c r="Z58" s="77">
        <f t="shared" si="105"/>
        <v>0</v>
      </c>
      <c r="AA58" s="77">
        <f t="shared" ref="AA58" si="108">AA46+AA48-AA53</f>
        <v>0</v>
      </c>
      <c r="AB58" s="77">
        <f t="shared" si="105"/>
        <v>0</v>
      </c>
      <c r="AC58" s="77">
        <f t="shared" si="105"/>
        <v>0</v>
      </c>
      <c r="AD58" s="77">
        <f t="shared" si="105"/>
        <v>0</v>
      </c>
      <c r="AE58" s="77">
        <f t="shared" si="105"/>
        <v>0</v>
      </c>
      <c r="AF58" s="77">
        <f t="shared" ref="AF58:AG58" si="109">AF46+AF48-AF53</f>
        <v>0</v>
      </c>
      <c r="AG58" s="77">
        <f t="shared" si="109"/>
        <v>0</v>
      </c>
      <c r="AH58" s="77">
        <f t="shared" si="105"/>
        <v>0</v>
      </c>
      <c r="AI58" s="77">
        <f t="shared" si="105"/>
        <v>0</v>
      </c>
      <c r="AJ58" s="77">
        <f t="shared" si="105"/>
        <v>0</v>
      </c>
      <c r="AK58" s="77">
        <f t="shared" si="105"/>
        <v>0</v>
      </c>
      <c r="AL58" s="77">
        <f t="shared" si="105"/>
        <v>0</v>
      </c>
      <c r="AM58" s="77">
        <f t="shared" si="105"/>
        <v>0</v>
      </c>
      <c r="AN58" s="77">
        <f t="shared" si="105"/>
        <v>0</v>
      </c>
      <c r="AO58" s="77">
        <f t="shared" ref="AO58" si="110">AO46+AO48-AO53</f>
        <v>0</v>
      </c>
      <c r="AP58" s="77">
        <f t="shared" si="105"/>
        <v>0</v>
      </c>
      <c r="AQ58" s="77">
        <f t="shared" si="105"/>
        <v>0</v>
      </c>
      <c r="AR58" s="77">
        <f t="shared" si="105"/>
        <v>0</v>
      </c>
      <c r="AS58" s="77">
        <f t="shared" si="105"/>
        <v>0</v>
      </c>
      <c r="AT58" s="77">
        <f t="shared" si="105"/>
        <v>0</v>
      </c>
      <c r="AU58" s="77">
        <f t="shared" si="105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3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111">SUBTOTAL(9,G61:G70)</f>
        <v>0</v>
      </c>
      <c r="H60" s="77">
        <f t="shared" si="111"/>
        <v>0</v>
      </c>
      <c r="I60" s="77">
        <f t="shared" si="111"/>
        <v>0</v>
      </c>
      <c r="J60" s="77">
        <f t="shared" si="111"/>
        <v>0</v>
      </c>
      <c r="K60" s="77">
        <f t="shared" si="111"/>
        <v>0</v>
      </c>
      <c r="L60" s="77">
        <f t="shared" si="111"/>
        <v>0</v>
      </c>
      <c r="M60" s="77">
        <f t="shared" si="111"/>
        <v>0</v>
      </c>
      <c r="N60" s="77">
        <f t="shared" si="111"/>
        <v>0</v>
      </c>
      <c r="O60" s="77">
        <f t="shared" si="111"/>
        <v>0</v>
      </c>
      <c r="P60" s="77">
        <f t="shared" si="111"/>
        <v>0</v>
      </c>
      <c r="Q60" s="77">
        <f t="shared" si="111"/>
        <v>0</v>
      </c>
      <c r="R60" s="77">
        <f t="shared" si="111"/>
        <v>0</v>
      </c>
      <c r="S60" s="77">
        <f t="shared" si="111"/>
        <v>0</v>
      </c>
      <c r="T60" s="77">
        <f t="shared" si="111"/>
        <v>0</v>
      </c>
      <c r="U60" s="77">
        <f t="shared" si="111"/>
        <v>0</v>
      </c>
      <c r="V60" s="77">
        <f t="shared" si="111"/>
        <v>0</v>
      </c>
      <c r="W60" s="77">
        <f t="shared" si="111"/>
        <v>0</v>
      </c>
      <c r="X60" s="77">
        <f t="shared" si="111"/>
        <v>0</v>
      </c>
      <c r="Y60" s="77">
        <f t="shared" si="111"/>
        <v>0</v>
      </c>
      <c r="Z60" s="77">
        <f t="shared" si="111"/>
        <v>0</v>
      </c>
      <c r="AA60" s="77">
        <f t="shared" si="111"/>
        <v>0</v>
      </c>
      <c r="AB60" s="77">
        <f t="shared" si="111"/>
        <v>0</v>
      </c>
      <c r="AC60" s="77">
        <f t="shared" si="111"/>
        <v>0</v>
      </c>
      <c r="AD60" s="77">
        <f t="shared" si="111"/>
        <v>0</v>
      </c>
      <c r="AE60" s="77">
        <f t="shared" si="111"/>
        <v>0</v>
      </c>
      <c r="AF60" s="77">
        <f t="shared" si="111"/>
        <v>0</v>
      </c>
      <c r="AG60" s="77">
        <f t="shared" si="111"/>
        <v>0</v>
      </c>
      <c r="AH60" s="77">
        <f t="shared" si="111"/>
        <v>0</v>
      </c>
      <c r="AI60" s="77">
        <f t="shared" si="111"/>
        <v>0</v>
      </c>
      <c r="AJ60" s="77">
        <f t="shared" si="111"/>
        <v>0</v>
      </c>
      <c r="AK60" s="77">
        <f t="shared" si="111"/>
        <v>0</v>
      </c>
      <c r="AL60" s="77">
        <f t="shared" si="111"/>
        <v>0</v>
      </c>
      <c r="AM60" s="77">
        <f t="shared" si="111"/>
        <v>0</v>
      </c>
      <c r="AN60" s="77">
        <f t="shared" si="111"/>
        <v>0</v>
      </c>
      <c r="AO60" s="77">
        <f t="shared" si="111"/>
        <v>0</v>
      </c>
      <c r="AP60" s="77">
        <f t="shared" si="111"/>
        <v>0</v>
      </c>
      <c r="AQ60" s="77">
        <f t="shared" si="111"/>
        <v>0</v>
      </c>
      <c r="AR60" s="77">
        <f t="shared" si="111"/>
        <v>0</v>
      </c>
      <c r="AS60" s="77">
        <f t="shared" si="111"/>
        <v>0</v>
      </c>
      <c r="AT60" s="77">
        <f t="shared" si="111"/>
        <v>0</v>
      </c>
      <c r="AU60" s="77">
        <f t="shared" si="111"/>
        <v>0</v>
      </c>
    </row>
    <row r="61" spans="1:47" x14ac:dyDescent="0.55000000000000004">
      <c r="A61" s="90" t="str">
        <f t="shared" si="83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18"/>
      <c r="O61" s="18"/>
      <c r="P61" s="18"/>
      <c r="Q61" s="18"/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18"/>
      <c r="AC61" s="18"/>
      <c r="AD61" s="18"/>
      <c r="AE61" s="18"/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18"/>
      <c r="AQ61" s="18"/>
      <c r="AR61" s="18"/>
      <c r="AS61" s="18"/>
      <c r="AT61" s="279">
        <v>0</v>
      </c>
      <c r="AU61" s="279">
        <v>0</v>
      </c>
    </row>
    <row r="62" spans="1:47" x14ac:dyDescent="0.55000000000000004">
      <c r="A62" s="90" t="str">
        <f t="shared" si="83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112">SUBTOTAL(9,F63:F65)</f>
        <v>0</v>
      </c>
      <c r="G62" s="77">
        <f t="shared" si="112"/>
        <v>0</v>
      </c>
      <c r="H62" s="77">
        <f t="shared" si="112"/>
        <v>0</v>
      </c>
      <c r="I62" s="77">
        <f t="shared" si="112"/>
        <v>0</v>
      </c>
      <c r="J62" s="77">
        <f t="shared" si="112"/>
        <v>0</v>
      </c>
      <c r="K62" s="77">
        <f t="shared" si="112"/>
        <v>0</v>
      </c>
      <c r="L62" s="77">
        <f t="shared" si="112"/>
        <v>0</v>
      </c>
      <c r="M62" s="77">
        <f t="shared" ref="M62" si="113">SUBTOTAL(9,M63:M65)</f>
        <v>0</v>
      </c>
      <c r="N62" s="77">
        <f t="shared" si="112"/>
        <v>0</v>
      </c>
      <c r="O62" s="77">
        <f t="shared" si="112"/>
        <v>0</v>
      </c>
      <c r="P62" s="77">
        <f t="shared" si="112"/>
        <v>0</v>
      </c>
      <c r="Q62" s="77">
        <f t="shared" si="112"/>
        <v>0</v>
      </c>
      <c r="R62" s="77">
        <f t="shared" ref="R62:S62" si="114">SUBTOTAL(9,R63:R65)</f>
        <v>0</v>
      </c>
      <c r="S62" s="77">
        <f t="shared" si="114"/>
        <v>0</v>
      </c>
      <c r="T62" s="77">
        <f t="shared" si="112"/>
        <v>0</v>
      </c>
      <c r="U62" s="77">
        <f t="shared" si="112"/>
        <v>0</v>
      </c>
      <c r="V62" s="77">
        <f t="shared" si="112"/>
        <v>0</v>
      </c>
      <c r="W62" s="77">
        <f t="shared" si="112"/>
        <v>0</v>
      </c>
      <c r="X62" s="77">
        <f t="shared" si="112"/>
        <v>0</v>
      </c>
      <c r="Y62" s="77">
        <f t="shared" si="112"/>
        <v>0</v>
      </c>
      <c r="Z62" s="77">
        <f t="shared" si="112"/>
        <v>0</v>
      </c>
      <c r="AA62" s="77">
        <f t="shared" ref="AA62" si="115">SUBTOTAL(9,AA63:AA65)</f>
        <v>0</v>
      </c>
      <c r="AB62" s="77">
        <f t="shared" si="112"/>
        <v>0</v>
      </c>
      <c r="AC62" s="77">
        <f t="shared" si="112"/>
        <v>0</v>
      </c>
      <c r="AD62" s="77">
        <f t="shared" si="112"/>
        <v>0</v>
      </c>
      <c r="AE62" s="77">
        <f t="shared" si="112"/>
        <v>0</v>
      </c>
      <c r="AF62" s="77">
        <f t="shared" ref="AF62:AG62" si="116">SUBTOTAL(9,AF63:AF65)</f>
        <v>0</v>
      </c>
      <c r="AG62" s="77">
        <f t="shared" si="116"/>
        <v>0</v>
      </c>
      <c r="AH62" s="77">
        <f t="shared" si="112"/>
        <v>0</v>
      </c>
      <c r="AI62" s="77">
        <f t="shared" si="112"/>
        <v>0</v>
      </c>
      <c r="AJ62" s="77">
        <f t="shared" si="112"/>
        <v>0</v>
      </c>
      <c r="AK62" s="77">
        <f t="shared" si="112"/>
        <v>0</v>
      </c>
      <c r="AL62" s="77">
        <f t="shared" si="112"/>
        <v>0</v>
      </c>
      <c r="AM62" s="77">
        <f t="shared" si="112"/>
        <v>0</v>
      </c>
      <c r="AN62" s="77">
        <f t="shared" si="112"/>
        <v>0</v>
      </c>
      <c r="AO62" s="77">
        <f t="shared" ref="AO62" si="117">SUBTOTAL(9,AO63:AO65)</f>
        <v>0</v>
      </c>
      <c r="AP62" s="77">
        <f t="shared" si="112"/>
        <v>0</v>
      </c>
      <c r="AQ62" s="77">
        <f t="shared" si="112"/>
        <v>0</v>
      </c>
      <c r="AR62" s="77">
        <f t="shared" si="112"/>
        <v>0</v>
      </c>
      <c r="AS62" s="77">
        <f t="shared" si="112"/>
        <v>0</v>
      </c>
      <c r="AT62" s="77">
        <f t="shared" si="112"/>
        <v>0</v>
      </c>
      <c r="AU62" s="77">
        <f t="shared" si="112"/>
        <v>0</v>
      </c>
    </row>
    <row r="63" spans="1:47" x14ac:dyDescent="0.55000000000000004">
      <c r="A63" s="90" t="str">
        <f t="shared" si="83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18"/>
      <c r="O63" s="18"/>
      <c r="P63" s="18"/>
      <c r="Q63" s="18"/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18"/>
      <c r="AC63" s="18"/>
      <c r="AD63" s="18"/>
      <c r="AE63" s="18"/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18"/>
      <c r="AQ63" s="18"/>
      <c r="AR63" s="18"/>
      <c r="AS63" s="18"/>
      <c r="AT63" s="279">
        <v>0</v>
      </c>
      <c r="AU63" s="279">
        <v>0</v>
      </c>
    </row>
    <row r="64" spans="1:47" x14ac:dyDescent="0.55000000000000004">
      <c r="A64" s="90" t="str">
        <f t="shared" si="83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18"/>
      <c r="O64" s="18"/>
      <c r="P64" s="18"/>
      <c r="Q64" s="18"/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18"/>
      <c r="AC64" s="18"/>
      <c r="AD64" s="18"/>
      <c r="AE64" s="18"/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18"/>
      <c r="AQ64" s="18"/>
      <c r="AR64" s="18"/>
      <c r="AS64" s="18"/>
      <c r="AT64" s="279">
        <v>0</v>
      </c>
      <c r="AU64" s="279">
        <v>0</v>
      </c>
    </row>
    <row r="65" spans="1:47" x14ac:dyDescent="0.55000000000000004">
      <c r="A65" s="90" t="str">
        <f t="shared" si="83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18"/>
      <c r="O65" s="18"/>
      <c r="P65" s="18"/>
      <c r="Q65" s="18"/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18"/>
      <c r="AC65" s="18"/>
      <c r="AD65" s="18"/>
      <c r="AE65" s="18"/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18"/>
      <c r="AQ65" s="18"/>
      <c r="AR65" s="18"/>
      <c r="AS65" s="18"/>
      <c r="AT65" s="279">
        <v>0</v>
      </c>
      <c r="AU65" s="279">
        <v>0</v>
      </c>
    </row>
    <row r="66" spans="1:47" x14ac:dyDescent="0.55000000000000004">
      <c r="A66" s="90" t="str">
        <f t="shared" si="83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18"/>
      <c r="O66" s="18"/>
      <c r="P66" s="18"/>
      <c r="Q66" s="18"/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18"/>
      <c r="AC66" s="18"/>
      <c r="AD66" s="18"/>
      <c r="AE66" s="18"/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18"/>
      <c r="AQ66" s="18"/>
      <c r="AR66" s="18"/>
      <c r="AS66" s="18"/>
      <c r="AT66" s="279">
        <v>0</v>
      </c>
      <c r="AU66" s="279">
        <v>0</v>
      </c>
    </row>
    <row r="67" spans="1:47" x14ac:dyDescent="0.55000000000000004">
      <c r="A67" s="90" t="str">
        <f t="shared" si="83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18"/>
      <c r="AC67" s="18"/>
      <c r="AD67" s="18"/>
      <c r="AE67" s="18"/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3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18">SUBTOTAL(9,G69:G70)</f>
        <v>0</v>
      </c>
      <c r="H68" s="77">
        <f t="shared" ref="H68" si="119">SUBTOTAL(9,H69:H70)</f>
        <v>0</v>
      </c>
      <c r="I68" s="77">
        <f t="shared" ref="I68" si="120">SUBTOTAL(9,I69:I70)</f>
        <v>0</v>
      </c>
      <c r="J68" s="77">
        <f t="shared" ref="J68" si="121">SUBTOTAL(9,J69:J70)</f>
        <v>0</v>
      </c>
      <c r="K68" s="77">
        <f t="shared" ref="K68" si="122">SUBTOTAL(9,K69:K70)</f>
        <v>0</v>
      </c>
      <c r="L68" s="77">
        <f t="shared" ref="L68" si="123">SUBTOTAL(9,L69:L70)</f>
        <v>0</v>
      </c>
      <c r="M68" s="77">
        <f t="shared" ref="M68" si="124">SUBTOTAL(9,M69:M70)</f>
        <v>0</v>
      </c>
      <c r="N68" s="77">
        <f t="shared" ref="N68" si="125">SUBTOTAL(9,N69:N70)</f>
        <v>0</v>
      </c>
      <c r="O68" s="77">
        <f t="shared" ref="O68" si="126">SUBTOTAL(9,O69:O70)</f>
        <v>0</v>
      </c>
      <c r="P68" s="77">
        <f t="shared" ref="P68" si="127">SUBTOTAL(9,P69:P70)</f>
        <v>0</v>
      </c>
      <c r="Q68" s="77">
        <f t="shared" ref="Q68" si="128">SUBTOTAL(9,Q69:Q70)</f>
        <v>0</v>
      </c>
      <c r="R68" s="77">
        <f t="shared" ref="R68" si="129">SUBTOTAL(9,R69:R70)</f>
        <v>0</v>
      </c>
      <c r="S68" s="77">
        <f t="shared" ref="S68" si="130">SUBTOTAL(9,S69:S70)</f>
        <v>0</v>
      </c>
      <c r="T68" s="77">
        <f t="shared" ref="T68" si="131">SUBTOTAL(9,T69:T70)</f>
        <v>0</v>
      </c>
      <c r="U68" s="77">
        <f t="shared" ref="U68" si="132">SUBTOTAL(9,U69:U70)</f>
        <v>0</v>
      </c>
      <c r="V68" s="77">
        <f t="shared" ref="V68" si="133">SUBTOTAL(9,V69:V70)</f>
        <v>0</v>
      </c>
      <c r="W68" s="77">
        <f t="shared" ref="W68" si="134">SUBTOTAL(9,W69:W70)</f>
        <v>0</v>
      </c>
      <c r="X68" s="77">
        <f t="shared" ref="X68" si="135">SUBTOTAL(9,X69:X70)</f>
        <v>0</v>
      </c>
      <c r="Y68" s="77">
        <f t="shared" ref="Y68" si="136">SUBTOTAL(9,Y69:Y70)</f>
        <v>0</v>
      </c>
      <c r="Z68" s="77">
        <f t="shared" ref="Z68" si="137">SUBTOTAL(9,Z69:Z70)</f>
        <v>0</v>
      </c>
      <c r="AA68" s="77">
        <f t="shared" ref="AA68" si="138">SUBTOTAL(9,AA69:AA70)</f>
        <v>0</v>
      </c>
      <c r="AB68" s="77">
        <f t="shared" ref="AB68" si="139">SUBTOTAL(9,AB69:AB70)</f>
        <v>0</v>
      </c>
      <c r="AC68" s="77">
        <f t="shared" ref="AC68" si="140">SUBTOTAL(9,AC69:AC70)</f>
        <v>0</v>
      </c>
      <c r="AD68" s="77">
        <f t="shared" ref="AD68" si="141">SUBTOTAL(9,AD69:AD70)</f>
        <v>0</v>
      </c>
      <c r="AE68" s="77">
        <f t="shared" ref="AE68" si="142">SUBTOTAL(9,AE69:AE70)</f>
        <v>0</v>
      </c>
      <c r="AF68" s="77">
        <f t="shared" ref="AF68" si="143">SUBTOTAL(9,AF69:AF70)</f>
        <v>0</v>
      </c>
      <c r="AG68" s="77">
        <f t="shared" ref="AG68" si="144">SUBTOTAL(9,AG69:AG70)</f>
        <v>0</v>
      </c>
      <c r="AH68" s="77">
        <f t="shared" ref="AH68" si="145">SUBTOTAL(9,AH69:AH70)</f>
        <v>0</v>
      </c>
      <c r="AI68" s="77">
        <f t="shared" ref="AI68" si="146">SUBTOTAL(9,AI69:AI70)</f>
        <v>0</v>
      </c>
      <c r="AJ68" s="77">
        <f t="shared" ref="AJ68" si="147">SUBTOTAL(9,AJ69:AJ70)</f>
        <v>0</v>
      </c>
      <c r="AK68" s="77">
        <f t="shared" ref="AK68" si="148">SUBTOTAL(9,AK69:AK70)</f>
        <v>0</v>
      </c>
      <c r="AL68" s="77">
        <f t="shared" ref="AL68" si="149">SUBTOTAL(9,AL69:AL70)</f>
        <v>0</v>
      </c>
      <c r="AM68" s="77">
        <f t="shared" ref="AM68" si="150">SUBTOTAL(9,AM69:AM70)</f>
        <v>0</v>
      </c>
      <c r="AN68" s="77">
        <f t="shared" ref="AN68" si="151">SUBTOTAL(9,AN69:AN70)</f>
        <v>0</v>
      </c>
      <c r="AO68" s="77">
        <f t="shared" ref="AO68" si="152">SUBTOTAL(9,AO69:AO70)</f>
        <v>0</v>
      </c>
      <c r="AP68" s="77">
        <f t="shared" ref="AP68" si="153">SUBTOTAL(9,AP69:AP70)</f>
        <v>0</v>
      </c>
      <c r="AQ68" s="77">
        <f t="shared" ref="AQ68" si="154">SUBTOTAL(9,AQ69:AQ70)</f>
        <v>0</v>
      </c>
      <c r="AR68" s="77">
        <f t="shared" ref="AR68" si="155">SUBTOTAL(9,AR69:AR70)</f>
        <v>0</v>
      </c>
      <c r="AS68" s="77">
        <f t="shared" ref="AS68" si="156">SUBTOTAL(9,AS69:AS70)</f>
        <v>0</v>
      </c>
      <c r="AT68" s="77">
        <f t="shared" ref="AT68" si="157">SUBTOTAL(9,AT69:AT70)</f>
        <v>0</v>
      </c>
      <c r="AU68" s="77">
        <f t="shared" ref="AU68" si="158">SUBTOTAL(9,AU69:AU70)</f>
        <v>0</v>
      </c>
    </row>
    <row r="69" spans="1:47" x14ac:dyDescent="0.55000000000000004">
      <c r="A69" s="90" t="str">
        <f t="shared" si="83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18"/>
      <c r="O69" s="18"/>
      <c r="P69" s="18"/>
      <c r="Q69" s="18"/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18"/>
      <c r="AC69" s="18"/>
      <c r="AD69" s="18"/>
      <c r="AE69" s="18"/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18"/>
      <c r="AQ69" s="18"/>
      <c r="AR69" s="18"/>
      <c r="AS69" s="18"/>
      <c r="AT69" s="279">
        <v>0</v>
      </c>
      <c r="AU69" s="279">
        <v>0</v>
      </c>
    </row>
    <row r="70" spans="1:47" x14ac:dyDescent="0.55000000000000004">
      <c r="A70" s="90" t="str">
        <f t="shared" si="83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18"/>
      <c r="O70" s="18"/>
      <c r="P70" s="18"/>
      <c r="Q70" s="18"/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18"/>
      <c r="AC70" s="18"/>
      <c r="AD70" s="18"/>
      <c r="AE70" s="18"/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18"/>
      <c r="AQ70" s="18"/>
      <c r="AR70" s="18"/>
      <c r="AS70" s="18"/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3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18"/>
      <c r="O72" s="18"/>
      <c r="P72" s="18"/>
      <c r="Q72" s="18"/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18"/>
      <c r="AC72" s="18"/>
      <c r="AD72" s="18"/>
      <c r="AE72" s="18"/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18"/>
      <c r="AQ72" s="18"/>
      <c r="AR72" s="18"/>
      <c r="AS72" s="18"/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59">F72-SUM(F46:F48)+F60+F53</f>
        <v>0</v>
      </c>
      <c r="G74" s="52">
        <f t="shared" si="159"/>
        <v>0</v>
      </c>
      <c r="H74" s="52">
        <f t="shared" si="159"/>
        <v>0</v>
      </c>
      <c r="I74" s="52">
        <f t="shared" si="159"/>
        <v>0</v>
      </c>
      <c r="J74" s="52">
        <f t="shared" si="159"/>
        <v>0</v>
      </c>
      <c r="K74" s="52">
        <f t="shared" si="159"/>
        <v>0</v>
      </c>
      <c r="L74" s="52">
        <f t="shared" si="159"/>
        <v>0</v>
      </c>
      <c r="M74" s="52">
        <f t="shared" ref="M74" si="160">M72-SUM(M46:M48)+M60+M53</f>
        <v>0</v>
      </c>
      <c r="N74" s="52">
        <f t="shared" si="159"/>
        <v>0</v>
      </c>
      <c r="O74" s="52">
        <f t="shared" si="159"/>
        <v>0</v>
      </c>
      <c r="P74" s="52">
        <f t="shared" si="159"/>
        <v>0</v>
      </c>
      <c r="Q74" s="52">
        <f t="shared" si="159"/>
        <v>0</v>
      </c>
      <c r="R74" s="52">
        <f t="shared" ref="R74:S74" si="161">R72-SUM(R46:R48)+R60+R53</f>
        <v>0</v>
      </c>
      <c r="S74" s="52">
        <f t="shared" si="161"/>
        <v>0</v>
      </c>
      <c r="T74" s="52">
        <f t="shared" si="159"/>
        <v>0</v>
      </c>
      <c r="U74" s="52">
        <f t="shared" si="159"/>
        <v>0</v>
      </c>
      <c r="V74" s="52">
        <f t="shared" si="159"/>
        <v>0</v>
      </c>
      <c r="W74" s="52">
        <f t="shared" si="159"/>
        <v>0</v>
      </c>
      <c r="X74" s="52">
        <f t="shared" si="159"/>
        <v>0</v>
      </c>
      <c r="Y74" s="52">
        <f t="shared" si="159"/>
        <v>0</v>
      </c>
      <c r="Z74" s="52">
        <f t="shared" si="159"/>
        <v>0</v>
      </c>
      <c r="AA74" s="52">
        <f t="shared" ref="AA74" si="162">AA72-SUM(AA46:AA48)+AA60+AA53</f>
        <v>0</v>
      </c>
      <c r="AB74" s="52">
        <f t="shared" si="159"/>
        <v>0</v>
      </c>
      <c r="AC74" s="52">
        <f t="shared" si="159"/>
        <v>0</v>
      </c>
      <c r="AD74" s="52">
        <f t="shared" si="159"/>
        <v>0</v>
      </c>
      <c r="AE74" s="52">
        <f t="shared" si="159"/>
        <v>0</v>
      </c>
      <c r="AF74" s="52">
        <f t="shared" ref="AF74:AG74" si="163">AF72-SUM(AF46:AF48)+AF60+AF53</f>
        <v>0</v>
      </c>
      <c r="AG74" s="52">
        <f t="shared" si="163"/>
        <v>0</v>
      </c>
      <c r="AH74" s="52">
        <f t="shared" si="159"/>
        <v>0</v>
      </c>
      <c r="AI74" s="52">
        <f t="shared" si="159"/>
        <v>0</v>
      </c>
      <c r="AJ74" s="52">
        <f t="shared" si="159"/>
        <v>0</v>
      </c>
      <c r="AK74" s="52">
        <f t="shared" si="159"/>
        <v>0</v>
      </c>
      <c r="AL74" s="52">
        <f t="shared" si="159"/>
        <v>0</v>
      </c>
      <c r="AM74" s="52">
        <f t="shared" si="159"/>
        <v>0</v>
      </c>
      <c r="AN74" s="52">
        <f t="shared" si="159"/>
        <v>0</v>
      </c>
      <c r="AO74" s="52">
        <f t="shared" ref="AO74" si="164">AO72-SUM(AO46:AO48)+AO60+AO53</f>
        <v>0</v>
      </c>
      <c r="AP74" s="52">
        <f t="shared" si="159"/>
        <v>0</v>
      </c>
      <c r="AQ74" s="52">
        <f t="shared" si="159"/>
        <v>0</v>
      </c>
      <c r="AR74" s="52">
        <f t="shared" si="159"/>
        <v>0</v>
      </c>
      <c r="AS74" s="52">
        <f t="shared" si="159"/>
        <v>0</v>
      </c>
      <c r="AT74" s="52">
        <f t="shared" si="159"/>
        <v>0</v>
      </c>
      <c r="AU74" s="52">
        <f t="shared" si="159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65">IF(F74&lt;&gt;0,CHAR(251),CHAR(252))</f>
        <v>ü</v>
      </c>
      <c r="G75" s="192" t="str">
        <f t="shared" ref="G75" si="166">IF(G74&lt;&gt;0,CHAR(251),CHAR(252))</f>
        <v>ü</v>
      </c>
      <c r="H75" s="192" t="str">
        <f t="shared" ref="H75" si="167">IF(H74&lt;&gt;0,CHAR(251),CHAR(252))</f>
        <v>ü</v>
      </c>
      <c r="I75" s="192" t="str">
        <f t="shared" ref="I75" si="168">IF(I74&lt;&gt;0,CHAR(251),CHAR(252))</f>
        <v>ü</v>
      </c>
      <c r="J75" s="192" t="str">
        <f t="shared" ref="J75" si="169">IF(J74&lt;&gt;0,CHAR(251),CHAR(252))</f>
        <v>ü</v>
      </c>
      <c r="K75" s="192" t="str">
        <f t="shared" ref="K75" si="170">IF(K74&lt;&gt;0,CHAR(251),CHAR(252))</f>
        <v>ü</v>
      </c>
      <c r="L75" s="192" t="str">
        <f t="shared" ref="L75" si="171">IF(L74&lt;&gt;0,CHAR(251),CHAR(252))</f>
        <v>ü</v>
      </c>
      <c r="M75" s="192" t="str">
        <f t="shared" ref="M75" si="172">IF(M74&lt;&gt;0,CHAR(251),CHAR(252))</f>
        <v>ü</v>
      </c>
      <c r="N75" s="192" t="str">
        <f t="shared" ref="N75" si="173">IF(N74&lt;&gt;0,CHAR(251),CHAR(252))</f>
        <v>ü</v>
      </c>
      <c r="O75" s="192" t="str">
        <f t="shared" ref="O75" si="174">IF(O74&lt;&gt;0,CHAR(251),CHAR(252))</f>
        <v>ü</v>
      </c>
      <c r="P75" s="192" t="str">
        <f t="shared" ref="P75" si="175">IF(P74&lt;&gt;0,CHAR(251),CHAR(252))</f>
        <v>ü</v>
      </c>
      <c r="Q75" s="192" t="str">
        <f t="shared" ref="Q75" si="176">IF(Q74&lt;&gt;0,CHAR(251),CHAR(252))</f>
        <v>ü</v>
      </c>
      <c r="R75" s="192" t="str">
        <f t="shared" ref="R75" si="177">IF(R74&lt;&gt;0,CHAR(251),CHAR(252))</f>
        <v>ü</v>
      </c>
      <c r="S75" s="192" t="str">
        <f t="shared" ref="S75" si="178">IF(S74&lt;&gt;0,CHAR(251),CHAR(252))</f>
        <v>ü</v>
      </c>
      <c r="T75" s="192" t="str">
        <f t="shared" ref="T75" si="179">IF(T74&lt;&gt;0,CHAR(251),CHAR(252))</f>
        <v>ü</v>
      </c>
      <c r="U75" s="192" t="str">
        <f t="shared" ref="U75" si="180">IF(U74&lt;&gt;0,CHAR(251),CHAR(252))</f>
        <v>ü</v>
      </c>
      <c r="V75" s="192" t="str">
        <f t="shared" ref="V75" si="181">IF(V74&lt;&gt;0,CHAR(251),CHAR(252))</f>
        <v>ü</v>
      </c>
      <c r="W75" s="192" t="str">
        <f t="shared" ref="W75" si="182">IF(W74&lt;&gt;0,CHAR(251),CHAR(252))</f>
        <v>ü</v>
      </c>
      <c r="X75" s="192" t="str">
        <f t="shared" ref="X75" si="183">IF(X74&lt;&gt;0,CHAR(251),CHAR(252))</f>
        <v>ü</v>
      </c>
      <c r="Y75" s="192" t="str">
        <f t="shared" ref="Y75" si="184">IF(Y74&lt;&gt;0,CHAR(251),CHAR(252))</f>
        <v>ü</v>
      </c>
      <c r="Z75" s="192" t="str">
        <f t="shared" ref="Z75" si="185">IF(Z74&lt;&gt;0,CHAR(251),CHAR(252))</f>
        <v>ü</v>
      </c>
      <c r="AA75" s="192" t="str">
        <f t="shared" ref="AA75" si="186">IF(AA74&lt;&gt;0,CHAR(251),CHAR(252))</f>
        <v>ü</v>
      </c>
      <c r="AB75" s="192" t="str">
        <f t="shared" ref="AB75" si="187">IF(AB74&lt;&gt;0,CHAR(251),CHAR(252))</f>
        <v>ü</v>
      </c>
      <c r="AC75" s="192" t="str">
        <f t="shared" ref="AC75" si="188">IF(AC74&lt;&gt;0,CHAR(251),CHAR(252))</f>
        <v>ü</v>
      </c>
      <c r="AD75" s="192" t="str">
        <f t="shared" ref="AD75" si="189">IF(AD74&lt;&gt;0,CHAR(251),CHAR(252))</f>
        <v>ü</v>
      </c>
      <c r="AE75" s="192" t="str">
        <f t="shared" ref="AE75" si="190">IF(AE74&lt;&gt;0,CHAR(251),CHAR(252))</f>
        <v>ü</v>
      </c>
      <c r="AF75" s="192" t="str">
        <f t="shared" ref="AF75" si="191">IF(AF74&lt;&gt;0,CHAR(251),CHAR(252))</f>
        <v>ü</v>
      </c>
      <c r="AG75" s="192" t="str">
        <f t="shared" ref="AG75" si="192">IF(AG74&lt;&gt;0,CHAR(251),CHAR(252))</f>
        <v>ü</v>
      </c>
      <c r="AH75" s="192" t="str">
        <f t="shared" ref="AH75" si="193">IF(AH74&lt;&gt;0,CHAR(251),CHAR(252))</f>
        <v>ü</v>
      </c>
      <c r="AI75" s="192" t="str">
        <f t="shared" ref="AI75" si="194">IF(AI74&lt;&gt;0,CHAR(251),CHAR(252))</f>
        <v>ü</v>
      </c>
      <c r="AJ75" s="192" t="str">
        <f t="shared" ref="AJ75" si="195">IF(AJ74&lt;&gt;0,CHAR(251),CHAR(252))</f>
        <v>ü</v>
      </c>
      <c r="AK75" s="192" t="str">
        <f t="shared" ref="AK75" si="196">IF(AK74&lt;&gt;0,CHAR(251),CHAR(252))</f>
        <v>ü</v>
      </c>
      <c r="AL75" s="192" t="str">
        <f t="shared" ref="AL75" si="197">IF(AL74&lt;&gt;0,CHAR(251),CHAR(252))</f>
        <v>ü</v>
      </c>
      <c r="AM75" s="192" t="str">
        <f t="shared" ref="AM75" si="198">IF(AM74&lt;&gt;0,CHAR(251),CHAR(252))</f>
        <v>ü</v>
      </c>
      <c r="AN75" s="192" t="str">
        <f t="shared" ref="AN75" si="199">IF(AN74&lt;&gt;0,CHAR(251),CHAR(252))</f>
        <v>ü</v>
      </c>
      <c r="AO75" s="192" t="str">
        <f t="shared" ref="AO75" si="200">IF(AO74&lt;&gt;0,CHAR(251),CHAR(252))</f>
        <v>ü</v>
      </c>
      <c r="AP75" s="192" t="str">
        <f t="shared" ref="AP75" si="201">IF(AP74&lt;&gt;0,CHAR(251),CHAR(252))</f>
        <v>ü</v>
      </c>
      <c r="AQ75" s="192" t="str">
        <f t="shared" ref="AQ75" si="202">IF(AQ74&lt;&gt;0,CHAR(251),CHAR(252))</f>
        <v>ü</v>
      </c>
      <c r="AR75" s="192" t="str">
        <f t="shared" ref="AR75" si="203">IF(AR74&lt;&gt;0,CHAR(251),CHAR(252))</f>
        <v>ü</v>
      </c>
      <c r="AS75" s="192" t="str">
        <f t="shared" ref="AS75" si="204">IF(AS74&lt;&gt;0,CHAR(251),CHAR(252))</f>
        <v>ü</v>
      </c>
      <c r="AT75" s="192" t="str">
        <f t="shared" ref="AT75" si="205">IF(AT74&lt;&gt;0,CHAR(251),CHAR(252))</f>
        <v>ü</v>
      </c>
      <c r="AU75" s="192" t="str">
        <f t="shared" ref="AU75" si="20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0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08">SUBTOTAL(9,F81:F84)</f>
        <v>0</v>
      </c>
      <c r="G80" s="77">
        <f t="shared" si="208"/>
        <v>0</v>
      </c>
      <c r="H80" s="77">
        <f t="shared" si="208"/>
        <v>0</v>
      </c>
      <c r="I80" s="77">
        <f t="shared" si="208"/>
        <v>0</v>
      </c>
      <c r="J80" s="77">
        <f t="shared" si="208"/>
        <v>0</v>
      </c>
      <c r="K80" s="77">
        <f t="shared" si="208"/>
        <v>0</v>
      </c>
      <c r="L80" s="77">
        <f t="shared" si="208"/>
        <v>0</v>
      </c>
      <c r="M80" s="77">
        <f t="shared" ref="M80" si="209">SUBTOTAL(9,M81:M84)</f>
        <v>0</v>
      </c>
      <c r="N80" s="77">
        <f t="shared" si="208"/>
        <v>0</v>
      </c>
      <c r="O80" s="77">
        <f t="shared" si="208"/>
        <v>0</v>
      </c>
      <c r="P80" s="77">
        <f t="shared" si="208"/>
        <v>0</v>
      </c>
      <c r="Q80" s="77">
        <f t="shared" si="208"/>
        <v>0</v>
      </c>
      <c r="R80" s="77">
        <f>SUBTOTAL(9,R81:R84)</f>
        <v>0</v>
      </c>
      <c r="S80" s="77">
        <f t="shared" ref="S80" si="210">SUBTOTAL(9,S81:S84)</f>
        <v>0</v>
      </c>
      <c r="T80" s="77">
        <f t="shared" si="208"/>
        <v>0</v>
      </c>
      <c r="U80" s="77">
        <f t="shared" ref="U80:AE80" si="211">SUBTOTAL(9,U81:U84)</f>
        <v>0</v>
      </c>
      <c r="V80" s="77">
        <f t="shared" si="211"/>
        <v>0</v>
      </c>
      <c r="W80" s="77">
        <f t="shared" si="211"/>
        <v>0</v>
      </c>
      <c r="X80" s="77">
        <f t="shared" si="211"/>
        <v>0</v>
      </c>
      <c r="Y80" s="77">
        <f t="shared" si="211"/>
        <v>0</v>
      </c>
      <c r="Z80" s="77">
        <f t="shared" si="211"/>
        <v>0</v>
      </c>
      <c r="AA80" s="77">
        <f t="shared" ref="AA80" si="212">SUBTOTAL(9,AA81:AA84)</f>
        <v>0</v>
      </c>
      <c r="AB80" s="77">
        <f t="shared" si="211"/>
        <v>0</v>
      </c>
      <c r="AC80" s="77">
        <f>SUBTOTAL(9,AC81:AC84)</f>
        <v>0</v>
      </c>
      <c r="AD80" s="77">
        <f>SUBTOTAL(9,AD81:AD84)</f>
        <v>0</v>
      </c>
      <c r="AE80" s="77">
        <f t="shared" si="211"/>
        <v>0</v>
      </c>
      <c r="AF80" s="77">
        <f>SUBTOTAL(9,AF81:AF84)</f>
        <v>0</v>
      </c>
      <c r="AG80" s="77">
        <f t="shared" ref="AG80" si="213">SUBTOTAL(9,AG81:AG84)</f>
        <v>0</v>
      </c>
      <c r="AH80" s="77">
        <f>SUBTOTAL(9,AH81:AH84)</f>
        <v>0</v>
      </c>
      <c r="AI80" s="77">
        <f t="shared" ref="AI80:AS80" si="214">SUBTOTAL(9,AI81:AI84)</f>
        <v>0</v>
      </c>
      <c r="AJ80" s="77">
        <f t="shared" si="214"/>
        <v>0</v>
      </c>
      <c r="AK80" s="77">
        <f t="shared" si="214"/>
        <v>0</v>
      </c>
      <c r="AL80" s="77">
        <f t="shared" si="214"/>
        <v>0</v>
      </c>
      <c r="AM80" s="77">
        <f t="shared" si="214"/>
        <v>0</v>
      </c>
      <c r="AN80" s="77">
        <f t="shared" si="214"/>
        <v>0</v>
      </c>
      <c r="AO80" s="77">
        <f t="shared" ref="AO80" si="215">SUBTOTAL(9,AO81:AO84)</f>
        <v>0</v>
      </c>
      <c r="AP80" s="77">
        <f t="shared" si="214"/>
        <v>0</v>
      </c>
      <c r="AQ80" s="77">
        <f>SUBTOTAL(9,AQ81:AQ84)</f>
        <v>0</v>
      </c>
      <c r="AR80" s="77">
        <f>SUBTOTAL(9,AR81:AR84)</f>
        <v>0</v>
      </c>
      <c r="AS80" s="77">
        <f t="shared" si="214"/>
        <v>0</v>
      </c>
      <c r="AT80" s="77">
        <f>SUBTOTAL(9,AT81:AT84)</f>
        <v>0</v>
      </c>
      <c r="AU80" s="77">
        <f t="shared" ref="AU80" si="216">SUBTOTAL(9,AU81:AU84)</f>
        <v>0</v>
      </c>
    </row>
    <row r="81" spans="1:47" x14ac:dyDescent="0.55000000000000004">
      <c r="A81" s="90" t="str">
        <f t="shared" si="20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0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0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0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0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217">SUBTOTAL(9,F86:F89)</f>
        <v>0</v>
      </c>
      <c r="G85" s="77">
        <f t="shared" si="217"/>
        <v>0</v>
      </c>
      <c r="H85" s="77">
        <f t="shared" si="217"/>
        <v>0</v>
      </c>
      <c r="I85" s="77">
        <f t="shared" si="217"/>
        <v>0</v>
      </c>
      <c r="J85" s="77">
        <f t="shared" si="217"/>
        <v>0</v>
      </c>
      <c r="K85" s="77">
        <f t="shared" si="217"/>
        <v>0</v>
      </c>
      <c r="L85" s="77">
        <f t="shared" si="217"/>
        <v>0</v>
      </c>
      <c r="M85" s="77">
        <f t="shared" ref="M85" si="218">SUBTOTAL(9,M86:M89)</f>
        <v>0</v>
      </c>
      <c r="N85" s="77">
        <f t="shared" ref="N85:Q85" si="219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19"/>
        <v>0</v>
      </c>
      <c r="R85" s="77">
        <f>SUBTOTAL(9,R86:R89)</f>
        <v>0</v>
      </c>
      <c r="S85" s="77">
        <f t="shared" ref="S85" si="220">SUBTOTAL(9,S86:S89)</f>
        <v>0</v>
      </c>
      <c r="T85" s="77">
        <f t="shared" ref="T85:Z85" si="221">SUBTOTAL(9,T86:T89)</f>
        <v>0</v>
      </c>
      <c r="U85" s="77">
        <f t="shared" si="221"/>
        <v>0</v>
      </c>
      <c r="V85" s="77">
        <f t="shared" si="221"/>
        <v>0</v>
      </c>
      <c r="W85" s="77">
        <f t="shared" si="221"/>
        <v>0</v>
      </c>
      <c r="X85" s="77">
        <f t="shared" si="221"/>
        <v>0</v>
      </c>
      <c r="Y85" s="77">
        <f t="shared" si="221"/>
        <v>0</v>
      </c>
      <c r="Z85" s="77">
        <f t="shared" si="221"/>
        <v>0</v>
      </c>
      <c r="AA85" s="77">
        <f t="shared" ref="AA85" si="222">SUBTOTAL(9,AA86:AA89)</f>
        <v>0</v>
      </c>
      <c r="AB85" s="77">
        <f t="shared" ref="AB85:AE85" si="223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23"/>
        <v>0</v>
      </c>
      <c r="AF85" s="77">
        <f>SUBTOTAL(9,AF86:AF89)</f>
        <v>0</v>
      </c>
      <c r="AG85" s="77">
        <f t="shared" ref="AG85" si="224">SUBTOTAL(9,AG86:AG89)</f>
        <v>0</v>
      </c>
      <c r="AH85" s="77">
        <f t="shared" ref="AH85:AN85" si="225">SUBTOTAL(9,AH86:AH89)</f>
        <v>0</v>
      </c>
      <c r="AI85" s="77">
        <f t="shared" si="225"/>
        <v>0</v>
      </c>
      <c r="AJ85" s="77">
        <f t="shared" si="225"/>
        <v>0</v>
      </c>
      <c r="AK85" s="77">
        <f t="shared" si="225"/>
        <v>0</v>
      </c>
      <c r="AL85" s="77">
        <f t="shared" si="225"/>
        <v>0</v>
      </c>
      <c r="AM85" s="77">
        <f t="shared" si="225"/>
        <v>0</v>
      </c>
      <c r="AN85" s="77">
        <f t="shared" si="225"/>
        <v>0</v>
      </c>
      <c r="AO85" s="77">
        <f t="shared" ref="AO85" si="226">SUBTOTAL(9,AO86:AO89)</f>
        <v>0</v>
      </c>
      <c r="AP85" s="77">
        <f t="shared" ref="AP85:AS85" si="227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27"/>
        <v>0</v>
      </c>
      <c r="AT85" s="77">
        <f>SUBTOTAL(9,AT86:AT89)</f>
        <v>0</v>
      </c>
      <c r="AU85" s="77">
        <f t="shared" ref="AU85" si="228">SUBTOTAL(9,AU86:AU89)</f>
        <v>0</v>
      </c>
    </row>
    <row r="86" spans="1:47" x14ac:dyDescent="0.55000000000000004">
      <c r="A86" s="90" t="str">
        <f t="shared" si="20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0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07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0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0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29">F78+F80-F85</f>
        <v>0</v>
      </c>
      <c r="G90" s="77">
        <f t="shared" si="229"/>
        <v>0</v>
      </c>
      <c r="H90" s="77">
        <f t="shared" si="229"/>
        <v>0</v>
      </c>
      <c r="I90" s="77">
        <f t="shared" si="229"/>
        <v>0</v>
      </c>
      <c r="J90" s="77">
        <f t="shared" si="229"/>
        <v>0</v>
      </c>
      <c r="K90" s="77">
        <f t="shared" si="229"/>
        <v>0</v>
      </c>
      <c r="L90" s="77">
        <f t="shared" si="229"/>
        <v>0</v>
      </c>
      <c r="M90" s="77">
        <f t="shared" ref="M90" si="230">M78+M80-M85</f>
        <v>0</v>
      </c>
      <c r="N90" s="77">
        <f t="shared" si="229"/>
        <v>0</v>
      </c>
      <c r="O90" s="77">
        <f t="shared" si="229"/>
        <v>0</v>
      </c>
      <c r="P90" s="77">
        <f t="shared" si="229"/>
        <v>0</v>
      </c>
      <c r="Q90" s="77">
        <f t="shared" si="229"/>
        <v>0</v>
      </c>
      <c r="R90" s="77">
        <f t="shared" ref="R90:S90" si="231">R78+R80-R85</f>
        <v>0</v>
      </c>
      <c r="S90" s="77">
        <f t="shared" si="231"/>
        <v>0</v>
      </c>
      <c r="T90" s="77">
        <f t="shared" si="229"/>
        <v>0</v>
      </c>
      <c r="U90" s="77">
        <f t="shared" si="229"/>
        <v>0</v>
      </c>
      <c r="V90" s="77">
        <f t="shared" si="229"/>
        <v>0</v>
      </c>
      <c r="W90" s="77">
        <f t="shared" si="229"/>
        <v>0</v>
      </c>
      <c r="X90" s="77">
        <f t="shared" si="229"/>
        <v>0</v>
      </c>
      <c r="Y90" s="77">
        <f t="shared" si="229"/>
        <v>0</v>
      </c>
      <c r="Z90" s="77">
        <f t="shared" si="229"/>
        <v>0</v>
      </c>
      <c r="AA90" s="77">
        <f t="shared" ref="AA90" si="232">AA78+AA80-AA85</f>
        <v>0</v>
      </c>
      <c r="AB90" s="77">
        <f t="shared" si="229"/>
        <v>0</v>
      </c>
      <c r="AC90" s="77">
        <f t="shared" si="229"/>
        <v>0</v>
      </c>
      <c r="AD90" s="77">
        <f t="shared" si="229"/>
        <v>0</v>
      </c>
      <c r="AE90" s="77">
        <f t="shared" si="229"/>
        <v>0</v>
      </c>
      <c r="AF90" s="77">
        <f t="shared" ref="AF90:AG90" si="233">AF78+AF80-AF85</f>
        <v>0</v>
      </c>
      <c r="AG90" s="77">
        <f t="shared" si="233"/>
        <v>0</v>
      </c>
      <c r="AH90" s="77">
        <f t="shared" si="229"/>
        <v>0</v>
      </c>
      <c r="AI90" s="77">
        <f t="shared" si="229"/>
        <v>0</v>
      </c>
      <c r="AJ90" s="77">
        <f t="shared" si="229"/>
        <v>0</v>
      </c>
      <c r="AK90" s="77">
        <f t="shared" si="229"/>
        <v>0</v>
      </c>
      <c r="AL90" s="77">
        <f t="shared" si="229"/>
        <v>0</v>
      </c>
      <c r="AM90" s="77">
        <f t="shared" si="229"/>
        <v>0</v>
      </c>
      <c r="AN90" s="77">
        <f t="shared" si="229"/>
        <v>0</v>
      </c>
      <c r="AO90" s="77">
        <f t="shared" ref="AO90" si="234">AO78+AO80-AO85</f>
        <v>0</v>
      </c>
      <c r="AP90" s="77">
        <f t="shared" si="229"/>
        <v>0</v>
      </c>
      <c r="AQ90" s="77">
        <f t="shared" si="229"/>
        <v>0</v>
      </c>
      <c r="AR90" s="77">
        <f t="shared" si="229"/>
        <v>0</v>
      </c>
      <c r="AS90" s="77">
        <f t="shared" si="229"/>
        <v>0</v>
      </c>
      <c r="AT90" s="77">
        <f t="shared" si="229"/>
        <v>0</v>
      </c>
      <c r="AU90" s="77">
        <f t="shared" si="22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35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36">SUBTOTAL(9,G93:G102)</f>
        <v>0</v>
      </c>
      <c r="H92" s="77">
        <f t="shared" si="236"/>
        <v>0</v>
      </c>
      <c r="I92" s="77">
        <f t="shared" si="236"/>
        <v>0</v>
      </c>
      <c r="J92" s="77">
        <f t="shared" si="236"/>
        <v>0</v>
      </c>
      <c r="K92" s="77">
        <f t="shared" si="236"/>
        <v>0</v>
      </c>
      <c r="L92" s="77">
        <f t="shared" si="236"/>
        <v>0</v>
      </c>
      <c r="M92" s="77">
        <f t="shared" si="236"/>
        <v>0</v>
      </c>
      <c r="N92" s="77">
        <f t="shared" si="236"/>
        <v>0</v>
      </c>
      <c r="O92" s="77">
        <f t="shared" si="236"/>
        <v>0</v>
      </c>
      <c r="P92" s="77">
        <f t="shared" si="236"/>
        <v>0</v>
      </c>
      <c r="Q92" s="77">
        <f t="shared" si="236"/>
        <v>0</v>
      </c>
      <c r="R92" s="77">
        <f t="shared" si="236"/>
        <v>0</v>
      </c>
      <c r="S92" s="77">
        <f t="shared" si="236"/>
        <v>0</v>
      </c>
      <c r="T92" s="77">
        <f t="shared" si="236"/>
        <v>0</v>
      </c>
      <c r="U92" s="77">
        <f t="shared" si="236"/>
        <v>0</v>
      </c>
      <c r="V92" s="77">
        <f t="shared" si="236"/>
        <v>0</v>
      </c>
      <c r="W92" s="77">
        <f t="shared" si="236"/>
        <v>0</v>
      </c>
      <c r="X92" s="77">
        <f t="shared" si="236"/>
        <v>0</v>
      </c>
      <c r="Y92" s="77">
        <f t="shared" si="236"/>
        <v>0</v>
      </c>
      <c r="Z92" s="77">
        <f t="shared" si="236"/>
        <v>0</v>
      </c>
      <c r="AA92" s="77">
        <f t="shared" si="236"/>
        <v>0</v>
      </c>
      <c r="AB92" s="77">
        <f t="shared" si="236"/>
        <v>0</v>
      </c>
      <c r="AC92" s="77">
        <f t="shared" si="236"/>
        <v>0</v>
      </c>
      <c r="AD92" s="77">
        <f t="shared" si="236"/>
        <v>0</v>
      </c>
      <c r="AE92" s="77">
        <f t="shared" si="236"/>
        <v>0</v>
      </c>
      <c r="AF92" s="77">
        <f t="shared" si="236"/>
        <v>0</v>
      </c>
      <c r="AG92" s="77">
        <f t="shared" si="236"/>
        <v>0</v>
      </c>
      <c r="AH92" s="77">
        <f t="shared" si="236"/>
        <v>0</v>
      </c>
      <c r="AI92" s="77">
        <f t="shared" si="236"/>
        <v>0</v>
      </c>
      <c r="AJ92" s="77">
        <f t="shared" si="236"/>
        <v>0</v>
      </c>
      <c r="AK92" s="77">
        <f t="shared" si="236"/>
        <v>0</v>
      </c>
      <c r="AL92" s="77">
        <f t="shared" si="236"/>
        <v>0</v>
      </c>
      <c r="AM92" s="77">
        <f t="shared" si="236"/>
        <v>0</v>
      </c>
      <c r="AN92" s="77">
        <f t="shared" si="236"/>
        <v>0</v>
      </c>
      <c r="AO92" s="77">
        <f t="shared" si="236"/>
        <v>0</v>
      </c>
      <c r="AP92" s="77">
        <f t="shared" si="236"/>
        <v>0</v>
      </c>
      <c r="AQ92" s="77">
        <f t="shared" si="236"/>
        <v>0</v>
      </c>
      <c r="AR92" s="77">
        <f t="shared" si="236"/>
        <v>0</v>
      </c>
      <c r="AS92" s="77">
        <f t="shared" si="236"/>
        <v>0</v>
      </c>
      <c r="AT92" s="77">
        <f t="shared" si="236"/>
        <v>0</v>
      </c>
      <c r="AU92" s="77">
        <f t="shared" si="236"/>
        <v>0</v>
      </c>
    </row>
    <row r="93" spans="1:47" x14ac:dyDescent="0.55000000000000004">
      <c r="A93" s="90" t="str">
        <f t="shared" si="235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35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37">SUBTOTAL(9,F95:F97)</f>
        <v>0</v>
      </c>
      <c r="G94" s="77">
        <f t="shared" si="237"/>
        <v>0</v>
      </c>
      <c r="H94" s="77">
        <f t="shared" si="237"/>
        <v>0</v>
      </c>
      <c r="I94" s="77">
        <f t="shared" si="237"/>
        <v>0</v>
      </c>
      <c r="J94" s="77">
        <f t="shared" si="237"/>
        <v>0</v>
      </c>
      <c r="K94" s="77">
        <f t="shared" si="237"/>
        <v>0</v>
      </c>
      <c r="L94" s="77">
        <f t="shared" si="237"/>
        <v>0</v>
      </c>
      <c r="M94" s="77">
        <f t="shared" ref="M94" si="238">SUBTOTAL(9,M95:M97)</f>
        <v>0</v>
      </c>
      <c r="N94" s="77">
        <f t="shared" si="237"/>
        <v>0</v>
      </c>
      <c r="O94" s="77">
        <f t="shared" si="237"/>
        <v>0</v>
      </c>
      <c r="P94" s="77">
        <f t="shared" si="237"/>
        <v>0</v>
      </c>
      <c r="Q94" s="77">
        <f t="shared" si="237"/>
        <v>0</v>
      </c>
      <c r="R94" s="77">
        <f t="shared" ref="R94:S94" si="239">SUBTOTAL(9,R95:R97)</f>
        <v>0</v>
      </c>
      <c r="S94" s="77">
        <f t="shared" si="239"/>
        <v>0</v>
      </c>
      <c r="T94" s="77">
        <f t="shared" si="237"/>
        <v>0</v>
      </c>
      <c r="U94" s="77">
        <f t="shared" si="237"/>
        <v>0</v>
      </c>
      <c r="V94" s="77">
        <f t="shared" si="237"/>
        <v>0</v>
      </c>
      <c r="W94" s="77">
        <f t="shared" si="237"/>
        <v>0</v>
      </c>
      <c r="X94" s="77">
        <f t="shared" si="237"/>
        <v>0</v>
      </c>
      <c r="Y94" s="77">
        <f t="shared" si="237"/>
        <v>0</v>
      </c>
      <c r="Z94" s="77">
        <f t="shared" si="237"/>
        <v>0</v>
      </c>
      <c r="AA94" s="77">
        <f t="shared" ref="AA94" si="240">SUBTOTAL(9,AA95:AA97)</f>
        <v>0</v>
      </c>
      <c r="AB94" s="77">
        <f t="shared" si="237"/>
        <v>0</v>
      </c>
      <c r="AC94" s="77">
        <f t="shared" si="237"/>
        <v>0</v>
      </c>
      <c r="AD94" s="77">
        <f t="shared" si="237"/>
        <v>0</v>
      </c>
      <c r="AE94" s="77">
        <f t="shared" si="237"/>
        <v>0</v>
      </c>
      <c r="AF94" s="77">
        <f t="shared" ref="AF94:AG94" si="241">SUBTOTAL(9,AF95:AF97)</f>
        <v>0</v>
      </c>
      <c r="AG94" s="77">
        <f t="shared" si="241"/>
        <v>0</v>
      </c>
      <c r="AH94" s="77">
        <f t="shared" si="237"/>
        <v>0</v>
      </c>
      <c r="AI94" s="77">
        <f t="shared" si="237"/>
        <v>0</v>
      </c>
      <c r="AJ94" s="77">
        <f t="shared" si="237"/>
        <v>0</v>
      </c>
      <c r="AK94" s="77">
        <f t="shared" si="237"/>
        <v>0</v>
      </c>
      <c r="AL94" s="77">
        <f t="shared" si="237"/>
        <v>0</v>
      </c>
      <c r="AM94" s="77">
        <f t="shared" si="237"/>
        <v>0</v>
      </c>
      <c r="AN94" s="77">
        <f t="shared" si="237"/>
        <v>0</v>
      </c>
      <c r="AO94" s="77">
        <f t="shared" ref="AO94" si="242">SUBTOTAL(9,AO95:AO97)</f>
        <v>0</v>
      </c>
      <c r="AP94" s="77">
        <f t="shared" si="237"/>
        <v>0</v>
      </c>
      <c r="AQ94" s="77">
        <f t="shared" si="237"/>
        <v>0</v>
      </c>
      <c r="AR94" s="77">
        <f t="shared" si="237"/>
        <v>0</v>
      </c>
      <c r="AS94" s="77">
        <f t="shared" si="237"/>
        <v>0</v>
      </c>
      <c r="AT94" s="77">
        <f t="shared" si="237"/>
        <v>0</v>
      </c>
      <c r="AU94" s="77">
        <f t="shared" si="237"/>
        <v>0</v>
      </c>
    </row>
    <row r="95" spans="1:47" x14ac:dyDescent="0.55000000000000004">
      <c r="A95" s="90" t="str">
        <f t="shared" si="235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18"/>
      <c r="O95" s="18"/>
      <c r="P95" s="18"/>
      <c r="Q95" s="18"/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18"/>
      <c r="AC95" s="18"/>
      <c r="AD95" s="18"/>
      <c r="AE95" s="18"/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18"/>
      <c r="AQ95" s="18"/>
      <c r="AR95" s="18"/>
      <c r="AS95" s="18"/>
      <c r="AT95" s="279">
        <v>0</v>
      </c>
      <c r="AU95" s="279">
        <v>0</v>
      </c>
    </row>
    <row r="96" spans="1:47" x14ac:dyDescent="0.55000000000000004">
      <c r="A96" s="90" t="str">
        <f t="shared" si="235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18"/>
      <c r="O96" s="18"/>
      <c r="P96" s="18"/>
      <c r="Q96" s="18"/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18"/>
      <c r="AC96" s="18"/>
      <c r="AD96" s="18"/>
      <c r="AE96" s="18"/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18"/>
      <c r="AQ96" s="18"/>
      <c r="AR96" s="18"/>
      <c r="AS96" s="18"/>
      <c r="AT96" s="279">
        <v>0</v>
      </c>
      <c r="AU96" s="279">
        <v>0</v>
      </c>
    </row>
    <row r="97" spans="1:47" x14ac:dyDescent="0.55000000000000004">
      <c r="A97" s="90" t="str">
        <f t="shared" si="235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18"/>
      <c r="O97" s="18"/>
      <c r="P97" s="18"/>
      <c r="Q97" s="18"/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18"/>
      <c r="AC97" s="18"/>
      <c r="AD97" s="18"/>
      <c r="AE97" s="18"/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18"/>
      <c r="AQ97" s="18"/>
      <c r="AR97" s="18"/>
      <c r="AS97" s="18"/>
      <c r="AT97" s="279">
        <v>0</v>
      </c>
      <c r="AU97" s="279">
        <v>0</v>
      </c>
    </row>
    <row r="98" spans="1:47" x14ac:dyDescent="0.55000000000000004">
      <c r="A98" s="90" t="str">
        <f t="shared" si="235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18"/>
      <c r="O98" s="18"/>
      <c r="P98" s="18"/>
      <c r="Q98" s="18"/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18"/>
      <c r="AC98" s="18"/>
      <c r="AD98" s="18"/>
      <c r="AE98" s="18"/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18"/>
      <c r="AQ98" s="18"/>
      <c r="AR98" s="18"/>
      <c r="AS98" s="18"/>
      <c r="AT98" s="279">
        <v>0</v>
      </c>
      <c r="AU98" s="279">
        <v>0</v>
      </c>
    </row>
    <row r="99" spans="1:47" x14ac:dyDescent="0.55000000000000004">
      <c r="A99" s="90" t="str">
        <f t="shared" si="235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18"/>
      <c r="AC99" s="18"/>
      <c r="AD99" s="18"/>
      <c r="AE99" s="18"/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35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35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35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243">G30/G28</f>
        <v>#DIV/0!</v>
      </c>
      <c r="H108" s="169" t="e">
        <f t="shared" si="243"/>
        <v>#DIV/0!</v>
      </c>
      <c r="I108" s="169" t="e">
        <f t="shared" si="243"/>
        <v>#DIV/0!</v>
      </c>
      <c r="J108" s="169" t="e">
        <f t="shared" si="243"/>
        <v>#DIV/0!</v>
      </c>
      <c r="K108" s="169" t="e">
        <f t="shared" si="243"/>
        <v>#DIV/0!</v>
      </c>
      <c r="L108" s="169" t="e">
        <f t="shared" si="243"/>
        <v>#DIV/0!</v>
      </c>
      <c r="M108" s="169" t="e">
        <f t="shared" ref="M108" si="244">M30/M28</f>
        <v>#DIV/0!</v>
      </c>
      <c r="N108" s="169"/>
      <c r="O108" s="169"/>
      <c r="P108" s="169"/>
      <c r="Q108" s="169"/>
      <c r="R108" s="169" t="e">
        <f t="shared" ref="R108:S108" si="245">R30/R28</f>
        <v>#DIV/0!</v>
      </c>
      <c r="S108" s="169" t="e">
        <f t="shared" si="245"/>
        <v>#DIV/0!</v>
      </c>
      <c r="T108" s="169" t="e">
        <f t="shared" ref="T108:Z108" si="246">T30/T28</f>
        <v>#DIV/0!</v>
      </c>
      <c r="U108" s="169" t="e">
        <f t="shared" si="246"/>
        <v>#DIV/0!</v>
      </c>
      <c r="V108" s="169" t="e">
        <f t="shared" si="246"/>
        <v>#DIV/0!</v>
      </c>
      <c r="W108" s="169" t="e">
        <f t="shared" si="246"/>
        <v>#DIV/0!</v>
      </c>
      <c r="X108" s="169" t="e">
        <f t="shared" si="246"/>
        <v>#DIV/0!</v>
      </c>
      <c r="Y108" s="169" t="e">
        <f t="shared" si="246"/>
        <v>#DIV/0!</v>
      </c>
      <c r="Z108" s="169" t="e">
        <f t="shared" si="246"/>
        <v>#DIV/0!</v>
      </c>
      <c r="AA108" s="169" t="e">
        <f t="shared" ref="AA108" si="247">AA30/AA28</f>
        <v>#DIV/0!</v>
      </c>
      <c r="AB108" s="169"/>
      <c r="AC108" s="169"/>
      <c r="AD108" s="169"/>
      <c r="AE108" s="169"/>
      <c r="AF108" s="169" t="e">
        <f t="shared" ref="AF108:AG108" si="248">AF30/AF28</f>
        <v>#DIV/0!</v>
      </c>
      <c r="AG108" s="169" t="e">
        <f t="shared" si="248"/>
        <v>#DIV/0!</v>
      </c>
      <c r="AH108" s="169" t="e">
        <f t="shared" ref="AH108:AN108" si="249">AH30/AH28</f>
        <v>#DIV/0!</v>
      </c>
      <c r="AI108" s="169" t="e">
        <f t="shared" si="249"/>
        <v>#DIV/0!</v>
      </c>
      <c r="AJ108" s="169" t="e">
        <f t="shared" si="249"/>
        <v>#DIV/0!</v>
      </c>
      <c r="AK108" s="169" t="e">
        <f t="shared" si="249"/>
        <v>#DIV/0!</v>
      </c>
      <c r="AL108" s="169" t="e">
        <f t="shared" si="249"/>
        <v>#DIV/0!</v>
      </c>
      <c r="AM108" s="169" t="e">
        <f t="shared" si="249"/>
        <v>#DIV/0!</v>
      </c>
      <c r="AN108" s="169" t="e">
        <f t="shared" si="249"/>
        <v>#DIV/0!</v>
      </c>
      <c r="AO108" s="169" t="e">
        <f t="shared" ref="AO108" si="250">AO30/AO28</f>
        <v>#DIV/0!</v>
      </c>
      <c r="AP108" s="169"/>
      <c r="AQ108" s="169"/>
      <c r="AR108" s="169"/>
      <c r="AS108" s="169"/>
      <c r="AT108" s="169" t="e">
        <f t="shared" ref="AT108:AU108" si="251">AT30/AT28</f>
        <v>#DIV/0!</v>
      </c>
      <c r="AU108" s="169" t="e">
        <f t="shared" si="251"/>
        <v>#DIV/0!</v>
      </c>
    </row>
    <row r="109" spans="1:47" x14ac:dyDescent="0.55000000000000004">
      <c r="D109" s="33" t="s">
        <v>454</v>
      </c>
      <c r="F109" s="169" t="e">
        <f t="shared" ref="F109:L109" si="252">F62/F60</f>
        <v>#DIV/0!</v>
      </c>
      <c r="G109" s="169" t="e">
        <f t="shared" si="252"/>
        <v>#DIV/0!</v>
      </c>
      <c r="H109" s="169" t="e">
        <f t="shared" si="252"/>
        <v>#DIV/0!</v>
      </c>
      <c r="I109" s="169" t="e">
        <f t="shared" si="252"/>
        <v>#DIV/0!</v>
      </c>
      <c r="J109" s="169" t="e">
        <f t="shared" si="252"/>
        <v>#DIV/0!</v>
      </c>
      <c r="K109" s="169" t="e">
        <f t="shared" si="252"/>
        <v>#DIV/0!</v>
      </c>
      <c r="L109" s="169" t="e">
        <f t="shared" si="252"/>
        <v>#DIV/0!</v>
      </c>
      <c r="M109" s="169" t="e">
        <f t="shared" ref="M109" si="253">M62/M60</f>
        <v>#DIV/0!</v>
      </c>
      <c r="N109" s="169"/>
      <c r="O109" s="169"/>
      <c r="P109" s="169"/>
      <c r="Q109" s="169"/>
      <c r="R109" s="169" t="e">
        <f t="shared" ref="R109:S109" si="254">R62/R60</f>
        <v>#DIV/0!</v>
      </c>
      <c r="S109" s="169" t="e">
        <f t="shared" si="254"/>
        <v>#DIV/0!</v>
      </c>
      <c r="T109" s="169" t="e">
        <f t="shared" ref="T109:Z109" si="255">T62/T60</f>
        <v>#DIV/0!</v>
      </c>
      <c r="U109" s="169" t="e">
        <f t="shared" si="255"/>
        <v>#DIV/0!</v>
      </c>
      <c r="V109" s="169" t="e">
        <f t="shared" si="255"/>
        <v>#DIV/0!</v>
      </c>
      <c r="W109" s="169" t="e">
        <f t="shared" si="255"/>
        <v>#DIV/0!</v>
      </c>
      <c r="X109" s="169" t="e">
        <f t="shared" si="255"/>
        <v>#DIV/0!</v>
      </c>
      <c r="Y109" s="169" t="e">
        <f t="shared" si="255"/>
        <v>#DIV/0!</v>
      </c>
      <c r="Z109" s="169" t="e">
        <f t="shared" si="255"/>
        <v>#DIV/0!</v>
      </c>
      <c r="AA109" s="169" t="e">
        <f t="shared" ref="AA109" si="256">AA62/AA60</f>
        <v>#DIV/0!</v>
      </c>
      <c r="AB109" s="169"/>
      <c r="AC109" s="169"/>
      <c r="AD109" s="169"/>
      <c r="AE109" s="169"/>
      <c r="AF109" s="169" t="e">
        <f t="shared" ref="AF109:AG109" si="257">AF62/AF60</f>
        <v>#DIV/0!</v>
      </c>
      <c r="AG109" s="169" t="e">
        <f t="shared" si="257"/>
        <v>#DIV/0!</v>
      </c>
      <c r="AH109" s="169" t="e">
        <f t="shared" ref="AH109:AN109" si="258">AH62/AH60</f>
        <v>#DIV/0!</v>
      </c>
      <c r="AI109" s="169" t="e">
        <f t="shared" si="258"/>
        <v>#DIV/0!</v>
      </c>
      <c r="AJ109" s="169" t="e">
        <f t="shared" si="258"/>
        <v>#DIV/0!</v>
      </c>
      <c r="AK109" s="169" t="e">
        <f t="shared" si="258"/>
        <v>#DIV/0!</v>
      </c>
      <c r="AL109" s="169" t="e">
        <f t="shared" si="258"/>
        <v>#DIV/0!</v>
      </c>
      <c r="AM109" s="169" t="e">
        <f t="shared" si="258"/>
        <v>#DIV/0!</v>
      </c>
      <c r="AN109" s="169" t="e">
        <f t="shared" si="258"/>
        <v>#DIV/0!</v>
      </c>
      <c r="AO109" s="169" t="e">
        <f t="shared" ref="AO109" si="259">AO62/AO60</f>
        <v>#DIV/0!</v>
      </c>
      <c r="AP109" s="169"/>
      <c r="AQ109" s="169"/>
      <c r="AR109" s="169"/>
      <c r="AS109" s="169"/>
      <c r="AT109" s="169" t="e">
        <f t="shared" ref="AT109:AU109" si="260">AT62/AT60</f>
        <v>#DIV/0!</v>
      </c>
      <c r="AU109" s="169" t="e">
        <f t="shared" si="260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DISPUTES_Total!R111</f>
        <v>$R$69</v>
      </c>
      <c r="S111" s="182" t="str">
        <f ca="1">DISPUTES_Total!S111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61">INDIRECT($A$4&amp;"!"&amp;G111)</f>
        <v>#DIV/0!</v>
      </c>
      <c r="H112" s="180" t="e">
        <f t="shared" ca="1" si="261"/>
        <v>#DIV/0!</v>
      </c>
      <c r="I112" s="180" t="e">
        <f t="shared" ca="1" si="261"/>
        <v>#DIV/0!</v>
      </c>
      <c r="J112" s="180" t="e">
        <f t="shared" ca="1" si="261"/>
        <v>#DIV/0!</v>
      </c>
      <c r="K112" s="180" t="e">
        <f t="shared" ca="1" si="261"/>
        <v>#DIV/0!</v>
      </c>
      <c r="L112" s="180" t="e">
        <f t="shared" ca="1" si="261"/>
        <v>#DIV/0!</v>
      </c>
      <c r="M112" s="180" t="e">
        <f t="shared" ref="M112" ca="1" si="262">INDIRECT($A$4&amp;"!"&amp;M111)</f>
        <v>#DIV/0!</v>
      </c>
      <c r="N112" s="180"/>
      <c r="O112" s="180"/>
      <c r="P112" s="180"/>
      <c r="Q112" s="180"/>
      <c r="R112" s="180" t="e">
        <f t="shared" ref="R112:S112" ca="1" si="263">INDIRECT($A$4&amp;"!"&amp;R111)</f>
        <v>#DIV/0!</v>
      </c>
      <c r="S112" s="180" t="e">
        <f t="shared" ca="1" si="263"/>
        <v>#DIV/0!</v>
      </c>
      <c r="T112" s="180" t="e">
        <f ca="1">INDIRECT($A$4&amp;"!"&amp;T111)</f>
        <v>#DIV/0!</v>
      </c>
      <c r="U112" s="180" t="e">
        <f t="shared" ref="U112" ca="1" si="264">INDIRECT($A$4&amp;"!"&amp;U111)</f>
        <v>#DIV/0!</v>
      </c>
      <c r="V112" s="180" t="e">
        <f t="shared" ref="V112" ca="1" si="265">INDIRECT($A$4&amp;"!"&amp;V111)</f>
        <v>#DIV/0!</v>
      </c>
      <c r="W112" s="180" t="e">
        <f t="shared" ref="W112" ca="1" si="266">INDIRECT($A$4&amp;"!"&amp;W111)</f>
        <v>#DIV/0!</v>
      </c>
      <c r="X112" s="180" t="e">
        <f t="shared" ref="X112" ca="1" si="267">INDIRECT($A$4&amp;"!"&amp;X111)</f>
        <v>#DIV/0!</v>
      </c>
      <c r="Y112" s="180" t="e">
        <f t="shared" ref="Y112" ca="1" si="268">INDIRECT($A$4&amp;"!"&amp;Y111)</f>
        <v>#DIV/0!</v>
      </c>
      <c r="Z112" s="180" t="e">
        <f t="shared" ref="Z112:AA112" ca="1" si="269">INDIRECT($A$4&amp;"!"&amp;Z111)</f>
        <v>#DIV/0!</v>
      </c>
      <c r="AA112" s="180" t="e">
        <f t="shared" ca="1" si="269"/>
        <v>#DIV/0!</v>
      </c>
      <c r="AB112" s="180"/>
      <c r="AC112" s="180"/>
      <c r="AD112" s="180"/>
      <c r="AE112" s="180"/>
      <c r="AF112" s="180" t="e">
        <f t="shared" ref="AF112:AG112" ca="1" si="270">INDIRECT($A$4&amp;"!"&amp;AF111)</f>
        <v>#DIV/0!</v>
      </c>
      <c r="AG112" s="180" t="e">
        <f t="shared" ca="1" si="270"/>
        <v>#DIV/0!</v>
      </c>
      <c r="AH112" s="180" t="e">
        <f ca="1">INDIRECT($A$4&amp;"!"&amp;AH111)</f>
        <v>#DIV/0!</v>
      </c>
      <c r="AI112" s="180" t="e">
        <f t="shared" ref="AI112" ca="1" si="271">INDIRECT($A$4&amp;"!"&amp;AI111)</f>
        <v>#DIV/0!</v>
      </c>
      <c r="AJ112" s="180" t="e">
        <f t="shared" ref="AJ112" ca="1" si="272">INDIRECT($A$4&amp;"!"&amp;AJ111)</f>
        <v>#DIV/0!</v>
      </c>
      <c r="AK112" s="180" t="e">
        <f t="shared" ref="AK112" ca="1" si="273">INDIRECT($A$4&amp;"!"&amp;AK111)</f>
        <v>#DIV/0!</v>
      </c>
      <c r="AL112" s="180" t="e">
        <f t="shared" ref="AL112" ca="1" si="274">INDIRECT($A$4&amp;"!"&amp;AL111)</f>
        <v>#DIV/0!</v>
      </c>
      <c r="AM112" s="180" t="e">
        <f t="shared" ref="AM112" ca="1" si="275">INDIRECT($A$4&amp;"!"&amp;AM111)</f>
        <v>#DIV/0!</v>
      </c>
      <c r="AN112" s="180" t="e">
        <f t="shared" ref="AN112:AO112" ca="1" si="276">INDIRECT($A$4&amp;"!"&amp;AN111)</f>
        <v>#DIV/0!</v>
      </c>
      <c r="AO112" s="180" t="e">
        <f t="shared" ca="1" si="276"/>
        <v>#DIV/0!</v>
      </c>
      <c r="AP112" s="180"/>
      <c r="AQ112" s="180"/>
      <c r="AR112" s="180"/>
      <c r="AS112" s="180"/>
      <c r="AT112" s="180" t="e">
        <f t="shared" ref="AT112:AU112" ca="1" si="277">INDIRECT($A$4&amp;"!"&amp;AT111)</f>
        <v>#DIV/0!</v>
      </c>
      <c r="AU112" s="180" t="e">
        <f t="shared" ca="1" si="277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78">G48/G16</f>
        <v>#DIV/0!</v>
      </c>
      <c r="H113" s="179" t="e">
        <f t="shared" si="278"/>
        <v>#DIV/0!</v>
      </c>
      <c r="I113" s="179" t="e">
        <f t="shared" si="278"/>
        <v>#DIV/0!</v>
      </c>
      <c r="J113" s="179" t="e">
        <f t="shared" si="278"/>
        <v>#DIV/0!</v>
      </c>
      <c r="K113" s="179" t="e">
        <f t="shared" si="278"/>
        <v>#DIV/0!</v>
      </c>
      <c r="L113" s="179" t="e">
        <f t="shared" si="278"/>
        <v>#DIV/0!</v>
      </c>
      <c r="M113" s="179" t="e">
        <f t="shared" ref="M113" si="279">M48/M16</f>
        <v>#DIV/0!</v>
      </c>
      <c r="N113" s="179"/>
      <c r="O113" s="179"/>
      <c r="P113" s="179"/>
      <c r="Q113" s="179"/>
      <c r="R113" s="179" t="e">
        <f t="shared" ref="R113:S113" si="280">R48/R16</f>
        <v>#DIV/0!</v>
      </c>
      <c r="S113" s="179" t="e">
        <f t="shared" si="280"/>
        <v>#DIV/0!</v>
      </c>
      <c r="T113" s="179" t="e">
        <f t="shared" si="278"/>
        <v>#DIV/0!</v>
      </c>
      <c r="U113" s="179" t="e">
        <f t="shared" si="278"/>
        <v>#DIV/0!</v>
      </c>
      <c r="V113" s="179" t="e">
        <f t="shared" si="278"/>
        <v>#DIV/0!</v>
      </c>
      <c r="W113" s="179" t="e">
        <f t="shared" si="278"/>
        <v>#DIV/0!</v>
      </c>
      <c r="X113" s="179" t="e">
        <f t="shared" si="278"/>
        <v>#DIV/0!</v>
      </c>
      <c r="Y113" s="179" t="e">
        <f t="shared" si="278"/>
        <v>#DIV/0!</v>
      </c>
      <c r="Z113" s="179" t="e">
        <f t="shared" si="278"/>
        <v>#DIV/0!</v>
      </c>
      <c r="AA113" s="179" t="e">
        <f t="shared" ref="AA113" si="281">AA48/AA16</f>
        <v>#DIV/0!</v>
      </c>
      <c r="AB113" s="179"/>
      <c r="AC113" s="179"/>
      <c r="AD113" s="179"/>
      <c r="AE113" s="179"/>
      <c r="AF113" s="179" t="e">
        <f t="shared" ref="AF113:AG113" si="282">AF48/AF16</f>
        <v>#DIV/0!</v>
      </c>
      <c r="AG113" s="179" t="e">
        <f t="shared" si="282"/>
        <v>#DIV/0!</v>
      </c>
      <c r="AH113" s="179" t="e">
        <f t="shared" si="278"/>
        <v>#DIV/0!</v>
      </c>
      <c r="AI113" s="179" t="e">
        <f t="shared" si="278"/>
        <v>#DIV/0!</v>
      </c>
      <c r="AJ113" s="179" t="e">
        <f t="shared" si="278"/>
        <v>#DIV/0!</v>
      </c>
      <c r="AK113" s="179" t="e">
        <f t="shared" si="278"/>
        <v>#DIV/0!</v>
      </c>
      <c r="AL113" s="179" t="e">
        <f t="shared" si="278"/>
        <v>#DIV/0!</v>
      </c>
      <c r="AM113" s="179" t="e">
        <f t="shared" si="278"/>
        <v>#DIV/0!</v>
      </c>
      <c r="AN113" s="179" t="e">
        <f t="shared" si="278"/>
        <v>#DIV/0!</v>
      </c>
      <c r="AO113" s="179" t="e">
        <f t="shared" ref="AO113" si="283">AO48/AO16</f>
        <v>#DIV/0!</v>
      </c>
      <c r="AP113" s="179"/>
      <c r="AQ113" s="179"/>
      <c r="AR113" s="179"/>
      <c r="AS113" s="179"/>
      <c r="AT113" s="179" t="e">
        <f t="shared" ref="AT113:AU113" si="284">AT48/AT16</f>
        <v>#DIV/0!</v>
      </c>
      <c r="AU113" s="179" t="e">
        <f t="shared" si="284"/>
        <v>#DIV/0!</v>
      </c>
    </row>
    <row r="114" spans="4:47" x14ac:dyDescent="0.55000000000000004">
      <c r="D114" s="1" t="s">
        <v>443</v>
      </c>
      <c r="F114" s="174" t="e">
        <f t="shared" ref="F114:L114" ca="1" si="285">F113/F112</f>
        <v>#DIV/0!</v>
      </c>
      <c r="G114" s="174" t="e">
        <f t="shared" ca="1" si="285"/>
        <v>#DIV/0!</v>
      </c>
      <c r="H114" s="174" t="e">
        <f t="shared" ca="1" si="285"/>
        <v>#DIV/0!</v>
      </c>
      <c r="I114" s="174" t="e">
        <f t="shared" ca="1" si="285"/>
        <v>#DIV/0!</v>
      </c>
      <c r="J114" s="174" t="e">
        <f t="shared" ca="1" si="285"/>
        <v>#DIV/0!</v>
      </c>
      <c r="K114" s="174" t="e">
        <f t="shared" ca="1" si="285"/>
        <v>#DIV/0!</v>
      </c>
      <c r="L114" s="174" t="e">
        <f t="shared" ca="1" si="285"/>
        <v>#DIV/0!</v>
      </c>
      <c r="M114" s="174" t="e">
        <f t="shared" ref="M114" ca="1" si="286">M113/M112</f>
        <v>#DIV/0!</v>
      </c>
      <c r="N114" s="174"/>
      <c r="O114" s="174"/>
      <c r="P114" s="174"/>
      <c r="Q114" s="174"/>
      <c r="R114" s="174" t="e">
        <f t="shared" ref="R114:S114" ca="1" si="287">R113/R112</f>
        <v>#DIV/0!</v>
      </c>
      <c r="S114" s="174" t="e">
        <f t="shared" ca="1" si="287"/>
        <v>#DIV/0!</v>
      </c>
      <c r="T114" s="174" t="e">
        <f t="shared" ref="T114:Z114" ca="1" si="288">T113/T112</f>
        <v>#DIV/0!</v>
      </c>
      <c r="U114" s="174" t="e">
        <f t="shared" ca="1" si="288"/>
        <v>#DIV/0!</v>
      </c>
      <c r="V114" s="174" t="e">
        <f t="shared" ca="1" si="288"/>
        <v>#DIV/0!</v>
      </c>
      <c r="W114" s="174" t="e">
        <f t="shared" ca="1" si="288"/>
        <v>#DIV/0!</v>
      </c>
      <c r="X114" s="174" t="e">
        <f t="shared" ca="1" si="288"/>
        <v>#DIV/0!</v>
      </c>
      <c r="Y114" s="174" t="e">
        <f t="shared" ca="1" si="288"/>
        <v>#DIV/0!</v>
      </c>
      <c r="Z114" s="174" t="e">
        <f t="shared" ca="1" si="288"/>
        <v>#DIV/0!</v>
      </c>
      <c r="AA114" s="174" t="e">
        <f t="shared" ref="AA114" ca="1" si="289">AA113/AA112</f>
        <v>#DIV/0!</v>
      </c>
      <c r="AB114" s="174"/>
      <c r="AC114" s="174"/>
      <c r="AD114" s="174"/>
      <c r="AE114" s="174"/>
      <c r="AF114" s="174" t="e">
        <f t="shared" ref="AF114:AG114" ca="1" si="290">AF113/AF112</f>
        <v>#DIV/0!</v>
      </c>
      <c r="AG114" s="174" t="e">
        <f t="shared" ca="1" si="290"/>
        <v>#DIV/0!</v>
      </c>
      <c r="AH114" s="174" t="e">
        <f t="shared" ref="AH114:AN114" ca="1" si="291">AH113/AH112</f>
        <v>#DIV/0!</v>
      </c>
      <c r="AI114" s="174" t="e">
        <f t="shared" ca="1" si="291"/>
        <v>#DIV/0!</v>
      </c>
      <c r="AJ114" s="174" t="e">
        <f t="shared" ca="1" si="291"/>
        <v>#DIV/0!</v>
      </c>
      <c r="AK114" s="174" t="e">
        <f t="shared" ca="1" si="291"/>
        <v>#DIV/0!</v>
      </c>
      <c r="AL114" s="174" t="e">
        <f t="shared" ca="1" si="291"/>
        <v>#DIV/0!</v>
      </c>
      <c r="AM114" s="174" t="e">
        <f t="shared" ca="1" si="291"/>
        <v>#DIV/0!</v>
      </c>
      <c r="AN114" s="174" t="e">
        <f t="shared" ca="1" si="291"/>
        <v>#DIV/0!</v>
      </c>
      <c r="AO114" s="174" t="e">
        <f t="shared" ref="AO114" ca="1" si="292">AO113/AO112</f>
        <v>#DIV/0!</v>
      </c>
      <c r="AP114" s="174"/>
      <c r="AQ114" s="174"/>
      <c r="AR114" s="174"/>
      <c r="AS114" s="174"/>
      <c r="AT114" s="174" t="e">
        <f t="shared" ref="AT114:AU114" ca="1" si="293">AT113/AT112</f>
        <v>#DIV/0!</v>
      </c>
      <c r="AU114" s="174" t="e">
        <f t="shared" ca="1" si="293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94">G21/(G14+G16)</f>
        <v>#DIV/0!</v>
      </c>
      <c r="H117" s="174" t="e">
        <f t="shared" si="294"/>
        <v>#DIV/0!</v>
      </c>
      <c r="I117" s="174" t="e">
        <f t="shared" si="294"/>
        <v>#DIV/0!</v>
      </c>
      <c r="J117" s="174" t="e">
        <f t="shared" si="294"/>
        <v>#DIV/0!</v>
      </c>
      <c r="K117" s="174" t="e">
        <f t="shared" si="294"/>
        <v>#DIV/0!</v>
      </c>
      <c r="L117" s="174" t="e">
        <f t="shared" si="294"/>
        <v>#DIV/0!</v>
      </c>
      <c r="M117" s="174" t="e">
        <f t="shared" ref="M117" si="295">M21/(M14+M16)</f>
        <v>#DIV/0!</v>
      </c>
      <c r="N117" s="174"/>
      <c r="O117" s="174"/>
      <c r="P117" s="174"/>
      <c r="Q117" s="174"/>
      <c r="R117" s="174" t="e">
        <f t="shared" ref="R117:S117" si="296">R21/(R14+R16)</f>
        <v>#DIV/0!</v>
      </c>
      <c r="S117" s="174" t="e">
        <f t="shared" si="296"/>
        <v>#DIV/0!</v>
      </c>
      <c r="T117" s="174" t="e">
        <f t="shared" si="294"/>
        <v>#DIV/0!</v>
      </c>
      <c r="U117" s="174" t="e">
        <f t="shared" si="294"/>
        <v>#DIV/0!</v>
      </c>
      <c r="V117" s="174" t="e">
        <f t="shared" si="294"/>
        <v>#DIV/0!</v>
      </c>
      <c r="W117" s="174" t="e">
        <f t="shared" si="294"/>
        <v>#DIV/0!</v>
      </c>
      <c r="X117" s="174" t="e">
        <f t="shared" si="294"/>
        <v>#DIV/0!</v>
      </c>
      <c r="Y117" s="174" t="e">
        <f t="shared" si="294"/>
        <v>#DIV/0!</v>
      </c>
      <c r="Z117" s="174" t="e">
        <f t="shared" si="294"/>
        <v>#DIV/0!</v>
      </c>
      <c r="AA117" s="174" t="e">
        <f t="shared" ref="AA117" si="297">AA21/(AA14+AA16)</f>
        <v>#DIV/0!</v>
      </c>
      <c r="AB117" s="174"/>
      <c r="AC117" s="174"/>
      <c r="AD117" s="174"/>
      <c r="AE117" s="174"/>
      <c r="AF117" s="174" t="e">
        <f t="shared" ref="AF117:AG117" si="298">AF21/(AF14+AF16)</f>
        <v>#DIV/0!</v>
      </c>
      <c r="AG117" s="174" t="e">
        <f t="shared" si="298"/>
        <v>#DIV/0!</v>
      </c>
      <c r="AH117" s="174" t="e">
        <f t="shared" si="294"/>
        <v>#DIV/0!</v>
      </c>
      <c r="AI117" s="174" t="e">
        <f t="shared" si="294"/>
        <v>#DIV/0!</v>
      </c>
      <c r="AJ117" s="174" t="e">
        <f t="shared" si="294"/>
        <v>#DIV/0!</v>
      </c>
      <c r="AK117" s="174" t="e">
        <f t="shared" si="294"/>
        <v>#DIV/0!</v>
      </c>
      <c r="AL117" s="174" t="e">
        <f t="shared" si="294"/>
        <v>#DIV/0!</v>
      </c>
      <c r="AM117" s="174" t="e">
        <f t="shared" si="294"/>
        <v>#DIV/0!</v>
      </c>
      <c r="AN117" s="174" t="e">
        <f t="shared" si="294"/>
        <v>#DIV/0!</v>
      </c>
      <c r="AO117" s="174" t="e">
        <f t="shared" ref="AO117" si="299">AO21/(AO14+AO16)</f>
        <v>#DIV/0!</v>
      </c>
      <c r="AP117" s="174"/>
      <c r="AQ117" s="174"/>
      <c r="AR117" s="174"/>
      <c r="AS117" s="174"/>
      <c r="AT117" s="174" t="e">
        <f t="shared" ref="AT117:AU117" si="300">AT21/(AT14+AT16)</f>
        <v>#DIV/0!</v>
      </c>
      <c r="AU117" s="174" t="e">
        <f t="shared" si="300"/>
        <v>#DIV/0!</v>
      </c>
    </row>
  </sheetData>
  <sheetProtection algorithmName="SHA-256" hashValue="x8BnsRF2rFNoU0GeVFB1SamC0WX00kIwAZgXssAGewc=" saltValue="U1SKv/pOsOVyReri4NiyfQ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10713" priority="1664">
      <formula>NOT(F42=0)</formula>
    </cfRule>
  </conditionalFormatting>
  <conditionalFormatting sqref="H42 N42 K42">
    <cfRule type="expression" dxfId="10712" priority="1663">
      <formula>NOT(H42=0)</formula>
    </cfRule>
  </conditionalFormatting>
  <conditionalFormatting sqref="L42">
    <cfRule type="expression" dxfId="10711" priority="1662">
      <formula>NOT(L42=0)</formula>
    </cfRule>
  </conditionalFormatting>
  <conditionalFormatting sqref="Q42">
    <cfRule type="expression" dxfId="10710" priority="1608">
      <formula>NOT(Q42=0)</formula>
    </cfRule>
  </conditionalFormatting>
  <conditionalFormatting sqref="I42:J42">
    <cfRule type="expression" dxfId="10709" priority="1556">
      <formula>NOT(I42=0)</formula>
    </cfRule>
  </conditionalFormatting>
  <conditionalFormatting sqref="G42">
    <cfRule type="expression" dxfId="10708" priority="1526">
      <formula>NOT(G42=0)</formula>
    </cfRule>
  </conditionalFormatting>
  <conditionalFormatting sqref="F74">
    <cfRule type="expression" dxfId="10707" priority="1313">
      <formula>NOT(F74=0)</formula>
    </cfRule>
  </conditionalFormatting>
  <conditionalFormatting sqref="H74 N74 K74">
    <cfRule type="expression" dxfId="10706" priority="1312">
      <formula>NOT(H74=0)</formula>
    </cfRule>
  </conditionalFormatting>
  <conditionalFormatting sqref="L74">
    <cfRule type="expression" dxfId="10705" priority="1311">
      <formula>NOT(L74=0)</formula>
    </cfRule>
  </conditionalFormatting>
  <conditionalFormatting sqref="Q74">
    <cfRule type="expression" dxfId="10704" priority="1310">
      <formula>NOT(Q74=0)</formula>
    </cfRule>
  </conditionalFormatting>
  <conditionalFormatting sqref="I74:J74">
    <cfRule type="expression" dxfId="10703" priority="1300">
      <formula>NOT(I74=0)</formula>
    </cfRule>
  </conditionalFormatting>
  <conditionalFormatting sqref="G74">
    <cfRule type="expression" dxfId="10702" priority="1291">
      <formula>NOT(G74=0)</formula>
    </cfRule>
  </conditionalFormatting>
  <conditionalFormatting sqref="T42">
    <cfRule type="expression" dxfId="10701" priority="877">
      <formula>NOT(T42=0)</formula>
    </cfRule>
  </conditionalFormatting>
  <conditionalFormatting sqref="V42 AB42 Y42">
    <cfRule type="expression" dxfId="10700" priority="876">
      <formula>NOT(V42=0)</formula>
    </cfRule>
  </conditionalFormatting>
  <conditionalFormatting sqref="Z42">
    <cfRule type="expression" dxfId="10699" priority="875">
      <formula>NOT(Z42=0)</formula>
    </cfRule>
  </conditionalFormatting>
  <conditionalFormatting sqref="AE42">
    <cfRule type="expression" dxfId="10698" priority="874">
      <formula>NOT(AE42=0)</formula>
    </cfRule>
  </conditionalFormatting>
  <conditionalFormatting sqref="W42:X42">
    <cfRule type="expression" dxfId="10697" priority="864">
      <formula>NOT(W42=0)</formula>
    </cfRule>
  </conditionalFormatting>
  <conditionalFormatting sqref="U42">
    <cfRule type="expression" dxfId="10696" priority="855">
      <formula>NOT(U42=0)</formula>
    </cfRule>
  </conditionalFormatting>
  <conditionalFormatting sqref="T74">
    <cfRule type="expression" dxfId="10695" priority="809">
      <formula>NOT(T74=0)</formula>
    </cfRule>
  </conditionalFormatting>
  <conditionalFormatting sqref="V74 AB74 Y74">
    <cfRule type="expression" dxfId="10694" priority="808">
      <formula>NOT(V74=0)</formula>
    </cfRule>
  </conditionalFormatting>
  <conditionalFormatting sqref="Z74">
    <cfRule type="expression" dxfId="10693" priority="807">
      <formula>NOT(Z74=0)</formula>
    </cfRule>
  </conditionalFormatting>
  <conditionalFormatting sqref="AE74">
    <cfRule type="expression" dxfId="10692" priority="806">
      <formula>NOT(AE74=0)</formula>
    </cfRule>
  </conditionalFormatting>
  <conditionalFormatting sqref="W74:X74">
    <cfRule type="expression" dxfId="10691" priority="796">
      <formula>NOT(W74=0)</formula>
    </cfRule>
  </conditionalFormatting>
  <conditionalFormatting sqref="U74">
    <cfRule type="expression" dxfId="10690" priority="787">
      <formula>NOT(U74=0)</formula>
    </cfRule>
  </conditionalFormatting>
  <conditionalFormatting sqref="AH42">
    <cfRule type="expression" dxfId="10689" priority="729">
      <formula>NOT(AH42=0)</formula>
    </cfRule>
  </conditionalFormatting>
  <conditionalFormatting sqref="AJ42 AP42 AM42">
    <cfRule type="expression" dxfId="10688" priority="728">
      <formula>NOT(AJ42=0)</formula>
    </cfRule>
  </conditionalFormatting>
  <conditionalFormatting sqref="AN42">
    <cfRule type="expression" dxfId="10687" priority="727">
      <formula>NOT(AN42=0)</formula>
    </cfRule>
  </conditionalFormatting>
  <conditionalFormatting sqref="AS42">
    <cfRule type="expression" dxfId="10686" priority="726">
      <formula>NOT(AS42=0)</formula>
    </cfRule>
  </conditionalFormatting>
  <conditionalFormatting sqref="AK42:AL42">
    <cfRule type="expression" dxfId="10685" priority="716">
      <formula>NOT(AK42=0)</formula>
    </cfRule>
  </conditionalFormatting>
  <conditionalFormatting sqref="AI42">
    <cfRule type="expression" dxfId="10684" priority="707">
      <formula>NOT(AI42=0)</formula>
    </cfRule>
  </conditionalFormatting>
  <conditionalFormatting sqref="AH74">
    <cfRule type="expression" dxfId="10683" priority="661">
      <formula>NOT(AH74=0)</formula>
    </cfRule>
  </conditionalFormatting>
  <conditionalFormatting sqref="AJ74 AP74 AM74">
    <cfRule type="expression" dxfId="10682" priority="660">
      <formula>NOT(AJ74=0)</formula>
    </cfRule>
  </conditionalFormatting>
  <conditionalFormatting sqref="AN74">
    <cfRule type="expression" dxfId="10681" priority="659">
      <formula>NOT(AN74=0)</formula>
    </cfRule>
  </conditionalFormatting>
  <conditionalFormatting sqref="AS74">
    <cfRule type="expression" dxfId="10680" priority="658">
      <formula>NOT(AS74=0)</formula>
    </cfRule>
  </conditionalFormatting>
  <conditionalFormatting sqref="AK74:AL74">
    <cfRule type="expression" dxfId="10679" priority="648">
      <formula>NOT(AK74=0)</formula>
    </cfRule>
  </conditionalFormatting>
  <conditionalFormatting sqref="AI74">
    <cfRule type="expression" dxfId="10678" priority="639">
      <formula>NOT(AI74=0)</formula>
    </cfRule>
  </conditionalFormatting>
  <conditionalFormatting sqref="O42:P42">
    <cfRule type="expression" dxfId="10677" priority="613">
      <formula>NOT(O42=0)</formula>
    </cfRule>
  </conditionalFormatting>
  <conditionalFormatting sqref="O74:P74">
    <cfRule type="expression" dxfId="10676" priority="612">
      <formula>NOT(O74=0)</formula>
    </cfRule>
  </conditionalFormatting>
  <conditionalFormatting sqref="AC42:AD42">
    <cfRule type="expression" dxfId="10675" priority="609">
      <formula>NOT(AC42=0)</formula>
    </cfRule>
  </conditionalFormatting>
  <conditionalFormatting sqref="AC74:AD74">
    <cfRule type="expression" dxfId="10674" priority="608">
      <formula>NOT(AC74=0)</formula>
    </cfRule>
  </conditionalFormatting>
  <conditionalFormatting sqref="AQ42:AR42">
    <cfRule type="expression" dxfId="10673" priority="605">
      <formula>NOT(AQ42=0)</formula>
    </cfRule>
  </conditionalFormatting>
  <conditionalFormatting sqref="AQ74:AR74">
    <cfRule type="expression" dxfId="10672" priority="604">
      <formula>NOT(AQ74=0)</formula>
    </cfRule>
  </conditionalFormatting>
  <conditionalFormatting sqref="AU42">
    <cfRule type="expression" dxfId="10671" priority="457">
      <formula>NOT(AU42=0)</formula>
    </cfRule>
  </conditionalFormatting>
  <conditionalFormatting sqref="AU74">
    <cfRule type="expression" dxfId="10670" priority="456">
      <formula>NOT(AU74=0)</formula>
    </cfRule>
  </conditionalFormatting>
  <conditionalFormatting sqref="AT42">
    <cfRule type="expression" dxfId="10669" priority="455">
      <formula>NOT(AT42=0)</formula>
    </cfRule>
  </conditionalFormatting>
  <conditionalFormatting sqref="AT74">
    <cfRule type="expression" dxfId="10668" priority="454">
      <formula>NOT(AT74=0)</formula>
    </cfRule>
  </conditionalFormatting>
  <conditionalFormatting sqref="M42">
    <cfRule type="expression" dxfId="10667" priority="419">
      <formula>NOT(M42=0)</formula>
    </cfRule>
  </conditionalFormatting>
  <conditionalFormatting sqref="M74">
    <cfRule type="expression" dxfId="10666" priority="418">
      <formula>NOT(M74=0)</formula>
    </cfRule>
  </conditionalFormatting>
  <conditionalFormatting sqref="AA42">
    <cfRule type="expression" dxfId="10665" priority="380">
      <formula>NOT(AA42=0)</formula>
    </cfRule>
  </conditionalFormatting>
  <conditionalFormatting sqref="AA74">
    <cfRule type="expression" dxfId="10664" priority="379">
      <formula>NOT(AA74=0)</formula>
    </cfRule>
  </conditionalFormatting>
  <conditionalFormatting sqref="AO42">
    <cfRule type="expression" dxfId="10663" priority="344">
      <formula>NOT(AO42=0)</formula>
    </cfRule>
  </conditionalFormatting>
  <conditionalFormatting sqref="AO74">
    <cfRule type="expression" dxfId="10662" priority="343">
      <formula>NOT(AO74=0)</formula>
    </cfRule>
  </conditionalFormatting>
  <conditionalFormatting sqref="AG42">
    <cfRule type="expression" dxfId="10661" priority="270">
      <formula>NOT(AG42=0)</formula>
    </cfRule>
  </conditionalFormatting>
  <conditionalFormatting sqref="AG74">
    <cfRule type="expression" dxfId="10660" priority="269">
      <formula>NOT(AG74=0)</formula>
    </cfRule>
  </conditionalFormatting>
  <conditionalFormatting sqref="AF42">
    <cfRule type="expression" dxfId="10659" priority="268">
      <formula>NOT(AF42=0)</formula>
    </cfRule>
  </conditionalFormatting>
  <conditionalFormatting sqref="AF74">
    <cfRule type="expression" dxfId="10658" priority="267">
      <formula>NOT(AF74=0)</formula>
    </cfRule>
  </conditionalFormatting>
  <conditionalFormatting sqref="S42">
    <cfRule type="expression" dxfId="10657" priority="194">
      <formula>NOT(S42=0)</formula>
    </cfRule>
  </conditionalFormatting>
  <conditionalFormatting sqref="S74">
    <cfRule type="expression" dxfId="10656" priority="193">
      <formula>NOT(S74=0)</formula>
    </cfRule>
  </conditionalFormatting>
  <conditionalFormatting sqref="R42">
    <cfRule type="expression" dxfId="10655" priority="192">
      <formula>NOT(R42=0)</formula>
    </cfRule>
  </conditionalFormatting>
  <conditionalFormatting sqref="R74">
    <cfRule type="expression" dxfId="10654" priority="191">
      <formula>NOT(R74=0)</formula>
    </cfRule>
  </conditionalFormatting>
  <conditionalFormatting sqref="F75">
    <cfRule type="expression" dxfId="10653" priority="188">
      <formula>F74=0</formula>
    </cfRule>
  </conditionalFormatting>
  <conditionalFormatting sqref="G75:AU75">
    <cfRule type="expression" dxfId="10652" priority="187">
      <formula>G74=0</formula>
    </cfRule>
  </conditionalFormatting>
  <conditionalFormatting sqref="F43">
    <cfRule type="expression" dxfId="10651" priority="186">
      <formula>F42=0</formula>
    </cfRule>
  </conditionalFormatting>
  <conditionalFormatting sqref="G43:AU43">
    <cfRule type="expression" dxfId="10650" priority="185">
      <formula>G42=0</formula>
    </cfRule>
  </conditionalFormatting>
  <conditionalFormatting sqref="F14">
    <cfRule type="expression" dxfId="10649" priority="3613" stopIfTrue="1">
      <formula>LEN(TRIM($F$14))=0</formula>
    </cfRule>
  </conditionalFormatting>
  <conditionalFormatting sqref="G14">
    <cfRule type="expression" dxfId="10648" priority="3614" stopIfTrue="1">
      <formula>LEN(TRIM($G$14))=0</formula>
    </cfRule>
  </conditionalFormatting>
  <conditionalFormatting sqref="H14">
    <cfRule type="expression" dxfId="10647" priority="3615" stopIfTrue="1">
      <formula>LEN(TRIM($H$14))=0</formula>
    </cfRule>
  </conditionalFormatting>
  <conditionalFormatting sqref="I14">
    <cfRule type="expression" dxfId="10646" priority="3616" stopIfTrue="1">
      <formula>LEN(TRIM($I$14))=0</formula>
    </cfRule>
  </conditionalFormatting>
  <conditionalFormatting sqref="J14">
    <cfRule type="expression" dxfId="10645" priority="3617" stopIfTrue="1">
      <formula>LEN(TRIM($J$14))=0</formula>
    </cfRule>
  </conditionalFormatting>
  <conditionalFormatting sqref="K14">
    <cfRule type="expression" dxfId="10644" priority="3618" stopIfTrue="1">
      <formula>LEN(TRIM($K$14))=0</formula>
    </cfRule>
  </conditionalFormatting>
  <conditionalFormatting sqref="L14">
    <cfRule type="expression" dxfId="10643" priority="3619" stopIfTrue="1">
      <formula>LEN(TRIM($L$14))=0</formula>
    </cfRule>
  </conditionalFormatting>
  <conditionalFormatting sqref="M14">
    <cfRule type="expression" dxfId="10642" priority="3620" stopIfTrue="1">
      <formula>LEN(TRIM($M$14))=0</formula>
    </cfRule>
  </conditionalFormatting>
  <conditionalFormatting sqref="R14">
    <cfRule type="expression" dxfId="10641" priority="3621" stopIfTrue="1">
      <formula>LEN(TRIM($R$14))=0</formula>
    </cfRule>
  </conditionalFormatting>
  <conditionalFormatting sqref="S14">
    <cfRule type="expression" dxfId="10640" priority="3622" stopIfTrue="1">
      <formula>LEN(TRIM($S$14))=0</formula>
    </cfRule>
  </conditionalFormatting>
  <conditionalFormatting sqref="T14">
    <cfRule type="expression" dxfId="10639" priority="3623" stopIfTrue="1">
      <formula>LEN(TRIM($T$14))=0</formula>
    </cfRule>
  </conditionalFormatting>
  <conditionalFormatting sqref="U14">
    <cfRule type="expression" dxfId="10638" priority="3624" stopIfTrue="1">
      <formula>LEN(TRIM($U$14))=0</formula>
    </cfRule>
  </conditionalFormatting>
  <conditionalFormatting sqref="V14">
    <cfRule type="expression" dxfId="10637" priority="3625" stopIfTrue="1">
      <formula>LEN(TRIM($V$14))=0</formula>
    </cfRule>
  </conditionalFormatting>
  <conditionalFormatting sqref="W14">
    <cfRule type="expression" dxfId="10636" priority="3626" stopIfTrue="1">
      <formula>LEN(TRIM($W$14))=0</formula>
    </cfRule>
  </conditionalFormatting>
  <conditionalFormatting sqref="X14">
    <cfRule type="expression" dxfId="10635" priority="3627" stopIfTrue="1">
      <formula>LEN(TRIM($X$14))=0</formula>
    </cfRule>
  </conditionalFormatting>
  <conditionalFormatting sqref="Y14">
    <cfRule type="expression" dxfId="10634" priority="3628" stopIfTrue="1">
      <formula>LEN(TRIM($Y$14))=0</formula>
    </cfRule>
  </conditionalFormatting>
  <conditionalFormatting sqref="Z14">
    <cfRule type="expression" dxfId="10633" priority="3629" stopIfTrue="1">
      <formula>LEN(TRIM($Z$14))=0</formula>
    </cfRule>
  </conditionalFormatting>
  <conditionalFormatting sqref="AA14">
    <cfRule type="expression" dxfId="10632" priority="3630" stopIfTrue="1">
      <formula>LEN(TRIM($AA$14))=0</formula>
    </cfRule>
  </conditionalFormatting>
  <conditionalFormatting sqref="AF14">
    <cfRule type="expression" dxfId="10631" priority="3631" stopIfTrue="1">
      <formula>LEN(TRIM($AF$14))=0</formula>
    </cfRule>
  </conditionalFormatting>
  <conditionalFormatting sqref="AG14">
    <cfRule type="expression" dxfId="10630" priority="3632" stopIfTrue="1">
      <formula>LEN(TRIM($AG$14))=0</formula>
    </cfRule>
  </conditionalFormatting>
  <conditionalFormatting sqref="AH14">
    <cfRule type="expression" dxfId="10629" priority="3633" stopIfTrue="1">
      <formula>LEN(TRIM($AH$14))=0</formula>
    </cfRule>
  </conditionalFormatting>
  <conditionalFormatting sqref="AI14">
    <cfRule type="expression" dxfId="10628" priority="3634" stopIfTrue="1">
      <formula>LEN(TRIM($AI$14))=0</formula>
    </cfRule>
  </conditionalFormatting>
  <conditionalFormatting sqref="AJ14">
    <cfRule type="expression" dxfId="10627" priority="3635" stopIfTrue="1">
      <formula>LEN(TRIM($AJ$14))=0</formula>
    </cfRule>
  </conditionalFormatting>
  <conditionalFormatting sqref="AK14">
    <cfRule type="expression" dxfId="10626" priority="3636" stopIfTrue="1">
      <formula>LEN(TRIM($AK$14))=0</formula>
    </cfRule>
  </conditionalFormatting>
  <conditionalFormatting sqref="AL14">
    <cfRule type="expression" dxfId="10625" priority="3637" stopIfTrue="1">
      <formula>LEN(TRIM($AL$14))=0</formula>
    </cfRule>
  </conditionalFormatting>
  <conditionalFormatting sqref="AM14">
    <cfRule type="expression" dxfId="10624" priority="3638" stopIfTrue="1">
      <formula>LEN(TRIM($AM$14))=0</formula>
    </cfRule>
  </conditionalFormatting>
  <conditionalFormatting sqref="AN14">
    <cfRule type="expression" dxfId="10623" priority="3639" stopIfTrue="1">
      <formula>LEN(TRIM($AN$14))=0</formula>
    </cfRule>
  </conditionalFormatting>
  <conditionalFormatting sqref="AO14">
    <cfRule type="expression" dxfId="10622" priority="3640" stopIfTrue="1">
      <formula>LEN(TRIM($AO$14))=0</formula>
    </cfRule>
  </conditionalFormatting>
  <conditionalFormatting sqref="AT14">
    <cfRule type="expression" dxfId="10621" priority="3641" stopIfTrue="1">
      <formula>LEN(TRIM($AT$14))=0</formula>
    </cfRule>
  </conditionalFormatting>
  <conditionalFormatting sqref="AU14">
    <cfRule type="expression" dxfId="10620" priority="3642" stopIfTrue="1">
      <formula>LEN(TRIM($AU$14))=0</formula>
    </cfRule>
  </conditionalFormatting>
  <conditionalFormatting sqref="F17">
    <cfRule type="expression" dxfId="10619" priority="3643" stopIfTrue="1">
      <formula>LEN(TRIM($F$17))=0</formula>
    </cfRule>
  </conditionalFormatting>
  <conditionalFormatting sqref="G17">
    <cfRule type="expression" dxfId="10618" priority="3644" stopIfTrue="1">
      <formula>LEN(TRIM($G$17))=0</formula>
    </cfRule>
  </conditionalFormatting>
  <conditionalFormatting sqref="H17">
    <cfRule type="expression" dxfId="10617" priority="3645" stopIfTrue="1">
      <formula>LEN(TRIM($H$17))=0</formula>
    </cfRule>
  </conditionalFormatting>
  <conditionalFormatting sqref="I17">
    <cfRule type="expression" dxfId="10616" priority="3646" stopIfTrue="1">
      <formula>LEN(TRIM($I$17))=0</formula>
    </cfRule>
  </conditionalFormatting>
  <conditionalFormatting sqref="J17">
    <cfRule type="expression" dxfId="10615" priority="3647" stopIfTrue="1">
      <formula>LEN(TRIM($J$17))=0</formula>
    </cfRule>
  </conditionalFormatting>
  <conditionalFormatting sqref="K17">
    <cfRule type="expression" dxfId="10614" priority="3648" stopIfTrue="1">
      <formula>LEN(TRIM($K$17))=0</formula>
    </cfRule>
  </conditionalFormatting>
  <conditionalFormatting sqref="L17">
    <cfRule type="expression" dxfId="10613" priority="3649" stopIfTrue="1">
      <formula>LEN(TRIM($L$17))=0</formula>
    </cfRule>
  </conditionalFormatting>
  <conditionalFormatting sqref="M17">
    <cfRule type="expression" dxfId="10612" priority="3650" stopIfTrue="1">
      <formula>LEN(TRIM($M$17))=0</formula>
    </cfRule>
  </conditionalFormatting>
  <conditionalFormatting sqref="F18">
    <cfRule type="expression" dxfId="10611" priority="3651" stopIfTrue="1">
      <formula>LEN(TRIM($F$18))=0</formula>
    </cfRule>
  </conditionalFormatting>
  <conditionalFormatting sqref="G18">
    <cfRule type="expression" dxfId="10610" priority="3652" stopIfTrue="1">
      <formula>LEN(TRIM($G$18))=0</formula>
    </cfRule>
  </conditionalFormatting>
  <conditionalFormatting sqref="H18">
    <cfRule type="expression" dxfId="10609" priority="3653" stopIfTrue="1">
      <formula>LEN(TRIM($H$18))=0</formula>
    </cfRule>
  </conditionalFormatting>
  <conditionalFormatting sqref="I18">
    <cfRule type="expression" dxfId="10608" priority="3654" stopIfTrue="1">
      <formula>LEN(TRIM($I$18))=0</formula>
    </cfRule>
  </conditionalFormatting>
  <conditionalFormatting sqref="J18">
    <cfRule type="expression" dxfId="10607" priority="3655" stopIfTrue="1">
      <formula>LEN(TRIM($J$18))=0</formula>
    </cfRule>
  </conditionalFormatting>
  <conditionalFormatting sqref="K18">
    <cfRule type="expression" dxfId="10606" priority="3656" stopIfTrue="1">
      <formula>LEN(TRIM($K$18))=0</formula>
    </cfRule>
  </conditionalFormatting>
  <conditionalFormatting sqref="L18">
    <cfRule type="expression" dxfId="10605" priority="3657" stopIfTrue="1">
      <formula>LEN(TRIM($L$18))=0</formula>
    </cfRule>
  </conditionalFormatting>
  <conditionalFormatting sqref="M18">
    <cfRule type="expression" dxfId="10604" priority="3658" stopIfTrue="1">
      <formula>LEN(TRIM($M$18))=0</formula>
    </cfRule>
  </conditionalFormatting>
  <conditionalFormatting sqref="F19">
    <cfRule type="expression" dxfId="10603" priority="3659" stopIfTrue="1">
      <formula>LEN(TRIM($F$19))=0</formula>
    </cfRule>
  </conditionalFormatting>
  <conditionalFormatting sqref="G19">
    <cfRule type="expression" dxfId="10602" priority="3660" stopIfTrue="1">
      <formula>LEN(TRIM($G$19))=0</formula>
    </cfRule>
  </conditionalFormatting>
  <conditionalFormatting sqref="H19">
    <cfRule type="expression" dxfId="10601" priority="3661" stopIfTrue="1">
      <formula>LEN(TRIM($H$19))=0</formula>
    </cfRule>
  </conditionalFormatting>
  <conditionalFormatting sqref="I19">
    <cfRule type="expression" dxfId="10600" priority="3662" stopIfTrue="1">
      <formula>LEN(TRIM($I$19))=0</formula>
    </cfRule>
  </conditionalFormatting>
  <conditionalFormatting sqref="J19">
    <cfRule type="expression" dxfId="10599" priority="3663" stopIfTrue="1">
      <formula>LEN(TRIM($J$19))=0</formula>
    </cfRule>
  </conditionalFormatting>
  <conditionalFormatting sqref="K19">
    <cfRule type="expression" dxfId="10598" priority="3664" stopIfTrue="1">
      <formula>LEN(TRIM($K$19))=0</formula>
    </cfRule>
  </conditionalFormatting>
  <conditionalFormatting sqref="L19">
    <cfRule type="expression" dxfId="10597" priority="3665" stopIfTrue="1">
      <formula>LEN(TRIM($L$19))=0</formula>
    </cfRule>
  </conditionalFormatting>
  <conditionalFormatting sqref="M19">
    <cfRule type="expression" dxfId="10596" priority="3666" stopIfTrue="1">
      <formula>LEN(TRIM($M$19))=0</formula>
    </cfRule>
  </conditionalFormatting>
  <conditionalFormatting sqref="F20">
    <cfRule type="expression" dxfId="10595" priority="3667" stopIfTrue="1">
      <formula>LEN(TRIM($F$20))=0</formula>
    </cfRule>
  </conditionalFormatting>
  <conditionalFormatting sqref="G20">
    <cfRule type="expression" dxfId="10594" priority="3668" stopIfTrue="1">
      <formula>LEN(TRIM($G$20))=0</formula>
    </cfRule>
  </conditionalFormatting>
  <conditionalFormatting sqref="H20">
    <cfRule type="expression" dxfId="10593" priority="3669" stopIfTrue="1">
      <formula>LEN(TRIM($H$20))=0</formula>
    </cfRule>
  </conditionalFormatting>
  <conditionalFormatting sqref="I20">
    <cfRule type="expression" dxfId="10592" priority="3670" stopIfTrue="1">
      <formula>LEN(TRIM($I$20))=0</formula>
    </cfRule>
  </conditionalFormatting>
  <conditionalFormatting sqref="J20">
    <cfRule type="expression" dxfId="10591" priority="3671" stopIfTrue="1">
      <formula>LEN(TRIM($J$20))=0</formula>
    </cfRule>
  </conditionalFormatting>
  <conditionalFormatting sqref="K20">
    <cfRule type="expression" dxfId="10590" priority="3672" stopIfTrue="1">
      <formula>LEN(TRIM($K$20))=0</formula>
    </cfRule>
  </conditionalFormatting>
  <conditionalFormatting sqref="L20">
    <cfRule type="expression" dxfId="10589" priority="3673" stopIfTrue="1">
      <formula>LEN(TRIM($L$20))=0</formula>
    </cfRule>
  </conditionalFormatting>
  <conditionalFormatting sqref="M20">
    <cfRule type="expression" dxfId="10588" priority="3674" stopIfTrue="1">
      <formula>LEN(TRIM($M$20))=0</formula>
    </cfRule>
  </conditionalFormatting>
  <conditionalFormatting sqref="R17">
    <cfRule type="expression" dxfId="10587" priority="3675" stopIfTrue="1">
      <formula>LEN(TRIM($R$17))=0</formula>
    </cfRule>
  </conditionalFormatting>
  <conditionalFormatting sqref="S17">
    <cfRule type="expression" dxfId="10586" priority="3676" stopIfTrue="1">
      <formula>LEN(TRIM($S$17))=0</formula>
    </cfRule>
  </conditionalFormatting>
  <conditionalFormatting sqref="T17">
    <cfRule type="expression" dxfId="10585" priority="3677" stopIfTrue="1">
      <formula>LEN(TRIM($T$17))=0</formula>
    </cfRule>
  </conditionalFormatting>
  <conditionalFormatting sqref="U17">
    <cfRule type="expression" dxfId="10584" priority="3678" stopIfTrue="1">
      <formula>LEN(TRIM($U$17))=0</formula>
    </cfRule>
  </conditionalFormatting>
  <conditionalFormatting sqref="V17">
    <cfRule type="expression" dxfId="10583" priority="3679" stopIfTrue="1">
      <formula>LEN(TRIM($V$17))=0</formula>
    </cfRule>
  </conditionalFormatting>
  <conditionalFormatting sqref="W17">
    <cfRule type="expression" dxfId="10582" priority="3680" stopIfTrue="1">
      <formula>LEN(TRIM($W$17))=0</formula>
    </cfRule>
  </conditionalFormatting>
  <conditionalFormatting sqref="X17">
    <cfRule type="expression" dxfId="10581" priority="3681" stopIfTrue="1">
      <formula>LEN(TRIM($X$17))=0</formula>
    </cfRule>
  </conditionalFormatting>
  <conditionalFormatting sqref="Y17">
    <cfRule type="expression" dxfId="10580" priority="3682" stopIfTrue="1">
      <formula>LEN(TRIM($Y$17))=0</formula>
    </cfRule>
  </conditionalFormatting>
  <conditionalFormatting sqref="Z17">
    <cfRule type="expression" dxfId="10579" priority="3683" stopIfTrue="1">
      <formula>LEN(TRIM($Z$17))=0</formula>
    </cfRule>
  </conditionalFormatting>
  <conditionalFormatting sqref="AA17">
    <cfRule type="expression" dxfId="10578" priority="3684" stopIfTrue="1">
      <formula>LEN(TRIM($AA$17))=0</formula>
    </cfRule>
  </conditionalFormatting>
  <conditionalFormatting sqref="R18">
    <cfRule type="expression" dxfId="10577" priority="3685" stopIfTrue="1">
      <formula>LEN(TRIM($R$18))=0</formula>
    </cfRule>
  </conditionalFormatting>
  <conditionalFormatting sqref="S18">
    <cfRule type="expression" dxfId="10576" priority="3686" stopIfTrue="1">
      <formula>LEN(TRIM($S$18))=0</formula>
    </cfRule>
  </conditionalFormatting>
  <conditionalFormatting sqref="T18">
    <cfRule type="expression" dxfId="10575" priority="3687" stopIfTrue="1">
      <formula>LEN(TRIM($T$18))=0</formula>
    </cfRule>
  </conditionalFormatting>
  <conditionalFormatting sqref="U18">
    <cfRule type="expression" dxfId="10574" priority="3688" stopIfTrue="1">
      <formula>LEN(TRIM($U$18))=0</formula>
    </cfRule>
  </conditionalFormatting>
  <conditionalFormatting sqref="V18">
    <cfRule type="expression" dxfId="10573" priority="3689" stopIfTrue="1">
      <formula>LEN(TRIM($V$18))=0</formula>
    </cfRule>
  </conditionalFormatting>
  <conditionalFormatting sqref="W18">
    <cfRule type="expression" dxfId="10572" priority="3690" stopIfTrue="1">
      <formula>LEN(TRIM($W$18))=0</formula>
    </cfRule>
  </conditionalFormatting>
  <conditionalFormatting sqref="X18">
    <cfRule type="expression" dxfId="10571" priority="3691" stopIfTrue="1">
      <formula>LEN(TRIM($X$18))=0</formula>
    </cfRule>
  </conditionalFormatting>
  <conditionalFormatting sqref="Y18">
    <cfRule type="expression" dxfId="10570" priority="3692" stopIfTrue="1">
      <formula>LEN(TRIM($Y$18))=0</formula>
    </cfRule>
  </conditionalFormatting>
  <conditionalFormatting sqref="Z18">
    <cfRule type="expression" dxfId="10569" priority="3693" stopIfTrue="1">
      <formula>LEN(TRIM($Z$18))=0</formula>
    </cfRule>
  </conditionalFormatting>
  <conditionalFormatting sqref="AA18">
    <cfRule type="expression" dxfId="10568" priority="3694" stopIfTrue="1">
      <formula>LEN(TRIM($AA$18))=0</formula>
    </cfRule>
  </conditionalFormatting>
  <conditionalFormatting sqref="R19">
    <cfRule type="expression" dxfId="10567" priority="3695" stopIfTrue="1">
      <formula>LEN(TRIM($R$19))=0</formula>
    </cfRule>
  </conditionalFormatting>
  <conditionalFormatting sqref="S19">
    <cfRule type="expression" dxfId="10566" priority="3696" stopIfTrue="1">
      <formula>LEN(TRIM($S$19))=0</formula>
    </cfRule>
  </conditionalFormatting>
  <conditionalFormatting sqref="T19">
    <cfRule type="expression" dxfId="10565" priority="3697" stopIfTrue="1">
      <formula>LEN(TRIM($T$19))=0</formula>
    </cfRule>
  </conditionalFormatting>
  <conditionalFormatting sqref="U19">
    <cfRule type="expression" dxfId="10564" priority="3698" stopIfTrue="1">
      <formula>LEN(TRIM($U$19))=0</formula>
    </cfRule>
  </conditionalFormatting>
  <conditionalFormatting sqref="V19">
    <cfRule type="expression" dxfId="10563" priority="3699" stopIfTrue="1">
      <formula>LEN(TRIM($V$19))=0</formula>
    </cfRule>
  </conditionalFormatting>
  <conditionalFormatting sqref="W19">
    <cfRule type="expression" dxfId="10562" priority="3700" stopIfTrue="1">
      <formula>LEN(TRIM($W$19))=0</formula>
    </cfRule>
  </conditionalFormatting>
  <conditionalFormatting sqref="X19">
    <cfRule type="expression" dxfId="10561" priority="3701" stopIfTrue="1">
      <formula>LEN(TRIM($X$19))=0</formula>
    </cfRule>
  </conditionalFormatting>
  <conditionalFormatting sqref="Y19">
    <cfRule type="expression" dxfId="10560" priority="3702" stopIfTrue="1">
      <formula>LEN(TRIM($Y$19))=0</formula>
    </cfRule>
  </conditionalFormatting>
  <conditionalFormatting sqref="Z19">
    <cfRule type="expression" dxfId="10559" priority="3703" stopIfTrue="1">
      <formula>LEN(TRIM($Z$19))=0</formula>
    </cfRule>
  </conditionalFormatting>
  <conditionalFormatting sqref="AA19">
    <cfRule type="expression" dxfId="10558" priority="3704" stopIfTrue="1">
      <formula>LEN(TRIM($AA$19))=0</formula>
    </cfRule>
  </conditionalFormatting>
  <conditionalFormatting sqref="R20">
    <cfRule type="expression" dxfId="10557" priority="3705" stopIfTrue="1">
      <formula>LEN(TRIM($R$20))=0</formula>
    </cfRule>
  </conditionalFormatting>
  <conditionalFormatting sqref="S20">
    <cfRule type="expression" dxfId="10556" priority="3706" stopIfTrue="1">
      <formula>LEN(TRIM($S$20))=0</formula>
    </cfRule>
  </conditionalFormatting>
  <conditionalFormatting sqref="T20">
    <cfRule type="expression" dxfId="10555" priority="3707" stopIfTrue="1">
      <formula>LEN(TRIM($T$20))=0</formula>
    </cfRule>
  </conditionalFormatting>
  <conditionalFormatting sqref="U20">
    <cfRule type="expression" dxfId="10554" priority="3708" stopIfTrue="1">
      <formula>LEN(TRIM($U$20))=0</formula>
    </cfRule>
  </conditionalFormatting>
  <conditionalFormatting sqref="V20">
    <cfRule type="expression" dxfId="10553" priority="3709" stopIfTrue="1">
      <formula>LEN(TRIM($V$20))=0</formula>
    </cfRule>
  </conditionalFormatting>
  <conditionalFormatting sqref="W20">
    <cfRule type="expression" dxfId="10552" priority="3710" stopIfTrue="1">
      <formula>LEN(TRIM($W$20))=0</formula>
    </cfRule>
  </conditionalFormatting>
  <conditionalFormatting sqref="X20">
    <cfRule type="expression" dxfId="10551" priority="3711" stopIfTrue="1">
      <formula>LEN(TRIM($X$20))=0</formula>
    </cfRule>
  </conditionalFormatting>
  <conditionalFormatting sqref="Y20">
    <cfRule type="expression" dxfId="10550" priority="3712" stopIfTrue="1">
      <formula>LEN(TRIM($Y$20))=0</formula>
    </cfRule>
  </conditionalFormatting>
  <conditionalFormatting sqref="Z20">
    <cfRule type="expression" dxfId="10549" priority="3713" stopIfTrue="1">
      <formula>LEN(TRIM($Z$20))=0</formula>
    </cfRule>
  </conditionalFormatting>
  <conditionalFormatting sqref="AA20">
    <cfRule type="expression" dxfId="10548" priority="3714" stopIfTrue="1">
      <formula>LEN(TRIM($AA$20))=0</formula>
    </cfRule>
  </conditionalFormatting>
  <conditionalFormatting sqref="AF17">
    <cfRule type="expression" dxfId="10547" priority="3715" stopIfTrue="1">
      <formula>LEN(TRIM($AF$17))=0</formula>
    </cfRule>
  </conditionalFormatting>
  <conditionalFormatting sqref="AG17">
    <cfRule type="expression" dxfId="10546" priority="3716" stopIfTrue="1">
      <formula>LEN(TRIM($AG$17))=0</formula>
    </cfRule>
  </conditionalFormatting>
  <conditionalFormatting sqref="AH17">
    <cfRule type="expression" dxfId="10545" priority="3717" stopIfTrue="1">
      <formula>LEN(TRIM($AH$17))=0</formula>
    </cfRule>
  </conditionalFormatting>
  <conditionalFormatting sqref="AI17">
    <cfRule type="expression" dxfId="10544" priority="3718" stopIfTrue="1">
      <formula>LEN(TRIM($AI$17))=0</formula>
    </cfRule>
  </conditionalFormatting>
  <conditionalFormatting sqref="AJ17">
    <cfRule type="expression" dxfId="10543" priority="3719" stopIfTrue="1">
      <formula>LEN(TRIM($AJ$17))=0</formula>
    </cfRule>
  </conditionalFormatting>
  <conditionalFormatting sqref="AK17">
    <cfRule type="expression" dxfId="10542" priority="3720" stopIfTrue="1">
      <formula>LEN(TRIM($AK$17))=0</formula>
    </cfRule>
  </conditionalFormatting>
  <conditionalFormatting sqref="AL17">
    <cfRule type="expression" dxfId="10541" priority="3721" stopIfTrue="1">
      <formula>LEN(TRIM($AL$17))=0</formula>
    </cfRule>
  </conditionalFormatting>
  <conditionalFormatting sqref="AM17">
    <cfRule type="expression" dxfId="10540" priority="3722" stopIfTrue="1">
      <formula>LEN(TRIM($AM$17))=0</formula>
    </cfRule>
  </conditionalFormatting>
  <conditionalFormatting sqref="AN17">
    <cfRule type="expression" dxfId="10539" priority="3723" stopIfTrue="1">
      <formula>LEN(TRIM($AN$17))=0</formula>
    </cfRule>
  </conditionalFormatting>
  <conditionalFormatting sqref="AO17">
    <cfRule type="expression" dxfId="10538" priority="3724" stopIfTrue="1">
      <formula>LEN(TRIM($AO$17))=0</formula>
    </cfRule>
  </conditionalFormatting>
  <conditionalFormatting sqref="AF18">
    <cfRule type="expression" dxfId="10537" priority="3725" stopIfTrue="1">
      <formula>LEN(TRIM($AF$18))=0</formula>
    </cfRule>
  </conditionalFormatting>
  <conditionalFormatting sqref="AG18">
    <cfRule type="expression" dxfId="10536" priority="3726" stopIfTrue="1">
      <formula>LEN(TRIM($AG$18))=0</formula>
    </cfRule>
  </conditionalFormatting>
  <conditionalFormatting sqref="AH18">
    <cfRule type="expression" dxfId="10535" priority="3727" stopIfTrue="1">
      <formula>LEN(TRIM($AH$18))=0</formula>
    </cfRule>
  </conditionalFormatting>
  <conditionalFormatting sqref="AI18">
    <cfRule type="expression" dxfId="10534" priority="3728" stopIfTrue="1">
      <formula>LEN(TRIM($AI$18))=0</formula>
    </cfRule>
  </conditionalFormatting>
  <conditionalFormatting sqref="AJ18">
    <cfRule type="expression" dxfId="10533" priority="3729" stopIfTrue="1">
      <formula>LEN(TRIM($AJ$18))=0</formula>
    </cfRule>
  </conditionalFormatting>
  <conditionalFormatting sqref="AK18">
    <cfRule type="expression" dxfId="10532" priority="3730" stopIfTrue="1">
      <formula>LEN(TRIM($AK$18))=0</formula>
    </cfRule>
  </conditionalFormatting>
  <conditionalFormatting sqref="AL18">
    <cfRule type="expression" dxfId="10531" priority="3731" stopIfTrue="1">
      <formula>LEN(TRIM($AL$18))=0</formula>
    </cfRule>
  </conditionalFormatting>
  <conditionalFormatting sqref="AM18">
    <cfRule type="expression" dxfId="10530" priority="3732" stopIfTrue="1">
      <formula>LEN(TRIM($AM$18))=0</formula>
    </cfRule>
  </conditionalFormatting>
  <conditionalFormatting sqref="AN18">
    <cfRule type="expression" dxfId="10529" priority="3733" stopIfTrue="1">
      <formula>LEN(TRIM($AN$18))=0</formula>
    </cfRule>
  </conditionalFormatting>
  <conditionalFormatting sqref="AO18">
    <cfRule type="expression" dxfId="10528" priority="3734" stopIfTrue="1">
      <formula>LEN(TRIM($AO$18))=0</formula>
    </cfRule>
  </conditionalFormatting>
  <conditionalFormatting sqref="AF19">
    <cfRule type="expression" dxfId="10527" priority="3735" stopIfTrue="1">
      <formula>LEN(TRIM($AF$19))=0</formula>
    </cfRule>
  </conditionalFormatting>
  <conditionalFormatting sqref="AG19">
    <cfRule type="expression" dxfId="10526" priority="3736" stopIfTrue="1">
      <formula>LEN(TRIM($AG$19))=0</formula>
    </cfRule>
  </conditionalFormatting>
  <conditionalFormatting sqref="AH19">
    <cfRule type="expression" dxfId="10525" priority="3737" stopIfTrue="1">
      <formula>LEN(TRIM($AH$19))=0</formula>
    </cfRule>
  </conditionalFormatting>
  <conditionalFormatting sqref="AI19">
    <cfRule type="expression" dxfId="10524" priority="3738" stopIfTrue="1">
      <formula>LEN(TRIM($AI$19))=0</formula>
    </cfRule>
  </conditionalFormatting>
  <conditionalFormatting sqref="AJ19">
    <cfRule type="expression" dxfId="10523" priority="3739" stopIfTrue="1">
      <formula>LEN(TRIM($AJ$19))=0</formula>
    </cfRule>
  </conditionalFormatting>
  <conditionalFormatting sqref="AK19">
    <cfRule type="expression" dxfId="10522" priority="3740" stopIfTrue="1">
      <formula>LEN(TRIM($AK$19))=0</formula>
    </cfRule>
  </conditionalFormatting>
  <conditionalFormatting sqref="AL19">
    <cfRule type="expression" dxfId="10521" priority="3741" stopIfTrue="1">
      <formula>LEN(TRIM($AL$19))=0</formula>
    </cfRule>
  </conditionalFormatting>
  <conditionalFormatting sqref="AM19">
    <cfRule type="expression" dxfId="10520" priority="3742" stopIfTrue="1">
      <formula>LEN(TRIM($AM$19))=0</formula>
    </cfRule>
  </conditionalFormatting>
  <conditionalFormatting sqref="AN19">
    <cfRule type="expression" dxfId="10519" priority="3743" stopIfTrue="1">
      <formula>LEN(TRIM($AN$19))=0</formula>
    </cfRule>
  </conditionalFormatting>
  <conditionalFormatting sqref="AO19">
    <cfRule type="expression" dxfId="10518" priority="3744" stopIfTrue="1">
      <formula>LEN(TRIM($AO$19))=0</formula>
    </cfRule>
  </conditionalFormatting>
  <conditionalFormatting sqref="AF20">
    <cfRule type="expression" dxfId="10517" priority="3745" stopIfTrue="1">
      <formula>LEN(TRIM($AF$20))=0</formula>
    </cfRule>
  </conditionalFormatting>
  <conditionalFormatting sqref="AG20">
    <cfRule type="expression" dxfId="10516" priority="3746" stopIfTrue="1">
      <formula>LEN(TRIM($AG$20))=0</formula>
    </cfRule>
  </conditionalFormatting>
  <conditionalFormatting sqref="AH20">
    <cfRule type="expression" dxfId="10515" priority="3747" stopIfTrue="1">
      <formula>LEN(TRIM($AH$20))=0</formula>
    </cfRule>
  </conditionalFormatting>
  <conditionalFormatting sqref="AI20">
    <cfRule type="expression" dxfId="10514" priority="3748" stopIfTrue="1">
      <formula>LEN(TRIM($AI$20))=0</formula>
    </cfRule>
  </conditionalFormatting>
  <conditionalFormatting sqref="AJ20">
    <cfRule type="expression" dxfId="10513" priority="3749" stopIfTrue="1">
      <formula>LEN(TRIM($AJ$20))=0</formula>
    </cfRule>
  </conditionalFormatting>
  <conditionalFormatting sqref="AK20">
    <cfRule type="expression" dxfId="10512" priority="3750" stopIfTrue="1">
      <formula>LEN(TRIM($AK$20))=0</formula>
    </cfRule>
  </conditionalFormatting>
  <conditionalFormatting sqref="AL20">
    <cfRule type="expression" dxfId="10511" priority="3751" stopIfTrue="1">
      <formula>LEN(TRIM($AL$20))=0</formula>
    </cfRule>
  </conditionalFormatting>
  <conditionalFormatting sqref="AM20">
    <cfRule type="expression" dxfId="10510" priority="3752" stopIfTrue="1">
      <formula>LEN(TRIM($AM$20))=0</formula>
    </cfRule>
  </conditionalFormatting>
  <conditionalFormatting sqref="AN20">
    <cfRule type="expression" dxfId="10509" priority="3753" stopIfTrue="1">
      <formula>LEN(TRIM($AN$20))=0</formula>
    </cfRule>
  </conditionalFormatting>
  <conditionalFormatting sqref="AO20">
    <cfRule type="expression" dxfId="10508" priority="3754" stopIfTrue="1">
      <formula>LEN(TRIM($AO$20))=0</formula>
    </cfRule>
  </conditionalFormatting>
  <conditionalFormatting sqref="AT17">
    <cfRule type="expression" dxfId="10507" priority="3755" stopIfTrue="1">
      <formula>LEN(TRIM($AT$17))=0</formula>
    </cfRule>
  </conditionalFormatting>
  <conditionalFormatting sqref="AU17">
    <cfRule type="expression" dxfId="10506" priority="3756" stopIfTrue="1">
      <formula>LEN(TRIM($AU$17))=0</formula>
    </cfRule>
  </conditionalFormatting>
  <conditionalFormatting sqref="AT18">
    <cfRule type="expression" dxfId="10505" priority="3757" stopIfTrue="1">
      <formula>LEN(TRIM($AT$18))=0</formula>
    </cfRule>
  </conditionalFormatting>
  <conditionalFormatting sqref="AU18">
    <cfRule type="expression" dxfId="10504" priority="3758" stopIfTrue="1">
      <formula>LEN(TRIM($AU$18))=0</formula>
    </cfRule>
  </conditionalFormatting>
  <conditionalFormatting sqref="AT19">
    <cfRule type="expression" dxfId="10503" priority="3759" stopIfTrue="1">
      <formula>LEN(TRIM($AT$19))=0</formula>
    </cfRule>
  </conditionalFormatting>
  <conditionalFormatting sqref="AU19">
    <cfRule type="expression" dxfId="10502" priority="3760" stopIfTrue="1">
      <formula>LEN(TRIM($AU$19))=0</formula>
    </cfRule>
  </conditionalFormatting>
  <conditionalFormatting sqref="AT20">
    <cfRule type="expression" dxfId="10501" priority="3761" stopIfTrue="1">
      <formula>LEN(TRIM($AT$20))=0</formula>
    </cfRule>
  </conditionalFormatting>
  <conditionalFormatting sqref="AU20">
    <cfRule type="expression" dxfId="10500" priority="3762" stopIfTrue="1">
      <formula>LEN(TRIM($AU$20))=0</formula>
    </cfRule>
  </conditionalFormatting>
  <conditionalFormatting sqref="F22">
    <cfRule type="expression" dxfId="10499" priority="3763" stopIfTrue="1">
      <formula>LEN(TRIM($F$22))=0</formula>
    </cfRule>
  </conditionalFormatting>
  <conditionalFormatting sqref="G22">
    <cfRule type="expression" dxfId="10498" priority="3764" stopIfTrue="1">
      <formula>LEN(TRIM($G$22))=0</formula>
    </cfRule>
  </conditionalFormatting>
  <conditionalFormatting sqref="H22">
    <cfRule type="expression" dxfId="10497" priority="3765" stopIfTrue="1">
      <formula>LEN(TRIM($H$22))=0</formula>
    </cfRule>
  </conditionalFormatting>
  <conditionalFormatting sqref="I22">
    <cfRule type="expression" dxfId="10496" priority="3766" stopIfTrue="1">
      <formula>LEN(TRIM($I$22))=0</formula>
    </cfRule>
  </conditionalFormatting>
  <conditionalFormatting sqref="J22">
    <cfRule type="expression" dxfId="10495" priority="3767" stopIfTrue="1">
      <formula>LEN(TRIM($J$22))=0</formula>
    </cfRule>
  </conditionalFormatting>
  <conditionalFormatting sqref="K22">
    <cfRule type="expression" dxfId="10494" priority="3768" stopIfTrue="1">
      <formula>LEN(TRIM($K$22))=0</formula>
    </cfRule>
  </conditionalFormatting>
  <conditionalFormatting sqref="L22">
    <cfRule type="expression" dxfId="10493" priority="3769" stopIfTrue="1">
      <formula>LEN(TRIM($L$22))=0</formula>
    </cfRule>
  </conditionalFormatting>
  <conditionalFormatting sqref="M22">
    <cfRule type="expression" dxfId="10492" priority="3770" stopIfTrue="1">
      <formula>LEN(TRIM($M$22))=0</formula>
    </cfRule>
  </conditionalFormatting>
  <conditionalFormatting sqref="F23">
    <cfRule type="expression" dxfId="10491" priority="3771" stopIfTrue="1">
      <formula>LEN(TRIM($F$23))=0</formula>
    </cfRule>
  </conditionalFormatting>
  <conditionalFormatting sqref="G23">
    <cfRule type="expression" dxfId="10490" priority="3772" stopIfTrue="1">
      <formula>LEN(TRIM($G$23))=0</formula>
    </cfRule>
  </conditionalFormatting>
  <conditionalFormatting sqref="H23">
    <cfRule type="expression" dxfId="10489" priority="3773" stopIfTrue="1">
      <formula>LEN(TRIM($H$23))=0</formula>
    </cfRule>
  </conditionalFormatting>
  <conditionalFormatting sqref="I23">
    <cfRule type="expression" dxfId="10488" priority="3774" stopIfTrue="1">
      <formula>LEN(TRIM($I$23))=0</formula>
    </cfRule>
  </conditionalFormatting>
  <conditionalFormatting sqref="J23">
    <cfRule type="expression" dxfId="10487" priority="3775" stopIfTrue="1">
      <formula>LEN(TRIM($J$23))=0</formula>
    </cfRule>
  </conditionalFormatting>
  <conditionalFormatting sqref="K23">
    <cfRule type="expression" dxfId="10486" priority="3776" stopIfTrue="1">
      <formula>LEN(TRIM($K$23))=0</formula>
    </cfRule>
  </conditionalFormatting>
  <conditionalFormatting sqref="L23">
    <cfRule type="expression" dxfId="10485" priority="3777" stopIfTrue="1">
      <formula>LEN(TRIM($L$23))=0</formula>
    </cfRule>
  </conditionalFormatting>
  <conditionalFormatting sqref="M23">
    <cfRule type="expression" dxfId="10484" priority="3778" stopIfTrue="1">
      <formula>LEN(TRIM($M$23))=0</formula>
    </cfRule>
  </conditionalFormatting>
  <conditionalFormatting sqref="F24">
    <cfRule type="expression" dxfId="10483" priority="3779" stopIfTrue="1">
      <formula>LEN(TRIM($F$24))=0</formula>
    </cfRule>
  </conditionalFormatting>
  <conditionalFormatting sqref="G24">
    <cfRule type="expression" dxfId="10482" priority="3780" stopIfTrue="1">
      <formula>LEN(TRIM($G$24))=0</formula>
    </cfRule>
  </conditionalFormatting>
  <conditionalFormatting sqref="H24">
    <cfRule type="expression" dxfId="10481" priority="3781" stopIfTrue="1">
      <formula>LEN(TRIM($H$24))=0</formula>
    </cfRule>
  </conditionalFormatting>
  <conditionalFormatting sqref="I24">
    <cfRule type="expression" dxfId="10480" priority="3782" stopIfTrue="1">
      <formula>LEN(TRIM($I$24))=0</formula>
    </cfRule>
  </conditionalFormatting>
  <conditionalFormatting sqref="J24">
    <cfRule type="expression" dxfId="10479" priority="3783" stopIfTrue="1">
      <formula>LEN(TRIM($J$24))=0</formula>
    </cfRule>
  </conditionalFormatting>
  <conditionalFormatting sqref="K24">
    <cfRule type="expression" dxfId="10478" priority="3784" stopIfTrue="1">
      <formula>LEN(TRIM($K$24))=0</formula>
    </cfRule>
  </conditionalFormatting>
  <conditionalFormatting sqref="L24">
    <cfRule type="expression" dxfId="10477" priority="3785" stopIfTrue="1">
      <formula>LEN(TRIM($L$24))=0</formula>
    </cfRule>
  </conditionalFormatting>
  <conditionalFormatting sqref="M24">
    <cfRule type="expression" dxfId="10476" priority="3786" stopIfTrue="1">
      <formula>LEN(TRIM($M$24))=0</formula>
    </cfRule>
  </conditionalFormatting>
  <conditionalFormatting sqref="F25">
    <cfRule type="expression" dxfId="10475" priority="3787" stopIfTrue="1">
      <formula>LEN(TRIM($F$25))=0</formula>
    </cfRule>
  </conditionalFormatting>
  <conditionalFormatting sqref="G25">
    <cfRule type="expression" dxfId="10474" priority="3788" stopIfTrue="1">
      <formula>LEN(TRIM($G$25))=0</formula>
    </cfRule>
  </conditionalFormatting>
  <conditionalFormatting sqref="H25">
    <cfRule type="expression" dxfId="10473" priority="3789" stopIfTrue="1">
      <formula>LEN(TRIM($H$25))=0</formula>
    </cfRule>
  </conditionalFormatting>
  <conditionalFormatting sqref="I25">
    <cfRule type="expression" dxfId="10472" priority="3790" stopIfTrue="1">
      <formula>LEN(TRIM($I$25))=0</formula>
    </cfRule>
  </conditionalFormatting>
  <conditionalFormatting sqref="J25">
    <cfRule type="expression" dxfId="10471" priority="3791" stopIfTrue="1">
      <formula>LEN(TRIM($J$25))=0</formula>
    </cfRule>
  </conditionalFormatting>
  <conditionalFormatting sqref="K25">
    <cfRule type="expression" dxfId="10470" priority="3792" stopIfTrue="1">
      <formula>LEN(TRIM($K$25))=0</formula>
    </cfRule>
  </conditionalFormatting>
  <conditionalFormatting sqref="L25">
    <cfRule type="expression" dxfId="10469" priority="3793" stopIfTrue="1">
      <formula>LEN(TRIM($L$25))=0</formula>
    </cfRule>
  </conditionalFormatting>
  <conditionalFormatting sqref="M25">
    <cfRule type="expression" dxfId="10468" priority="3794" stopIfTrue="1">
      <formula>LEN(TRIM($M$25))=0</formula>
    </cfRule>
  </conditionalFormatting>
  <conditionalFormatting sqref="R22">
    <cfRule type="expression" dxfId="10467" priority="3795" stopIfTrue="1">
      <formula>LEN(TRIM($R$22))=0</formula>
    </cfRule>
  </conditionalFormatting>
  <conditionalFormatting sqref="S22">
    <cfRule type="expression" dxfId="10466" priority="3796" stopIfTrue="1">
      <formula>LEN(TRIM($S$22))=0</formula>
    </cfRule>
  </conditionalFormatting>
  <conditionalFormatting sqref="T22">
    <cfRule type="expression" dxfId="10465" priority="3797" stopIfTrue="1">
      <formula>LEN(TRIM($T$22))=0</formula>
    </cfRule>
  </conditionalFormatting>
  <conditionalFormatting sqref="U22">
    <cfRule type="expression" dxfId="10464" priority="3798" stopIfTrue="1">
      <formula>LEN(TRIM($U$22))=0</formula>
    </cfRule>
  </conditionalFormatting>
  <conditionalFormatting sqref="V22">
    <cfRule type="expression" dxfId="10463" priority="3799" stopIfTrue="1">
      <formula>LEN(TRIM($V$22))=0</formula>
    </cfRule>
  </conditionalFormatting>
  <conditionalFormatting sqref="W22">
    <cfRule type="expression" dxfId="10462" priority="3800" stopIfTrue="1">
      <formula>LEN(TRIM($W$22))=0</formula>
    </cfRule>
  </conditionalFormatting>
  <conditionalFormatting sqref="X22">
    <cfRule type="expression" dxfId="10461" priority="3801" stopIfTrue="1">
      <formula>LEN(TRIM($X$22))=0</formula>
    </cfRule>
  </conditionalFormatting>
  <conditionalFormatting sqref="Y22">
    <cfRule type="expression" dxfId="10460" priority="3802" stopIfTrue="1">
      <formula>LEN(TRIM($Y$22))=0</formula>
    </cfRule>
  </conditionalFormatting>
  <conditionalFormatting sqref="Z22">
    <cfRule type="expression" dxfId="10459" priority="3803" stopIfTrue="1">
      <formula>LEN(TRIM($Z$22))=0</formula>
    </cfRule>
  </conditionalFormatting>
  <conditionalFormatting sqref="AA22">
    <cfRule type="expression" dxfId="10458" priority="3804" stopIfTrue="1">
      <formula>LEN(TRIM($AA$22))=0</formula>
    </cfRule>
  </conditionalFormatting>
  <conditionalFormatting sqref="R23">
    <cfRule type="expression" dxfId="10457" priority="3805" stopIfTrue="1">
      <formula>LEN(TRIM($R$23))=0</formula>
    </cfRule>
  </conditionalFormatting>
  <conditionalFormatting sqref="S23">
    <cfRule type="expression" dxfId="10456" priority="3806" stopIfTrue="1">
      <formula>LEN(TRIM($S$23))=0</formula>
    </cfRule>
  </conditionalFormatting>
  <conditionalFormatting sqref="T23">
    <cfRule type="expression" dxfId="10455" priority="3807" stopIfTrue="1">
      <formula>LEN(TRIM($T$23))=0</formula>
    </cfRule>
  </conditionalFormatting>
  <conditionalFormatting sqref="U23">
    <cfRule type="expression" dxfId="10454" priority="3808" stopIfTrue="1">
      <formula>LEN(TRIM($U$23))=0</formula>
    </cfRule>
  </conditionalFormatting>
  <conditionalFormatting sqref="V23">
    <cfRule type="expression" dxfId="10453" priority="3809" stopIfTrue="1">
      <formula>LEN(TRIM($V$23))=0</formula>
    </cfRule>
  </conditionalFormatting>
  <conditionalFormatting sqref="W23">
    <cfRule type="expression" dxfId="10452" priority="3810" stopIfTrue="1">
      <formula>LEN(TRIM($W$23))=0</formula>
    </cfRule>
  </conditionalFormatting>
  <conditionalFormatting sqref="X23">
    <cfRule type="expression" dxfId="10451" priority="3811" stopIfTrue="1">
      <formula>LEN(TRIM($X$23))=0</formula>
    </cfRule>
  </conditionalFormatting>
  <conditionalFormatting sqref="Y23">
    <cfRule type="expression" dxfId="10450" priority="3812" stopIfTrue="1">
      <formula>LEN(TRIM($Y$23))=0</formula>
    </cfRule>
  </conditionalFormatting>
  <conditionalFormatting sqref="Z23">
    <cfRule type="expression" dxfId="10449" priority="3813" stopIfTrue="1">
      <formula>LEN(TRIM($Z$23))=0</formula>
    </cfRule>
  </conditionalFormatting>
  <conditionalFormatting sqref="AA23">
    <cfRule type="expression" dxfId="10448" priority="3814" stopIfTrue="1">
      <formula>LEN(TRIM($AA$23))=0</formula>
    </cfRule>
  </conditionalFormatting>
  <conditionalFormatting sqref="R24">
    <cfRule type="expression" dxfId="10447" priority="3815" stopIfTrue="1">
      <formula>LEN(TRIM($R$24))=0</formula>
    </cfRule>
  </conditionalFormatting>
  <conditionalFormatting sqref="S24">
    <cfRule type="expression" dxfId="10446" priority="3816" stopIfTrue="1">
      <formula>LEN(TRIM($S$24))=0</formula>
    </cfRule>
  </conditionalFormatting>
  <conditionalFormatting sqref="T24">
    <cfRule type="expression" dxfId="10445" priority="3817" stopIfTrue="1">
      <formula>LEN(TRIM($T$24))=0</formula>
    </cfRule>
  </conditionalFormatting>
  <conditionalFormatting sqref="U24">
    <cfRule type="expression" dxfId="10444" priority="3818" stopIfTrue="1">
      <formula>LEN(TRIM($U$24))=0</formula>
    </cfRule>
  </conditionalFormatting>
  <conditionalFormatting sqref="V24">
    <cfRule type="expression" dxfId="10443" priority="3819" stopIfTrue="1">
      <formula>LEN(TRIM($V$24))=0</formula>
    </cfRule>
  </conditionalFormatting>
  <conditionalFormatting sqref="W24">
    <cfRule type="expression" dxfId="10442" priority="3820" stopIfTrue="1">
      <formula>LEN(TRIM($W$24))=0</formula>
    </cfRule>
  </conditionalFormatting>
  <conditionalFormatting sqref="X24">
    <cfRule type="expression" dxfId="10441" priority="3821" stopIfTrue="1">
      <formula>LEN(TRIM($X$24))=0</formula>
    </cfRule>
  </conditionalFormatting>
  <conditionalFormatting sqref="Y24">
    <cfRule type="expression" dxfId="10440" priority="3822" stopIfTrue="1">
      <formula>LEN(TRIM($Y$24))=0</formula>
    </cfRule>
  </conditionalFormatting>
  <conditionalFormatting sqref="Z24">
    <cfRule type="expression" dxfId="10439" priority="3823" stopIfTrue="1">
      <formula>LEN(TRIM($Z$24))=0</formula>
    </cfRule>
  </conditionalFormatting>
  <conditionalFormatting sqref="AA24">
    <cfRule type="expression" dxfId="10438" priority="3824" stopIfTrue="1">
      <formula>LEN(TRIM($AA$24))=0</formula>
    </cfRule>
  </conditionalFormatting>
  <conditionalFormatting sqref="R25">
    <cfRule type="expression" dxfId="10437" priority="3825" stopIfTrue="1">
      <formula>LEN(TRIM($R$25))=0</formula>
    </cfRule>
  </conditionalFormatting>
  <conditionalFormatting sqref="S25">
    <cfRule type="expression" dxfId="10436" priority="3826" stopIfTrue="1">
      <formula>LEN(TRIM($S$25))=0</formula>
    </cfRule>
  </conditionalFormatting>
  <conditionalFormatting sqref="T25">
    <cfRule type="expression" dxfId="10435" priority="3827" stopIfTrue="1">
      <formula>LEN(TRIM($T$25))=0</formula>
    </cfRule>
  </conditionalFormatting>
  <conditionalFormatting sqref="U25">
    <cfRule type="expression" dxfId="10434" priority="3828" stopIfTrue="1">
      <formula>LEN(TRIM($U$25))=0</formula>
    </cfRule>
  </conditionalFormatting>
  <conditionalFormatting sqref="V25">
    <cfRule type="expression" dxfId="10433" priority="3829" stopIfTrue="1">
      <formula>LEN(TRIM($V$25))=0</formula>
    </cfRule>
  </conditionalFormatting>
  <conditionalFormatting sqref="W25">
    <cfRule type="expression" dxfId="10432" priority="3830" stopIfTrue="1">
      <formula>LEN(TRIM($W$25))=0</formula>
    </cfRule>
  </conditionalFormatting>
  <conditionalFormatting sqref="X25">
    <cfRule type="expression" dxfId="10431" priority="3831" stopIfTrue="1">
      <formula>LEN(TRIM($X$25))=0</formula>
    </cfRule>
  </conditionalFormatting>
  <conditionalFormatting sqref="Y25">
    <cfRule type="expression" dxfId="10430" priority="3832" stopIfTrue="1">
      <formula>LEN(TRIM($Y$25))=0</formula>
    </cfRule>
  </conditionalFormatting>
  <conditionalFormatting sqref="Z25">
    <cfRule type="expression" dxfId="10429" priority="3833" stopIfTrue="1">
      <formula>LEN(TRIM($Z$25))=0</formula>
    </cfRule>
  </conditionalFormatting>
  <conditionalFormatting sqref="AA25">
    <cfRule type="expression" dxfId="10428" priority="3834" stopIfTrue="1">
      <formula>LEN(TRIM($AA$25))=0</formula>
    </cfRule>
  </conditionalFormatting>
  <conditionalFormatting sqref="AF22">
    <cfRule type="expression" dxfId="10427" priority="3835" stopIfTrue="1">
      <formula>LEN(TRIM($AF$22))=0</formula>
    </cfRule>
  </conditionalFormatting>
  <conditionalFormatting sqref="AG22">
    <cfRule type="expression" dxfId="10426" priority="3836" stopIfTrue="1">
      <formula>LEN(TRIM($AG$22))=0</formula>
    </cfRule>
  </conditionalFormatting>
  <conditionalFormatting sqref="AH22">
    <cfRule type="expression" dxfId="10425" priority="3837" stopIfTrue="1">
      <formula>LEN(TRIM($AH$22))=0</formula>
    </cfRule>
  </conditionalFormatting>
  <conditionalFormatting sqref="AI22">
    <cfRule type="expression" dxfId="10424" priority="3838" stopIfTrue="1">
      <formula>LEN(TRIM($AI$22))=0</formula>
    </cfRule>
  </conditionalFormatting>
  <conditionalFormatting sqref="AJ22">
    <cfRule type="expression" dxfId="10423" priority="3839" stopIfTrue="1">
      <formula>LEN(TRIM($AJ$22))=0</formula>
    </cfRule>
  </conditionalFormatting>
  <conditionalFormatting sqref="AK22">
    <cfRule type="expression" dxfId="10422" priority="3840" stopIfTrue="1">
      <formula>LEN(TRIM($AK$22))=0</formula>
    </cfRule>
  </conditionalFormatting>
  <conditionalFormatting sqref="AL22">
    <cfRule type="expression" dxfId="10421" priority="3841" stopIfTrue="1">
      <formula>LEN(TRIM($AL$22))=0</formula>
    </cfRule>
  </conditionalFormatting>
  <conditionalFormatting sqref="AM22">
    <cfRule type="expression" dxfId="10420" priority="3842" stopIfTrue="1">
      <formula>LEN(TRIM($AM$22))=0</formula>
    </cfRule>
  </conditionalFormatting>
  <conditionalFormatting sqref="AN22">
    <cfRule type="expression" dxfId="10419" priority="3843" stopIfTrue="1">
      <formula>LEN(TRIM($AN$22))=0</formula>
    </cfRule>
  </conditionalFormatting>
  <conditionalFormatting sqref="AO22">
    <cfRule type="expression" dxfId="10418" priority="3844" stopIfTrue="1">
      <formula>LEN(TRIM($AO$22))=0</formula>
    </cfRule>
  </conditionalFormatting>
  <conditionalFormatting sqref="AF23">
    <cfRule type="expression" dxfId="10417" priority="3845" stopIfTrue="1">
      <formula>LEN(TRIM($AF$23))=0</formula>
    </cfRule>
  </conditionalFormatting>
  <conditionalFormatting sqref="AG23">
    <cfRule type="expression" dxfId="10416" priority="3846" stopIfTrue="1">
      <formula>LEN(TRIM($AG$23))=0</formula>
    </cfRule>
  </conditionalFormatting>
  <conditionalFormatting sqref="AH23">
    <cfRule type="expression" dxfId="10415" priority="3847" stopIfTrue="1">
      <formula>LEN(TRIM($AH$23))=0</formula>
    </cfRule>
  </conditionalFormatting>
  <conditionalFormatting sqref="AI23">
    <cfRule type="expression" dxfId="10414" priority="3848" stopIfTrue="1">
      <formula>LEN(TRIM($AI$23))=0</formula>
    </cfRule>
  </conditionalFormatting>
  <conditionalFormatting sqref="AJ23">
    <cfRule type="expression" dxfId="10413" priority="3849" stopIfTrue="1">
      <formula>LEN(TRIM($AJ$23))=0</formula>
    </cfRule>
  </conditionalFormatting>
  <conditionalFormatting sqref="AK23">
    <cfRule type="expression" dxfId="10412" priority="3850" stopIfTrue="1">
      <formula>LEN(TRIM($AK$23))=0</formula>
    </cfRule>
  </conditionalFormatting>
  <conditionalFormatting sqref="AL23">
    <cfRule type="expression" dxfId="10411" priority="3851" stopIfTrue="1">
      <formula>LEN(TRIM($AL$23))=0</formula>
    </cfRule>
  </conditionalFormatting>
  <conditionalFormatting sqref="AM23">
    <cfRule type="expression" dxfId="10410" priority="3852" stopIfTrue="1">
      <formula>LEN(TRIM($AM$23))=0</formula>
    </cfRule>
  </conditionalFormatting>
  <conditionalFormatting sqref="AN23">
    <cfRule type="expression" dxfId="10409" priority="3853" stopIfTrue="1">
      <formula>LEN(TRIM($AN$23))=0</formula>
    </cfRule>
  </conditionalFormatting>
  <conditionalFormatting sqref="AO23">
    <cfRule type="expression" dxfId="10408" priority="3854" stopIfTrue="1">
      <formula>LEN(TRIM($AO$23))=0</formula>
    </cfRule>
  </conditionalFormatting>
  <conditionalFormatting sqref="AF24">
    <cfRule type="expression" dxfId="10407" priority="3855" stopIfTrue="1">
      <formula>LEN(TRIM($AF$24))=0</formula>
    </cfRule>
  </conditionalFormatting>
  <conditionalFormatting sqref="AG24">
    <cfRule type="expression" dxfId="10406" priority="3856" stopIfTrue="1">
      <formula>LEN(TRIM($AG$24))=0</formula>
    </cfRule>
  </conditionalFormatting>
  <conditionalFormatting sqref="AH24">
    <cfRule type="expression" dxfId="10405" priority="3857" stopIfTrue="1">
      <formula>LEN(TRIM($AH$24))=0</formula>
    </cfRule>
  </conditionalFormatting>
  <conditionalFormatting sqref="AI24">
    <cfRule type="expression" dxfId="10404" priority="3858" stopIfTrue="1">
      <formula>LEN(TRIM($AI$24))=0</formula>
    </cfRule>
  </conditionalFormatting>
  <conditionalFormatting sqref="AJ24">
    <cfRule type="expression" dxfId="10403" priority="3859" stopIfTrue="1">
      <formula>LEN(TRIM($AJ$24))=0</formula>
    </cfRule>
  </conditionalFormatting>
  <conditionalFormatting sqref="AK24">
    <cfRule type="expression" dxfId="10402" priority="3860" stopIfTrue="1">
      <formula>LEN(TRIM($AK$24))=0</formula>
    </cfRule>
  </conditionalFormatting>
  <conditionalFormatting sqref="AL24">
    <cfRule type="expression" dxfId="10401" priority="3861" stopIfTrue="1">
      <formula>LEN(TRIM($AL$24))=0</formula>
    </cfRule>
  </conditionalFormatting>
  <conditionalFormatting sqref="AM24">
    <cfRule type="expression" dxfId="10400" priority="3862" stopIfTrue="1">
      <formula>LEN(TRIM($AM$24))=0</formula>
    </cfRule>
  </conditionalFormatting>
  <conditionalFormatting sqref="AN24">
    <cfRule type="expression" dxfId="10399" priority="3863" stopIfTrue="1">
      <formula>LEN(TRIM($AN$24))=0</formula>
    </cfRule>
  </conditionalFormatting>
  <conditionalFormatting sqref="AO24">
    <cfRule type="expression" dxfId="10398" priority="3864" stopIfTrue="1">
      <formula>LEN(TRIM($AO$24))=0</formula>
    </cfRule>
  </conditionalFormatting>
  <conditionalFormatting sqref="AF25">
    <cfRule type="expression" dxfId="10397" priority="3865" stopIfTrue="1">
      <formula>LEN(TRIM($AF$25))=0</formula>
    </cfRule>
  </conditionalFormatting>
  <conditionalFormatting sqref="AG25">
    <cfRule type="expression" dxfId="10396" priority="3866" stopIfTrue="1">
      <formula>LEN(TRIM($AG$25))=0</formula>
    </cfRule>
  </conditionalFormatting>
  <conditionalFormatting sqref="AH25">
    <cfRule type="expression" dxfId="10395" priority="3867" stopIfTrue="1">
      <formula>LEN(TRIM($AH$25))=0</formula>
    </cfRule>
  </conditionalFormatting>
  <conditionalFormatting sqref="AI25">
    <cfRule type="expression" dxfId="10394" priority="3868" stopIfTrue="1">
      <formula>LEN(TRIM($AI$25))=0</formula>
    </cfRule>
  </conditionalFormatting>
  <conditionalFormatting sqref="AJ25">
    <cfRule type="expression" dxfId="10393" priority="3869" stopIfTrue="1">
      <formula>LEN(TRIM($AJ$25))=0</formula>
    </cfRule>
  </conditionalFormatting>
  <conditionalFormatting sqref="AK25">
    <cfRule type="expression" dxfId="10392" priority="3870" stopIfTrue="1">
      <formula>LEN(TRIM($AK$25))=0</formula>
    </cfRule>
  </conditionalFormatting>
  <conditionalFormatting sqref="AL25">
    <cfRule type="expression" dxfId="10391" priority="3871" stopIfTrue="1">
      <formula>LEN(TRIM($AL$25))=0</formula>
    </cfRule>
  </conditionalFormatting>
  <conditionalFormatting sqref="AM25">
    <cfRule type="expression" dxfId="10390" priority="3872" stopIfTrue="1">
      <formula>LEN(TRIM($AM$25))=0</formula>
    </cfRule>
  </conditionalFormatting>
  <conditionalFormatting sqref="AN25">
    <cfRule type="expression" dxfId="10389" priority="3873" stopIfTrue="1">
      <formula>LEN(TRIM($AN$25))=0</formula>
    </cfRule>
  </conditionalFormatting>
  <conditionalFormatting sqref="AO25">
    <cfRule type="expression" dxfId="10388" priority="3874" stopIfTrue="1">
      <formula>LEN(TRIM($AO$25))=0</formula>
    </cfRule>
  </conditionalFormatting>
  <conditionalFormatting sqref="AT22">
    <cfRule type="expression" dxfId="10387" priority="3875" stopIfTrue="1">
      <formula>LEN(TRIM($AT$22))=0</formula>
    </cfRule>
  </conditionalFormatting>
  <conditionalFormatting sqref="AU22">
    <cfRule type="expression" dxfId="10386" priority="3876" stopIfTrue="1">
      <formula>LEN(TRIM($AU$22))=0</formula>
    </cfRule>
  </conditionalFormatting>
  <conditionalFormatting sqref="AT23">
    <cfRule type="expression" dxfId="10385" priority="3877" stopIfTrue="1">
      <formula>LEN(TRIM($AT$23))=0</formula>
    </cfRule>
  </conditionalFormatting>
  <conditionalFormatting sqref="AU23">
    <cfRule type="expression" dxfId="10384" priority="3878" stopIfTrue="1">
      <formula>LEN(TRIM($AU$23))=0</formula>
    </cfRule>
  </conditionalFormatting>
  <conditionalFormatting sqref="AT24">
    <cfRule type="expression" dxfId="10383" priority="3879" stopIfTrue="1">
      <formula>LEN(TRIM($AT$24))=0</formula>
    </cfRule>
  </conditionalFormatting>
  <conditionalFormatting sqref="AU24">
    <cfRule type="expression" dxfId="10382" priority="3880" stopIfTrue="1">
      <formula>LEN(TRIM($AU$24))=0</formula>
    </cfRule>
  </conditionalFormatting>
  <conditionalFormatting sqref="AT25">
    <cfRule type="expression" dxfId="10381" priority="3881" stopIfTrue="1">
      <formula>LEN(TRIM($AT$25))=0</formula>
    </cfRule>
  </conditionalFormatting>
  <conditionalFormatting sqref="AU25">
    <cfRule type="expression" dxfId="10380" priority="3882" stopIfTrue="1">
      <formula>LEN(TRIM($AU$25))=0</formula>
    </cfRule>
  </conditionalFormatting>
  <conditionalFormatting sqref="F29">
    <cfRule type="expression" dxfId="10379" priority="3883" stopIfTrue="1">
      <formula>LEN(TRIM($F$29))=0</formula>
    </cfRule>
  </conditionalFormatting>
  <conditionalFormatting sqref="G29">
    <cfRule type="expression" dxfId="10378" priority="3884" stopIfTrue="1">
      <formula>LEN(TRIM($G$29))=0</formula>
    </cfRule>
  </conditionalFormatting>
  <conditionalFormatting sqref="H29">
    <cfRule type="expression" dxfId="10377" priority="3885" stopIfTrue="1">
      <formula>LEN(TRIM($H$29))=0</formula>
    </cfRule>
  </conditionalFormatting>
  <conditionalFormatting sqref="I29">
    <cfRule type="expression" dxfId="10376" priority="3886" stopIfTrue="1">
      <formula>LEN(TRIM($I$29))=0</formula>
    </cfRule>
  </conditionalFormatting>
  <conditionalFormatting sqref="J29">
    <cfRule type="expression" dxfId="10375" priority="3887" stopIfTrue="1">
      <formula>LEN(TRIM($J$29))=0</formula>
    </cfRule>
  </conditionalFormatting>
  <conditionalFormatting sqref="K29">
    <cfRule type="expression" dxfId="10374" priority="3888" stopIfTrue="1">
      <formula>LEN(TRIM($K$29))=0</formula>
    </cfRule>
  </conditionalFormatting>
  <conditionalFormatting sqref="L29">
    <cfRule type="expression" dxfId="10373" priority="3889" stopIfTrue="1">
      <formula>LEN(TRIM($L$29))=0</formula>
    </cfRule>
  </conditionalFormatting>
  <conditionalFormatting sqref="M29">
    <cfRule type="expression" dxfId="10372" priority="3890" stopIfTrue="1">
      <formula>LEN(TRIM($M$29))=0</formula>
    </cfRule>
  </conditionalFormatting>
  <conditionalFormatting sqref="R29">
    <cfRule type="expression" dxfId="10371" priority="3891" stopIfTrue="1">
      <formula>LEN(TRIM($R$29))=0</formula>
    </cfRule>
  </conditionalFormatting>
  <conditionalFormatting sqref="S29">
    <cfRule type="expression" dxfId="10370" priority="3892" stopIfTrue="1">
      <formula>LEN(TRIM($S$29))=0</formula>
    </cfRule>
  </conditionalFormatting>
  <conditionalFormatting sqref="T29">
    <cfRule type="expression" dxfId="10369" priority="3893" stopIfTrue="1">
      <formula>LEN(TRIM($T$29))=0</formula>
    </cfRule>
  </conditionalFormatting>
  <conditionalFormatting sqref="U29">
    <cfRule type="expression" dxfId="10368" priority="3894" stopIfTrue="1">
      <formula>LEN(TRIM($U$29))=0</formula>
    </cfRule>
  </conditionalFormatting>
  <conditionalFormatting sqref="V29">
    <cfRule type="expression" dxfId="10367" priority="3895" stopIfTrue="1">
      <formula>LEN(TRIM($V$29))=0</formula>
    </cfRule>
  </conditionalFormatting>
  <conditionalFormatting sqref="W29">
    <cfRule type="expression" dxfId="10366" priority="3896" stopIfTrue="1">
      <formula>LEN(TRIM($W$29))=0</formula>
    </cfRule>
  </conditionalFormatting>
  <conditionalFormatting sqref="X29">
    <cfRule type="expression" dxfId="10365" priority="3897" stopIfTrue="1">
      <formula>LEN(TRIM($X$29))=0</formula>
    </cfRule>
  </conditionalFormatting>
  <conditionalFormatting sqref="Y29">
    <cfRule type="expression" dxfId="10364" priority="3898" stopIfTrue="1">
      <formula>LEN(TRIM($Y$29))=0</formula>
    </cfRule>
  </conditionalFormatting>
  <conditionalFormatting sqref="Z29">
    <cfRule type="expression" dxfId="10363" priority="3899" stopIfTrue="1">
      <formula>LEN(TRIM($Z$29))=0</formula>
    </cfRule>
  </conditionalFormatting>
  <conditionalFormatting sqref="AA29">
    <cfRule type="expression" dxfId="10362" priority="3900" stopIfTrue="1">
      <formula>LEN(TRIM($AA$29))=0</formula>
    </cfRule>
  </conditionalFormatting>
  <conditionalFormatting sqref="AF29">
    <cfRule type="expression" dxfId="10361" priority="3901" stopIfTrue="1">
      <formula>LEN(TRIM($AF$29))=0</formula>
    </cfRule>
  </conditionalFormatting>
  <conditionalFormatting sqref="AG29">
    <cfRule type="expression" dxfId="10360" priority="3902" stopIfTrue="1">
      <formula>LEN(TRIM($AG$29))=0</formula>
    </cfRule>
  </conditionalFormatting>
  <conditionalFormatting sqref="AH29">
    <cfRule type="expression" dxfId="10359" priority="3903" stopIfTrue="1">
      <formula>LEN(TRIM($AH$29))=0</formula>
    </cfRule>
  </conditionalFormatting>
  <conditionalFormatting sqref="AI29">
    <cfRule type="expression" dxfId="10358" priority="3904" stopIfTrue="1">
      <formula>LEN(TRIM($AI$29))=0</formula>
    </cfRule>
  </conditionalFormatting>
  <conditionalFormatting sqref="AJ29">
    <cfRule type="expression" dxfId="10357" priority="3905" stopIfTrue="1">
      <formula>LEN(TRIM($AJ$29))=0</formula>
    </cfRule>
  </conditionalFormatting>
  <conditionalFormatting sqref="AK29">
    <cfRule type="expression" dxfId="10356" priority="3906" stopIfTrue="1">
      <formula>LEN(TRIM($AK$29))=0</formula>
    </cfRule>
  </conditionalFormatting>
  <conditionalFormatting sqref="AL29">
    <cfRule type="expression" dxfId="10355" priority="3907" stopIfTrue="1">
      <formula>LEN(TRIM($AL$29))=0</formula>
    </cfRule>
  </conditionalFormatting>
  <conditionalFormatting sqref="AM29">
    <cfRule type="expression" dxfId="10354" priority="3908" stopIfTrue="1">
      <formula>LEN(TRIM($AM$29))=0</formula>
    </cfRule>
  </conditionalFormatting>
  <conditionalFormatting sqref="AN29">
    <cfRule type="expression" dxfId="10353" priority="3909" stopIfTrue="1">
      <formula>LEN(TRIM($AN$29))=0</formula>
    </cfRule>
  </conditionalFormatting>
  <conditionalFormatting sqref="AO29">
    <cfRule type="expression" dxfId="10352" priority="3910" stopIfTrue="1">
      <formula>LEN(TRIM($AO$29))=0</formula>
    </cfRule>
  </conditionalFormatting>
  <conditionalFormatting sqref="AT29">
    <cfRule type="expression" dxfId="10351" priority="3911" stopIfTrue="1">
      <formula>LEN(TRIM($AT$29))=0</formula>
    </cfRule>
  </conditionalFormatting>
  <conditionalFormatting sqref="AU29">
    <cfRule type="expression" dxfId="10350" priority="3912" stopIfTrue="1">
      <formula>LEN(TRIM($AU$29))=0</formula>
    </cfRule>
  </conditionalFormatting>
  <conditionalFormatting sqref="F31">
    <cfRule type="expression" dxfId="10349" priority="3913" stopIfTrue="1">
      <formula>LEN(TRIM($F$31))=0</formula>
    </cfRule>
  </conditionalFormatting>
  <conditionalFormatting sqref="G31">
    <cfRule type="expression" dxfId="10348" priority="3914" stopIfTrue="1">
      <formula>LEN(TRIM($G$31))=0</formula>
    </cfRule>
  </conditionalFormatting>
  <conditionalFormatting sqref="H31">
    <cfRule type="expression" dxfId="10347" priority="3915" stopIfTrue="1">
      <formula>LEN(TRIM($H$31))=0</formula>
    </cfRule>
  </conditionalFormatting>
  <conditionalFormatting sqref="I31">
    <cfRule type="expression" dxfId="10346" priority="3916" stopIfTrue="1">
      <formula>LEN(TRIM($I$31))=0</formula>
    </cfRule>
  </conditionalFormatting>
  <conditionalFormatting sqref="J31">
    <cfRule type="expression" dxfId="10345" priority="3917" stopIfTrue="1">
      <formula>LEN(TRIM($J$31))=0</formula>
    </cfRule>
  </conditionalFormatting>
  <conditionalFormatting sqref="K31">
    <cfRule type="expression" dxfId="10344" priority="3918" stopIfTrue="1">
      <formula>LEN(TRIM($K$31))=0</formula>
    </cfRule>
  </conditionalFormatting>
  <conditionalFormatting sqref="L31">
    <cfRule type="expression" dxfId="10343" priority="3919" stopIfTrue="1">
      <formula>LEN(TRIM($L$31))=0</formula>
    </cfRule>
  </conditionalFormatting>
  <conditionalFormatting sqref="M31">
    <cfRule type="expression" dxfId="10342" priority="3920" stopIfTrue="1">
      <formula>LEN(TRIM($M$31))=0</formula>
    </cfRule>
  </conditionalFormatting>
  <conditionalFormatting sqref="F32">
    <cfRule type="expression" dxfId="10341" priority="3921" stopIfTrue="1">
      <formula>LEN(TRIM($F$32))=0</formula>
    </cfRule>
  </conditionalFormatting>
  <conditionalFormatting sqref="G32">
    <cfRule type="expression" dxfId="10340" priority="3922" stopIfTrue="1">
      <formula>LEN(TRIM($G$32))=0</formula>
    </cfRule>
  </conditionalFormatting>
  <conditionalFormatting sqref="H32">
    <cfRule type="expression" dxfId="10339" priority="3923" stopIfTrue="1">
      <formula>LEN(TRIM($H$32))=0</formula>
    </cfRule>
  </conditionalFormatting>
  <conditionalFormatting sqref="I32">
    <cfRule type="expression" dxfId="10338" priority="3924" stopIfTrue="1">
      <formula>LEN(TRIM($I$32))=0</formula>
    </cfRule>
  </conditionalFormatting>
  <conditionalFormatting sqref="J32">
    <cfRule type="expression" dxfId="10337" priority="3925" stopIfTrue="1">
      <formula>LEN(TRIM($J$32))=0</formula>
    </cfRule>
  </conditionalFormatting>
  <conditionalFormatting sqref="K32">
    <cfRule type="expression" dxfId="10336" priority="3926" stopIfTrue="1">
      <formula>LEN(TRIM($K$32))=0</formula>
    </cfRule>
  </conditionalFormatting>
  <conditionalFormatting sqref="L32">
    <cfRule type="expression" dxfId="10335" priority="3927" stopIfTrue="1">
      <formula>LEN(TRIM($L$32))=0</formula>
    </cfRule>
  </conditionalFormatting>
  <conditionalFormatting sqref="M32">
    <cfRule type="expression" dxfId="10334" priority="3928" stopIfTrue="1">
      <formula>LEN(TRIM($M$32))=0</formula>
    </cfRule>
  </conditionalFormatting>
  <conditionalFormatting sqref="F33">
    <cfRule type="expression" dxfId="10333" priority="3929" stopIfTrue="1">
      <formula>LEN(TRIM($F$33))=0</formula>
    </cfRule>
  </conditionalFormatting>
  <conditionalFormatting sqref="G33">
    <cfRule type="expression" dxfId="10332" priority="3930" stopIfTrue="1">
      <formula>LEN(TRIM($G$33))=0</formula>
    </cfRule>
  </conditionalFormatting>
  <conditionalFormatting sqref="H33">
    <cfRule type="expression" dxfId="10331" priority="3931" stopIfTrue="1">
      <formula>LEN(TRIM($H$33))=0</formula>
    </cfRule>
  </conditionalFormatting>
  <conditionalFormatting sqref="I33">
    <cfRule type="expression" dxfId="10330" priority="3932" stopIfTrue="1">
      <formula>LEN(TRIM($I$33))=0</formula>
    </cfRule>
  </conditionalFormatting>
  <conditionalFormatting sqref="J33">
    <cfRule type="expression" dxfId="10329" priority="3933" stopIfTrue="1">
      <formula>LEN(TRIM($J$33))=0</formula>
    </cfRule>
  </conditionalFormatting>
  <conditionalFormatting sqref="K33">
    <cfRule type="expression" dxfId="10328" priority="3934" stopIfTrue="1">
      <formula>LEN(TRIM($K$33))=0</formula>
    </cfRule>
  </conditionalFormatting>
  <conditionalFormatting sqref="L33">
    <cfRule type="expression" dxfId="10327" priority="3935" stopIfTrue="1">
      <formula>LEN(TRIM($L$33))=0</formula>
    </cfRule>
  </conditionalFormatting>
  <conditionalFormatting sqref="M33">
    <cfRule type="expression" dxfId="10326" priority="3936" stopIfTrue="1">
      <formula>LEN(TRIM($M$33))=0</formula>
    </cfRule>
  </conditionalFormatting>
  <conditionalFormatting sqref="F34">
    <cfRule type="expression" dxfId="10325" priority="3937" stopIfTrue="1">
      <formula>LEN(TRIM($F$34))=0</formula>
    </cfRule>
  </conditionalFormatting>
  <conditionalFormatting sqref="G34">
    <cfRule type="expression" dxfId="10324" priority="3938" stopIfTrue="1">
      <formula>LEN(TRIM($G$34))=0</formula>
    </cfRule>
  </conditionalFormatting>
  <conditionalFormatting sqref="H34">
    <cfRule type="expression" dxfId="10323" priority="3939" stopIfTrue="1">
      <formula>LEN(TRIM($H$34))=0</formula>
    </cfRule>
  </conditionalFormatting>
  <conditionalFormatting sqref="I34">
    <cfRule type="expression" dxfId="10322" priority="3940" stopIfTrue="1">
      <formula>LEN(TRIM($I$34))=0</formula>
    </cfRule>
  </conditionalFormatting>
  <conditionalFormatting sqref="J34">
    <cfRule type="expression" dxfId="10321" priority="3941" stopIfTrue="1">
      <formula>LEN(TRIM($J$34))=0</formula>
    </cfRule>
  </conditionalFormatting>
  <conditionalFormatting sqref="K34">
    <cfRule type="expression" dxfId="10320" priority="3942" stopIfTrue="1">
      <formula>LEN(TRIM($K$34))=0</formula>
    </cfRule>
  </conditionalFormatting>
  <conditionalFormatting sqref="L34">
    <cfRule type="expression" dxfId="10319" priority="3943" stopIfTrue="1">
      <formula>LEN(TRIM($L$34))=0</formula>
    </cfRule>
  </conditionalFormatting>
  <conditionalFormatting sqref="M34">
    <cfRule type="expression" dxfId="10318" priority="3944" stopIfTrue="1">
      <formula>LEN(TRIM($M$34))=0</formula>
    </cfRule>
  </conditionalFormatting>
  <conditionalFormatting sqref="R31">
    <cfRule type="expression" dxfId="10317" priority="3945" stopIfTrue="1">
      <formula>LEN(TRIM($R$31))=0</formula>
    </cfRule>
  </conditionalFormatting>
  <conditionalFormatting sqref="S31">
    <cfRule type="expression" dxfId="10316" priority="3946" stopIfTrue="1">
      <formula>LEN(TRIM($S$31))=0</formula>
    </cfRule>
  </conditionalFormatting>
  <conditionalFormatting sqref="T31">
    <cfRule type="expression" dxfId="10315" priority="3947" stopIfTrue="1">
      <formula>LEN(TRIM($T$31))=0</formula>
    </cfRule>
  </conditionalFormatting>
  <conditionalFormatting sqref="U31">
    <cfRule type="expression" dxfId="10314" priority="3948" stopIfTrue="1">
      <formula>LEN(TRIM($U$31))=0</formula>
    </cfRule>
  </conditionalFormatting>
  <conditionalFormatting sqref="V31">
    <cfRule type="expression" dxfId="10313" priority="3949" stopIfTrue="1">
      <formula>LEN(TRIM($V$31))=0</formula>
    </cfRule>
  </conditionalFormatting>
  <conditionalFormatting sqref="W31">
    <cfRule type="expression" dxfId="10312" priority="3950" stopIfTrue="1">
      <formula>LEN(TRIM($W$31))=0</formula>
    </cfRule>
  </conditionalFormatting>
  <conditionalFormatting sqref="X31">
    <cfRule type="expression" dxfId="10311" priority="3951" stopIfTrue="1">
      <formula>LEN(TRIM($X$31))=0</formula>
    </cfRule>
  </conditionalFormatting>
  <conditionalFormatting sqref="Y31">
    <cfRule type="expression" dxfId="10310" priority="3952" stopIfTrue="1">
      <formula>LEN(TRIM($Y$31))=0</formula>
    </cfRule>
  </conditionalFormatting>
  <conditionalFormatting sqref="Z31">
    <cfRule type="expression" dxfId="10309" priority="3953" stopIfTrue="1">
      <formula>LEN(TRIM($Z$31))=0</formula>
    </cfRule>
  </conditionalFormatting>
  <conditionalFormatting sqref="AA31">
    <cfRule type="expression" dxfId="10308" priority="3954" stopIfTrue="1">
      <formula>LEN(TRIM($AA$31))=0</formula>
    </cfRule>
  </conditionalFormatting>
  <conditionalFormatting sqref="R32">
    <cfRule type="expression" dxfId="10307" priority="3955" stopIfTrue="1">
      <formula>LEN(TRIM($R$32))=0</formula>
    </cfRule>
  </conditionalFormatting>
  <conditionalFormatting sqref="S32">
    <cfRule type="expression" dxfId="10306" priority="3956" stopIfTrue="1">
      <formula>LEN(TRIM($S$32))=0</formula>
    </cfRule>
  </conditionalFormatting>
  <conditionalFormatting sqref="T32">
    <cfRule type="expression" dxfId="10305" priority="3957" stopIfTrue="1">
      <formula>LEN(TRIM($T$32))=0</formula>
    </cfRule>
  </conditionalFormatting>
  <conditionalFormatting sqref="U32">
    <cfRule type="expression" dxfId="10304" priority="3958" stopIfTrue="1">
      <formula>LEN(TRIM($U$32))=0</formula>
    </cfRule>
  </conditionalFormatting>
  <conditionalFormatting sqref="V32">
    <cfRule type="expression" dxfId="10303" priority="3959" stopIfTrue="1">
      <formula>LEN(TRIM($V$32))=0</formula>
    </cfRule>
  </conditionalFormatting>
  <conditionalFormatting sqref="W32">
    <cfRule type="expression" dxfId="10302" priority="3960" stopIfTrue="1">
      <formula>LEN(TRIM($W$32))=0</formula>
    </cfRule>
  </conditionalFormatting>
  <conditionalFormatting sqref="X32">
    <cfRule type="expression" dxfId="10301" priority="3961" stopIfTrue="1">
      <formula>LEN(TRIM($X$32))=0</formula>
    </cfRule>
  </conditionalFormatting>
  <conditionalFormatting sqref="Y32">
    <cfRule type="expression" dxfId="10300" priority="3962" stopIfTrue="1">
      <formula>LEN(TRIM($Y$32))=0</formula>
    </cfRule>
  </conditionalFormatting>
  <conditionalFormatting sqref="Z32">
    <cfRule type="expression" dxfId="10299" priority="3963" stopIfTrue="1">
      <formula>LEN(TRIM($Z$32))=0</formula>
    </cfRule>
  </conditionalFormatting>
  <conditionalFormatting sqref="AA32">
    <cfRule type="expression" dxfId="10298" priority="3964" stopIfTrue="1">
      <formula>LEN(TRIM($AA$32))=0</formula>
    </cfRule>
  </conditionalFormatting>
  <conditionalFormatting sqref="R33">
    <cfRule type="expression" dxfId="10297" priority="3965" stopIfTrue="1">
      <formula>LEN(TRIM($R$33))=0</formula>
    </cfRule>
  </conditionalFormatting>
  <conditionalFormatting sqref="S33">
    <cfRule type="expression" dxfId="10296" priority="3966" stopIfTrue="1">
      <formula>LEN(TRIM($S$33))=0</formula>
    </cfRule>
  </conditionalFormatting>
  <conditionalFormatting sqref="T33">
    <cfRule type="expression" dxfId="10295" priority="3967" stopIfTrue="1">
      <formula>LEN(TRIM($T$33))=0</formula>
    </cfRule>
  </conditionalFormatting>
  <conditionalFormatting sqref="U33">
    <cfRule type="expression" dxfId="10294" priority="3968" stopIfTrue="1">
      <formula>LEN(TRIM($U$33))=0</formula>
    </cfRule>
  </conditionalFormatting>
  <conditionalFormatting sqref="V33">
    <cfRule type="expression" dxfId="10293" priority="3969" stopIfTrue="1">
      <formula>LEN(TRIM($V$33))=0</formula>
    </cfRule>
  </conditionalFormatting>
  <conditionalFormatting sqref="W33">
    <cfRule type="expression" dxfId="10292" priority="3970" stopIfTrue="1">
      <formula>LEN(TRIM($W$33))=0</formula>
    </cfRule>
  </conditionalFormatting>
  <conditionalFormatting sqref="X33">
    <cfRule type="expression" dxfId="10291" priority="3971" stopIfTrue="1">
      <formula>LEN(TRIM($X$33))=0</formula>
    </cfRule>
  </conditionalFormatting>
  <conditionalFormatting sqref="Y33">
    <cfRule type="expression" dxfId="10290" priority="3972" stopIfTrue="1">
      <formula>LEN(TRIM($Y$33))=0</formula>
    </cfRule>
  </conditionalFormatting>
  <conditionalFormatting sqref="Z33">
    <cfRule type="expression" dxfId="10289" priority="3973" stopIfTrue="1">
      <formula>LEN(TRIM($Z$33))=0</formula>
    </cfRule>
  </conditionalFormatting>
  <conditionalFormatting sqref="AA33">
    <cfRule type="expression" dxfId="10288" priority="3974" stopIfTrue="1">
      <formula>LEN(TRIM($AA$33))=0</formula>
    </cfRule>
  </conditionalFormatting>
  <conditionalFormatting sqref="R34">
    <cfRule type="expression" dxfId="10287" priority="3975" stopIfTrue="1">
      <formula>LEN(TRIM($R$34))=0</formula>
    </cfRule>
  </conditionalFormatting>
  <conditionalFormatting sqref="S34">
    <cfRule type="expression" dxfId="10286" priority="3976" stopIfTrue="1">
      <formula>LEN(TRIM($S$34))=0</formula>
    </cfRule>
  </conditionalFormatting>
  <conditionalFormatting sqref="T34">
    <cfRule type="expression" dxfId="10285" priority="3977" stopIfTrue="1">
      <formula>LEN(TRIM($T$34))=0</formula>
    </cfRule>
  </conditionalFormatting>
  <conditionalFormatting sqref="U34">
    <cfRule type="expression" dxfId="10284" priority="3978" stopIfTrue="1">
      <formula>LEN(TRIM($U$34))=0</formula>
    </cfRule>
  </conditionalFormatting>
  <conditionalFormatting sqref="V34">
    <cfRule type="expression" dxfId="10283" priority="3979" stopIfTrue="1">
      <formula>LEN(TRIM($V$34))=0</formula>
    </cfRule>
  </conditionalFormatting>
  <conditionalFormatting sqref="W34">
    <cfRule type="expression" dxfId="10282" priority="3980" stopIfTrue="1">
      <formula>LEN(TRIM($W$34))=0</formula>
    </cfRule>
  </conditionalFormatting>
  <conditionalFormatting sqref="X34">
    <cfRule type="expression" dxfId="10281" priority="3981" stopIfTrue="1">
      <formula>LEN(TRIM($X$34))=0</formula>
    </cfRule>
  </conditionalFormatting>
  <conditionalFormatting sqref="Y34">
    <cfRule type="expression" dxfId="10280" priority="3982" stopIfTrue="1">
      <formula>LEN(TRIM($Y$34))=0</formula>
    </cfRule>
  </conditionalFormatting>
  <conditionalFormatting sqref="Z34">
    <cfRule type="expression" dxfId="10279" priority="3983" stopIfTrue="1">
      <formula>LEN(TRIM($Z$34))=0</formula>
    </cfRule>
  </conditionalFormatting>
  <conditionalFormatting sqref="AA34">
    <cfRule type="expression" dxfId="10278" priority="3984" stopIfTrue="1">
      <formula>LEN(TRIM($AA$34))=0</formula>
    </cfRule>
  </conditionalFormatting>
  <conditionalFormatting sqref="AF31">
    <cfRule type="expression" dxfId="10277" priority="3985" stopIfTrue="1">
      <formula>LEN(TRIM($AF$31))=0</formula>
    </cfRule>
  </conditionalFormatting>
  <conditionalFormatting sqref="AG31">
    <cfRule type="expression" dxfId="10276" priority="3986" stopIfTrue="1">
      <formula>LEN(TRIM($AG$31))=0</formula>
    </cfRule>
  </conditionalFormatting>
  <conditionalFormatting sqref="AH31">
    <cfRule type="expression" dxfId="10275" priority="3987" stopIfTrue="1">
      <formula>LEN(TRIM($AH$31))=0</formula>
    </cfRule>
  </conditionalFormatting>
  <conditionalFormatting sqref="AI31">
    <cfRule type="expression" dxfId="10274" priority="3988" stopIfTrue="1">
      <formula>LEN(TRIM($AI$31))=0</formula>
    </cfRule>
  </conditionalFormatting>
  <conditionalFormatting sqref="AJ31">
    <cfRule type="expression" dxfId="10273" priority="3989" stopIfTrue="1">
      <formula>LEN(TRIM($AJ$31))=0</formula>
    </cfRule>
  </conditionalFormatting>
  <conditionalFormatting sqref="AK31">
    <cfRule type="expression" dxfId="10272" priority="3990" stopIfTrue="1">
      <formula>LEN(TRIM($AK$31))=0</formula>
    </cfRule>
  </conditionalFormatting>
  <conditionalFormatting sqref="AL31">
    <cfRule type="expression" dxfId="10271" priority="3991" stopIfTrue="1">
      <formula>LEN(TRIM($AL$31))=0</formula>
    </cfRule>
  </conditionalFormatting>
  <conditionalFormatting sqref="AM31">
    <cfRule type="expression" dxfId="10270" priority="3992" stopIfTrue="1">
      <formula>LEN(TRIM($AM$31))=0</formula>
    </cfRule>
  </conditionalFormatting>
  <conditionalFormatting sqref="AN31">
    <cfRule type="expression" dxfId="10269" priority="3993" stopIfTrue="1">
      <formula>LEN(TRIM($AN$31))=0</formula>
    </cfRule>
  </conditionalFormatting>
  <conditionalFormatting sqref="AO31">
    <cfRule type="expression" dxfId="10268" priority="3994" stopIfTrue="1">
      <formula>LEN(TRIM($AO$31))=0</formula>
    </cfRule>
  </conditionalFormatting>
  <conditionalFormatting sqref="AF32">
    <cfRule type="expression" dxfId="10267" priority="3995" stopIfTrue="1">
      <formula>LEN(TRIM($AF$32))=0</formula>
    </cfRule>
  </conditionalFormatting>
  <conditionalFormatting sqref="AG32">
    <cfRule type="expression" dxfId="10266" priority="3996" stopIfTrue="1">
      <formula>LEN(TRIM($AG$32))=0</formula>
    </cfRule>
  </conditionalFormatting>
  <conditionalFormatting sqref="AH32">
    <cfRule type="expression" dxfId="10265" priority="3997" stopIfTrue="1">
      <formula>LEN(TRIM($AH$32))=0</formula>
    </cfRule>
  </conditionalFormatting>
  <conditionalFormatting sqref="AI32">
    <cfRule type="expression" dxfId="10264" priority="3998" stopIfTrue="1">
      <formula>LEN(TRIM($AI$32))=0</formula>
    </cfRule>
  </conditionalFormatting>
  <conditionalFormatting sqref="AJ32">
    <cfRule type="expression" dxfId="10263" priority="3999" stopIfTrue="1">
      <formula>LEN(TRIM($AJ$32))=0</formula>
    </cfRule>
  </conditionalFormatting>
  <conditionalFormatting sqref="AK32">
    <cfRule type="expression" dxfId="10262" priority="4000" stopIfTrue="1">
      <formula>LEN(TRIM($AK$32))=0</formula>
    </cfRule>
  </conditionalFormatting>
  <conditionalFormatting sqref="AL32">
    <cfRule type="expression" dxfId="10261" priority="4001" stopIfTrue="1">
      <formula>LEN(TRIM($AL$32))=0</formula>
    </cfRule>
  </conditionalFormatting>
  <conditionalFormatting sqref="AM32">
    <cfRule type="expression" dxfId="10260" priority="4002" stopIfTrue="1">
      <formula>LEN(TRIM($AM$32))=0</formula>
    </cfRule>
  </conditionalFormatting>
  <conditionalFormatting sqref="AN32">
    <cfRule type="expression" dxfId="10259" priority="4003" stopIfTrue="1">
      <formula>LEN(TRIM($AN$32))=0</formula>
    </cfRule>
  </conditionalFormatting>
  <conditionalFormatting sqref="AO32">
    <cfRule type="expression" dxfId="10258" priority="4004" stopIfTrue="1">
      <formula>LEN(TRIM($AO$32))=0</formula>
    </cfRule>
  </conditionalFormatting>
  <conditionalFormatting sqref="AF33">
    <cfRule type="expression" dxfId="10257" priority="4005" stopIfTrue="1">
      <formula>LEN(TRIM($AF$33))=0</formula>
    </cfRule>
  </conditionalFormatting>
  <conditionalFormatting sqref="AG33">
    <cfRule type="expression" dxfId="10256" priority="4006" stopIfTrue="1">
      <formula>LEN(TRIM($AG$33))=0</formula>
    </cfRule>
  </conditionalFormatting>
  <conditionalFormatting sqref="AH33">
    <cfRule type="expression" dxfId="10255" priority="4007" stopIfTrue="1">
      <formula>LEN(TRIM($AH$33))=0</formula>
    </cfRule>
  </conditionalFormatting>
  <conditionalFormatting sqref="AI33">
    <cfRule type="expression" dxfId="10254" priority="4008" stopIfTrue="1">
      <formula>LEN(TRIM($AI$33))=0</formula>
    </cfRule>
  </conditionalFormatting>
  <conditionalFormatting sqref="AJ33">
    <cfRule type="expression" dxfId="10253" priority="4009" stopIfTrue="1">
      <formula>LEN(TRIM($AJ$33))=0</formula>
    </cfRule>
  </conditionalFormatting>
  <conditionalFormatting sqref="AK33">
    <cfRule type="expression" dxfId="10252" priority="4010" stopIfTrue="1">
      <formula>LEN(TRIM($AK$33))=0</formula>
    </cfRule>
  </conditionalFormatting>
  <conditionalFormatting sqref="AL33">
    <cfRule type="expression" dxfId="10251" priority="4011" stopIfTrue="1">
      <formula>LEN(TRIM($AL$33))=0</formula>
    </cfRule>
  </conditionalFormatting>
  <conditionalFormatting sqref="AM33">
    <cfRule type="expression" dxfId="10250" priority="4012" stopIfTrue="1">
      <formula>LEN(TRIM($AM$33))=0</formula>
    </cfRule>
  </conditionalFormatting>
  <conditionalFormatting sqref="AN33">
    <cfRule type="expression" dxfId="10249" priority="4013" stopIfTrue="1">
      <formula>LEN(TRIM($AN$33))=0</formula>
    </cfRule>
  </conditionalFormatting>
  <conditionalFormatting sqref="AO33">
    <cfRule type="expression" dxfId="10248" priority="4014" stopIfTrue="1">
      <formula>LEN(TRIM($AO$33))=0</formula>
    </cfRule>
  </conditionalFormatting>
  <conditionalFormatting sqref="AF34">
    <cfRule type="expression" dxfId="10247" priority="4015" stopIfTrue="1">
      <formula>LEN(TRIM($AF$34))=0</formula>
    </cfRule>
  </conditionalFormatting>
  <conditionalFormatting sqref="AG34">
    <cfRule type="expression" dxfId="10246" priority="4016" stopIfTrue="1">
      <formula>LEN(TRIM($AG$34))=0</formula>
    </cfRule>
  </conditionalFormatting>
  <conditionalFormatting sqref="AH34">
    <cfRule type="expression" dxfId="10245" priority="4017" stopIfTrue="1">
      <formula>LEN(TRIM($AH$34))=0</formula>
    </cfRule>
  </conditionalFormatting>
  <conditionalFormatting sqref="AI34">
    <cfRule type="expression" dxfId="10244" priority="4018" stopIfTrue="1">
      <formula>LEN(TRIM($AI$34))=0</formula>
    </cfRule>
  </conditionalFormatting>
  <conditionalFormatting sqref="AJ34">
    <cfRule type="expression" dxfId="10243" priority="4019" stopIfTrue="1">
      <formula>LEN(TRIM($AJ$34))=0</formula>
    </cfRule>
  </conditionalFormatting>
  <conditionalFormatting sqref="AK34">
    <cfRule type="expression" dxfId="10242" priority="4020" stopIfTrue="1">
      <formula>LEN(TRIM($AK$34))=0</formula>
    </cfRule>
  </conditionalFormatting>
  <conditionalFormatting sqref="AL34">
    <cfRule type="expression" dxfId="10241" priority="4021" stopIfTrue="1">
      <formula>LEN(TRIM($AL$34))=0</formula>
    </cfRule>
  </conditionalFormatting>
  <conditionalFormatting sqref="AM34">
    <cfRule type="expression" dxfId="10240" priority="4022" stopIfTrue="1">
      <formula>LEN(TRIM($AM$34))=0</formula>
    </cfRule>
  </conditionalFormatting>
  <conditionalFormatting sqref="AN34">
    <cfRule type="expression" dxfId="10239" priority="4023" stopIfTrue="1">
      <formula>LEN(TRIM($AN$34))=0</formula>
    </cfRule>
  </conditionalFormatting>
  <conditionalFormatting sqref="AO34">
    <cfRule type="expression" dxfId="10238" priority="4024" stopIfTrue="1">
      <formula>LEN(TRIM($AO$34))=0</formula>
    </cfRule>
  </conditionalFormatting>
  <conditionalFormatting sqref="AT31">
    <cfRule type="expression" dxfId="10237" priority="4025" stopIfTrue="1">
      <formula>LEN(TRIM($AT$31))=0</formula>
    </cfRule>
  </conditionalFormatting>
  <conditionalFormatting sqref="AU31">
    <cfRule type="expression" dxfId="10236" priority="4026" stopIfTrue="1">
      <formula>LEN(TRIM($AU$31))=0</formula>
    </cfRule>
  </conditionalFormatting>
  <conditionalFormatting sqref="AT32">
    <cfRule type="expression" dxfId="10235" priority="4027" stopIfTrue="1">
      <formula>LEN(TRIM($AT$32))=0</formula>
    </cfRule>
  </conditionalFormatting>
  <conditionalFormatting sqref="AU32">
    <cfRule type="expression" dxfId="10234" priority="4028" stopIfTrue="1">
      <formula>LEN(TRIM($AU$32))=0</formula>
    </cfRule>
  </conditionalFormatting>
  <conditionalFormatting sqref="AT33">
    <cfRule type="expression" dxfId="10233" priority="4029" stopIfTrue="1">
      <formula>LEN(TRIM($AT$33))=0</formula>
    </cfRule>
  </conditionalFormatting>
  <conditionalFormatting sqref="AU33">
    <cfRule type="expression" dxfId="10232" priority="4030" stopIfTrue="1">
      <formula>LEN(TRIM($AU$33))=0</formula>
    </cfRule>
  </conditionalFormatting>
  <conditionalFormatting sqref="AT34">
    <cfRule type="expression" dxfId="10231" priority="4031" stopIfTrue="1">
      <formula>LEN(TRIM($AT$34))=0</formula>
    </cfRule>
  </conditionalFormatting>
  <conditionalFormatting sqref="AU34">
    <cfRule type="expression" dxfId="10230" priority="4032" stopIfTrue="1">
      <formula>LEN(TRIM($AU$34))=0</formula>
    </cfRule>
  </conditionalFormatting>
  <conditionalFormatting sqref="T35">
    <cfRule type="expression" dxfId="10229" priority="4033" stopIfTrue="1">
      <formula>LEN(TRIM($T$35))=0</formula>
    </cfRule>
  </conditionalFormatting>
  <conditionalFormatting sqref="U35">
    <cfRule type="expression" dxfId="10228" priority="4034" stopIfTrue="1">
      <formula>LEN(TRIM($U$35))=0</formula>
    </cfRule>
  </conditionalFormatting>
  <conditionalFormatting sqref="V35">
    <cfRule type="expression" dxfId="10227" priority="4035" stopIfTrue="1">
      <formula>LEN(TRIM($V$35))=0</formula>
    </cfRule>
  </conditionalFormatting>
  <conditionalFormatting sqref="W35">
    <cfRule type="expression" dxfId="10226" priority="4036" stopIfTrue="1">
      <formula>LEN(TRIM($W$35))=0</formula>
    </cfRule>
  </conditionalFormatting>
  <conditionalFormatting sqref="X35">
    <cfRule type="expression" dxfId="10225" priority="4037" stopIfTrue="1">
      <formula>LEN(TRIM($X$35))=0</formula>
    </cfRule>
  </conditionalFormatting>
  <conditionalFormatting sqref="Y35">
    <cfRule type="expression" dxfId="10224" priority="4038" stopIfTrue="1">
      <formula>LEN(TRIM($Y$35))=0</formula>
    </cfRule>
  </conditionalFormatting>
  <conditionalFormatting sqref="Z35">
    <cfRule type="expression" dxfId="10223" priority="4039" stopIfTrue="1">
      <formula>LEN(TRIM($Z$35))=0</formula>
    </cfRule>
  </conditionalFormatting>
  <conditionalFormatting sqref="AA35">
    <cfRule type="expression" dxfId="10222" priority="4040" stopIfTrue="1">
      <formula>LEN(TRIM($AA$35))=0</formula>
    </cfRule>
  </conditionalFormatting>
  <conditionalFormatting sqref="AF35">
    <cfRule type="expression" dxfId="10221" priority="4041" stopIfTrue="1">
      <formula>LEN(TRIM($AF$35))=0</formula>
    </cfRule>
  </conditionalFormatting>
  <conditionalFormatting sqref="AG35">
    <cfRule type="expression" dxfId="10220" priority="4042" stopIfTrue="1">
      <formula>LEN(TRIM($AG$35))=0</formula>
    </cfRule>
  </conditionalFormatting>
  <conditionalFormatting sqref="F37">
    <cfRule type="expression" dxfId="10219" priority="4043" stopIfTrue="1">
      <formula>LEN(TRIM($F$37))=0</formula>
    </cfRule>
  </conditionalFormatting>
  <conditionalFormatting sqref="G37">
    <cfRule type="expression" dxfId="10218" priority="4044" stopIfTrue="1">
      <formula>LEN(TRIM($G$37))=0</formula>
    </cfRule>
  </conditionalFormatting>
  <conditionalFormatting sqref="H37">
    <cfRule type="expression" dxfId="10217" priority="4045" stopIfTrue="1">
      <formula>LEN(TRIM($H$37))=0</formula>
    </cfRule>
  </conditionalFormatting>
  <conditionalFormatting sqref="I37">
    <cfRule type="expression" dxfId="10216" priority="4046" stopIfTrue="1">
      <formula>LEN(TRIM($I$37))=0</formula>
    </cfRule>
  </conditionalFormatting>
  <conditionalFormatting sqref="J37">
    <cfRule type="expression" dxfId="10215" priority="4047" stopIfTrue="1">
      <formula>LEN(TRIM($J$37))=0</formula>
    </cfRule>
  </conditionalFormatting>
  <conditionalFormatting sqref="K37">
    <cfRule type="expression" dxfId="10214" priority="4048" stopIfTrue="1">
      <formula>LEN(TRIM($K$37))=0</formula>
    </cfRule>
  </conditionalFormatting>
  <conditionalFormatting sqref="L37">
    <cfRule type="expression" dxfId="10213" priority="4049" stopIfTrue="1">
      <formula>LEN(TRIM($L$37))=0</formula>
    </cfRule>
  </conditionalFormatting>
  <conditionalFormatting sqref="M37">
    <cfRule type="expression" dxfId="10212" priority="4050" stopIfTrue="1">
      <formula>LEN(TRIM($M$37))=0</formula>
    </cfRule>
  </conditionalFormatting>
  <conditionalFormatting sqref="F38">
    <cfRule type="expression" dxfId="10211" priority="4051" stopIfTrue="1">
      <formula>LEN(TRIM($F$38))=0</formula>
    </cfRule>
  </conditionalFormatting>
  <conditionalFormatting sqref="G38">
    <cfRule type="expression" dxfId="10210" priority="4052" stopIfTrue="1">
      <formula>LEN(TRIM($G$38))=0</formula>
    </cfRule>
  </conditionalFormatting>
  <conditionalFormatting sqref="H38">
    <cfRule type="expression" dxfId="10209" priority="4053" stopIfTrue="1">
      <formula>LEN(TRIM($H$38))=0</formula>
    </cfRule>
  </conditionalFormatting>
  <conditionalFormatting sqref="I38">
    <cfRule type="expression" dxfId="10208" priority="4054" stopIfTrue="1">
      <formula>LEN(TRIM($I$38))=0</formula>
    </cfRule>
  </conditionalFormatting>
  <conditionalFormatting sqref="J38">
    <cfRule type="expression" dxfId="10207" priority="4055" stopIfTrue="1">
      <formula>LEN(TRIM($J$38))=0</formula>
    </cfRule>
  </conditionalFormatting>
  <conditionalFormatting sqref="K38">
    <cfRule type="expression" dxfId="10206" priority="4056" stopIfTrue="1">
      <formula>LEN(TRIM($K$38))=0</formula>
    </cfRule>
  </conditionalFormatting>
  <conditionalFormatting sqref="L38">
    <cfRule type="expression" dxfId="10205" priority="4057" stopIfTrue="1">
      <formula>LEN(TRIM($L$38))=0</formula>
    </cfRule>
  </conditionalFormatting>
  <conditionalFormatting sqref="M38">
    <cfRule type="expression" dxfId="10204" priority="4058" stopIfTrue="1">
      <formula>LEN(TRIM($M$38))=0</formula>
    </cfRule>
  </conditionalFormatting>
  <conditionalFormatting sqref="R37">
    <cfRule type="expression" dxfId="10203" priority="4059" stopIfTrue="1">
      <formula>LEN(TRIM($R$37))=0</formula>
    </cfRule>
  </conditionalFormatting>
  <conditionalFormatting sqref="S37">
    <cfRule type="expression" dxfId="10202" priority="4060" stopIfTrue="1">
      <formula>LEN(TRIM($S$37))=0</formula>
    </cfRule>
  </conditionalFormatting>
  <conditionalFormatting sqref="T37">
    <cfRule type="expression" dxfId="10201" priority="4061" stopIfTrue="1">
      <formula>LEN(TRIM($T$37))=0</formula>
    </cfRule>
  </conditionalFormatting>
  <conditionalFormatting sqref="U37">
    <cfRule type="expression" dxfId="10200" priority="4062" stopIfTrue="1">
      <formula>LEN(TRIM($U$37))=0</formula>
    </cfRule>
  </conditionalFormatting>
  <conditionalFormatting sqref="V37">
    <cfRule type="expression" dxfId="10199" priority="4063" stopIfTrue="1">
      <formula>LEN(TRIM($V$37))=0</formula>
    </cfRule>
  </conditionalFormatting>
  <conditionalFormatting sqref="W37">
    <cfRule type="expression" dxfId="10198" priority="4064" stopIfTrue="1">
      <formula>LEN(TRIM($W$37))=0</formula>
    </cfRule>
  </conditionalFormatting>
  <conditionalFormatting sqref="X37">
    <cfRule type="expression" dxfId="10197" priority="4065" stopIfTrue="1">
      <formula>LEN(TRIM($X$37))=0</formula>
    </cfRule>
  </conditionalFormatting>
  <conditionalFormatting sqref="Y37">
    <cfRule type="expression" dxfId="10196" priority="4066" stopIfTrue="1">
      <formula>LEN(TRIM($Y$37))=0</formula>
    </cfRule>
  </conditionalFormatting>
  <conditionalFormatting sqref="Z37">
    <cfRule type="expression" dxfId="10195" priority="4067" stopIfTrue="1">
      <formula>LEN(TRIM($Z$37))=0</formula>
    </cfRule>
  </conditionalFormatting>
  <conditionalFormatting sqref="AA37">
    <cfRule type="expression" dxfId="10194" priority="4068" stopIfTrue="1">
      <formula>LEN(TRIM($AA$37))=0</formula>
    </cfRule>
  </conditionalFormatting>
  <conditionalFormatting sqref="R38">
    <cfRule type="expression" dxfId="10193" priority="4069" stopIfTrue="1">
      <formula>LEN(TRIM($R$38))=0</formula>
    </cfRule>
  </conditionalFormatting>
  <conditionalFormatting sqref="S38">
    <cfRule type="expression" dxfId="10192" priority="4070" stopIfTrue="1">
      <formula>LEN(TRIM($S$38))=0</formula>
    </cfRule>
  </conditionalFormatting>
  <conditionalFormatting sqref="T38">
    <cfRule type="expression" dxfId="10191" priority="4071" stopIfTrue="1">
      <formula>LEN(TRIM($T$38))=0</formula>
    </cfRule>
  </conditionalFormatting>
  <conditionalFormatting sqref="U38">
    <cfRule type="expression" dxfId="10190" priority="4072" stopIfTrue="1">
      <formula>LEN(TRIM($U$38))=0</formula>
    </cfRule>
  </conditionalFormatting>
  <conditionalFormatting sqref="V38">
    <cfRule type="expression" dxfId="10189" priority="4073" stopIfTrue="1">
      <formula>LEN(TRIM($V$38))=0</formula>
    </cfRule>
  </conditionalFormatting>
  <conditionalFormatting sqref="W38">
    <cfRule type="expression" dxfId="10188" priority="4074" stopIfTrue="1">
      <formula>LEN(TRIM($W$38))=0</formula>
    </cfRule>
  </conditionalFormatting>
  <conditionalFormatting sqref="X38">
    <cfRule type="expression" dxfId="10187" priority="4075" stopIfTrue="1">
      <formula>LEN(TRIM($X$38))=0</formula>
    </cfRule>
  </conditionalFormatting>
  <conditionalFormatting sqref="Y38">
    <cfRule type="expression" dxfId="10186" priority="4076" stopIfTrue="1">
      <formula>LEN(TRIM($Y$38))=0</formula>
    </cfRule>
  </conditionalFormatting>
  <conditionalFormatting sqref="Z38">
    <cfRule type="expression" dxfId="10185" priority="4077" stopIfTrue="1">
      <formula>LEN(TRIM($Z$38))=0</formula>
    </cfRule>
  </conditionalFormatting>
  <conditionalFormatting sqref="AA38">
    <cfRule type="expression" dxfId="10184" priority="4078" stopIfTrue="1">
      <formula>LEN(TRIM($AA$38))=0</formula>
    </cfRule>
  </conditionalFormatting>
  <conditionalFormatting sqref="AF37">
    <cfRule type="expression" dxfId="10183" priority="4079" stopIfTrue="1">
      <formula>LEN(TRIM($AF$37))=0</formula>
    </cfRule>
  </conditionalFormatting>
  <conditionalFormatting sqref="AG37">
    <cfRule type="expression" dxfId="10182" priority="4080" stopIfTrue="1">
      <formula>LEN(TRIM($AG$37))=0</formula>
    </cfRule>
  </conditionalFormatting>
  <conditionalFormatting sqref="AH37">
    <cfRule type="expression" dxfId="10181" priority="4081" stopIfTrue="1">
      <formula>LEN(TRIM($AH$37))=0</formula>
    </cfRule>
  </conditionalFormatting>
  <conditionalFormatting sqref="AI37">
    <cfRule type="expression" dxfId="10180" priority="4082" stopIfTrue="1">
      <formula>LEN(TRIM($AI$37))=0</formula>
    </cfRule>
  </conditionalFormatting>
  <conditionalFormatting sqref="AJ37">
    <cfRule type="expression" dxfId="10179" priority="4083" stopIfTrue="1">
      <formula>LEN(TRIM($AJ$37))=0</formula>
    </cfRule>
  </conditionalFormatting>
  <conditionalFormatting sqref="AK37">
    <cfRule type="expression" dxfId="10178" priority="4084" stopIfTrue="1">
      <formula>LEN(TRIM($AK$37))=0</formula>
    </cfRule>
  </conditionalFormatting>
  <conditionalFormatting sqref="AL37">
    <cfRule type="expression" dxfId="10177" priority="4085" stopIfTrue="1">
      <formula>LEN(TRIM($AL$37))=0</formula>
    </cfRule>
  </conditionalFormatting>
  <conditionalFormatting sqref="AM37">
    <cfRule type="expression" dxfId="10176" priority="4086" stopIfTrue="1">
      <formula>LEN(TRIM($AM$37))=0</formula>
    </cfRule>
  </conditionalFormatting>
  <conditionalFormatting sqref="AN37">
    <cfRule type="expression" dxfId="10175" priority="4087" stopIfTrue="1">
      <formula>LEN(TRIM($AN$37))=0</formula>
    </cfRule>
  </conditionalFormatting>
  <conditionalFormatting sqref="AO37">
    <cfRule type="expression" dxfId="10174" priority="4088" stopIfTrue="1">
      <formula>LEN(TRIM($AO$37))=0</formula>
    </cfRule>
  </conditionalFormatting>
  <conditionalFormatting sqref="AF38">
    <cfRule type="expression" dxfId="10173" priority="4089" stopIfTrue="1">
      <formula>LEN(TRIM($AF$38))=0</formula>
    </cfRule>
  </conditionalFormatting>
  <conditionalFormatting sqref="AG38">
    <cfRule type="expression" dxfId="10172" priority="4090" stopIfTrue="1">
      <formula>LEN(TRIM($AG$38))=0</formula>
    </cfRule>
  </conditionalFormatting>
  <conditionalFormatting sqref="AH38">
    <cfRule type="expression" dxfId="10171" priority="4091" stopIfTrue="1">
      <formula>LEN(TRIM($AH$38))=0</formula>
    </cfRule>
  </conditionalFormatting>
  <conditionalFormatting sqref="AI38">
    <cfRule type="expression" dxfId="10170" priority="4092" stopIfTrue="1">
      <formula>LEN(TRIM($AI$38))=0</formula>
    </cfRule>
  </conditionalFormatting>
  <conditionalFormatting sqref="AJ38">
    <cfRule type="expression" dxfId="10169" priority="4093" stopIfTrue="1">
      <formula>LEN(TRIM($AJ$38))=0</formula>
    </cfRule>
  </conditionalFormatting>
  <conditionalFormatting sqref="AK38">
    <cfRule type="expression" dxfId="10168" priority="4094" stopIfTrue="1">
      <formula>LEN(TRIM($AK$38))=0</formula>
    </cfRule>
  </conditionalFormatting>
  <conditionalFormatting sqref="AL38">
    <cfRule type="expression" dxfId="10167" priority="4095" stopIfTrue="1">
      <formula>LEN(TRIM($AL$38))=0</formula>
    </cfRule>
  </conditionalFormatting>
  <conditionalFormatting sqref="AM38">
    <cfRule type="expression" dxfId="10166" priority="4096" stopIfTrue="1">
      <formula>LEN(TRIM($AM$38))=0</formula>
    </cfRule>
  </conditionalFormatting>
  <conditionalFormatting sqref="AN38">
    <cfRule type="expression" dxfId="10165" priority="4097" stopIfTrue="1">
      <formula>LEN(TRIM($AN$38))=0</formula>
    </cfRule>
  </conditionalFormatting>
  <conditionalFormatting sqref="AO38">
    <cfRule type="expression" dxfId="10164" priority="4098" stopIfTrue="1">
      <formula>LEN(TRIM($AO$38))=0</formula>
    </cfRule>
  </conditionalFormatting>
  <conditionalFormatting sqref="AT37">
    <cfRule type="expression" dxfId="10163" priority="4099" stopIfTrue="1">
      <formula>LEN(TRIM($AT$37))=0</formula>
    </cfRule>
  </conditionalFormatting>
  <conditionalFormatting sqref="AU37">
    <cfRule type="expression" dxfId="10162" priority="4100" stopIfTrue="1">
      <formula>LEN(TRIM($AU$37))=0</formula>
    </cfRule>
  </conditionalFormatting>
  <conditionalFormatting sqref="AT38">
    <cfRule type="expression" dxfId="10161" priority="4101" stopIfTrue="1">
      <formula>LEN(TRIM($AT$38))=0</formula>
    </cfRule>
  </conditionalFormatting>
  <conditionalFormatting sqref="AU38">
    <cfRule type="expression" dxfId="10160" priority="4102" stopIfTrue="1">
      <formula>LEN(TRIM($AU$38))=0</formula>
    </cfRule>
  </conditionalFormatting>
  <conditionalFormatting sqref="F40">
    <cfRule type="expression" dxfId="10159" priority="4103" stopIfTrue="1">
      <formula>LEN(TRIM($F$40))=0</formula>
    </cfRule>
  </conditionalFormatting>
  <conditionalFormatting sqref="G40">
    <cfRule type="expression" dxfId="10158" priority="4104" stopIfTrue="1">
      <formula>LEN(TRIM($G$40))=0</formula>
    </cfRule>
  </conditionalFormatting>
  <conditionalFormatting sqref="H40">
    <cfRule type="expression" dxfId="10157" priority="4105" stopIfTrue="1">
      <formula>LEN(TRIM($H$40))=0</formula>
    </cfRule>
  </conditionalFormatting>
  <conditionalFormatting sqref="I40">
    <cfRule type="expression" dxfId="10156" priority="4106" stopIfTrue="1">
      <formula>LEN(TRIM($I$40))=0</formula>
    </cfRule>
  </conditionalFormatting>
  <conditionalFormatting sqref="J40">
    <cfRule type="expression" dxfId="10155" priority="4107" stopIfTrue="1">
      <formula>LEN(TRIM($J$40))=0</formula>
    </cfRule>
  </conditionalFormatting>
  <conditionalFormatting sqref="K40">
    <cfRule type="expression" dxfId="10154" priority="4108" stopIfTrue="1">
      <formula>LEN(TRIM($K$40))=0</formula>
    </cfRule>
  </conditionalFormatting>
  <conditionalFormatting sqref="L40">
    <cfRule type="expression" dxfId="10153" priority="4109" stopIfTrue="1">
      <formula>LEN(TRIM($L$40))=0</formula>
    </cfRule>
  </conditionalFormatting>
  <conditionalFormatting sqref="M40">
    <cfRule type="expression" dxfId="10152" priority="4110" stopIfTrue="1">
      <formula>LEN(TRIM($M$40))=0</formula>
    </cfRule>
  </conditionalFormatting>
  <conditionalFormatting sqref="R40">
    <cfRule type="expression" dxfId="10151" priority="4111" stopIfTrue="1">
      <formula>LEN(TRIM($R$40))=0</formula>
    </cfRule>
  </conditionalFormatting>
  <conditionalFormatting sqref="S40">
    <cfRule type="expression" dxfId="10150" priority="4112" stopIfTrue="1">
      <formula>LEN(TRIM($S$40))=0</formula>
    </cfRule>
  </conditionalFormatting>
  <conditionalFormatting sqref="T40">
    <cfRule type="expression" dxfId="10149" priority="4113" stopIfTrue="1">
      <formula>LEN(TRIM($T$40))=0</formula>
    </cfRule>
  </conditionalFormatting>
  <conditionalFormatting sqref="U40">
    <cfRule type="expression" dxfId="10148" priority="4114" stopIfTrue="1">
      <formula>LEN(TRIM($U$40))=0</formula>
    </cfRule>
  </conditionalFormatting>
  <conditionalFormatting sqref="V40">
    <cfRule type="expression" dxfId="10147" priority="4115" stopIfTrue="1">
      <formula>LEN(TRIM($V$40))=0</formula>
    </cfRule>
  </conditionalFormatting>
  <conditionalFormatting sqref="W40">
    <cfRule type="expression" dxfId="10146" priority="4116" stopIfTrue="1">
      <formula>LEN(TRIM($W$40))=0</formula>
    </cfRule>
  </conditionalFormatting>
  <conditionalFormatting sqref="X40">
    <cfRule type="expression" dxfId="10145" priority="4117" stopIfTrue="1">
      <formula>LEN(TRIM($X$40))=0</formula>
    </cfRule>
  </conditionalFormatting>
  <conditionalFormatting sqref="Y40">
    <cfRule type="expression" dxfId="10144" priority="4118" stopIfTrue="1">
      <formula>LEN(TRIM($Y$40))=0</formula>
    </cfRule>
  </conditionalFormatting>
  <conditionalFormatting sqref="Z40">
    <cfRule type="expression" dxfId="10143" priority="4119" stopIfTrue="1">
      <formula>LEN(TRIM($Z$40))=0</formula>
    </cfRule>
  </conditionalFormatting>
  <conditionalFormatting sqref="AA40">
    <cfRule type="expression" dxfId="10142" priority="4120" stopIfTrue="1">
      <formula>LEN(TRIM($AA$40))=0</formula>
    </cfRule>
  </conditionalFormatting>
  <conditionalFormatting sqref="AF40">
    <cfRule type="expression" dxfId="10141" priority="4121" stopIfTrue="1">
      <formula>LEN(TRIM($AF$40))=0</formula>
    </cfRule>
  </conditionalFormatting>
  <conditionalFormatting sqref="AG40">
    <cfRule type="expression" dxfId="10140" priority="4122" stopIfTrue="1">
      <formula>LEN(TRIM($AG$40))=0</formula>
    </cfRule>
  </conditionalFormatting>
  <conditionalFormatting sqref="AH40">
    <cfRule type="expression" dxfId="10139" priority="4123" stopIfTrue="1">
      <formula>LEN(TRIM($AH$40))=0</formula>
    </cfRule>
  </conditionalFormatting>
  <conditionalFormatting sqref="AI40">
    <cfRule type="expression" dxfId="10138" priority="4124" stopIfTrue="1">
      <formula>LEN(TRIM($AI$40))=0</formula>
    </cfRule>
  </conditionalFormatting>
  <conditionalFormatting sqref="AJ40">
    <cfRule type="expression" dxfId="10137" priority="4125" stopIfTrue="1">
      <formula>LEN(TRIM($AJ$40))=0</formula>
    </cfRule>
  </conditionalFormatting>
  <conditionalFormatting sqref="AK40">
    <cfRule type="expression" dxfId="10136" priority="4126" stopIfTrue="1">
      <formula>LEN(TRIM($AK$40))=0</formula>
    </cfRule>
  </conditionalFormatting>
  <conditionalFormatting sqref="AL40">
    <cfRule type="expression" dxfId="10135" priority="4127" stopIfTrue="1">
      <formula>LEN(TRIM($AL$40))=0</formula>
    </cfRule>
  </conditionalFormatting>
  <conditionalFormatting sqref="AM40">
    <cfRule type="expression" dxfId="10134" priority="4128" stopIfTrue="1">
      <formula>LEN(TRIM($AM$40))=0</formula>
    </cfRule>
  </conditionalFormatting>
  <conditionalFormatting sqref="AN40">
    <cfRule type="expression" dxfId="10133" priority="4129" stopIfTrue="1">
      <formula>LEN(TRIM($AN$40))=0</formula>
    </cfRule>
  </conditionalFormatting>
  <conditionalFormatting sqref="AO40">
    <cfRule type="expression" dxfId="10132" priority="4130" stopIfTrue="1">
      <formula>LEN(TRIM($AO$40))=0</formula>
    </cfRule>
  </conditionalFormatting>
  <conditionalFormatting sqref="AT40">
    <cfRule type="expression" dxfId="10131" priority="4131" stopIfTrue="1">
      <formula>LEN(TRIM($AT$40))=0</formula>
    </cfRule>
  </conditionalFormatting>
  <conditionalFormatting sqref="AU40">
    <cfRule type="expression" dxfId="10130" priority="4132" stopIfTrue="1">
      <formula>LEN(TRIM($AU$40))=0</formula>
    </cfRule>
  </conditionalFormatting>
  <conditionalFormatting sqref="F46">
    <cfRule type="expression" dxfId="10129" priority="4133" stopIfTrue="1">
      <formula>LEN(TRIM($F$46))=0</formula>
    </cfRule>
  </conditionalFormatting>
  <conditionalFormatting sqref="G46">
    <cfRule type="expression" dxfId="10128" priority="4134" stopIfTrue="1">
      <formula>LEN(TRIM($G$46))=0</formula>
    </cfRule>
  </conditionalFormatting>
  <conditionalFormatting sqref="H46">
    <cfRule type="expression" dxfId="10127" priority="4135" stopIfTrue="1">
      <formula>LEN(TRIM($H$46))=0</formula>
    </cfRule>
  </conditionalFormatting>
  <conditionalFormatting sqref="I46">
    <cfRule type="expression" dxfId="10126" priority="4136" stopIfTrue="1">
      <formula>LEN(TRIM($I$46))=0</formula>
    </cfRule>
  </conditionalFormatting>
  <conditionalFormatting sqref="J46">
    <cfRule type="expression" dxfId="10125" priority="4137" stopIfTrue="1">
      <formula>LEN(TRIM($J$46))=0</formula>
    </cfRule>
  </conditionalFormatting>
  <conditionalFormatting sqref="K46">
    <cfRule type="expression" dxfId="10124" priority="4138" stopIfTrue="1">
      <formula>LEN(TRIM($K$46))=0</formula>
    </cfRule>
  </conditionalFormatting>
  <conditionalFormatting sqref="L46">
    <cfRule type="expression" dxfId="10123" priority="4139" stopIfTrue="1">
      <formula>LEN(TRIM($L$46))=0</formula>
    </cfRule>
  </conditionalFormatting>
  <conditionalFormatting sqref="M46">
    <cfRule type="expression" dxfId="10122" priority="4140" stopIfTrue="1">
      <formula>LEN(TRIM($M$46))=0</formula>
    </cfRule>
  </conditionalFormatting>
  <conditionalFormatting sqref="R46">
    <cfRule type="expression" dxfId="10121" priority="4141" stopIfTrue="1">
      <formula>LEN(TRIM($R$46))=0</formula>
    </cfRule>
  </conditionalFormatting>
  <conditionalFormatting sqref="S46">
    <cfRule type="expression" dxfId="10120" priority="4142" stopIfTrue="1">
      <formula>LEN(TRIM($S$46))=0</formula>
    </cfRule>
  </conditionalFormatting>
  <conditionalFormatting sqref="T46">
    <cfRule type="expression" dxfId="10119" priority="4143" stopIfTrue="1">
      <formula>LEN(TRIM($T$46))=0</formula>
    </cfRule>
  </conditionalFormatting>
  <conditionalFormatting sqref="U46">
    <cfRule type="expression" dxfId="10118" priority="4144" stopIfTrue="1">
      <formula>LEN(TRIM($U$46))=0</formula>
    </cfRule>
  </conditionalFormatting>
  <conditionalFormatting sqref="V46">
    <cfRule type="expression" dxfId="10117" priority="4145" stopIfTrue="1">
      <formula>LEN(TRIM($V$46))=0</formula>
    </cfRule>
  </conditionalFormatting>
  <conditionalFormatting sqref="W46">
    <cfRule type="expression" dxfId="10116" priority="4146" stopIfTrue="1">
      <formula>LEN(TRIM($W$46))=0</formula>
    </cfRule>
  </conditionalFormatting>
  <conditionalFormatting sqref="X46">
    <cfRule type="expression" dxfId="10115" priority="4147" stopIfTrue="1">
      <formula>LEN(TRIM($X$46))=0</formula>
    </cfRule>
  </conditionalFormatting>
  <conditionalFormatting sqref="Y46">
    <cfRule type="expression" dxfId="10114" priority="4148" stopIfTrue="1">
      <formula>LEN(TRIM($Y$46))=0</formula>
    </cfRule>
  </conditionalFormatting>
  <conditionalFormatting sqref="Z46">
    <cfRule type="expression" dxfId="10113" priority="4149" stopIfTrue="1">
      <formula>LEN(TRIM($Z$46))=0</formula>
    </cfRule>
  </conditionalFormatting>
  <conditionalFormatting sqref="AA46">
    <cfRule type="expression" dxfId="10112" priority="4150" stopIfTrue="1">
      <formula>LEN(TRIM($AA$46))=0</formula>
    </cfRule>
  </conditionalFormatting>
  <conditionalFormatting sqref="AF46">
    <cfRule type="expression" dxfId="10111" priority="4151" stopIfTrue="1">
      <formula>LEN(TRIM($AF$46))=0</formula>
    </cfRule>
  </conditionalFormatting>
  <conditionalFormatting sqref="AG46">
    <cfRule type="expression" dxfId="10110" priority="4152" stopIfTrue="1">
      <formula>LEN(TRIM($AG$46))=0</formula>
    </cfRule>
  </conditionalFormatting>
  <conditionalFormatting sqref="AH46">
    <cfRule type="expression" dxfId="10109" priority="4153" stopIfTrue="1">
      <formula>LEN(TRIM($AH$46))=0</formula>
    </cfRule>
  </conditionalFormatting>
  <conditionalFormatting sqref="AI46">
    <cfRule type="expression" dxfId="10108" priority="4154" stopIfTrue="1">
      <formula>LEN(TRIM($AI$46))=0</formula>
    </cfRule>
  </conditionalFormatting>
  <conditionalFormatting sqref="AJ46">
    <cfRule type="expression" dxfId="10107" priority="4155" stopIfTrue="1">
      <formula>LEN(TRIM($AJ$46))=0</formula>
    </cfRule>
  </conditionalFormatting>
  <conditionalFormatting sqref="AK46">
    <cfRule type="expression" dxfId="10106" priority="4156" stopIfTrue="1">
      <formula>LEN(TRIM($AK$46))=0</formula>
    </cfRule>
  </conditionalFormatting>
  <conditionalFormatting sqref="AL46">
    <cfRule type="expression" dxfId="10105" priority="4157" stopIfTrue="1">
      <formula>LEN(TRIM($AL$46))=0</formula>
    </cfRule>
  </conditionalFormatting>
  <conditionalFormatting sqref="AM46">
    <cfRule type="expression" dxfId="10104" priority="4158" stopIfTrue="1">
      <formula>LEN(TRIM($AM$46))=0</formula>
    </cfRule>
  </conditionalFormatting>
  <conditionalFormatting sqref="AN46">
    <cfRule type="expression" dxfId="10103" priority="4159" stopIfTrue="1">
      <formula>LEN(TRIM($AN$46))=0</formula>
    </cfRule>
  </conditionalFormatting>
  <conditionalFormatting sqref="AO46">
    <cfRule type="expression" dxfId="10102" priority="4160" stopIfTrue="1">
      <formula>LEN(TRIM($AO$46))=0</formula>
    </cfRule>
  </conditionalFormatting>
  <conditionalFormatting sqref="AT46">
    <cfRule type="expression" dxfId="10101" priority="4161" stopIfTrue="1">
      <formula>LEN(TRIM($AT$46))=0</formula>
    </cfRule>
  </conditionalFormatting>
  <conditionalFormatting sqref="AU46">
    <cfRule type="expression" dxfId="10100" priority="4162" stopIfTrue="1">
      <formula>LEN(TRIM($AU$46))=0</formula>
    </cfRule>
  </conditionalFormatting>
  <conditionalFormatting sqref="F49">
    <cfRule type="expression" dxfId="10099" priority="4163" stopIfTrue="1">
      <formula>LEN(TRIM($F$49))=0</formula>
    </cfRule>
  </conditionalFormatting>
  <conditionalFormatting sqref="G49">
    <cfRule type="expression" dxfId="10098" priority="4164" stopIfTrue="1">
      <formula>LEN(TRIM($G$49))=0</formula>
    </cfRule>
  </conditionalFormatting>
  <conditionalFormatting sqref="H49">
    <cfRule type="expression" dxfId="10097" priority="4165" stopIfTrue="1">
      <formula>LEN(TRIM($H$49))=0</formula>
    </cfRule>
  </conditionalFormatting>
  <conditionalFormatting sqref="I49">
    <cfRule type="expression" dxfId="10096" priority="4166" stopIfTrue="1">
      <formula>LEN(TRIM($I$49))=0</formula>
    </cfRule>
  </conditionalFormatting>
  <conditionalFormatting sqref="J49">
    <cfRule type="expression" dxfId="10095" priority="4167" stopIfTrue="1">
      <formula>LEN(TRIM($J$49))=0</formula>
    </cfRule>
  </conditionalFormatting>
  <conditionalFormatting sqref="K49">
    <cfRule type="expression" dxfId="10094" priority="4168" stopIfTrue="1">
      <formula>LEN(TRIM($K$49))=0</formula>
    </cfRule>
  </conditionalFormatting>
  <conditionalFormatting sqref="L49">
    <cfRule type="expression" dxfId="10093" priority="4169" stopIfTrue="1">
      <formula>LEN(TRIM($L$49))=0</formula>
    </cfRule>
  </conditionalFormatting>
  <conditionalFormatting sqref="M49">
    <cfRule type="expression" dxfId="10092" priority="4170" stopIfTrue="1">
      <formula>LEN(TRIM($M$49))=0</formula>
    </cfRule>
  </conditionalFormatting>
  <conditionalFormatting sqref="F50">
    <cfRule type="expression" dxfId="10091" priority="4171" stopIfTrue="1">
      <formula>LEN(TRIM($F$50))=0</formula>
    </cfRule>
  </conditionalFormatting>
  <conditionalFormatting sqref="G50">
    <cfRule type="expression" dxfId="10090" priority="4172" stopIfTrue="1">
      <formula>LEN(TRIM($G$50))=0</formula>
    </cfRule>
  </conditionalFormatting>
  <conditionalFormatting sqref="H50">
    <cfRule type="expression" dxfId="10089" priority="4173" stopIfTrue="1">
      <formula>LEN(TRIM($H$50))=0</formula>
    </cfRule>
  </conditionalFormatting>
  <conditionalFormatting sqref="I50">
    <cfRule type="expression" dxfId="10088" priority="4174" stopIfTrue="1">
      <formula>LEN(TRIM($I$50))=0</formula>
    </cfRule>
  </conditionalFormatting>
  <conditionalFormatting sqref="J50">
    <cfRule type="expression" dxfId="10087" priority="4175" stopIfTrue="1">
      <formula>LEN(TRIM($J$50))=0</formula>
    </cfRule>
  </conditionalFormatting>
  <conditionalFormatting sqref="K50">
    <cfRule type="expression" dxfId="10086" priority="4176" stopIfTrue="1">
      <formula>LEN(TRIM($K$50))=0</formula>
    </cfRule>
  </conditionalFormatting>
  <conditionalFormatting sqref="L50">
    <cfRule type="expression" dxfId="10085" priority="4177" stopIfTrue="1">
      <formula>LEN(TRIM($L$50))=0</formula>
    </cfRule>
  </conditionalFormatting>
  <conditionalFormatting sqref="M50">
    <cfRule type="expression" dxfId="10084" priority="4178" stopIfTrue="1">
      <formula>LEN(TRIM($M$50))=0</formula>
    </cfRule>
  </conditionalFormatting>
  <conditionalFormatting sqref="F51">
    <cfRule type="expression" dxfId="10083" priority="4179" stopIfTrue="1">
      <formula>LEN(TRIM($F$51))=0</formula>
    </cfRule>
  </conditionalFormatting>
  <conditionalFormatting sqref="G51">
    <cfRule type="expression" dxfId="10082" priority="4180" stopIfTrue="1">
      <formula>LEN(TRIM($G$51))=0</formula>
    </cfRule>
  </conditionalFormatting>
  <conditionalFormatting sqref="H51">
    <cfRule type="expression" dxfId="10081" priority="4181" stopIfTrue="1">
      <formula>LEN(TRIM($H$51))=0</formula>
    </cfRule>
  </conditionalFormatting>
  <conditionalFormatting sqref="I51">
    <cfRule type="expression" dxfId="10080" priority="4182" stopIfTrue="1">
      <formula>LEN(TRIM($I$51))=0</formula>
    </cfRule>
  </conditionalFormatting>
  <conditionalFormatting sqref="J51">
    <cfRule type="expression" dxfId="10079" priority="4183" stopIfTrue="1">
      <formula>LEN(TRIM($J$51))=0</formula>
    </cfRule>
  </conditionalFormatting>
  <conditionalFormatting sqref="K51">
    <cfRule type="expression" dxfId="10078" priority="4184" stopIfTrue="1">
      <formula>LEN(TRIM($K$51))=0</formula>
    </cfRule>
  </conditionalFormatting>
  <conditionalFormatting sqref="L51">
    <cfRule type="expression" dxfId="10077" priority="4185" stopIfTrue="1">
      <formula>LEN(TRIM($L$51))=0</formula>
    </cfRule>
  </conditionalFormatting>
  <conditionalFormatting sqref="M51">
    <cfRule type="expression" dxfId="10076" priority="4186" stopIfTrue="1">
      <formula>LEN(TRIM($M$51))=0</formula>
    </cfRule>
  </conditionalFormatting>
  <conditionalFormatting sqref="F52">
    <cfRule type="expression" dxfId="10075" priority="4187" stopIfTrue="1">
      <formula>LEN(TRIM($F$52))=0</formula>
    </cfRule>
  </conditionalFormatting>
  <conditionalFormatting sqref="G52">
    <cfRule type="expression" dxfId="10074" priority="4188" stopIfTrue="1">
      <formula>LEN(TRIM($G$52))=0</formula>
    </cfRule>
  </conditionalFormatting>
  <conditionalFormatting sqref="H52">
    <cfRule type="expression" dxfId="10073" priority="4189" stopIfTrue="1">
      <formula>LEN(TRIM($H$52))=0</formula>
    </cfRule>
  </conditionalFormatting>
  <conditionalFormatting sqref="I52">
    <cfRule type="expression" dxfId="10072" priority="4190" stopIfTrue="1">
      <formula>LEN(TRIM($I$52))=0</formula>
    </cfRule>
  </conditionalFormatting>
  <conditionalFormatting sqref="J52">
    <cfRule type="expression" dxfId="10071" priority="4191" stopIfTrue="1">
      <formula>LEN(TRIM($J$52))=0</formula>
    </cfRule>
  </conditionalFormatting>
  <conditionalFormatting sqref="K52">
    <cfRule type="expression" dxfId="10070" priority="4192" stopIfTrue="1">
      <formula>LEN(TRIM($K$52))=0</formula>
    </cfRule>
  </conditionalFormatting>
  <conditionalFormatting sqref="L52">
    <cfRule type="expression" dxfId="10069" priority="4193" stopIfTrue="1">
      <formula>LEN(TRIM($L$52))=0</formula>
    </cfRule>
  </conditionalFormatting>
  <conditionalFormatting sqref="M52">
    <cfRule type="expression" dxfId="10068" priority="4194" stopIfTrue="1">
      <formula>LEN(TRIM($M$52))=0</formula>
    </cfRule>
  </conditionalFormatting>
  <conditionalFormatting sqref="R49">
    <cfRule type="expression" dxfId="10067" priority="4195" stopIfTrue="1">
      <formula>LEN(TRIM($R$49))=0</formula>
    </cfRule>
  </conditionalFormatting>
  <conditionalFormatting sqref="S49">
    <cfRule type="expression" dxfId="10066" priority="4196" stopIfTrue="1">
      <formula>LEN(TRIM($S$49))=0</formula>
    </cfRule>
  </conditionalFormatting>
  <conditionalFormatting sqref="T49">
    <cfRule type="expression" dxfId="10065" priority="4197" stopIfTrue="1">
      <formula>LEN(TRIM($T$49))=0</formula>
    </cfRule>
  </conditionalFormatting>
  <conditionalFormatting sqref="U49">
    <cfRule type="expression" dxfId="10064" priority="4198" stopIfTrue="1">
      <formula>LEN(TRIM($U$49))=0</formula>
    </cfRule>
  </conditionalFormatting>
  <conditionalFormatting sqref="V49">
    <cfRule type="expression" dxfId="10063" priority="4199" stopIfTrue="1">
      <formula>LEN(TRIM($V$49))=0</formula>
    </cfRule>
  </conditionalFormatting>
  <conditionalFormatting sqref="W49">
    <cfRule type="expression" dxfId="10062" priority="4200" stopIfTrue="1">
      <formula>LEN(TRIM($W$49))=0</formula>
    </cfRule>
  </conditionalFormatting>
  <conditionalFormatting sqref="X49">
    <cfRule type="expression" dxfId="10061" priority="4201" stopIfTrue="1">
      <formula>LEN(TRIM($X$49))=0</formula>
    </cfRule>
  </conditionalFormatting>
  <conditionalFormatting sqref="Y49">
    <cfRule type="expression" dxfId="10060" priority="4202" stopIfTrue="1">
      <formula>LEN(TRIM($Y$49))=0</formula>
    </cfRule>
  </conditionalFormatting>
  <conditionalFormatting sqref="Z49">
    <cfRule type="expression" dxfId="10059" priority="4203" stopIfTrue="1">
      <formula>LEN(TRIM($Z$49))=0</formula>
    </cfRule>
  </conditionalFormatting>
  <conditionalFormatting sqref="AA49">
    <cfRule type="expression" dxfId="10058" priority="4204" stopIfTrue="1">
      <formula>LEN(TRIM($AA$49))=0</formula>
    </cfRule>
  </conditionalFormatting>
  <conditionalFormatting sqref="R50">
    <cfRule type="expression" dxfId="10057" priority="4205" stopIfTrue="1">
      <formula>LEN(TRIM($R$50))=0</formula>
    </cfRule>
  </conditionalFormatting>
  <conditionalFormatting sqref="S50">
    <cfRule type="expression" dxfId="10056" priority="4206" stopIfTrue="1">
      <formula>LEN(TRIM($S$50))=0</formula>
    </cfRule>
  </conditionalFormatting>
  <conditionalFormatting sqref="T50">
    <cfRule type="expression" dxfId="10055" priority="4207" stopIfTrue="1">
      <formula>LEN(TRIM($T$50))=0</formula>
    </cfRule>
  </conditionalFormatting>
  <conditionalFormatting sqref="U50">
    <cfRule type="expression" dxfId="10054" priority="4208" stopIfTrue="1">
      <formula>LEN(TRIM($U$50))=0</formula>
    </cfRule>
  </conditionalFormatting>
  <conditionalFormatting sqref="V50">
    <cfRule type="expression" dxfId="10053" priority="4209" stopIfTrue="1">
      <formula>LEN(TRIM($V$50))=0</formula>
    </cfRule>
  </conditionalFormatting>
  <conditionalFormatting sqref="W50">
    <cfRule type="expression" dxfId="10052" priority="4210" stopIfTrue="1">
      <formula>LEN(TRIM($W$50))=0</formula>
    </cfRule>
  </conditionalFormatting>
  <conditionalFormatting sqref="X50">
    <cfRule type="expression" dxfId="10051" priority="4211" stopIfTrue="1">
      <formula>LEN(TRIM($X$50))=0</formula>
    </cfRule>
  </conditionalFormatting>
  <conditionalFormatting sqref="Y50">
    <cfRule type="expression" dxfId="10050" priority="4212" stopIfTrue="1">
      <formula>LEN(TRIM($Y$50))=0</formula>
    </cfRule>
  </conditionalFormatting>
  <conditionalFormatting sqref="Z50">
    <cfRule type="expression" dxfId="10049" priority="4213" stopIfTrue="1">
      <formula>LEN(TRIM($Z$50))=0</formula>
    </cfRule>
  </conditionalFormatting>
  <conditionalFormatting sqref="AA50">
    <cfRule type="expression" dxfId="10048" priority="4214" stopIfTrue="1">
      <formula>LEN(TRIM($AA$50))=0</formula>
    </cfRule>
  </conditionalFormatting>
  <conditionalFormatting sqref="R51">
    <cfRule type="expression" dxfId="10047" priority="4215" stopIfTrue="1">
      <formula>LEN(TRIM($R$51))=0</formula>
    </cfRule>
  </conditionalFormatting>
  <conditionalFormatting sqref="S51">
    <cfRule type="expression" dxfId="10046" priority="4216" stopIfTrue="1">
      <formula>LEN(TRIM($S$51))=0</formula>
    </cfRule>
  </conditionalFormatting>
  <conditionalFormatting sqref="T51">
    <cfRule type="expression" dxfId="10045" priority="4217" stopIfTrue="1">
      <formula>LEN(TRIM($T$51))=0</formula>
    </cfRule>
  </conditionalFormatting>
  <conditionalFormatting sqref="U51">
    <cfRule type="expression" dxfId="10044" priority="4218" stopIfTrue="1">
      <formula>LEN(TRIM($U$51))=0</formula>
    </cfRule>
  </conditionalFormatting>
  <conditionalFormatting sqref="V51">
    <cfRule type="expression" dxfId="10043" priority="4219" stopIfTrue="1">
      <formula>LEN(TRIM($V$51))=0</formula>
    </cfRule>
  </conditionalFormatting>
  <conditionalFormatting sqref="W51">
    <cfRule type="expression" dxfId="10042" priority="4220" stopIfTrue="1">
      <formula>LEN(TRIM($W$51))=0</formula>
    </cfRule>
  </conditionalFormatting>
  <conditionalFormatting sqref="X51">
    <cfRule type="expression" dxfId="10041" priority="4221" stopIfTrue="1">
      <formula>LEN(TRIM($X$51))=0</formula>
    </cfRule>
  </conditionalFormatting>
  <conditionalFormatting sqref="Y51">
    <cfRule type="expression" dxfId="10040" priority="4222" stopIfTrue="1">
      <formula>LEN(TRIM($Y$51))=0</formula>
    </cfRule>
  </conditionalFormatting>
  <conditionalFormatting sqref="Z51">
    <cfRule type="expression" dxfId="10039" priority="4223" stopIfTrue="1">
      <formula>LEN(TRIM($Z$51))=0</formula>
    </cfRule>
  </conditionalFormatting>
  <conditionalFormatting sqref="AA51">
    <cfRule type="expression" dxfId="10038" priority="4224" stopIfTrue="1">
      <formula>LEN(TRIM($AA$51))=0</formula>
    </cfRule>
  </conditionalFormatting>
  <conditionalFormatting sqref="R52">
    <cfRule type="expression" dxfId="10037" priority="4225" stopIfTrue="1">
      <formula>LEN(TRIM($R$52))=0</formula>
    </cfRule>
  </conditionalFormatting>
  <conditionalFormatting sqref="S52">
    <cfRule type="expression" dxfId="10036" priority="4226" stopIfTrue="1">
      <formula>LEN(TRIM($S$52))=0</formula>
    </cfRule>
  </conditionalFormatting>
  <conditionalFormatting sqref="T52">
    <cfRule type="expression" dxfId="10035" priority="4227" stopIfTrue="1">
      <formula>LEN(TRIM($T$52))=0</formula>
    </cfRule>
  </conditionalFormatting>
  <conditionalFormatting sqref="U52">
    <cfRule type="expression" dxfId="10034" priority="4228" stopIfTrue="1">
      <formula>LEN(TRIM($U$52))=0</formula>
    </cfRule>
  </conditionalFormatting>
  <conditionalFormatting sqref="V52">
    <cfRule type="expression" dxfId="10033" priority="4229" stopIfTrue="1">
      <formula>LEN(TRIM($V$52))=0</formula>
    </cfRule>
  </conditionalFormatting>
  <conditionalFormatting sqref="W52">
    <cfRule type="expression" dxfId="10032" priority="4230" stopIfTrue="1">
      <formula>LEN(TRIM($W$52))=0</formula>
    </cfRule>
  </conditionalFormatting>
  <conditionalFormatting sqref="X52">
    <cfRule type="expression" dxfId="10031" priority="4231" stopIfTrue="1">
      <formula>LEN(TRIM($X$52))=0</formula>
    </cfRule>
  </conditionalFormatting>
  <conditionalFormatting sqref="Y52">
    <cfRule type="expression" dxfId="10030" priority="4232" stopIfTrue="1">
      <formula>LEN(TRIM($Y$52))=0</formula>
    </cfRule>
  </conditionalFormatting>
  <conditionalFormatting sqref="Z52">
    <cfRule type="expression" dxfId="10029" priority="4233" stopIfTrue="1">
      <formula>LEN(TRIM($Z$52))=0</formula>
    </cfRule>
  </conditionalFormatting>
  <conditionalFormatting sqref="AA52">
    <cfRule type="expression" dxfId="10028" priority="4234" stopIfTrue="1">
      <formula>LEN(TRIM($AA$52))=0</formula>
    </cfRule>
  </conditionalFormatting>
  <conditionalFormatting sqref="AF49">
    <cfRule type="expression" dxfId="10027" priority="4235" stopIfTrue="1">
      <formula>LEN(TRIM($AF$49))=0</formula>
    </cfRule>
  </conditionalFormatting>
  <conditionalFormatting sqref="AG49">
    <cfRule type="expression" dxfId="10026" priority="4236" stopIfTrue="1">
      <formula>LEN(TRIM($AG$49))=0</formula>
    </cfRule>
  </conditionalFormatting>
  <conditionalFormatting sqref="AH49">
    <cfRule type="expression" dxfId="10025" priority="4237" stopIfTrue="1">
      <formula>LEN(TRIM($AH$49))=0</formula>
    </cfRule>
  </conditionalFormatting>
  <conditionalFormatting sqref="AI49">
    <cfRule type="expression" dxfId="10024" priority="4238" stopIfTrue="1">
      <formula>LEN(TRIM($AI$49))=0</formula>
    </cfRule>
  </conditionalFormatting>
  <conditionalFormatting sqref="AJ49">
    <cfRule type="expression" dxfId="10023" priority="4239" stopIfTrue="1">
      <formula>LEN(TRIM($AJ$49))=0</formula>
    </cfRule>
  </conditionalFormatting>
  <conditionalFormatting sqref="AK49">
    <cfRule type="expression" dxfId="10022" priority="4240" stopIfTrue="1">
      <formula>LEN(TRIM($AK$49))=0</formula>
    </cfRule>
  </conditionalFormatting>
  <conditionalFormatting sqref="AL49">
    <cfRule type="expression" dxfId="10021" priority="4241" stopIfTrue="1">
      <formula>LEN(TRIM($AL$49))=0</formula>
    </cfRule>
  </conditionalFormatting>
  <conditionalFormatting sqref="AM49">
    <cfRule type="expression" dxfId="10020" priority="4242" stopIfTrue="1">
      <formula>LEN(TRIM($AM$49))=0</formula>
    </cfRule>
  </conditionalFormatting>
  <conditionalFormatting sqref="AN49">
    <cfRule type="expression" dxfId="10019" priority="4243" stopIfTrue="1">
      <formula>LEN(TRIM($AN$49))=0</formula>
    </cfRule>
  </conditionalFormatting>
  <conditionalFormatting sqref="AO49">
    <cfRule type="expression" dxfId="10018" priority="4244" stopIfTrue="1">
      <formula>LEN(TRIM($AO$49))=0</formula>
    </cfRule>
  </conditionalFormatting>
  <conditionalFormatting sqref="AF50">
    <cfRule type="expression" dxfId="10017" priority="4245" stopIfTrue="1">
      <formula>LEN(TRIM($AF$50))=0</formula>
    </cfRule>
  </conditionalFormatting>
  <conditionalFormatting sqref="AG50">
    <cfRule type="expression" dxfId="10016" priority="4246" stopIfTrue="1">
      <formula>LEN(TRIM($AG$50))=0</formula>
    </cfRule>
  </conditionalFormatting>
  <conditionalFormatting sqref="AH50">
    <cfRule type="expression" dxfId="10015" priority="4247" stopIfTrue="1">
      <formula>LEN(TRIM($AH$50))=0</formula>
    </cfRule>
  </conditionalFormatting>
  <conditionalFormatting sqref="AI50">
    <cfRule type="expression" dxfId="10014" priority="4248" stopIfTrue="1">
      <formula>LEN(TRIM($AI$50))=0</formula>
    </cfRule>
  </conditionalFormatting>
  <conditionalFormatting sqref="AJ50">
    <cfRule type="expression" dxfId="10013" priority="4249" stopIfTrue="1">
      <formula>LEN(TRIM($AJ$50))=0</formula>
    </cfRule>
  </conditionalFormatting>
  <conditionalFormatting sqref="AK50">
    <cfRule type="expression" dxfId="10012" priority="4250" stopIfTrue="1">
      <formula>LEN(TRIM($AK$50))=0</formula>
    </cfRule>
  </conditionalFormatting>
  <conditionalFormatting sqref="AL50">
    <cfRule type="expression" dxfId="10011" priority="4251" stopIfTrue="1">
      <formula>LEN(TRIM($AL$50))=0</formula>
    </cfRule>
  </conditionalFormatting>
  <conditionalFormatting sqref="AM50">
    <cfRule type="expression" dxfId="10010" priority="4252" stopIfTrue="1">
      <formula>LEN(TRIM($AM$50))=0</formula>
    </cfRule>
  </conditionalFormatting>
  <conditionalFormatting sqref="AN50">
    <cfRule type="expression" dxfId="10009" priority="4253" stopIfTrue="1">
      <formula>LEN(TRIM($AN$50))=0</formula>
    </cfRule>
  </conditionalFormatting>
  <conditionalFormatting sqref="AO50">
    <cfRule type="expression" dxfId="10008" priority="4254" stopIfTrue="1">
      <formula>LEN(TRIM($AO$50))=0</formula>
    </cfRule>
  </conditionalFormatting>
  <conditionalFormatting sqref="AF51">
    <cfRule type="expression" dxfId="10007" priority="4255" stopIfTrue="1">
      <formula>LEN(TRIM($AF$51))=0</formula>
    </cfRule>
  </conditionalFormatting>
  <conditionalFormatting sqref="AG51">
    <cfRule type="expression" dxfId="10006" priority="4256" stopIfTrue="1">
      <formula>LEN(TRIM($AG$51))=0</formula>
    </cfRule>
  </conditionalFormatting>
  <conditionalFormatting sqref="AH51">
    <cfRule type="expression" dxfId="10005" priority="4257" stopIfTrue="1">
      <formula>LEN(TRIM($AH$51))=0</formula>
    </cfRule>
  </conditionalFormatting>
  <conditionalFormatting sqref="AI51">
    <cfRule type="expression" dxfId="10004" priority="4258" stopIfTrue="1">
      <formula>LEN(TRIM($AI$51))=0</formula>
    </cfRule>
  </conditionalFormatting>
  <conditionalFormatting sqref="AJ51">
    <cfRule type="expression" dxfId="10003" priority="4259" stopIfTrue="1">
      <formula>LEN(TRIM($AJ$51))=0</formula>
    </cfRule>
  </conditionalFormatting>
  <conditionalFormatting sqref="AK51">
    <cfRule type="expression" dxfId="10002" priority="4260" stopIfTrue="1">
      <formula>LEN(TRIM($AK$51))=0</formula>
    </cfRule>
  </conditionalFormatting>
  <conditionalFormatting sqref="AL51">
    <cfRule type="expression" dxfId="10001" priority="4261" stopIfTrue="1">
      <formula>LEN(TRIM($AL$51))=0</formula>
    </cfRule>
  </conditionalFormatting>
  <conditionalFormatting sqref="AM51">
    <cfRule type="expression" dxfId="10000" priority="4262" stopIfTrue="1">
      <formula>LEN(TRIM($AM$51))=0</formula>
    </cfRule>
  </conditionalFormatting>
  <conditionalFormatting sqref="AN51">
    <cfRule type="expression" dxfId="9999" priority="4263" stopIfTrue="1">
      <formula>LEN(TRIM($AN$51))=0</formula>
    </cfRule>
  </conditionalFormatting>
  <conditionalFormatting sqref="AO51">
    <cfRule type="expression" dxfId="9998" priority="4264" stopIfTrue="1">
      <formula>LEN(TRIM($AO$51))=0</formula>
    </cfRule>
  </conditionalFormatting>
  <conditionalFormatting sqref="AF52">
    <cfRule type="expression" dxfId="9997" priority="4265" stopIfTrue="1">
      <formula>LEN(TRIM($AF$52))=0</formula>
    </cfRule>
  </conditionalFormatting>
  <conditionalFormatting sqref="AG52">
    <cfRule type="expression" dxfId="9996" priority="4266" stopIfTrue="1">
      <formula>LEN(TRIM($AG$52))=0</formula>
    </cfRule>
  </conditionalFormatting>
  <conditionalFormatting sqref="AH52">
    <cfRule type="expression" dxfId="9995" priority="4267" stopIfTrue="1">
      <formula>LEN(TRIM($AH$52))=0</formula>
    </cfRule>
  </conditionalFormatting>
  <conditionalFormatting sqref="AI52">
    <cfRule type="expression" dxfId="9994" priority="4268" stopIfTrue="1">
      <formula>LEN(TRIM($AI$52))=0</formula>
    </cfRule>
  </conditionalFormatting>
  <conditionalFormatting sqref="AJ52">
    <cfRule type="expression" dxfId="9993" priority="4269" stopIfTrue="1">
      <formula>LEN(TRIM($AJ$52))=0</formula>
    </cfRule>
  </conditionalFormatting>
  <conditionalFormatting sqref="AK52">
    <cfRule type="expression" dxfId="9992" priority="4270" stopIfTrue="1">
      <formula>LEN(TRIM($AK$52))=0</formula>
    </cfRule>
  </conditionalFormatting>
  <conditionalFormatting sqref="AL52">
    <cfRule type="expression" dxfId="9991" priority="4271" stopIfTrue="1">
      <formula>LEN(TRIM($AL$52))=0</formula>
    </cfRule>
  </conditionalFormatting>
  <conditionalFormatting sqref="AM52">
    <cfRule type="expression" dxfId="9990" priority="4272" stopIfTrue="1">
      <formula>LEN(TRIM($AM$52))=0</formula>
    </cfRule>
  </conditionalFormatting>
  <conditionalFormatting sqref="AN52">
    <cfRule type="expression" dxfId="9989" priority="4273" stopIfTrue="1">
      <formula>LEN(TRIM($AN$52))=0</formula>
    </cfRule>
  </conditionalFormatting>
  <conditionalFormatting sqref="AO52">
    <cfRule type="expression" dxfId="9988" priority="4274" stopIfTrue="1">
      <formula>LEN(TRIM($AO$52))=0</formula>
    </cfRule>
  </conditionalFormatting>
  <conditionalFormatting sqref="AT49">
    <cfRule type="expression" dxfId="9987" priority="4275" stopIfTrue="1">
      <formula>LEN(TRIM($AT$49))=0</formula>
    </cfRule>
  </conditionalFormatting>
  <conditionalFormatting sqref="AU49">
    <cfRule type="expression" dxfId="9986" priority="4276" stopIfTrue="1">
      <formula>LEN(TRIM($AU$49))=0</formula>
    </cfRule>
  </conditionalFormatting>
  <conditionalFormatting sqref="AT50">
    <cfRule type="expression" dxfId="9985" priority="4277" stopIfTrue="1">
      <formula>LEN(TRIM($AT$50))=0</formula>
    </cfRule>
  </conditionalFormatting>
  <conditionalFormatting sqref="AU50">
    <cfRule type="expression" dxfId="9984" priority="4278" stopIfTrue="1">
      <formula>LEN(TRIM($AU$50))=0</formula>
    </cfRule>
  </conditionalFormatting>
  <conditionalFormatting sqref="AT51">
    <cfRule type="expression" dxfId="9983" priority="4279" stopIfTrue="1">
      <formula>LEN(TRIM($AT$51))=0</formula>
    </cfRule>
  </conditionalFormatting>
  <conditionalFormatting sqref="AU51">
    <cfRule type="expression" dxfId="9982" priority="4280" stopIfTrue="1">
      <formula>LEN(TRIM($AU$51))=0</formula>
    </cfRule>
  </conditionalFormatting>
  <conditionalFormatting sqref="AT52">
    <cfRule type="expression" dxfId="9981" priority="4281" stopIfTrue="1">
      <formula>LEN(TRIM($AT$52))=0</formula>
    </cfRule>
  </conditionalFormatting>
  <conditionalFormatting sqref="AU52">
    <cfRule type="expression" dxfId="9980" priority="4282" stopIfTrue="1">
      <formula>LEN(TRIM($AU$52))=0</formula>
    </cfRule>
  </conditionalFormatting>
  <conditionalFormatting sqref="F54">
    <cfRule type="expression" dxfId="9979" priority="4283" stopIfTrue="1">
      <formula>LEN(TRIM($F$54))=0</formula>
    </cfRule>
  </conditionalFormatting>
  <conditionalFormatting sqref="G54">
    <cfRule type="expression" dxfId="9978" priority="4284" stopIfTrue="1">
      <formula>LEN(TRIM($G$54))=0</formula>
    </cfRule>
  </conditionalFormatting>
  <conditionalFormatting sqref="H54">
    <cfRule type="expression" dxfId="9977" priority="4285" stopIfTrue="1">
      <formula>LEN(TRIM($H$54))=0</formula>
    </cfRule>
  </conditionalFormatting>
  <conditionalFormatting sqref="I54">
    <cfRule type="expression" dxfId="9976" priority="4286" stopIfTrue="1">
      <formula>LEN(TRIM($I$54))=0</formula>
    </cfRule>
  </conditionalFormatting>
  <conditionalFormatting sqref="J54">
    <cfRule type="expression" dxfId="9975" priority="4287" stopIfTrue="1">
      <formula>LEN(TRIM($J$54))=0</formula>
    </cfRule>
  </conditionalFormatting>
  <conditionalFormatting sqref="K54">
    <cfRule type="expression" dxfId="9974" priority="4288" stopIfTrue="1">
      <formula>LEN(TRIM($K$54))=0</formula>
    </cfRule>
  </conditionalFormatting>
  <conditionalFormatting sqref="L54">
    <cfRule type="expression" dxfId="9973" priority="4289" stopIfTrue="1">
      <formula>LEN(TRIM($L$54))=0</formula>
    </cfRule>
  </conditionalFormatting>
  <conditionalFormatting sqref="M54">
    <cfRule type="expression" dxfId="9972" priority="4290" stopIfTrue="1">
      <formula>LEN(TRIM($M$54))=0</formula>
    </cfRule>
  </conditionalFormatting>
  <conditionalFormatting sqref="F55">
    <cfRule type="expression" dxfId="9971" priority="4291" stopIfTrue="1">
      <formula>LEN(TRIM($F$55))=0</formula>
    </cfRule>
  </conditionalFormatting>
  <conditionalFormatting sqref="G55">
    <cfRule type="expression" dxfId="9970" priority="4292" stopIfTrue="1">
      <formula>LEN(TRIM($G$55))=0</formula>
    </cfRule>
  </conditionalFormatting>
  <conditionalFormatting sqref="H55">
    <cfRule type="expression" dxfId="9969" priority="4293" stopIfTrue="1">
      <formula>LEN(TRIM($H$55))=0</formula>
    </cfRule>
  </conditionalFormatting>
  <conditionalFormatting sqref="I55">
    <cfRule type="expression" dxfId="9968" priority="4294" stopIfTrue="1">
      <formula>LEN(TRIM($I$55))=0</formula>
    </cfRule>
  </conditionalFormatting>
  <conditionalFormatting sqref="J55">
    <cfRule type="expression" dxfId="9967" priority="4295" stopIfTrue="1">
      <formula>LEN(TRIM($J$55))=0</formula>
    </cfRule>
  </conditionalFormatting>
  <conditionalFormatting sqref="K55">
    <cfRule type="expression" dxfId="9966" priority="4296" stopIfTrue="1">
      <formula>LEN(TRIM($K$55))=0</formula>
    </cfRule>
  </conditionalFormatting>
  <conditionalFormatting sqref="L55">
    <cfRule type="expression" dxfId="9965" priority="4297" stopIfTrue="1">
      <formula>LEN(TRIM($L$55))=0</formula>
    </cfRule>
  </conditionalFormatting>
  <conditionalFormatting sqref="M55">
    <cfRule type="expression" dxfId="9964" priority="4298" stopIfTrue="1">
      <formula>LEN(TRIM($M$55))=0</formula>
    </cfRule>
  </conditionalFormatting>
  <conditionalFormatting sqref="F56">
    <cfRule type="expression" dxfId="9963" priority="4299" stopIfTrue="1">
      <formula>LEN(TRIM($F$56))=0</formula>
    </cfRule>
  </conditionalFormatting>
  <conditionalFormatting sqref="G56">
    <cfRule type="expression" dxfId="9962" priority="4300" stopIfTrue="1">
      <formula>LEN(TRIM($G$56))=0</formula>
    </cfRule>
  </conditionalFormatting>
  <conditionalFormatting sqref="H56">
    <cfRule type="expression" dxfId="9961" priority="4301" stopIfTrue="1">
      <formula>LEN(TRIM($H$56))=0</formula>
    </cfRule>
  </conditionalFormatting>
  <conditionalFormatting sqref="I56">
    <cfRule type="expression" dxfId="9960" priority="4302" stopIfTrue="1">
      <formula>LEN(TRIM($I$56))=0</formula>
    </cfRule>
  </conditionalFormatting>
  <conditionalFormatting sqref="J56">
    <cfRule type="expression" dxfId="9959" priority="4303" stopIfTrue="1">
      <formula>LEN(TRIM($J$56))=0</formula>
    </cfRule>
  </conditionalFormatting>
  <conditionalFormatting sqref="K56">
    <cfRule type="expression" dxfId="9958" priority="4304" stopIfTrue="1">
      <formula>LEN(TRIM($K$56))=0</formula>
    </cfRule>
  </conditionalFormatting>
  <conditionalFormatting sqref="L56">
    <cfRule type="expression" dxfId="9957" priority="4305" stopIfTrue="1">
      <formula>LEN(TRIM($L$56))=0</formula>
    </cfRule>
  </conditionalFormatting>
  <conditionalFormatting sqref="M56">
    <cfRule type="expression" dxfId="9956" priority="4306" stopIfTrue="1">
      <formula>LEN(TRIM($M$56))=0</formula>
    </cfRule>
  </conditionalFormatting>
  <conditionalFormatting sqref="F57">
    <cfRule type="expression" dxfId="9955" priority="4307" stopIfTrue="1">
      <formula>LEN(TRIM($F$57))=0</formula>
    </cfRule>
  </conditionalFormatting>
  <conditionalFormatting sqref="G57">
    <cfRule type="expression" dxfId="9954" priority="4308" stopIfTrue="1">
      <formula>LEN(TRIM($G$57))=0</formula>
    </cfRule>
  </conditionalFormatting>
  <conditionalFormatting sqref="H57">
    <cfRule type="expression" dxfId="9953" priority="4309" stopIfTrue="1">
      <formula>LEN(TRIM($H$57))=0</formula>
    </cfRule>
  </conditionalFormatting>
  <conditionalFormatting sqref="I57">
    <cfRule type="expression" dxfId="9952" priority="4310" stopIfTrue="1">
      <formula>LEN(TRIM($I$57))=0</formula>
    </cfRule>
  </conditionalFormatting>
  <conditionalFormatting sqref="J57">
    <cfRule type="expression" dxfId="9951" priority="4311" stopIfTrue="1">
      <formula>LEN(TRIM($J$57))=0</formula>
    </cfRule>
  </conditionalFormatting>
  <conditionalFormatting sqref="K57">
    <cfRule type="expression" dxfId="9950" priority="4312" stopIfTrue="1">
      <formula>LEN(TRIM($K$57))=0</formula>
    </cfRule>
  </conditionalFormatting>
  <conditionalFormatting sqref="L57">
    <cfRule type="expression" dxfId="9949" priority="4313" stopIfTrue="1">
      <formula>LEN(TRIM($L$57))=0</formula>
    </cfRule>
  </conditionalFormatting>
  <conditionalFormatting sqref="M57">
    <cfRule type="expression" dxfId="9948" priority="4314" stopIfTrue="1">
      <formula>LEN(TRIM($M$57))=0</formula>
    </cfRule>
  </conditionalFormatting>
  <conditionalFormatting sqref="R54">
    <cfRule type="expression" dxfId="9947" priority="4315" stopIfTrue="1">
      <formula>LEN(TRIM($R$54))=0</formula>
    </cfRule>
  </conditionalFormatting>
  <conditionalFormatting sqref="S54">
    <cfRule type="expression" dxfId="9946" priority="4316" stopIfTrue="1">
      <formula>LEN(TRIM($S$54))=0</formula>
    </cfRule>
  </conditionalFormatting>
  <conditionalFormatting sqref="T54">
    <cfRule type="expression" dxfId="9945" priority="4317" stopIfTrue="1">
      <formula>LEN(TRIM($T$54))=0</formula>
    </cfRule>
  </conditionalFormatting>
  <conditionalFormatting sqref="U54">
    <cfRule type="expression" dxfId="9944" priority="4318" stopIfTrue="1">
      <formula>LEN(TRIM($U$54))=0</formula>
    </cfRule>
  </conditionalFormatting>
  <conditionalFormatting sqref="V54">
    <cfRule type="expression" dxfId="9943" priority="4319" stopIfTrue="1">
      <formula>LEN(TRIM($V$54))=0</formula>
    </cfRule>
  </conditionalFormatting>
  <conditionalFormatting sqref="W54">
    <cfRule type="expression" dxfId="9942" priority="4320" stopIfTrue="1">
      <formula>LEN(TRIM($W$54))=0</formula>
    </cfRule>
  </conditionalFormatting>
  <conditionalFormatting sqref="X54">
    <cfRule type="expression" dxfId="9941" priority="4321" stopIfTrue="1">
      <formula>LEN(TRIM($X$54))=0</formula>
    </cfRule>
  </conditionalFormatting>
  <conditionalFormatting sqref="Y54">
    <cfRule type="expression" dxfId="9940" priority="4322" stopIfTrue="1">
      <formula>LEN(TRIM($Y$54))=0</formula>
    </cfRule>
  </conditionalFormatting>
  <conditionalFormatting sqref="Z54">
    <cfRule type="expression" dxfId="9939" priority="4323" stopIfTrue="1">
      <formula>LEN(TRIM($Z$54))=0</formula>
    </cfRule>
  </conditionalFormatting>
  <conditionalFormatting sqref="AA54">
    <cfRule type="expression" dxfId="9938" priority="4324" stopIfTrue="1">
      <formula>LEN(TRIM($AA$54))=0</formula>
    </cfRule>
  </conditionalFormatting>
  <conditionalFormatting sqref="R55">
    <cfRule type="expression" dxfId="9937" priority="4325" stopIfTrue="1">
      <formula>LEN(TRIM($R$55))=0</formula>
    </cfRule>
  </conditionalFormatting>
  <conditionalFormatting sqref="S55">
    <cfRule type="expression" dxfId="9936" priority="4326" stopIfTrue="1">
      <formula>LEN(TRIM($S$55))=0</formula>
    </cfRule>
  </conditionalFormatting>
  <conditionalFormatting sqref="T55">
    <cfRule type="expression" dxfId="9935" priority="4327" stopIfTrue="1">
      <formula>LEN(TRIM($T$55))=0</formula>
    </cfRule>
  </conditionalFormatting>
  <conditionalFormatting sqref="U55">
    <cfRule type="expression" dxfId="9934" priority="4328" stopIfTrue="1">
      <formula>LEN(TRIM($U$55))=0</formula>
    </cfRule>
  </conditionalFormatting>
  <conditionalFormatting sqref="V55">
    <cfRule type="expression" dxfId="9933" priority="4329" stopIfTrue="1">
      <formula>LEN(TRIM($V$55))=0</formula>
    </cfRule>
  </conditionalFormatting>
  <conditionalFormatting sqref="W55">
    <cfRule type="expression" dxfId="9932" priority="4330" stopIfTrue="1">
      <formula>LEN(TRIM($W$55))=0</formula>
    </cfRule>
  </conditionalFormatting>
  <conditionalFormatting sqref="X55">
    <cfRule type="expression" dxfId="9931" priority="4331" stopIfTrue="1">
      <formula>LEN(TRIM($X$55))=0</formula>
    </cfRule>
  </conditionalFormatting>
  <conditionalFormatting sqref="Y55">
    <cfRule type="expression" dxfId="9930" priority="4332" stopIfTrue="1">
      <formula>LEN(TRIM($Y$55))=0</formula>
    </cfRule>
  </conditionalFormatting>
  <conditionalFormatting sqref="Z55">
    <cfRule type="expression" dxfId="9929" priority="4333" stopIfTrue="1">
      <formula>LEN(TRIM($Z$55))=0</formula>
    </cfRule>
  </conditionalFormatting>
  <conditionalFormatting sqref="AA55">
    <cfRule type="expression" dxfId="9928" priority="4334" stopIfTrue="1">
      <formula>LEN(TRIM($AA$55))=0</formula>
    </cfRule>
  </conditionalFormatting>
  <conditionalFormatting sqref="R56">
    <cfRule type="expression" dxfId="9927" priority="4335" stopIfTrue="1">
      <formula>LEN(TRIM($R$56))=0</formula>
    </cfRule>
  </conditionalFormatting>
  <conditionalFormatting sqref="S56">
    <cfRule type="expression" dxfId="9926" priority="4336" stopIfTrue="1">
      <formula>LEN(TRIM($S$56))=0</formula>
    </cfRule>
  </conditionalFormatting>
  <conditionalFormatting sqref="T56">
    <cfRule type="expression" dxfId="9925" priority="4337" stopIfTrue="1">
      <formula>LEN(TRIM($T$56))=0</formula>
    </cfRule>
  </conditionalFormatting>
  <conditionalFormatting sqref="U56">
    <cfRule type="expression" dxfId="9924" priority="4338" stopIfTrue="1">
      <formula>LEN(TRIM($U$56))=0</formula>
    </cfRule>
  </conditionalFormatting>
  <conditionalFormatting sqref="V56">
    <cfRule type="expression" dxfId="9923" priority="4339" stopIfTrue="1">
      <formula>LEN(TRIM($V$56))=0</formula>
    </cfRule>
  </conditionalFormatting>
  <conditionalFormatting sqref="W56">
    <cfRule type="expression" dxfId="9922" priority="4340" stopIfTrue="1">
      <formula>LEN(TRIM($W$56))=0</formula>
    </cfRule>
  </conditionalFormatting>
  <conditionalFormatting sqref="X56">
    <cfRule type="expression" dxfId="9921" priority="4341" stopIfTrue="1">
      <formula>LEN(TRIM($X$56))=0</formula>
    </cfRule>
  </conditionalFormatting>
  <conditionalFormatting sqref="Y56">
    <cfRule type="expression" dxfId="9920" priority="4342" stopIfTrue="1">
      <formula>LEN(TRIM($Y$56))=0</formula>
    </cfRule>
  </conditionalFormatting>
  <conditionalFormatting sqref="Z56">
    <cfRule type="expression" dxfId="9919" priority="4343" stopIfTrue="1">
      <formula>LEN(TRIM($Z$56))=0</formula>
    </cfRule>
  </conditionalFormatting>
  <conditionalFormatting sqref="AA56">
    <cfRule type="expression" dxfId="9918" priority="4344" stopIfTrue="1">
      <formula>LEN(TRIM($AA$56))=0</formula>
    </cfRule>
  </conditionalFormatting>
  <conditionalFormatting sqref="R57">
    <cfRule type="expression" dxfId="9917" priority="4345" stopIfTrue="1">
      <formula>LEN(TRIM($R$57))=0</formula>
    </cfRule>
  </conditionalFormatting>
  <conditionalFormatting sqref="S57">
    <cfRule type="expression" dxfId="9916" priority="4346" stopIfTrue="1">
      <formula>LEN(TRIM($S$57))=0</formula>
    </cfRule>
  </conditionalFormatting>
  <conditionalFormatting sqref="T57">
    <cfRule type="expression" dxfId="9915" priority="4347" stopIfTrue="1">
      <formula>LEN(TRIM($T$57))=0</formula>
    </cfRule>
  </conditionalFormatting>
  <conditionalFormatting sqref="U57">
    <cfRule type="expression" dxfId="9914" priority="4348" stopIfTrue="1">
      <formula>LEN(TRIM($U$57))=0</formula>
    </cfRule>
  </conditionalFormatting>
  <conditionalFormatting sqref="V57">
    <cfRule type="expression" dxfId="9913" priority="4349" stopIfTrue="1">
      <formula>LEN(TRIM($V$57))=0</formula>
    </cfRule>
  </conditionalFormatting>
  <conditionalFormatting sqref="W57">
    <cfRule type="expression" dxfId="9912" priority="4350" stopIfTrue="1">
      <formula>LEN(TRIM($W$57))=0</formula>
    </cfRule>
  </conditionalFormatting>
  <conditionalFormatting sqref="X57">
    <cfRule type="expression" dxfId="9911" priority="4351" stopIfTrue="1">
      <formula>LEN(TRIM($X$57))=0</formula>
    </cfRule>
  </conditionalFormatting>
  <conditionalFormatting sqref="Y57">
    <cfRule type="expression" dxfId="9910" priority="4352" stopIfTrue="1">
      <formula>LEN(TRIM($Y$57))=0</formula>
    </cfRule>
  </conditionalFormatting>
  <conditionalFormatting sqref="Z57">
    <cfRule type="expression" dxfId="9909" priority="4353" stopIfTrue="1">
      <formula>LEN(TRIM($Z$57))=0</formula>
    </cfRule>
  </conditionalFormatting>
  <conditionalFormatting sqref="AA57">
    <cfRule type="expression" dxfId="9908" priority="4354" stopIfTrue="1">
      <formula>LEN(TRIM($AA$57))=0</formula>
    </cfRule>
  </conditionalFormatting>
  <conditionalFormatting sqref="AF54">
    <cfRule type="expression" dxfId="9907" priority="4355" stopIfTrue="1">
      <formula>LEN(TRIM($AF$54))=0</formula>
    </cfRule>
  </conditionalFormatting>
  <conditionalFormatting sqref="AG54">
    <cfRule type="expression" dxfId="9906" priority="4356" stopIfTrue="1">
      <formula>LEN(TRIM($AG$54))=0</formula>
    </cfRule>
  </conditionalFormatting>
  <conditionalFormatting sqref="AH54">
    <cfRule type="expression" dxfId="9905" priority="4357" stopIfTrue="1">
      <formula>LEN(TRIM($AH$54))=0</formula>
    </cfRule>
  </conditionalFormatting>
  <conditionalFormatting sqref="AI54">
    <cfRule type="expression" dxfId="9904" priority="4358" stopIfTrue="1">
      <formula>LEN(TRIM($AI$54))=0</formula>
    </cfRule>
  </conditionalFormatting>
  <conditionalFormatting sqref="AJ54">
    <cfRule type="expression" dxfId="9903" priority="4359" stopIfTrue="1">
      <formula>LEN(TRIM($AJ$54))=0</formula>
    </cfRule>
  </conditionalFormatting>
  <conditionalFormatting sqref="AK54">
    <cfRule type="expression" dxfId="9902" priority="4360" stopIfTrue="1">
      <formula>LEN(TRIM($AK$54))=0</formula>
    </cfRule>
  </conditionalFormatting>
  <conditionalFormatting sqref="AL54">
    <cfRule type="expression" dxfId="9901" priority="4361" stopIfTrue="1">
      <formula>LEN(TRIM($AL$54))=0</formula>
    </cfRule>
  </conditionalFormatting>
  <conditionalFormatting sqref="AM54">
    <cfRule type="expression" dxfId="9900" priority="4362" stopIfTrue="1">
      <formula>LEN(TRIM($AM$54))=0</formula>
    </cfRule>
  </conditionalFormatting>
  <conditionalFormatting sqref="AN54">
    <cfRule type="expression" dxfId="9899" priority="4363" stopIfTrue="1">
      <formula>LEN(TRIM($AN$54))=0</formula>
    </cfRule>
  </conditionalFormatting>
  <conditionalFormatting sqref="AO54">
    <cfRule type="expression" dxfId="9898" priority="4364" stopIfTrue="1">
      <formula>LEN(TRIM($AO$54))=0</formula>
    </cfRule>
  </conditionalFormatting>
  <conditionalFormatting sqref="AF55">
    <cfRule type="expression" dxfId="9897" priority="4365" stopIfTrue="1">
      <formula>LEN(TRIM($AF$55))=0</formula>
    </cfRule>
  </conditionalFormatting>
  <conditionalFormatting sqref="AG55">
    <cfRule type="expression" dxfId="9896" priority="4366" stopIfTrue="1">
      <formula>LEN(TRIM($AG$55))=0</formula>
    </cfRule>
  </conditionalFormatting>
  <conditionalFormatting sqref="AH55">
    <cfRule type="expression" dxfId="9895" priority="4367" stopIfTrue="1">
      <formula>LEN(TRIM($AH$55))=0</formula>
    </cfRule>
  </conditionalFormatting>
  <conditionalFormatting sqref="AI55">
    <cfRule type="expression" dxfId="9894" priority="4368" stopIfTrue="1">
      <formula>LEN(TRIM($AI$55))=0</formula>
    </cfRule>
  </conditionalFormatting>
  <conditionalFormatting sqref="AJ55">
    <cfRule type="expression" dxfId="9893" priority="4369" stopIfTrue="1">
      <formula>LEN(TRIM($AJ$55))=0</formula>
    </cfRule>
  </conditionalFormatting>
  <conditionalFormatting sqref="AK55">
    <cfRule type="expression" dxfId="9892" priority="4370" stopIfTrue="1">
      <formula>LEN(TRIM($AK$55))=0</formula>
    </cfRule>
  </conditionalFormatting>
  <conditionalFormatting sqref="AL55">
    <cfRule type="expression" dxfId="9891" priority="4371" stopIfTrue="1">
      <formula>LEN(TRIM($AL$55))=0</formula>
    </cfRule>
  </conditionalFormatting>
  <conditionalFormatting sqref="AM55">
    <cfRule type="expression" dxfId="9890" priority="4372" stopIfTrue="1">
      <formula>LEN(TRIM($AM$55))=0</formula>
    </cfRule>
  </conditionalFormatting>
  <conditionalFormatting sqref="AN55">
    <cfRule type="expression" dxfId="9889" priority="4373" stopIfTrue="1">
      <formula>LEN(TRIM($AN$55))=0</formula>
    </cfRule>
  </conditionalFormatting>
  <conditionalFormatting sqref="AO55">
    <cfRule type="expression" dxfId="9888" priority="4374" stopIfTrue="1">
      <formula>LEN(TRIM($AO$55))=0</formula>
    </cfRule>
  </conditionalFormatting>
  <conditionalFormatting sqref="AF56">
    <cfRule type="expression" dxfId="9887" priority="4375" stopIfTrue="1">
      <formula>LEN(TRIM($AF$56))=0</formula>
    </cfRule>
  </conditionalFormatting>
  <conditionalFormatting sqref="AG56">
    <cfRule type="expression" dxfId="9886" priority="4376" stopIfTrue="1">
      <formula>LEN(TRIM($AG$56))=0</formula>
    </cfRule>
  </conditionalFormatting>
  <conditionalFormatting sqref="AH56">
    <cfRule type="expression" dxfId="9885" priority="4377" stopIfTrue="1">
      <formula>LEN(TRIM($AH$56))=0</formula>
    </cfRule>
  </conditionalFormatting>
  <conditionalFormatting sqref="AI56">
    <cfRule type="expression" dxfId="9884" priority="4378" stopIfTrue="1">
      <formula>LEN(TRIM($AI$56))=0</formula>
    </cfRule>
  </conditionalFormatting>
  <conditionalFormatting sqref="AJ56">
    <cfRule type="expression" dxfId="9883" priority="4379" stopIfTrue="1">
      <formula>LEN(TRIM($AJ$56))=0</formula>
    </cfRule>
  </conditionalFormatting>
  <conditionalFormatting sqref="AK56">
    <cfRule type="expression" dxfId="9882" priority="4380" stopIfTrue="1">
      <formula>LEN(TRIM($AK$56))=0</formula>
    </cfRule>
  </conditionalFormatting>
  <conditionalFormatting sqref="AL56">
    <cfRule type="expression" dxfId="9881" priority="4381" stopIfTrue="1">
      <formula>LEN(TRIM($AL$56))=0</formula>
    </cfRule>
  </conditionalFormatting>
  <conditionalFormatting sqref="AM56">
    <cfRule type="expression" dxfId="9880" priority="4382" stopIfTrue="1">
      <formula>LEN(TRIM($AM$56))=0</formula>
    </cfRule>
  </conditionalFormatting>
  <conditionalFormatting sqref="AN56">
    <cfRule type="expression" dxfId="9879" priority="4383" stopIfTrue="1">
      <formula>LEN(TRIM($AN$56))=0</formula>
    </cfRule>
  </conditionalFormatting>
  <conditionalFormatting sqref="AO56">
    <cfRule type="expression" dxfId="9878" priority="4384" stopIfTrue="1">
      <formula>LEN(TRIM($AO$56))=0</formula>
    </cfRule>
  </conditionalFormatting>
  <conditionalFormatting sqref="AF57">
    <cfRule type="expression" dxfId="9877" priority="4385" stopIfTrue="1">
      <formula>LEN(TRIM($AF$57))=0</formula>
    </cfRule>
  </conditionalFormatting>
  <conditionalFormatting sqref="AG57">
    <cfRule type="expression" dxfId="9876" priority="4386" stopIfTrue="1">
      <formula>LEN(TRIM($AG$57))=0</formula>
    </cfRule>
  </conditionalFormatting>
  <conditionalFormatting sqref="AH57">
    <cfRule type="expression" dxfId="9875" priority="4387" stopIfTrue="1">
      <formula>LEN(TRIM($AH$57))=0</formula>
    </cfRule>
  </conditionalFormatting>
  <conditionalFormatting sqref="AI57">
    <cfRule type="expression" dxfId="9874" priority="4388" stopIfTrue="1">
      <formula>LEN(TRIM($AI$57))=0</formula>
    </cfRule>
  </conditionalFormatting>
  <conditionalFormatting sqref="AJ57">
    <cfRule type="expression" dxfId="9873" priority="4389" stopIfTrue="1">
      <formula>LEN(TRIM($AJ$57))=0</formula>
    </cfRule>
  </conditionalFormatting>
  <conditionalFormatting sqref="AK57">
    <cfRule type="expression" dxfId="9872" priority="4390" stopIfTrue="1">
      <formula>LEN(TRIM($AK$57))=0</formula>
    </cfRule>
  </conditionalFormatting>
  <conditionalFormatting sqref="AL57">
    <cfRule type="expression" dxfId="9871" priority="4391" stopIfTrue="1">
      <formula>LEN(TRIM($AL$57))=0</formula>
    </cfRule>
  </conditionalFormatting>
  <conditionalFormatting sqref="AM57">
    <cfRule type="expression" dxfId="9870" priority="4392" stopIfTrue="1">
      <formula>LEN(TRIM($AM$57))=0</formula>
    </cfRule>
  </conditionalFormatting>
  <conditionalFormatting sqref="AN57">
    <cfRule type="expression" dxfId="9869" priority="4393" stopIfTrue="1">
      <formula>LEN(TRIM($AN$57))=0</formula>
    </cfRule>
  </conditionalFormatting>
  <conditionalFormatting sqref="AO57">
    <cfRule type="expression" dxfId="9868" priority="4394" stopIfTrue="1">
      <formula>LEN(TRIM($AO$57))=0</formula>
    </cfRule>
  </conditionalFormatting>
  <conditionalFormatting sqref="AT54">
    <cfRule type="expression" dxfId="9867" priority="4395" stopIfTrue="1">
      <formula>LEN(TRIM($AT$54))=0</formula>
    </cfRule>
  </conditionalFormatting>
  <conditionalFormatting sqref="AU54">
    <cfRule type="expression" dxfId="9866" priority="4396" stopIfTrue="1">
      <formula>LEN(TRIM($AU$54))=0</formula>
    </cfRule>
  </conditionalFormatting>
  <conditionalFormatting sqref="AT55">
    <cfRule type="expression" dxfId="9865" priority="4397" stopIfTrue="1">
      <formula>LEN(TRIM($AT$55))=0</formula>
    </cfRule>
  </conditionalFormatting>
  <conditionalFormatting sqref="AU55">
    <cfRule type="expression" dxfId="9864" priority="4398" stopIfTrue="1">
      <formula>LEN(TRIM($AU$55))=0</formula>
    </cfRule>
  </conditionalFormatting>
  <conditionalFormatting sqref="AT56">
    <cfRule type="expression" dxfId="9863" priority="4399" stopIfTrue="1">
      <formula>LEN(TRIM($AT$56))=0</formula>
    </cfRule>
  </conditionalFormatting>
  <conditionalFormatting sqref="AU56">
    <cfRule type="expression" dxfId="9862" priority="4400" stopIfTrue="1">
      <formula>LEN(TRIM($AU$56))=0</formula>
    </cfRule>
  </conditionalFormatting>
  <conditionalFormatting sqref="AT57">
    <cfRule type="expression" dxfId="9861" priority="4401" stopIfTrue="1">
      <formula>LEN(TRIM($AT$57))=0</formula>
    </cfRule>
  </conditionalFormatting>
  <conditionalFormatting sqref="AU57">
    <cfRule type="expression" dxfId="9860" priority="4402" stopIfTrue="1">
      <formula>LEN(TRIM($AU$57))=0</formula>
    </cfRule>
  </conditionalFormatting>
  <conditionalFormatting sqref="F61">
    <cfRule type="expression" dxfId="9859" priority="4403" stopIfTrue="1">
      <formula>LEN(TRIM($F$61))=0</formula>
    </cfRule>
  </conditionalFormatting>
  <conditionalFormatting sqref="G61">
    <cfRule type="expression" dxfId="9858" priority="4404" stopIfTrue="1">
      <formula>LEN(TRIM($G$61))=0</formula>
    </cfRule>
  </conditionalFormatting>
  <conditionalFormatting sqref="H61">
    <cfRule type="expression" dxfId="9857" priority="4405" stopIfTrue="1">
      <formula>LEN(TRIM($H$61))=0</formula>
    </cfRule>
  </conditionalFormatting>
  <conditionalFormatting sqref="I61">
    <cfRule type="expression" dxfId="9856" priority="4406" stopIfTrue="1">
      <formula>LEN(TRIM($I$61))=0</formula>
    </cfRule>
  </conditionalFormatting>
  <conditionalFormatting sqref="J61">
    <cfRule type="expression" dxfId="9855" priority="4407" stopIfTrue="1">
      <formula>LEN(TRIM($J$61))=0</formula>
    </cfRule>
  </conditionalFormatting>
  <conditionalFormatting sqref="K61">
    <cfRule type="expression" dxfId="9854" priority="4408" stopIfTrue="1">
      <formula>LEN(TRIM($K$61))=0</formula>
    </cfRule>
  </conditionalFormatting>
  <conditionalFormatting sqref="L61">
    <cfRule type="expression" dxfId="9853" priority="4409" stopIfTrue="1">
      <formula>LEN(TRIM($L$61))=0</formula>
    </cfRule>
  </conditionalFormatting>
  <conditionalFormatting sqref="M61">
    <cfRule type="expression" dxfId="9852" priority="4410" stopIfTrue="1">
      <formula>LEN(TRIM($M$61))=0</formula>
    </cfRule>
  </conditionalFormatting>
  <conditionalFormatting sqref="R61">
    <cfRule type="expression" dxfId="9851" priority="4411" stopIfTrue="1">
      <formula>LEN(TRIM($R$61))=0</formula>
    </cfRule>
  </conditionalFormatting>
  <conditionalFormatting sqref="S61">
    <cfRule type="expression" dxfId="9850" priority="4412" stopIfTrue="1">
      <formula>LEN(TRIM($S$61))=0</formula>
    </cfRule>
  </conditionalFormatting>
  <conditionalFormatting sqref="T61">
    <cfRule type="expression" dxfId="9849" priority="4413" stopIfTrue="1">
      <formula>LEN(TRIM($T$61))=0</formula>
    </cfRule>
  </conditionalFormatting>
  <conditionalFormatting sqref="U61">
    <cfRule type="expression" dxfId="9848" priority="4414" stopIfTrue="1">
      <formula>LEN(TRIM($U$61))=0</formula>
    </cfRule>
  </conditionalFormatting>
  <conditionalFormatting sqref="V61">
    <cfRule type="expression" dxfId="9847" priority="4415" stopIfTrue="1">
      <formula>LEN(TRIM($V$61))=0</formula>
    </cfRule>
  </conditionalFormatting>
  <conditionalFormatting sqref="W61">
    <cfRule type="expression" dxfId="9846" priority="4416" stopIfTrue="1">
      <formula>LEN(TRIM($W$61))=0</formula>
    </cfRule>
  </conditionalFormatting>
  <conditionalFormatting sqref="X61">
    <cfRule type="expression" dxfId="9845" priority="4417" stopIfTrue="1">
      <formula>LEN(TRIM($X$61))=0</formula>
    </cfRule>
  </conditionalFormatting>
  <conditionalFormatting sqref="Y61">
    <cfRule type="expression" dxfId="9844" priority="4418" stopIfTrue="1">
      <formula>LEN(TRIM($Y$61))=0</formula>
    </cfRule>
  </conditionalFormatting>
  <conditionalFormatting sqref="Z61">
    <cfRule type="expression" dxfId="9843" priority="4419" stopIfTrue="1">
      <formula>LEN(TRIM($Z$61))=0</formula>
    </cfRule>
  </conditionalFormatting>
  <conditionalFormatting sqref="AA61">
    <cfRule type="expression" dxfId="9842" priority="4420" stopIfTrue="1">
      <formula>LEN(TRIM($AA$61))=0</formula>
    </cfRule>
  </conditionalFormatting>
  <conditionalFormatting sqref="AF61">
    <cfRule type="expression" dxfId="9841" priority="4421" stopIfTrue="1">
      <formula>LEN(TRIM($AF$61))=0</formula>
    </cfRule>
  </conditionalFormatting>
  <conditionalFormatting sqref="AG61">
    <cfRule type="expression" dxfId="9840" priority="4422" stopIfTrue="1">
      <formula>LEN(TRIM($AG$61))=0</formula>
    </cfRule>
  </conditionalFormatting>
  <conditionalFormatting sqref="AH61">
    <cfRule type="expression" dxfId="9839" priority="4423" stopIfTrue="1">
      <formula>LEN(TRIM($AH$61))=0</formula>
    </cfRule>
  </conditionalFormatting>
  <conditionalFormatting sqref="AI61">
    <cfRule type="expression" dxfId="9838" priority="4424" stopIfTrue="1">
      <formula>LEN(TRIM($AI$61))=0</formula>
    </cfRule>
  </conditionalFormatting>
  <conditionalFormatting sqref="AJ61">
    <cfRule type="expression" dxfId="9837" priority="4425" stopIfTrue="1">
      <formula>LEN(TRIM($AJ$61))=0</formula>
    </cfRule>
  </conditionalFormatting>
  <conditionalFormatting sqref="AK61">
    <cfRule type="expression" dxfId="9836" priority="4426" stopIfTrue="1">
      <formula>LEN(TRIM($AK$61))=0</formula>
    </cfRule>
  </conditionalFormatting>
  <conditionalFormatting sqref="AL61">
    <cfRule type="expression" dxfId="9835" priority="4427" stopIfTrue="1">
      <formula>LEN(TRIM($AL$61))=0</formula>
    </cfRule>
  </conditionalFormatting>
  <conditionalFormatting sqref="AM61">
    <cfRule type="expression" dxfId="9834" priority="4428" stopIfTrue="1">
      <formula>LEN(TRIM($AM$61))=0</formula>
    </cfRule>
  </conditionalFormatting>
  <conditionalFormatting sqref="AN61">
    <cfRule type="expression" dxfId="9833" priority="4429" stopIfTrue="1">
      <formula>LEN(TRIM($AN$61))=0</formula>
    </cfRule>
  </conditionalFormatting>
  <conditionalFormatting sqref="AO61">
    <cfRule type="expression" dxfId="9832" priority="4430" stopIfTrue="1">
      <formula>LEN(TRIM($AO$61))=0</formula>
    </cfRule>
  </conditionalFormatting>
  <conditionalFormatting sqref="AT61">
    <cfRule type="expression" dxfId="9831" priority="4431" stopIfTrue="1">
      <formula>LEN(TRIM($AT$61))=0</formula>
    </cfRule>
  </conditionalFormatting>
  <conditionalFormatting sqref="AU61">
    <cfRule type="expression" dxfId="9830" priority="4432" stopIfTrue="1">
      <formula>LEN(TRIM($AU$61))=0</formula>
    </cfRule>
  </conditionalFormatting>
  <conditionalFormatting sqref="F63">
    <cfRule type="expression" dxfId="9829" priority="4433" stopIfTrue="1">
      <formula>LEN(TRIM($F$63))=0</formula>
    </cfRule>
  </conditionalFormatting>
  <conditionalFormatting sqref="G63">
    <cfRule type="expression" dxfId="9828" priority="4434" stopIfTrue="1">
      <formula>LEN(TRIM($G$63))=0</formula>
    </cfRule>
  </conditionalFormatting>
  <conditionalFormatting sqref="H63">
    <cfRule type="expression" dxfId="9827" priority="4435" stopIfTrue="1">
      <formula>LEN(TRIM($H$63))=0</formula>
    </cfRule>
  </conditionalFormatting>
  <conditionalFormatting sqref="I63">
    <cfRule type="expression" dxfId="9826" priority="4436" stopIfTrue="1">
      <formula>LEN(TRIM($I$63))=0</formula>
    </cfRule>
  </conditionalFormatting>
  <conditionalFormatting sqref="J63">
    <cfRule type="expression" dxfId="9825" priority="4437" stopIfTrue="1">
      <formula>LEN(TRIM($J$63))=0</formula>
    </cfRule>
  </conditionalFormatting>
  <conditionalFormatting sqref="K63">
    <cfRule type="expression" dxfId="9824" priority="4438" stopIfTrue="1">
      <formula>LEN(TRIM($K$63))=0</formula>
    </cfRule>
  </conditionalFormatting>
  <conditionalFormatting sqref="L63">
    <cfRule type="expression" dxfId="9823" priority="4439" stopIfTrue="1">
      <formula>LEN(TRIM($L$63))=0</formula>
    </cfRule>
  </conditionalFormatting>
  <conditionalFormatting sqref="M63">
    <cfRule type="expression" dxfId="9822" priority="4440" stopIfTrue="1">
      <formula>LEN(TRIM($M$63))=0</formula>
    </cfRule>
  </conditionalFormatting>
  <conditionalFormatting sqref="F64">
    <cfRule type="expression" dxfId="9821" priority="4441" stopIfTrue="1">
      <formula>LEN(TRIM($F$64))=0</formula>
    </cfRule>
  </conditionalFormatting>
  <conditionalFormatting sqref="G64">
    <cfRule type="expression" dxfId="9820" priority="4442" stopIfTrue="1">
      <formula>LEN(TRIM($G$64))=0</formula>
    </cfRule>
  </conditionalFormatting>
  <conditionalFormatting sqref="H64">
    <cfRule type="expression" dxfId="9819" priority="4443" stopIfTrue="1">
      <formula>LEN(TRIM($H$64))=0</formula>
    </cfRule>
  </conditionalFormatting>
  <conditionalFormatting sqref="I64">
    <cfRule type="expression" dxfId="9818" priority="4444" stopIfTrue="1">
      <formula>LEN(TRIM($I$64))=0</formula>
    </cfRule>
  </conditionalFormatting>
  <conditionalFormatting sqref="J64">
    <cfRule type="expression" dxfId="9817" priority="4445" stopIfTrue="1">
      <formula>LEN(TRIM($J$64))=0</formula>
    </cfRule>
  </conditionalFormatting>
  <conditionalFormatting sqref="K64">
    <cfRule type="expression" dxfId="9816" priority="4446" stopIfTrue="1">
      <formula>LEN(TRIM($K$64))=0</formula>
    </cfRule>
  </conditionalFormatting>
  <conditionalFormatting sqref="L64">
    <cfRule type="expression" dxfId="9815" priority="4447" stopIfTrue="1">
      <formula>LEN(TRIM($L$64))=0</formula>
    </cfRule>
  </conditionalFormatting>
  <conditionalFormatting sqref="M64">
    <cfRule type="expression" dxfId="9814" priority="4448" stopIfTrue="1">
      <formula>LEN(TRIM($M$64))=0</formula>
    </cfRule>
  </conditionalFormatting>
  <conditionalFormatting sqref="F65">
    <cfRule type="expression" dxfId="9813" priority="4449" stopIfTrue="1">
      <formula>LEN(TRIM($F$65))=0</formula>
    </cfRule>
  </conditionalFormatting>
  <conditionalFormatting sqref="G65">
    <cfRule type="expression" dxfId="9812" priority="4450" stopIfTrue="1">
      <formula>LEN(TRIM($G$65))=0</formula>
    </cfRule>
  </conditionalFormatting>
  <conditionalFormatting sqref="H65">
    <cfRule type="expression" dxfId="9811" priority="4451" stopIfTrue="1">
      <formula>LEN(TRIM($H$65))=0</formula>
    </cfRule>
  </conditionalFormatting>
  <conditionalFormatting sqref="I65">
    <cfRule type="expression" dxfId="9810" priority="4452" stopIfTrue="1">
      <formula>LEN(TRIM($I$65))=0</formula>
    </cfRule>
  </conditionalFormatting>
  <conditionalFormatting sqref="J65">
    <cfRule type="expression" dxfId="9809" priority="4453" stopIfTrue="1">
      <formula>LEN(TRIM($J$65))=0</formula>
    </cfRule>
  </conditionalFormatting>
  <conditionalFormatting sqref="K65">
    <cfRule type="expression" dxfId="9808" priority="4454" stopIfTrue="1">
      <formula>LEN(TRIM($K$65))=0</formula>
    </cfRule>
  </conditionalFormatting>
  <conditionalFormatting sqref="L65">
    <cfRule type="expression" dxfId="9807" priority="4455" stopIfTrue="1">
      <formula>LEN(TRIM($L$65))=0</formula>
    </cfRule>
  </conditionalFormatting>
  <conditionalFormatting sqref="M65">
    <cfRule type="expression" dxfId="9806" priority="4456" stopIfTrue="1">
      <formula>LEN(TRIM($M$65))=0</formula>
    </cfRule>
  </conditionalFormatting>
  <conditionalFormatting sqref="F66">
    <cfRule type="expression" dxfId="9805" priority="4457" stopIfTrue="1">
      <formula>LEN(TRIM($F$66))=0</formula>
    </cfRule>
  </conditionalFormatting>
  <conditionalFormatting sqref="G66">
    <cfRule type="expression" dxfId="9804" priority="4458" stopIfTrue="1">
      <formula>LEN(TRIM($G$66))=0</formula>
    </cfRule>
  </conditionalFormatting>
  <conditionalFormatting sqref="H66">
    <cfRule type="expression" dxfId="9803" priority="4459" stopIfTrue="1">
      <formula>LEN(TRIM($H$66))=0</formula>
    </cfRule>
  </conditionalFormatting>
  <conditionalFormatting sqref="I66">
    <cfRule type="expression" dxfId="9802" priority="4460" stopIfTrue="1">
      <formula>LEN(TRIM($I$66))=0</formula>
    </cfRule>
  </conditionalFormatting>
  <conditionalFormatting sqref="J66">
    <cfRule type="expression" dxfId="9801" priority="4461" stopIfTrue="1">
      <formula>LEN(TRIM($J$66))=0</formula>
    </cfRule>
  </conditionalFormatting>
  <conditionalFormatting sqref="K66">
    <cfRule type="expression" dxfId="9800" priority="4462" stopIfTrue="1">
      <formula>LEN(TRIM($K$66))=0</formula>
    </cfRule>
  </conditionalFormatting>
  <conditionalFormatting sqref="L66">
    <cfRule type="expression" dxfId="9799" priority="4463" stopIfTrue="1">
      <formula>LEN(TRIM($L$66))=0</formula>
    </cfRule>
  </conditionalFormatting>
  <conditionalFormatting sqref="M66">
    <cfRule type="expression" dxfId="9798" priority="4464" stopIfTrue="1">
      <formula>LEN(TRIM($M$66))=0</formula>
    </cfRule>
  </conditionalFormatting>
  <conditionalFormatting sqref="R63">
    <cfRule type="expression" dxfId="9797" priority="4465" stopIfTrue="1">
      <formula>LEN(TRIM($R$63))=0</formula>
    </cfRule>
  </conditionalFormatting>
  <conditionalFormatting sqref="S63">
    <cfRule type="expression" dxfId="9796" priority="4466" stopIfTrue="1">
      <formula>LEN(TRIM($S$63))=0</formula>
    </cfRule>
  </conditionalFormatting>
  <conditionalFormatting sqref="T63">
    <cfRule type="expression" dxfId="9795" priority="4467" stopIfTrue="1">
      <formula>LEN(TRIM($T$63))=0</formula>
    </cfRule>
  </conditionalFormatting>
  <conditionalFormatting sqref="U63">
    <cfRule type="expression" dxfId="9794" priority="4468" stopIfTrue="1">
      <formula>LEN(TRIM($U$63))=0</formula>
    </cfRule>
  </conditionalFormatting>
  <conditionalFormatting sqref="V63">
    <cfRule type="expression" dxfId="9793" priority="4469" stopIfTrue="1">
      <formula>LEN(TRIM($V$63))=0</formula>
    </cfRule>
  </conditionalFormatting>
  <conditionalFormatting sqref="W63">
    <cfRule type="expression" dxfId="9792" priority="4470" stopIfTrue="1">
      <formula>LEN(TRIM($W$63))=0</formula>
    </cfRule>
  </conditionalFormatting>
  <conditionalFormatting sqref="X63">
    <cfRule type="expression" dxfId="9791" priority="4471" stopIfTrue="1">
      <formula>LEN(TRIM($X$63))=0</formula>
    </cfRule>
  </conditionalFormatting>
  <conditionalFormatting sqref="Y63">
    <cfRule type="expression" dxfId="9790" priority="4472" stopIfTrue="1">
      <formula>LEN(TRIM($Y$63))=0</formula>
    </cfRule>
  </conditionalFormatting>
  <conditionalFormatting sqref="Z63">
    <cfRule type="expression" dxfId="9789" priority="4473" stopIfTrue="1">
      <formula>LEN(TRIM($Z$63))=0</formula>
    </cfRule>
  </conditionalFormatting>
  <conditionalFormatting sqref="AA63">
    <cfRule type="expression" dxfId="9788" priority="4474" stopIfTrue="1">
      <formula>LEN(TRIM($AA$63))=0</formula>
    </cfRule>
  </conditionalFormatting>
  <conditionalFormatting sqref="R64">
    <cfRule type="expression" dxfId="9787" priority="4475" stopIfTrue="1">
      <formula>LEN(TRIM($R$64))=0</formula>
    </cfRule>
  </conditionalFormatting>
  <conditionalFormatting sqref="S64">
    <cfRule type="expression" dxfId="9786" priority="4476" stopIfTrue="1">
      <formula>LEN(TRIM($S$64))=0</formula>
    </cfRule>
  </conditionalFormatting>
  <conditionalFormatting sqref="T64">
    <cfRule type="expression" dxfId="9785" priority="4477" stopIfTrue="1">
      <formula>LEN(TRIM($T$64))=0</formula>
    </cfRule>
  </conditionalFormatting>
  <conditionalFormatting sqref="U64">
    <cfRule type="expression" dxfId="9784" priority="4478" stopIfTrue="1">
      <formula>LEN(TRIM($U$64))=0</formula>
    </cfRule>
  </conditionalFormatting>
  <conditionalFormatting sqref="V64">
    <cfRule type="expression" dxfId="9783" priority="4479" stopIfTrue="1">
      <formula>LEN(TRIM($V$64))=0</formula>
    </cfRule>
  </conditionalFormatting>
  <conditionalFormatting sqref="W64">
    <cfRule type="expression" dxfId="9782" priority="4480" stopIfTrue="1">
      <formula>LEN(TRIM($W$64))=0</formula>
    </cfRule>
  </conditionalFormatting>
  <conditionalFormatting sqref="X64">
    <cfRule type="expression" dxfId="9781" priority="4481" stopIfTrue="1">
      <formula>LEN(TRIM($X$64))=0</formula>
    </cfRule>
  </conditionalFormatting>
  <conditionalFormatting sqref="Y64">
    <cfRule type="expression" dxfId="9780" priority="4482" stopIfTrue="1">
      <formula>LEN(TRIM($Y$64))=0</formula>
    </cfRule>
  </conditionalFormatting>
  <conditionalFormatting sqref="Z64">
    <cfRule type="expression" dxfId="9779" priority="4483" stopIfTrue="1">
      <formula>LEN(TRIM($Z$64))=0</formula>
    </cfRule>
  </conditionalFormatting>
  <conditionalFormatting sqref="AA64">
    <cfRule type="expression" dxfId="9778" priority="4484" stopIfTrue="1">
      <formula>LEN(TRIM($AA$64))=0</formula>
    </cfRule>
  </conditionalFormatting>
  <conditionalFormatting sqref="R65">
    <cfRule type="expression" dxfId="9777" priority="4485" stopIfTrue="1">
      <formula>LEN(TRIM($R$65))=0</formula>
    </cfRule>
  </conditionalFormatting>
  <conditionalFormatting sqref="S65">
    <cfRule type="expression" dxfId="9776" priority="4486" stopIfTrue="1">
      <formula>LEN(TRIM($S$65))=0</formula>
    </cfRule>
  </conditionalFormatting>
  <conditionalFormatting sqref="T65">
    <cfRule type="expression" dxfId="9775" priority="4487" stopIfTrue="1">
      <formula>LEN(TRIM($T$65))=0</formula>
    </cfRule>
  </conditionalFormatting>
  <conditionalFormatting sqref="U65">
    <cfRule type="expression" dxfId="9774" priority="4488" stopIfTrue="1">
      <formula>LEN(TRIM($U$65))=0</formula>
    </cfRule>
  </conditionalFormatting>
  <conditionalFormatting sqref="V65">
    <cfRule type="expression" dxfId="9773" priority="4489" stopIfTrue="1">
      <formula>LEN(TRIM($V$65))=0</formula>
    </cfRule>
  </conditionalFormatting>
  <conditionalFormatting sqref="W65">
    <cfRule type="expression" dxfId="9772" priority="4490" stopIfTrue="1">
      <formula>LEN(TRIM($W$65))=0</formula>
    </cfRule>
  </conditionalFormatting>
  <conditionalFormatting sqref="X65">
    <cfRule type="expression" dxfId="9771" priority="4491" stopIfTrue="1">
      <formula>LEN(TRIM($X$65))=0</formula>
    </cfRule>
  </conditionalFormatting>
  <conditionalFormatting sqref="Y65">
    <cfRule type="expression" dxfId="9770" priority="4492" stopIfTrue="1">
      <formula>LEN(TRIM($Y$65))=0</formula>
    </cfRule>
  </conditionalFormatting>
  <conditionalFormatting sqref="Z65">
    <cfRule type="expression" dxfId="9769" priority="4493" stopIfTrue="1">
      <formula>LEN(TRIM($Z$65))=0</formula>
    </cfRule>
  </conditionalFormatting>
  <conditionalFormatting sqref="AA65">
    <cfRule type="expression" dxfId="9768" priority="4494" stopIfTrue="1">
      <formula>LEN(TRIM($AA$65))=0</formula>
    </cfRule>
  </conditionalFormatting>
  <conditionalFormatting sqref="R66">
    <cfRule type="expression" dxfId="9767" priority="4495" stopIfTrue="1">
      <formula>LEN(TRIM($R$66))=0</formula>
    </cfRule>
  </conditionalFormatting>
  <conditionalFormatting sqref="S66">
    <cfRule type="expression" dxfId="9766" priority="4496" stopIfTrue="1">
      <formula>LEN(TRIM($S$66))=0</formula>
    </cfRule>
  </conditionalFormatting>
  <conditionalFormatting sqref="T66">
    <cfRule type="expression" dxfId="9765" priority="4497" stopIfTrue="1">
      <formula>LEN(TRIM($T$66))=0</formula>
    </cfRule>
  </conditionalFormatting>
  <conditionalFormatting sqref="U66">
    <cfRule type="expression" dxfId="9764" priority="4498" stopIfTrue="1">
      <formula>LEN(TRIM($U$66))=0</formula>
    </cfRule>
  </conditionalFormatting>
  <conditionalFormatting sqref="V66">
    <cfRule type="expression" dxfId="9763" priority="4499" stopIfTrue="1">
      <formula>LEN(TRIM($V$66))=0</formula>
    </cfRule>
  </conditionalFormatting>
  <conditionalFormatting sqref="W66">
    <cfRule type="expression" dxfId="9762" priority="4500" stopIfTrue="1">
      <formula>LEN(TRIM($W$66))=0</formula>
    </cfRule>
  </conditionalFormatting>
  <conditionalFormatting sqref="X66">
    <cfRule type="expression" dxfId="9761" priority="4501" stopIfTrue="1">
      <formula>LEN(TRIM($X$66))=0</formula>
    </cfRule>
  </conditionalFormatting>
  <conditionalFormatting sqref="Y66">
    <cfRule type="expression" dxfId="9760" priority="4502" stopIfTrue="1">
      <formula>LEN(TRIM($Y$66))=0</formula>
    </cfRule>
  </conditionalFormatting>
  <conditionalFormatting sqref="Z66">
    <cfRule type="expression" dxfId="9759" priority="4503" stopIfTrue="1">
      <formula>LEN(TRIM($Z$66))=0</formula>
    </cfRule>
  </conditionalFormatting>
  <conditionalFormatting sqref="AA66">
    <cfRule type="expression" dxfId="9758" priority="4504" stopIfTrue="1">
      <formula>LEN(TRIM($AA$66))=0</formula>
    </cfRule>
  </conditionalFormatting>
  <conditionalFormatting sqref="AF63">
    <cfRule type="expression" dxfId="9757" priority="4505" stopIfTrue="1">
      <formula>LEN(TRIM($AF$63))=0</formula>
    </cfRule>
  </conditionalFormatting>
  <conditionalFormatting sqref="AG63">
    <cfRule type="expression" dxfId="9756" priority="4506" stopIfTrue="1">
      <formula>LEN(TRIM($AG$63))=0</formula>
    </cfRule>
  </conditionalFormatting>
  <conditionalFormatting sqref="AH63">
    <cfRule type="expression" dxfId="9755" priority="4507" stopIfTrue="1">
      <formula>LEN(TRIM($AH$63))=0</formula>
    </cfRule>
  </conditionalFormatting>
  <conditionalFormatting sqref="AI63">
    <cfRule type="expression" dxfId="9754" priority="4508" stopIfTrue="1">
      <formula>LEN(TRIM($AI$63))=0</formula>
    </cfRule>
  </conditionalFormatting>
  <conditionalFormatting sqref="AJ63">
    <cfRule type="expression" dxfId="9753" priority="4509" stopIfTrue="1">
      <formula>LEN(TRIM($AJ$63))=0</formula>
    </cfRule>
  </conditionalFormatting>
  <conditionalFormatting sqref="AK63">
    <cfRule type="expression" dxfId="9752" priority="4510" stopIfTrue="1">
      <formula>LEN(TRIM($AK$63))=0</formula>
    </cfRule>
  </conditionalFormatting>
  <conditionalFormatting sqref="AL63">
    <cfRule type="expression" dxfId="9751" priority="4511" stopIfTrue="1">
      <formula>LEN(TRIM($AL$63))=0</formula>
    </cfRule>
  </conditionalFormatting>
  <conditionalFormatting sqref="AM63">
    <cfRule type="expression" dxfId="9750" priority="4512" stopIfTrue="1">
      <formula>LEN(TRIM($AM$63))=0</formula>
    </cfRule>
  </conditionalFormatting>
  <conditionalFormatting sqref="AN63">
    <cfRule type="expression" dxfId="9749" priority="4513" stopIfTrue="1">
      <formula>LEN(TRIM($AN$63))=0</formula>
    </cfRule>
  </conditionalFormatting>
  <conditionalFormatting sqref="AO63">
    <cfRule type="expression" dxfId="9748" priority="4514" stopIfTrue="1">
      <formula>LEN(TRIM($AO$63))=0</formula>
    </cfRule>
  </conditionalFormatting>
  <conditionalFormatting sqref="AF64">
    <cfRule type="expression" dxfId="9747" priority="4515" stopIfTrue="1">
      <formula>LEN(TRIM($AF$64))=0</formula>
    </cfRule>
  </conditionalFormatting>
  <conditionalFormatting sqref="AG64">
    <cfRule type="expression" dxfId="9746" priority="4516" stopIfTrue="1">
      <formula>LEN(TRIM($AG$64))=0</formula>
    </cfRule>
  </conditionalFormatting>
  <conditionalFormatting sqref="AH64">
    <cfRule type="expression" dxfId="9745" priority="4517" stopIfTrue="1">
      <formula>LEN(TRIM($AH$64))=0</formula>
    </cfRule>
  </conditionalFormatting>
  <conditionalFormatting sqref="AI64">
    <cfRule type="expression" dxfId="9744" priority="4518" stopIfTrue="1">
      <formula>LEN(TRIM($AI$64))=0</formula>
    </cfRule>
  </conditionalFormatting>
  <conditionalFormatting sqref="AJ64">
    <cfRule type="expression" dxfId="9743" priority="4519" stopIfTrue="1">
      <formula>LEN(TRIM($AJ$64))=0</formula>
    </cfRule>
  </conditionalFormatting>
  <conditionalFormatting sqref="AK64">
    <cfRule type="expression" dxfId="9742" priority="4520" stopIfTrue="1">
      <formula>LEN(TRIM($AK$64))=0</formula>
    </cfRule>
  </conditionalFormatting>
  <conditionalFormatting sqref="AL64">
    <cfRule type="expression" dxfId="9741" priority="4521" stopIfTrue="1">
      <formula>LEN(TRIM($AL$64))=0</formula>
    </cfRule>
  </conditionalFormatting>
  <conditionalFormatting sqref="AM64">
    <cfRule type="expression" dxfId="9740" priority="4522" stopIfTrue="1">
      <formula>LEN(TRIM($AM$64))=0</formula>
    </cfRule>
  </conditionalFormatting>
  <conditionalFormatting sqref="AN64">
    <cfRule type="expression" dxfId="9739" priority="4523" stopIfTrue="1">
      <formula>LEN(TRIM($AN$64))=0</formula>
    </cfRule>
  </conditionalFormatting>
  <conditionalFormatting sqref="AO64">
    <cfRule type="expression" dxfId="9738" priority="4524" stopIfTrue="1">
      <formula>LEN(TRIM($AO$64))=0</formula>
    </cfRule>
  </conditionalFormatting>
  <conditionalFormatting sqref="AF65">
    <cfRule type="expression" dxfId="9737" priority="4525" stopIfTrue="1">
      <formula>LEN(TRIM($AF$65))=0</formula>
    </cfRule>
  </conditionalFormatting>
  <conditionalFormatting sqref="AG65">
    <cfRule type="expression" dxfId="9736" priority="4526" stopIfTrue="1">
      <formula>LEN(TRIM($AG$65))=0</formula>
    </cfRule>
  </conditionalFormatting>
  <conditionalFormatting sqref="AH65">
    <cfRule type="expression" dxfId="9735" priority="4527" stopIfTrue="1">
      <formula>LEN(TRIM($AH$65))=0</formula>
    </cfRule>
  </conditionalFormatting>
  <conditionalFormatting sqref="AI65">
    <cfRule type="expression" dxfId="9734" priority="4528" stopIfTrue="1">
      <formula>LEN(TRIM($AI$65))=0</formula>
    </cfRule>
  </conditionalFormatting>
  <conditionalFormatting sqref="AJ65">
    <cfRule type="expression" dxfId="9733" priority="4529" stopIfTrue="1">
      <formula>LEN(TRIM($AJ$65))=0</formula>
    </cfRule>
  </conditionalFormatting>
  <conditionalFormatting sqref="AK65">
    <cfRule type="expression" dxfId="9732" priority="4530" stopIfTrue="1">
      <formula>LEN(TRIM($AK$65))=0</formula>
    </cfRule>
  </conditionalFormatting>
  <conditionalFormatting sqref="AL65">
    <cfRule type="expression" dxfId="9731" priority="4531" stopIfTrue="1">
      <formula>LEN(TRIM($AL$65))=0</formula>
    </cfRule>
  </conditionalFormatting>
  <conditionalFormatting sqref="AM65">
    <cfRule type="expression" dxfId="9730" priority="4532" stopIfTrue="1">
      <formula>LEN(TRIM($AM$65))=0</formula>
    </cfRule>
  </conditionalFormatting>
  <conditionalFormatting sqref="AN65">
    <cfRule type="expression" dxfId="9729" priority="4533" stopIfTrue="1">
      <formula>LEN(TRIM($AN$65))=0</formula>
    </cfRule>
  </conditionalFormatting>
  <conditionalFormatting sqref="AO65">
    <cfRule type="expression" dxfId="9728" priority="4534" stopIfTrue="1">
      <formula>LEN(TRIM($AO$65))=0</formula>
    </cfRule>
  </conditionalFormatting>
  <conditionalFormatting sqref="AF66">
    <cfRule type="expression" dxfId="9727" priority="4535" stopIfTrue="1">
      <formula>LEN(TRIM($AF$66))=0</formula>
    </cfRule>
  </conditionalFormatting>
  <conditionalFormatting sqref="AG66">
    <cfRule type="expression" dxfId="9726" priority="4536" stopIfTrue="1">
      <formula>LEN(TRIM($AG$66))=0</formula>
    </cfRule>
  </conditionalFormatting>
  <conditionalFormatting sqref="AH66">
    <cfRule type="expression" dxfId="9725" priority="4537" stopIfTrue="1">
      <formula>LEN(TRIM($AH$66))=0</formula>
    </cfRule>
  </conditionalFormatting>
  <conditionalFormatting sqref="AI66">
    <cfRule type="expression" dxfId="9724" priority="4538" stopIfTrue="1">
      <formula>LEN(TRIM($AI$66))=0</formula>
    </cfRule>
  </conditionalFormatting>
  <conditionalFormatting sqref="AJ66">
    <cfRule type="expression" dxfId="9723" priority="4539" stopIfTrue="1">
      <formula>LEN(TRIM($AJ$66))=0</formula>
    </cfRule>
  </conditionalFormatting>
  <conditionalFormatting sqref="AK66">
    <cfRule type="expression" dxfId="9722" priority="4540" stopIfTrue="1">
      <formula>LEN(TRIM($AK$66))=0</formula>
    </cfRule>
  </conditionalFormatting>
  <conditionalFormatting sqref="AL66">
    <cfRule type="expression" dxfId="9721" priority="4541" stopIfTrue="1">
      <formula>LEN(TRIM($AL$66))=0</formula>
    </cfRule>
  </conditionalFormatting>
  <conditionalFormatting sqref="AM66">
    <cfRule type="expression" dxfId="9720" priority="4542" stopIfTrue="1">
      <formula>LEN(TRIM($AM$66))=0</formula>
    </cfRule>
  </conditionalFormatting>
  <conditionalFormatting sqref="AN66">
    <cfRule type="expression" dxfId="9719" priority="4543" stopIfTrue="1">
      <formula>LEN(TRIM($AN$66))=0</formula>
    </cfRule>
  </conditionalFormatting>
  <conditionalFormatting sqref="AO66">
    <cfRule type="expression" dxfId="9718" priority="4544" stopIfTrue="1">
      <formula>LEN(TRIM($AO$66))=0</formula>
    </cfRule>
  </conditionalFormatting>
  <conditionalFormatting sqref="AT63">
    <cfRule type="expression" dxfId="9717" priority="4545" stopIfTrue="1">
      <formula>LEN(TRIM($AT$63))=0</formula>
    </cfRule>
  </conditionalFormatting>
  <conditionalFormatting sqref="AU63">
    <cfRule type="expression" dxfId="9716" priority="4546" stopIfTrue="1">
      <formula>LEN(TRIM($AU$63))=0</formula>
    </cfRule>
  </conditionalFormatting>
  <conditionalFormatting sqref="AT64">
    <cfRule type="expression" dxfId="9715" priority="4547" stopIfTrue="1">
      <formula>LEN(TRIM($AT$64))=0</formula>
    </cfRule>
  </conditionalFormatting>
  <conditionalFormatting sqref="AU64">
    <cfRule type="expression" dxfId="9714" priority="4548" stopIfTrue="1">
      <formula>LEN(TRIM($AU$64))=0</formula>
    </cfRule>
  </conditionalFormatting>
  <conditionalFormatting sqref="AT65">
    <cfRule type="expression" dxfId="9713" priority="4549" stopIfTrue="1">
      <formula>LEN(TRIM($AT$65))=0</formula>
    </cfRule>
  </conditionalFormatting>
  <conditionalFormatting sqref="AU65">
    <cfRule type="expression" dxfId="9712" priority="4550" stopIfTrue="1">
      <formula>LEN(TRIM($AU$65))=0</formula>
    </cfRule>
  </conditionalFormatting>
  <conditionalFormatting sqref="AT66">
    <cfRule type="expression" dxfId="9711" priority="4551" stopIfTrue="1">
      <formula>LEN(TRIM($AT$66))=0</formula>
    </cfRule>
  </conditionalFormatting>
  <conditionalFormatting sqref="AU66">
    <cfRule type="expression" dxfId="9710" priority="4552" stopIfTrue="1">
      <formula>LEN(TRIM($AU$66))=0</formula>
    </cfRule>
  </conditionalFormatting>
  <conditionalFormatting sqref="T67">
    <cfRule type="expression" dxfId="9709" priority="4553" stopIfTrue="1">
      <formula>LEN(TRIM($T$67))=0</formula>
    </cfRule>
  </conditionalFormatting>
  <conditionalFormatting sqref="U67">
    <cfRule type="expression" dxfId="9708" priority="4554" stopIfTrue="1">
      <formula>LEN(TRIM($U$67))=0</formula>
    </cfRule>
  </conditionalFormatting>
  <conditionalFormatting sqref="V67">
    <cfRule type="expression" dxfId="9707" priority="4555" stopIfTrue="1">
      <formula>LEN(TRIM($V$67))=0</formula>
    </cfRule>
  </conditionalFormatting>
  <conditionalFormatting sqref="W67">
    <cfRule type="expression" dxfId="9706" priority="4556" stopIfTrue="1">
      <formula>LEN(TRIM($W$67))=0</formula>
    </cfRule>
  </conditionalFormatting>
  <conditionalFormatting sqref="X67">
    <cfRule type="expression" dxfId="9705" priority="4557" stopIfTrue="1">
      <formula>LEN(TRIM($X$67))=0</formula>
    </cfRule>
  </conditionalFormatting>
  <conditionalFormatting sqref="Y67">
    <cfRule type="expression" dxfId="9704" priority="4558" stopIfTrue="1">
      <formula>LEN(TRIM($Y$67))=0</formula>
    </cfRule>
  </conditionalFormatting>
  <conditionalFormatting sqref="Z67">
    <cfRule type="expression" dxfId="9703" priority="4559" stopIfTrue="1">
      <formula>LEN(TRIM($Z$67))=0</formula>
    </cfRule>
  </conditionalFormatting>
  <conditionalFormatting sqref="AA67">
    <cfRule type="expression" dxfId="9702" priority="4560" stopIfTrue="1">
      <formula>LEN(TRIM($AA$67))=0</formula>
    </cfRule>
  </conditionalFormatting>
  <conditionalFormatting sqref="AF67">
    <cfRule type="expression" dxfId="9701" priority="4561" stopIfTrue="1">
      <formula>LEN(TRIM($AF$67))=0</formula>
    </cfRule>
  </conditionalFormatting>
  <conditionalFormatting sqref="AG67">
    <cfRule type="expression" dxfId="9700" priority="4562" stopIfTrue="1">
      <formula>LEN(TRIM($AG$67))=0</formula>
    </cfRule>
  </conditionalFormatting>
  <conditionalFormatting sqref="F69">
    <cfRule type="expression" dxfId="9699" priority="4563" stopIfTrue="1">
      <formula>LEN(TRIM($F$69))=0</formula>
    </cfRule>
  </conditionalFormatting>
  <conditionalFormatting sqref="G69">
    <cfRule type="expression" dxfId="9698" priority="4564" stopIfTrue="1">
      <formula>LEN(TRIM($G$69))=0</formula>
    </cfRule>
  </conditionalFormatting>
  <conditionalFormatting sqref="H69">
    <cfRule type="expression" dxfId="9697" priority="4565" stopIfTrue="1">
      <formula>LEN(TRIM($H$69))=0</formula>
    </cfRule>
  </conditionalFormatting>
  <conditionalFormatting sqref="I69">
    <cfRule type="expression" dxfId="9696" priority="4566" stopIfTrue="1">
      <formula>LEN(TRIM($I$69))=0</formula>
    </cfRule>
  </conditionalFormatting>
  <conditionalFormatting sqref="J69">
    <cfRule type="expression" dxfId="9695" priority="4567" stopIfTrue="1">
      <formula>LEN(TRIM($J$69))=0</formula>
    </cfRule>
  </conditionalFormatting>
  <conditionalFormatting sqref="K69">
    <cfRule type="expression" dxfId="9694" priority="4568" stopIfTrue="1">
      <formula>LEN(TRIM($K$69))=0</formula>
    </cfRule>
  </conditionalFormatting>
  <conditionalFormatting sqref="L69">
    <cfRule type="expression" dxfId="9693" priority="4569" stopIfTrue="1">
      <formula>LEN(TRIM($L$69))=0</formula>
    </cfRule>
  </conditionalFormatting>
  <conditionalFormatting sqref="M69">
    <cfRule type="expression" dxfId="9692" priority="4570" stopIfTrue="1">
      <formula>LEN(TRIM($M$69))=0</formula>
    </cfRule>
  </conditionalFormatting>
  <conditionalFormatting sqref="F70">
    <cfRule type="expression" dxfId="9691" priority="4571" stopIfTrue="1">
      <formula>LEN(TRIM($F$70))=0</formula>
    </cfRule>
  </conditionalFormatting>
  <conditionalFormatting sqref="G70">
    <cfRule type="expression" dxfId="9690" priority="4572" stopIfTrue="1">
      <formula>LEN(TRIM($G$70))=0</formula>
    </cfRule>
  </conditionalFormatting>
  <conditionalFormatting sqref="H70">
    <cfRule type="expression" dxfId="9689" priority="4573" stopIfTrue="1">
      <formula>LEN(TRIM($H$70))=0</formula>
    </cfRule>
  </conditionalFormatting>
  <conditionalFormatting sqref="I70">
    <cfRule type="expression" dxfId="9688" priority="4574" stopIfTrue="1">
      <formula>LEN(TRIM($I$70))=0</formula>
    </cfRule>
  </conditionalFormatting>
  <conditionalFormatting sqref="J70">
    <cfRule type="expression" dxfId="9687" priority="4575" stopIfTrue="1">
      <formula>LEN(TRIM($J$70))=0</formula>
    </cfRule>
  </conditionalFormatting>
  <conditionalFormatting sqref="K70">
    <cfRule type="expression" dxfId="9686" priority="4576" stopIfTrue="1">
      <formula>LEN(TRIM($K$70))=0</formula>
    </cfRule>
  </conditionalFormatting>
  <conditionalFormatting sqref="L70">
    <cfRule type="expression" dxfId="9685" priority="4577" stopIfTrue="1">
      <formula>LEN(TRIM($L$70))=0</formula>
    </cfRule>
  </conditionalFormatting>
  <conditionalFormatting sqref="M70">
    <cfRule type="expression" dxfId="9684" priority="4578" stopIfTrue="1">
      <formula>LEN(TRIM($M$70))=0</formula>
    </cfRule>
  </conditionalFormatting>
  <conditionalFormatting sqref="R69">
    <cfRule type="expression" dxfId="9683" priority="4579" stopIfTrue="1">
      <formula>LEN(TRIM($R$69))=0</formula>
    </cfRule>
  </conditionalFormatting>
  <conditionalFormatting sqref="S69">
    <cfRule type="expression" dxfId="9682" priority="4580" stopIfTrue="1">
      <formula>LEN(TRIM($S$69))=0</formula>
    </cfRule>
  </conditionalFormatting>
  <conditionalFormatting sqref="T69">
    <cfRule type="expression" dxfId="9681" priority="4581" stopIfTrue="1">
      <formula>LEN(TRIM($T$69))=0</formula>
    </cfRule>
  </conditionalFormatting>
  <conditionalFormatting sqref="U69">
    <cfRule type="expression" dxfId="9680" priority="4582" stopIfTrue="1">
      <formula>LEN(TRIM($U$69))=0</formula>
    </cfRule>
  </conditionalFormatting>
  <conditionalFormatting sqref="V69">
    <cfRule type="expression" dxfId="9679" priority="4583" stopIfTrue="1">
      <formula>LEN(TRIM($V$69))=0</formula>
    </cfRule>
  </conditionalFormatting>
  <conditionalFormatting sqref="W69">
    <cfRule type="expression" dxfId="9678" priority="4584" stopIfTrue="1">
      <formula>LEN(TRIM($W$69))=0</formula>
    </cfRule>
  </conditionalFormatting>
  <conditionalFormatting sqref="X69">
    <cfRule type="expression" dxfId="9677" priority="4585" stopIfTrue="1">
      <formula>LEN(TRIM($X$69))=0</formula>
    </cfRule>
  </conditionalFormatting>
  <conditionalFormatting sqref="Y69">
    <cfRule type="expression" dxfId="9676" priority="4586" stopIfTrue="1">
      <formula>LEN(TRIM($Y$69))=0</formula>
    </cfRule>
  </conditionalFormatting>
  <conditionalFormatting sqref="Z69">
    <cfRule type="expression" dxfId="9675" priority="4587" stopIfTrue="1">
      <formula>LEN(TRIM($Z$69))=0</formula>
    </cfRule>
  </conditionalFormatting>
  <conditionalFormatting sqref="AA69">
    <cfRule type="expression" dxfId="9674" priority="4588" stopIfTrue="1">
      <formula>LEN(TRIM($AA$69))=0</formula>
    </cfRule>
  </conditionalFormatting>
  <conditionalFormatting sqref="R70">
    <cfRule type="expression" dxfId="9673" priority="4589" stopIfTrue="1">
      <formula>LEN(TRIM($R$70))=0</formula>
    </cfRule>
  </conditionalFormatting>
  <conditionalFormatting sqref="S70">
    <cfRule type="expression" dxfId="9672" priority="4590" stopIfTrue="1">
      <formula>LEN(TRIM($S$70))=0</formula>
    </cfRule>
  </conditionalFormatting>
  <conditionalFormatting sqref="T70">
    <cfRule type="expression" dxfId="9671" priority="4591" stopIfTrue="1">
      <formula>LEN(TRIM($T$70))=0</formula>
    </cfRule>
  </conditionalFormatting>
  <conditionalFormatting sqref="U70">
    <cfRule type="expression" dxfId="9670" priority="4592" stopIfTrue="1">
      <formula>LEN(TRIM($U$70))=0</formula>
    </cfRule>
  </conditionalFormatting>
  <conditionalFormatting sqref="V70">
    <cfRule type="expression" dxfId="9669" priority="4593" stopIfTrue="1">
      <formula>LEN(TRIM($V$70))=0</formula>
    </cfRule>
  </conditionalFormatting>
  <conditionalFormatting sqref="W70">
    <cfRule type="expression" dxfId="9668" priority="4594" stopIfTrue="1">
      <formula>LEN(TRIM($W$70))=0</formula>
    </cfRule>
  </conditionalFormatting>
  <conditionalFormatting sqref="X70">
    <cfRule type="expression" dxfId="9667" priority="4595" stopIfTrue="1">
      <formula>LEN(TRIM($X$70))=0</formula>
    </cfRule>
  </conditionalFormatting>
  <conditionalFormatting sqref="Y70">
    <cfRule type="expression" dxfId="9666" priority="4596" stopIfTrue="1">
      <formula>LEN(TRIM($Y$70))=0</formula>
    </cfRule>
  </conditionalFormatting>
  <conditionalFormatting sqref="Z70">
    <cfRule type="expression" dxfId="9665" priority="4597" stopIfTrue="1">
      <formula>LEN(TRIM($Z$70))=0</formula>
    </cfRule>
  </conditionalFormatting>
  <conditionalFormatting sqref="AA70">
    <cfRule type="expression" dxfId="9664" priority="4598" stopIfTrue="1">
      <formula>LEN(TRIM($AA$70))=0</formula>
    </cfRule>
  </conditionalFormatting>
  <conditionalFormatting sqref="AF69">
    <cfRule type="expression" dxfId="9663" priority="4599" stopIfTrue="1">
      <formula>LEN(TRIM($AF$69))=0</formula>
    </cfRule>
  </conditionalFormatting>
  <conditionalFormatting sqref="AG69">
    <cfRule type="expression" dxfId="9662" priority="4600" stopIfTrue="1">
      <formula>LEN(TRIM($AG$69))=0</formula>
    </cfRule>
  </conditionalFormatting>
  <conditionalFormatting sqref="AH69">
    <cfRule type="expression" dxfId="9661" priority="4601" stopIfTrue="1">
      <formula>LEN(TRIM($AH$69))=0</formula>
    </cfRule>
  </conditionalFormatting>
  <conditionalFormatting sqref="AI69">
    <cfRule type="expression" dxfId="9660" priority="4602" stopIfTrue="1">
      <formula>LEN(TRIM($AI$69))=0</formula>
    </cfRule>
  </conditionalFormatting>
  <conditionalFormatting sqref="AJ69">
    <cfRule type="expression" dxfId="9659" priority="4603" stopIfTrue="1">
      <formula>LEN(TRIM($AJ$69))=0</formula>
    </cfRule>
  </conditionalFormatting>
  <conditionalFormatting sqref="AK69">
    <cfRule type="expression" dxfId="9658" priority="4604" stopIfTrue="1">
      <formula>LEN(TRIM($AK$69))=0</formula>
    </cfRule>
  </conditionalFormatting>
  <conditionalFormatting sqref="AL69">
    <cfRule type="expression" dxfId="9657" priority="4605" stopIfTrue="1">
      <formula>LEN(TRIM($AL$69))=0</formula>
    </cfRule>
  </conditionalFormatting>
  <conditionalFormatting sqref="AM69">
    <cfRule type="expression" dxfId="9656" priority="4606" stopIfTrue="1">
      <formula>LEN(TRIM($AM$69))=0</formula>
    </cfRule>
  </conditionalFormatting>
  <conditionalFormatting sqref="AN69">
    <cfRule type="expression" dxfId="9655" priority="4607" stopIfTrue="1">
      <formula>LEN(TRIM($AN$69))=0</formula>
    </cfRule>
  </conditionalFormatting>
  <conditionalFormatting sqref="AO69">
    <cfRule type="expression" dxfId="9654" priority="4608" stopIfTrue="1">
      <formula>LEN(TRIM($AO$69))=0</formula>
    </cfRule>
  </conditionalFormatting>
  <conditionalFormatting sqref="AF70">
    <cfRule type="expression" dxfId="9653" priority="4609" stopIfTrue="1">
      <formula>LEN(TRIM($AF$70))=0</formula>
    </cfRule>
  </conditionalFormatting>
  <conditionalFormatting sqref="AG70">
    <cfRule type="expression" dxfId="9652" priority="4610" stopIfTrue="1">
      <formula>LEN(TRIM($AG$70))=0</formula>
    </cfRule>
  </conditionalFormatting>
  <conditionalFormatting sqref="AH70">
    <cfRule type="expression" dxfId="9651" priority="4611" stopIfTrue="1">
      <formula>LEN(TRIM($AH$70))=0</formula>
    </cfRule>
  </conditionalFormatting>
  <conditionalFormatting sqref="AI70">
    <cfRule type="expression" dxfId="9650" priority="4612" stopIfTrue="1">
      <formula>LEN(TRIM($AI$70))=0</formula>
    </cfRule>
  </conditionalFormatting>
  <conditionalFormatting sqref="AJ70">
    <cfRule type="expression" dxfId="9649" priority="4613" stopIfTrue="1">
      <formula>LEN(TRIM($AJ$70))=0</formula>
    </cfRule>
  </conditionalFormatting>
  <conditionalFormatting sqref="AK70">
    <cfRule type="expression" dxfId="9648" priority="4614" stopIfTrue="1">
      <formula>LEN(TRIM($AK$70))=0</formula>
    </cfRule>
  </conditionalFormatting>
  <conditionalFormatting sqref="AL70">
    <cfRule type="expression" dxfId="9647" priority="4615" stopIfTrue="1">
      <formula>LEN(TRIM($AL$70))=0</formula>
    </cfRule>
  </conditionalFormatting>
  <conditionalFormatting sqref="AM70">
    <cfRule type="expression" dxfId="9646" priority="4616" stopIfTrue="1">
      <formula>LEN(TRIM($AM$70))=0</formula>
    </cfRule>
  </conditionalFormatting>
  <conditionalFormatting sqref="AN70">
    <cfRule type="expression" dxfId="9645" priority="4617" stopIfTrue="1">
      <formula>LEN(TRIM($AN$70))=0</formula>
    </cfRule>
  </conditionalFormatting>
  <conditionalFormatting sqref="AO70">
    <cfRule type="expression" dxfId="9644" priority="4618" stopIfTrue="1">
      <formula>LEN(TRIM($AO$70))=0</formula>
    </cfRule>
  </conditionalFormatting>
  <conditionalFormatting sqref="AT69">
    <cfRule type="expression" dxfId="9643" priority="4619" stopIfTrue="1">
      <formula>LEN(TRIM($AT$69))=0</formula>
    </cfRule>
  </conditionalFormatting>
  <conditionalFormatting sqref="AU69">
    <cfRule type="expression" dxfId="9642" priority="4620" stopIfTrue="1">
      <formula>LEN(TRIM($AU$69))=0</formula>
    </cfRule>
  </conditionalFormatting>
  <conditionalFormatting sqref="AT70">
    <cfRule type="expression" dxfId="9641" priority="4621" stopIfTrue="1">
      <formula>LEN(TRIM($AT$70))=0</formula>
    </cfRule>
  </conditionalFormatting>
  <conditionalFormatting sqref="AU70">
    <cfRule type="expression" dxfId="9640" priority="4622" stopIfTrue="1">
      <formula>LEN(TRIM($AU$70))=0</formula>
    </cfRule>
  </conditionalFormatting>
  <conditionalFormatting sqref="F72">
    <cfRule type="expression" dxfId="9639" priority="4623" stopIfTrue="1">
      <formula>LEN(TRIM($F$72))=0</formula>
    </cfRule>
  </conditionalFormatting>
  <conditionalFormatting sqref="G72">
    <cfRule type="expression" dxfId="9638" priority="4624" stopIfTrue="1">
      <formula>LEN(TRIM($G$72))=0</formula>
    </cfRule>
  </conditionalFormatting>
  <conditionalFormatting sqref="H72">
    <cfRule type="expression" dxfId="9637" priority="4625" stopIfTrue="1">
      <formula>LEN(TRIM($H$72))=0</formula>
    </cfRule>
  </conditionalFormatting>
  <conditionalFormatting sqref="I72">
    <cfRule type="expression" dxfId="9636" priority="4626" stopIfTrue="1">
      <formula>LEN(TRIM($I$72))=0</formula>
    </cfRule>
  </conditionalFormatting>
  <conditionalFormatting sqref="J72">
    <cfRule type="expression" dxfId="9635" priority="4627" stopIfTrue="1">
      <formula>LEN(TRIM($J$72))=0</formula>
    </cfRule>
  </conditionalFormatting>
  <conditionalFormatting sqref="K72">
    <cfRule type="expression" dxfId="9634" priority="4628" stopIfTrue="1">
      <formula>LEN(TRIM($K$72))=0</formula>
    </cfRule>
  </conditionalFormatting>
  <conditionalFormatting sqref="L72">
    <cfRule type="expression" dxfId="9633" priority="4629" stopIfTrue="1">
      <formula>LEN(TRIM($L$72))=0</formula>
    </cfRule>
  </conditionalFormatting>
  <conditionalFormatting sqref="M72">
    <cfRule type="expression" dxfId="9632" priority="4630" stopIfTrue="1">
      <formula>LEN(TRIM($M$72))=0</formula>
    </cfRule>
  </conditionalFormatting>
  <conditionalFormatting sqref="R72">
    <cfRule type="expression" dxfId="9631" priority="4631" stopIfTrue="1">
      <formula>LEN(TRIM($R$72))=0</formula>
    </cfRule>
  </conditionalFormatting>
  <conditionalFormatting sqref="S72">
    <cfRule type="expression" dxfId="9630" priority="4632" stopIfTrue="1">
      <formula>LEN(TRIM($S$72))=0</formula>
    </cfRule>
  </conditionalFormatting>
  <conditionalFormatting sqref="T72">
    <cfRule type="expression" dxfId="9629" priority="4633" stopIfTrue="1">
      <formula>LEN(TRIM($T$72))=0</formula>
    </cfRule>
  </conditionalFormatting>
  <conditionalFormatting sqref="U72">
    <cfRule type="expression" dxfId="9628" priority="4634" stopIfTrue="1">
      <formula>LEN(TRIM($U$72))=0</formula>
    </cfRule>
  </conditionalFormatting>
  <conditionalFormatting sqref="V72">
    <cfRule type="expression" dxfId="9627" priority="4635" stopIfTrue="1">
      <formula>LEN(TRIM($V$72))=0</formula>
    </cfRule>
  </conditionalFormatting>
  <conditionalFormatting sqref="W72">
    <cfRule type="expression" dxfId="9626" priority="4636" stopIfTrue="1">
      <formula>LEN(TRIM($W$72))=0</formula>
    </cfRule>
  </conditionalFormatting>
  <conditionalFormatting sqref="X72">
    <cfRule type="expression" dxfId="9625" priority="4637" stopIfTrue="1">
      <formula>LEN(TRIM($X$72))=0</formula>
    </cfRule>
  </conditionalFormatting>
  <conditionalFormatting sqref="Y72">
    <cfRule type="expression" dxfId="9624" priority="4638" stopIfTrue="1">
      <formula>LEN(TRIM($Y$72))=0</formula>
    </cfRule>
  </conditionalFormatting>
  <conditionalFormatting sqref="Z72">
    <cfRule type="expression" dxfId="9623" priority="4639" stopIfTrue="1">
      <formula>LEN(TRIM($Z$72))=0</formula>
    </cfRule>
  </conditionalFormatting>
  <conditionalFormatting sqref="AA72">
    <cfRule type="expression" dxfId="9622" priority="4640" stopIfTrue="1">
      <formula>LEN(TRIM($AA$72))=0</formula>
    </cfRule>
  </conditionalFormatting>
  <conditionalFormatting sqref="AF72">
    <cfRule type="expression" dxfId="9621" priority="4641" stopIfTrue="1">
      <formula>LEN(TRIM($AF$72))=0</formula>
    </cfRule>
  </conditionalFormatting>
  <conditionalFormatting sqref="AG72">
    <cfRule type="expression" dxfId="9620" priority="4642" stopIfTrue="1">
      <formula>LEN(TRIM($AG$72))=0</formula>
    </cfRule>
  </conditionalFormatting>
  <conditionalFormatting sqref="AH72">
    <cfRule type="expression" dxfId="9619" priority="4643" stopIfTrue="1">
      <formula>LEN(TRIM($AH$72))=0</formula>
    </cfRule>
  </conditionalFormatting>
  <conditionalFormatting sqref="AI72">
    <cfRule type="expression" dxfId="9618" priority="4644" stopIfTrue="1">
      <formula>LEN(TRIM($AI$72))=0</formula>
    </cfRule>
  </conditionalFormatting>
  <conditionalFormatting sqref="AJ72">
    <cfRule type="expression" dxfId="9617" priority="4645" stopIfTrue="1">
      <formula>LEN(TRIM($AJ$72))=0</formula>
    </cfRule>
  </conditionalFormatting>
  <conditionalFormatting sqref="AK72">
    <cfRule type="expression" dxfId="9616" priority="4646" stopIfTrue="1">
      <formula>LEN(TRIM($AK$72))=0</formula>
    </cfRule>
  </conditionalFormatting>
  <conditionalFormatting sqref="AL72">
    <cfRule type="expression" dxfId="9615" priority="4647" stopIfTrue="1">
      <formula>LEN(TRIM($AL$72))=0</formula>
    </cfRule>
  </conditionalFormatting>
  <conditionalFormatting sqref="AM72">
    <cfRule type="expression" dxfId="9614" priority="4648" stopIfTrue="1">
      <formula>LEN(TRIM($AM$72))=0</formula>
    </cfRule>
  </conditionalFormatting>
  <conditionalFormatting sqref="AN72">
    <cfRule type="expression" dxfId="9613" priority="4649" stopIfTrue="1">
      <formula>LEN(TRIM($AN$72))=0</formula>
    </cfRule>
  </conditionalFormatting>
  <conditionalFormatting sqref="AO72">
    <cfRule type="expression" dxfId="9612" priority="4650" stopIfTrue="1">
      <formula>LEN(TRIM($AO$72))=0</formula>
    </cfRule>
  </conditionalFormatting>
  <conditionalFormatting sqref="AT72">
    <cfRule type="expression" dxfId="9611" priority="4651" stopIfTrue="1">
      <formula>LEN(TRIM($AT$72))=0</formula>
    </cfRule>
  </conditionalFormatting>
  <conditionalFormatting sqref="AU72">
    <cfRule type="expression" dxfId="9610" priority="4652" stopIfTrue="1">
      <formula>LEN(TRIM($AU$72))=0</formula>
    </cfRule>
  </conditionalFormatting>
  <conditionalFormatting sqref="F95">
    <cfRule type="expression" dxfId="9609" priority="4653" stopIfTrue="1">
      <formula>LEN(TRIM($F$95))=0</formula>
    </cfRule>
  </conditionalFormatting>
  <conditionalFormatting sqref="G95">
    <cfRule type="expression" dxfId="9608" priority="4654" stopIfTrue="1">
      <formula>LEN(TRIM($G$95))=0</formula>
    </cfRule>
  </conditionalFormatting>
  <conditionalFormatting sqref="H95">
    <cfRule type="expression" dxfId="9607" priority="4655" stopIfTrue="1">
      <formula>LEN(TRIM($H$95))=0</formula>
    </cfRule>
  </conditionalFormatting>
  <conditionalFormatting sqref="I95">
    <cfRule type="expression" dxfId="9606" priority="4656" stopIfTrue="1">
      <formula>LEN(TRIM($I$95))=0</formula>
    </cfRule>
  </conditionalFormatting>
  <conditionalFormatting sqref="J95">
    <cfRule type="expression" dxfId="9605" priority="4657" stopIfTrue="1">
      <formula>LEN(TRIM($J$95))=0</formula>
    </cfRule>
  </conditionalFormatting>
  <conditionalFormatting sqref="K95">
    <cfRule type="expression" dxfId="9604" priority="4658" stopIfTrue="1">
      <formula>LEN(TRIM($K$95))=0</formula>
    </cfRule>
  </conditionalFormatting>
  <conditionalFormatting sqref="L95">
    <cfRule type="expression" dxfId="9603" priority="4659" stopIfTrue="1">
      <formula>LEN(TRIM($L$95))=0</formula>
    </cfRule>
  </conditionalFormatting>
  <conditionalFormatting sqref="M95">
    <cfRule type="expression" dxfId="9602" priority="4660" stopIfTrue="1">
      <formula>LEN(TRIM($M$95))=0</formula>
    </cfRule>
  </conditionalFormatting>
  <conditionalFormatting sqref="F96">
    <cfRule type="expression" dxfId="9601" priority="4661" stopIfTrue="1">
      <formula>LEN(TRIM($F$96))=0</formula>
    </cfRule>
  </conditionalFormatting>
  <conditionalFormatting sqref="G96">
    <cfRule type="expression" dxfId="9600" priority="4662" stopIfTrue="1">
      <formula>LEN(TRIM($G$96))=0</formula>
    </cfRule>
  </conditionalFormatting>
  <conditionalFormatting sqref="H96">
    <cfRule type="expression" dxfId="9599" priority="4663" stopIfTrue="1">
      <formula>LEN(TRIM($H$96))=0</formula>
    </cfRule>
  </conditionalFormatting>
  <conditionalFormatting sqref="I96">
    <cfRule type="expression" dxfId="9598" priority="4664" stopIfTrue="1">
      <formula>LEN(TRIM($I$96))=0</formula>
    </cfRule>
  </conditionalFormatting>
  <conditionalFormatting sqref="J96">
    <cfRule type="expression" dxfId="9597" priority="4665" stopIfTrue="1">
      <formula>LEN(TRIM($J$96))=0</formula>
    </cfRule>
  </conditionalFormatting>
  <conditionalFormatting sqref="K96">
    <cfRule type="expression" dxfId="9596" priority="4666" stopIfTrue="1">
      <formula>LEN(TRIM($K$96))=0</formula>
    </cfRule>
  </conditionalFormatting>
  <conditionalFormatting sqref="L96">
    <cfRule type="expression" dxfId="9595" priority="4667" stopIfTrue="1">
      <formula>LEN(TRIM($L$96))=0</formula>
    </cfRule>
  </conditionalFormatting>
  <conditionalFormatting sqref="M96">
    <cfRule type="expression" dxfId="9594" priority="4668" stopIfTrue="1">
      <formula>LEN(TRIM($M$96))=0</formula>
    </cfRule>
  </conditionalFormatting>
  <conditionalFormatting sqref="F97">
    <cfRule type="expression" dxfId="9593" priority="4669" stopIfTrue="1">
      <formula>LEN(TRIM($F$97))=0</formula>
    </cfRule>
  </conditionalFormatting>
  <conditionalFormatting sqref="G97">
    <cfRule type="expression" dxfId="9592" priority="4670" stopIfTrue="1">
      <formula>LEN(TRIM($G$97))=0</formula>
    </cfRule>
  </conditionalFormatting>
  <conditionalFormatting sqref="H97">
    <cfRule type="expression" dxfId="9591" priority="4671" stopIfTrue="1">
      <formula>LEN(TRIM($H$97))=0</formula>
    </cfRule>
  </conditionalFormatting>
  <conditionalFormatting sqref="I97">
    <cfRule type="expression" dxfId="9590" priority="4672" stopIfTrue="1">
      <formula>LEN(TRIM($I$97))=0</formula>
    </cfRule>
  </conditionalFormatting>
  <conditionalFormatting sqref="J97">
    <cfRule type="expression" dxfId="9589" priority="4673" stopIfTrue="1">
      <formula>LEN(TRIM($J$97))=0</formula>
    </cfRule>
  </conditionalFormatting>
  <conditionalFormatting sqref="K97">
    <cfRule type="expression" dxfId="9588" priority="4674" stopIfTrue="1">
      <formula>LEN(TRIM($K$97))=0</formula>
    </cfRule>
  </conditionalFormatting>
  <conditionalFormatting sqref="L97">
    <cfRule type="expression" dxfId="9587" priority="4675" stopIfTrue="1">
      <formula>LEN(TRIM($L$97))=0</formula>
    </cfRule>
  </conditionalFormatting>
  <conditionalFormatting sqref="M97">
    <cfRule type="expression" dxfId="9586" priority="4676" stopIfTrue="1">
      <formula>LEN(TRIM($M$97))=0</formula>
    </cfRule>
  </conditionalFormatting>
  <conditionalFormatting sqref="F98">
    <cfRule type="expression" dxfId="9585" priority="4677" stopIfTrue="1">
      <formula>LEN(TRIM($F$98))=0</formula>
    </cfRule>
  </conditionalFormatting>
  <conditionalFormatting sqref="G98">
    <cfRule type="expression" dxfId="9584" priority="4678" stopIfTrue="1">
      <formula>LEN(TRIM($G$98))=0</formula>
    </cfRule>
  </conditionalFormatting>
  <conditionalFormatting sqref="H98">
    <cfRule type="expression" dxfId="9583" priority="4679" stopIfTrue="1">
      <formula>LEN(TRIM($H$98))=0</formula>
    </cfRule>
  </conditionalFormatting>
  <conditionalFormatting sqref="I98">
    <cfRule type="expression" dxfId="9582" priority="4680" stopIfTrue="1">
      <formula>LEN(TRIM($I$98))=0</formula>
    </cfRule>
  </conditionalFormatting>
  <conditionalFormatting sqref="J98">
    <cfRule type="expression" dxfId="9581" priority="4681" stopIfTrue="1">
      <formula>LEN(TRIM($J$98))=0</formula>
    </cfRule>
  </conditionalFormatting>
  <conditionalFormatting sqref="K98">
    <cfRule type="expression" dxfId="9580" priority="4682" stopIfTrue="1">
      <formula>LEN(TRIM($K$98))=0</formula>
    </cfRule>
  </conditionalFormatting>
  <conditionalFormatting sqref="L98">
    <cfRule type="expression" dxfId="9579" priority="4683" stopIfTrue="1">
      <formula>LEN(TRIM($L$98))=0</formula>
    </cfRule>
  </conditionalFormatting>
  <conditionalFormatting sqref="M98">
    <cfRule type="expression" dxfId="9578" priority="4684" stopIfTrue="1">
      <formula>LEN(TRIM($M$98))=0</formula>
    </cfRule>
  </conditionalFormatting>
  <conditionalFormatting sqref="R95">
    <cfRule type="expression" dxfId="9577" priority="4685" stopIfTrue="1">
      <formula>LEN(TRIM($R$95))=0</formula>
    </cfRule>
  </conditionalFormatting>
  <conditionalFormatting sqref="S95">
    <cfRule type="expression" dxfId="9576" priority="4686" stopIfTrue="1">
      <formula>LEN(TRIM($S$95))=0</formula>
    </cfRule>
  </conditionalFormatting>
  <conditionalFormatting sqref="T95">
    <cfRule type="expression" dxfId="9575" priority="4687" stopIfTrue="1">
      <formula>LEN(TRIM($T$95))=0</formula>
    </cfRule>
  </conditionalFormatting>
  <conditionalFormatting sqref="U95">
    <cfRule type="expression" dxfId="9574" priority="4688" stopIfTrue="1">
      <formula>LEN(TRIM($U$95))=0</formula>
    </cfRule>
  </conditionalFormatting>
  <conditionalFormatting sqref="V95">
    <cfRule type="expression" dxfId="9573" priority="4689" stopIfTrue="1">
      <formula>LEN(TRIM($V$95))=0</formula>
    </cfRule>
  </conditionalFormatting>
  <conditionalFormatting sqref="W95">
    <cfRule type="expression" dxfId="9572" priority="4690" stopIfTrue="1">
      <formula>LEN(TRIM($W$95))=0</formula>
    </cfRule>
  </conditionalFormatting>
  <conditionalFormatting sqref="X95">
    <cfRule type="expression" dxfId="9571" priority="4691" stopIfTrue="1">
      <formula>LEN(TRIM($X$95))=0</formula>
    </cfRule>
  </conditionalFormatting>
  <conditionalFormatting sqref="Y95">
    <cfRule type="expression" dxfId="9570" priority="4692" stopIfTrue="1">
      <formula>LEN(TRIM($Y$95))=0</formula>
    </cfRule>
  </conditionalFormatting>
  <conditionalFormatting sqref="Z95">
    <cfRule type="expression" dxfId="9569" priority="4693" stopIfTrue="1">
      <formula>LEN(TRIM($Z$95))=0</formula>
    </cfRule>
  </conditionalFormatting>
  <conditionalFormatting sqref="AA95">
    <cfRule type="expression" dxfId="9568" priority="4694" stopIfTrue="1">
      <formula>LEN(TRIM($AA$95))=0</formula>
    </cfRule>
  </conditionalFormatting>
  <conditionalFormatting sqref="R96">
    <cfRule type="expression" dxfId="9567" priority="4695" stopIfTrue="1">
      <formula>LEN(TRIM($R$96))=0</formula>
    </cfRule>
  </conditionalFormatting>
  <conditionalFormatting sqref="S96">
    <cfRule type="expression" dxfId="9566" priority="4696" stopIfTrue="1">
      <formula>LEN(TRIM($S$96))=0</formula>
    </cfRule>
  </conditionalFormatting>
  <conditionalFormatting sqref="T96">
    <cfRule type="expression" dxfId="9565" priority="4697" stopIfTrue="1">
      <formula>LEN(TRIM($T$96))=0</formula>
    </cfRule>
  </conditionalFormatting>
  <conditionalFormatting sqref="U96">
    <cfRule type="expression" dxfId="9564" priority="4698" stopIfTrue="1">
      <formula>LEN(TRIM($U$96))=0</formula>
    </cfRule>
  </conditionalFormatting>
  <conditionalFormatting sqref="V96">
    <cfRule type="expression" dxfId="9563" priority="4699" stopIfTrue="1">
      <formula>LEN(TRIM($V$96))=0</formula>
    </cfRule>
  </conditionalFormatting>
  <conditionalFormatting sqref="W96">
    <cfRule type="expression" dxfId="9562" priority="4700" stopIfTrue="1">
      <formula>LEN(TRIM($W$96))=0</formula>
    </cfRule>
  </conditionalFormatting>
  <conditionalFormatting sqref="X96">
    <cfRule type="expression" dxfId="9561" priority="4701" stopIfTrue="1">
      <formula>LEN(TRIM($X$96))=0</formula>
    </cfRule>
  </conditionalFormatting>
  <conditionalFormatting sqref="Y96">
    <cfRule type="expression" dxfId="9560" priority="4702" stopIfTrue="1">
      <formula>LEN(TRIM($Y$96))=0</formula>
    </cfRule>
  </conditionalFormatting>
  <conditionalFormatting sqref="Z96">
    <cfRule type="expression" dxfId="9559" priority="4703" stopIfTrue="1">
      <formula>LEN(TRIM($Z$96))=0</formula>
    </cfRule>
  </conditionalFormatting>
  <conditionalFormatting sqref="AA96">
    <cfRule type="expression" dxfId="9558" priority="4704" stopIfTrue="1">
      <formula>LEN(TRIM($AA$96))=0</formula>
    </cfRule>
  </conditionalFormatting>
  <conditionalFormatting sqref="R97">
    <cfRule type="expression" dxfId="9557" priority="4705" stopIfTrue="1">
      <formula>LEN(TRIM($R$97))=0</formula>
    </cfRule>
  </conditionalFormatting>
  <conditionalFormatting sqref="S97">
    <cfRule type="expression" dxfId="9556" priority="4706" stopIfTrue="1">
      <formula>LEN(TRIM($S$97))=0</formula>
    </cfRule>
  </conditionalFormatting>
  <conditionalFormatting sqref="T97">
    <cfRule type="expression" dxfId="9555" priority="4707" stopIfTrue="1">
      <formula>LEN(TRIM($T$97))=0</formula>
    </cfRule>
  </conditionalFormatting>
  <conditionalFormatting sqref="U97">
    <cfRule type="expression" dxfId="9554" priority="4708" stopIfTrue="1">
      <formula>LEN(TRIM($U$97))=0</formula>
    </cfRule>
  </conditionalFormatting>
  <conditionalFormatting sqref="V97">
    <cfRule type="expression" dxfId="9553" priority="4709" stopIfTrue="1">
      <formula>LEN(TRIM($V$97))=0</formula>
    </cfRule>
  </conditionalFormatting>
  <conditionalFormatting sqref="W97">
    <cfRule type="expression" dxfId="9552" priority="4710" stopIfTrue="1">
      <formula>LEN(TRIM($W$97))=0</formula>
    </cfRule>
  </conditionalFormatting>
  <conditionalFormatting sqref="X97">
    <cfRule type="expression" dxfId="9551" priority="4711" stopIfTrue="1">
      <formula>LEN(TRIM($X$97))=0</formula>
    </cfRule>
  </conditionalFormatting>
  <conditionalFormatting sqref="Y97">
    <cfRule type="expression" dxfId="9550" priority="4712" stopIfTrue="1">
      <formula>LEN(TRIM($Y$97))=0</formula>
    </cfRule>
  </conditionalFormatting>
  <conditionalFormatting sqref="Z97">
    <cfRule type="expression" dxfId="9549" priority="4713" stopIfTrue="1">
      <formula>LEN(TRIM($Z$97))=0</formula>
    </cfRule>
  </conditionalFormatting>
  <conditionalFormatting sqref="AA97">
    <cfRule type="expression" dxfId="9548" priority="4714" stopIfTrue="1">
      <formula>LEN(TRIM($AA$97))=0</formula>
    </cfRule>
  </conditionalFormatting>
  <conditionalFormatting sqref="R98">
    <cfRule type="expression" dxfId="9547" priority="4715" stopIfTrue="1">
      <formula>LEN(TRIM($R$98))=0</formula>
    </cfRule>
  </conditionalFormatting>
  <conditionalFormatting sqref="S98">
    <cfRule type="expression" dxfId="9546" priority="4716" stopIfTrue="1">
      <formula>LEN(TRIM($S$98))=0</formula>
    </cfRule>
  </conditionalFormatting>
  <conditionalFormatting sqref="T98">
    <cfRule type="expression" dxfId="9545" priority="4717" stopIfTrue="1">
      <formula>LEN(TRIM($T$98))=0</formula>
    </cfRule>
  </conditionalFormatting>
  <conditionalFormatting sqref="U98">
    <cfRule type="expression" dxfId="9544" priority="4718" stopIfTrue="1">
      <formula>LEN(TRIM($U$98))=0</formula>
    </cfRule>
  </conditionalFormatting>
  <conditionalFormatting sqref="V98">
    <cfRule type="expression" dxfId="9543" priority="4719" stopIfTrue="1">
      <formula>LEN(TRIM($V$98))=0</formula>
    </cfRule>
  </conditionalFormatting>
  <conditionalFormatting sqref="W98">
    <cfRule type="expression" dxfId="9542" priority="4720" stopIfTrue="1">
      <formula>LEN(TRIM($W$98))=0</formula>
    </cfRule>
  </conditionalFormatting>
  <conditionalFormatting sqref="X98">
    <cfRule type="expression" dxfId="9541" priority="4721" stopIfTrue="1">
      <formula>LEN(TRIM($X$98))=0</formula>
    </cfRule>
  </conditionalFormatting>
  <conditionalFormatting sqref="Y98">
    <cfRule type="expression" dxfId="9540" priority="4722" stopIfTrue="1">
      <formula>LEN(TRIM($Y$98))=0</formula>
    </cfRule>
  </conditionalFormatting>
  <conditionalFormatting sqref="Z98">
    <cfRule type="expression" dxfId="9539" priority="4723" stopIfTrue="1">
      <formula>LEN(TRIM($Z$98))=0</formula>
    </cfRule>
  </conditionalFormatting>
  <conditionalFormatting sqref="AA98">
    <cfRule type="expression" dxfId="9538" priority="4724" stopIfTrue="1">
      <formula>LEN(TRIM($AA$98))=0</formula>
    </cfRule>
  </conditionalFormatting>
  <conditionalFormatting sqref="AF95">
    <cfRule type="expression" dxfId="9537" priority="4725" stopIfTrue="1">
      <formula>LEN(TRIM($AF$95))=0</formula>
    </cfRule>
  </conditionalFormatting>
  <conditionalFormatting sqref="AG95">
    <cfRule type="expression" dxfId="9536" priority="4726" stopIfTrue="1">
      <formula>LEN(TRIM($AG$95))=0</formula>
    </cfRule>
  </conditionalFormatting>
  <conditionalFormatting sqref="AH95">
    <cfRule type="expression" dxfId="9535" priority="4727" stopIfTrue="1">
      <formula>LEN(TRIM($AH$95))=0</formula>
    </cfRule>
  </conditionalFormatting>
  <conditionalFormatting sqref="AI95">
    <cfRule type="expression" dxfId="9534" priority="4728" stopIfTrue="1">
      <formula>LEN(TRIM($AI$95))=0</formula>
    </cfRule>
  </conditionalFormatting>
  <conditionalFormatting sqref="AJ95">
    <cfRule type="expression" dxfId="9533" priority="4729" stopIfTrue="1">
      <formula>LEN(TRIM($AJ$95))=0</formula>
    </cfRule>
  </conditionalFormatting>
  <conditionalFormatting sqref="AK95">
    <cfRule type="expression" dxfId="9532" priority="4730" stopIfTrue="1">
      <formula>LEN(TRIM($AK$95))=0</formula>
    </cfRule>
  </conditionalFormatting>
  <conditionalFormatting sqref="AL95">
    <cfRule type="expression" dxfId="9531" priority="4731" stopIfTrue="1">
      <formula>LEN(TRIM($AL$95))=0</formula>
    </cfRule>
  </conditionalFormatting>
  <conditionalFormatting sqref="AM95">
    <cfRule type="expression" dxfId="9530" priority="4732" stopIfTrue="1">
      <formula>LEN(TRIM($AM$95))=0</formula>
    </cfRule>
  </conditionalFormatting>
  <conditionalFormatting sqref="AN95">
    <cfRule type="expression" dxfId="9529" priority="4733" stopIfTrue="1">
      <formula>LEN(TRIM($AN$95))=0</formula>
    </cfRule>
  </conditionalFormatting>
  <conditionalFormatting sqref="AO95">
    <cfRule type="expression" dxfId="9528" priority="4734" stopIfTrue="1">
      <formula>LEN(TRIM($AO$95))=0</formula>
    </cfRule>
  </conditionalFormatting>
  <conditionalFormatting sqref="AF96">
    <cfRule type="expression" dxfId="9527" priority="4735" stopIfTrue="1">
      <formula>LEN(TRIM($AF$96))=0</formula>
    </cfRule>
  </conditionalFormatting>
  <conditionalFormatting sqref="AG96">
    <cfRule type="expression" dxfId="9526" priority="4736" stopIfTrue="1">
      <formula>LEN(TRIM($AG$96))=0</formula>
    </cfRule>
  </conditionalFormatting>
  <conditionalFormatting sqref="AH96">
    <cfRule type="expression" dxfId="9525" priority="4737" stopIfTrue="1">
      <formula>LEN(TRIM($AH$96))=0</formula>
    </cfRule>
  </conditionalFormatting>
  <conditionalFormatting sqref="AI96">
    <cfRule type="expression" dxfId="9524" priority="4738" stopIfTrue="1">
      <formula>LEN(TRIM($AI$96))=0</formula>
    </cfRule>
  </conditionalFormatting>
  <conditionalFormatting sqref="AJ96">
    <cfRule type="expression" dxfId="9523" priority="4739" stopIfTrue="1">
      <formula>LEN(TRIM($AJ$96))=0</formula>
    </cfRule>
  </conditionalFormatting>
  <conditionalFormatting sqref="AK96">
    <cfRule type="expression" dxfId="9522" priority="4740" stopIfTrue="1">
      <formula>LEN(TRIM($AK$96))=0</formula>
    </cfRule>
  </conditionalFormatting>
  <conditionalFormatting sqref="AL96">
    <cfRule type="expression" dxfId="9521" priority="4741" stopIfTrue="1">
      <formula>LEN(TRIM($AL$96))=0</formula>
    </cfRule>
  </conditionalFormatting>
  <conditionalFormatting sqref="AM96">
    <cfRule type="expression" dxfId="9520" priority="4742" stopIfTrue="1">
      <formula>LEN(TRIM($AM$96))=0</formula>
    </cfRule>
  </conditionalFormatting>
  <conditionalFormatting sqref="AN96">
    <cfRule type="expression" dxfId="9519" priority="4743" stopIfTrue="1">
      <formula>LEN(TRIM($AN$96))=0</formula>
    </cfRule>
  </conditionalFormatting>
  <conditionalFormatting sqref="AO96">
    <cfRule type="expression" dxfId="9518" priority="4744" stopIfTrue="1">
      <formula>LEN(TRIM($AO$96))=0</formula>
    </cfRule>
  </conditionalFormatting>
  <conditionalFormatting sqref="AF97">
    <cfRule type="expression" dxfId="9517" priority="4745" stopIfTrue="1">
      <formula>LEN(TRIM($AF$97))=0</formula>
    </cfRule>
  </conditionalFormatting>
  <conditionalFormatting sqref="AG97">
    <cfRule type="expression" dxfId="9516" priority="4746" stopIfTrue="1">
      <formula>LEN(TRIM($AG$97))=0</formula>
    </cfRule>
  </conditionalFormatting>
  <conditionalFormatting sqref="AH97">
    <cfRule type="expression" dxfId="9515" priority="4747" stopIfTrue="1">
      <formula>LEN(TRIM($AH$97))=0</formula>
    </cfRule>
  </conditionalFormatting>
  <conditionalFormatting sqref="AI97">
    <cfRule type="expression" dxfId="9514" priority="4748" stopIfTrue="1">
      <formula>LEN(TRIM($AI$97))=0</formula>
    </cfRule>
  </conditionalFormatting>
  <conditionalFormatting sqref="AJ97">
    <cfRule type="expression" dxfId="9513" priority="4749" stopIfTrue="1">
      <formula>LEN(TRIM($AJ$97))=0</formula>
    </cfRule>
  </conditionalFormatting>
  <conditionalFormatting sqref="AK97">
    <cfRule type="expression" dxfId="9512" priority="4750" stopIfTrue="1">
      <formula>LEN(TRIM($AK$97))=0</formula>
    </cfRule>
  </conditionalFormatting>
  <conditionalFormatting sqref="AL97">
    <cfRule type="expression" dxfId="9511" priority="4751" stopIfTrue="1">
      <formula>LEN(TRIM($AL$97))=0</formula>
    </cfRule>
  </conditionalFormatting>
  <conditionalFormatting sqref="AM97">
    <cfRule type="expression" dxfId="9510" priority="4752" stopIfTrue="1">
      <formula>LEN(TRIM($AM$97))=0</formula>
    </cfRule>
  </conditionalFormatting>
  <conditionalFormatting sqref="AN97">
    <cfRule type="expression" dxfId="9509" priority="4753" stopIfTrue="1">
      <formula>LEN(TRIM($AN$97))=0</formula>
    </cfRule>
  </conditionalFormatting>
  <conditionalFormatting sqref="AO97">
    <cfRule type="expression" dxfId="9508" priority="4754" stopIfTrue="1">
      <formula>LEN(TRIM($AO$97))=0</formula>
    </cfRule>
  </conditionalFormatting>
  <conditionalFormatting sqref="AF98">
    <cfRule type="expression" dxfId="9507" priority="4755" stopIfTrue="1">
      <formula>LEN(TRIM($AF$98))=0</formula>
    </cfRule>
  </conditionalFormatting>
  <conditionalFormatting sqref="AG98">
    <cfRule type="expression" dxfId="9506" priority="4756" stopIfTrue="1">
      <formula>LEN(TRIM($AG$98))=0</formula>
    </cfRule>
  </conditionalFormatting>
  <conditionalFormatting sqref="AH98">
    <cfRule type="expression" dxfId="9505" priority="4757" stopIfTrue="1">
      <formula>LEN(TRIM($AH$98))=0</formula>
    </cfRule>
  </conditionalFormatting>
  <conditionalFormatting sqref="AI98">
    <cfRule type="expression" dxfId="9504" priority="4758" stopIfTrue="1">
      <formula>LEN(TRIM($AI$98))=0</formula>
    </cfRule>
  </conditionalFormatting>
  <conditionalFormatting sqref="AJ98">
    <cfRule type="expression" dxfId="9503" priority="4759" stopIfTrue="1">
      <formula>LEN(TRIM($AJ$98))=0</formula>
    </cfRule>
  </conditionalFormatting>
  <conditionalFormatting sqref="AK98">
    <cfRule type="expression" dxfId="9502" priority="4760" stopIfTrue="1">
      <formula>LEN(TRIM($AK$98))=0</formula>
    </cfRule>
  </conditionalFormatting>
  <conditionalFormatting sqref="AL98">
    <cfRule type="expression" dxfId="9501" priority="4761" stopIfTrue="1">
      <formula>LEN(TRIM($AL$98))=0</formula>
    </cfRule>
  </conditionalFormatting>
  <conditionalFormatting sqref="AM98">
    <cfRule type="expression" dxfId="9500" priority="4762" stopIfTrue="1">
      <formula>LEN(TRIM($AM$98))=0</formula>
    </cfRule>
  </conditionalFormatting>
  <conditionalFormatting sqref="AN98">
    <cfRule type="expression" dxfId="9499" priority="4763" stopIfTrue="1">
      <formula>LEN(TRIM($AN$98))=0</formula>
    </cfRule>
  </conditionalFormatting>
  <conditionalFormatting sqref="AO98">
    <cfRule type="expression" dxfId="9498" priority="4764" stopIfTrue="1">
      <formula>LEN(TRIM($AO$98))=0</formula>
    </cfRule>
  </conditionalFormatting>
  <conditionalFormatting sqref="AT95">
    <cfRule type="expression" dxfId="9497" priority="4765" stopIfTrue="1">
      <formula>LEN(TRIM($AT$95))=0</formula>
    </cfRule>
  </conditionalFormatting>
  <conditionalFormatting sqref="AU95">
    <cfRule type="expression" dxfId="9496" priority="4766" stopIfTrue="1">
      <formula>LEN(TRIM($AU$95))=0</formula>
    </cfRule>
  </conditionalFormatting>
  <conditionalFormatting sqref="AT96">
    <cfRule type="expression" dxfId="9495" priority="4767" stopIfTrue="1">
      <formula>LEN(TRIM($AT$96))=0</formula>
    </cfRule>
  </conditionalFormatting>
  <conditionalFormatting sqref="AU96">
    <cfRule type="expression" dxfId="9494" priority="4768" stopIfTrue="1">
      <formula>LEN(TRIM($AU$96))=0</formula>
    </cfRule>
  </conditionalFormatting>
  <conditionalFormatting sqref="AT97">
    <cfRule type="expression" dxfId="9493" priority="4769" stopIfTrue="1">
      <formula>LEN(TRIM($AT$97))=0</formula>
    </cfRule>
  </conditionalFormatting>
  <conditionalFormatting sqref="AU97">
    <cfRule type="expression" dxfId="9492" priority="4770" stopIfTrue="1">
      <formula>LEN(TRIM($AU$97))=0</formula>
    </cfRule>
  </conditionalFormatting>
  <conditionalFormatting sqref="AT98">
    <cfRule type="expression" dxfId="9491" priority="4771" stopIfTrue="1">
      <formula>LEN(TRIM($AT$98))=0</formula>
    </cfRule>
  </conditionalFormatting>
  <conditionalFormatting sqref="AU98">
    <cfRule type="expression" dxfId="9490" priority="4772" stopIfTrue="1">
      <formula>LEN(TRIM($AU$98))=0</formula>
    </cfRule>
  </conditionalFormatting>
  <conditionalFormatting sqref="T99">
    <cfRule type="expression" dxfId="9489" priority="4773" stopIfTrue="1">
      <formula>LEN(TRIM($T$99))=0</formula>
    </cfRule>
  </conditionalFormatting>
  <conditionalFormatting sqref="U99">
    <cfRule type="expression" dxfId="9488" priority="4774" stopIfTrue="1">
      <formula>LEN(TRIM($U$99))=0</formula>
    </cfRule>
  </conditionalFormatting>
  <conditionalFormatting sqref="V99">
    <cfRule type="expression" dxfId="9487" priority="4775" stopIfTrue="1">
      <formula>LEN(TRIM($V$99))=0</formula>
    </cfRule>
  </conditionalFormatting>
  <conditionalFormatting sqref="W99">
    <cfRule type="expression" dxfId="9486" priority="4776" stopIfTrue="1">
      <formula>LEN(TRIM($W$99))=0</formula>
    </cfRule>
  </conditionalFormatting>
  <conditionalFormatting sqref="X99">
    <cfRule type="expression" dxfId="9485" priority="4777" stopIfTrue="1">
      <formula>LEN(TRIM($X$99))=0</formula>
    </cfRule>
  </conditionalFormatting>
  <conditionalFormatting sqref="Y99">
    <cfRule type="expression" dxfId="9484" priority="4778" stopIfTrue="1">
      <formula>LEN(TRIM($Y$99))=0</formula>
    </cfRule>
  </conditionalFormatting>
  <conditionalFormatting sqref="Z99">
    <cfRule type="expression" dxfId="9483" priority="4779" stopIfTrue="1">
      <formula>LEN(TRIM($Z$99))=0</formula>
    </cfRule>
  </conditionalFormatting>
  <conditionalFormatting sqref="AA99">
    <cfRule type="expression" dxfId="9482" priority="4780" stopIfTrue="1">
      <formula>LEN(TRIM($AA$99))=0</formula>
    </cfRule>
  </conditionalFormatting>
  <conditionalFormatting sqref="AF99">
    <cfRule type="expression" dxfId="9481" priority="4781" stopIfTrue="1">
      <formula>LEN(TRIM($AF$99))=0</formula>
    </cfRule>
  </conditionalFormatting>
  <conditionalFormatting sqref="AG99">
    <cfRule type="expression" dxfId="9480" priority="4782" stopIfTrue="1">
      <formula>LEN(TRIM($AG$99))=0</formula>
    </cfRule>
  </conditionalFormatting>
  <dataValidations count="1">
    <dataValidation type="whole" allowBlank="1" showErrorMessage="1" errorTitle="Input error" error="Enter a whole number." sqref="F14:M14 R14:AA14 AF14:AO14 AT14:AU14 F17:M20 R17:AA20 AF17:AO20 AT17:AU20 F22:M25 R22:AA25 AF22:AO25 AT22:AU25 F29:M29 R29:AA29 AF29:AO29 AT29:AU29 F31:M34 R31:AA34 AF31:AO34 AT31:AU34 T35:AA35 AF35:AG35 F37:M38 R37:AA38 AF37:AO38 AT37:AU38 F40:M40 R40:AA40 AF40:AO40 AT40:AU40 F46:M46 R46:AA46 AF46:AO46 AT46:AU46 F49:M52 R49:AA52 AF49:AO52 AT49:AU52 F54:M57 R54:AA57 AF54:AO57 AT54:AU57 F61:M61 R61:AA61 AF61:AO61 AT61:AU61 F63:M66 R63:AA66 AF63:AO66 AT63:AU66 T67:AA67 AF67:AG67 F69:M70 R69:AA70 AF69:AO70 AT69:AU70 F72:M72 R72:AA72 AF72:AO72 AT72:AU72 F95:M98 R95:AA98 AF95:AO98 AT95:AU98 T99:AA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1638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N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>SUBTOTAL(9,M22:M25)</f>
        <v>0</v>
      </c>
      <c r="N21" s="77">
        <f t="shared" si="7"/>
        <v>0</v>
      </c>
      <c r="O21" s="77">
        <f t="shared" ref="O21:Z21" si="8">SUBTOTAL(9,O22:O25)</f>
        <v>0</v>
      </c>
      <c r="P21" s="77">
        <f t="shared" si="8"/>
        <v>0</v>
      </c>
      <c r="Q21" s="77">
        <f t="shared" si="8"/>
        <v>0</v>
      </c>
      <c r="R21" s="77">
        <f t="shared" si="8"/>
        <v>0</v>
      </c>
      <c r="S21" s="77">
        <f t="shared" si="8"/>
        <v>0</v>
      </c>
      <c r="T21" s="77">
        <f t="shared" si="8"/>
        <v>0</v>
      </c>
      <c r="U21" s="77">
        <f t="shared" si="8"/>
        <v>0</v>
      </c>
      <c r="V21" s="77">
        <f t="shared" si="8"/>
        <v>0</v>
      </c>
      <c r="W21" s="77">
        <f t="shared" si="8"/>
        <v>0</v>
      </c>
      <c r="X21" s="77">
        <f t="shared" si="8"/>
        <v>0</v>
      </c>
      <c r="Y21" s="77">
        <f t="shared" si="8"/>
        <v>0</v>
      </c>
      <c r="Z21" s="77">
        <f t="shared" si="8"/>
        <v>0</v>
      </c>
      <c r="AA21" s="77">
        <f t="shared" ref="AA21" si="9">SUBTOTAL(9,AA22:AA25)</f>
        <v>0</v>
      </c>
      <c r="AB21" s="77">
        <f t="shared" ref="AB21:AG21" si="10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0"/>
        <v>0</v>
      </c>
      <c r="AF21" s="77">
        <f>SUBTOTAL(9,AF22:AF25)</f>
        <v>0</v>
      </c>
      <c r="AG21" s="77">
        <f t="shared" si="10"/>
        <v>0</v>
      </c>
      <c r="AH21" s="77">
        <f t="shared" ref="AH21:AN21" si="11">SUBTOTAL(9,AH22:AH25)</f>
        <v>0</v>
      </c>
      <c r="AI21" s="77">
        <f t="shared" si="11"/>
        <v>0</v>
      </c>
      <c r="AJ21" s="77">
        <f t="shared" si="11"/>
        <v>0</v>
      </c>
      <c r="AK21" s="77">
        <f t="shared" si="11"/>
        <v>0</v>
      </c>
      <c r="AL21" s="77">
        <f t="shared" si="11"/>
        <v>0</v>
      </c>
      <c r="AM21" s="77">
        <f t="shared" si="11"/>
        <v>0</v>
      </c>
      <c r="AN21" s="77">
        <f t="shared" si="11"/>
        <v>0</v>
      </c>
      <c r="AO21" s="77">
        <f t="shared" ref="AO21" si="12">SUBTOTAL(9,AO22:AO25)</f>
        <v>0</v>
      </c>
      <c r="AP21" s="77">
        <f t="shared" ref="AP21:AU21" si="13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3"/>
        <v>0</v>
      </c>
      <c r="AT21" s="77">
        <f>SUBTOTAL(9,AT22:AT25)</f>
        <v>0</v>
      </c>
      <c r="AU21" s="77">
        <f t="shared" si="13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4">F14+F16-F21</f>
        <v>0</v>
      </c>
      <c r="G26" s="77">
        <f t="shared" si="14"/>
        <v>0</v>
      </c>
      <c r="H26" s="77">
        <f t="shared" si="14"/>
        <v>0</v>
      </c>
      <c r="I26" s="77">
        <f t="shared" si="14"/>
        <v>0</v>
      </c>
      <c r="J26" s="77">
        <f t="shared" si="14"/>
        <v>0</v>
      </c>
      <c r="K26" s="77">
        <f t="shared" si="14"/>
        <v>0</v>
      </c>
      <c r="L26" s="77">
        <f t="shared" si="14"/>
        <v>0</v>
      </c>
      <c r="M26" s="77">
        <f t="shared" ref="M26" si="15">M14+M16-M21</f>
        <v>0</v>
      </c>
      <c r="N26" s="77">
        <f t="shared" si="14"/>
        <v>0</v>
      </c>
      <c r="O26" s="77">
        <f t="shared" si="14"/>
        <v>0</v>
      </c>
      <c r="P26" s="77">
        <f t="shared" si="14"/>
        <v>0</v>
      </c>
      <c r="Q26" s="77">
        <f t="shared" si="14"/>
        <v>0</v>
      </c>
      <c r="R26" s="77">
        <f t="shared" si="14"/>
        <v>0</v>
      </c>
      <c r="S26" s="77">
        <f t="shared" si="14"/>
        <v>0</v>
      </c>
      <c r="T26" s="77">
        <f t="shared" si="14"/>
        <v>0</v>
      </c>
      <c r="U26" s="77">
        <f t="shared" si="14"/>
        <v>0</v>
      </c>
      <c r="V26" s="77">
        <f t="shared" si="14"/>
        <v>0</v>
      </c>
      <c r="W26" s="77">
        <f t="shared" si="14"/>
        <v>0</v>
      </c>
      <c r="X26" s="77">
        <f t="shared" si="14"/>
        <v>0</v>
      </c>
      <c r="Y26" s="77">
        <f t="shared" si="14"/>
        <v>0</v>
      </c>
      <c r="Z26" s="77">
        <f t="shared" si="14"/>
        <v>0</v>
      </c>
      <c r="AA26" s="77">
        <f t="shared" ref="AA26" si="16">AA14+AA16-AA21</f>
        <v>0</v>
      </c>
      <c r="AB26" s="77">
        <f t="shared" si="14"/>
        <v>0</v>
      </c>
      <c r="AC26" s="77">
        <f t="shared" si="14"/>
        <v>0</v>
      </c>
      <c r="AD26" s="77">
        <f t="shared" si="14"/>
        <v>0</v>
      </c>
      <c r="AE26" s="77">
        <f t="shared" si="14"/>
        <v>0</v>
      </c>
      <c r="AF26" s="77">
        <f t="shared" si="14"/>
        <v>0</v>
      </c>
      <c r="AG26" s="77">
        <f t="shared" si="14"/>
        <v>0</v>
      </c>
      <c r="AH26" s="77">
        <f t="shared" si="14"/>
        <v>0</v>
      </c>
      <c r="AI26" s="77">
        <f t="shared" si="14"/>
        <v>0</v>
      </c>
      <c r="AJ26" s="77">
        <f t="shared" si="14"/>
        <v>0</v>
      </c>
      <c r="AK26" s="77">
        <f t="shared" si="14"/>
        <v>0</v>
      </c>
      <c r="AL26" s="77">
        <f t="shared" si="14"/>
        <v>0</v>
      </c>
      <c r="AM26" s="77">
        <f t="shared" si="14"/>
        <v>0</v>
      </c>
      <c r="AN26" s="77">
        <f t="shared" si="14"/>
        <v>0</v>
      </c>
      <c r="AO26" s="77">
        <f t="shared" ref="AO26" si="17">AO14+AO16-AO21</f>
        <v>0</v>
      </c>
      <c r="AP26" s="77">
        <f t="shared" si="14"/>
        <v>0</v>
      </c>
      <c r="AQ26" s="77">
        <f t="shared" si="14"/>
        <v>0</v>
      </c>
      <c r="AR26" s="77">
        <f t="shared" si="14"/>
        <v>0</v>
      </c>
      <c r="AS26" s="77">
        <f t="shared" si="14"/>
        <v>0</v>
      </c>
      <c r="AT26" s="77">
        <f t="shared" si="14"/>
        <v>0</v>
      </c>
      <c r="AU26" s="77">
        <f t="shared" si="14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8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19">SUBTOTAL(9,G29:G38)</f>
        <v>0</v>
      </c>
      <c r="H28" s="77">
        <f t="shared" si="19"/>
        <v>0</v>
      </c>
      <c r="I28" s="77">
        <f t="shared" si="19"/>
        <v>0</v>
      </c>
      <c r="J28" s="77">
        <f t="shared" si="19"/>
        <v>0</v>
      </c>
      <c r="K28" s="77">
        <f t="shared" si="19"/>
        <v>0</v>
      </c>
      <c r="L28" s="77">
        <f t="shared" si="19"/>
        <v>0</v>
      </c>
      <c r="M28" s="77">
        <f t="shared" si="19"/>
        <v>0</v>
      </c>
      <c r="N28" s="77">
        <f t="shared" si="19"/>
        <v>0</v>
      </c>
      <c r="O28" s="77">
        <f t="shared" si="19"/>
        <v>0</v>
      </c>
      <c r="P28" s="77">
        <f t="shared" si="19"/>
        <v>0</v>
      </c>
      <c r="Q28" s="77">
        <f t="shared" si="19"/>
        <v>0</v>
      </c>
      <c r="R28" s="77">
        <f t="shared" si="19"/>
        <v>0</v>
      </c>
      <c r="S28" s="77">
        <f t="shared" si="19"/>
        <v>0</v>
      </c>
      <c r="T28" s="77">
        <f t="shared" si="19"/>
        <v>0</v>
      </c>
      <c r="U28" s="77">
        <f t="shared" si="19"/>
        <v>0</v>
      </c>
      <c r="V28" s="77">
        <f t="shared" si="19"/>
        <v>0</v>
      </c>
      <c r="W28" s="77">
        <f t="shared" si="19"/>
        <v>0</v>
      </c>
      <c r="X28" s="77">
        <f t="shared" si="19"/>
        <v>0</v>
      </c>
      <c r="Y28" s="77">
        <f t="shared" si="19"/>
        <v>0</v>
      </c>
      <c r="Z28" s="77">
        <f t="shared" si="19"/>
        <v>0</v>
      </c>
      <c r="AA28" s="77">
        <f t="shared" si="19"/>
        <v>0</v>
      </c>
      <c r="AB28" s="77">
        <f t="shared" si="19"/>
        <v>0</v>
      </c>
      <c r="AC28" s="77">
        <f t="shared" si="19"/>
        <v>0</v>
      </c>
      <c r="AD28" s="77">
        <f t="shared" si="19"/>
        <v>0</v>
      </c>
      <c r="AE28" s="77">
        <f t="shared" si="19"/>
        <v>0</v>
      </c>
      <c r="AF28" s="77">
        <f t="shared" si="19"/>
        <v>0</v>
      </c>
      <c r="AG28" s="77">
        <f t="shared" si="19"/>
        <v>0</v>
      </c>
      <c r="AH28" s="77">
        <f t="shared" si="19"/>
        <v>0</v>
      </c>
      <c r="AI28" s="77">
        <f t="shared" si="19"/>
        <v>0</v>
      </c>
      <c r="AJ28" s="77">
        <f t="shared" si="19"/>
        <v>0</v>
      </c>
      <c r="AK28" s="77">
        <f t="shared" si="19"/>
        <v>0</v>
      </c>
      <c r="AL28" s="77">
        <f t="shared" si="19"/>
        <v>0</v>
      </c>
      <c r="AM28" s="77">
        <f t="shared" si="19"/>
        <v>0</v>
      </c>
      <c r="AN28" s="77">
        <f t="shared" si="19"/>
        <v>0</v>
      </c>
      <c r="AO28" s="77">
        <f t="shared" si="19"/>
        <v>0</v>
      </c>
      <c r="AP28" s="77">
        <f t="shared" si="19"/>
        <v>0</v>
      </c>
      <c r="AQ28" s="77">
        <f t="shared" si="19"/>
        <v>0</v>
      </c>
      <c r="AR28" s="77">
        <f t="shared" si="19"/>
        <v>0</v>
      </c>
      <c r="AS28" s="77">
        <f t="shared" si="19"/>
        <v>0</v>
      </c>
      <c r="AT28" s="77">
        <f t="shared" si="19"/>
        <v>0</v>
      </c>
      <c r="AU28" s="77">
        <f t="shared" si="19"/>
        <v>0</v>
      </c>
    </row>
    <row r="29" spans="1:47" x14ac:dyDescent="0.55000000000000004">
      <c r="A29" s="91" t="str">
        <f t="shared" si="18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</row>
    <row r="30" spans="1:47" x14ac:dyDescent="0.55000000000000004">
      <c r="A30" s="91" t="str">
        <f t="shared" si="18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0">SUBTOTAL(9,G31:G33)</f>
        <v>0</v>
      </c>
      <c r="H30" s="77">
        <f t="shared" si="20"/>
        <v>0</v>
      </c>
      <c r="I30" s="77">
        <f t="shared" si="20"/>
        <v>0</v>
      </c>
      <c r="J30" s="77">
        <f t="shared" si="20"/>
        <v>0</v>
      </c>
      <c r="K30" s="77">
        <f t="shared" si="20"/>
        <v>0</v>
      </c>
      <c r="L30" s="77">
        <f t="shared" si="20"/>
        <v>0</v>
      </c>
      <c r="M30" s="77">
        <f t="shared" ref="M30" si="21">SUBTOTAL(9,M31:M33)</f>
        <v>0</v>
      </c>
      <c r="N30" s="77">
        <f t="shared" si="20"/>
        <v>0</v>
      </c>
      <c r="O30" s="77">
        <f t="shared" si="20"/>
        <v>0</v>
      </c>
      <c r="P30" s="77">
        <f t="shared" si="20"/>
        <v>0</v>
      </c>
      <c r="Q30" s="77">
        <f t="shared" si="20"/>
        <v>0</v>
      </c>
      <c r="R30" s="77">
        <f t="shared" si="20"/>
        <v>0</v>
      </c>
      <c r="S30" s="77">
        <f t="shared" si="20"/>
        <v>0</v>
      </c>
      <c r="T30" s="77">
        <f t="shared" si="20"/>
        <v>0</v>
      </c>
      <c r="U30" s="77">
        <f t="shared" si="20"/>
        <v>0</v>
      </c>
      <c r="V30" s="77">
        <f t="shared" si="20"/>
        <v>0</v>
      </c>
      <c r="W30" s="77">
        <f t="shared" si="20"/>
        <v>0</v>
      </c>
      <c r="X30" s="77">
        <f t="shared" si="20"/>
        <v>0</v>
      </c>
      <c r="Y30" s="77">
        <f t="shared" si="20"/>
        <v>0</v>
      </c>
      <c r="Z30" s="77">
        <f t="shared" si="20"/>
        <v>0</v>
      </c>
      <c r="AA30" s="77">
        <f t="shared" ref="AA30" si="22">SUBTOTAL(9,AA31:AA33)</f>
        <v>0</v>
      </c>
      <c r="AB30" s="77">
        <f t="shared" si="20"/>
        <v>0</v>
      </c>
      <c r="AC30" s="77">
        <f t="shared" si="20"/>
        <v>0</v>
      </c>
      <c r="AD30" s="77">
        <f t="shared" si="20"/>
        <v>0</v>
      </c>
      <c r="AE30" s="77">
        <f t="shared" si="20"/>
        <v>0</v>
      </c>
      <c r="AF30" s="77">
        <f t="shared" si="20"/>
        <v>0</v>
      </c>
      <c r="AG30" s="77">
        <f t="shared" si="20"/>
        <v>0</v>
      </c>
      <c r="AH30" s="77">
        <f t="shared" si="20"/>
        <v>0</v>
      </c>
      <c r="AI30" s="77">
        <f t="shared" si="20"/>
        <v>0</v>
      </c>
      <c r="AJ30" s="77">
        <f t="shared" si="20"/>
        <v>0</v>
      </c>
      <c r="AK30" s="77">
        <f t="shared" si="20"/>
        <v>0</v>
      </c>
      <c r="AL30" s="77">
        <f t="shared" si="20"/>
        <v>0</v>
      </c>
      <c r="AM30" s="77">
        <f t="shared" si="20"/>
        <v>0</v>
      </c>
      <c r="AN30" s="77">
        <f t="shared" si="20"/>
        <v>0</v>
      </c>
      <c r="AO30" s="77">
        <f t="shared" ref="AO30" si="23">SUBTOTAL(9,AO31:AO33)</f>
        <v>0</v>
      </c>
      <c r="AP30" s="77">
        <f t="shared" si="20"/>
        <v>0</v>
      </c>
      <c r="AQ30" s="77">
        <f t="shared" si="20"/>
        <v>0</v>
      </c>
      <c r="AR30" s="77">
        <f t="shared" si="20"/>
        <v>0</v>
      </c>
      <c r="AS30" s="77">
        <f t="shared" si="20"/>
        <v>0</v>
      </c>
      <c r="AT30" s="77">
        <f t="shared" si="20"/>
        <v>0</v>
      </c>
      <c r="AU30" s="77">
        <f t="shared" si="20"/>
        <v>0</v>
      </c>
    </row>
    <row r="31" spans="1:47" x14ac:dyDescent="0.55000000000000004">
      <c r="A31" s="91" t="str">
        <f t="shared" si="18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</row>
    <row r="32" spans="1:47" x14ac:dyDescent="0.55000000000000004">
      <c r="A32" s="91" t="str">
        <f t="shared" si="18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</row>
    <row r="33" spans="1:47" x14ac:dyDescent="0.55000000000000004">
      <c r="A33" s="91" t="str">
        <f t="shared" si="18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</row>
    <row r="34" spans="1:47" x14ac:dyDescent="0.55000000000000004">
      <c r="A34" s="91" t="str">
        <f t="shared" si="18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</row>
    <row r="35" spans="1:47" x14ac:dyDescent="0.55000000000000004">
      <c r="A35" s="91" t="str">
        <f t="shared" si="18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8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4">SUBTOTAL(9,G37:G38)</f>
        <v>0</v>
      </c>
      <c r="H36" s="77">
        <f t="shared" si="24"/>
        <v>0</v>
      </c>
      <c r="I36" s="77">
        <f t="shared" si="24"/>
        <v>0</v>
      </c>
      <c r="J36" s="77">
        <f t="shared" si="24"/>
        <v>0</v>
      </c>
      <c r="K36" s="77">
        <f t="shared" si="24"/>
        <v>0</v>
      </c>
      <c r="L36" s="77">
        <f t="shared" si="24"/>
        <v>0</v>
      </c>
      <c r="M36" s="77">
        <f t="shared" si="24"/>
        <v>0</v>
      </c>
      <c r="N36" s="77">
        <f t="shared" si="24"/>
        <v>0</v>
      </c>
      <c r="O36" s="77">
        <f t="shared" si="24"/>
        <v>0</v>
      </c>
      <c r="P36" s="77">
        <f t="shared" si="24"/>
        <v>0</v>
      </c>
      <c r="Q36" s="77">
        <f t="shared" si="24"/>
        <v>0</v>
      </c>
      <c r="R36" s="77">
        <f t="shared" si="24"/>
        <v>0</v>
      </c>
      <c r="S36" s="77">
        <f t="shared" si="24"/>
        <v>0</v>
      </c>
      <c r="T36" s="77">
        <f t="shared" si="24"/>
        <v>0</v>
      </c>
      <c r="U36" s="77">
        <f t="shared" si="24"/>
        <v>0</v>
      </c>
      <c r="V36" s="77">
        <f t="shared" si="24"/>
        <v>0</v>
      </c>
      <c r="W36" s="77">
        <f t="shared" si="24"/>
        <v>0</v>
      </c>
      <c r="X36" s="77">
        <f t="shared" si="24"/>
        <v>0</v>
      </c>
      <c r="Y36" s="77">
        <f t="shared" si="24"/>
        <v>0</v>
      </c>
      <c r="Z36" s="77">
        <f t="shared" si="24"/>
        <v>0</v>
      </c>
      <c r="AA36" s="77">
        <f t="shared" si="24"/>
        <v>0</v>
      </c>
      <c r="AB36" s="77">
        <f t="shared" si="24"/>
        <v>0</v>
      </c>
      <c r="AC36" s="77">
        <f t="shared" si="24"/>
        <v>0</v>
      </c>
      <c r="AD36" s="77">
        <f t="shared" si="24"/>
        <v>0</v>
      </c>
      <c r="AE36" s="77">
        <f t="shared" si="24"/>
        <v>0</v>
      </c>
      <c r="AF36" s="77">
        <f t="shared" si="24"/>
        <v>0</v>
      </c>
      <c r="AG36" s="77">
        <f t="shared" si="24"/>
        <v>0</v>
      </c>
      <c r="AH36" s="77">
        <f t="shared" si="24"/>
        <v>0</v>
      </c>
      <c r="AI36" s="77">
        <f t="shared" si="24"/>
        <v>0</v>
      </c>
      <c r="AJ36" s="77">
        <f t="shared" si="24"/>
        <v>0</v>
      </c>
      <c r="AK36" s="77">
        <f t="shared" si="24"/>
        <v>0</v>
      </c>
      <c r="AL36" s="77">
        <f t="shared" si="24"/>
        <v>0</v>
      </c>
      <c r="AM36" s="77">
        <f t="shared" si="24"/>
        <v>0</v>
      </c>
      <c r="AN36" s="77">
        <f t="shared" si="24"/>
        <v>0</v>
      </c>
      <c r="AO36" s="77">
        <f t="shared" si="24"/>
        <v>0</v>
      </c>
      <c r="AP36" s="77">
        <f t="shared" si="24"/>
        <v>0</v>
      </c>
      <c r="AQ36" s="77">
        <f t="shared" si="24"/>
        <v>0</v>
      </c>
      <c r="AR36" s="77">
        <f t="shared" si="24"/>
        <v>0</v>
      </c>
      <c r="AS36" s="77">
        <f t="shared" si="24"/>
        <v>0</v>
      </c>
      <c r="AT36" s="77">
        <f t="shared" si="24"/>
        <v>0</v>
      </c>
      <c r="AU36" s="77">
        <f t="shared" si="24"/>
        <v>0</v>
      </c>
    </row>
    <row r="37" spans="1:47" x14ac:dyDescent="0.55000000000000004">
      <c r="A37" s="91" t="str">
        <f t="shared" si="18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279">
        <v>0</v>
      </c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279">
        <v>0</v>
      </c>
      <c r="AQ37" s="279">
        <v>0</v>
      </c>
      <c r="AR37" s="279">
        <v>0</v>
      </c>
      <c r="AS37" s="279">
        <v>0</v>
      </c>
      <c r="AT37" s="279">
        <v>0</v>
      </c>
      <c r="AU37" s="279">
        <v>0</v>
      </c>
    </row>
    <row r="38" spans="1:47" x14ac:dyDescent="0.55000000000000004">
      <c r="A38" s="91" t="str">
        <f t="shared" si="18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279">
        <v>0</v>
      </c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279">
        <v>0</v>
      </c>
      <c r="AQ40" s="279">
        <v>0</v>
      </c>
      <c r="AR40" s="279">
        <v>0</v>
      </c>
      <c r="AS40" s="279">
        <v>0</v>
      </c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25">F40-SUM(F14:F16)+F28+F21</f>
        <v>0</v>
      </c>
      <c r="G42" s="52">
        <f t="shared" si="25"/>
        <v>0</v>
      </c>
      <c r="H42" s="52">
        <f t="shared" si="25"/>
        <v>0</v>
      </c>
      <c r="I42" s="52">
        <f t="shared" si="25"/>
        <v>0</v>
      </c>
      <c r="J42" s="52">
        <f t="shared" si="25"/>
        <v>0</v>
      </c>
      <c r="K42" s="52">
        <f t="shared" si="25"/>
        <v>0</v>
      </c>
      <c r="L42" s="52">
        <f t="shared" si="25"/>
        <v>0</v>
      </c>
      <c r="M42" s="52">
        <f t="shared" ref="M42" si="26">M40-SUM(M14:M16)+M28+M21</f>
        <v>0</v>
      </c>
      <c r="N42" s="52">
        <f t="shared" si="25"/>
        <v>0</v>
      </c>
      <c r="O42" s="52">
        <f t="shared" si="25"/>
        <v>0</v>
      </c>
      <c r="P42" s="52">
        <f t="shared" si="25"/>
        <v>0</v>
      </c>
      <c r="Q42" s="52">
        <f t="shared" si="25"/>
        <v>0</v>
      </c>
      <c r="R42" s="52">
        <f t="shared" si="25"/>
        <v>0</v>
      </c>
      <c r="S42" s="52">
        <f t="shared" si="25"/>
        <v>0</v>
      </c>
      <c r="T42" s="52">
        <f t="shared" si="25"/>
        <v>0</v>
      </c>
      <c r="U42" s="52">
        <f t="shared" si="25"/>
        <v>0</v>
      </c>
      <c r="V42" s="52">
        <f t="shared" si="25"/>
        <v>0</v>
      </c>
      <c r="W42" s="52">
        <f t="shared" si="25"/>
        <v>0</v>
      </c>
      <c r="X42" s="52">
        <f t="shared" si="25"/>
        <v>0</v>
      </c>
      <c r="Y42" s="52">
        <f t="shared" si="25"/>
        <v>0</v>
      </c>
      <c r="Z42" s="52">
        <f t="shared" si="25"/>
        <v>0</v>
      </c>
      <c r="AA42" s="52">
        <f t="shared" ref="AA42" si="27">AA40-SUM(AA14:AA16)+AA28+AA21</f>
        <v>0</v>
      </c>
      <c r="AB42" s="52">
        <f t="shared" si="25"/>
        <v>0</v>
      </c>
      <c r="AC42" s="52">
        <f t="shared" si="25"/>
        <v>0</v>
      </c>
      <c r="AD42" s="52">
        <f t="shared" si="25"/>
        <v>0</v>
      </c>
      <c r="AE42" s="52">
        <f t="shared" si="25"/>
        <v>0</v>
      </c>
      <c r="AF42" s="52">
        <f t="shared" si="25"/>
        <v>0</v>
      </c>
      <c r="AG42" s="52">
        <f t="shared" si="25"/>
        <v>0</v>
      </c>
      <c r="AH42" s="52">
        <f t="shared" si="25"/>
        <v>0</v>
      </c>
      <c r="AI42" s="52">
        <f t="shared" si="25"/>
        <v>0</v>
      </c>
      <c r="AJ42" s="52">
        <f t="shared" si="25"/>
        <v>0</v>
      </c>
      <c r="AK42" s="52">
        <f t="shared" si="25"/>
        <v>0</v>
      </c>
      <c r="AL42" s="52">
        <f t="shared" si="25"/>
        <v>0</v>
      </c>
      <c r="AM42" s="52">
        <f t="shared" si="25"/>
        <v>0</v>
      </c>
      <c r="AN42" s="52">
        <f t="shared" si="25"/>
        <v>0</v>
      </c>
      <c r="AO42" s="52">
        <f t="shared" ref="AO42" si="28">AO40-SUM(AO14:AO16)+AO28+AO21</f>
        <v>0</v>
      </c>
      <c r="AP42" s="52">
        <f t="shared" si="25"/>
        <v>0</v>
      </c>
      <c r="AQ42" s="52">
        <f t="shared" si="25"/>
        <v>0</v>
      </c>
      <c r="AR42" s="52">
        <f t="shared" si="25"/>
        <v>0</v>
      </c>
      <c r="AS42" s="52">
        <f t="shared" si="25"/>
        <v>0</v>
      </c>
      <c r="AT42" s="52">
        <f t="shared" si="25"/>
        <v>0</v>
      </c>
      <c r="AU42" s="52">
        <f t="shared" si="2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29">IF(F42&lt;&gt;0,CHAR(251),CHAR(252))</f>
        <v>ü</v>
      </c>
      <c r="G43" s="192" t="str">
        <f t="shared" ref="G43" si="30">IF(G42&lt;&gt;0,CHAR(251),CHAR(252))</f>
        <v>ü</v>
      </c>
      <c r="H43" s="192" t="str">
        <f t="shared" ref="H43" si="31">IF(H42&lt;&gt;0,CHAR(251),CHAR(252))</f>
        <v>ü</v>
      </c>
      <c r="I43" s="192" t="str">
        <f t="shared" ref="I43" si="32">IF(I42&lt;&gt;0,CHAR(251),CHAR(252))</f>
        <v>ü</v>
      </c>
      <c r="J43" s="192" t="str">
        <f t="shared" ref="J43" si="33">IF(J42&lt;&gt;0,CHAR(251),CHAR(252))</f>
        <v>ü</v>
      </c>
      <c r="K43" s="192" t="str">
        <f t="shared" ref="K43" si="34">IF(K42&lt;&gt;0,CHAR(251),CHAR(252))</f>
        <v>ü</v>
      </c>
      <c r="L43" s="192" t="str">
        <f t="shared" ref="L43" si="35">IF(L42&lt;&gt;0,CHAR(251),CHAR(252))</f>
        <v>ü</v>
      </c>
      <c r="M43" s="192" t="str">
        <f t="shared" ref="M43" si="36">IF(M42&lt;&gt;0,CHAR(251),CHAR(252))</f>
        <v>ü</v>
      </c>
      <c r="N43" s="192" t="str">
        <f t="shared" ref="N43" si="37">IF(N42&lt;&gt;0,CHAR(251),CHAR(252))</f>
        <v>ü</v>
      </c>
      <c r="O43" s="192" t="str">
        <f t="shared" ref="O43" si="38">IF(O42&lt;&gt;0,CHAR(251),CHAR(252))</f>
        <v>ü</v>
      </c>
      <c r="P43" s="192" t="str">
        <f t="shared" ref="P43" si="39">IF(P42&lt;&gt;0,CHAR(251),CHAR(252))</f>
        <v>ü</v>
      </c>
      <c r="Q43" s="192" t="str">
        <f t="shared" ref="Q43" si="40">IF(Q42&lt;&gt;0,CHAR(251),CHAR(252))</f>
        <v>ü</v>
      </c>
      <c r="R43" s="192" t="str">
        <f t="shared" ref="R43" si="41">IF(R42&lt;&gt;0,CHAR(251),CHAR(252))</f>
        <v>ü</v>
      </c>
      <c r="S43" s="192" t="str">
        <f t="shared" ref="S43" si="42">IF(S42&lt;&gt;0,CHAR(251),CHAR(252))</f>
        <v>ü</v>
      </c>
      <c r="T43" s="192" t="str">
        <f t="shared" ref="T43" si="43">IF(T42&lt;&gt;0,CHAR(251),CHAR(252))</f>
        <v>ü</v>
      </c>
      <c r="U43" s="192" t="str">
        <f t="shared" ref="U43" si="44">IF(U42&lt;&gt;0,CHAR(251),CHAR(252))</f>
        <v>ü</v>
      </c>
      <c r="V43" s="192" t="str">
        <f t="shared" ref="V43" si="45">IF(V42&lt;&gt;0,CHAR(251),CHAR(252))</f>
        <v>ü</v>
      </c>
      <c r="W43" s="192" t="str">
        <f t="shared" ref="W43" si="46">IF(W42&lt;&gt;0,CHAR(251),CHAR(252))</f>
        <v>ü</v>
      </c>
      <c r="X43" s="192" t="str">
        <f t="shared" ref="X43" si="47">IF(X42&lt;&gt;0,CHAR(251),CHAR(252))</f>
        <v>ü</v>
      </c>
      <c r="Y43" s="192" t="str">
        <f t="shared" ref="Y43" si="48">IF(Y42&lt;&gt;0,CHAR(251),CHAR(252))</f>
        <v>ü</v>
      </c>
      <c r="Z43" s="192" t="str">
        <f t="shared" ref="Z43" si="49">IF(Z42&lt;&gt;0,CHAR(251),CHAR(252))</f>
        <v>ü</v>
      </c>
      <c r="AA43" s="192" t="str">
        <f t="shared" ref="AA43" si="50">IF(AA42&lt;&gt;0,CHAR(251),CHAR(252))</f>
        <v>ü</v>
      </c>
      <c r="AB43" s="192" t="str">
        <f t="shared" ref="AB43" si="51">IF(AB42&lt;&gt;0,CHAR(251),CHAR(252))</f>
        <v>ü</v>
      </c>
      <c r="AC43" s="192" t="str">
        <f t="shared" ref="AC43" si="52">IF(AC42&lt;&gt;0,CHAR(251),CHAR(252))</f>
        <v>ü</v>
      </c>
      <c r="AD43" s="192" t="str">
        <f t="shared" ref="AD43" si="53">IF(AD42&lt;&gt;0,CHAR(251),CHAR(252))</f>
        <v>ü</v>
      </c>
      <c r="AE43" s="192" t="str">
        <f t="shared" ref="AE43" si="54">IF(AE42&lt;&gt;0,CHAR(251),CHAR(252))</f>
        <v>ü</v>
      </c>
      <c r="AF43" s="192" t="str">
        <f t="shared" ref="AF43" si="55">IF(AF42&lt;&gt;0,CHAR(251),CHAR(252))</f>
        <v>ü</v>
      </c>
      <c r="AG43" s="192" t="str">
        <f t="shared" ref="AG43" si="56">IF(AG42&lt;&gt;0,CHAR(251),CHAR(252))</f>
        <v>ü</v>
      </c>
      <c r="AH43" s="192" t="str">
        <f t="shared" ref="AH43" si="57">IF(AH42&lt;&gt;0,CHAR(251),CHAR(252))</f>
        <v>ü</v>
      </c>
      <c r="AI43" s="192" t="str">
        <f t="shared" ref="AI43" si="58">IF(AI42&lt;&gt;0,CHAR(251),CHAR(252))</f>
        <v>ü</v>
      </c>
      <c r="AJ43" s="192" t="str">
        <f t="shared" ref="AJ43" si="59">IF(AJ42&lt;&gt;0,CHAR(251),CHAR(252))</f>
        <v>ü</v>
      </c>
      <c r="AK43" s="192" t="str">
        <f t="shared" ref="AK43" si="60">IF(AK42&lt;&gt;0,CHAR(251),CHAR(252))</f>
        <v>ü</v>
      </c>
      <c r="AL43" s="192" t="str">
        <f t="shared" ref="AL43" si="61">IF(AL42&lt;&gt;0,CHAR(251),CHAR(252))</f>
        <v>ü</v>
      </c>
      <c r="AM43" s="192" t="str">
        <f t="shared" ref="AM43" si="62">IF(AM42&lt;&gt;0,CHAR(251),CHAR(252))</f>
        <v>ü</v>
      </c>
      <c r="AN43" s="192" t="str">
        <f t="shared" ref="AN43" si="63">IF(AN42&lt;&gt;0,CHAR(251),CHAR(252))</f>
        <v>ü</v>
      </c>
      <c r="AO43" s="192" t="str">
        <f t="shared" ref="AO43" si="64">IF(AO42&lt;&gt;0,CHAR(251),CHAR(252))</f>
        <v>ü</v>
      </c>
      <c r="AP43" s="192" t="str">
        <f t="shared" ref="AP43" si="65">IF(AP42&lt;&gt;0,CHAR(251),CHAR(252))</f>
        <v>ü</v>
      </c>
      <c r="AQ43" s="192" t="str">
        <f t="shared" ref="AQ43" si="66">IF(AQ42&lt;&gt;0,CHAR(251),CHAR(252))</f>
        <v>ü</v>
      </c>
      <c r="AR43" s="192" t="str">
        <f t="shared" ref="AR43" si="67">IF(AR42&lt;&gt;0,CHAR(251),CHAR(252))</f>
        <v>ü</v>
      </c>
      <c r="AS43" s="192" t="str">
        <f t="shared" ref="AS43" si="68">IF(AS42&lt;&gt;0,CHAR(251),CHAR(252))</f>
        <v>ü</v>
      </c>
      <c r="AT43" s="192" t="str">
        <f t="shared" ref="AT43" si="69">IF(AT42&lt;&gt;0,CHAR(251),CHAR(252))</f>
        <v>ü</v>
      </c>
      <c r="AU43" s="192" t="str">
        <f t="shared" ref="AU43" si="70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1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2">SUBTOTAL(9,F49:F52)</f>
        <v>0</v>
      </c>
      <c r="G48" s="77">
        <f t="shared" si="72"/>
        <v>0</v>
      </c>
      <c r="H48" s="77">
        <f t="shared" si="72"/>
        <v>0</v>
      </c>
      <c r="I48" s="77">
        <f t="shared" si="72"/>
        <v>0</v>
      </c>
      <c r="J48" s="77">
        <f t="shared" si="72"/>
        <v>0</v>
      </c>
      <c r="K48" s="77">
        <f t="shared" si="72"/>
        <v>0</v>
      </c>
      <c r="L48" s="77">
        <f t="shared" si="72"/>
        <v>0</v>
      </c>
      <c r="M48" s="77">
        <f t="shared" ref="M48" si="73">SUBTOTAL(9,M49:M52)</f>
        <v>0</v>
      </c>
      <c r="N48" s="77">
        <f t="shared" si="72"/>
        <v>0</v>
      </c>
      <c r="O48" s="77">
        <f t="shared" si="72"/>
        <v>0</v>
      </c>
      <c r="P48" s="77">
        <f t="shared" si="72"/>
        <v>0</v>
      </c>
      <c r="Q48" s="77">
        <f t="shared" si="72"/>
        <v>0</v>
      </c>
      <c r="R48" s="77">
        <f t="shared" si="72"/>
        <v>0</v>
      </c>
      <c r="S48" s="77">
        <f t="shared" si="72"/>
        <v>0</v>
      </c>
      <c r="T48" s="77">
        <f t="shared" si="72"/>
        <v>0</v>
      </c>
      <c r="U48" s="77">
        <f t="shared" ref="U48:AG48" si="74">SUBTOTAL(9,U49:U52)</f>
        <v>0</v>
      </c>
      <c r="V48" s="77">
        <f t="shared" si="74"/>
        <v>0</v>
      </c>
      <c r="W48" s="77">
        <f t="shared" si="74"/>
        <v>0</v>
      </c>
      <c r="X48" s="77">
        <f t="shared" si="74"/>
        <v>0</v>
      </c>
      <c r="Y48" s="77">
        <f t="shared" si="74"/>
        <v>0</v>
      </c>
      <c r="Z48" s="77">
        <f t="shared" si="74"/>
        <v>0</v>
      </c>
      <c r="AA48" s="77">
        <f t="shared" ref="AA48" si="75">SUBTOTAL(9,AA49:AA52)</f>
        <v>0</v>
      </c>
      <c r="AB48" s="77">
        <f t="shared" si="74"/>
        <v>0</v>
      </c>
      <c r="AC48" s="77">
        <f>SUBTOTAL(9,AC49:AC52)</f>
        <v>0</v>
      </c>
      <c r="AD48" s="77">
        <f>SUBTOTAL(9,AD49:AD52)</f>
        <v>0</v>
      </c>
      <c r="AE48" s="77">
        <f t="shared" si="74"/>
        <v>0</v>
      </c>
      <c r="AF48" s="77">
        <f>SUBTOTAL(9,AF49:AF52)</f>
        <v>0</v>
      </c>
      <c r="AG48" s="77">
        <f t="shared" si="74"/>
        <v>0</v>
      </c>
      <c r="AH48" s="77">
        <f>SUBTOTAL(9,AH49:AH52)</f>
        <v>0</v>
      </c>
      <c r="AI48" s="77">
        <f t="shared" ref="AI48:AU48" si="76">SUBTOTAL(9,AI49:AI52)</f>
        <v>0</v>
      </c>
      <c r="AJ48" s="77">
        <f t="shared" si="76"/>
        <v>0</v>
      </c>
      <c r="AK48" s="77">
        <f t="shared" si="76"/>
        <v>0</v>
      </c>
      <c r="AL48" s="77">
        <f t="shared" si="76"/>
        <v>0</v>
      </c>
      <c r="AM48" s="77">
        <f t="shared" si="76"/>
        <v>0</v>
      </c>
      <c r="AN48" s="77">
        <f t="shared" si="76"/>
        <v>0</v>
      </c>
      <c r="AO48" s="77">
        <f t="shared" ref="AO48" si="77">SUBTOTAL(9,AO49:AO52)</f>
        <v>0</v>
      </c>
      <c r="AP48" s="77">
        <f t="shared" si="76"/>
        <v>0</v>
      </c>
      <c r="AQ48" s="77">
        <f>SUBTOTAL(9,AQ49:AQ52)</f>
        <v>0</v>
      </c>
      <c r="AR48" s="77">
        <f>SUBTOTAL(9,AR49:AR52)</f>
        <v>0</v>
      </c>
      <c r="AS48" s="77">
        <f t="shared" si="76"/>
        <v>0</v>
      </c>
      <c r="AT48" s="77">
        <f>SUBTOTAL(9,AT49:AT52)</f>
        <v>0</v>
      </c>
      <c r="AU48" s="77">
        <f t="shared" si="76"/>
        <v>0</v>
      </c>
    </row>
    <row r="49" spans="1:47" x14ac:dyDescent="0.55000000000000004">
      <c r="A49" s="90" t="str">
        <f t="shared" si="71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279">
        <v>0</v>
      </c>
      <c r="AC49" s="279">
        <v>0</v>
      </c>
      <c r="AD49" s="279">
        <v>0</v>
      </c>
      <c r="AE49" s="279">
        <v>0</v>
      </c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279">
        <v>0</v>
      </c>
      <c r="AQ49" s="279">
        <v>0</v>
      </c>
      <c r="AR49" s="279">
        <v>0</v>
      </c>
      <c r="AS49" s="279">
        <v>0</v>
      </c>
      <c r="AT49" s="279">
        <v>0</v>
      </c>
      <c r="AU49" s="279">
        <v>0</v>
      </c>
    </row>
    <row r="50" spans="1:47" x14ac:dyDescent="0.55000000000000004">
      <c r="A50" s="90" t="str">
        <f t="shared" si="71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279">
        <v>0</v>
      </c>
      <c r="AC50" s="279">
        <v>0</v>
      </c>
      <c r="AD50" s="279">
        <v>0</v>
      </c>
      <c r="AE50" s="279">
        <v>0</v>
      </c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279">
        <v>0</v>
      </c>
      <c r="AQ50" s="279">
        <v>0</v>
      </c>
      <c r="AR50" s="279">
        <v>0</v>
      </c>
      <c r="AS50" s="279">
        <v>0</v>
      </c>
      <c r="AT50" s="279">
        <v>0</v>
      </c>
      <c r="AU50" s="279">
        <v>0</v>
      </c>
    </row>
    <row r="51" spans="1:47" x14ac:dyDescent="0.55000000000000004">
      <c r="A51" s="90" t="str">
        <f t="shared" si="71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279">
        <v>0</v>
      </c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279">
        <v>0</v>
      </c>
      <c r="AQ51" s="279">
        <v>0</v>
      </c>
      <c r="AR51" s="279">
        <v>0</v>
      </c>
      <c r="AS51" s="279">
        <v>0</v>
      </c>
      <c r="AT51" s="279">
        <v>0</v>
      </c>
      <c r="AU51" s="279">
        <v>0</v>
      </c>
    </row>
    <row r="52" spans="1:47" x14ac:dyDescent="0.55000000000000004">
      <c r="A52" s="90" t="str">
        <f t="shared" si="71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279">
        <v>0</v>
      </c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279">
        <v>0</v>
      </c>
      <c r="AQ52" s="279">
        <v>0</v>
      </c>
      <c r="AR52" s="279">
        <v>0</v>
      </c>
      <c r="AS52" s="279">
        <v>0</v>
      </c>
      <c r="AT52" s="279">
        <v>0</v>
      </c>
      <c r="AU52" s="279">
        <v>0</v>
      </c>
    </row>
    <row r="53" spans="1:47" x14ac:dyDescent="0.55000000000000004">
      <c r="A53" s="90" t="str">
        <f t="shared" si="71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78">SUBTOTAL(9,F54:F57)</f>
        <v>0</v>
      </c>
      <c r="G53" s="77">
        <f t="shared" si="78"/>
        <v>0</v>
      </c>
      <c r="H53" s="77">
        <f t="shared" si="78"/>
        <v>0</v>
      </c>
      <c r="I53" s="77">
        <f t="shared" si="78"/>
        <v>0</v>
      </c>
      <c r="J53" s="77">
        <f t="shared" si="78"/>
        <v>0</v>
      </c>
      <c r="K53" s="77">
        <f t="shared" si="78"/>
        <v>0</v>
      </c>
      <c r="L53" s="77">
        <f t="shared" si="78"/>
        <v>0</v>
      </c>
      <c r="M53" s="77">
        <f t="shared" ref="M53" si="79">SUBTOTAL(9,M54:M57)</f>
        <v>0</v>
      </c>
      <c r="N53" s="77">
        <f t="shared" ref="N53:S53" si="80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0"/>
        <v>0</v>
      </c>
      <c r="R53" s="77">
        <f>SUBTOTAL(9,R54:R57)</f>
        <v>0</v>
      </c>
      <c r="S53" s="77">
        <f t="shared" si="80"/>
        <v>0</v>
      </c>
      <c r="T53" s="77">
        <f t="shared" ref="T53:Z53" si="81">SUBTOTAL(9,T54:T57)</f>
        <v>0</v>
      </c>
      <c r="U53" s="77">
        <f t="shared" si="81"/>
        <v>0</v>
      </c>
      <c r="V53" s="77">
        <f t="shared" si="81"/>
        <v>0</v>
      </c>
      <c r="W53" s="77">
        <f t="shared" si="81"/>
        <v>0</v>
      </c>
      <c r="X53" s="77">
        <f t="shared" si="81"/>
        <v>0</v>
      </c>
      <c r="Y53" s="77">
        <f t="shared" si="81"/>
        <v>0</v>
      </c>
      <c r="Z53" s="77">
        <f t="shared" si="81"/>
        <v>0</v>
      </c>
      <c r="AA53" s="77">
        <f t="shared" ref="AA53" si="82">SUBTOTAL(9,AA54:AA57)</f>
        <v>0</v>
      </c>
      <c r="AB53" s="77">
        <f t="shared" ref="AB53:AG53" si="83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3"/>
        <v>0</v>
      </c>
      <c r="AF53" s="77">
        <f>SUBTOTAL(9,AF54:AF57)</f>
        <v>0</v>
      </c>
      <c r="AG53" s="77">
        <f t="shared" si="83"/>
        <v>0</v>
      </c>
      <c r="AH53" s="77">
        <f t="shared" ref="AH53:AN53" si="84">SUBTOTAL(9,AH54:AH57)</f>
        <v>0</v>
      </c>
      <c r="AI53" s="77">
        <f t="shared" si="84"/>
        <v>0</v>
      </c>
      <c r="AJ53" s="77">
        <f t="shared" si="84"/>
        <v>0</v>
      </c>
      <c r="AK53" s="77">
        <f t="shared" si="84"/>
        <v>0</v>
      </c>
      <c r="AL53" s="77">
        <f t="shared" si="84"/>
        <v>0</v>
      </c>
      <c r="AM53" s="77">
        <f t="shared" si="84"/>
        <v>0</v>
      </c>
      <c r="AN53" s="77">
        <f t="shared" si="84"/>
        <v>0</v>
      </c>
      <c r="AO53" s="77">
        <f t="shared" ref="AO53" si="85">SUBTOTAL(9,AO54:AO57)</f>
        <v>0</v>
      </c>
      <c r="AP53" s="77">
        <f t="shared" ref="AP53:AU53" si="86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86"/>
        <v>0</v>
      </c>
      <c r="AT53" s="77">
        <f>SUBTOTAL(9,AT54:AT57)</f>
        <v>0</v>
      </c>
      <c r="AU53" s="77">
        <f t="shared" si="86"/>
        <v>0</v>
      </c>
    </row>
    <row r="54" spans="1:47" x14ac:dyDescent="0.55000000000000004">
      <c r="A54" s="90" t="str">
        <f t="shared" si="71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279">
        <v>0</v>
      </c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279">
        <v>0</v>
      </c>
      <c r="AQ54" s="279">
        <v>0</v>
      </c>
      <c r="AR54" s="279">
        <v>0</v>
      </c>
      <c r="AS54" s="279">
        <v>0</v>
      </c>
      <c r="AT54" s="279">
        <v>0</v>
      </c>
      <c r="AU54" s="279">
        <v>0</v>
      </c>
    </row>
    <row r="55" spans="1:47" x14ac:dyDescent="0.55000000000000004">
      <c r="A55" s="90" t="str">
        <f t="shared" si="71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279">
        <v>0</v>
      </c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279">
        <v>0</v>
      </c>
      <c r="AQ55" s="279">
        <v>0</v>
      </c>
      <c r="AR55" s="279">
        <v>0</v>
      </c>
      <c r="AS55" s="279">
        <v>0</v>
      </c>
      <c r="AT55" s="279">
        <v>0</v>
      </c>
      <c r="AU55" s="279">
        <v>0</v>
      </c>
    </row>
    <row r="56" spans="1:47" x14ac:dyDescent="0.55000000000000004">
      <c r="A56" s="90" t="str">
        <f t="shared" si="71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279">
        <v>0</v>
      </c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279">
        <v>0</v>
      </c>
      <c r="AQ56" s="279">
        <v>0</v>
      </c>
      <c r="AR56" s="279">
        <v>0</v>
      </c>
      <c r="AS56" s="279">
        <v>0</v>
      </c>
      <c r="AT56" s="279">
        <v>0</v>
      </c>
      <c r="AU56" s="279">
        <v>0</v>
      </c>
    </row>
    <row r="57" spans="1:47" x14ac:dyDescent="0.55000000000000004">
      <c r="A57" s="90" t="str">
        <f t="shared" si="71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</row>
    <row r="58" spans="1:47" x14ac:dyDescent="0.55000000000000004">
      <c r="A58" s="90" t="str">
        <f t="shared" si="71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87">F46+F48-F53</f>
        <v>0</v>
      </c>
      <c r="G58" s="77">
        <f t="shared" si="87"/>
        <v>0</v>
      </c>
      <c r="H58" s="77">
        <f t="shared" si="87"/>
        <v>0</v>
      </c>
      <c r="I58" s="77">
        <f t="shared" si="87"/>
        <v>0</v>
      </c>
      <c r="J58" s="77">
        <f t="shared" si="87"/>
        <v>0</v>
      </c>
      <c r="K58" s="77">
        <f t="shared" si="87"/>
        <v>0</v>
      </c>
      <c r="L58" s="77">
        <f t="shared" si="87"/>
        <v>0</v>
      </c>
      <c r="M58" s="77">
        <f t="shared" ref="M58" si="88">M46+M48-M53</f>
        <v>0</v>
      </c>
      <c r="N58" s="77">
        <f t="shared" si="87"/>
        <v>0</v>
      </c>
      <c r="O58" s="77">
        <f t="shared" si="87"/>
        <v>0</v>
      </c>
      <c r="P58" s="77">
        <f t="shared" si="87"/>
        <v>0</v>
      </c>
      <c r="Q58" s="77">
        <f t="shared" si="87"/>
        <v>0</v>
      </c>
      <c r="R58" s="77">
        <f t="shared" si="87"/>
        <v>0</v>
      </c>
      <c r="S58" s="77">
        <f t="shared" si="87"/>
        <v>0</v>
      </c>
      <c r="T58" s="77">
        <f t="shared" si="87"/>
        <v>0</v>
      </c>
      <c r="U58" s="77">
        <f t="shared" si="87"/>
        <v>0</v>
      </c>
      <c r="V58" s="77">
        <f t="shared" si="87"/>
        <v>0</v>
      </c>
      <c r="W58" s="77">
        <f t="shared" si="87"/>
        <v>0</v>
      </c>
      <c r="X58" s="77">
        <f t="shared" si="87"/>
        <v>0</v>
      </c>
      <c r="Y58" s="77">
        <f t="shared" si="87"/>
        <v>0</v>
      </c>
      <c r="Z58" s="77">
        <f t="shared" si="87"/>
        <v>0</v>
      </c>
      <c r="AA58" s="77">
        <f t="shared" ref="AA58" si="89">AA46+AA48-AA53</f>
        <v>0</v>
      </c>
      <c r="AB58" s="77">
        <f t="shared" si="87"/>
        <v>0</v>
      </c>
      <c r="AC58" s="77">
        <f t="shared" si="87"/>
        <v>0</v>
      </c>
      <c r="AD58" s="77">
        <f t="shared" si="87"/>
        <v>0</v>
      </c>
      <c r="AE58" s="77">
        <f t="shared" si="87"/>
        <v>0</v>
      </c>
      <c r="AF58" s="77">
        <f t="shared" si="87"/>
        <v>0</v>
      </c>
      <c r="AG58" s="77">
        <f t="shared" si="87"/>
        <v>0</v>
      </c>
      <c r="AH58" s="77">
        <f t="shared" si="87"/>
        <v>0</v>
      </c>
      <c r="AI58" s="77">
        <f t="shared" si="87"/>
        <v>0</v>
      </c>
      <c r="AJ58" s="77">
        <f t="shared" si="87"/>
        <v>0</v>
      </c>
      <c r="AK58" s="77">
        <f t="shared" si="87"/>
        <v>0</v>
      </c>
      <c r="AL58" s="77">
        <f t="shared" si="87"/>
        <v>0</v>
      </c>
      <c r="AM58" s="77">
        <f t="shared" si="87"/>
        <v>0</v>
      </c>
      <c r="AN58" s="77">
        <f t="shared" si="87"/>
        <v>0</v>
      </c>
      <c r="AO58" s="77">
        <f t="shared" ref="AO58" si="90">AO46+AO48-AO53</f>
        <v>0</v>
      </c>
      <c r="AP58" s="77">
        <f t="shared" si="87"/>
        <v>0</v>
      </c>
      <c r="AQ58" s="77">
        <f t="shared" si="87"/>
        <v>0</v>
      </c>
      <c r="AR58" s="77">
        <f t="shared" si="87"/>
        <v>0</v>
      </c>
      <c r="AS58" s="77">
        <f t="shared" si="87"/>
        <v>0</v>
      </c>
      <c r="AT58" s="77">
        <f t="shared" si="87"/>
        <v>0</v>
      </c>
      <c r="AU58" s="77">
        <f t="shared" si="87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1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1">SUBTOTAL(9,G61:G70)</f>
        <v>0</v>
      </c>
      <c r="H60" s="77">
        <f t="shared" si="91"/>
        <v>0</v>
      </c>
      <c r="I60" s="77">
        <f t="shared" si="91"/>
        <v>0</v>
      </c>
      <c r="J60" s="77">
        <f t="shared" si="91"/>
        <v>0</v>
      </c>
      <c r="K60" s="77">
        <f t="shared" si="91"/>
        <v>0</v>
      </c>
      <c r="L60" s="77">
        <f t="shared" si="91"/>
        <v>0</v>
      </c>
      <c r="M60" s="77">
        <f t="shared" si="91"/>
        <v>0</v>
      </c>
      <c r="N60" s="77">
        <f t="shared" si="91"/>
        <v>0</v>
      </c>
      <c r="O60" s="77">
        <f t="shared" si="91"/>
        <v>0</v>
      </c>
      <c r="P60" s="77">
        <f t="shared" si="91"/>
        <v>0</v>
      </c>
      <c r="Q60" s="77">
        <f t="shared" si="91"/>
        <v>0</v>
      </c>
      <c r="R60" s="77">
        <f t="shared" si="91"/>
        <v>0</v>
      </c>
      <c r="S60" s="77">
        <f t="shared" si="91"/>
        <v>0</v>
      </c>
      <c r="T60" s="77">
        <f t="shared" si="91"/>
        <v>0</v>
      </c>
      <c r="U60" s="77">
        <f t="shared" si="91"/>
        <v>0</v>
      </c>
      <c r="V60" s="77">
        <f t="shared" si="91"/>
        <v>0</v>
      </c>
      <c r="W60" s="77">
        <f t="shared" si="91"/>
        <v>0</v>
      </c>
      <c r="X60" s="77">
        <f t="shared" si="91"/>
        <v>0</v>
      </c>
      <c r="Y60" s="77">
        <f t="shared" si="91"/>
        <v>0</v>
      </c>
      <c r="Z60" s="77">
        <f t="shared" si="91"/>
        <v>0</v>
      </c>
      <c r="AA60" s="77">
        <f t="shared" si="91"/>
        <v>0</v>
      </c>
      <c r="AB60" s="77">
        <f t="shared" si="91"/>
        <v>0</v>
      </c>
      <c r="AC60" s="77">
        <f t="shared" si="91"/>
        <v>0</v>
      </c>
      <c r="AD60" s="77">
        <f t="shared" si="91"/>
        <v>0</v>
      </c>
      <c r="AE60" s="77">
        <f t="shared" si="91"/>
        <v>0</v>
      </c>
      <c r="AF60" s="77">
        <f t="shared" si="91"/>
        <v>0</v>
      </c>
      <c r="AG60" s="77">
        <f t="shared" si="91"/>
        <v>0</v>
      </c>
      <c r="AH60" s="77">
        <f t="shared" si="91"/>
        <v>0</v>
      </c>
      <c r="AI60" s="77">
        <f t="shared" si="91"/>
        <v>0</v>
      </c>
      <c r="AJ60" s="77">
        <f t="shared" si="91"/>
        <v>0</v>
      </c>
      <c r="AK60" s="77">
        <f t="shared" si="91"/>
        <v>0</v>
      </c>
      <c r="AL60" s="77">
        <f t="shared" si="91"/>
        <v>0</v>
      </c>
      <c r="AM60" s="77">
        <f t="shared" si="91"/>
        <v>0</v>
      </c>
      <c r="AN60" s="77">
        <f t="shared" si="91"/>
        <v>0</v>
      </c>
      <c r="AO60" s="77">
        <f t="shared" si="91"/>
        <v>0</v>
      </c>
      <c r="AP60" s="77">
        <f t="shared" si="91"/>
        <v>0</v>
      </c>
      <c r="AQ60" s="77">
        <f t="shared" si="91"/>
        <v>0</v>
      </c>
      <c r="AR60" s="77">
        <f t="shared" si="91"/>
        <v>0</v>
      </c>
      <c r="AS60" s="77">
        <f t="shared" si="91"/>
        <v>0</v>
      </c>
      <c r="AT60" s="77">
        <f t="shared" si="91"/>
        <v>0</v>
      </c>
      <c r="AU60" s="77">
        <f t="shared" si="91"/>
        <v>0</v>
      </c>
    </row>
    <row r="61" spans="1:47" x14ac:dyDescent="0.55000000000000004">
      <c r="A61" s="90" t="str">
        <f t="shared" si="71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79">
        <v>0</v>
      </c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279">
        <v>0</v>
      </c>
      <c r="AQ61" s="279">
        <v>0</v>
      </c>
      <c r="AR61" s="279">
        <v>0</v>
      </c>
      <c r="AS61" s="279">
        <v>0</v>
      </c>
      <c r="AT61" s="279">
        <v>0</v>
      </c>
      <c r="AU61" s="279">
        <v>0</v>
      </c>
    </row>
    <row r="62" spans="1:47" x14ac:dyDescent="0.55000000000000004">
      <c r="A62" s="90" t="str">
        <f t="shared" si="71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2">SUBTOTAL(9,F63:F65)</f>
        <v>0</v>
      </c>
      <c r="G62" s="77">
        <f t="shared" si="92"/>
        <v>0</v>
      </c>
      <c r="H62" s="77">
        <f t="shared" si="92"/>
        <v>0</v>
      </c>
      <c r="I62" s="77">
        <f t="shared" si="92"/>
        <v>0</v>
      </c>
      <c r="J62" s="77">
        <f t="shared" si="92"/>
        <v>0</v>
      </c>
      <c r="K62" s="77">
        <f t="shared" si="92"/>
        <v>0</v>
      </c>
      <c r="L62" s="77">
        <f t="shared" si="92"/>
        <v>0</v>
      </c>
      <c r="M62" s="77">
        <f t="shared" ref="M62" si="93">SUBTOTAL(9,M63:M65)</f>
        <v>0</v>
      </c>
      <c r="N62" s="77">
        <f t="shared" si="92"/>
        <v>0</v>
      </c>
      <c r="O62" s="77">
        <f t="shared" si="92"/>
        <v>0</v>
      </c>
      <c r="P62" s="77">
        <f t="shared" si="92"/>
        <v>0</v>
      </c>
      <c r="Q62" s="77">
        <f t="shared" si="92"/>
        <v>0</v>
      </c>
      <c r="R62" s="77">
        <f t="shared" si="92"/>
        <v>0</v>
      </c>
      <c r="S62" s="77">
        <f t="shared" si="92"/>
        <v>0</v>
      </c>
      <c r="T62" s="77">
        <f t="shared" si="92"/>
        <v>0</v>
      </c>
      <c r="U62" s="77">
        <f t="shared" si="92"/>
        <v>0</v>
      </c>
      <c r="V62" s="77">
        <f t="shared" si="92"/>
        <v>0</v>
      </c>
      <c r="W62" s="77">
        <f t="shared" si="92"/>
        <v>0</v>
      </c>
      <c r="X62" s="77">
        <f t="shared" si="92"/>
        <v>0</v>
      </c>
      <c r="Y62" s="77">
        <f t="shared" si="92"/>
        <v>0</v>
      </c>
      <c r="Z62" s="77">
        <f t="shared" si="92"/>
        <v>0</v>
      </c>
      <c r="AA62" s="77">
        <f t="shared" ref="AA62" si="94">SUBTOTAL(9,AA63:AA65)</f>
        <v>0</v>
      </c>
      <c r="AB62" s="77">
        <f t="shared" si="92"/>
        <v>0</v>
      </c>
      <c r="AC62" s="77">
        <f t="shared" si="92"/>
        <v>0</v>
      </c>
      <c r="AD62" s="77">
        <f t="shared" si="92"/>
        <v>0</v>
      </c>
      <c r="AE62" s="77">
        <f t="shared" si="92"/>
        <v>0</v>
      </c>
      <c r="AF62" s="77">
        <f t="shared" si="92"/>
        <v>0</v>
      </c>
      <c r="AG62" s="77">
        <f t="shared" si="92"/>
        <v>0</v>
      </c>
      <c r="AH62" s="77">
        <f t="shared" si="92"/>
        <v>0</v>
      </c>
      <c r="AI62" s="77">
        <f t="shared" si="92"/>
        <v>0</v>
      </c>
      <c r="AJ62" s="77">
        <f t="shared" si="92"/>
        <v>0</v>
      </c>
      <c r="AK62" s="77">
        <f t="shared" si="92"/>
        <v>0</v>
      </c>
      <c r="AL62" s="77">
        <f t="shared" si="92"/>
        <v>0</v>
      </c>
      <c r="AM62" s="77">
        <f t="shared" si="92"/>
        <v>0</v>
      </c>
      <c r="AN62" s="77">
        <f t="shared" si="92"/>
        <v>0</v>
      </c>
      <c r="AO62" s="77">
        <f t="shared" ref="AO62" si="95">SUBTOTAL(9,AO63:AO65)</f>
        <v>0</v>
      </c>
      <c r="AP62" s="77">
        <f t="shared" si="92"/>
        <v>0</v>
      </c>
      <c r="AQ62" s="77">
        <f t="shared" si="92"/>
        <v>0</v>
      </c>
      <c r="AR62" s="77">
        <f t="shared" si="92"/>
        <v>0</v>
      </c>
      <c r="AS62" s="77">
        <f t="shared" si="92"/>
        <v>0</v>
      </c>
      <c r="AT62" s="77">
        <f t="shared" si="92"/>
        <v>0</v>
      </c>
      <c r="AU62" s="77">
        <f t="shared" si="92"/>
        <v>0</v>
      </c>
    </row>
    <row r="63" spans="1:47" x14ac:dyDescent="0.55000000000000004">
      <c r="A63" s="90" t="str">
        <f t="shared" si="71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</row>
    <row r="64" spans="1:47" x14ac:dyDescent="0.55000000000000004">
      <c r="A64" s="90" t="str">
        <f t="shared" si="71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</row>
    <row r="65" spans="1:47" x14ac:dyDescent="0.55000000000000004">
      <c r="A65" s="90" t="str">
        <f t="shared" si="71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</row>
    <row r="66" spans="1:47" x14ac:dyDescent="0.55000000000000004">
      <c r="A66" s="90" t="str">
        <f t="shared" si="71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</row>
    <row r="67" spans="1:47" x14ac:dyDescent="0.55000000000000004">
      <c r="A67" s="90" t="str">
        <f t="shared" si="71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279">
        <v>0</v>
      </c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1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96">SUBTOTAL(9,G69:G70)</f>
        <v>0</v>
      </c>
      <c r="H68" s="77">
        <f t="shared" ref="H68" si="97">SUBTOTAL(9,H69:H70)</f>
        <v>0</v>
      </c>
      <c r="I68" s="77">
        <f t="shared" ref="I68" si="98">SUBTOTAL(9,I69:I70)</f>
        <v>0</v>
      </c>
      <c r="J68" s="77">
        <f t="shared" ref="J68" si="99">SUBTOTAL(9,J69:J70)</f>
        <v>0</v>
      </c>
      <c r="K68" s="77">
        <f t="shared" ref="K68" si="100">SUBTOTAL(9,K69:K70)</f>
        <v>0</v>
      </c>
      <c r="L68" s="77">
        <f t="shared" ref="L68" si="101">SUBTOTAL(9,L69:L70)</f>
        <v>0</v>
      </c>
      <c r="M68" s="77">
        <f t="shared" ref="M68" si="102">SUBTOTAL(9,M69:M70)</f>
        <v>0</v>
      </c>
      <c r="N68" s="77">
        <f t="shared" ref="N68" si="103">SUBTOTAL(9,N69:N70)</f>
        <v>0</v>
      </c>
      <c r="O68" s="77">
        <f t="shared" ref="O68" si="104">SUBTOTAL(9,O69:O70)</f>
        <v>0</v>
      </c>
      <c r="P68" s="77">
        <f t="shared" ref="P68" si="105">SUBTOTAL(9,P69:P70)</f>
        <v>0</v>
      </c>
      <c r="Q68" s="77">
        <f t="shared" ref="Q68" si="106">SUBTOTAL(9,Q69:Q70)</f>
        <v>0</v>
      </c>
      <c r="R68" s="77">
        <f t="shared" ref="R68" si="107">SUBTOTAL(9,R69:R70)</f>
        <v>0</v>
      </c>
      <c r="S68" s="77">
        <f t="shared" ref="S68" si="108">SUBTOTAL(9,S69:S70)</f>
        <v>0</v>
      </c>
      <c r="T68" s="77">
        <f t="shared" ref="T68" si="109">SUBTOTAL(9,T69:T70)</f>
        <v>0</v>
      </c>
      <c r="U68" s="77">
        <f t="shared" ref="U68" si="110">SUBTOTAL(9,U69:U70)</f>
        <v>0</v>
      </c>
      <c r="V68" s="77">
        <f t="shared" ref="V68" si="111">SUBTOTAL(9,V69:V70)</f>
        <v>0</v>
      </c>
      <c r="W68" s="77">
        <f t="shared" ref="W68" si="112">SUBTOTAL(9,W69:W70)</f>
        <v>0</v>
      </c>
      <c r="X68" s="77">
        <f t="shared" ref="X68" si="113">SUBTOTAL(9,X69:X70)</f>
        <v>0</v>
      </c>
      <c r="Y68" s="77">
        <f t="shared" ref="Y68" si="114">SUBTOTAL(9,Y69:Y70)</f>
        <v>0</v>
      </c>
      <c r="Z68" s="77">
        <f t="shared" ref="Z68" si="115">SUBTOTAL(9,Z69:Z70)</f>
        <v>0</v>
      </c>
      <c r="AA68" s="77">
        <f t="shared" ref="AA68" si="116">SUBTOTAL(9,AA69:AA70)</f>
        <v>0</v>
      </c>
      <c r="AB68" s="77">
        <f t="shared" ref="AB68" si="117">SUBTOTAL(9,AB69:AB70)</f>
        <v>0</v>
      </c>
      <c r="AC68" s="77">
        <f t="shared" ref="AC68" si="118">SUBTOTAL(9,AC69:AC70)</f>
        <v>0</v>
      </c>
      <c r="AD68" s="77">
        <f t="shared" ref="AD68" si="119">SUBTOTAL(9,AD69:AD70)</f>
        <v>0</v>
      </c>
      <c r="AE68" s="77">
        <f t="shared" ref="AE68" si="120">SUBTOTAL(9,AE69:AE70)</f>
        <v>0</v>
      </c>
      <c r="AF68" s="77">
        <f t="shared" ref="AF68" si="121">SUBTOTAL(9,AF69:AF70)</f>
        <v>0</v>
      </c>
      <c r="AG68" s="77">
        <f t="shared" ref="AG68" si="122">SUBTOTAL(9,AG69:AG70)</f>
        <v>0</v>
      </c>
      <c r="AH68" s="77">
        <f t="shared" ref="AH68" si="123">SUBTOTAL(9,AH69:AH70)</f>
        <v>0</v>
      </c>
      <c r="AI68" s="77">
        <f t="shared" ref="AI68" si="124">SUBTOTAL(9,AI69:AI70)</f>
        <v>0</v>
      </c>
      <c r="AJ68" s="77">
        <f t="shared" ref="AJ68" si="125">SUBTOTAL(9,AJ69:AJ70)</f>
        <v>0</v>
      </c>
      <c r="AK68" s="77">
        <f t="shared" ref="AK68" si="126">SUBTOTAL(9,AK69:AK70)</f>
        <v>0</v>
      </c>
      <c r="AL68" s="77">
        <f t="shared" ref="AL68" si="127">SUBTOTAL(9,AL69:AL70)</f>
        <v>0</v>
      </c>
      <c r="AM68" s="77">
        <f t="shared" ref="AM68" si="128">SUBTOTAL(9,AM69:AM70)</f>
        <v>0</v>
      </c>
      <c r="AN68" s="77">
        <f t="shared" ref="AN68" si="129">SUBTOTAL(9,AN69:AN70)</f>
        <v>0</v>
      </c>
      <c r="AO68" s="77">
        <f t="shared" ref="AO68" si="130">SUBTOTAL(9,AO69:AO70)</f>
        <v>0</v>
      </c>
      <c r="AP68" s="77">
        <f t="shared" ref="AP68" si="131">SUBTOTAL(9,AP69:AP70)</f>
        <v>0</v>
      </c>
      <c r="AQ68" s="77">
        <f t="shared" ref="AQ68" si="132">SUBTOTAL(9,AQ69:AQ70)</f>
        <v>0</v>
      </c>
      <c r="AR68" s="77">
        <f t="shared" ref="AR68" si="133">SUBTOTAL(9,AR69:AR70)</f>
        <v>0</v>
      </c>
      <c r="AS68" s="77">
        <f t="shared" ref="AS68" si="134">SUBTOTAL(9,AS69:AS70)</f>
        <v>0</v>
      </c>
      <c r="AT68" s="77">
        <f t="shared" ref="AT68" si="135">SUBTOTAL(9,AT69:AT70)</f>
        <v>0</v>
      </c>
      <c r="AU68" s="77">
        <f t="shared" ref="AU68" si="136">SUBTOTAL(9,AU69:AU70)</f>
        <v>0</v>
      </c>
    </row>
    <row r="69" spans="1:47" x14ac:dyDescent="0.55000000000000004">
      <c r="A69" s="90" t="str">
        <f t="shared" si="71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</row>
    <row r="70" spans="1:47" x14ac:dyDescent="0.55000000000000004">
      <c r="A70" s="90" t="str">
        <f t="shared" si="71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1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279">
        <v>0</v>
      </c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279">
        <v>0</v>
      </c>
      <c r="AQ72" s="279">
        <v>0</v>
      </c>
      <c r="AR72" s="279">
        <v>0</v>
      </c>
      <c r="AS72" s="279">
        <v>0</v>
      </c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37">F72-SUM(F46:F48)+F60+F53</f>
        <v>0</v>
      </c>
      <c r="G74" s="52">
        <f t="shared" si="137"/>
        <v>0</v>
      </c>
      <c r="H74" s="52">
        <f t="shared" si="137"/>
        <v>0</v>
      </c>
      <c r="I74" s="52">
        <f t="shared" si="137"/>
        <v>0</v>
      </c>
      <c r="J74" s="52">
        <f t="shared" si="137"/>
        <v>0</v>
      </c>
      <c r="K74" s="52">
        <f t="shared" si="137"/>
        <v>0</v>
      </c>
      <c r="L74" s="52">
        <f t="shared" si="137"/>
        <v>0</v>
      </c>
      <c r="M74" s="52">
        <f t="shared" ref="M74" si="138">M72-SUM(M46:M48)+M60+M53</f>
        <v>0</v>
      </c>
      <c r="N74" s="52">
        <f t="shared" si="137"/>
        <v>0</v>
      </c>
      <c r="O74" s="52">
        <f t="shared" si="137"/>
        <v>0</v>
      </c>
      <c r="P74" s="52">
        <f t="shared" si="137"/>
        <v>0</v>
      </c>
      <c r="Q74" s="52">
        <f t="shared" si="137"/>
        <v>0</v>
      </c>
      <c r="R74" s="52">
        <f t="shared" si="137"/>
        <v>0</v>
      </c>
      <c r="S74" s="52">
        <f t="shared" si="137"/>
        <v>0</v>
      </c>
      <c r="T74" s="52">
        <f t="shared" si="137"/>
        <v>0</v>
      </c>
      <c r="U74" s="52">
        <f t="shared" si="137"/>
        <v>0</v>
      </c>
      <c r="V74" s="52">
        <f t="shared" si="137"/>
        <v>0</v>
      </c>
      <c r="W74" s="52">
        <f t="shared" si="137"/>
        <v>0</v>
      </c>
      <c r="X74" s="52">
        <f t="shared" si="137"/>
        <v>0</v>
      </c>
      <c r="Y74" s="52">
        <f t="shared" si="137"/>
        <v>0</v>
      </c>
      <c r="Z74" s="52">
        <f t="shared" si="137"/>
        <v>0</v>
      </c>
      <c r="AA74" s="52">
        <f t="shared" ref="AA74" si="139">AA72-SUM(AA46:AA48)+AA60+AA53</f>
        <v>0</v>
      </c>
      <c r="AB74" s="52">
        <f t="shared" si="137"/>
        <v>0</v>
      </c>
      <c r="AC74" s="52">
        <f t="shared" si="137"/>
        <v>0</v>
      </c>
      <c r="AD74" s="52">
        <f t="shared" si="137"/>
        <v>0</v>
      </c>
      <c r="AE74" s="52">
        <f t="shared" si="137"/>
        <v>0</v>
      </c>
      <c r="AF74" s="52">
        <f t="shared" si="137"/>
        <v>0</v>
      </c>
      <c r="AG74" s="52">
        <f t="shared" si="137"/>
        <v>0</v>
      </c>
      <c r="AH74" s="52">
        <f t="shared" si="137"/>
        <v>0</v>
      </c>
      <c r="AI74" s="52">
        <f t="shared" si="137"/>
        <v>0</v>
      </c>
      <c r="AJ74" s="52">
        <f t="shared" si="137"/>
        <v>0</v>
      </c>
      <c r="AK74" s="52">
        <f t="shared" si="137"/>
        <v>0</v>
      </c>
      <c r="AL74" s="52">
        <f t="shared" si="137"/>
        <v>0</v>
      </c>
      <c r="AM74" s="52">
        <f t="shared" si="137"/>
        <v>0</v>
      </c>
      <c r="AN74" s="52">
        <f t="shared" si="137"/>
        <v>0</v>
      </c>
      <c r="AO74" s="52">
        <f t="shared" ref="AO74" si="140">AO72-SUM(AO46:AO48)+AO60+AO53</f>
        <v>0</v>
      </c>
      <c r="AP74" s="52">
        <f t="shared" si="137"/>
        <v>0</v>
      </c>
      <c r="AQ74" s="52">
        <f t="shared" si="137"/>
        <v>0</v>
      </c>
      <c r="AR74" s="52">
        <f t="shared" si="137"/>
        <v>0</v>
      </c>
      <c r="AS74" s="52">
        <f t="shared" si="137"/>
        <v>0</v>
      </c>
      <c r="AT74" s="52">
        <f t="shared" si="137"/>
        <v>0</v>
      </c>
      <c r="AU74" s="52">
        <f t="shared" si="137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1">IF(F74&lt;&gt;0,CHAR(251),CHAR(252))</f>
        <v>ü</v>
      </c>
      <c r="G75" s="192" t="str">
        <f t="shared" ref="G75" si="142">IF(G74&lt;&gt;0,CHAR(251),CHAR(252))</f>
        <v>ü</v>
      </c>
      <c r="H75" s="192" t="str">
        <f t="shared" ref="H75" si="143">IF(H74&lt;&gt;0,CHAR(251),CHAR(252))</f>
        <v>ü</v>
      </c>
      <c r="I75" s="192" t="str">
        <f t="shared" ref="I75" si="144">IF(I74&lt;&gt;0,CHAR(251),CHAR(252))</f>
        <v>ü</v>
      </c>
      <c r="J75" s="192" t="str">
        <f t="shared" ref="J75" si="145">IF(J74&lt;&gt;0,CHAR(251),CHAR(252))</f>
        <v>ü</v>
      </c>
      <c r="K75" s="192" t="str">
        <f t="shared" ref="K75" si="146">IF(K74&lt;&gt;0,CHAR(251),CHAR(252))</f>
        <v>ü</v>
      </c>
      <c r="L75" s="192" t="str">
        <f t="shared" ref="L75" si="147">IF(L74&lt;&gt;0,CHAR(251),CHAR(252))</f>
        <v>ü</v>
      </c>
      <c r="M75" s="192" t="str">
        <f t="shared" ref="M75" si="148">IF(M74&lt;&gt;0,CHAR(251),CHAR(252))</f>
        <v>ü</v>
      </c>
      <c r="N75" s="192" t="str">
        <f t="shared" ref="N75" si="149">IF(N74&lt;&gt;0,CHAR(251),CHAR(252))</f>
        <v>ü</v>
      </c>
      <c r="O75" s="192" t="str">
        <f t="shared" ref="O75" si="150">IF(O74&lt;&gt;0,CHAR(251),CHAR(252))</f>
        <v>ü</v>
      </c>
      <c r="P75" s="192" t="str">
        <f t="shared" ref="P75" si="151">IF(P74&lt;&gt;0,CHAR(251),CHAR(252))</f>
        <v>ü</v>
      </c>
      <c r="Q75" s="192" t="str">
        <f t="shared" ref="Q75" si="152">IF(Q74&lt;&gt;0,CHAR(251),CHAR(252))</f>
        <v>ü</v>
      </c>
      <c r="R75" s="192" t="str">
        <f t="shared" ref="R75" si="153">IF(R74&lt;&gt;0,CHAR(251),CHAR(252))</f>
        <v>ü</v>
      </c>
      <c r="S75" s="192" t="str">
        <f t="shared" ref="S75" si="154">IF(S74&lt;&gt;0,CHAR(251),CHAR(252))</f>
        <v>ü</v>
      </c>
      <c r="T75" s="192" t="str">
        <f t="shared" ref="T75" si="155">IF(T74&lt;&gt;0,CHAR(251),CHAR(252))</f>
        <v>ü</v>
      </c>
      <c r="U75" s="192" t="str">
        <f t="shared" ref="U75" si="156">IF(U74&lt;&gt;0,CHAR(251),CHAR(252))</f>
        <v>ü</v>
      </c>
      <c r="V75" s="192" t="str">
        <f t="shared" ref="V75" si="157">IF(V74&lt;&gt;0,CHAR(251),CHAR(252))</f>
        <v>ü</v>
      </c>
      <c r="W75" s="192" t="str">
        <f t="shared" ref="W75" si="158">IF(W74&lt;&gt;0,CHAR(251),CHAR(252))</f>
        <v>ü</v>
      </c>
      <c r="X75" s="192" t="str">
        <f t="shared" ref="X75" si="159">IF(X74&lt;&gt;0,CHAR(251),CHAR(252))</f>
        <v>ü</v>
      </c>
      <c r="Y75" s="192" t="str">
        <f t="shared" ref="Y75" si="160">IF(Y74&lt;&gt;0,CHAR(251),CHAR(252))</f>
        <v>ü</v>
      </c>
      <c r="Z75" s="192" t="str">
        <f t="shared" ref="Z75" si="161">IF(Z74&lt;&gt;0,CHAR(251),CHAR(252))</f>
        <v>ü</v>
      </c>
      <c r="AA75" s="192" t="str">
        <f t="shared" ref="AA75" si="162">IF(AA74&lt;&gt;0,CHAR(251),CHAR(252))</f>
        <v>ü</v>
      </c>
      <c r="AB75" s="192" t="str">
        <f t="shared" ref="AB75" si="163">IF(AB74&lt;&gt;0,CHAR(251),CHAR(252))</f>
        <v>ü</v>
      </c>
      <c r="AC75" s="192" t="str">
        <f t="shared" ref="AC75" si="164">IF(AC74&lt;&gt;0,CHAR(251),CHAR(252))</f>
        <v>ü</v>
      </c>
      <c r="AD75" s="192" t="str">
        <f t="shared" ref="AD75" si="165">IF(AD74&lt;&gt;0,CHAR(251),CHAR(252))</f>
        <v>ü</v>
      </c>
      <c r="AE75" s="192" t="str">
        <f t="shared" ref="AE75" si="166">IF(AE74&lt;&gt;0,CHAR(251),CHAR(252))</f>
        <v>ü</v>
      </c>
      <c r="AF75" s="192" t="str">
        <f t="shared" ref="AF75" si="167">IF(AF74&lt;&gt;0,CHAR(251),CHAR(252))</f>
        <v>ü</v>
      </c>
      <c r="AG75" s="192" t="str">
        <f t="shared" ref="AG75" si="168">IF(AG74&lt;&gt;0,CHAR(251),CHAR(252))</f>
        <v>ü</v>
      </c>
      <c r="AH75" s="192" t="str">
        <f t="shared" ref="AH75" si="169">IF(AH74&lt;&gt;0,CHAR(251),CHAR(252))</f>
        <v>ü</v>
      </c>
      <c r="AI75" s="192" t="str">
        <f t="shared" ref="AI75" si="170">IF(AI74&lt;&gt;0,CHAR(251),CHAR(252))</f>
        <v>ü</v>
      </c>
      <c r="AJ75" s="192" t="str">
        <f t="shared" ref="AJ75" si="171">IF(AJ74&lt;&gt;0,CHAR(251),CHAR(252))</f>
        <v>ü</v>
      </c>
      <c r="AK75" s="192" t="str">
        <f t="shared" ref="AK75" si="172">IF(AK74&lt;&gt;0,CHAR(251),CHAR(252))</f>
        <v>ü</v>
      </c>
      <c r="AL75" s="192" t="str">
        <f t="shared" ref="AL75" si="173">IF(AL74&lt;&gt;0,CHAR(251),CHAR(252))</f>
        <v>ü</v>
      </c>
      <c r="AM75" s="192" t="str">
        <f t="shared" ref="AM75" si="174">IF(AM74&lt;&gt;0,CHAR(251),CHAR(252))</f>
        <v>ü</v>
      </c>
      <c r="AN75" s="192" t="str">
        <f t="shared" ref="AN75" si="175">IF(AN74&lt;&gt;0,CHAR(251),CHAR(252))</f>
        <v>ü</v>
      </c>
      <c r="AO75" s="192" t="str">
        <f t="shared" ref="AO75" si="176">IF(AO74&lt;&gt;0,CHAR(251),CHAR(252))</f>
        <v>ü</v>
      </c>
      <c r="AP75" s="192" t="str">
        <f t="shared" ref="AP75" si="177">IF(AP74&lt;&gt;0,CHAR(251),CHAR(252))</f>
        <v>ü</v>
      </c>
      <c r="AQ75" s="192" t="str">
        <f t="shared" ref="AQ75" si="178">IF(AQ74&lt;&gt;0,CHAR(251),CHAR(252))</f>
        <v>ü</v>
      </c>
      <c r="AR75" s="192" t="str">
        <f t="shared" ref="AR75" si="179">IF(AR74&lt;&gt;0,CHAR(251),CHAR(252))</f>
        <v>ü</v>
      </c>
      <c r="AS75" s="192" t="str">
        <f t="shared" ref="AS75" si="180">IF(AS74&lt;&gt;0,CHAR(251),CHAR(252))</f>
        <v>ü</v>
      </c>
      <c r="AT75" s="192" t="str">
        <f t="shared" ref="AT75" si="181">IF(AT74&lt;&gt;0,CHAR(251),CHAR(252))</f>
        <v>ü</v>
      </c>
      <c r="AU75" s="192" t="str">
        <f t="shared" ref="AU75" si="182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3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4">SUBTOTAL(9,F81:F84)</f>
        <v>0</v>
      </c>
      <c r="G80" s="77">
        <f t="shared" si="184"/>
        <v>0</v>
      </c>
      <c r="H80" s="77">
        <f t="shared" si="184"/>
        <v>0</v>
      </c>
      <c r="I80" s="77">
        <f t="shared" si="184"/>
        <v>0</v>
      </c>
      <c r="J80" s="77">
        <f t="shared" si="184"/>
        <v>0</v>
      </c>
      <c r="K80" s="77">
        <f t="shared" si="184"/>
        <v>0</v>
      </c>
      <c r="L80" s="77">
        <f t="shared" si="184"/>
        <v>0</v>
      </c>
      <c r="M80" s="77">
        <f t="shared" ref="M80" si="185">SUBTOTAL(9,M81:M84)</f>
        <v>0</v>
      </c>
      <c r="N80" s="77">
        <f t="shared" si="184"/>
        <v>0</v>
      </c>
      <c r="O80" s="77">
        <f t="shared" si="184"/>
        <v>0</v>
      </c>
      <c r="P80" s="77">
        <f t="shared" si="184"/>
        <v>0</v>
      </c>
      <c r="Q80" s="77">
        <f t="shared" si="184"/>
        <v>0</v>
      </c>
      <c r="R80" s="77">
        <f t="shared" si="184"/>
        <v>0</v>
      </c>
      <c r="S80" s="77">
        <f t="shared" si="184"/>
        <v>0</v>
      </c>
      <c r="T80" s="77">
        <f t="shared" si="184"/>
        <v>0</v>
      </c>
      <c r="U80" s="77">
        <f t="shared" ref="U80:AG80" si="186">SUBTOTAL(9,U81:U84)</f>
        <v>0</v>
      </c>
      <c r="V80" s="77">
        <f t="shared" si="186"/>
        <v>0</v>
      </c>
      <c r="W80" s="77">
        <f t="shared" si="186"/>
        <v>0</v>
      </c>
      <c r="X80" s="77">
        <f t="shared" si="186"/>
        <v>0</v>
      </c>
      <c r="Y80" s="77">
        <f t="shared" si="186"/>
        <v>0</v>
      </c>
      <c r="Z80" s="77">
        <f t="shared" si="186"/>
        <v>0</v>
      </c>
      <c r="AA80" s="77">
        <f t="shared" ref="AA80" si="187">SUBTOTAL(9,AA81:AA84)</f>
        <v>0</v>
      </c>
      <c r="AB80" s="77">
        <f t="shared" si="186"/>
        <v>0</v>
      </c>
      <c r="AC80" s="77">
        <f>SUBTOTAL(9,AC81:AC84)</f>
        <v>0</v>
      </c>
      <c r="AD80" s="77">
        <f>SUBTOTAL(9,AD81:AD84)</f>
        <v>0</v>
      </c>
      <c r="AE80" s="77">
        <f t="shared" si="186"/>
        <v>0</v>
      </c>
      <c r="AF80" s="77">
        <f>SUBTOTAL(9,AF81:AF84)</f>
        <v>0</v>
      </c>
      <c r="AG80" s="77">
        <f t="shared" si="186"/>
        <v>0</v>
      </c>
      <c r="AH80" s="77">
        <f>SUBTOTAL(9,AH81:AH84)</f>
        <v>0</v>
      </c>
      <c r="AI80" s="77">
        <f t="shared" ref="AI80:AU80" si="188">SUBTOTAL(9,AI81:AI84)</f>
        <v>0</v>
      </c>
      <c r="AJ80" s="77">
        <f t="shared" si="188"/>
        <v>0</v>
      </c>
      <c r="AK80" s="77">
        <f t="shared" si="188"/>
        <v>0</v>
      </c>
      <c r="AL80" s="77">
        <f t="shared" si="188"/>
        <v>0</v>
      </c>
      <c r="AM80" s="77">
        <f t="shared" si="188"/>
        <v>0</v>
      </c>
      <c r="AN80" s="77">
        <f t="shared" si="188"/>
        <v>0</v>
      </c>
      <c r="AO80" s="77">
        <f t="shared" ref="AO80" si="189">SUBTOTAL(9,AO81:AO84)</f>
        <v>0</v>
      </c>
      <c r="AP80" s="77">
        <f t="shared" si="188"/>
        <v>0</v>
      </c>
      <c r="AQ80" s="77">
        <f>SUBTOTAL(9,AQ81:AQ84)</f>
        <v>0</v>
      </c>
      <c r="AR80" s="77">
        <f>SUBTOTAL(9,AR81:AR84)</f>
        <v>0</v>
      </c>
      <c r="AS80" s="77">
        <f t="shared" si="188"/>
        <v>0</v>
      </c>
      <c r="AT80" s="77">
        <f>SUBTOTAL(9,AT81:AT84)</f>
        <v>0</v>
      </c>
      <c r="AU80" s="77">
        <f t="shared" si="188"/>
        <v>0</v>
      </c>
    </row>
    <row r="81" spans="1:47" x14ac:dyDescent="0.55000000000000004">
      <c r="A81" s="90" t="str">
        <f t="shared" si="183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3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3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3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3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0">SUBTOTAL(9,F86:F89)</f>
        <v>0</v>
      </c>
      <c r="G85" s="77">
        <f t="shared" si="190"/>
        <v>0</v>
      </c>
      <c r="H85" s="77">
        <f t="shared" si="190"/>
        <v>0</v>
      </c>
      <c r="I85" s="77">
        <f t="shared" si="190"/>
        <v>0</v>
      </c>
      <c r="J85" s="77">
        <f t="shared" si="190"/>
        <v>0</v>
      </c>
      <c r="K85" s="77">
        <f t="shared" si="190"/>
        <v>0</v>
      </c>
      <c r="L85" s="77">
        <f t="shared" si="190"/>
        <v>0</v>
      </c>
      <c r="M85" s="77">
        <f t="shared" ref="M85" si="191">SUBTOTAL(9,M86:M89)</f>
        <v>0</v>
      </c>
      <c r="N85" s="77">
        <f t="shared" ref="N85:S85" si="19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2"/>
        <v>0</v>
      </c>
      <c r="R85" s="77">
        <f>SUBTOTAL(9,R86:R89)</f>
        <v>0</v>
      </c>
      <c r="S85" s="77">
        <f t="shared" si="192"/>
        <v>0</v>
      </c>
      <c r="T85" s="77">
        <f t="shared" ref="T85:Z85" si="193">SUBTOTAL(9,T86:T89)</f>
        <v>0</v>
      </c>
      <c r="U85" s="77">
        <f t="shared" si="193"/>
        <v>0</v>
      </c>
      <c r="V85" s="77">
        <f t="shared" si="193"/>
        <v>0</v>
      </c>
      <c r="W85" s="77">
        <f t="shared" si="193"/>
        <v>0</v>
      </c>
      <c r="X85" s="77">
        <f t="shared" si="193"/>
        <v>0</v>
      </c>
      <c r="Y85" s="77">
        <f t="shared" si="193"/>
        <v>0</v>
      </c>
      <c r="Z85" s="77">
        <f t="shared" si="193"/>
        <v>0</v>
      </c>
      <c r="AA85" s="77">
        <f t="shared" ref="AA85" si="194">SUBTOTAL(9,AA86:AA89)</f>
        <v>0</v>
      </c>
      <c r="AB85" s="77">
        <f t="shared" ref="AB85:AG85" si="195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5"/>
        <v>0</v>
      </c>
      <c r="AF85" s="77">
        <f>SUBTOTAL(9,AF86:AF89)</f>
        <v>0</v>
      </c>
      <c r="AG85" s="77">
        <f t="shared" si="195"/>
        <v>0</v>
      </c>
      <c r="AH85" s="77">
        <f t="shared" ref="AH85:AN85" si="196">SUBTOTAL(9,AH86:AH89)</f>
        <v>0</v>
      </c>
      <c r="AI85" s="77">
        <f t="shared" si="196"/>
        <v>0</v>
      </c>
      <c r="AJ85" s="77">
        <f t="shared" si="196"/>
        <v>0</v>
      </c>
      <c r="AK85" s="77">
        <f t="shared" si="196"/>
        <v>0</v>
      </c>
      <c r="AL85" s="77">
        <f t="shared" si="196"/>
        <v>0</v>
      </c>
      <c r="AM85" s="77">
        <f t="shared" si="196"/>
        <v>0</v>
      </c>
      <c r="AN85" s="77">
        <f t="shared" si="196"/>
        <v>0</v>
      </c>
      <c r="AO85" s="77">
        <f t="shared" ref="AO85" si="197">SUBTOTAL(9,AO86:AO89)</f>
        <v>0</v>
      </c>
      <c r="AP85" s="77">
        <f t="shared" ref="AP85:AU85" si="198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8"/>
        <v>0</v>
      </c>
      <c r="AT85" s="77">
        <f>SUBTOTAL(9,AT86:AT89)</f>
        <v>0</v>
      </c>
      <c r="AU85" s="77">
        <f t="shared" si="198"/>
        <v>0</v>
      </c>
    </row>
    <row r="86" spans="1:47" x14ac:dyDescent="0.55000000000000004">
      <c r="A86" s="90" t="str">
        <f t="shared" si="183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3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3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3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3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199">F78+F80-F85</f>
        <v>0</v>
      </c>
      <c r="G90" s="77">
        <f t="shared" si="199"/>
        <v>0</v>
      </c>
      <c r="H90" s="77">
        <f t="shared" si="199"/>
        <v>0</v>
      </c>
      <c r="I90" s="77">
        <f t="shared" si="199"/>
        <v>0</v>
      </c>
      <c r="J90" s="77">
        <f t="shared" si="199"/>
        <v>0</v>
      </c>
      <c r="K90" s="77">
        <f t="shared" si="199"/>
        <v>0</v>
      </c>
      <c r="L90" s="77">
        <f t="shared" si="199"/>
        <v>0</v>
      </c>
      <c r="M90" s="77">
        <f t="shared" ref="M90" si="200">M78+M80-M85</f>
        <v>0</v>
      </c>
      <c r="N90" s="77">
        <f t="shared" si="199"/>
        <v>0</v>
      </c>
      <c r="O90" s="77">
        <f t="shared" si="199"/>
        <v>0</v>
      </c>
      <c r="P90" s="77">
        <f t="shared" si="199"/>
        <v>0</v>
      </c>
      <c r="Q90" s="77">
        <f t="shared" si="199"/>
        <v>0</v>
      </c>
      <c r="R90" s="77">
        <f t="shared" si="199"/>
        <v>0</v>
      </c>
      <c r="S90" s="77">
        <f t="shared" si="199"/>
        <v>0</v>
      </c>
      <c r="T90" s="77">
        <f t="shared" si="199"/>
        <v>0</v>
      </c>
      <c r="U90" s="77">
        <f t="shared" si="199"/>
        <v>0</v>
      </c>
      <c r="V90" s="77">
        <f t="shared" si="199"/>
        <v>0</v>
      </c>
      <c r="W90" s="77">
        <f t="shared" si="199"/>
        <v>0</v>
      </c>
      <c r="X90" s="77">
        <f t="shared" si="199"/>
        <v>0</v>
      </c>
      <c r="Y90" s="77">
        <f t="shared" si="199"/>
        <v>0</v>
      </c>
      <c r="Z90" s="77">
        <f t="shared" si="199"/>
        <v>0</v>
      </c>
      <c r="AA90" s="77">
        <f t="shared" ref="AA90" si="201">AA78+AA80-AA85</f>
        <v>0</v>
      </c>
      <c r="AB90" s="77">
        <f t="shared" si="199"/>
        <v>0</v>
      </c>
      <c r="AC90" s="77">
        <f t="shared" si="199"/>
        <v>0</v>
      </c>
      <c r="AD90" s="77">
        <f t="shared" si="199"/>
        <v>0</v>
      </c>
      <c r="AE90" s="77">
        <f t="shared" si="199"/>
        <v>0</v>
      </c>
      <c r="AF90" s="77">
        <f t="shared" si="199"/>
        <v>0</v>
      </c>
      <c r="AG90" s="77">
        <f t="shared" si="199"/>
        <v>0</v>
      </c>
      <c r="AH90" s="77">
        <f t="shared" si="199"/>
        <v>0</v>
      </c>
      <c r="AI90" s="77">
        <f t="shared" si="199"/>
        <v>0</v>
      </c>
      <c r="AJ90" s="77">
        <f t="shared" si="199"/>
        <v>0</v>
      </c>
      <c r="AK90" s="77">
        <f t="shared" si="199"/>
        <v>0</v>
      </c>
      <c r="AL90" s="77">
        <f t="shared" si="199"/>
        <v>0</v>
      </c>
      <c r="AM90" s="77">
        <f t="shared" si="199"/>
        <v>0</v>
      </c>
      <c r="AN90" s="77">
        <f t="shared" si="199"/>
        <v>0</v>
      </c>
      <c r="AO90" s="77">
        <f t="shared" ref="AO90" si="202">AO78+AO80-AO85</f>
        <v>0</v>
      </c>
      <c r="AP90" s="77">
        <f t="shared" si="199"/>
        <v>0</v>
      </c>
      <c r="AQ90" s="77">
        <f t="shared" si="199"/>
        <v>0</v>
      </c>
      <c r="AR90" s="77">
        <f t="shared" si="199"/>
        <v>0</v>
      </c>
      <c r="AS90" s="77">
        <f t="shared" si="199"/>
        <v>0</v>
      </c>
      <c r="AT90" s="77">
        <f t="shared" si="199"/>
        <v>0</v>
      </c>
      <c r="AU90" s="77">
        <f t="shared" si="19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3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4">SUBTOTAL(9,G93:G102)</f>
        <v>0</v>
      </c>
      <c r="H92" s="77">
        <f t="shared" si="204"/>
        <v>0</v>
      </c>
      <c r="I92" s="77">
        <f t="shared" si="204"/>
        <v>0</v>
      </c>
      <c r="J92" s="77">
        <f t="shared" si="204"/>
        <v>0</v>
      </c>
      <c r="K92" s="77">
        <f t="shared" si="204"/>
        <v>0</v>
      </c>
      <c r="L92" s="77">
        <f t="shared" si="204"/>
        <v>0</v>
      </c>
      <c r="M92" s="77">
        <f t="shared" si="204"/>
        <v>0</v>
      </c>
      <c r="N92" s="77">
        <f t="shared" si="204"/>
        <v>0</v>
      </c>
      <c r="O92" s="77">
        <f t="shared" si="204"/>
        <v>0</v>
      </c>
      <c r="P92" s="77">
        <f t="shared" si="204"/>
        <v>0</v>
      </c>
      <c r="Q92" s="77">
        <f t="shared" si="204"/>
        <v>0</v>
      </c>
      <c r="R92" s="77">
        <f t="shared" si="204"/>
        <v>0</v>
      </c>
      <c r="S92" s="77">
        <f t="shared" si="204"/>
        <v>0</v>
      </c>
      <c r="T92" s="77">
        <f t="shared" si="204"/>
        <v>0</v>
      </c>
      <c r="U92" s="77">
        <f t="shared" si="204"/>
        <v>0</v>
      </c>
      <c r="V92" s="77">
        <f t="shared" si="204"/>
        <v>0</v>
      </c>
      <c r="W92" s="77">
        <f t="shared" si="204"/>
        <v>0</v>
      </c>
      <c r="X92" s="77">
        <f t="shared" si="204"/>
        <v>0</v>
      </c>
      <c r="Y92" s="77">
        <f t="shared" si="204"/>
        <v>0</v>
      </c>
      <c r="Z92" s="77">
        <f t="shared" si="204"/>
        <v>0</v>
      </c>
      <c r="AA92" s="77">
        <f t="shared" si="204"/>
        <v>0</v>
      </c>
      <c r="AB92" s="77">
        <f t="shared" si="204"/>
        <v>0</v>
      </c>
      <c r="AC92" s="77">
        <f t="shared" si="204"/>
        <v>0</v>
      </c>
      <c r="AD92" s="77">
        <f t="shared" si="204"/>
        <v>0</v>
      </c>
      <c r="AE92" s="77">
        <f t="shared" si="204"/>
        <v>0</v>
      </c>
      <c r="AF92" s="77">
        <f t="shared" si="204"/>
        <v>0</v>
      </c>
      <c r="AG92" s="77">
        <f t="shared" si="204"/>
        <v>0</v>
      </c>
      <c r="AH92" s="77">
        <f t="shared" si="204"/>
        <v>0</v>
      </c>
      <c r="AI92" s="77">
        <f t="shared" si="204"/>
        <v>0</v>
      </c>
      <c r="AJ92" s="77">
        <f t="shared" si="204"/>
        <v>0</v>
      </c>
      <c r="AK92" s="77">
        <f t="shared" si="204"/>
        <v>0</v>
      </c>
      <c r="AL92" s="77">
        <f t="shared" si="204"/>
        <v>0</v>
      </c>
      <c r="AM92" s="77">
        <f t="shared" si="204"/>
        <v>0</v>
      </c>
      <c r="AN92" s="77">
        <f t="shared" si="204"/>
        <v>0</v>
      </c>
      <c r="AO92" s="77">
        <f t="shared" si="204"/>
        <v>0</v>
      </c>
      <c r="AP92" s="77">
        <f t="shared" si="204"/>
        <v>0</v>
      </c>
      <c r="AQ92" s="77">
        <f t="shared" si="204"/>
        <v>0</v>
      </c>
      <c r="AR92" s="77">
        <f t="shared" si="204"/>
        <v>0</v>
      </c>
      <c r="AS92" s="77">
        <f t="shared" si="204"/>
        <v>0</v>
      </c>
      <c r="AT92" s="77">
        <f t="shared" si="204"/>
        <v>0</v>
      </c>
      <c r="AU92" s="77">
        <f t="shared" si="204"/>
        <v>0</v>
      </c>
    </row>
    <row r="93" spans="1:47" x14ac:dyDescent="0.55000000000000004">
      <c r="A93" s="90" t="str">
        <f t="shared" si="203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3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5">SUBTOTAL(9,F95:F97)</f>
        <v>0</v>
      </c>
      <c r="G94" s="77">
        <f t="shared" si="205"/>
        <v>0</v>
      </c>
      <c r="H94" s="77">
        <f t="shared" si="205"/>
        <v>0</v>
      </c>
      <c r="I94" s="77">
        <f t="shared" si="205"/>
        <v>0</v>
      </c>
      <c r="J94" s="77">
        <f t="shared" si="205"/>
        <v>0</v>
      </c>
      <c r="K94" s="77">
        <f t="shared" si="205"/>
        <v>0</v>
      </c>
      <c r="L94" s="77">
        <f t="shared" si="205"/>
        <v>0</v>
      </c>
      <c r="M94" s="77">
        <f t="shared" ref="M94" si="206">SUBTOTAL(9,M95:M97)</f>
        <v>0</v>
      </c>
      <c r="N94" s="77">
        <f t="shared" si="205"/>
        <v>0</v>
      </c>
      <c r="O94" s="77">
        <f t="shared" si="205"/>
        <v>0</v>
      </c>
      <c r="P94" s="77">
        <f t="shared" si="205"/>
        <v>0</v>
      </c>
      <c r="Q94" s="77">
        <f t="shared" si="205"/>
        <v>0</v>
      </c>
      <c r="R94" s="77">
        <f t="shared" si="205"/>
        <v>0</v>
      </c>
      <c r="S94" s="77">
        <f t="shared" si="205"/>
        <v>0</v>
      </c>
      <c r="T94" s="77">
        <f t="shared" si="205"/>
        <v>0</v>
      </c>
      <c r="U94" s="77">
        <f t="shared" si="205"/>
        <v>0</v>
      </c>
      <c r="V94" s="77">
        <f t="shared" si="205"/>
        <v>0</v>
      </c>
      <c r="W94" s="77">
        <f t="shared" si="205"/>
        <v>0</v>
      </c>
      <c r="X94" s="77">
        <f t="shared" si="205"/>
        <v>0</v>
      </c>
      <c r="Y94" s="77">
        <f t="shared" si="205"/>
        <v>0</v>
      </c>
      <c r="Z94" s="77">
        <f t="shared" si="205"/>
        <v>0</v>
      </c>
      <c r="AA94" s="77">
        <f t="shared" ref="AA94" si="207">SUBTOTAL(9,AA95:AA97)</f>
        <v>0</v>
      </c>
      <c r="AB94" s="77">
        <f t="shared" si="205"/>
        <v>0</v>
      </c>
      <c r="AC94" s="77">
        <f t="shared" si="205"/>
        <v>0</v>
      </c>
      <c r="AD94" s="77">
        <f t="shared" si="205"/>
        <v>0</v>
      </c>
      <c r="AE94" s="77">
        <f t="shared" si="205"/>
        <v>0</v>
      </c>
      <c r="AF94" s="77">
        <f t="shared" si="205"/>
        <v>0</v>
      </c>
      <c r="AG94" s="77">
        <f t="shared" si="205"/>
        <v>0</v>
      </c>
      <c r="AH94" s="77">
        <f t="shared" si="205"/>
        <v>0</v>
      </c>
      <c r="AI94" s="77">
        <f t="shared" si="205"/>
        <v>0</v>
      </c>
      <c r="AJ94" s="77">
        <f t="shared" si="205"/>
        <v>0</v>
      </c>
      <c r="AK94" s="77">
        <f t="shared" si="205"/>
        <v>0</v>
      </c>
      <c r="AL94" s="77">
        <f t="shared" si="205"/>
        <v>0</v>
      </c>
      <c r="AM94" s="77">
        <f t="shared" si="205"/>
        <v>0</v>
      </c>
      <c r="AN94" s="77">
        <f t="shared" si="205"/>
        <v>0</v>
      </c>
      <c r="AO94" s="77">
        <f t="shared" ref="AO94" si="208">SUBTOTAL(9,AO95:AO97)</f>
        <v>0</v>
      </c>
      <c r="AP94" s="77">
        <f t="shared" si="205"/>
        <v>0</v>
      </c>
      <c r="AQ94" s="77">
        <f t="shared" si="205"/>
        <v>0</v>
      </c>
      <c r="AR94" s="77">
        <f t="shared" si="205"/>
        <v>0</v>
      </c>
      <c r="AS94" s="77">
        <f t="shared" si="205"/>
        <v>0</v>
      </c>
      <c r="AT94" s="77">
        <f t="shared" si="205"/>
        <v>0</v>
      </c>
      <c r="AU94" s="77">
        <f t="shared" si="205"/>
        <v>0</v>
      </c>
    </row>
    <row r="95" spans="1:47" x14ac:dyDescent="0.55000000000000004">
      <c r="A95" s="90" t="str">
        <f t="shared" si="203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79">
        <v>0</v>
      </c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279">
        <v>0</v>
      </c>
      <c r="AQ95" s="279">
        <v>0</v>
      </c>
      <c r="AR95" s="279">
        <v>0</v>
      </c>
      <c r="AS95" s="279">
        <v>0</v>
      </c>
      <c r="AT95" s="279">
        <v>0</v>
      </c>
      <c r="AU95" s="279">
        <v>0</v>
      </c>
    </row>
    <row r="96" spans="1:47" x14ac:dyDescent="0.55000000000000004">
      <c r="A96" s="90" t="str">
        <f t="shared" si="203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79">
        <v>0</v>
      </c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279">
        <v>0</v>
      </c>
      <c r="AQ96" s="279">
        <v>0</v>
      </c>
      <c r="AR96" s="279">
        <v>0</v>
      </c>
      <c r="AS96" s="279">
        <v>0</v>
      </c>
      <c r="AT96" s="279">
        <v>0</v>
      </c>
      <c r="AU96" s="279">
        <v>0</v>
      </c>
    </row>
    <row r="97" spans="1:47" x14ac:dyDescent="0.55000000000000004">
      <c r="A97" s="90" t="str">
        <f t="shared" si="203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79">
        <v>0</v>
      </c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279">
        <v>0</v>
      </c>
      <c r="AQ97" s="279">
        <v>0</v>
      </c>
      <c r="AR97" s="279">
        <v>0</v>
      </c>
      <c r="AS97" s="279">
        <v>0</v>
      </c>
      <c r="AT97" s="279">
        <v>0</v>
      </c>
      <c r="AU97" s="279">
        <v>0</v>
      </c>
    </row>
    <row r="98" spans="1:47" x14ac:dyDescent="0.55000000000000004">
      <c r="A98" s="90" t="str">
        <f t="shared" si="203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79">
        <v>0</v>
      </c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279">
        <v>0</v>
      </c>
      <c r="AQ98" s="279">
        <v>0</v>
      </c>
      <c r="AR98" s="279">
        <v>0</v>
      </c>
      <c r="AS98" s="279">
        <v>0</v>
      </c>
      <c r="AT98" s="279">
        <v>0</v>
      </c>
      <c r="AU98" s="279">
        <v>0</v>
      </c>
    </row>
    <row r="99" spans="1:47" x14ac:dyDescent="0.55000000000000004">
      <c r="A99" s="90" t="str">
        <f t="shared" si="203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79">
        <v>0</v>
      </c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3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3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3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209">G30/G28</f>
        <v>#DIV/0!</v>
      </c>
      <c r="H108" s="169" t="e">
        <f t="shared" si="209"/>
        <v>#DIV/0!</v>
      </c>
      <c r="I108" s="169" t="e">
        <f t="shared" si="209"/>
        <v>#DIV/0!</v>
      </c>
      <c r="J108" s="169" t="e">
        <f t="shared" si="209"/>
        <v>#DIV/0!</v>
      </c>
      <c r="K108" s="169" t="e">
        <f t="shared" si="209"/>
        <v>#DIV/0!</v>
      </c>
      <c r="L108" s="169" t="e">
        <f t="shared" si="209"/>
        <v>#DIV/0!</v>
      </c>
      <c r="M108" s="169" t="e">
        <f t="shared" ref="M108" si="210">M30/M28</f>
        <v>#DIV/0!</v>
      </c>
      <c r="N108" s="169" t="e">
        <f t="shared" si="209"/>
        <v>#DIV/0!</v>
      </c>
      <c r="O108" s="169" t="e">
        <f t="shared" si="209"/>
        <v>#DIV/0!</v>
      </c>
      <c r="P108" s="169" t="e">
        <f t="shared" si="209"/>
        <v>#DIV/0!</v>
      </c>
      <c r="Q108" s="169" t="e">
        <f t="shared" si="209"/>
        <v>#DIV/0!</v>
      </c>
      <c r="R108" s="169" t="e">
        <f t="shared" si="209"/>
        <v>#DIV/0!</v>
      </c>
      <c r="S108" s="169" t="e">
        <f t="shared" si="209"/>
        <v>#DIV/0!</v>
      </c>
      <c r="T108" s="169" t="e">
        <f t="shared" si="209"/>
        <v>#DIV/0!</v>
      </c>
      <c r="U108" s="169" t="e">
        <f t="shared" si="209"/>
        <v>#DIV/0!</v>
      </c>
      <c r="V108" s="169" t="e">
        <f t="shared" si="209"/>
        <v>#DIV/0!</v>
      </c>
      <c r="W108" s="169" t="e">
        <f t="shared" si="209"/>
        <v>#DIV/0!</v>
      </c>
      <c r="X108" s="169" t="e">
        <f t="shared" si="209"/>
        <v>#DIV/0!</v>
      </c>
      <c r="Y108" s="169" t="e">
        <f t="shared" si="209"/>
        <v>#DIV/0!</v>
      </c>
      <c r="Z108" s="169" t="e">
        <f t="shared" si="209"/>
        <v>#DIV/0!</v>
      </c>
      <c r="AA108" s="169" t="e">
        <f t="shared" ref="AA108" si="211">AA30/AA28</f>
        <v>#DIV/0!</v>
      </c>
      <c r="AB108" s="169" t="e">
        <f t="shared" si="209"/>
        <v>#DIV/0!</v>
      </c>
      <c r="AC108" s="169" t="e">
        <f t="shared" si="209"/>
        <v>#DIV/0!</v>
      </c>
      <c r="AD108" s="169" t="e">
        <f t="shared" si="209"/>
        <v>#DIV/0!</v>
      </c>
      <c r="AE108" s="169" t="e">
        <f t="shared" si="209"/>
        <v>#DIV/0!</v>
      </c>
      <c r="AF108" s="169" t="e">
        <f t="shared" si="209"/>
        <v>#DIV/0!</v>
      </c>
      <c r="AG108" s="169" t="e">
        <f t="shared" si="209"/>
        <v>#DIV/0!</v>
      </c>
      <c r="AH108" s="169" t="e">
        <f t="shared" si="209"/>
        <v>#DIV/0!</v>
      </c>
      <c r="AI108" s="169" t="e">
        <f t="shared" si="209"/>
        <v>#DIV/0!</v>
      </c>
      <c r="AJ108" s="169" t="e">
        <f t="shared" si="209"/>
        <v>#DIV/0!</v>
      </c>
      <c r="AK108" s="169" t="e">
        <f t="shared" si="209"/>
        <v>#DIV/0!</v>
      </c>
      <c r="AL108" s="169" t="e">
        <f t="shared" si="209"/>
        <v>#DIV/0!</v>
      </c>
      <c r="AM108" s="169" t="e">
        <f t="shared" si="209"/>
        <v>#DIV/0!</v>
      </c>
      <c r="AN108" s="169" t="e">
        <f t="shared" si="209"/>
        <v>#DIV/0!</v>
      </c>
      <c r="AO108" s="169" t="e">
        <f t="shared" ref="AO108" si="212">AO30/AO28</f>
        <v>#DIV/0!</v>
      </c>
      <c r="AP108" s="169" t="e">
        <f t="shared" si="209"/>
        <v>#DIV/0!</v>
      </c>
      <c r="AQ108" s="169" t="e">
        <f t="shared" si="209"/>
        <v>#DIV/0!</v>
      </c>
      <c r="AR108" s="169" t="e">
        <f t="shared" si="209"/>
        <v>#DIV/0!</v>
      </c>
      <c r="AS108" s="169" t="e">
        <f t="shared" si="209"/>
        <v>#DIV/0!</v>
      </c>
      <c r="AT108" s="169" t="e">
        <f t="shared" si="209"/>
        <v>#DIV/0!</v>
      </c>
      <c r="AU108" s="169" t="e">
        <f t="shared" si="209"/>
        <v>#DIV/0!</v>
      </c>
    </row>
    <row r="109" spans="1:47" x14ac:dyDescent="0.55000000000000004">
      <c r="D109" s="33" t="s">
        <v>454</v>
      </c>
      <c r="F109" s="169" t="e">
        <f t="shared" ref="F109:AU109" si="213">F62/F60</f>
        <v>#DIV/0!</v>
      </c>
      <c r="G109" s="169" t="e">
        <f t="shared" si="213"/>
        <v>#DIV/0!</v>
      </c>
      <c r="H109" s="169" t="e">
        <f t="shared" si="213"/>
        <v>#DIV/0!</v>
      </c>
      <c r="I109" s="169" t="e">
        <f t="shared" si="213"/>
        <v>#DIV/0!</v>
      </c>
      <c r="J109" s="169" t="e">
        <f t="shared" si="213"/>
        <v>#DIV/0!</v>
      </c>
      <c r="K109" s="169" t="e">
        <f t="shared" si="213"/>
        <v>#DIV/0!</v>
      </c>
      <c r="L109" s="169" t="e">
        <f t="shared" si="213"/>
        <v>#DIV/0!</v>
      </c>
      <c r="M109" s="169" t="e">
        <f t="shared" ref="M109" si="214">M62/M60</f>
        <v>#DIV/0!</v>
      </c>
      <c r="N109" s="169" t="e">
        <f t="shared" si="213"/>
        <v>#DIV/0!</v>
      </c>
      <c r="O109" s="169" t="e">
        <f t="shared" si="213"/>
        <v>#DIV/0!</v>
      </c>
      <c r="P109" s="169" t="e">
        <f t="shared" si="213"/>
        <v>#DIV/0!</v>
      </c>
      <c r="Q109" s="169" t="e">
        <f t="shared" si="213"/>
        <v>#DIV/0!</v>
      </c>
      <c r="R109" s="169" t="e">
        <f t="shared" si="213"/>
        <v>#DIV/0!</v>
      </c>
      <c r="S109" s="169" t="e">
        <f t="shared" si="213"/>
        <v>#DIV/0!</v>
      </c>
      <c r="T109" s="169" t="e">
        <f t="shared" si="213"/>
        <v>#DIV/0!</v>
      </c>
      <c r="U109" s="169" t="e">
        <f t="shared" si="213"/>
        <v>#DIV/0!</v>
      </c>
      <c r="V109" s="169" t="e">
        <f t="shared" si="213"/>
        <v>#DIV/0!</v>
      </c>
      <c r="W109" s="169" t="e">
        <f t="shared" si="213"/>
        <v>#DIV/0!</v>
      </c>
      <c r="X109" s="169" t="e">
        <f t="shared" si="213"/>
        <v>#DIV/0!</v>
      </c>
      <c r="Y109" s="169" t="e">
        <f t="shared" si="213"/>
        <v>#DIV/0!</v>
      </c>
      <c r="Z109" s="169" t="e">
        <f t="shared" si="213"/>
        <v>#DIV/0!</v>
      </c>
      <c r="AA109" s="169" t="e">
        <f t="shared" ref="AA109" si="215">AA62/AA60</f>
        <v>#DIV/0!</v>
      </c>
      <c r="AB109" s="169" t="e">
        <f t="shared" si="213"/>
        <v>#DIV/0!</v>
      </c>
      <c r="AC109" s="169" t="e">
        <f t="shared" si="213"/>
        <v>#DIV/0!</v>
      </c>
      <c r="AD109" s="169" t="e">
        <f t="shared" si="213"/>
        <v>#DIV/0!</v>
      </c>
      <c r="AE109" s="169" t="e">
        <f t="shared" si="213"/>
        <v>#DIV/0!</v>
      </c>
      <c r="AF109" s="169" t="e">
        <f t="shared" si="213"/>
        <v>#DIV/0!</v>
      </c>
      <c r="AG109" s="169" t="e">
        <f t="shared" si="213"/>
        <v>#DIV/0!</v>
      </c>
      <c r="AH109" s="169" t="e">
        <f t="shared" si="213"/>
        <v>#DIV/0!</v>
      </c>
      <c r="AI109" s="169" t="e">
        <f t="shared" si="213"/>
        <v>#DIV/0!</v>
      </c>
      <c r="AJ109" s="169" t="e">
        <f t="shared" si="213"/>
        <v>#DIV/0!</v>
      </c>
      <c r="AK109" s="169" t="e">
        <f t="shared" si="213"/>
        <v>#DIV/0!</v>
      </c>
      <c r="AL109" s="169" t="e">
        <f t="shared" si="213"/>
        <v>#DIV/0!</v>
      </c>
      <c r="AM109" s="169" t="e">
        <f t="shared" si="213"/>
        <v>#DIV/0!</v>
      </c>
      <c r="AN109" s="169" t="e">
        <f t="shared" si="213"/>
        <v>#DIV/0!</v>
      </c>
      <c r="AO109" s="169" t="e">
        <f t="shared" ref="AO109" si="216">AO62/AO60</f>
        <v>#DIV/0!</v>
      </c>
      <c r="AP109" s="169" t="e">
        <f t="shared" si="213"/>
        <v>#DIV/0!</v>
      </c>
      <c r="AQ109" s="169" t="e">
        <f t="shared" si="213"/>
        <v>#DIV/0!</v>
      </c>
      <c r="AR109" s="169" t="e">
        <f t="shared" si="213"/>
        <v>#DIV/0!</v>
      </c>
      <c r="AS109" s="169" t="e">
        <f t="shared" si="213"/>
        <v>#DIV/0!</v>
      </c>
      <c r="AT109" s="169" t="e">
        <f t="shared" si="213"/>
        <v>#DIV/0!</v>
      </c>
      <c r="AU109" s="169" t="e">
        <f t="shared" si="21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217">INDIRECT($A$4&amp;"!"&amp;G111)</f>
        <v>#DIV/0!</v>
      </c>
      <c r="H112" s="180" t="e">
        <f t="shared" ca="1" si="217"/>
        <v>#DIV/0!</v>
      </c>
      <c r="I112" s="180" t="e">
        <f t="shared" ca="1" si="217"/>
        <v>#DIV/0!</v>
      </c>
      <c r="J112" s="180" t="e">
        <f t="shared" ca="1" si="217"/>
        <v>#DIV/0!</v>
      </c>
      <c r="K112" s="180" t="e">
        <f t="shared" ca="1" si="217"/>
        <v>#DIV/0!</v>
      </c>
      <c r="L112" s="180" t="e">
        <f t="shared" ca="1" si="217"/>
        <v>#DIV/0!</v>
      </c>
      <c r="M112" s="180" t="e">
        <f t="shared" ref="M112" ca="1" si="218">INDIRECT($A$4&amp;"!"&amp;M111)</f>
        <v>#DIV/0!</v>
      </c>
      <c r="N112" s="180" t="e">
        <f t="shared" ca="1" si="217"/>
        <v>#DIV/0!</v>
      </c>
      <c r="O112" s="180" t="e">
        <f t="shared" ca="1" si="217"/>
        <v>#DIV/0!</v>
      </c>
      <c r="P112" s="180" t="e">
        <f t="shared" ca="1" si="217"/>
        <v>#DIV/0!</v>
      </c>
      <c r="Q112" s="180" t="e">
        <f t="shared" ca="1" si="217"/>
        <v>#DIV/0!</v>
      </c>
      <c r="R112" s="180" t="e">
        <f t="shared" ca="1" si="217"/>
        <v>#DIV/0!</v>
      </c>
      <c r="S112" s="180" t="e">
        <f t="shared" ca="1" si="217"/>
        <v>#DIV/0!</v>
      </c>
      <c r="T112" s="180" t="e">
        <f ca="1">INDIRECT($A$4&amp;"!"&amp;T111)</f>
        <v>#DIV/0!</v>
      </c>
      <c r="U112" s="180" t="e">
        <f t="shared" ref="U112" ca="1" si="219">INDIRECT($A$4&amp;"!"&amp;U111)</f>
        <v>#DIV/0!</v>
      </c>
      <c r="V112" s="180" t="e">
        <f t="shared" ref="V112" ca="1" si="220">INDIRECT($A$4&amp;"!"&amp;V111)</f>
        <v>#DIV/0!</v>
      </c>
      <c r="W112" s="180" t="e">
        <f t="shared" ref="W112" ca="1" si="221">INDIRECT($A$4&amp;"!"&amp;W111)</f>
        <v>#DIV/0!</v>
      </c>
      <c r="X112" s="180" t="e">
        <f t="shared" ref="X112" ca="1" si="222">INDIRECT($A$4&amp;"!"&amp;X111)</f>
        <v>#DIV/0!</v>
      </c>
      <c r="Y112" s="180" t="e">
        <f t="shared" ref="Y112" ca="1" si="223">INDIRECT($A$4&amp;"!"&amp;Y111)</f>
        <v>#DIV/0!</v>
      </c>
      <c r="Z112" s="180" t="e">
        <f t="shared" ref="Z112:AA112" ca="1" si="224">INDIRECT($A$4&amp;"!"&amp;Z111)</f>
        <v>#DIV/0!</v>
      </c>
      <c r="AA112" s="180" t="e">
        <f t="shared" ca="1" si="224"/>
        <v>#DIV/0!</v>
      </c>
      <c r="AB112" s="180" t="e">
        <f t="shared" ref="AB112" ca="1" si="225">INDIRECT($A$4&amp;"!"&amp;AB111)</f>
        <v>#DIV/0!</v>
      </c>
      <c r="AC112" s="180" t="e">
        <f t="shared" ref="AC112" ca="1" si="226">INDIRECT($A$4&amp;"!"&amp;AC111)</f>
        <v>#DIV/0!</v>
      </c>
      <c r="AD112" s="180" t="e">
        <f t="shared" ref="AD112" ca="1" si="227">INDIRECT($A$4&amp;"!"&amp;AD111)</f>
        <v>#DIV/0!</v>
      </c>
      <c r="AE112" s="180" t="e">
        <f t="shared" ref="AE112" ca="1" si="228">INDIRECT($A$4&amp;"!"&amp;AE111)</f>
        <v>#DIV/0!</v>
      </c>
      <c r="AF112" s="180" t="e">
        <f t="shared" ref="AF112" ca="1" si="229">INDIRECT($A$4&amp;"!"&amp;AF111)</f>
        <v>#DIV/0!</v>
      </c>
      <c r="AG112" s="180" t="e">
        <f t="shared" ref="AG112" ca="1" si="230">INDIRECT($A$4&amp;"!"&amp;AG111)</f>
        <v>#DIV/0!</v>
      </c>
      <c r="AH112" s="180" t="e">
        <f ca="1">INDIRECT($A$4&amp;"!"&amp;AH111)</f>
        <v>#DIV/0!</v>
      </c>
      <c r="AI112" s="180" t="e">
        <f t="shared" ref="AI112" ca="1" si="231">INDIRECT($A$4&amp;"!"&amp;AI111)</f>
        <v>#DIV/0!</v>
      </c>
      <c r="AJ112" s="180" t="e">
        <f t="shared" ref="AJ112" ca="1" si="232">INDIRECT($A$4&amp;"!"&amp;AJ111)</f>
        <v>#DIV/0!</v>
      </c>
      <c r="AK112" s="180" t="e">
        <f t="shared" ref="AK112" ca="1" si="233">INDIRECT($A$4&amp;"!"&amp;AK111)</f>
        <v>#DIV/0!</v>
      </c>
      <c r="AL112" s="180" t="e">
        <f t="shared" ref="AL112" ca="1" si="234">INDIRECT($A$4&amp;"!"&amp;AL111)</f>
        <v>#DIV/0!</v>
      </c>
      <c r="AM112" s="180" t="e">
        <f t="shared" ref="AM112" ca="1" si="235">INDIRECT($A$4&amp;"!"&amp;AM111)</f>
        <v>#DIV/0!</v>
      </c>
      <c r="AN112" s="180" t="e">
        <f t="shared" ref="AN112:AO112" ca="1" si="236">INDIRECT($A$4&amp;"!"&amp;AN111)</f>
        <v>#DIV/0!</v>
      </c>
      <c r="AO112" s="180" t="e">
        <f t="shared" ca="1" si="236"/>
        <v>#DIV/0!</v>
      </c>
      <c r="AP112" s="180" t="e">
        <f t="shared" ref="AP112" ca="1" si="237">INDIRECT($A$4&amp;"!"&amp;AP111)</f>
        <v>#DIV/0!</v>
      </c>
      <c r="AQ112" s="180" t="e">
        <f t="shared" ref="AQ112" ca="1" si="238">INDIRECT($A$4&amp;"!"&amp;AQ111)</f>
        <v>#DIV/0!</v>
      </c>
      <c r="AR112" s="180" t="e">
        <f t="shared" ref="AR112" ca="1" si="239">INDIRECT($A$4&amp;"!"&amp;AR111)</f>
        <v>#DIV/0!</v>
      </c>
      <c r="AS112" s="180" t="e">
        <f t="shared" ref="AS112" ca="1" si="240">INDIRECT($A$4&amp;"!"&amp;AS111)</f>
        <v>#DIV/0!</v>
      </c>
      <c r="AT112" s="180" t="e">
        <f t="shared" ref="AT112" ca="1" si="241">INDIRECT($A$4&amp;"!"&amp;AT111)</f>
        <v>#DIV/0!</v>
      </c>
      <c r="AU112" s="180" t="e">
        <f t="shared" ref="AU112" ca="1" si="242">INDIRECT($A$4&amp;"!"&amp;AU111)</f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243">G48/G16</f>
        <v>#DIV/0!</v>
      </c>
      <c r="H113" s="179" t="e">
        <f t="shared" si="243"/>
        <v>#DIV/0!</v>
      </c>
      <c r="I113" s="179" t="e">
        <f t="shared" si="243"/>
        <v>#DIV/0!</v>
      </c>
      <c r="J113" s="179" t="e">
        <f t="shared" si="243"/>
        <v>#DIV/0!</v>
      </c>
      <c r="K113" s="179" t="e">
        <f t="shared" si="243"/>
        <v>#DIV/0!</v>
      </c>
      <c r="L113" s="179" t="e">
        <f t="shared" si="243"/>
        <v>#DIV/0!</v>
      </c>
      <c r="M113" s="179" t="e">
        <f t="shared" ref="M113" si="244">M48/M16</f>
        <v>#DIV/0!</v>
      </c>
      <c r="N113" s="179" t="e">
        <f t="shared" si="243"/>
        <v>#DIV/0!</v>
      </c>
      <c r="O113" s="179" t="e">
        <f t="shared" si="243"/>
        <v>#DIV/0!</v>
      </c>
      <c r="P113" s="179" t="e">
        <f t="shared" si="243"/>
        <v>#DIV/0!</v>
      </c>
      <c r="Q113" s="179" t="e">
        <f t="shared" si="243"/>
        <v>#DIV/0!</v>
      </c>
      <c r="R113" s="179" t="e">
        <f t="shared" si="243"/>
        <v>#DIV/0!</v>
      </c>
      <c r="S113" s="179" t="e">
        <f t="shared" si="243"/>
        <v>#DIV/0!</v>
      </c>
      <c r="T113" s="179" t="e">
        <f t="shared" si="243"/>
        <v>#DIV/0!</v>
      </c>
      <c r="U113" s="179" t="e">
        <f t="shared" si="243"/>
        <v>#DIV/0!</v>
      </c>
      <c r="V113" s="179" t="e">
        <f t="shared" si="243"/>
        <v>#DIV/0!</v>
      </c>
      <c r="W113" s="179" t="e">
        <f t="shared" si="243"/>
        <v>#DIV/0!</v>
      </c>
      <c r="X113" s="179" t="e">
        <f t="shared" si="243"/>
        <v>#DIV/0!</v>
      </c>
      <c r="Y113" s="179" t="e">
        <f t="shared" si="243"/>
        <v>#DIV/0!</v>
      </c>
      <c r="Z113" s="179" t="e">
        <f t="shared" si="243"/>
        <v>#DIV/0!</v>
      </c>
      <c r="AA113" s="179" t="e">
        <f t="shared" ref="AA113" si="245">AA48/AA16</f>
        <v>#DIV/0!</v>
      </c>
      <c r="AB113" s="179" t="e">
        <f t="shared" si="243"/>
        <v>#DIV/0!</v>
      </c>
      <c r="AC113" s="179" t="e">
        <f t="shared" si="243"/>
        <v>#DIV/0!</v>
      </c>
      <c r="AD113" s="179" t="e">
        <f t="shared" si="243"/>
        <v>#DIV/0!</v>
      </c>
      <c r="AE113" s="179" t="e">
        <f t="shared" si="243"/>
        <v>#DIV/0!</v>
      </c>
      <c r="AF113" s="179" t="e">
        <f t="shared" si="243"/>
        <v>#DIV/0!</v>
      </c>
      <c r="AG113" s="179" t="e">
        <f t="shared" si="243"/>
        <v>#DIV/0!</v>
      </c>
      <c r="AH113" s="179" t="e">
        <f t="shared" si="243"/>
        <v>#DIV/0!</v>
      </c>
      <c r="AI113" s="179" t="e">
        <f t="shared" si="243"/>
        <v>#DIV/0!</v>
      </c>
      <c r="AJ113" s="179" t="e">
        <f t="shared" si="243"/>
        <v>#DIV/0!</v>
      </c>
      <c r="AK113" s="179" t="e">
        <f t="shared" si="243"/>
        <v>#DIV/0!</v>
      </c>
      <c r="AL113" s="179" t="e">
        <f t="shared" si="243"/>
        <v>#DIV/0!</v>
      </c>
      <c r="AM113" s="179" t="e">
        <f t="shared" si="243"/>
        <v>#DIV/0!</v>
      </c>
      <c r="AN113" s="179" t="e">
        <f t="shared" si="243"/>
        <v>#DIV/0!</v>
      </c>
      <c r="AO113" s="179" t="e">
        <f t="shared" ref="AO113" si="246">AO48/AO16</f>
        <v>#DIV/0!</v>
      </c>
      <c r="AP113" s="179" t="e">
        <f t="shared" si="243"/>
        <v>#DIV/0!</v>
      </c>
      <c r="AQ113" s="179" t="e">
        <f t="shared" si="243"/>
        <v>#DIV/0!</v>
      </c>
      <c r="AR113" s="179" t="e">
        <f t="shared" si="243"/>
        <v>#DIV/0!</v>
      </c>
      <c r="AS113" s="179" t="e">
        <f t="shared" si="243"/>
        <v>#DIV/0!</v>
      </c>
      <c r="AT113" s="179" t="e">
        <f t="shared" si="243"/>
        <v>#DIV/0!</v>
      </c>
      <c r="AU113" s="179" t="e">
        <f t="shared" si="243"/>
        <v>#DIV/0!</v>
      </c>
    </row>
    <row r="114" spans="4:47" x14ac:dyDescent="0.55000000000000004">
      <c r="D114" s="1" t="s">
        <v>443</v>
      </c>
      <c r="F114" s="174" t="e">
        <f t="shared" ref="F114:AU114" ca="1" si="247">F113/F112</f>
        <v>#DIV/0!</v>
      </c>
      <c r="G114" s="174" t="e">
        <f t="shared" ca="1" si="247"/>
        <v>#DIV/0!</v>
      </c>
      <c r="H114" s="174" t="e">
        <f t="shared" ca="1" si="247"/>
        <v>#DIV/0!</v>
      </c>
      <c r="I114" s="174" t="e">
        <f t="shared" ca="1" si="247"/>
        <v>#DIV/0!</v>
      </c>
      <c r="J114" s="174" t="e">
        <f t="shared" ca="1" si="247"/>
        <v>#DIV/0!</v>
      </c>
      <c r="K114" s="174" t="e">
        <f t="shared" ca="1" si="247"/>
        <v>#DIV/0!</v>
      </c>
      <c r="L114" s="174" t="e">
        <f t="shared" ca="1" si="247"/>
        <v>#DIV/0!</v>
      </c>
      <c r="M114" s="174" t="e">
        <f t="shared" ref="M114" ca="1" si="248">M113/M112</f>
        <v>#DIV/0!</v>
      </c>
      <c r="N114" s="174" t="e">
        <f t="shared" ca="1" si="247"/>
        <v>#DIV/0!</v>
      </c>
      <c r="O114" s="174" t="e">
        <f t="shared" ca="1" si="247"/>
        <v>#DIV/0!</v>
      </c>
      <c r="P114" s="174" t="e">
        <f t="shared" ca="1" si="247"/>
        <v>#DIV/0!</v>
      </c>
      <c r="Q114" s="174" t="e">
        <f t="shared" ca="1" si="247"/>
        <v>#DIV/0!</v>
      </c>
      <c r="R114" s="174" t="e">
        <f t="shared" ca="1" si="247"/>
        <v>#DIV/0!</v>
      </c>
      <c r="S114" s="174" t="e">
        <f t="shared" ca="1" si="247"/>
        <v>#DIV/0!</v>
      </c>
      <c r="T114" s="174" t="e">
        <f t="shared" ca="1" si="247"/>
        <v>#DIV/0!</v>
      </c>
      <c r="U114" s="174" t="e">
        <f t="shared" ca="1" si="247"/>
        <v>#DIV/0!</v>
      </c>
      <c r="V114" s="174" t="e">
        <f t="shared" ca="1" si="247"/>
        <v>#DIV/0!</v>
      </c>
      <c r="W114" s="174" t="e">
        <f t="shared" ca="1" si="247"/>
        <v>#DIV/0!</v>
      </c>
      <c r="X114" s="174" t="e">
        <f t="shared" ca="1" si="247"/>
        <v>#DIV/0!</v>
      </c>
      <c r="Y114" s="174" t="e">
        <f t="shared" ca="1" si="247"/>
        <v>#DIV/0!</v>
      </c>
      <c r="Z114" s="174" t="e">
        <f t="shared" ca="1" si="247"/>
        <v>#DIV/0!</v>
      </c>
      <c r="AA114" s="174" t="e">
        <f t="shared" ref="AA114" ca="1" si="249">AA113/AA112</f>
        <v>#DIV/0!</v>
      </c>
      <c r="AB114" s="174" t="e">
        <f t="shared" ca="1" si="247"/>
        <v>#DIV/0!</v>
      </c>
      <c r="AC114" s="174" t="e">
        <f t="shared" ca="1" si="247"/>
        <v>#DIV/0!</v>
      </c>
      <c r="AD114" s="174" t="e">
        <f t="shared" ca="1" si="247"/>
        <v>#DIV/0!</v>
      </c>
      <c r="AE114" s="174" t="e">
        <f t="shared" ca="1" si="247"/>
        <v>#DIV/0!</v>
      </c>
      <c r="AF114" s="174" t="e">
        <f t="shared" ca="1" si="247"/>
        <v>#DIV/0!</v>
      </c>
      <c r="AG114" s="174" t="e">
        <f t="shared" ca="1" si="247"/>
        <v>#DIV/0!</v>
      </c>
      <c r="AH114" s="174" t="e">
        <f t="shared" ca="1" si="247"/>
        <v>#DIV/0!</v>
      </c>
      <c r="AI114" s="174" t="e">
        <f t="shared" ca="1" si="247"/>
        <v>#DIV/0!</v>
      </c>
      <c r="AJ114" s="174" t="e">
        <f t="shared" ca="1" si="247"/>
        <v>#DIV/0!</v>
      </c>
      <c r="AK114" s="174" t="e">
        <f t="shared" ca="1" si="247"/>
        <v>#DIV/0!</v>
      </c>
      <c r="AL114" s="174" t="e">
        <f t="shared" ca="1" si="247"/>
        <v>#DIV/0!</v>
      </c>
      <c r="AM114" s="174" t="e">
        <f t="shared" ca="1" si="247"/>
        <v>#DIV/0!</v>
      </c>
      <c r="AN114" s="174" t="e">
        <f t="shared" ca="1" si="247"/>
        <v>#DIV/0!</v>
      </c>
      <c r="AO114" s="174" t="e">
        <f t="shared" ref="AO114" ca="1" si="250">AO113/AO112</f>
        <v>#DIV/0!</v>
      </c>
      <c r="AP114" s="174" t="e">
        <f t="shared" ca="1" si="247"/>
        <v>#DIV/0!</v>
      </c>
      <c r="AQ114" s="174" t="e">
        <f t="shared" ca="1" si="247"/>
        <v>#DIV/0!</v>
      </c>
      <c r="AR114" s="174" t="e">
        <f t="shared" ca="1" si="247"/>
        <v>#DIV/0!</v>
      </c>
      <c r="AS114" s="174" t="e">
        <f t="shared" ca="1" si="247"/>
        <v>#DIV/0!</v>
      </c>
      <c r="AT114" s="174" t="e">
        <f t="shared" ca="1" si="247"/>
        <v>#DIV/0!</v>
      </c>
      <c r="AU114" s="174" t="e">
        <f t="shared" ca="1" si="247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251">G21/(G14+G16)</f>
        <v>#DIV/0!</v>
      </c>
      <c r="H117" s="174" t="e">
        <f t="shared" si="251"/>
        <v>#DIV/0!</v>
      </c>
      <c r="I117" s="174" t="e">
        <f t="shared" si="251"/>
        <v>#DIV/0!</v>
      </c>
      <c r="J117" s="174" t="e">
        <f t="shared" si="251"/>
        <v>#DIV/0!</v>
      </c>
      <c r="K117" s="174" t="e">
        <f t="shared" si="251"/>
        <v>#DIV/0!</v>
      </c>
      <c r="L117" s="174" t="e">
        <f t="shared" si="251"/>
        <v>#DIV/0!</v>
      </c>
      <c r="M117" s="174" t="e">
        <f t="shared" ref="M117" si="252">M21/(M14+M16)</f>
        <v>#DIV/0!</v>
      </c>
      <c r="N117" s="174" t="e">
        <f t="shared" si="251"/>
        <v>#DIV/0!</v>
      </c>
      <c r="O117" s="174" t="e">
        <f t="shared" si="251"/>
        <v>#DIV/0!</v>
      </c>
      <c r="P117" s="174" t="e">
        <f t="shared" si="251"/>
        <v>#DIV/0!</v>
      </c>
      <c r="Q117" s="174" t="e">
        <f t="shared" si="251"/>
        <v>#DIV/0!</v>
      </c>
      <c r="R117" s="174" t="e">
        <f t="shared" si="251"/>
        <v>#DIV/0!</v>
      </c>
      <c r="S117" s="174" t="e">
        <f t="shared" si="251"/>
        <v>#DIV/0!</v>
      </c>
      <c r="T117" s="174" t="e">
        <f t="shared" si="251"/>
        <v>#DIV/0!</v>
      </c>
      <c r="U117" s="174" t="e">
        <f t="shared" si="251"/>
        <v>#DIV/0!</v>
      </c>
      <c r="V117" s="174" t="e">
        <f t="shared" si="251"/>
        <v>#DIV/0!</v>
      </c>
      <c r="W117" s="174" t="e">
        <f t="shared" si="251"/>
        <v>#DIV/0!</v>
      </c>
      <c r="X117" s="174" t="e">
        <f t="shared" si="251"/>
        <v>#DIV/0!</v>
      </c>
      <c r="Y117" s="174" t="e">
        <f t="shared" si="251"/>
        <v>#DIV/0!</v>
      </c>
      <c r="Z117" s="174" t="e">
        <f t="shared" si="251"/>
        <v>#DIV/0!</v>
      </c>
      <c r="AA117" s="174" t="e">
        <f t="shared" ref="AA117" si="253">AA21/(AA14+AA16)</f>
        <v>#DIV/0!</v>
      </c>
      <c r="AB117" s="174" t="e">
        <f t="shared" si="251"/>
        <v>#DIV/0!</v>
      </c>
      <c r="AC117" s="174" t="e">
        <f t="shared" si="251"/>
        <v>#DIV/0!</v>
      </c>
      <c r="AD117" s="174" t="e">
        <f t="shared" si="251"/>
        <v>#DIV/0!</v>
      </c>
      <c r="AE117" s="174" t="e">
        <f t="shared" si="251"/>
        <v>#DIV/0!</v>
      </c>
      <c r="AF117" s="174" t="e">
        <f t="shared" si="251"/>
        <v>#DIV/0!</v>
      </c>
      <c r="AG117" s="174" t="e">
        <f t="shared" si="251"/>
        <v>#DIV/0!</v>
      </c>
      <c r="AH117" s="174" t="e">
        <f t="shared" si="251"/>
        <v>#DIV/0!</v>
      </c>
      <c r="AI117" s="174" t="e">
        <f t="shared" si="251"/>
        <v>#DIV/0!</v>
      </c>
      <c r="AJ117" s="174" t="e">
        <f t="shared" si="251"/>
        <v>#DIV/0!</v>
      </c>
      <c r="AK117" s="174" t="e">
        <f t="shared" si="251"/>
        <v>#DIV/0!</v>
      </c>
      <c r="AL117" s="174" t="e">
        <f t="shared" si="251"/>
        <v>#DIV/0!</v>
      </c>
      <c r="AM117" s="174" t="e">
        <f t="shared" si="251"/>
        <v>#DIV/0!</v>
      </c>
      <c r="AN117" s="174" t="e">
        <f t="shared" si="251"/>
        <v>#DIV/0!</v>
      </c>
      <c r="AO117" s="174" t="e">
        <f t="shared" ref="AO117" si="254">AO21/(AO14+AO16)</f>
        <v>#DIV/0!</v>
      </c>
      <c r="AP117" s="174" t="e">
        <f t="shared" si="251"/>
        <v>#DIV/0!</v>
      </c>
      <c r="AQ117" s="174" t="e">
        <f t="shared" si="251"/>
        <v>#DIV/0!</v>
      </c>
      <c r="AR117" s="174" t="e">
        <f t="shared" si="251"/>
        <v>#DIV/0!</v>
      </c>
      <c r="AS117" s="174" t="e">
        <f t="shared" si="251"/>
        <v>#DIV/0!</v>
      </c>
      <c r="AT117" s="174" t="e">
        <f t="shared" si="251"/>
        <v>#DIV/0!</v>
      </c>
      <c r="AU117" s="174" t="e">
        <f t="shared" si="251"/>
        <v>#DIV/0!</v>
      </c>
    </row>
  </sheetData>
  <sheetProtection algorithmName="SHA-256" hashValue="tefIb7elyvgNgn/XDBh/3eL20ahjPC7R+cVzICoLN8o=" saltValue="0csod2SOumDLKKss6GvHz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9479" priority="2028">
      <formula>NOT(F42=0)</formula>
    </cfRule>
  </conditionalFormatting>
  <conditionalFormatting sqref="H42 N42 K42">
    <cfRule type="expression" dxfId="9478" priority="2027">
      <formula>NOT(H42=0)</formula>
    </cfRule>
  </conditionalFormatting>
  <conditionalFormatting sqref="L42">
    <cfRule type="expression" dxfId="9477" priority="2026">
      <formula>NOT(L42=0)</formula>
    </cfRule>
  </conditionalFormatting>
  <conditionalFormatting sqref="Q42 S42">
    <cfRule type="expression" dxfId="9476" priority="1936">
      <formula>NOT(Q42=0)</formula>
    </cfRule>
  </conditionalFormatting>
  <conditionalFormatting sqref="I42:J42">
    <cfRule type="expression" dxfId="9475" priority="1784">
      <formula>NOT(I42=0)</formula>
    </cfRule>
  </conditionalFormatting>
  <conditionalFormatting sqref="G42">
    <cfRule type="expression" dxfId="9474" priority="1754">
      <formula>NOT(G42=0)</formula>
    </cfRule>
  </conditionalFormatting>
  <conditionalFormatting sqref="F74">
    <cfRule type="expression" dxfId="9473" priority="1527">
      <formula>NOT(F74=0)</formula>
    </cfRule>
  </conditionalFormatting>
  <conditionalFormatting sqref="H74 N74 K74">
    <cfRule type="expression" dxfId="9472" priority="1526">
      <formula>NOT(H74=0)</formula>
    </cfRule>
  </conditionalFormatting>
  <conditionalFormatting sqref="L74">
    <cfRule type="expression" dxfId="9471" priority="1525">
      <formula>NOT(L74=0)</formula>
    </cfRule>
  </conditionalFormatting>
  <conditionalFormatting sqref="Q74 S74">
    <cfRule type="expression" dxfId="9470" priority="1516">
      <formula>NOT(Q74=0)</formula>
    </cfRule>
  </conditionalFormatting>
  <conditionalFormatting sqref="I74:J74">
    <cfRule type="expression" dxfId="9469" priority="1507">
      <formula>NOT(I74=0)</formula>
    </cfRule>
  </conditionalFormatting>
  <conditionalFormatting sqref="G74">
    <cfRule type="expression" dxfId="9468" priority="1498">
      <formula>NOT(G74=0)</formula>
    </cfRule>
  </conditionalFormatting>
  <conditionalFormatting sqref="T42">
    <cfRule type="expression" dxfId="9467" priority="964">
      <formula>NOT(T42=0)</formula>
    </cfRule>
  </conditionalFormatting>
  <conditionalFormatting sqref="V42 AB42 Y42">
    <cfRule type="expression" dxfId="9466" priority="963">
      <formula>NOT(V42=0)</formula>
    </cfRule>
  </conditionalFormatting>
  <conditionalFormatting sqref="Z42">
    <cfRule type="expression" dxfId="9465" priority="962">
      <formula>NOT(Z42=0)</formula>
    </cfRule>
  </conditionalFormatting>
  <conditionalFormatting sqref="AE42 AG42">
    <cfRule type="expression" dxfId="9464" priority="953">
      <formula>NOT(AE42=0)</formula>
    </cfRule>
  </conditionalFormatting>
  <conditionalFormatting sqref="W42:X42">
    <cfRule type="expression" dxfId="9463" priority="944">
      <formula>NOT(W42=0)</formula>
    </cfRule>
  </conditionalFormatting>
  <conditionalFormatting sqref="U42">
    <cfRule type="expression" dxfId="9462" priority="935">
      <formula>NOT(U42=0)</formula>
    </cfRule>
  </conditionalFormatting>
  <conditionalFormatting sqref="T74">
    <cfRule type="expression" dxfId="9461" priority="877">
      <formula>NOT(T74=0)</formula>
    </cfRule>
  </conditionalFormatting>
  <conditionalFormatting sqref="V74 AB74 Y74">
    <cfRule type="expression" dxfId="9460" priority="876">
      <formula>NOT(V74=0)</formula>
    </cfRule>
  </conditionalFormatting>
  <conditionalFormatting sqref="Z74">
    <cfRule type="expression" dxfId="9459" priority="875">
      <formula>NOT(Z74=0)</formula>
    </cfRule>
  </conditionalFormatting>
  <conditionalFormatting sqref="AE74 AG74">
    <cfRule type="expression" dxfId="9458" priority="866">
      <formula>NOT(AE74=0)</formula>
    </cfRule>
  </conditionalFormatting>
  <conditionalFormatting sqref="W74:X74">
    <cfRule type="expression" dxfId="9457" priority="857">
      <formula>NOT(W74=0)</formula>
    </cfRule>
  </conditionalFormatting>
  <conditionalFormatting sqref="U74">
    <cfRule type="expression" dxfId="9456" priority="848">
      <formula>NOT(U74=0)</formula>
    </cfRule>
  </conditionalFormatting>
  <conditionalFormatting sqref="AH42">
    <cfRule type="expression" dxfId="9455" priority="774">
      <formula>NOT(AH42=0)</formula>
    </cfRule>
  </conditionalFormatting>
  <conditionalFormatting sqref="AJ42 AP42 AM42">
    <cfRule type="expression" dxfId="9454" priority="773">
      <formula>NOT(AJ42=0)</formula>
    </cfRule>
  </conditionalFormatting>
  <conditionalFormatting sqref="AN42">
    <cfRule type="expression" dxfId="9453" priority="772">
      <formula>NOT(AN42=0)</formula>
    </cfRule>
  </conditionalFormatting>
  <conditionalFormatting sqref="AS42 AU42">
    <cfRule type="expression" dxfId="9452" priority="763">
      <formula>NOT(AS42=0)</formula>
    </cfRule>
  </conditionalFormatting>
  <conditionalFormatting sqref="AK42:AL42">
    <cfRule type="expression" dxfId="9451" priority="754">
      <formula>NOT(AK42=0)</formula>
    </cfRule>
  </conditionalFormatting>
  <conditionalFormatting sqref="AI42">
    <cfRule type="expression" dxfId="9450" priority="745">
      <formula>NOT(AI42=0)</formula>
    </cfRule>
  </conditionalFormatting>
  <conditionalFormatting sqref="AH74">
    <cfRule type="expression" dxfId="9449" priority="687">
      <formula>NOT(AH74=0)</formula>
    </cfRule>
  </conditionalFormatting>
  <conditionalFormatting sqref="AJ74 AP74 AM74">
    <cfRule type="expression" dxfId="9448" priority="686">
      <formula>NOT(AJ74=0)</formula>
    </cfRule>
  </conditionalFormatting>
  <conditionalFormatting sqref="AN74">
    <cfRule type="expression" dxfId="9447" priority="685">
      <formula>NOT(AN74=0)</formula>
    </cfRule>
  </conditionalFormatting>
  <conditionalFormatting sqref="AS74 AU74">
    <cfRule type="expression" dxfId="9446" priority="676">
      <formula>NOT(AS74=0)</formula>
    </cfRule>
  </conditionalFormatting>
  <conditionalFormatting sqref="AK74:AL74">
    <cfRule type="expression" dxfId="9445" priority="667">
      <formula>NOT(AK74=0)</formula>
    </cfRule>
  </conditionalFormatting>
  <conditionalFormatting sqref="AI74">
    <cfRule type="expression" dxfId="9444" priority="658">
      <formula>NOT(AI74=0)</formula>
    </cfRule>
  </conditionalFormatting>
  <conditionalFormatting sqref="O42:P42">
    <cfRule type="expression" dxfId="9443" priority="616">
      <formula>NOT(O42=0)</formula>
    </cfRule>
  </conditionalFormatting>
  <conditionalFormatting sqref="O74:P74">
    <cfRule type="expression" dxfId="9442" priority="605">
      <formula>NOT(O74=0)</formula>
    </cfRule>
  </conditionalFormatting>
  <conditionalFormatting sqref="R42">
    <cfRule type="expression" dxfId="9441" priority="592">
      <formula>NOT(R42=0)</formula>
    </cfRule>
  </conditionalFormatting>
  <conditionalFormatting sqref="R74">
    <cfRule type="expression" dxfId="9440" priority="581">
      <formula>NOT(R74=0)</formula>
    </cfRule>
  </conditionalFormatting>
  <conditionalFormatting sqref="AC42:AD42">
    <cfRule type="expression" dxfId="9439" priority="568">
      <formula>NOT(AC42=0)</formula>
    </cfRule>
  </conditionalFormatting>
  <conditionalFormatting sqref="AC74:AD74">
    <cfRule type="expression" dxfId="9438" priority="557">
      <formula>NOT(AC74=0)</formula>
    </cfRule>
  </conditionalFormatting>
  <conditionalFormatting sqref="AF42">
    <cfRule type="expression" dxfId="9437" priority="544">
      <formula>NOT(AF42=0)</formula>
    </cfRule>
  </conditionalFormatting>
  <conditionalFormatting sqref="AF74">
    <cfRule type="expression" dxfId="9436" priority="533">
      <formula>NOT(AF74=0)</formula>
    </cfRule>
  </conditionalFormatting>
  <conditionalFormatting sqref="AQ42:AR42">
    <cfRule type="expression" dxfId="9435" priority="520">
      <formula>NOT(AQ42=0)</formula>
    </cfRule>
  </conditionalFormatting>
  <conditionalFormatting sqref="AQ74:AR74">
    <cfRule type="expression" dxfId="9434" priority="509">
      <formula>NOT(AQ74=0)</formula>
    </cfRule>
  </conditionalFormatting>
  <conditionalFormatting sqref="AT42">
    <cfRule type="expression" dxfId="9433" priority="496">
      <formula>NOT(AT42=0)</formula>
    </cfRule>
  </conditionalFormatting>
  <conditionalFormatting sqref="AT74">
    <cfRule type="expression" dxfId="9432" priority="485">
      <formula>NOT(AT74=0)</formula>
    </cfRule>
  </conditionalFormatting>
  <conditionalFormatting sqref="M42">
    <cfRule type="expression" dxfId="9431" priority="333">
      <formula>NOT(M42=0)</formula>
    </cfRule>
  </conditionalFormatting>
  <conditionalFormatting sqref="M74">
    <cfRule type="expression" dxfId="9430" priority="332">
      <formula>NOT(M74=0)</formula>
    </cfRule>
  </conditionalFormatting>
  <conditionalFormatting sqref="AA42">
    <cfRule type="expression" dxfId="9429" priority="294">
      <formula>NOT(AA42=0)</formula>
    </cfRule>
  </conditionalFormatting>
  <conditionalFormatting sqref="AA74">
    <cfRule type="expression" dxfId="9428" priority="293">
      <formula>NOT(AA74=0)</formula>
    </cfRule>
  </conditionalFormatting>
  <conditionalFormatting sqref="AO42">
    <cfRule type="expression" dxfId="9427" priority="258">
      <formula>NOT(AO42=0)</formula>
    </cfRule>
  </conditionalFormatting>
  <conditionalFormatting sqref="AO74">
    <cfRule type="expression" dxfId="9426" priority="257">
      <formula>NOT(AO74=0)</formula>
    </cfRule>
  </conditionalFormatting>
  <conditionalFormatting sqref="F75">
    <cfRule type="expression" dxfId="9425" priority="256">
      <formula>F74=0</formula>
    </cfRule>
  </conditionalFormatting>
  <conditionalFormatting sqref="G75:AU75">
    <cfRule type="expression" dxfId="9424" priority="255">
      <formula>G74=0</formula>
    </cfRule>
  </conditionalFormatting>
  <conditionalFormatting sqref="F43">
    <cfRule type="expression" dxfId="9423" priority="254">
      <formula>F42=0</formula>
    </cfRule>
  </conditionalFormatting>
  <conditionalFormatting sqref="G43:AU43">
    <cfRule type="expression" dxfId="9422" priority="253">
      <formula>G42=0</formula>
    </cfRule>
  </conditionalFormatting>
  <conditionalFormatting sqref="F14">
    <cfRule type="expression" dxfId="9421" priority="4707" stopIfTrue="1">
      <formula>LEN(TRIM($F$14))=0</formula>
    </cfRule>
  </conditionalFormatting>
  <conditionalFormatting sqref="G14">
    <cfRule type="expression" dxfId="9420" priority="4708" stopIfTrue="1">
      <formula>LEN(TRIM($G$14))=0</formula>
    </cfRule>
  </conditionalFormatting>
  <conditionalFormatting sqref="H14">
    <cfRule type="expression" dxfId="9419" priority="4709" stopIfTrue="1">
      <formula>LEN(TRIM($H$14))=0</formula>
    </cfRule>
  </conditionalFormatting>
  <conditionalFormatting sqref="I14">
    <cfRule type="expression" dxfId="9418" priority="4710" stopIfTrue="1">
      <formula>LEN(TRIM($I$14))=0</formula>
    </cfRule>
  </conditionalFormatting>
  <conditionalFormatting sqref="J14">
    <cfRule type="expression" dxfId="9417" priority="4711" stopIfTrue="1">
      <formula>LEN(TRIM($J$14))=0</formula>
    </cfRule>
  </conditionalFormatting>
  <conditionalFormatting sqref="K14">
    <cfRule type="expression" dxfId="9416" priority="4712" stopIfTrue="1">
      <formula>LEN(TRIM($K$14))=0</formula>
    </cfRule>
  </conditionalFormatting>
  <conditionalFormatting sqref="L14">
    <cfRule type="expression" dxfId="9415" priority="4713" stopIfTrue="1">
      <formula>LEN(TRIM($L$14))=0</formula>
    </cfRule>
  </conditionalFormatting>
  <conditionalFormatting sqref="M14">
    <cfRule type="expression" dxfId="9414" priority="4714" stopIfTrue="1">
      <formula>LEN(TRIM($M$14))=0</formula>
    </cfRule>
  </conditionalFormatting>
  <conditionalFormatting sqref="N14">
    <cfRule type="expression" dxfId="9413" priority="4715" stopIfTrue="1">
      <formula>LEN(TRIM($N$14))=0</formula>
    </cfRule>
  </conditionalFormatting>
  <conditionalFormatting sqref="O14">
    <cfRule type="expression" dxfId="9412" priority="4716" stopIfTrue="1">
      <formula>LEN(TRIM($O$14))=0</formula>
    </cfRule>
  </conditionalFormatting>
  <conditionalFormatting sqref="P14">
    <cfRule type="expression" dxfId="9411" priority="4717" stopIfTrue="1">
      <formula>LEN(TRIM($P$14))=0</formula>
    </cfRule>
  </conditionalFormatting>
  <conditionalFormatting sqref="Q14">
    <cfRule type="expression" dxfId="9410" priority="4718" stopIfTrue="1">
      <formula>LEN(TRIM($Q$14))=0</formula>
    </cfRule>
  </conditionalFormatting>
  <conditionalFormatting sqref="R14">
    <cfRule type="expression" dxfId="9409" priority="4719" stopIfTrue="1">
      <formula>LEN(TRIM($R$14))=0</formula>
    </cfRule>
  </conditionalFormatting>
  <conditionalFormatting sqref="S14">
    <cfRule type="expression" dxfId="9408" priority="4720" stopIfTrue="1">
      <formula>LEN(TRIM($S$14))=0</formula>
    </cfRule>
  </conditionalFormatting>
  <conditionalFormatting sqref="T14">
    <cfRule type="expression" dxfId="9407" priority="4721" stopIfTrue="1">
      <formula>LEN(TRIM($T$14))=0</formula>
    </cfRule>
  </conditionalFormatting>
  <conditionalFormatting sqref="U14">
    <cfRule type="expression" dxfId="9406" priority="4722" stopIfTrue="1">
      <formula>LEN(TRIM($U$14))=0</formula>
    </cfRule>
  </conditionalFormatting>
  <conditionalFormatting sqref="V14">
    <cfRule type="expression" dxfId="9405" priority="4723" stopIfTrue="1">
      <formula>LEN(TRIM($V$14))=0</formula>
    </cfRule>
  </conditionalFormatting>
  <conditionalFormatting sqref="W14">
    <cfRule type="expression" dxfId="9404" priority="4724" stopIfTrue="1">
      <formula>LEN(TRIM($W$14))=0</formula>
    </cfRule>
  </conditionalFormatting>
  <conditionalFormatting sqref="X14">
    <cfRule type="expression" dxfId="9403" priority="4725" stopIfTrue="1">
      <formula>LEN(TRIM($X$14))=0</formula>
    </cfRule>
  </conditionalFormatting>
  <conditionalFormatting sqref="Y14">
    <cfRule type="expression" dxfId="9402" priority="4726" stopIfTrue="1">
      <formula>LEN(TRIM($Y$14))=0</formula>
    </cfRule>
  </conditionalFormatting>
  <conditionalFormatting sqref="Z14">
    <cfRule type="expression" dxfId="9401" priority="4727" stopIfTrue="1">
      <formula>LEN(TRIM($Z$14))=0</formula>
    </cfRule>
  </conditionalFormatting>
  <conditionalFormatting sqref="AA14">
    <cfRule type="expression" dxfId="9400" priority="4728" stopIfTrue="1">
      <formula>LEN(TRIM($AA$14))=0</formula>
    </cfRule>
  </conditionalFormatting>
  <conditionalFormatting sqref="AB14">
    <cfRule type="expression" dxfId="9399" priority="4729" stopIfTrue="1">
      <formula>LEN(TRIM($AB$14))=0</formula>
    </cfRule>
  </conditionalFormatting>
  <conditionalFormatting sqref="AC14">
    <cfRule type="expression" dxfId="9398" priority="4730" stopIfTrue="1">
      <formula>LEN(TRIM($AC$14))=0</formula>
    </cfRule>
  </conditionalFormatting>
  <conditionalFormatting sqref="AD14">
    <cfRule type="expression" dxfId="9397" priority="4731" stopIfTrue="1">
      <formula>LEN(TRIM($AD$14))=0</formula>
    </cfRule>
  </conditionalFormatting>
  <conditionalFormatting sqref="AE14">
    <cfRule type="expression" dxfId="9396" priority="4732" stopIfTrue="1">
      <formula>LEN(TRIM($AE$14))=0</formula>
    </cfRule>
  </conditionalFormatting>
  <conditionalFormatting sqref="AF14">
    <cfRule type="expression" dxfId="9395" priority="4733" stopIfTrue="1">
      <formula>LEN(TRIM($AF$14))=0</formula>
    </cfRule>
  </conditionalFormatting>
  <conditionalFormatting sqref="AG14">
    <cfRule type="expression" dxfId="9394" priority="4734" stopIfTrue="1">
      <formula>LEN(TRIM($AG$14))=0</formula>
    </cfRule>
  </conditionalFormatting>
  <conditionalFormatting sqref="AH14">
    <cfRule type="expression" dxfId="9393" priority="4735" stopIfTrue="1">
      <formula>LEN(TRIM($AH$14))=0</formula>
    </cfRule>
  </conditionalFormatting>
  <conditionalFormatting sqref="AI14">
    <cfRule type="expression" dxfId="9392" priority="4736" stopIfTrue="1">
      <formula>LEN(TRIM($AI$14))=0</formula>
    </cfRule>
  </conditionalFormatting>
  <conditionalFormatting sqref="AJ14">
    <cfRule type="expression" dxfId="9391" priority="4737" stopIfTrue="1">
      <formula>LEN(TRIM($AJ$14))=0</formula>
    </cfRule>
  </conditionalFormatting>
  <conditionalFormatting sqref="AK14">
    <cfRule type="expression" dxfId="9390" priority="4738" stopIfTrue="1">
      <formula>LEN(TRIM($AK$14))=0</formula>
    </cfRule>
  </conditionalFormatting>
  <conditionalFormatting sqref="AL14">
    <cfRule type="expression" dxfId="9389" priority="4739" stopIfTrue="1">
      <formula>LEN(TRIM($AL$14))=0</formula>
    </cfRule>
  </conditionalFormatting>
  <conditionalFormatting sqref="AM14">
    <cfRule type="expression" dxfId="9388" priority="4740" stopIfTrue="1">
      <formula>LEN(TRIM($AM$14))=0</formula>
    </cfRule>
  </conditionalFormatting>
  <conditionalFormatting sqref="AN14">
    <cfRule type="expression" dxfId="9387" priority="4741" stopIfTrue="1">
      <formula>LEN(TRIM($AN$14))=0</formula>
    </cfRule>
  </conditionalFormatting>
  <conditionalFormatting sqref="AO14">
    <cfRule type="expression" dxfId="9386" priority="4742" stopIfTrue="1">
      <formula>LEN(TRIM($AO$14))=0</formula>
    </cfRule>
  </conditionalFormatting>
  <conditionalFormatting sqref="AP14">
    <cfRule type="expression" dxfId="9385" priority="4743" stopIfTrue="1">
      <formula>LEN(TRIM($AP$14))=0</formula>
    </cfRule>
  </conditionalFormatting>
  <conditionalFormatting sqref="AQ14">
    <cfRule type="expression" dxfId="9384" priority="4744" stopIfTrue="1">
      <formula>LEN(TRIM($AQ$14))=0</formula>
    </cfRule>
  </conditionalFormatting>
  <conditionalFormatting sqref="AR14">
    <cfRule type="expression" dxfId="9383" priority="4745" stopIfTrue="1">
      <formula>LEN(TRIM($AR$14))=0</formula>
    </cfRule>
  </conditionalFormatting>
  <conditionalFormatting sqref="AS14">
    <cfRule type="expression" dxfId="9382" priority="4746" stopIfTrue="1">
      <formula>LEN(TRIM($AS$14))=0</formula>
    </cfRule>
  </conditionalFormatting>
  <conditionalFormatting sqref="AT14">
    <cfRule type="expression" dxfId="9381" priority="4747" stopIfTrue="1">
      <formula>LEN(TRIM($AT$14))=0</formula>
    </cfRule>
  </conditionalFormatting>
  <conditionalFormatting sqref="AU14">
    <cfRule type="expression" dxfId="9380" priority="4748" stopIfTrue="1">
      <formula>LEN(TRIM($AU$14))=0</formula>
    </cfRule>
  </conditionalFormatting>
  <conditionalFormatting sqref="F17">
    <cfRule type="expression" dxfId="9379" priority="4749" stopIfTrue="1">
      <formula>LEN(TRIM($F$17))=0</formula>
    </cfRule>
  </conditionalFormatting>
  <conditionalFormatting sqref="G17">
    <cfRule type="expression" dxfId="9378" priority="4750" stopIfTrue="1">
      <formula>LEN(TRIM($G$17))=0</formula>
    </cfRule>
  </conditionalFormatting>
  <conditionalFormatting sqref="H17">
    <cfRule type="expression" dxfId="9377" priority="4751" stopIfTrue="1">
      <formula>LEN(TRIM($H$17))=0</formula>
    </cfRule>
  </conditionalFormatting>
  <conditionalFormatting sqref="I17">
    <cfRule type="expression" dxfId="9376" priority="4752" stopIfTrue="1">
      <formula>LEN(TRIM($I$17))=0</formula>
    </cfRule>
  </conditionalFormatting>
  <conditionalFormatting sqref="J17">
    <cfRule type="expression" dxfId="9375" priority="4753" stopIfTrue="1">
      <formula>LEN(TRIM($J$17))=0</formula>
    </cfRule>
  </conditionalFormatting>
  <conditionalFormatting sqref="K17">
    <cfRule type="expression" dxfId="9374" priority="4754" stopIfTrue="1">
      <formula>LEN(TRIM($K$17))=0</formula>
    </cfRule>
  </conditionalFormatting>
  <conditionalFormatting sqref="L17">
    <cfRule type="expression" dxfId="9373" priority="4755" stopIfTrue="1">
      <formula>LEN(TRIM($L$17))=0</formula>
    </cfRule>
  </conditionalFormatting>
  <conditionalFormatting sqref="M17">
    <cfRule type="expression" dxfId="9372" priority="4756" stopIfTrue="1">
      <formula>LEN(TRIM($M$17))=0</formula>
    </cfRule>
  </conditionalFormatting>
  <conditionalFormatting sqref="N17">
    <cfRule type="expression" dxfId="9371" priority="4757" stopIfTrue="1">
      <formula>LEN(TRIM($N$17))=0</formula>
    </cfRule>
  </conditionalFormatting>
  <conditionalFormatting sqref="O17">
    <cfRule type="expression" dxfId="9370" priority="4758" stopIfTrue="1">
      <formula>LEN(TRIM($O$17))=0</formula>
    </cfRule>
  </conditionalFormatting>
  <conditionalFormatting sqref="P17">
    <cfRule type="expression" dxfId="9369" priority="4759" stopIfTrue="1">
      <formula>LEN(TRIM($P$17))=0</formula>
    </cfRule>
  </conditionalFormatting>
  <conditionalFormatting sqref="Q17">
    <cfRule type="expression" dxfId="9368" priority="4760" stopIfTrue="1">
      <formula>LEN(TRIM($Q$17))=0</formula>
    </cfRule>
  </conditionalFormatting>
  <conditionalFormatting sqref="R17">
    <cfRule type="expression" dxfId="9367" priority="4761" stopIfTrue="1">
      <formula>LEN(TRIM($R$17))=0</formula>
    </cfRule>
  </conditionalFormatting>
  <conditionalFormatting sqref="S17">
    <cfRule type="expression" dxfId="9366" priority="4762" stopIfTrue="1">
      <formula>LEN(TRIM($S$17))=0</formula>
    </cfRule>
  </conditionalFormatting>
  <conditionalFormatting sqref="T17">
    <cfRule type="expression" dxfId="9365" priority="4763" stopIfTrue="1">
      <formula>LEN(TRIM($T$17))=0</formula>
    </cfRule>
  </conditionalFormatting>
  <conditionalFormatting sqref="U17">
    <cfRule type="expression" dxfId="9364" priority="4764" stopIfTrue="1">
      <formula>LEN(TRIM($U$17))=0</formula>
    </cfRule>
  </conditionalFormatting>
  <conditionalFormatting sqref="V17">
    <cfRule type="expression" dxfId="9363" priority="4765" stopIfTrue="1">
      <formula>LEN(TRIM($V$17))=0</formula>
    </cfRule>
  </conditionalFormatting>
  <conditionalFormatting sqref="W17">
    <cfRule type="expression" dxfId="9362" priority="4766" stopIfTrue="1">
      <formula>LEN(TRIM($W$17))=0</formula>
    </cfRule>
  </conditionalFormatting>
  <conditionalFormatting sqref="X17">
    <cfRule type="expression" dxfId="9361" priority="4767" stopIfTrue="1">
      <formula>LEN(TRIM($X$17))=0</formula>
    </cfRule>
  </conditionalFormatting>
  <conditionalFormatting sqref="Y17">
    <cfRule type="expression" dxfId="9360" priority="4768" stopIfTrue="1">
      <formula>LEN(TRIM($Y$17))=0</formula>
    </cfRule>
  </conditionalFormatting>
  <conditionalFormatting sqref="Z17">
    <cfRule type="expression" dxfId="9359" priority="4769" stopIfTrue="1">
      <formula>LEN(TRIM($Z$17))=0</formula>
    </cfRule>
  </conditionalFormatting>
  <conditionalFormatting sqref="AA17">
    <cfRule type="expression" dxfId="9358" priority="4770" stopIfTrue="1">
      <formula>LEN(TRIM($AA$17))=0</formula>
    </cfRule>
  </conditionalFormatting>
  <conditionalFormatting sqref="AB17">
    <cfRule type="expression" dxfId="9357" priority="4771" stopIfTrue="1">
      <formula>LEN(TRIM($AB$17))=0</formula>
    </cfRule>
  </conditionalFormatting>
  <conditionalFormatting sqref="AC17">
    <cfRule type="expression" dxfId="9356" priority="4772" stopIfTrue="1">
      <formula>LEN(TRIM($AC$17))=0</formula>
    </cfRule>
  </conditionalFormatting>
  <conditionalFormatting sqref="AD17">
    <cfRule type="expression" dxfId="9355" priority="4773" stopIfTrue="1">
      <formula>LEN(TRIM($AD$17))=0</formula>
    </cfRule>
  </conditionalFormatting>
  <conditionalFormatting sqref="AE17">
    <cfRule type="expression" dxfId="9354" priority="4774" stopIfTrue="1">
      <formula>LEN(TRIM($AE$17))=0</formula>
    </cfRule>
  </conditionalFormatting>
  <conditionalFormatting sqref="AF17">
    <cfRule type="expression" dxfId="9353" priority="4775" stopIfTrue="1">
      <formula>LEN(TRIM($AF$17))=0</formula>
    </cfRule>
  </conditionalFormatting>
  <conditionalFormatting sqref="AG17">
    <cfRule type="expression" dxfId="9352" priority="4776" stopIfTrue="1">
      <formula>LEN(TRIM($AG$17))=0</formula>
    </cfRule>
  </conditionalFormatting>
  <conditionalFormatting sqref="AH17">
    <cfRule type="expression" dxfId="9351" priority="4777" stopIfTrue="1">
      <formula>LEN(TRIM($AH$17))=0</formula>
    </cfRule>
  </conditionalFormatting>
  <conditionalFormatting sqref="AI17">
    <cfRule type="expression" dxfId="9350" priority="4778" stopIfTrue="1">
      <formula>LEN(TRIM($AI$17))=0</formula>
    </cfRule>
  </conditionalFormatting>
  <conditionalFormatting sqref="AJ17">
    <cfRule type="expression" dxfId="9349" priority="4779" stopIfTrue="1">
      <formula>LEN(TRIM($AJ$17))=0</formula>
    </cfRule>
  </conditionalFormatting>
  <conditionalFormatting sqref="AK17">
    <cfRule type="expression" dxfId="9348" priority="4780" stopIfTrue="1">
      <formula>LEN(TRIM($AK$17))=0</formula>
    </cfRule>
  </conditionalFormatting>
  <conditionalFormatting sqref="AL17">
    <cfRule type="expression" dxfId="9347" priority="4781" stopIfTrue="1">
      <formula>LEN(TRIM($AL$17))=0</formula>
    </cfRule>
  </conditionalFormatting>
  <conditionalFormatting sqref="AM17">
    <cfRule type="expression" dxfId="9346" priority="4782" stopIfTrue="1">
      <formula>LEN(TRIM($AM$17))=0</formula>
    </cfRule>
  </conditionalFormatting>
  <conditionalFormatting sqref="AN17">
    <cfRule type="expression" dxfId="9345" priority="4783" stopIfTrue="1">
      <formula>LEN(TRIM($AN$17))=0</formula>
    </cfRule>
  </conditionalFormatting>
  <conditionalFormatting sqref="AO17">
    <cfRule type="expression" dxfId="9344" priority="4784" stopIfTrue="1">
      <formula>LEN(TRIM($AO$17))=0</formula>
    </cfRule>
  </conditionalFormatting>
  <conditionalFormatting sqref="AP17">
    <cfRule type="expression" dxfId="9343" priority="4785" stopIfTrue="1">
      <formula>LEN(TRIM($AP$17))=0</formula>
    </cfRule>
  </conditionalFormatting>
  <conditionalFormatting sqref="AQ17">
    <cfRule type="expression" dxfId="9342" priority="4786" stopIfTrue="1">
      <formula>LEN(TRIM($AQ$17))=0</formula>
    </cfRule>
  </conditionalFormatting>
  <conditionalFormatting sqref="AR17">
    <cfRule type="expression" dxfId="9341" priority="4787" stopIfTrue="1">
      <formula>LEN(TRIM($AR$17))=0</formula>
    </cfRule>
  </conditionalFormatting>
  <conditionalFormatting sqref="AS17">
    <cfRule type="expression" dxfId="9340" priority="4788" stopIfTrue="1">
      <formula>LEN(TRIM($AS$17))=0</formula>
    </cfRule>
  </conditionalFormatting>
  <conditionalFormatting sqref="AT17">
    <cfRule type="expression" dxfId="9339" priority="4789" stopIfTrue="1">
      <formula>LEN(TRIM($AT$17))=0</formula>
    </cfRule>
  </conditionalFormatting>
  <conditionalFormatting sqref="AU17">
    <cfRule type="expression" dxfId="9338" priority="4790" stopIfTrue="1">
      <formula>LEN(TRIM($AU$17))=0</formula>
    </cfRule>
  </conditionalFormatting>
  <conditionalFormatting sqref="F18">
    <cfRule type="expression" dxfId="9337" priority="4791" stopIfTrue="1">
      <formula>LEN(TRIM($F$18))=0</formula>
    </cfRule>
  </conditionalFormatting>
  <conditionalFormatting sqref="G18">
    <cfRule type="expression" dxfId="9336" priority="4792" stopIfTrue="1">
      <formula>LEN(TRIM($G$18))=0</formula>
    </cfRule>
  </conditionalFormatting>
  <conditionalFormatting sqref="H18">
    <cfRule type="expression" dxfId="9335" priority="4793" stopIfTrue="1">
      <formula>LEN(TRIM($H$18))=0</formula>
    </cfRule>
  </conditionalFormatting>
  <conditionalFormatting sqref="I18">
    <cfRule type="expression" dxfId="9334" priority="4794" stopIfTrue="1">
      <formula>LEN(TRIM($I$18))=0</formula>
    </cfRule>
  </conditionalFormatting>
  <conditionalFormatting sqref="J18">
    <cfRule type="expression" dxfId="9333" priority="4795" stopIfTrue="1">
      <formula>LEN(TRIM($J$18))=0</formula>
    </cfRule>
  </conditionalFormatting>
  <conditionalFormatting sqref="K18">
    <cfRule type="expression" dxfId="9332" priority="4796" stopIfTrue="1">
      <formula>LEN(TRIM($K$18))=0</formula>
    </cfRule>
  </conditionalFormatting>
  <conditionalFormatting sqref="L18">
    <cfRule type="expression" dxfId="9331" priority="4797" stopIfTrue="1">
      <formula>LEN(TRIM($L$18))=0</formula>
    </cfRule>
  </conditionalFormatting>
  <conditionalFormatting sqref="M18">
    <cfRule type="expression" dxfId="9330" priority="4798" stopIfTrue="1">
      <formula>LEN(TRIM($M$18))=0</formula>
    </cfRule>
  </conditionalFormatting>
  <conditionalFormatting sqref="N18">
    <cfRule type="expression" dxfId="9329" priority="4799" stopIfTrue="1">
      <formula>LEN(TRIM($N$18))=0</formula>
    </cfRule>
  </conditionalFormatting>
  <conditionalFormatting sqref="O18">
    <cfRule type="expression" dxfId="9328" priority="4800" stopIfTrue="1">
      <formula>LEN(TRIM($O$18))=0</formula>
    </cfRule>
  </conditionalFormatting>
  <conditionalFormatting sqref="P18">
    <cfRule type="expression" dxfId="9327" priority="4801" stopIfTrue="1">
      <formula>LEN(TRIM($P$18))=0</formula>
    </cfRule>
  </conditionalFormatting>
  <conditionalFormatting sqref="Q18">
    <cfRule type="expression" dxfId="9326" priority="4802" stopIfTrue="1">
      <formula>LEN(TRIM($Q$18))=0</formula>
    </cfRule>
  </conditionalFormatting>
  <conditionalFormatting sqref="R18">
    <cfRule type="expression" dxfId="9325" priority="4803" stopIfTrue="1">
      <formula>LEN(TRIM($R$18))=0</formula>
    </cfRule>
  </conditionalFormatting>
  <conditionalFormatting sqref="S18">
    <cfRule type="expression" dxfId="9324" priority="4804" stopIfTrue="1">
      <formula>LEN(TRIM($S$18))=0</formula>
    </cfRule>
  </conditionalFormatting>
  <conditionalFormatting sqref="T18">
    <cfRule type="expression" dxfId="9323" priority="4805" stopIfTrue="1">
      <formula>LEN(TRIM($T$18))=0</formula>
    </cfRule>
  </conditionalFormatting>
  <conditionalFormatting sqref="U18">
    <cfRule type="expression" dxfId="9322" priority="4806" stopIfTrue="1">
      <formula>LEN(TRIM($U$18))=0</formula>
    </cfRule>
  </conditionalFormatting>
  <conditionalFormatting sqref="V18">
    <cfRule type="expression" dxfId="9321" priority="4807" stopIfTrue="1">
      <formula>LEN(TRIM($V$18))=0</formula>
    </cfRule>
  </conditionalFormatting>
  <conditionalFormatting sqref="W18">
    <cfRule type="expression" dxfId="9320" priority="4808" stopIfTrue="1">
      <formula>LEN(TRIM($W$18))=0</formula>
    </cfRule>
  </conditionalFormatting>
  <conditionalFormatting sqref="X18">
    <cfRule type="expression" dxfId="9319" priority="4809" stopIfTrue="1">
      <formula>LEN(TRIM($X$18))=0</formula>
    </cfRule>
  </conditionalFormatting>
  <conditionalFormatting sqref="Y18">
    <cfRule type="expression" dxfId="9318" priority="4810" stopIfTrue="1">
      <formula>LEN(TRIM($Y$18))=0</formula>
    </cfRule>
  </conditionalFormatting>
  <conditionalFormatting sqref="Z18">
    <cfRule type="expression" dxfId="9317" priority="4811" stopIfTrue="1">
      <formula>LEN(TRIM($Z$18))=0</formula>
    </cfRule>
  </conditionalFormatting>
  <conditionalFormatting sqref="AA18">
    <cfRule type="expression" dxfId="9316" priority="4812" stopIfTrue="1">
      <formula>LEN(TRIM($AA$18))=0</formula>
    </cfRule>
  </conditionalFormatting>
  <conditionalFormatting sqref="AB18">
    <cfRule type="expression" dxfId="9315" priority="4813" stopIfTrue="1">
      <formula>LEN(TRIM($AB$18))=0</formula>
    </cfRule>
  </conditionalFormatting>
  <conditionalFormatting sqref="AC18">
    <cfRule type="expression" dxfId="9314" priority="4814" stopIfTrue="1">
      <formula>LEN(TRIM($AC$18))=0</formula>
    </cfRule>
  </conditionalFormatting>
  <conditionalFormatting sqref="AD18">
    <cfRule type="expression" dxfId="9313" priority="4815" stopIfTrue="1">
      <formula>LEN(TRIM($AD$18))=0</formula>
    </cfRule>
  </conditionalFormatting>
  <conditionalFormatting sqref="AE18">
    <cfRule type="expression" dxfId="9312" priority="4816" stopIfTrue="1">
      <formula>LEN(TRIM($AE$18))=0</formula>
    </cfRule>
  </conditionalFormatting>
  <conditionalFormatting sqref="AF18">
    <cfRule type="expression" dxfId="9311" priority="4817" stopIfTrue="1">
      <formula>LEN(TRIM($AF$18))=0</formula>
    </cfRule>
  </conditionalFormatting>
  <conditionalFormatting sqref="AG18">
    <cfRule type="expression" dxfId="9310" priority="4818" stopIfTrue="1">
      <formula>LEN(TRIM($AG$18))=0</formula>
    </cfRule>
  </conditionalFormatting>
  <conditionalFormatting sqref="AH18">
    <cfRule type="expression" dxfId="9309" priority="4819" stopIfTrue="1">
      <formula>LEN(TRIM($AH$18))=0</formula>
    </cfRule>
  </conditionalFormatting>
  <conditionalFormatting sqref="AI18">
    <cfRule type="expression" dxfId="9308" priority="4820" stopIfTrue="1">
      <formula>LEN(TRIM($AI$18))=0</formula>
    </cfRule>
  </conditionalFormatting>
  <conditionalFormatting sqref="AJ18">
    <cfRule type="expression" dxfId="9307" priority="4821" stopIfTrue="1">
      <formula>LEN(TRIM($AJ$18))=0</formula>
    </cfRule>
  </conditionalFormatting>
  <conditionalFormatting sqref="AK18">
    <cfRule type="expression" dxfId="9306" priority="4822" stopIfTrue="1">
      <formula>LEN(TRIM($AK$18))=0</formula>
    </cfRule>
  </conditionalFormatting>
  <conditionalFormatting sqref="AL18">
    <cfRule type="expression" dxfId="9305" priority="4823" stopIfTrue="1">
      <formula>LEN(TRIM($AL$18))=0</formula>
    </cfRule>
  </conditionalFormatting>
  <conditionalFormatting sqref="AM18">
    <cfRule type="expression" dxfId="9304" priority="4824" stopIfTrue="1">
      <formula>LEN(TRIM($AM$18))=0</formula>
    </cfRule>
  </conditionalFormatting>
  <conditionalFormatting sqref="AN18">
    <cfRule type="expression" dxfId="9303" priority="4825" stopIfTrue="1">
      <formula>LEN(TRIM($AN$18))=0</formula>
    </cfRule>
  </conditionalFormatting>
  <conditionalFormatting sqref="AO18">
    <cfRule type="expression" dxfId="9302" priority="4826" stopIfTrue="1">
      <formula>LEN(TRIM($AO$18))=0</formula>
    </cfRule>
  </conditionalFormatting>
  <conditionalFormatting sqref="AP18">
    <cfRule type="expression" dxfId="9301" priority="4827" stopIfTrue="1">
      <formula>LEN(TRIM($AP$18))=0</formula>
    </cfRule>
  </conditionalFormatting>
  <conditionalFormatting sqref="AQ18">
    <cfRule type="expression" dxfId="9300" priority="4828" stopIfTrue="1">
      <formula>LEN(TRIM($AQ$18))=0</formula>
    </cfRule>
  </conditionalFormatting>
  <conditionalFormatting sqref="AR18">
    <cfRule type="expression" dxfId="9299" priority="4829" stopIfTrue="1">
      <formula>LEN(TRIM($AR$18))=0</formula>
    </cfRule>
  </conditionalFormatting>
  <conditionalFormatting sqref="AS18">
    <cfRule type="expression" dxfId="9298" priority="4830" stopIfTrue="1">
      <formula>LEN(TRIM($AS$18))=0</formula>
    </cfRule>
  </conditionalFormatting>
  <conditionalFormatting sqref="AT18">
    <cfRule type="expression" dxfId="9297" priority="4831" stopIfTrue="1">
      <formula>LEN(TRIM($AT$18))=0</formula>
    </cfRule>
  </conditionalFormatting>
  <conditionalFormatting sqref="AU18">
    <cfRule type="expression" dxfId="9296" priority="4832" stopIfTrue="1">
      <formula>LEN(TRIM($AU$18))=0</formula>
    </cfRule>
  </conditionalFormatting>
  <conditionalFormatting sqref="F19">
    <cfRule type="expression" dxfId="9295" priority="4833" stopIfTrue="1">
      <formula>LEN(TRIM($F$19))=0</formula>
    </cfRule>
  </conditionalFormatting>
  <conditionalFormatting sqref="G19">
    <cfRule type="expression" dxfId="9294" priority="4834" stopIfTrue="1">
      <formula>LEN(TRIM($G$19))=0</formula>
    </cfRule>
  </conditionalFormatting>
  <conditionalFormatting sqref="H19">
    <cfRule type="expression" dxfId="9293" priority="4835" stopIfTrue="1">
      <formula>LEN(TRIM($H$19))=0</formula>
    </cfRule>
  </conditionalFormatting>
  <conditionalFormatting sqref="I19">
    <cfRule type="expression" dxfId="9292" priority="4836" stopIfTrue="1">
      <formula>LEN(TRIM($I$19))=0</formula>
    </cfRule>
  </conditionalFormatting>
  <conditionalFormatting sqref="J19">
    <cfRule type="expression" dxfId="9291" priority="4837" stopIfTrue="1">
      <formula>LEN(TRIM($J$19))=0</formula>
    </cfRule>
  </conditionalFormatting>
  <conditionalFormatting sqref="K19">
    <cfRule type="expression" dxfId="9290" priority="4838" stopIfTrue="1">
      <formula>LEN(TRIM($K$19))=0</formula>
    </cfRule>
  </conditionalFormatting>
  <conditionalFormatting sqref="L19">
    <cfRule type="expression" dxfId="9289" priority="4839" stopIfTrue="1">
      <formula>LEN(TRIM($L$19))=0</formula>
    </cfRule>
  </conditionalFormatting>
  <conditionalFormatting sqref="M19">
    <cfRule type="expression" dxfId="9288" priority="4840" stopIfTrue="1">
      <formula>LEN(TRIM($M$19))=0</formula>
    </cfRule>
  </conditionalFormatting>
  <conditionalFormatting sqref="N19">
    <cfRule type="expression" dxfId="9287" priority="4841" stopIfTrue="1">
      <formula>LEN(TRIM($N$19))=0</formula>
    </cfRule>
  </conditionalFormatting>
  <conditionalFormatting sqref="O19">
    <cfRule type="expression" dxfId="9286" priority="4842" stopIfTrue="1">
      <formula>LEN(TRIM($O$19))=0</formula>
    </cfRule>
  </conditionalFormatting>
  <conditionalFormatting sqref="P19">
    <cfRule type="expression" dxfId="9285" priority="4843" stopIfTrue="1">
      <formula>LEN(TRIM($P$19))=0</formula>
    </cfRule>
  </conditionalFormatting>
  <conditionalFormatting sqref="Q19">
    <cfRule type="expression" dxfId="9284" priority="4844" stopIfTrue="1">
      <formula>LEN(TRIM($Q$19))=0</formula>
    </cfRule>
  </conditionalFormatting>
  <conditionalFormatting sqref="R19">
    <cfRule type="expression" dxfId="9283" priority="4845" stopIfTrue="1">
      <formula>LEN(TRIM($R$19))=0</formula>
    </cfRule>
  </conditionalFormatting>
  <conditionalFormatting sqref="S19">
    <cfRule type="expression" dxfId="9282" priority="4846" stopIfTrue="1">
      <formula>LEN(TRIM($S$19))=0</formula>
    </cfRule>
  </conditionalFormatting>
  <conditionalFormatting sqref="T19">
    <cfRule type="expression" dxfId="9281" priority="4847" stopIfTrue="1">
      <formula>LEN(TRIM($T$19))=0</formula>
    </cfRule>
  </conditionalFormatting>
  <conditionalFormatting sqref="U19">
    <cfRule type="expression" dxfId="9280" priority="4848" stopIfTrue="1">
      <formula>LEN(TRIM($U$19))=0</formula>
    </cfRule>
  </conditionalFormatting>
  <conditionalFormatting sqref="V19">
    <cfRule type="expression" dxfId="9279" priority="4849" stopIfTrue="1">
      <formula>LEN(TRIM($V$19))=0</formula>
    </cfRule>
  </conditionalFormatting>
  <conditionalFormatting sqref="W19">
    <cfRule type="expression" dxfId="9278" priority="4850" stopIfTrue="1">
      <formula>LEN(TRIM($W$19))=0</formula>
    </cfRule>
  </conditionalFormatting>
  <conditionalFormatting sqref="X19">
    <cfRule type="expression" dxfId="9277" priority="4851" stopIfTrue="1">
      <formula>LEN(TRIM($X$19))=0</formula>
    </cfRule>
  </conditionalFormatting>
  <conditionalFormatting sqref="Y19">
    <cfRule type="expression" dxfId="9276" priority="4852" stopIfTrue="1">
      <formula>LEN(TRIM($Y$19))=0</formula>
    </cfRule>
  </conditionalFormatting>
  <conditionalFormatting sqref="Z19">
    <cfRule type="expression" dxfId="9275" priority="4853" stopIfTrue="1">
      <formula>LEN(TRIM($Z$19))=0</formula>
    </cfRule>
  </conditionalFormatting>
  <conditionalFormatting sqref="AA19">
    <cfRule type="expression" dxfId="9274" priority="4854" stopIfTrue="1">
      <formula>LEN(TRIM($AA$19))=0</formula>
    </cfRule>
  </conditionalFormatting>
  <conditionalFormatting sqref="AB19">
    <cfRule type="expression" dxfId="9273" priority="4855" stopIfTrue="1">
      <formula>LEN(TRIM($AB$19))=0</formula>
    </cfRule>
  </conditionalFormatting>
  <conditionalFormatting sqref="AC19">
    <cfRule type="expression" dxfId="9272" priority="4856" stopIfTrue="1">
      <formula>LEN(TRIM($AC$19))=0</formula>
    </cfRule>
  </conditionalFormatting>
  <conditionalFormatting sqref="AD19">
    <cfRule type="expression" dxfId="9271" priority="4857" stopIfTrue="1">
      <formula>LEN(TRIM($AD$19))=0</formula>
    </cfRule>
  </conditionalFormatting>
  <conditionalFormatting sqref="AE19">
    <cfRule type="expression" dxfId="9270" priority="4858" stopIfTrue="1">
      <formula>LEN(TRIM($AE$19))=0</formula>
    </cfRule>
  </conditionalFormatting>
  <conditionalFormatting sqref="AF19">
    <cfRule type="expression" dxfId="9269" priority="4859" stopIfTrue="1">
      <formula>LEN(TRIM($AF$19))=0</formula>
    </cfRule>
  </conditionalFormatting>
  <conditionalFormatting sqref="AG19">
    <cfRule type="expression" dxfId="9268" priority="4860" stopIfTrue="1">
      <formula>LEN(TRIM($AG$19))=0</formula>
    </cfRule>
  </conditionalFormatting>
  <conditionalFormatting sqref="AH19">
    <cfRule type="expression" dxfId="9267" priority="4861" stopIfTrue="1">
      <formula>LEN(TRIM($AH$19))=0</formula>
    </cfRule>
  </conditionalFormatting>
  <conditionalFormatting sqref="AI19">
    <cfRule type="expression" dxfId="9266" priority="4862" stopIfTrue="1">
      <formula>LEN(TRIM($AI$19))=0</formula>
    </cfRule>
  </conditionalFormatting>
  <conditionalFormatting sqref="AJ19">
    <cfRule type="expression" dxfId="9265" priority="4863" stopIfTrue="1">
      <formula>LEN(TRIM($AJ$19))=0</formula>
    </cfRule>
  </conditionalFormatting>
  <conditionalFormatting sqref="AK19">
    <cfRule type="expression" dxfId="9264" priority="4864" stopIfTrue="1">
      <formula>LEN(TRIM($AK$19))=0</formula>
    </cfRule>
  </conditionalFormatting>
  <conditionalFormatting sqref="AL19">
    <cfRule type="expression" dxfId="9263" priority="4865" stopIfTrue="1">
      <formula>LEN(TRIM($AL$19))=0</formula>
    </cfRule>
  </conditionalFormatting>
  <conditionalFormatting sqref="AM19">
    <cfRule type="expression" dxfId="9262" priority="4866" stopIfTrue="1">
      <formula>LEN(TRIM($AM$19))=0</formula>
    </cfRule>
  </conditionalFormatting>
  <conditionalFormatting sqref="AN19">
    <cfRule type="expression" dxfId="9261" priority="4867" stopIfTrue="1">
      <formula>LEN(TRIM($AN$19))=0</formula>
    </cfRule>
  </conditionalFormatting>
  <conditionalFormatting sqref="AO19">
    <cfRule type="expression" dxfId="9260" priority="4868" stopIfTrue="1">
      <formula>LEN(TRIM($AO$19))=0</formula>
    </cfRule>
  </conditionalFormatting>
  <conditionalFormatting sqref="AP19">
    <cfRule type="expression" dxfId="9259" priority="4869" stopIfTrue="1">
      <formula>LEN(TRIM($AP$19))=0</formula>
    </cfRule>
  </conditionalFormatting>
  <conditionalFormatting sqref="AQ19">
    <cfRule type="expression" dxfId="9258" priority="4870" stopIfTrue="1">
      <formula>LEN(TRIM($AQ$19))=0</formula>
    </cfRule>
  </conditionalFormatting>
  <conditionalFormatting sqref="AR19">
    <cfRule type="expression" dxfId="9257" priority="4871" stopIfTrue="1">
      <formula>LEN(TRIM($AR$19))=0</formula>
    </cfRule>
  </conditionalFormatting>
  <conditionalFormatting sqref="AS19">
    <cfRule type="expression" dxfId="9256" priority="4872" stopIfTrue="1">
      <formula>LEN(TRIM($AS$19))=0</formula>
    </cfRule>
  </conditionalFormatting>
  <conditionalFormatting sqref="AT19">
    <cfRule type="expression" dxfId="9255" priority="4873" stopIfTrue="1">
      <formula>LEN(TRIM($AT$19))=0</formula>
    </cfRule>
  </conditionalFormatting>
  <conditionalFormatting sqref="AU19">
    <cfRule type="expression" dxfId="9254" priority="4874" stopIfTrue="1">
      <formula>LEN(TRIM($AU$19))=0</formula>
    </cfRule>
  </conditionalFormatting>
  <conditionalFormatting sqref="F20">
    <cfRule type="expression" dxfId="9253" priority="4875" stopIfTrue="1">
      <formula>LEN(TRIM($F$20))=0</formula>
    </cfRule>
  </conditionalFormatting>
  <conditionalFormatting sqref="G20">
    <cfRule type="expression" dxfId="9252" priority="4876" stopIfTrue="1">
      <formula>LEN(TRIM($G$20))=0</formula>
    </cfRule>
  </conditionalFormatting>
  <conditionalFormatting sqref="H20">
    <cfRule type="expression" dxfId="9251" priority="4877" stopIfTrue="1">
      <formula>LEN(TRIM($H$20))=0</formula>
    </cfRule>
  </conditionalFormatting>
  <conditionalFormatting sqref="I20">
    <cfRule type="expression" dxfId="9250" priority="4878" stopIfTrue="1">
      <formula>LEN(TRIM($I$20))=0</formula>
    </cfRule>
  </conditionalFormatting>
  <conditionalFormatting sqref="J20">
    <cfRule type="expression" dxfId="9249" priority="4879" stopIfTrue="1">
      <formula>LEN(TRIM($J$20))=0</formula>
    </cfRule>
  </conditionalFormatting>
  <conditionalFormatting sqref="K20">
    <cfRule type="expression" dxfId="9248" priority="4880" stopIfTrue="1">
      <formula>LEN(TRIM($K$20))=0</formula>
    </cfRule>
  </conditionalFormatting>
  <conditionalFormatting sqref="L20">
    <cfRule type="expression" dxfId="9247" priority="4881" stopIfTrue="1">
      <formula>LEN(TRIM($L$20))=0</formula>
    </cfRule>
  </conditionalFormatting>
  <conditionalFormatting sqref="M20">
    <cfRule type="expression" dxfId="9246" priority="4882" stopIfTrue="1">
      <formula>LEN(TRIM($M$20))=0</formula>
    </cfRule>
  </conditionalFormatting>
  <conditionalFormatting sqref="N20">
    <cfRule type="expression" dxfId="9245" priority="4883" stopIfTrue="1">
      <formula>LEN(TRIM($N$20))=0</formula>
    </cfRule>
  </conditionalFormatting>
  <conditionalFormatting sqref="O20">
    <cfRule type="expression" dxfId="9244" priority="4884" stopIfTrue="1">
      <formula>LEN(TRIM($O$20))=0</formula>
    </cfRule>
  </conditionalFormatting>
  <conditionalFormatting sqref="P20">
    <cfRule type="expression" dxfId="9243" priority="4885" stopIfTrue="1">
      <formula>LEN(TRIM($P$20))=0</formula>
    </cfRule>
  </conditionalFormatting>
  <conditionalFormatting sqref="Q20">
    <cfRule type="expression" dxfId="9242" priority="4886" stopIfTrue="1">
      <formula>LEN(TRIM($Q$20))=0</formula>
    </cfRule>
  </conditionalFormatting>
  <conditionalFormatting sqref="R20">
    <cfRule type="expression" dxfId="9241" priority="4887" stopIfTrue="1">
      <formula>LEN(TRIM($R$20))=0</formula>
    </cfRule>
  </conditionalFormatting>
  <conditionalFormatting sqref="S20">
    <cfRule type="expression" dxfId="9240" priority="4888" stopIfTrue="1">
      <formula>LEN(TRIM($S$20))=0</formula>
    </cfRule>
  </conditionalFormatting>
  <conditionalFormatting sqref="T20">
    <cfRule type="expression" dxfId="9239" priority="4889" stopIfTrue="1">
      <formula>LEN(TRIM($T$20))=0</formula>
    </cfRule>
  </conditionalFormatting>
  <conditionalFormatting sqref="U20">
    <cfRule type="expression" dxfId="9238" priority="4890" stopIfTrue="1">
      <formula>LEN(TRIM($U$20))=0</formula>
    </cfRule>
  </conditionalFormatting>
  <conditionalFormatting sqref="V20">
    <cfRule type="expression" dxfId="9237" priority="4891" stopIfTrue="1">
      <formula>LEN(TRIM($V$20))=0</formula>
    </cfRule>
  </conditionalFormatting>
  <conditionalFormatting sqref="W20">
    <cfRule type="expression" dxfId="9236" priority="4892" stopIfTrue="1">
      <formula>LEN(TRIM($W$20))=0</formula>
    </cfRule>
  </conditionalFormatting>
  <conditionalFormatting sqref="X20">
    <cfRule type="expression" dxfId="9235" priority="4893" stopIfTrue="1">
      <formula>LEN(TRIM($X$20))=0</formula>
    </cfRule>
  </conditionalFormatting>
  <conditionalFormatting sqref="Y20">
    <cfRule type="expression" dxfId="9234" priority="4894" stopIfTrue="1">
      <formula>LEN(TRIM($Y$20))=0</formula>
    </cfRule>
  </conditionalFormatting>
  <conditionalFormatting sqref="Z20">
    <cfRule type="expression" dxfId="9233" priority="4895" stopIfTrue="1">
      <formula>LEN(TRIM($Z$20))=0</formula>
    </cfRule>
  </conditionalFormatting>
  <conditionalFormatting sqref="AA20">
    <cfRule type="expression" dxfId="9232" priority="4896" stopIfTrue="1">
      <formula>LEN(TRIM($AA$20))=0</formula>
    </cfRule>
  </conditionalFormatting>
  <conditionalFormatting sqref="AB20">
    <cfRule type="expression" dxfId="9231" priority="4897" stopIfTrue="1">
      <formula>LEN(TRIM($AB$20))=0</formula>
    </cfRule>
  </conditionalFormatting>
  <conditionalFormatting sqref="AC20">
    <cfRule type="expression" dxfId="9230" priority="4898" stopIfTrue="1">
      <formula>LEN(TRIM($AC$20))=0</formula>
    </cfRule>
  </conditionalFormatting>
  <conditionalFormatting sqref="AD20">
    <cfRule type="expression" dxfId="9229" priority="4899" stopIfTrue="1">
      <formula>LEN(TRIM($AD$20))=0</formula>
    </cfRule>
  </conditionalFormatting>
  <conditionalFormatting sqref="AE20">
    <cfRule type="expression" dxfId="9228" priority="4900" stopIfTrue="1">
      <formula>LEN(TRIM($AE$20))=0</formula>
    </cfRule>
  </conditionalFormatting>
  <conditionalFormatting sqref="AF20">
    <cfRule type="expression" dxfId="9227" priority="4901" stopIfTrue="1">
      <formula>LEN(TRIM($AF$20))=0</formula>
    </cfRule>
  </conditionalFormatting>
  <conditionalFormatting sqref="AG20">
    <cfRule type="expression" dxfId="9226" priority="4902" stopIfTrue="1">
      <formula>LEN(TRIM($AG$20))=0</formula>
    </cfRule>
  </conditionalFormatting>
  <conditionalFormatting sqref="AH20">
    <cfRule type="expression" dxfId="9225" priority="4903" stopIfTrue="1">
      <formula>LEN(TRIM($AH$20))=0</formula>
    </cfRule>
  </conditionalFormatting>
  <conditionalFormatting sqref="AI20">
    <cfRule type="expression" dxfId="9224" priority="4904" stopIfTrue="1">
      <formula>LEN(TRIM($AI$20))=0</formula>
    </cfRule>
  </conditionalFormatting>
  <conditionalFormatting sqref="AJ20">
    <cfRule type="expression" dxfId="9223" priority="4905" stopIfTrue="1">
      <formula>LEN(TRIM($AJ$20))=0</formula>
    </cfRule>
  </conditionalFormatting>
  <conditionalFormatting sqref="AK20">
    <cfRule type="expression" dxfId="9222" priority="4906" stopIfTrue="1">
      <formula>LEN(TRIM($AK$20))=0</formula>
    </cfRule>
  </conditionalFormatting>
  <conditionalFormatting sqref="AL20">
    <cfRule type="expression" dxfId="9221" priority="4907" stopIfTrue="1">
      <formula>LEN(TRIM($AL$20))=0</formula>
    </cfRule>
  </conditionalFormatting>
  <conditionalFormatting sqref="AM20">
    <cfRule type="expression" dxfId="9220" priority="4908" stopIfTrue="1">
      <formula>LEN(TRIM($AM$20))=0</formula>
    </cfRule>
  </conditionalFormatting>
  <conditionalFormatting sqref="AN20">
    <cfRule type="expression" dxfId="9219" priority="4909" stopIfTrue="1">
      <formula>LEN(TRIM($AN$20))=0</formula>
    </cfRule>
  </conditionalFormatting>
  <conditionalFormatting sqref="AO20">
    <cfRule type="expression" dxfId="9218" priority="4910" stopIfTrue="1">
      <formula>LEN(TRIM($AO$20))=0</formula>
    </cfRule>
  </conditionalFormatting>
  <conditionalFormatting sqref="AP20">
    <cfRule type="expression" dxfId="9217" priority="4911" stopIfTrue="1">
      <formula>LEN(TRIM($AP$20))=0</formula>
    </cfRule>
  </conditionalFormatting>
  <conditionalFormatting sqref="AQ20">
    <cfRule type="expression" dxfId="9216" priority="4912" stopIfTrue="1">
      <formula>LEN(TRIM($AQ$20))=0</formula>
    </cfRule>
  </conditionalFormatting>
  <conditionalFormatting sqref="AR20">
    <cfRule type="expression" dxfId="9215" priority="4913" stopIfTrue="1">
      <formula>LEN(TRIM($AR$20))=0</formula>
    </cfRule>
  </conditionalFormatting>
  <conditionalFormatting sqref="AS20">
    <cfRule type="expression" dxfId="9214" priority="4914" stopIfTrue="1">
      <formula>LEN(TRIM($AS$20))=0</formula>
    </cfRule>
  </conditionalFormatting>
  <conditionalFormatting sqref="AT20">
    <cfRule type="expression" dxfId="9213" priority="4915" stopIfTrue="1">
      <formula>LEN(TRIM($AT$20))=0</formula>
    </cfRule>
  </conditionalFormatting>
  <conditionalFormatting sqref="AU20">
    <cfRule type="expression" dxfId="9212" priority="4916" stopIfTrue="1">
      <formula>LEN(TRIM($AU$20))=0</formula>
    </cfRule>
  </conditionalFormatting>
  <conditionalFormatting sqref="F22">
    <cfRule type="expression" dxfId="9211" priority="4917" stopIfTrue="1">
      <formula>LEN(TRIM($F$22))=0</formula>
    </cfRule>
  </conditionalFormatting>
  <conditionalFormatting sqref="G22">
    <cfRule type="expression" dxfId="9210" priority="4918" stopIfTrue="1">
      <formula>LEN(TRIM($G$22))=0</formula>
    </cfRule>
  </conditionalFormatting>
  <conditionalFormatting sqref="H22">
    <cfRule type="expression" dxfId="9209" priority="4919" stopIfTrue="1">
      <formula>LEN(TRIM($H$22))=0</formula>
    </cfRule>
  </conditionalFormatting>
  <conditionalFormatting sqref="I22">
    <cfRule type="expression" dxfId="9208" priority="4920" stopIfTrue="1">
      <formula>LEN(TRIM($I$22))=0</formula>
    </cfRule>
  </conditionalFormatting>
  <conditionalFormatting sqref="J22">
    <cfRule type="expression" dxfId="9207" priority="4921" stopIfTrue="1">
      <formula>LEN(TRIM($J$22))=0</formula>
    </cfRule>
  </conditionalFormatting>
  <conditionalFormatting sqref="K22">
    <cfRule type="expression" dxfId="9206" priority="4922" stopIfTrue="1">
      <formula>LEN(TRIM($K$22))=0</formula>
    </cfRule>
  </conditionalFormatting>
  <conditionalFormatting sqref="L22">
    <cfRule type="expression" dxfId="9205" priority="4923" stopIfTrue="1">
      <formula>LEN(TRIM($L$22))=0</formula>
    </cfRule>
  </conditionalFormatting>
  <conditionalFormatting sqref="M22">
    <cfRule type="expression" dxfId="9204" priority="4924" stopIfTrue="1">
      <formula>LEN(TRIM($M$22))=0</formula>
    </cfRule>
  </conditionalFormatting>
  <conditionalFormatting sqref="N22">
    <cfRule type="expression" dxfId="9203" priority="4925" stopIfTrue="1">
      <formula>LEN(TRIM($N$22))=0</formula>
    </cfRule>
  </conditionalFormatting>
  <conditionalFormatting sqref="O22">
    <cfRule type="expression" dxfId="9202" priority="4926" stopIfTrue="1">
      <formula>LEN(TRIM($O$22))=0</formula>
    </cfRule>
  </conditionalFormatting>
  <conditionalFormatting sqref="P22">
    <cfRule type="expression" dxfId="9201" priority="4927" stopIfTrue="1">
      <formula>LEN(TRIM($P$22))=0</formula>
    </cfRule>
  </conditionalFormatting>
  <conditionalFormatting sqref="Q22">
    <cfRule type="expression" dxfId="9200" priority="4928" stopIfTrue="1">
      <formula>LEN(TRIM($Q$22))=0</formula>
    </cfRule>
  </conditionalFormatting>
  <conditionalFormatting sqref="R22">
    <cfRule type="expression" dxfId="9199" priority="4929" stopIfTrue="1">
      <formula>LEN(TRIM($R$22))=0</formula>
    </cfRule>
  </conditionalFormatting>
  <conditionalFormatting sqref="S22">
    <cfRule type="expression" dxfId="9198" priority="4930" stopIfTrue="1">
      <formula>LEN(TRIM($S$22))=0</formula>
    </cfRule>
  </conditionalFormatting>
  <conditionalFormatting sqref="T22">
    <cfRule type="expression" dxfId="9197" priority="4931" stopIfTrue="1">
      <formula>LEN(TRIM($T$22))=0</formula>
    </cfRule>
  </conditionalFormatting>
  <conditionalFormatting sqref="U22">
    <cfRule type="expression" dxfId="9196" priority="4932" stopIfTrue="1">
      <formula>LEN(TRIM($U$22))=0</formula>
    </cfRule>
  </conditionalFormatting>
  <conditionalFormatting sqref="V22">
    <cfRule type="expression" dxfId="9195" priority="4933" stopIfTrue="1">
      <formula>LEN(TRIM($V$22))=0</formula>
    </cfRule>
  </conditionalFormatting>
  <conditionalFormatting sqref="W22">
    <cfRule type="expression" dxfId="9194" priority="4934" stopIfTrue="1">
      <formula>LEN(TRIM($W$22))=0</formula>
    </cfRule>
  </conditionalFormatting>
  <conditionalFormatting sqref="X22">
    <cfRule type="expression" dxfId="9193" priority="4935" stopIfTrue="1">
      <formula>LEN(TRIM($X$22))=0</formula>
    </cfRule>
  </conditionalFormatting>
  <conditionalFormatting sqref="Y22">
    <cfRule type="expression" dxfId="9192" priority="4936" stopIfTrue="1">
      <formula>LEN(TRIM($Y$22))=0</formula>
    </cfRule>
  </conditionalFormatting>
  <conditionalFormatting sqref="Z22">
    <cfRule type="expression" dxfId="9191" priority="4937" stopIfTrue="1">
      <formula>LEN(TRIM($Z$22))=0</formula>
    </cfRule>
  </conditionalFormatting>
  <conditionalFormatting sqref="AA22">
    <cfRule type="expression" dxfId="9190" priority="4938" stopIfTrue="1">
      <formula>LEN(TRIM($AA$22))=0</formula>
    </cfRule>
  </conditionalFormatting>
  <conditionalFormatting sqref="AB22">
    <cfRule type="expression" dxfId="9189" priority="4939" stopIfTrue="1">
      <formula>LEN(TRIM($AB$22))=0</formula>
    </cfRule>
  </conditionalFormatting>
  <conditionalFormatting sqref="AC22">
    <cfRule type="expression" dxfId="9188" priority="4940" stopIfTrue="1">
      <formula>LEN(TRIM($AC$22))=0</formula>
    </cfRule>
  </conditionalFormatting>
  <conditionalFormatting sqref="AD22">
    <cfRule type="expression" dxfId="9187" priority="4941" stopIfTrue="1">
      <formula>LEN(TRIM($AD$22))=0</formula>
    </cfRule>
  </conditionalFormatting>
  <conditionalFormatting sqref="AE22">
    <cfRule type="expression" dxfId="9186" priority="4942" stopIfTrue="1">
      <formula>LEN(TRIM($AE$22))=0</formula>
    </cfRule>
  </conditionalFormatting>
  <conditionalFormatting sqref="AF22">
    <cfRule type="expression" dxfId="9185" priority="4943" stopIfTrue="1">
      <formula>LEN(TRIM($AF$22))=0</formula>
    </cfRule>
  </conditionalFormatting>
  <conditionalFormatting sqref="AG22">
    <cfRule type="expression" dxfId="9184" priority="4944" stopIfTrue="1">
      <formula>LEN(TRIM($AG$22))=0</formula>
    </cfRule>
  </conditionalFormatting>
  <conditionalFormatting sqref="AH22">
    <cfRule type="expression" dxfId="9183" priority="4945" stopIfTrue="1">
      <formula>LEN(TRIM($AH$22))=0</formula>
    </cfRule>
  </conditionalFormatting>
  <conditionalFormatting sqref="AI22">
    <cfRule type="expression" dxfId="9182" priority="4946" stopIfTrue="1">
      <formula>LEN(TRIM($AI$22))=0</formula>
    </cfRule>
  </conditionalFormatting>
  <conditionalFormatting sqref="AJ22">
    <cfRule type="expression" dxfId="9181" priority="4947" stopIfTrue="1">
      <formula>LEN(TRIM($AJ$22))=0</formula>
    </cfRule>
  </conditionalFormatting>
  <conditionalFormatting sqref="AK22">
    <cfRule type="expression" dxfId="9180" priority="4948" stopIfTrue="1">
      <formula>LEN(TRIM($AK$22))=0</formula>
    </cfRule>
  </conditionalFormatting>
  <conditionalFormatting sqref="AL22">
    <cfRule type="expression" dxfId="9179" priority="4949" stopIfTrue="1">
      <formula>LEN(TRIM($AL$22))=0</formula>
    </cfRule>
  </conditionalFormatting>
  <conditionalFormatting sqref="AM22">
    <cfRule type="expression" dxfId="9178" priority="4950" stopIfTrue="1">
      <formula>LEN(TRIM($AM$22))=0</formula>
    </cfRule>
  </conditionalFormatting>
  <conditionalFormatting sqref="AN22">
    <cfRule type="expression" dxfId="9177" priority="4951" stopIfTrue="1">
      <formula>LEN(TRIM($AN$22))=0</formula>
    </cfRule>
  </conditionalFormatting>
  <conditionalFormatting sqref="AO22">
    <cfRule type="expression" dxfId="9176" priority="4952" stopIfTrue="1">
      <formula>LEN(TRIM($AO$22))=0</formula>
    </cfRule>
  </conditionalFormatting>
  <conditionalFormatting sqref="AP22">
    <cfRule type="expression" dxfId="9175" priority="4953" stopIfTrue="1">
      <formula>LEN(TRIM($AP$22))=0</formula>
    </cfRule>
  </conditionalFormatting>
  <conditionalFormatting sqref="AQ22">
    <cfRule type="expression" dxfId="9174" priority="4954" stopIfTrue="1">
      <formula>LEN(TRIM($AQ$22))=0</formula>
    </cfRule>
  </conditionalFormatting>
  <conditionalFormatting sqref="AR22">
    <cfRule type="expression" dxfId="9173" priority="4955" stopIfTrue="1">
      <formula>LEN(TRIM($AR$22))=0</formula>
    </cfRule>
  </conditionalFormatting>
  <conditionalFormatting sqref="AS22">
    <cfRule type="expression" dxfId="9172" priority="4956" stopIfTrue="1">
      <formula>LEN(TRIM($AS$22))=0</formula>
    </cfRule>
  </conditionalFormatting>
  <conditionalFormatting sqref="AT22">
    <cfRule type="expression" dxfId="9171" priority="4957" stopIfTrue="1">
      <formula>LEN(TRIM($AT$22))=0</formula>
    </cfRule>
  </conditionalFormatting>
  <conditionalFormatting sqref="AU22">
    <cfRule type="expression" dxfId="9170" priority="4958" stopIfTrue="1">
      <formula>LEN(TRIM($AU$22))=0</formula>
    </cfRule>
  </conditionalFormatting>
  <conditionalFormatting sqref="F23">
    <cfRule type="expression" dxfId="9169" priority="4959" stopIfTrue="1">
      <formula>LEN(TRIM($F$23))=0</formula>
    </cfRule>
  </conditionalFormatting>
  <conditionalFormatting sqref="G23">
    <cfRule type="expression" dxfId="9168" priority="4960" stopIfTrue="1">
      <formula>LEN(TRIM($G$23))=0</formula>
    </cfRule>
  </conditionalFormatting>
  <conditionalFormatting sqref="H23">
    <cfRule type="expression" dxfId="9167" priority="4961" stopIfTrue="1">
      <formula>LEN(TRIM($H$23))=0</formula>
    </cfRule>
  </conditionalFormatting>
  <conditionalFormatting sqref="I23">
    <cfRule type="expression" dxfId="9166" priority="4962" stopIfTrue="1">
      <formula>LEN(TRIM($I$23))=0</formula>
    </cfRule>
  </conditionalFormatting>
  <conditionalFormatting sqref="J23">
    <cfRule type="expression" dxfId="9165" priority="4963" stopIfTrue="1">
      <formula>LEN(TRIM($J$23))=0</formula>
    </cfRule>
  </conditionalFormatting>
  <conditionalFormatting sqref="K23">
    <cfRule type="expression" dxfId="9164" priority="4964" stopIfTrue="1">
      <formula>LEN(TRIM($K$23))=0</formula>
    </cfRule>
  </conditionalFormatting>
  <conditionalFormatting sqref="L23">
    <cfRule type="expression" dxfId="9163" priority="4965" stopIfTrue="1">
      <formula>LEN(TRIM($L$23))=0</formula>
    </cfRule>
  </conditionalFormatting>
  <conditionalFormatting sqref="M23">
    <cfRule type="expression" dxfId="9162" priority="4966" stopIfTrue="1">
      <formula>LEN(TRIM($M$23))=0</formula>
    </cfRule>
  </conditionalFormatting>
  <conditionalFormatting sqref="N23">
    <cfRule type="expression" dxfId="9161" priority="4967" stopIfTrue="1">
      <formula>LEN(TRIM($N$23))=0</formula>
    </cfRule>
  </conditionalFormatting>
  <conditionalFormatting sqref="O23">
    <cfRule type="expression" dxfId="9160" priority="4968" stopIfTrue="1">
      <formula>LEN(TRIM($O$23))=0</formula>
    </cfRule>
  </conditionalFormatting>
  <conditionalFormatting sqref="P23">
    <cfRule type="expression" dxfId="9159" priority="4969" stopIfTrue="1">
      <formula>LEN(TRIM($P$23))=0</formula>
    </cfRule>
  </conditionalFormatting>
  <conditionalFormatting sqref="Q23">
    <cfRule type="expression" dxfId="9158" priority="4970" stopIfTrue="1">
      <formula>LEN(TRIM($Q$23))=0</formula>
    </cfRule>
  </conditionalFormatting>
  <conditionalFormatting sqref="R23">
    <cfRule type="expression" dxfId="9157" priority="4971" stopIfTrue="1">
      <formula>LEN(TRIM($R$23))=0</formula>
    </cfRule>
  </conditionalFormatting>
  <conditionalFormatting sqref="S23">
    <cfRule type="expression" dxfId="9156" priority="4972" stopIfTrue="1">
      <formula>LEN(TRIM($S$23))=0</formula>
    </cfRule>
  </conditionalFormatting>
  <conditionalFormatting sqref="T23">
    <cfRule type="expression" dxfId="9155" priority="4973" stopIfTrue="1">
      <formula>LEN(TRIM($T$23))=0</formula>
    </cfRule>
  </conditionalFormatting>
  <conditionalFormatting sqref="U23">
    <cfRule type="expression" dxfId="9154" priority="4974" stopIfTrue="1">
      <formula>LEN(TRIM($U$23))=0</formula>
    </cfRule>
  </conditionalFormatting>
  <conditionalFormatting sqref="V23">
    <cfRule type="expression" dxfId="9153" priority="4975" stopIfTrue="1">
      <formula>LEN(TRIM($V$23))=0</formula>
    </cfRule>
  </conditionalFormatting>
  <conditionalFormatting sqref="W23">
    <cfRule type="expression" dxfId="9152" priority="4976" stopIfTrue="1">
      <formula>LEN(TRIM($W$23))=0</formula>
    </cfRule>
  </conditionalFormatting>
  <conditionalFormatting sqref="X23">
    <cfRule type="expression" dxfId="9151" priority="4977" stopIfTrue="1">
      <formula>LEN(TRIM($X$23))=0</formula>
    </cfRule>
  </conditionalFormatting>
  <conditionalFormatting sqref="Y23">
    <cfRule type="expression" dxfId="9150" priority="4978" stopIfTrue="1">
      <formula>LEN(TRIM($Y$23))=0</formula>
    </cfRule>
  </conditionalFormatting>
  <conditionalFormatting sqref="Z23">
    <cfRule type="expression" dxfId="9149" priority="4979" stopIfTrue="1">
      <formula>LEN(TRIM($Z$23))=0</formula>
    </cfRule>
  </conditionalFormatting>
  <conditionalFormatting sqref="AA23">
    <cfRule type="expression" dxfId="9148" priority="4980" stopIfTrue="1">
      <formula>LEN(TRIM($AA$23))=0</formula>
    </cfRule>
  </conditionalFormatting>
  <conditionalFormatting sqref="AB23">
    <cfRule type="expression" dxfId="9147" priority="4981" stopIfTrue="1">
      <formula>LEN(TRIM($AB$23))=0</formula>
    </cfRule>
  </conditionalFormatting>
  <conditionalFormatting sqref="AC23">
    <cfRule type="expression" dxfId="9146" priority="4982" stopIfTrue="1">
      <formula>LEN(TRIM($AC$23))=0</formula>
    </cfRule>
  </conditionalFormatting>
  <conditionalFormatting sqref="AD23">
    <cfRule type="expression" dxfId="9145" priority="4983" stopIfTrue="1">
      <formula>LEN(TRIM($AD$23))=0</formula>
    </cfRule>
  </conditionalFormatting>
  <conditionalFormatting sqref="AE23">
    <cfRule type="expression" dxfId="9144" priority="4984" stopIfTrue="1">
      <formula>LEN(TRIM($AE$23))=0</formula>
    </cfRule>
  </conditionalFormatting>
  <conditionalFormatting sqref="AF23">
    <cfRule type="expression" dxfId="9143" priority="4985" stopIfTrue="1">
      <formula>LEN(TRIM($AF$23))=0</formula>
    </cfRule>
  </conditionalFormatting>
  <conditionalFormatting sqref="AG23">
    <cfRule type="expression" dxfId="9142" priority="4986" stopIfTrue="1">
      <formula>LEN(TRIM($AG$23))=0</formula>
    </cfRule>
  </conditionalFormatting>
  <conditionalFormatting sqref="AH23">
    <cfRule type="expression" dxfId="9141" priority="4987" stopIfTrue="1">
      <formula>LEN(TRIM($AH$23))=0</formula>
    </cfRule>
  </conditionalFormatting>
  <conditionalFormatting sqref="AI23">
    <cfRule type="expression" dxfId="9140" priority="4988" stopIfTrue="1">
      <formula>LEN(TRIM($AI$23))=0</formula>
    </cfRule>
  </conditionalFormatting>
  <conditionalFormatting sqref="AJ23">
    <cfRule type="expression" dxfId="9139" priority="4989" stopIfTrue="1">
      <formula>LEN(TRIM($AJ$23))=0</formula>
    </cfRule>
  </conditionalFormatting>
  <conditionalFormatting sqref="AK23">
    <cfRule type="expression" dxfId="9138" priority="4990" stopIfTrue="1">
      <formula>LEN(TRIM($AK$23))=0</formula>
    </cfRule>
  </conditionalFormatting>
  <conditionalFormatting sqref="AL23">
    <cfRule type="expression" dxfId="9137" priority="4991" stopIfTrue="1">
      <formula>LEN(TRIM($AL$23))=0</formula>
    </cfRule>
  </conditionalFormatting>
  <conditionalFormatting sqref="AM23">
    <cfRule type="expression" dxfId="9136" priority="4992" stopIfTrue="1">
      <formula>LEN(TRIM($AM$23))=0</formula>
    </cfRule>
  </conditionalFormatting>
  <conditionalFormatting sqref="AN23">
    <cfRule type="expression" dxfId="9135" priority="4993" stopIfTrue="1">
      <formula>LEN(TRIM($AN$23))=0</formula>
    </cfRule>
  </conditionalFormatting>
  <conditionalFormatting sqref="AO23">
    <cfRule type="expression" dxfId="9134" priority="4994" stopIfTrue="1">
      <formula>LEN(TRIM($AO$23))=0</formula>
    </cfRule>
  </conditionalFormatting>
  <conditionalFormatting sqref="AP23">
    <cfRule type="expression" dxfId="9133" priority="4995" stopIfTrue="1">
      <formula>LEN(TRIM($AP$23))=0</formula>
    </cfRule>
  </conditionalFormatting>
  <conditionalFormatting sqref="AQ23">
    <cfRule type="expression" dxfId="9132" priority="4996" stopIfTrue="1">
      <formula>LEN(TRIM($AQ$23))=0</formula>
    </cfRule>
  </conditionalFormatting>
  <conditionalFormatting sqref="AR23">
    <cfRule type="expression" dxfId="9131" priority="4997" stopIfTrue="1">
      <formula>LEN(TRIM($AR$23))=0</formula>
    </cfRule>
  </conditionalFormatting>
  <conditionalFormatting sqref="AS23">
    <cfRule type="expression" dxfId="9130" priority="4998" stopIfTrue="1">
      <formula>LEN(TRIM($AS$23))=0</formula>
    </cfRule>
  </conditionalFormatting>
  <conditionalFormatting sqref="AT23">
    <cfRule type="expression" dxfId="9129" priority="4999" stopIfTrue="1">
      <formula>LEN(TRIM($AT$23))=0</formula>
    </cfRule>
  </conditionalFormatting>
  <conditionalFormatting sqref="AU23">
    <cfRule type="expression" dxfId="9128" priority="5000" stopIfTrue="1">
      <formula>LEN(TRIM($AU$23))=0</formula>
    </cfRule>
  </conditionalFormatting>
  <conditionalFormatting sqref="F24">
    <cfRule type="expression" dxfId="9127" priority="5001" stopIfTrue="1">
      <formula>LEN(TRIM($F$24))=0</formula>
    </cfRule>
  </conditionalFormatting>
  <conditionalFormatting sqref="G24">
    <cfRule type="expression" dxfId="9126" priority="5002" stopIfTrue="1">
      <formula>LEN(TRIM($G$24))=0</formula>
    </cfRule>
  </conditionalFormatting>
  <conditionalFormatting sqref="H24">
    <cfRule type="expression" dxfId="9125" priority="5003" stopIfTrue="1">
      <formula>LEN(TRIM($H$24))=0</formula>
    </cfRule>
  </conditionalFormatting>
  <conditionalFormatting sqref="I24">
    <cfRule type="expression" dxfId="9124" priority="5004" stopIfTrue="1">
      <formula>LEN(TRIM($I$24))=0</formula>
    </cfRule>
  </conditionalFormatting>
  <conditionalFormatting sqref="J24">
    <cfRule type="expression" dxfId="9123" priority="5005" stopIfTrue="1">
      <formula>LEN(TRIM($J$24))=0</formula>
    </cfRule>
  </conditionalFormatting>
  <conditionalFormatting sqref="K24">
    <cfRule type="expression" dxfId="9122" priority="5006" stopIfTrue="1">
      <formula>LEN(TRIM($K$24))=0</formula>
    </cfRule>
  </conditionalFormatting>
  <conditionalFormatting sqref="L24">
    <cfRule type="expression" dxfId="9121" priority="5007" stopIfTrue="1">
      <formula>LEN(TRIM($L$24))=0</formula>
    </cfRule>
  </conditionalFormatting>
  <conditionalFormatting sqref="M24">
    <cfRule type="expression" dxfId="9120" priority="5008" stopIfTrue="1">
      <formula>LEN(TRIM($M$24))=0</formula>
    </cfRule>
  </conditionalFormatting>
  <conditionalFormatting sqref="N24">
    <cfRule type="expression" dxfId="9119" priority="5009" stopIfTrue="1">
      <formula>LEN(TRIM($N$24))=0</formula>
    </cfRule>
  </conditionalFormatting>
  <conditionalFormatting sqref="O24">
    <cfRule type="expression" dxfId="9118" priority="5010" stopIfTrue="1">
      <formula>LEN(TRIM($O$24))=0</formula>
    </cfRule>
  </conditionalFormatting>
  <conditionalFormatting sqref="P24">
    <cfRule type="expression" dxfId="9117" priority="5011" stopIfTrue="1">
      <formula>LEN(TRIM($P$24))=0</formula>
    </cfRule>
  </conditionalFormatting>
  <conditionalFormatting sqref="Q24">
    <cfRule type="expression" dxfId="9116" priority="5012" stopIfTrue="1">
      <formula>LEN(TRIM($Q$24))=0</formula>
    </cfRule>
  </conditionalFormatting>
  <conditionalFormatting sqref="R24">
    <cfRule type="expression" dxfId="9115" priority="5013" stopIfTrue="1">
      <formula>LEN(TRIM($R$24))=0</formula>
    </cfRule>
  </conditionalFormatting>
  <conditionalFormatting sqref="S24">
    <cfRule type="expression" dxfId="9114" priority="5014" stopIfTrue="1">
      <formula>LEN(TRIM($S$24))=0</formula>
    </cfRule>
  </conditionalFormatting>
  <conditionalFormatting sqref="T24">
    <cfRule type="expression" dxfId="9113" priority="5015" stopIfTrue="1">
      <formula>LEN(TRIM($T$24))=0</formula>
    </cfRule>
  </conditionalFormatting>
  <conditionalFormatting sqref="U24">
    <cfRule type="expression" dxfId="9112" priority="5016" stopIfTrue="1">
      <formula>LEN(TRIM($U$24))=0</formula>
    </cfRule>
  </conditionalFormatting>
  <conditionalFormatting sqref="V24">
    <cfRule type="expression" dxfId="9111" priority="5017" stopIfTrue="1">
      <formula>LEN(TRIM($V$24))=0</formula>
    </cfRule>
  </conditionalFormatting>
  <conditionalFormatting sqref="W24">
    <cfRule type="expression" dxfId="9110" priority="5018" stopIfTrue="1">
      <formula>LEN(TRIM($W$24))=0</formula>
    </cfRule>
  </conditionalFormatting>
  <conditionalFormatting sqref="X24">
    <cfRule type="expression" dxfId="9109" priority="5019" stopIfTrue="1">
      <formula>LEN(TRIM($X$24))=0</formula>
    </cfRule>
  </conditionalFormatting>
  <conditionalFormatting sqref="Y24">
    <cfRule type="expression" dxfId="9108" priority="5020" stopIfTrue="1">
      <formula>LEN(TRIM($Y$24))=0</formula>
    </cfRule>
  </conditionalFormatting>
  <conditionalFormatting sqref="Z24">
    <cfRule type="expression" dxfId="9107" priority="5021" stopIfTrue="1">
      <formula>LEN(TRIM($Z$24))=0</formula>
    </cfRule>
  </conditionalFormatting>
  <conditionalFormatting sqref="AA24">
    <cfRule type="expression" dxfId="9106" priority="5022" stopIfTrue="1">
      <formula>LEN(TRIM($AA$24))=0</formula>
    </cfRule>
  </conditionalFormatting>
  <conditionalFormatting sqref="AB24">
    <cfRule type="expression" dxfId="9105" priority="5023" stopIfTrue="1">
      <formula>LEN(TRIM($AB$24))=0</formula>
    </cfRule>
  </conditionalFormatting>
  <conditionalFormatting sqref="AC24">
    <cfRule type="expression" dxfId="9104" priority="5024" stopIfTrue="1">
      <formula>LEN(TRIM($AC$24))=0</formula>
    </cfRule>
  </conditionalFormatting>
  <conditionalFormatting sqref="AD24">
    <cfRule type="expression" dxfId="9103" priority="5025" stopIfTrue="1">
      <formula>LEN(TRIM($AD$24))=0</formula>
    </cfRule>
  </conditionalFormatting>
  <conditionalFormatting sqref="AE24">
    <cfRule type="expression" dxfId="9102" priority="5026" stopIfTrue="1">
      <formula>LEN(TRIM($AE$24))=0</formula>
    </cfRule>
  </conditionalFormatting>
  <conditionalFormatting sqref="AF24">
    <cfRule type="expression" dxfId="9101" priority="5027" stopIfTrue="1">
      <formula>LEN(TRIM($AF$24))=0</formula>
    </cfRule>
  </conditionalFormatting>
  <conditionalFormatting sqref="AG24">
    <cfRule type="expression" dxfId="9100" priority="5028" stopIfTrue="1">
      <formula>LEN(TRIM($AG$24))=0</formula>
    </cfRule>
  </conditionalFormatting>
  <conditionalFormatting sqref="AH24">
    <cfRule type="expression" dxfId="9099" priority="5029" stopIfTrue="1">
      <formula>LEN(TRIM($AH$24))=0</formula>
    </cfRule>
  </conditionalFormatting>
  <conditionalFormatting sqref="AI24">
    <cfRule type="expression" dxfId="9098" priority="5030" stopIfTrue="1">
      <formula>LEN(TRIM($AI$24))=0</formula>
    </cfRule>
  </conditionalFormatting>
  <conditionalFormatting sqref="AJ24">
    <cfRule type="expression" dxfId="9097" priority="5031" stopIfTrue="1">
      <formula>LEN(TRIM($AJ$24))=0</formula>
    </cfRule>
  </conditionalFormatting>
  <conditionalFormatting sqref="AK24">
    <cfRule type="expression" dxfId="9096" priority="5032" stopIfTrue="1">
      <formula>LEN(TRIM($AK$24))=0</formula>
    </cfRule>
  </conditionalFormatting>
  <conditionalFormatting sqref="AL24">
    <cfRule type="expression" dxfId="9095" priority="5033" stopIfTrue="1">
      <formula>LEN(TRIM($AL$24))=0</formula>
    </cfRule>
  </conditionalFormatting>
  <conditionalFormatting sqref="AM24">
    <cfRule type="expression" dxfId="9094" priority="5034" stopIfTrue="1">
      <formula>LEN(TRIM($AM$24))=0</formula>
    </cfRule>
  </conditionalFormatting>
  <conditionalFormatting sqref="AN24">
    <cfRule type="expression" dxfId="9093" priority="5035" stopIfTrue="1">
      <formula>LEN(TRIM($AN$24))=0</formula>
    </cfRule>
  </conditionalFormatting>
  <conditionalFormatting sqref="AO24">
    <cfRule type="expression" dxfId="9092" priority="5036" stopIfTrue="1">
      <formula>LEN(TRIM($AO$24))=0</formula>
    </cfRule>
  </conditionalFormatting>
  <conditionalFormatting sqref="AP24">
    <cfRule type="expression" dxfId="9091" priority="5037" stopIfTrue="1">
      <formula>LEN(TRIM($AP$24))=0</formula>
    </cfRule>
  </conditionalFormatting>
  <conditionalFormatting sqref="AQ24">
    <cfRule type="expression" dxfId="9090" priority="5038" stopIfTrue="1">
      <formula>LEN(TRIM($AQ$24))=0</formula>
    </cfRule>
  </conditionalFormatting>
  <conditionalFormatting sqref="AR24">
    <cfRule type="expression" dxfId="9089" priority="5039" stopIfTrue="1">
      <formula>LEN(TRIM($AR$24))=0</formula>
    </cfRule>
  </conditionalFormatting>
  <conditionalFormatting sqref="AS24">
    <cfRule type="expression" dxfId="9088" priority="5040" stopIfTrue="1">
      <formula>LEN(TRIM($AS$24))=0</formula>
    </cfRule>
  </conditionalFormatting>
  <conditionalFormatting sqref="AT24">
    <cfRule type="expression" dxfId="9087" priority="5041" stopIfTrue="1">
      <formula>LEN(TRIM($AT$24))=0</formula>
    </cfRule>
  </conditionalFormatting>
  <conditionalFormatting sqref="AU24">
    <cfRule type="expression" dxfId="9086" priority="5042" stopIfTrue="1">
      <formula>LEN(TRIM($AU$24))=0</formula>
    </cfRule>
  </conditionalFormatting>
  <conditionalFormatting sqref="F25">
    <cfRule type="expression" dxfId="9085" priority="5043" stopIfTrue="1">
      <formula>LEN(TRIM($F$25))=0</formula>
    </cfRule>
  </conditionalFormatting>
  <conditionalFormatting sqref="G25">
    <cfRule type="expression" dxfId="9084" priority="5044" stopIfTrue="1">
      <formula>LEN(TRIM($G$25))=0</formula>
    </cfRule>
  </conditionalFormatting>
  <conditionalFormatting sqref="H25">
    <cfRule type="expression" dxfId="9083" priority="5045" stopIfTrue="1">
      <formula>LEN(TRIM($H$25))=0</formula>
    </cfRule>
  </conditionalFormatting>
  <conditionalFormatting sqref="I25">
    <cfRule type="expression" dxfId="9082" priority="5046" stopIfTrue="1">
      <formula>LEN(TRIM($I$25))=0</formula>
    </cfRule>
  </conditionalFormatting>
  <conditionalFormatting sqref="J25">
    <cfRule type="expression" dxfId="9081" priority="5047" stopIfTrue="1">
      <formula>LEN(TRIM($J$25))=0</formula>
    </cfRule>
  </conditionalFormatting>
  <conditionalFormatting sqref="K25">
    <cfRule type="expression" dxfId="9080" priority="5048" stopIfTrue="1">
      <formula>LEN(TRIM($K$25))=0</formula>
    </cfRule>
  </conditionalFormatting>
  <conditionalFormatting sqref="L25">
    <cfRule type="expression" dxfId="9079" priority="5049" stopIfTrue="1">
      <formula>LEN(TRIM($L$25))=0</formula>
    </cfRule>
  </conditionalFormatting>
  <conditionalFormatting sqref="M25">
    <cfRule type="expression" dxfId="9078" priority="5050" stopIfTrue="1">
      <formula>LEN(TRIM($M$25))=0</formula>
    </cfRule>
  </conditionalFormatting>
  <conditionalFormatting sqref="N25">
    <cfRule type="expression" dxfId="9077" priority="5051" stopIfTrue="1">
      <formula>LEN(TRIM($N$25))=0</formula>
    </cfRule>
  </conditionalFormatting>
  <conditionalFormatting sqref="O25">
    <cfRule type="expression" dxfId="9076" priority="5052" stopIfTrue="1">
      <formula>LEN(TRIM($O$25))=0</formula>
    </cfRule>
  </conditionalFormatting>
  <conditionalFormatting sqref="P25">
    <cfRule type="expression" dxfId="9075" priority="5053" stopIfTrue="1">
      <formula>LEN(TRIM($P$25))=0</formula>
    </cfRule>
  </conditionalFormatting>
  <conditionalFormatting sqref="Q25">
    <cfRule type="expression" dxfId="9074" priority="5054" stopIfTrue="1">
      <formula>LEN(TRIM($Q$25))=0</formula>
    </cfRule>
  </conditionalFormatting>
  <conditionalFormatting sqref="R25">
    <cfRule type="expression" dxfId="9073" priority="5055" stopIfTrue="1">
      <formula>LEN(TRIM($R$25))=0</formula>
    </cfRule>
  </conditionalFormatting>
  <conditionalFormatting sqref="S25">
    <cfRule type="expression" dxfId="9072" priority="5056" stopIfTrue="1">
      <formula>LEN(TRIM($S$25))=0</formula>
    </cfRule>
  </conditionalFormatting>
  <conditionalFormatting sqref="T25">
    <cfRule type="expression" dxfId="9071" priority="5057" stopIfTrue="1">
      <formula>LEN(TRIM($T$25))=0</formula>
    </cfRule>
  </conditionalFormatting>
  <conditionalFormatting sqref="U25">
    <cfRule type="expression" dxfId="9070" priority="5058" stopIfTrue="1">
      <formula>LEN(TRIM($U$25))=0</formula>
    </cfRule>
  </conditionalFormatting>
  <conditionalFormatting sqref="V25">
    <cfRule type="expression" dxfId="9069" priority="5059" stopIfTrue="1">
      <formula>LEN(TRIM($V$25))=0</formula>
    </cfRule>
  </conditionalFormatting>
  <conditionalFormatting sqref="W25">
    <cfRule type="expression" dxfId="9068" priority="5060" stopIfTrue="1">
      <formula>LEN(TRIM($W$25))=0</formula>
    </cfRule>
  </conditionalFormatting>
  <conditionalFormatting sqref="X25">
    <cfRule type="expression" dxfId="9067" priority="5061" stopIfTrue="1">
      <formula>LEN(TRIM($X$25))=0</formula>
    </cfRule>
  </conditionalFormatting>
  <conditionalFormatting sqref="Y25">
    <cfRule type="expression" dxfId="9066" priority="5062" stopIfTrue="1">
      <formula>LEN(TRIM($Y$25))=0</formula>
    </cfRule>
  </conditionalFormatting>
  <conditionalFormatting sqref="Z25">
    <cfRule type="expression" dxfId="9065" priority="5063" stopIfTrue="1">
      <formula>LEN(TRIM($Z$25))=0</formula>
    </cfRule>
  </conditionalFormatting>
  <conditionalFormatting sqref="AA25">
    <cfRule type="expression" dxfId="9064" priority="5064" stopIfTrue="1">
      <formula>LEN(TRIM($AA$25))=0</formula>
    </cfRule>
  </conditionalFormatting>
  <conditionalFormatting sqref="AB25">
    <cfRule type="expression" dxfId="9063" priority="5065" stopIfTrue="1">
      <formula>LEN(TRIM($AB$25))=0</formula>
    </cfRule>
  </conditionalFormatting>
  <conditionalFormatting sqref="AC25">
    <cfRule type="expression" dxfId="9062" priority="5066" stopIfTrue="1">
      <formula>LEN(TRIM($AC$25))=0</formula>
    </cfRule>
  </conditionalFormatting>
  <conditionalFormatting sqref="AD25">
    <cfRule type="expression" dxfId="9061" priority="5067" stopIfTrue="1">
      <formula>LEN(TRIM($AD$25))=0</formula>
    </cfRule>
  </conditionalFormatting>
  <conditionalFormatting sqref="AE25">
    <cfRule type="expression" dxfId="9060" priority="5068" stopIfTrue="1">
      <formula>LEN(TRIM($AE$25))=0</formula>
    </cfRule>
  </conditionalFormatting>
  <conditionalFormatting sqref="AF25">
    <cfRule type="expression" dxfId="9059" priority="5069" stopIfTrue="1">
      <formula>LEN(TRIM($AF$25))=0</formula>
    </cfRule>
  </conditionalFormatting>
  <conditionalFormatting sqref="AG25">
    <cfRule type="expression" dxfId="9058" priority="5070" stopIfTrue="1">
      <formula>LEN(TRIM($AG$25))=0</formula>
    </cfRule>
  </conditionalFormatting>
  <conditionalFormatting sqref="AH25">
    <cfRule type="expression" dxfId="9057" priority="5071" stopIfTrue="1">
      <formula>LEN(TRIM($AH$25))=0</formula>
    </cfRule>
  </conditionalFormatting>
  <conditionalFormatting sqref="AI25">
    <cfRule type="expression" dxfId="9056" priority="5072" stopIfTrue="1">
      <formula>LEN(TRIM($AI$25))=0</formula>
    </cfRule>
  </conditionalFormatting>
  <conditionalFormatting sqref="AJ25">
    <cfRule type="expression" dxfId="9055" priority="5073" stopIfTrue="1">
      <formula>LEN(TRIM($AJ$25))=0</formula>
    </cfRule>
  </conditionalFormatting>
  <conditionalFormatting sqref="AK25">
    <cfRule type="expression" dxfId="9054" priority="5074" stopIfTrue="1">
      <formula>LEN(TRIM($AK$25))=0</formula>
    </cfRule>
  </conditionalFormatting>
  <conditionalFormatting sqref="AL25">
    <cfRule type="expression" dxfId="9053" priority="5075" stopIfTrue="1">
      <formula>LEN(TRIM($AL$25))=0</formula>
    </cfRule>
  </conditionalFormatting>
  <conditionalFormatting sqref="AM25">
    <cfRule type="expression" dxfId="9052" priority="5076" stopIfTrue="1">
      <formula>LEN(TRIM($AM$25))=0</formula>
    </cfRule>
  </conditionalFormatting>
  <conditionalFormatting sqref="AN25">
    <cfRule type="expression" dxfId="9051" priority="5077" stopIfTrue="1">
      <formula>LEN(TRIM($AN$25))=0</formula>
    </cfRule>
  </conditionalFormatting>
  <conditionalFormatting sqref="AO25">
    <cfRule type="expression" dxfId="9050" priority="5078" stopIfTrue="1">
      <formula>LEN(TRIM($AO$25))=0</formula>
    </cfRule>
  </conditionalFormatting>
  <conditionalFormatting sqref="AP25">
    <cfRule type="expression" dxfId="9049" priority="5079" stopIfTrue="1">
      <formula>LEN(TRIM($AP$25))=0</formula>
    </cfRule>
  </conditionalFormatting>
  <conditionalFormatting sqref="AQ25">
    <cfRule type="expression" dxfId="9048" priority="5080" stopIfTrue="1">
      <formula>LEN(TRIM($AQ$25))=0</formula>
    </cfRule>
  </conditionalFormatting>
  <conditionalFormatting sqref="AR25">
    <cfRule type="expression" dxfId="9047" priority="5081" stopIfTrue="1">
      <formula>LEN(TRIM($AR$25))=0</formula>
    </cfRule>
  </conditionalFormatting>
  <conditionalFormatting sqref="AS25">
    <cfRule type="expression" dxfId="9046" priority="5082" stopIfTrue="1">
      <formula>LEN(TRIM($AS$25))=0</formula>
    </cfRule>
  </conditionalFormatting>
  <conditionalFormatting sqref="AT25">
    <cfRule type="expression" dxfId="9045" priority="5083" stopIfTrue="1">
      <formula>LEN(TRIM($AT$25))=0</formula>
    </cfRule>
  </conditionalFormatting>
  <conditionalFormatting sqref="AU25">
    <cfRule type="expression" dxfId="9044" priority="5084" stopIfTrue="1">
      <formula>LEN(TRIM($AU$25))=0</formula>
    </cfRule>
  </conditionalFormatting>
  <conditionalFormatting sqref="F29">
    <cfRule type="expression" dxfId="9043" priority="5085" stopIfTrue="1">
      <formula>LEN(TRIM($F$29))=0</formula>
    </cfRule>
  </conditionalFormatting>
  <conditionalFormatting sqref="G29">
    <cfRule type="expression" dxfId="9042" priority="5086" stopIfTrue="1">
      <formula>LEN(TRIM($G$29))=0</formula>
    </cfRule>
  </conditionalFormatting>
  <conditionalFormatting sqref="H29">
    <cfRule type="expression" dxfId="9041" priority="5087" stopIfTrue="1">
      <formula>LEN(TRIM($H$29))=0</formula>
    </cfRule>
  </conditionalFormatting>
  <conditionalFormatting sqref="I29">
    <cfRule type="expression" dxfId="9040" priority="5088" stopIfTrue="1">
      <formula>LEN(TRIM($I$29))=0</formula>
    </cfRule>
  </conditionalFormatting>
  <conditionalFormatting sqref="J29">
    <cfRule type="expression" dxfId="9039" priority="5089" stopIfTrue="1">
      <formula>LEN(TRIM($J$29))=0</formula>
    </cfRule>
  </conditionalFormatting>
  <conditionalFormatting sqref="K29">
    <cfRule type="expression" dxfId="9038" priority="5090" stopIfTrue="1">
      <formula>LEN(TRIM($K$29))=0</formula>
    </cfRule>
  </conditionalFormatting>
  <conditionalFormatting sqref="L29">
    <cfRule type="expression" dxfId="9037" priority="5091" stopIfTrue="1">
      <formula>LEN(TRIM($L$29))=0</formula>
    </cfRule>
  </conditionalFormatting>
  <conditionalFormatting sqref="M29">
    <cfRule type="expression" dxfId="9036" priority="5092" stopIfTrue="1">
      <formula>LEN(TRIM($M$29))=0</formula>
    </cfRule>
  </conditionalFormatting>
  <conditionalFormatting sqref="N29">
    <cfRule type="expression" dxfId="9035" priority="5093" stopIfTrue="1">
      <formula>LEN(TRIM($N$29))=0</formula>
    </cfRule>
  </conditionalFormatting>
  <conditionalFormatting sqref="O29">
    <cfRule type="expression" dxfId="9034" priority="5094" stopIfTrue="1">
      <formula>LEN(TRIM($O$29))=0</formula>
    </cfRule>
  </conditionalFormatting>
  <conditionalFormatting sqref="P29">
    <cfRule type="expression" dxfId="9033" priority="5095" stopIfTrue="1">
      <formula>LEN(TRIM($P$29))=0</formula>
    </cfRule>
  </conditionalFormatting>
  <conditionalFormatting sqref="Q29">
    <cfRule type="expression" dxfId="9032" priority="5096" stopIfTrue="1">
      <formula>LEN(TRIM($Q$29))=0</formula>
    </cfRule>
  </conditionalFormatting>
  <conditionalFormatting sqref="R29">
    <cfRule type="expression" dxfId="9031" priority="5097" stopIfTrue="1">
      <formula>LEN(TRIM($R$29))=0</formula>
    </cfRule>
  </conditionalFormatting>
  <conditionalFormatting sqref="S29">
    <cfRule type="expression" dxfId="9030" priority="5098" stopIfTrue="1">
      <formula>LEN(TRIM($S$29))=0</formula>
    </cfRule>
  </conditionalFormatting>
  <conditionalFormatting sqref="T29">
    <cfRule type="expression" dxfId="9029" priority="5099" stopIfTrue="1">
      <formula>LEN(TRIM($T$29))=0</formula>
    </cfRule>
  </conditionalFormatting>
  <conditionalFormatting sqref="U29">
    <cfRule type="expression" dxfId="9028" priority="5100" stopIfTrue="1">
      <formula>LEN(TRIM($U$29))=0</formula>
    </cfRule>
  </conditionalFormatting>
  <conditionalFormatting sqref="V29">
    <cfRule type="expression" dxfId="9027" priority="5101" stopIfTrue="1">
      <formula>LEN(TRIM($V$29))=0</formula>
    </cfRule>
  </conditionalFormatting>
  <conditionalFormatting sqref="W29">
    <cfRule type="expression" dxfId="9026" priority="5102" stopIfTrue="1">
      <formula>LEN(TRIM($W$29))=0</formula>
    </cfRule>
  </conditionalFormatting>
  <conditionalFormatting sqref="X29">
    <cfRule type="expression" dxfId="9025" priority="5103" stopIfTrue="1">
      <formula>LEN(TRIM($X$29))=0</formula>
    </cfRule>
  </conditionalFormatting>
  <conditionalFormatting sqref="Y29">
    <cfRule type="expression" dxfId="9024" priority="5104" stopIfTrue="1">
      <formula>LEN(TRIM($Y$29))=0</formula>
    </cfRule>
  </conditionalFormatting>
  <conditionalFormatting sqref="Z29">
    <cfRule type="expression" dxfId="9023" priority="5105" stopIfTrue="1">
      <formula>LEN(TRIM($Z$29))=0</formula>
    </cfRule>
  </conditionalFormatting>
  <conditionalFormatting sqref="AA29">
    <cfRule type="expression" dxfId="9022" priority="5106" stopIfTrue="1">
      <formula>LEN(TRIM($AA$29))=0</formula>
    </cfRule>
  </conditionalFormatting>
  <conditionalFormatting sqref="AB29">
    <cfRule type="expression" dxfId="9021" priority="5107" stopIfTrue="1">
      <formula>LEN(TRIM($AB$29))=0</formula>
    </cfRule>
  </conditionalFormatting>
  <conditionalFormatting sqref="AC29">
    <cfRule type="expression" dxfId="9020" priority="5108" stopIfTrue="1">
      <formula>LEN(TRIM($AC$29))=0</formula>
    </cfRule>
  </conditionalFormatting>
  <conditionalFormatting sqref="AD29">
    <cfRule type="expression" dxfId="9019" priority="5109" stopIfTrue="1">
      <formula>LEN(TRIM($AD$29))=0</formula>
    </cfRule>
  </conditionalFormatting>
  <conditionalFormatting sqref="AE29">
    <cfRule type="expression" dxfId="9018" priority="5110" stopIfTrue="1">
      <formula>LEN(TRIM($AE$29))=0</formula>
    </cfRule>
  </conditionalFormatting>
  <conditionalFormatting sqref="AF29">
    <cfRule type="expression" dxfId="9017" priority="5111" stopIfTrue="1">
      <formula>LEN(TRIM($AF$29))=0</formula>
    </cfRule>
  </conditionalFormatting>
  <conditionalFormatting sqref="AG29">
    <cfRule type="expression" dxfId="9016" priority="5112" stopIfTrue="1">
      <formula>LEN(TRIM($AG$29))=0</formula>
    </cfRule>
  </conditionalFormatting>
  <conditionalFormatting sqref="AH29">
    <cfRule type="expression" dxfId="9015" priority="5113" stopIfTrue="1">
      <formula>LEN(TRIM($AH$29))=0</formula>
    </cfRule>
  </conditionalFormatting>
  <conditionalFormatting sqref="AI29">
    <cfRule type="expression" dxfId="9014" priority="5114" stopIfTrue="1">
      <formula>LEN(TRIM($AI$29))=0</formula>
    </cfRule>
  </conditionalFormatting>
  <conditionalFormatting sqref="AJ29">
    <cfRule type="expression" dxfId="9013" priority="5115" stopIfTrue="1">
      <formula>LEN(TRIM($AJ$29))=0</formula>
    </cfRule>
  </conditionalFormatting>
  <conditionalFormatting sqref="AK29">
    <cfRule type="expression" dxfId="9012" priority="5116" stopIfTrue="1">
      <formula>LEN(TRIM($AK$29))=0</formula>
    </cfRule>
  </conditionalFormatting>
  <conditionalFormatting sqref="AL29">
    <cfRule type="expression" dxfId="9011" priority="5117" stopIfTrue="1">
      <formula>LEN(TRIM($AL$29))=0</formula>
    </cfRule>
  </conditionalFormatting>
  <conditionalFormatting sqref="AM29">
    <cfRule type="expression" dxfId="9010" priority="5118" stopIfTrue="1">
      <formula>LEN(TRIM($AM$29))=0</formula>
    </cfRule>
  </conditionalFormatting>
  <conditionalFormatting sqref="AN29">
    <cfRule type="expression" dxfId="9009" priority="5119" stopIfTrue="1">
      <formula>LEN(TRIM($AN$29))=0</formula>
    </cfRule>
  </conditionalFormatting>
  <conditionalFormatting sqref="AO29">
    <cfRule type="expression" dxfId="9008" priority="5120" stopIfTrue="1">
      <formula>LEN(TRIM($AO$29))=0</formula>
    </cfRule>
  </conditionalFormatting>
  <conditionalFormatting sqref="AP29">
    <cfRule type="expression" dxfId="9007" priority="5121" stopIfTrue="1">
      <formula>LEN(TRIM($AP$29))=0</formula>
    </cfRule>
  </conditionalFormatting>
  <conditionalFormatting sqref="AQ29">
    <cfRule type="expression" dxfId="9006" priority="5122" stopIfTrue="1">
      <formula>LEN(TRIM($AQ$29))=0</formula>
    </cfRule>
  </conditionalFormatting>
  <conditionalFormatting sqref="AR29">
    <cfRule type="expression" dxfId="9005" priority="5123" stopIfTrue="1">
      <formula>LEN(TRIM($AR$29))=0</formula>
    </cfRule>
  </conditionalFormatting>
  <conditionalFormatting sqref="AS29">
    <cfRule type="expression" dxfId="9004" priority="5124" stopIfTrue="1">
      <formula>LEN(TRIM($AS$29))=0</formula>
    </cfRule>
  </conditionalFormatting>
  <conditionalFormatting sqref="AT29">
    <cfRule type="expression" dxfId="9003" priority="5125" stopIfTrue="1">
      <formula>LEN(TRIM($AT$29))=0</formula>
    </cfRule>
  </conditionalFormatting>
  <conditionalFormatting sqref="AU29">
    <cfRule type="expression" dxfId="9002" priority="5126" stopIfTrue="1">
      <formula>LEN(TRIM($AU$29))=0</formula>
    </cfRule>
  </conditionalFormatting>
  <conditionalFormatting sqref="F31">
    <cfRule type="expression" dxfId="9001" priority="5127" stopIfTrue="1">
      <formula>LEN(TRIM($F$31))=0</formula>
    </cfRule>
  </conditionalFormatting>
  <conditionalFormatting sqref="G31">
    <cfRule type="expression" dxfId="9000" priority="5128" stopIfTrue="1">
      <formula>LEN(TRIM($G$31))=0</formula>
    </cfRule>
  </conditionalFormatting>
  <conditionalFormatting sqref="H31">
    <cfRule type="expression" dxfId="8999" priority="5129" stopIfTrue="1">
      <formula>LEN(TRIM($H$31))=0</formula>
    </cfRule>
  </conditionalFormatting>
  <conditionalFormatting sqref="I31">
    <cfRule type="expression" dxfId="8998" priority="5130" stopIfTrue="1">
      <formula>LEN(TRIM($I$31))=0</formula>
    </cfRule>
  </conditionalFormatting>
  <conditionalFormatting sqref="J31">
    <cfRule type="expression" dxfId="8997" priority="5131" stopIfTrue="1">
      <formula>LEN(TRIM($J$31))=0</formula>
    </cfRule>
  </conditionalFormatting>
  <conditionalFormatting sqref="K31">
    <cfRule type="expression" dxfId="8996" priority="5132" stopIfTrue="1">
      <formula>LEN(TRIM($K$31))=0</formula>
    </cfRule>
  </conditionalFormatting>
  <conditionalFormatting sqref="L31">
    <cfRule type="expression" dxfId="8995" priority="5133" stopIfTrue="1">
      <formula>LEN(TRIM($L$31))=0</formula>
    </cfRule>
  </conditionalFormatting>
  <conditionalFormatting sqref="M31">
    <cfRule type="expression" dxfId="8994" priority="5134" stopIfTrue="1">
      <formula>LEN(TRIM($M$31))=0</formula>
    </cfRule>
  </conditionalFormatting>
  <conditionalFormatting sqref="N31">
    <cfRule type="expression" dxfId="8993" priority="5135" stopIfTrue="1">
      <formula>LEN(TRIM($N$31))=0</formula>
    </cfRule>
  </conditionalFormatting>
  <conditionalFormatting sqref="O31">
    <cfRule type="expression" dxfId="8992" priority="5136" stopIfTrue="1">
      <formula>LEN(TRIM($O$31))=0</formula>
    </cfRule>
  </conditionalFormatting>
  <conditionalFormatting sqref="P31">
    <cfRule type="expression" dxfId="8991" priority="5137" stopIfTrue="1">
      <formula>LEN(TRIM($P$31))=0</formula>
    </cfRule>
  </conditionalFormatting>
  <conditionalFormatting sqref="Q31">
    <cfRule type="expression" dxfId="8990" priority="5138" stopIfTrue="1">
      <formula>LEN(TRIM($Q$31))=0</formula>
    </cfRule>
  </conditionalFormatting>
  <conditionalFormatting sqref="R31">
    <cfRule type="expression" dxfId="8989" priority="5139" stopIfTrue="1">
      <formula>LEN(TRIM($R$31))=0</formula>
    </cfRule>
  </conditionalFormatting>
  <conditionalFormatting sqref="S31">
    <cfRule type="expression" dxfId="8988" priority="5140" stopIfTrue="1">
      <formula>LEN(TRIM($S$31))=0</formula>
    </cfRule>
  </conditionalFormatting>
  <conditionalFormatting sqref="T31">
    <cfRule type="expression" dxfId="8987" priority="5141" stopIfTrue="1">
      <formula>LEN(TRIM($T$31))=0</formula>
    </cfRule>
  </conditionalFormatting>
  <conditionalFormatting sqref="U31">
    <cfRule type="expression" dxfId="8986" priority="5142" stopIfTrue="1">
      <formula>LEN(TRIM($U$31))=0</formula>
    </cfRule>
  </conditionalFormatting>
  <conditionalFormatting sqref="V31">
    <cfRule type="expression" dxfId="8985" priority="5143" stopIfTrue="1">
      <formula>LEN(TRIM($V$31))=0</formula>
    </cfRule>
  </conditionalFormatting>
  <conditionalFormatting sqref="W31">
    <cfRule type="expression" dxfId="8984" priority="5144" stopIfTrue="1">
      <formula>LEN(TRIM($W$31))=0</formula>
    </cfRule>
  </conditionalFormatting>
  <conditionalFormatting sqref="X31">
    <cfRule type="expression" dxfId="8983" priority="5145" stopIfTrue="1">
      <formula>LEN(TRIM($X$31))=0</formula>
    </cfRule>
  </conditionalFormatting>
  <conditionalFormatting sqref="Y31">
    <cfRule type="expression" dxfId="8982" priority="5146" stopIfTrue="1">
      <formula>LEN(TRIM($Y$31))=0</formula>
    </cfRule>
  </conditionalFormatting>
  <conditionalFormatting sqref="Z31">
    <cfRule type="expression" dxfId="8981" priority="5147" stopIfTrue="1">
      <formula>LEN(TRIM($Z$31))=0</formula>
    </cfRule>
  </conditionalFormatting>
  <conditionalFormatting sqref="AA31">
    <cfRule type="expression" dxfId="8980" priority="5148" stopIfTrue="1">
      <formula>LEN(TRIM($AA$31))=0</formula>
    </cfRule>
  </conditionalFormatting>
  <conditionalFormatting sqref="AB31">
    <cfRule type="expression" dxfId="8979" priority="5149" stopIfTrue="1">
      <formula>LEN(TRIM($AB$31))=0</formula>
    </cfRule>
  </conditionalFormatting>
  <conditionalFormatting sqref="AC31">
    <cfRule type="expression" dxfId="8978" priority="5150" stopIfTrue="1">
      <formula>LEN(TRIM($AC$31))=0</formula>
    </cfRule>
  </conditionalFormatting>
  <conditionalFormatting sqref="AD31">
    <cfRule type="expression" dxfId="8977" priority="5151" stopIfTrue="1">
      <formula>LEN(TRIM($AD$31))=0</formula>
    </cfRule>
  </conditionalFormatting>
  <conditionalFormatting sqref="AE31">
    <cfRule type="expression" dxfId="8976" priority="5152" stopIfTrue="1">
      <formula>LEN(TRIM($AE$31))=0</formula>
    </cfRule>
  </conditionalFormatting>
  <conditionalFormatting sqref="AF31">
    <cfRule type="expression" dxfId="8975" priority="5153" stopIfTrue="1">
      <formula>LEN(TRIM($AF$31))=0</formula>
    </cfRule>
  </conditionalFormatting>
  <conditionalFormatting sqref="AG31">
    <cfRule type="expression" dxfId="8974" priority="5154" stopIfTrue="1">
      <formula>LEN(TRIM($AG$31))=0</formula>
    </cfRule>
  </conditionalFormatting>
  <conditionalFormatting sqref="AH31">
    <cfRule type="expression" dxfId="8973" priority="5155" stopIfTrue="1">
      <formula>LEN(TRIM($AH$31))=0</formula>
    </cfRule>
  </conditionalFormatting>
  <conditionalFormatting sqref="AI31">
    <cfRule type="expression" dxfId="8972" priority="5156" stopIfTrue="1">
      <formula>LEN(TRIM($AI$31))=0</formula>
    </cfRule>
  </conditionalFormatting>
  <conditionalFormatting sqref="AJ31">
    <cfRule type="expression" dxfId="8971" priority="5157" stopIfTrue="1">
      <formula>LEN(TRIM($AJ$31))=0</formula>
    </cfRule>
  </conditionalFormatting>
  <conditionalFormatting sqref="AK31">
    <cfRule type="expression" dxfId="8970" priority="5158" stopIfTrue="1">
      <formula>LEN(TRIM($AK$31))=0</formula>
    </cfRule>
  </conditionalFormatting>
  <conditionalFormatting sqref="AL31">
    <cfRule type="expression" dxfId="8969" priority="5159" stopIfTrue="1">
      <formula>LEN(TRIM($AL$31))=0</formula>
    </cfRule>
  </conditionalFormatting>
  <conditionalFormatting sqref="AM31">
    <cfRule type="expression" dxfId="8968" priority="5160" stopIfTrue="1">
      <formula>LEN(TRIM($AM$31))=0</formula>
    </cfRule>
  </conditionalFormatting>
  <conditionalFormatting sqref="AN31">
    <cfRule type="expression" dxfId="8967" priority="5161" stopIfTrue="1">
      <formula>LEN(TRIM($AN$31))=0</formula>
    </cfRule>
  </conditionalFormatting>
  <conditionalFormatting sqref="AO31">
    <cfRule type="expression" dxfId="8966" priority="5162" stopIfTrue="1">
      <formula>LEN(TRIM($AO$31))=0</formula>
    </cfRule>
  </conditionalFormatting>
  <conditionalFormatting sqref="AP31">
    <cfRule type="expression" dxfId="8965" priority="5163" stopIfTrue="1">
      <formula>LEN(TRIM($AP$31))=0</formula>
    </cfRule>
  </conditionalFormatting>
  <conditionalFormatting sqref="AQ31">
    <cfRule type="expression" dxfId="8964" priority="5164" stopIfTrue="1">
      <formula>LEN(TRIM($AQ$31))=0</formula>
    </cfRule>
  </conditionalFormatting>
  <conditionalFormatting sqref="AR31">
    <cfRule type="expression" dxfId="8963" priority="5165" stopIfTrue="1">
      <formula>LEN(TRIM($AR$31))=0</formula>
    </cfRule>
  </conditionalFormatting>
  <conditionalFormatting sqref="AS31">
    <cfRule type="expression" dxfId="8962" priority="5166" stopIfTrue="1">
      <formula>LEN(TRIM($AS$31))=0</formula>
    </cfRule>
  </conditionalFormatting>
  <conditionalFormatting sqref="AT31">
    <cfRule type="expression" dxfId="8961" priority="5167" stopIfTrue="1">
      <formula>LEN(TRIM($AT$31))=0</formula>
    </cfRule>
  </conditionalFormatting>
  <conditionalFormatting sqref="AU31">
    <cfRule type="expression" dxfId="8960" priority="5168" stopIfTrue="1">
      <formula>LEN(TRIM($AU$31))=0</formula>
    </cfRule>
  </conditionalFormatting>
  <conditionalFormatting sqref="F32">
    <cfRule type="expression" dxfId="8959" priority="5169" stopIfTrue="1">
      <formula>LEN(TRIM($F$32))=0</formula>
    </cfRule>
  </conditionalFormatting>
  <conditionalFormatting sqref="G32">
    <cfRule type="expression" dxfId="8958" priority="5170" stopIfTrue="1">
      <formula>LEN(TRIM($G$32))=0</formula>
    </cfRule>
  </conditionalFormatting>
  <conditionalFormatting sqref="H32">
    <cfRule type="expression" dxfId="8957" priority="5171" stopIfTrue="1">
      <formula>LEN(TRIM($H$32))=0</formula>
    </cfRule>
  </conditionalFormatting>
  <conditionalFormatting sqref="I32">
    <cfRule type="expression" dxfId="8956" priority="5172" stopIfTrue="1">
      <formula>LEN(TRIM($I$32))=0</formula>
    </cfRule>
  </conditionalFormatting>
  <conditionalFormatting sqref="J32">
    <cfRule type="expression" dxfId="8955" priority="5173" stopIfTrue="1">
      <formula>LEN(TRIM($J$32))=0</formula>
    </cfRule>
  </conditionalFormatting>
  <conditionalFormatting sqref="K32">
    <cfRule type="expression" dxfId="8954" priority="5174" stopIfTrue="1">
      <formula>LEN(TRIM($K$32))=0</formula>
    </cfRule>
  </conditionalFormatting>
  <conditionalFormatting sqref="L32">
    <cfRule type="expression" dxfId="8953" priority="5175" stopIfTrue="1">
      <formula>LEN(TRIM($L$32))=0</formula>
    </cfRule>
  </conditionalFormatting>
  <conditionalFormatting sqref="M32">
    <cfRule type="expression" dxfId="8952" priority="5176" stopIfTrue="1">
      <formula>LEN(TRIM($M$32))=0</formula>
    </cfRule>
  </conditionalFormatting>
  <conditionalFormatting sqref="N32">
    <cfRule type="expression" dxfId="8951" priority="5177" stopIfTrue="1">
      <formula>LEN(TRIM($N$32))=0</formula>
    </cfRule>
  </conditionalFormatting>
  <conditionalFormatting sqref="O32">
    <cfRule type="expression" dxfId="8950" priority="5178" stopIfTrue="1">
      <formula>LEN(TRIM($O$32))=0</formula>
    </cfRule>
  </conditionalFormatting>
  <conditionalFormatting sqref="P32">
    <cfRule type="expression" dxfId="8949" priority="5179" stopIfTrue="1">
      <formula>LEN(TRIM($P$32))=0</formula>
    </cfRule>
  </conditionalFormatting>
  <conditionalFormatting sqref="Q32">
    <cfRule type="expression" dxfId="8948" priority="5180" stopIfTrue="1">
      <formula>LEN(TRIM($Q$32))=0</formula>
    </cfRule>
  </conditionalFormatting>
  <conditionalFormatting sqref="R32">
    <cfRule type="expression" dxfId="8947" priority="5181" stopIfTrue="1">
      <formula>LEN(TRIM($R$32))=0</formula>
    </cfRule>
  </conditionalFormatting>
  <conditionalFormatting sqref="S32">
    <cfRule type="expression" dxfId="8946" priority="5182" stopIfTrue="1">
      <formula>LEN(TRIM($S$32))=0</formula>
    </cfRule>
  </conditionalFormatting>
  <conditionalFormatting sqref="T32">
    <cfRule type="expression" dxfId="8945" priority="5183" stopIfTrue="1">
      <formula>LEN(TRIM($T$32))=0</formula>
    </cfRule>
  </conditionalFormatting>
  <conditionalFormatting sqref="U32">
    <cfRule type="expression" dxfId="8944" priority="5184" stopIfTrue="1">
      <formula>LEN(TRIM($U$32))=0</formula>
    </cfRule>
  </conditionalFormatting>
  <conditionalFormatting sqref="V32">
    <cfRule type="expression" dxfId="8943" priority="5185" stopIfTrue="1">
      <formula>LEN(TRIM($V$32))=0</formula>
    </cfRule>
  </conditionalFormatting>
  <conditionalFormatting sqref="W32">
    <cfRule type="expression" dxfId="8942" priority="5186" stopIfTrue="1">
      <formula>LEN(TRIM($W$32))=0</formula>
    </cfRule>
  </conditionalFormatting>
  <conditionalFormatting sqref="X32">
    <cfRule type="expression" dxfId="8941" priority="5187" stopIfTrue="1">
      <formula>LEN(TRIM($X$32))=0</formula>
    </cfRule>
  </conditionalFormatting>
  <conditionalFormatting sqref="Y32">
    <cfRule type="expression" dxfId="8940" priority="5188" stopIfTrue="1">
      <formula>LEN(TRIM($Y$32))=0</formula>
    </cfRule>
  </conditionalFormatting>
  <conditionalFormatting sqref="Z32">
    <cfRule type="expression" dxfId="8939" priority="5189" stopIfTrue="1">
      <formula>LEN(TRIM($Z$32))=0</formula>
    </cfRule>
  </conditionalFormatting>
  <conditionalFormatting sqref="AA32">
    <cfRule type="expression" dxfId="8938" priority="5190" stopIfTrue="1">
      <formula>LEN(TRIM($AA$32))=0</formula>
    </cfRule>
  </conditionalFormatting>
  <conditionalFormatting sqref="AB32">
    <cfRule type="expression" dxfId="8937" priority="5191" stopIfTrue="1">
      <formula>LEN(TRIM($AB$32))=0</formula>
    </cfRule>
  </conditionalFormatting>
  <conditionalFormatting sqref="AC32">
    <cfRule type="expression" dxfId="8936" priority="5192" stopIfTrue="1">
      <formula>LEN(TRIM($AC$32))=0</formula>
    </cfRule>
  </conditionalFormatting>
  <conditionalFormatting sqref="AD32">
    <cfRule type="expression" dxfId="8935" priority="5193" stopIfTrue="1">
      <formula>LEN(TRIM($AD$32))=0</formula>
    </cfRule>
  </conditionalFormatting>
  <conditionalFormatting sqref="AE32">
    <cfRule type="expression" dxfId="8934" priority="5194" stopIfTrue="1">
      <formula>LEN(TRIM($AE$32))=0</formula>
    </cfRule>
  </conditionalFormatting>
  <conditionalFormatting sqref="AF32">
    <cfRule type="expression" dxfId="8933" priority="5195" stopIfTrue="1">
      <formula>LEN(TRIM($AF$32))=0</formula>
    </cfRule>
  </conditionalFormatting>
  <conditionalFormatting sqref="AG32">
    <cfRule type="expression" dxfId="8932" priority="5196" stopIfTrue="1">
      <formula>LEN(TRIM($AG$32))=0</formula>
    </cfRule>
  </conditionalFormatting>
  <conditionalFormatting sqref="AH32">
    <cfRule type="expression" dxfId="8931" priority="5197" stopIfTrue="1">
      <formula>LEN(TRIM($AH$32))=0</formula>
    </cfRule>
  </conditionalFormatting>
  <conditionalFormatting sqref="AI32">
    <cfRule type="expression" dxfId="8930" priority="5198" stopIfTrue="1">
      <formula>LEN(TRIM($AI$32))=0</formula>
    </cfRule>
  </conditionalFormatting>
  <conditionalFormatting sqref="AJ32">
    <cfRule type="expression" dxfId="8929" priority="5199" stopIfTrue="1">
      <formula>LEN(TRIM($AJ$32))=0</formula>
    </cfRule>
  </conditionalFormatting>
  <conditionalFormatting sqref="AK32">
    <cfRule type="expression" dxfId="8928" priority="5200" stopIfTrue="1">
      <formula>LEN(TRIM($AK$32))=0</formula>
    </cfRule>
  </conditionalFormatting>
  <conditionalFormatting sqref="AL32">
    <cfRule type="expression" dxfId="8927" priority="5201" stopIfTrue="1">
      <formula>LEN(TRIM($AL$32))=0</formula>
    </cfRule>
  </conditionalFormatting>
  <conditionalFormatting sqref="AM32">
    <cfRule type="expression" dxfId="8926" priority="5202" stopIfTrue="1">
      <formula>LEN(TRIM($AM$32))=0</formula>
    </cfRule>
  </conditionalFormatting>
  <conditionalFormatting sqref="AN32">
    <cfRule type="expression" dxfId="8925" priority="5203" stopIfTrue="1">
      <formula>LEN(TRIM($AN$32))=0</formula>
    </cfRule>
  </conditionalFormatting>
  <conditionalFormatting sqref="AO32">
    <cfRule type="expression" dxfId="8924" priority="5204" stopIfTrue="1">
      <formula>LEN(TRIM($AO$32))=0</formula>
    </cfRule>
  </conditionalFormatting>
  <conditionalFormatting sqref="AP32">
    <cfRule type="expression" dxfId="8923" priority="5205" stopIfTrue="1">
      <formula>LEN(TRIM($AP$32))=0</formula>
    </cfRule>
  </conditionalFormatting>
  <conditionalFormatting sqref="AQ32">
    <cfRule type="expression" dxfId="8922" priority="5206" stopIfTrue="1">
      <formula>LEN(TRIM($AQ$32))=0</formula>
    </cfRule>
  </conditionalFormatting>
  <conditionalFormatting sqref="AR32">
    <cfRule type="expression" dxfId="8921" priority="5207" stopIfTrue="1">
      <formula>LEN(TRIM($AR$32))=0</formula>
    </cfRule>
  </conditionalFormatting>
  <conditionalFormatting sqref="AS32">
    <cfRule type="expression" dxfId="8920" priority="5208" stopIfTrue="1">
      <formula>LEN(TRIM($AS$32))=0</formula>
    </cfRule>
  </conditionalFormatting>
  <conditionalFormatting sqref="AT32">
    <cfRule type="expression" dxfId="8919" priority="5209" stopIfTrue="1">
      <formula>LEN(TRIM($AT$32))=0</formula>
    </cfRule>
  </conditionalFormatting>
  <conditionalFormatting sqref="AU32">
    <cfRule type="expression" dxfId="8918" priority="5210" stopIfTrue="1">
      <formula>LEN(TRIM($AU$32))=0</formula>
    </cfRule>
  </conditionalFormatting>
  <conditionalFormatting sqref="F33">
    <cfRule type="expression" dxfId="8917" priority="5211" stopIfTrue="1">
      <formula>LEN(TRIM($F$33))=0</formula>
    </cfRule>
  </conditionalFormatting>
  <conditionalFormatting sqref="G33">
    <cfRule type="expression" dxfId="8916" priority="5212" stopIfTrue="1">
      <formula>LEN(TRIM($G$33))=0</formula>
    </cfRule>
  </conditionalFormatting>
  <conditionalFormatting sqref="H33">
    <cfRule type="expression" dxfId="8915" priority="5213" stopIfTrue="1">
      <formula>LEN(TRIM($H$33))=0</formula>
    </cfRule>
  </conditionalFormatting>
  <conditionalFormatting sqref="I33">
    <cfRule type="expression" dxfId="8914" priority="5214" stopIfTrue="1">
      <formula>LEN(TRIM($I$33))=0</formula>
    </cfRule>
  </conditionalFormatting>
  <conditionalFormatting sqref="J33">
    <cfRule type="expression" dxfId="8913" priority="5215" stopIfTrue="1">
      <formula>LEN(TRIM($J$33))=0</formula>
    </cfRule>
  </conditionalFormatting>
  <conditionalFormatting sqref="K33">
    <cfRule type="expression" dxfId="8912" priority="5216" stopIfTrue="1">
      <formula>LEN(TRIM($K$33))=0</formula>
    </cfRule>
  </conditionalFormatting>
  <conditionalFormatting sqref="L33">
    <cfRule type="expression" dxfId="8911" priority="5217" stopIfTrue="1">
      <formula>LEN(TRIM($L$33))=0</formula>
    </cfRule>
  </conditionalFormatting>
  <conditionalFormatting sqref="M33">
    <cfRule type="expression" dxfId="8910" priority="5218" stopIfTrue="1">
      <formula>LEN(TRIM($M$33))=0</formula>
    </cfRule>
  </conditionalFormatting>
  <conditionalFormatting sqref="N33">
    <cfRule type="expression" dxfId="8909" priority="5219" stopIfTrue="1">
      <formula>LEN(TRIM($N$33))=0</formula>
    </cfRule>
  </conditionalFormatting>
  <conditionalFormatting sqref="O33">
    <cfRule type="expression" dxfId="8908" priority="5220" stopIfTrue="1">
      <formula>LEN(TRIM($O$33))=0</formula>
    </cfRule>
  </conditionalFormatting>
  <conditionalFormatting sqref="P33">
    <cfRule type="expression" dxfId="8907" priority="5221" stopIfTrue="1">
      <formula>LEN(TRIM($P$33))=0</formula>
    </cfRule>
  </conditionalFormatting>
  <conditionalFormatting sqref="Q33">
    <cfRule type="expression" dxfId="8906" priority="5222" stopIfTrue="1">
      <formula>LEN(TRIM($Q$33))=0</formula>
    </cfRule>
  </conditionalFormatting>
  <conditionalFormatting sqref="R33">
    <cfRule type="expression" dxfId="8905" priority="5223" stopIfTrue="1">
      <formula>LEN(TRIM($R$33))=0</formula>
    </cfRule>
  </conditionalFormatting>
  <conditionalFormatting sqref="S33">
    <cfRule type="expression" dxfId="8904" priority="5224" stopIfTrue="1">
      <formula>LEN(TRIM($S$33))=0</formula>
    </cfRule>
  </conditionalFormatting>
  <conditionalFormatting sqref="T33">
    <cfRule type="expression" dxfId="8903" priority="5225" stopIfTrue="1">
      <formula>LEN(TRIM($T$33))=0</formula>
    </cfRule>
  </conditionalFormatting>
  <conditionalFormatting sqref="U33">
    <cfRule type="expression" dxfId="8902" priority="5226" stopIfTrue="1">
      <formula>LEN(TRIM($U$33))=0</formula>
    </cfRule>
  </conditionalFormatting>
  <conditionalFormatting sqref="V33">
    <cfRule type="expression" dxfId="8901" priority="5227" stopIfTrue="1">
      <formula>LEN(TRIM($V$33))=0</formula>
    </cfRule>
  </conditionalFormatting>
  <conditionalFormatting sqref="W33">
    <cfRule type="expression" dxfId="8900" priority="5228" stopIfTrue="1">
      <formula>LEN(TRIM($W$33))=0</formula>
    </cfRule>
  </conditionalFormatting>
  <conditionalFormatting sqref="X33">
    <cfRule type="expression" dxfId="8899" priority="5229" stopIfTrue="1">
      <formula>LEN(TRIM($X$33))=0</formula>
    </cfRule>
  </conditionalFormatting>
  <conditionalFormatting sqref="Y33">
    <cfRule type="expression" dxfId="8898" priority="5230" stopIfTrue="1">
      <formula>LEN(TRIM($Y$33))=0</formula>
    </cfRule>
  </conditionalFormatting>
  <conditionalFormatting sqref="Z33">
    <cfRule type="expression" dxfId="8897" priority="5231" stopIfTrue="1">
      <formula>LEN(TRIM($Z$33))=0</formula>
    </cfRule>
  </conditionalFormatting>
  <conditionalFormatting sqref="AA33">
    <cfRule type="expression" dxfId="8896" priority="5232" stopIfTrue="1">
      <formula>LEN(TRIM($AA$33))=0</formula>
    </cfRule>
  </conditionalFormatting>
  <conditionalFormatting sqref="AB33">
    <cfRule type="expression" dxfId="8895" priority="5233" stopIfTrue="1">
      <formula>LEN(TRIM($AB$33))=0</formula>
    </cfRule>
  </conditionalFormatting>
  <conditionalFormatting sqref="AC33">
    <cfRule type="expression" dxfId="8894" priority="5234" stopIfTrue="1">
      <formula>LEN(TRIM($AC$33))=0</formula>
    </cfRule>
  </conditionalFormatting>
  <conditionalFormatting sqref="AD33">
    <cfRule type="expression" dxfId="8893" priority="5235" stopIfTrue="1">
      <formula>LEN(TRIM($AD$33))=0</formula>
    </cfRule>
  </conditionalFormatting>
  <conditionalFormatting sqref="AE33">
    <cfRule type="expression" dxfId="8892" priority="5236" stopIfTrue="1">
      <formula>LEN(TRIM($AE$33))=0</formula>
    </cfRule>
  </conditionalFormatting>
  <conditionalFormatting sqref="AF33">
    <cfRule type="expression" dxfId="8891" priority="5237" stopIfTrue="1">
      <formula>LEN(TRIM($AF$33))=0</formula>
    </cfRule>
  </conditionalFormatting>
  <conditionalFormatting sqref="AG33">
    <cfRule type="expression" dxfId="8890" priority="5238" stopIfTrue="1">
      <formula>LEN(TRIM($AG$33))=0</formula>
    </cfRule>
  </conditionalFormatting>
  <conditionalFormatting sqref="AH33">
    <cfRule type="expression" dxfId="8889" priority="5239" stopIfTrue="1">
      <formula>LEN(TRIM($AH$33))=0</formula>
    </cfRule>
  </conditionalFormatting>
  <conditionalFormatting sqref="AI33">
    <cfRule type="expression" dxfId="8888" priority="5240" stopIfTrue="1">
      <formula>LEN(TRIM($AI$33))=0</formula>
    </cfRule>
  </conditionalFormatting>
  <conditionalFormatting sqref="AJ33">
    <cfRule type="expression" dxfId="8887" priority="5241" stopIfTrue="1">
      <formula>LEN(TRIM($AJ$33))=0</formula>
    </cfRule>
  </conditionalFormatting>
  <conditionalFormatting sqref="AK33">
    <cfRule type="expression" dxfId="8886" priority="5242" stopIfTrue="1">
      <formula>LEN(TRIM($AK$33))=0</formula>
    </cfRule>
  </conditionalFormatting>
  <conditionalFormatting sqref="AL33">
    <cfRule type="expression" dxfId="8885" priority="5243" stopIfTrue="1">
      <formula>LEN(TRIM($AL$33))=0</formula>
    </cfRule>
  </conditionalFormatting>
  <conditionalFormatting sqref="AM33">
    <cfRule type="expression" dxfId="8884" priority="5244" stopIfTrue="1">
      <formula>LEN(TRIM($AM$33))=0</formula>
    </cfRule>
  </conditionalFormatting>
  <conditionalFormatting sqref="AN33">
    <cfRule type="expression" dxfId="8883" priority="5245" stopIfTrue="1">
      <formula>LEN(TRIM($AN$33))=0</formula>
    </cfRule>
  </conditionalFormatting>
  <conditionalFormatting sqref="AO33">
    <cfRule type="expression" dxfId="8882" priority="5246" stopIfTrue="1">
      <formula>LEN(TRIM($AO$33))=0</formula>
    </cfRule>
  </conditionalFormatting>
  <conditionalFormatting sqref="AP33">
    <cfRule type="expression" dxfId="8881" priority="5247" stopIfTrue="1">
      <formula>LEN(TRIM($AP$33))=0</formula>
    </cfRule>
  </conditionalFormatting>
  <conditionalFormatting sqref="AQ33">
    <cfRule type="expression" dxfId="8880" priority="5248" stopIfTrue="1">
      <formula>LEN(TRIM($AQ$33))=0</formula>
    </cfRule>
  </conditionalFormatting>
  <conditionalFormatting sqref="AR33">
    <cfRule type="expression" dxfId="8879" priority="5249" stopIfTrue="1">
      <formula>LEN(TRIM($AR$33))=0</formula>
    </cfRule>
  </conditionalFormatting>
  <conditionalFormatting sqref="AS33">
    <cfRule type="expression" dxfId="8878" priority="5250" stopIfTrue="1">
      <formula>LEN(TRIM($AS$33))=0</formula>
    </cfRule>
  </conditionalFormatting>
  <conditionalFormatting sqref="AT33">
    <cfRule type="expression" dxfId="8877" priority="5251" stopIfTrue="1">
      <formula>LEN(TRIM($AT$33))=0</formula>
    </cfRule>
  </conditionalFormatting>
  <conditionalFormatting sqref="AU33">
    <cfRule type="expression" dxfId="8876" priority="5252" stopIfTrue="1">
      <formula>LEN(TRIM($AU$33))=0</formula>
    </cfRule>
  </conditionalFormatting>
  <conditionalFormatting sqref="F34">
    <cfRule type="expression" dxfId="8875" priority="5253" stopIfTrue="1">
      <formula>LEN(TRIM($F$34))=0</formula>
    </cfRule>
  </conditionalFormatting>
  <conditionalFormatting sqref="G34">
    <cfRule type="expression" dxfId="8874" priority="5254" stopIfTrue="1">
      <formula>LEN(TRIM($G$34))=0</formula>
    </cfRule>
  </conditionalFormatting>
  <conditionalFormatting sqref="H34">
    <cfRule type="expression" dxfId="8873" priority="5255" stopIfTrue="1">
      <formula>LEN(TRIM($H$34))=0</formula>
    </cfRule>
  </conditionalFormatting>
  <conditionalFormatting sqref="I34">
    <cfRule type="expression" dxfId="8872" priority="5256" stopIfTrue="1">
      <formula>LEN(TRIM($I$34))=0</formula>
    </cfRule>
  </conditionalFormatting>
  <conditionalFormatting sqref="J34">
    <cfRule type="expression" dxfId="8871" priority="5257" stopIfTrue="1">
      <formula>LEN(TRIM($J$34))=0</formula>
    </cfRule>
  </conditionalFormatting>
  <conditionalFormatting sqref="K34">
    <cfRule type="expression" dxfId="8870" priority="5258" stopIfTrue="1">
      <formula>LEN(TRIM($K$34))=0</formula>
    </cfRule>
  </conditionalFormatting>
  <conditionalFormatting sqref="L34">
    <cfRule type="expression" dxfId="8869" priority="5259" stopIfTrue="1">
      <formula>LEN(TRIM($L$34))=0</formula>
    </cfRule>
  </conditionalFormatting>
  <conditionalFormatting sqref="M34">
    <cfRule type="expression" dxfId="8868" priority="5260" stopIfTrue="1">
      <formula>LEN(TRIM($M$34))=0</formula>
    </cfRule>
  </conditionalFormatting>
  <conditionalFormatting sqref="N34">
    <cfRule type="expression" dxfId="8867" priority="5261" stopIfTrue="1">
      <formula>LEN(TRIM($N$34))=0</formula>
    </cfRule>
  </conditionalFormatting>
  <conditionalFormatting sqref="O34">
    <cfRule type="expression" dxfId="8866" priority="5262" stopIfTrue="1">
      <formula>LEN(TRIM($O$34))=0</formula>
    </cfRule>
  </conditionalFormatting>
  <conditionalFormatting sqref="P34">
    <cfRule type="expression" dxfId="8865" priority="5263" stopIfTrue="1">
      <formula>LEN(TRIM($P$34))=0</formula>
    </cfRule>
  </conditionalFormatting>
  <conditionalFormatting sqref="Q34">
    <cfRule type="expression" dxfId="8864" priority="5264" stopIfTrue="1">
      <formula>LEN(TRIM($Q$34))=0</formula>
    </cfRule>
  </conditionalFormatting>
  <conditionalFormatting sqref="R34">
    <cfRule type="expression" dxfId="8863" priority="5265" stopIfTrue="1">
      <formula>LEN(TRIM($R$34))=0</formula>
    </cfRule>
  </conditionalFormatting>
  <conditionalFormatting sqref="S34">
    <cfRule type="expression" dxfId="8862" priority="5266" stopIfTrue="1">
      <formula>LEN(TRIM($S$34))=0</formula>
    </cfRule>
  </conditionalFormatting>
  <conditionalFormatting sqref="T34">
    <cfRule type="expression" dxfId="8861" priority="5267" stopIfTrue="1">
      <formula>LEN(TRIM($T$34))=0</formula>
    </cfRule>
  </conditionalFormatting>
  <conditionalFormatting sqref="U34">
    <cfRule type="expression" dxfId="8860" priority="5268" stopIfTrue="1">
      <formula>LEN(TRIM($U$34))=0</formula>
    </cfRule>
  </conditionalFormatting>
  <conditionalFormatting sqref="V34">
    <cfRule type="expression" dxfId="8859" priority="5269" stopIfTrue="1">
      <formula>LEN(TRIM($V$34))=0</formula>
    </cfRule>
  </conditionalFormatting>
  <conditionalFormatting sqref="W34">
    <cfRule type="expression" dxfId="8858" priority="5270" stopIfTrue="1">
      <formula>LEN(TRIM($W$34))=0</formula>
    </cfRule>
  </conditionalFormatting>
  <conditionalFormatting sqref="X34">
    <cfRule type="expression" dxfId="8857" priority="5271" stopIfTrue="1">
      <formula>LEN(TRIM($X$34))=0</formula>
    </cfRule>
  </conditionalFormatting>
  <conditionalFormatting sqref="Y34">
    <cfRule type="expression" dxfId="8856" priority="5272" stopIfTrue="1">
      <formula>LEN(TRIM($Y$34))=0</formula>
    </cfRule>
  </conditionalFormatting>
  <conditionalFormatting sqref="Z34">
    <cfRule type="expression" dxfId="8855" priority="5273" stopIfTrue="1">
      <formula>LEN(TRIM($Z$34))=0</formula>
    </cfRule>
  </conditionalFormatting>
  <conditionalFormatting sqref="AA34">
    <cfRule type="expression" dxfId="8854" priority="5274" stopIfTrue="1">
      <formula>LEN(TRIM($AA$34))=0</formula>
    </cfRule>
  </conditionalFormatting>
  <conditionalFormatting sqref="AB34">
    <cfRule type="expression" dxfId="8853" priority="5275" stopIfTrue="1">
      <formula>LEN(TRIM($AB$34))=0</formula>
    </cfRule>
  </conditionalFormatting>
  <conditionalFormatting sqref="AC34">
    <cfRule type="expression" dxfId="8852" priority="5276" stopIfTrue="1">
      <formula>LEN(TRIM($AC$34))=0</formula>
    </cfRule>
  </conditionalFormatting>
  <conditionalFormatting sqref="AD34">
    <cfRule type="expression" dxfId="8851" priority="5277" stopIfTrue="1">
      <formula>LEN(TRIM($AD$34))=0</formula>
    </cfRule>
  </conditionalFormatting>
  <conditionalFormatting sqref="AE34">
    <cfRule type="expression" dxfId="8850" priority="5278" stopIfTrue="1">
      <formula>LEN(TRIM($AE$34))=0</formula>
    </cfRule>
  </conditionalFormatting>
  <conditionalFormatting sqref="AF34">
    <cfRule type="expression" dxfId="8849" priority="5279" stopIfTrue="1">
      <formula>LEN(TRIM($AF$34))=0</formula>
    </cfRule>
  </conditionalFormatting>
  <conditionalFormatting sqref="AG34">
    <cfRule type="expression" dxfId="8848" priority="5280" stopIfTrue="1">
      <formula>LEN(TRIM($AG$34))=0</formula>
    </cfRule>
  </conditionalFormatting>
  <conditionalFormatting sqref="AH34">
    <cfRule type="expression" dxfId="8847" priority="5281" stopIfTrue="1">
      <formula>LEN(TRIM($AH$34))=0</formula>
    </cfRule>
  </conditionalFormatting>
  <conditionalFormatting sqref="AI34">
    <cfRule type="expression" dxfId="8846" priority="5282" stopIfTrue="1">
      <formula>LEN(TRIM($AI$34))=0</formula>
    </cfRule>
  </conditionalFormatting>
  <conditionalFormatting sqref="AJ34">
    <cfRule type="expression" dxfId="8845" priority="5283" stopIfTrue="1">
      <formula>LEN(TRIM($AJ$34))=0</formula>
    </cfRule>
  </conditionalFormatting>
  <conditionalFormatting sqref="AK34">
    <cfRule type="expression" dxfId="8844" priority="5284" stopIfTrue="1">
      <formula>LEN(TRIM($AK$34))=0</formula>
    </cfRule>
  </conditionalFormatting>
  <conditionalFormatting sqref="AL34">
    <cfRule type="expression" dxfId="8843" priority="5285" stopIfTrue="1">
      <formula>LEN(TRIM($AL$34))=0</formula>
    </cfRule>
  </conditionalFormatting>
  <conditionalFormatting sqref="AM34">
    <cfRule type="expression" dxfId="8842" priority="5286" stopIfTrue="1">
      <formula>LEN(TRIM($AM$34))=0</formula>
    </cfRule>
  </conditionalFormatting>
  <conditionalFormatting sqref="AN34">
    <cfRule type="expression" dxfId="8841" priority="5287" stopIfTrue="1">
      <formula>LEN(TRIM($AN$34))=0</formula>
    </cfRule>
  </conditionalFormatting>
  <conditionalFormatting sqref="AO34">
    <cfRule type="expression" dxfId="8840" priority="5288" stopIfTrue="1">
      <formula>LEN(TRIM($AO$34))=0</formula>
    </cfRule>
  </conditionalFormatting>
  <conditionalFormatting sqref="AP34">
    <cfRule type="expression" dxfId="8839" priority="5289" stopIfTrue="1">
      <formula>LEN(TRIM($AP$34))=0</formula>
    </cfRule>
  </conditionalFormatting>
  <conditionalFormatting sqref="AQ34">
    <cfRule type="expression" dxfId="8838" priority="5290" stopIfTrue="1">
      <formula>LEN(TRIM($AQ$34))=0</formula>
    </cfRule>
  </conditionalFormatting>
  <conditionalFormatting sqref="AR34">
    <cfRule type="expression" dxfId="8837" priority="5291" stopIfTrue="1">
      <formula>LEN(TRIM($AR$34))=0</formula>
    </cfRule>
  </conditionalFormatting>
  <conditionalFormatting sqref="AS34">
    <cfRule type="expression" dxfId="8836" priority="5292" stopIfTrue="1">
      <formula>LEN(TRIM($AS$34))=0</formula>
    </cfRule>
  </conditionalFormatting>
  <conditionalFormatting sqref="AT34">
    <cfRule type="expression" dxfId="8835" priority="5293" stopIfTrue="1">
      <formula>LEN(TRIM($AT$34))=0</formula>
    </cfRule>
  </conditionalFormatting>
  <conditionalFormatting sqref="AU34">
    <cfRule type="expression" dxfId="8834" priority="5294" stopIfTrue="1">
      <formula>LEN(TRIM($AU$34))=0</formula>
    </cfRule>
  </conditionalFormatting>
  <conditionalFormatting sqref="T35">
    <cfRule type="expression" dxfId="8833" priority="5295" stopIfTrue="1">
      <formula>LEN(TRIM($T$35))=0</formula>
    </cfRule>
  </conditionalFormatting>
  <conditionalFormatting sqref="U35">
    <cfRule type="expression" dxfId="8832" priority="5296" stopIfTrue="1">
      <formula>LEN(TRIM($U$35))=0</formula>
    </cfRule>
  </conditionalFormatting>
  <conditionalFormatting sqref="V35">
    <cfRule type="expression" dxfId="8831" priority="5297" stopIfTrue="1">
      <formula>LEN(TRIM($V$35))=0</formula>
    </cfRule>
  </conditionalFormatting>
  <conditionalFormatting sqref="W35">
    <cfRule type="expression" dxfId="8830" priority="5298" stopIfTrue="1">
      <formula>LEN(TRIM($W$35))=0</formula>
    </cfRule>
  </conditionalFormatting>
  <conditionalFormatting sqref="X35">
    <cfRule type="expression" dxfId="8829" priority="5299" stopIfTrue="1">
      <formula>LEN(TRIM($X$35))=0</formula>
    </cfRule>
  </conditionalFormatting>
  <conditionalFormatting sqref="Y35">
    <cfRule type="expression" dxfId="8828" priority="5300" stopIfTrue="1">
      <formula>LEN(TRIM($Y$35))=0</formula>
    </cfRule>
  </conditionalFormatting>
  <conditionalFormatting sqref="Z35">
    <cfRule type="expression" dxfId="8827" priority="5301" stopIfTrue="1">
      <formula>LEN(TRIM($Z$35))=0</formula>
    </cfRule>
  </conditionalFormatting>
  <conditionalFormatting sqref="AA35">
    <cfRule type="expression" dxfId="8826" priority="5302" stopIfTrue="1">
      <formula>LEN(TRIM($AA$35))=0</formula>
    </cfRule>
  </conditionalFormatting>
  <conditionalFormatting sqref="AB35">
    <cfRule type="expression" dxfId="8825" priority="5303" stopIfTrue="1">
      <formula>LEN(TRIM($AB$35))=0</formula>
    </cfRule>
  </conditionalFormatting>
  <conditionalFormatting sqref="AC35">
    <cfRule type="expression" dxfId="8824" priority="5304" stopIfTrue="1">
      <formula>LEN(TRIM($AC$35))=0</formula>
    </cfRule>
  </conditionalFormatting>
  <conditionalFormatting sqref="AD35">
    <cfRule type="expression" dxfId="8823" priority="5305" stopIfTrue="1">
      <formula>LEN(TRIM($AD$35))=0</formula>
    </cfRule>
  </conditionalFormatting>
  <conditionalFormatting sqref="AE35">
    <cfRule type="expression" dxfId="8822" priority="5306" stopIfTrue="1">
      <formula>LEN(TRIM($AE$35))=0</formula>
    </cfRule>
  </conditionalFormatting>
  <conditionalFormatting sqref="AF35">
    <cfRule type="expression" dxfId="8821" priority="5307" stopIfTrue="1">
      <formula>LEN(TRIM($AF$35))=0</formula>
    </cfRule>
  </conditionalFormatting>
  <conditionalFormatting sqref="AG35">
    <cfRule type="expression" dxfId="8820" priority="5308" stopIfTrue="1">
      <formula>LEN(TRIM($AG$35))=0</formula>
    </cfRule>
  </conditionalFormatting>
  <conditionalFormatting sqref="F37">
    <cfRule type="expression" dxfId="8819" priority="5309" stopIfTrue="1">
      <formula>LEN(TRIM($F$37))=0</formula>
    </cfRule>
  </conditionalFormatting>
  <conditionalFormatting sqref="G37">
    <cfRule type="expression" dxfId="8818" priority="5310" stopIfTrue="1">
      <formula>LEN(TRIM($G$37))=0</formula>
    </cfRule>
  </conditionalFormatting>
  <conditionalFormatting sqref="H37">
    <cfRule type="expression" dxfId="8817" priority="5311" stopIfTrue="1">
      <formula>LEN(TRIM($H$37))=0</formula>
    </cfRule>
  </conditionalFormatting>
  <conditionalFormatting sqref="I37">
    <cfRule type="expression" dxfId="8816" priority="5312" stopIfTrue="1">
      <formula>LEN(TRIM($I$37))=0</formula>
    </cfRule>
  </conditionalFormatting>
  <conditionalFormatting sqref="J37">
    <cfRule type="expression" dxfId="8815" priority="5313" stopIfTrue="1">
      <formula>LEN(TRIM($J$37))=0</formula>
    </cfRule>
  </conditionalFormatting>
  <conditionalFormatting sqref="K37">
    <cfRule type="expression" dxfId="8814" priority="5314" stopIfTrue="1">
      <formula>LEN(TRIM($K$37))=0</formula>
    </cfRule>
  </conditionalFormatting>
  <conditionalFormatting sqref="L37">
    <cfRule type="expression" dxfId="8813" priority="5315" stopIfTrue="1">
      <formula>LEN(TRIM($L$37))=0</formula>
    </cfRule>
  </conditionalFormatting>
  <conditionalFormatting sqref="M37">
    <cfRule type="expression" dxfId="8812" priority="5316" stopIfTrue="1">
      <formula>LEN(TRIM($M$37))=0</formula>
    </cfRule>
  </conditionalFormatting>
  <conditionalFormatting sqref="N37">
    <cfRule type="expression" dxfId="8811" priority="5317" stopIfTrue="1">
      <formula>LEN(TRIM($N$37))=0</formula>
    </cfRule>
  </conditionalFormatting>
  <conditionalFormatting sqref="O37">
    <cfRule type="expression" dxfId="8810" priority="5318" stopIfTrue="1">
      <formula>LEN(TRIM($O$37))=0</formula>
    </cfRule>
  </conditionalFormatting>
  <conditionalFormatting sqref="P37">
    <cfRule type="expression" dxfId="8809" priority="5319" stopIfTrue="1">
      <formula>LEN(TRIM($P$37))=0</formula>
    </cfRule>
  </conditionalFormatting>
  <conditionalFormatting sqref="Q37">
    <cfRule type="expression" dxfId="8808" priority="5320" stopIfTrue="1">
      <formula>LEN(TRIM($Q$37))=0</formula>
    </cfRule>
  </conditionalFormatting>
  <conditionalFormatting sqref="R37">
    <cfRule type="expression" dxfId="8807" priority="5321" stopIfTrue="1">
      <formula>LEN(TRIM($R$37))=0</formula>
    </cfRule>
  </conditionalFormatting>
  <conditionalFormatting sqref="S37">
    <cfRule type="expression" dxfId="8806" priority="5322" stopIfTrue="1">
      <formula>LEN(TRIM($S$37))=0</formula>
    </cfRule>
  </conditionalFormatting>
  <conditionalFormatting sqref="T37">
    <cfRule type="expression" dxfId="8805" priority="5323" stopIfTrue="1">
      <formula>LEN(TRIM($T$37))=0</formula>
    </cfRule>
  </conditionalFormatting>
  <conditionalFormatting sqref="U37">
    <cfRule type="expression" dxfId="8804" priority="5324" stopIfTrue="1">
      <formula>LEN(TRIM($U$37))=0</formula>
    </cfRule>
  </conditionalFormatting>
  <conditionalFormatting sqref="V37">
    <cfRule type="expression" dxfId="8803" priority="5325" stopIfTrue="1">
      <formula>LEN(TRIM($V$37))=0</formula>
    </cfRule>
  </conditionalFormatting>
  <conditionalFormatting sqref="W37">
    <cfRule type="expression" dxfId="8802" priority="5326" stopIfTrue="1">
      <formula>LEN(TRIM($W$37))=0</formula>
    </cfRule>
  </conditionalFormatting>
  <conditionalFormatting sqref="X37">
    <cfRule type="expression" dxfId="8801" priority="5327" stopIfTrue="1">
      <formula>LEN(TRIM($X$37))=0</formula>
    </cfRule>
  </conditionalFormatting>
  <conditionalFormatting sqref="Y37">
    <cfRule type="expression" dxfId="8800" priority="5328" stopIfTrue="1">
      <formula>LEN(TRIM($Y$37))=0</formula>
    </cfRule>
  </conditionalFormatting>
  <conditionalFormatting sqref="Z37">
    <cfRule type="expression" dxfId="8799" priority="5329" stopIfTrue="1">
      <formula>LEN(TRIM($Z$37))=0</formula>
    </cfRule>
  </conditionalFormatting>
  <conditionalFormatting sqref="AA37">
    <cfRule type="expression" dxfId="8798" priority="5330" stopIfTrue="1">
      <formula>LEN(TRIM($AA$37))=0</formula>
    </cfRule>
  </conditionalFormatting>
  <conditionalFormatting sqref="AB37">
    <cfRule type="expression" dxfId="8797" priority="5331" stopIfTrue="1">
      <formula>LEN(TRIM($AB$37))=0</formula>
    </cfRule>
  </conditionalFormatting>
  <conditionalFormatting sqref="AC37">
    <cfRule type="expression" dxfId="8796" priority="5332" stopIfTrue="1">
      <formula>LEN(TRIM($AC$37))=0</formula>
    </cfRule>
  </conditionalFormatting>
  <conditionalFormatting sqref="AD37">
    <cfRule type="expression" dxfId="8795" priority="5333" stopIfTrue="1">
      <formula>LEN(TRIM($AD$37))=0</formula>
    </cfRule>
  </conditionalFormatting>
  <conditionalFormatting sqref="AE37">
    <cfRule type="expression" dxfId="8794" priority="5334" stopIfTrue="1">
      <formula>LEN(TRIM($AE$37))=0</formula>
    </cfRule>
  </conditionalFormatting>
  <conditionalFormatting sqref="AF37">
    <cfRule type="expression" dxfId="8793" priority="5335" stopIfTrue="1">
      <formula>LEN(TRIM($AF$37))=0</formula>
    </cfRule>
  </conditionalFormatting>
  <conditionalFormatting sqref="AG37">
    <cfRule type="expression" dxfId="8792" priority="5336" stopIfTrue="1">
      <formula>LEN(TRIM($AG$37))=0</formula>
    </cfRule>
  </conditionalFormatting>
  <conditionalFormatting sqref="AH37">
    <cfRule type="expression" dxfId="8791" priority="5337" stopIfTrue="1">
      <formula>LEN(TRIM($AH$37))=0</formula>
    </cfRule>
  </conditionalFormatting>
  <conditionalFormatting sqref="AI37">
    <cfRule type="expression" dxfId="8790" priority="5338" stopIfTrue="1">
      <formula>LEN(TRIM($AI$37))=0</formula>
    </cfRule>
  </conditionalFormatting>
  <conditionalFormatting sqref="AJ37">
    <cfRule type="expression" dxfId="8789" priority="5339" stopIfTrue="1">
      <formula>LEN(TRIM($AJ$37))=0</formula>
    </cfRule>
  </conditionalFormatting>
  <conditionalFormatting sqref="AK37">
    <cfRule type="expression" dxfId="8788" priority="5340" stopIfTrue="1">
      <formula>LEN(TRIM($AK$37))=0</formula>
    </cfRule>
  </conditionalFormatting>
  <conditionalFormatting sqref="AL37">
    <cfRule type="expression" dxfId="8787" priority="5341" stopIfTrue="1">
      <formula>LEN(TRIM($AL$37))=0</formula>
    </cfRule>
  </conditionalFormatting>
  <conditionalFormatting sqref="AM37">
    <cfRule type="expression" dxfId="8786" priority="5342" stopIfTrue="1">
      <formula>LEN(TRIM($AM$37))=0</formula>
    </cfRule>
  </conditionalFormatting>
  <conditionalFormatting sqref="AN37">
    <cfRule type="expression" dxfId="8785" priority="5343" stopIfTrue="1">
      <formula>LEN(TRIM($AN$37))=0</formula>
    </cfRule>
  </conditionalFormatting>
  <conditionalFormatting sqref="AO37">
    <cfRule type="expression" dxfId="8784" priority="5344" stopIfTrue="1">
      <formula>LEN(TRIM($AO$37))=0</formula>
    </cfRule>
  </conditionalFormatting>
  <conditionalFormatting sqref="AP37">
    <cfRule type="expression" dxfId="8783" priority="5345" stopIfTrue="1">
      <formula>LEN(TRIM($AP$37))=0</formula>
    </cfRule>
  </conditionalFormatting>
  <conditionalFormatting sqref="AQ37">
    <cfRule type="expression" dxfId="8782" priority="5346" stopIfTrue="1">
      <formula>LEN(TRIM($AQ$37))=0</formula>
    </cfRule>
  </conditionalFormatting>
  <conditionalFormatting sqref="AR37">
    <cfRule type="expression" dxfId="8781" priority="5347" stopIfTrue="1">
      <formula>LEN(TRIM($AR$37))=0</formula>
    </cfRule>
  </conditionalFormatting>
  <conditionalFormatting sqref="AS37">
    <cfRule type="expression" dxfId="8780" priority="5348" stopIfTrue="1">
      <formula>LEN(TRIM($AS$37))=0</formula>
    </cfRule>
  </conditionalFormatting>
  <conditionalFormatting sqref="AT37">
    <cfRule type="expression" dxfId="8779" priority="5349" stopIfTrue="1">
      <formula>LEN(TRIM($AT$37))=0</formula>
    </cfRule>
  </conditionalFormatting>
  <conditionalFormatting sqref="AU37">
    <cfRule type="expression" dxfId="8778" priority="5350" stopIfTrue="1">
      <formula>LEN(TRIM($AU$37))=0</formula>
    </cfRule>
  </conditionalFormatting>
  <conditionalFormatting sqref="F38">
    <cfRule type="expression" dxfId="8777" priority="5351" stopIfTrue="1">
      <formula>LEN(TRIM($F$38))=0</formula>
    </cfRule>
  </conditionalFormatting>
  <conditionalFormatting sqref="G38">
    <cfRule type="expression" dxfId="8776" priority="5352" stopIfTrue="1">
      <formula>LEN(TRIM($G$38))=0</formula>
    </cfRule>
  </conditionalFormatting>
  <conditionalFormatting sqref="H38">
    <cfRule type="expression" dxfId="8775" priority="5353" stopIfTrue="1">
      <formula>LEN(TRIM($H$38))=0</formula>
    </cfRule>
  </conditionalFormatting>
  <conditionalFormatting sqref="I38">
    <cfRule type="expression" dxfId="8774" priority="5354" stopIfTrue="1">
      <formula>LEN(TRIM($I$38))=0</formula>
    </cfRule>
  </conditionalFormatting>
  <conditionalFormatting sqref="J38">
    <cfRule type="expression" dxfId="8773" priority="5355" stopIfTrue="1">
      <formula>LEN(TRIM($J$38))=0</formula>
    </cfRule>
  </conditionalFormatting>
  <conditionalFormatting sqref="K38">
    <cfRule type="expression" dxfId="8772" priority="5356" stopIfTrue="1">
      <formula>LEN(TRIM($K$38))=0</formula>
    </cfRule>
  </conditionalFormatting>
  <conditionalFormatting sqref="L38">
    <cfRule type="expression" dxfId="8771" priority="5357" stopIfTrue="1">
      <formula>LEN(TRIM($L$38))=0</formula>
    </cfRule>
  </conditionalFormatting>
  <conditionalFormatting sqref="M38">
    <cfRule type="expression" dxfId="8770" priority="5358" stopIfTrue="1">
      <formula>LEN(TRIM($M$38))=0</formula>
    </cfRule>
  </conditionalFormatting>
  <conditionalFormatting sqref="N38">
    <cfRule type="expression" dxfId="8769" priority="5359" stopIfTrue="1">
      <formula>LEN(TRIM($N$38))=0</formula>
    </cfRule>
  </conditionalFormatting>
  <conditionalFormatting sqref="O38">
    <cfRule type="expression" dxfId="8768" priority="5360" stopIfTrue="1">
      <formula>LEN(TRIM($O$38))=0</formula>
    </cfRule>
  </conditionalFormatting>
  <conditionalFormatting sqref="P38">
    <cfRule type="expression" dxfId="8767" priority="5361" stopIfTrue="1">
      <formula>LEN(TRIM($P$38))=0</formula>
    </cfRule>
  </conditionalFormatting>
  <conditionalFormatting sqref="Q38">
    <cfRule type="expression" dxfId="8766" priority="5362" stopIfTrue="1">
      <formula>LEN(TRIM($Q$38))=0</formula>
    </cfRule>
  </conditionalFormatting>
  <conditionalFormatting sqref="R38">
    <cfRule type="expression" dxfId="8765" priority="5363" stopIfTrue="1">
      <formula>LEN(TRIM($R$38))=0</formula>
    </cfRule>
  </conditionalFormatting>
  <conditionalFormatting sqref="S38">
    <cfRule type="expression" dxfId="8764" priority="5364" stopIfTrue="1">
      <formula>LEN(TRIM($S$38))=0</formula>
    </cfRule>
  </conditionalFormatting>
  <conditionalFormatting sqref="T38">
    <cfRule type="expression" dxfId="8763" priority="5365" stopIfTrue="1">
      <formula>LEN(TRIM($T$38))=0</formula>
    </cfRule>
  </conditionalFormatting>
  <conditionalFormatting sqref="U38">
    <cfRule type="expression" dxfId="8762" priority="5366" stopIfTrue="1">
      <formula>LEN(TRIM($U$38))=0</formula>
    </cfRule>
  </conditionalFormatting>
  <conditionalFormatting sqref="V38">
    <cfRule type="expression" dxfId="8761" priority="5367" stopIfTrue="1">
      <formula>LEN(TRIM($V$38))=0</formula>
    </cfRule>
  </conditionalFormatting>
  <conditionalFormatting sqref="W38">
    <cfRule type="expression" dxfId="8760" priority="5368" stopIfTrue="1">
      <formula>LEN(TRIM($W$38))=0</formula>
    </cfRule>
  </conditionalFormatting>
  <conditionalFormatting sqref="X38">
    <cfRule type="expression" dxfId="8759" priority="5369" stopIfTrue="1">
      <formula>LEN(TRIM($X$38))=0</formula>
    </cfRule>
  </conditionalFormatting>
  <conditionalFormatting sqref="Y38">
    <cfRule type="expression" dxfId="8758" priority="5370" stopIfTrue="1">
      <formula>LEN(TRIM($Y$38))=0</formula>
    </cfRule>
  </conditionalFormatting>
  <conditionalFormatting sqref="Z38">
    <cfRule type="expression" dxfId="8757" priority="5371" stopIfTrue="1">
      <formula>LEN(TRIM($Z$38))=0</formula>
    </cfRule>
  </conditionalFormatting>
  <conditionalFormatting sqref="AA38">
    <cfRule type="expression" dxfId="8756" priority="5372" stopIfTrue="1">
      <formula>LEN(TRIM($AA$38))=0</formula>
    </cfRule>
  </conditionalFormatting>
  <conditionalFormatting sqref="AB38">
    <cfRule type="expression" dxfId="8755" priority="5373" stopIfTrue="1">
      <formula>LEN(TRIM($AB$38))=0</formula>
    </cfRule>
  </conditionalFormatting>
  <conditionalFormatting sqref="AC38">
    <cfRule type="expression" dxfId="8754" priority="5374" stopIfTrue="1">
      <formula>LEN(TRIM($AC$38))=0</formula>
    </cfRule>
  </conditionalFormatting>
  <conditionalFormatting sqref="AD38">
    <cfRule type="expression" dxfId="8753" priority="5375" stopIfTrue="1">
      <formula>LEN(TRIM($AD$38))=0</formula>
    </cfRule>
  </conditionalFormatting>
  <conditionalFormatting sqref="AE38">
    <cfRule type="expression" dxfId="8752" priority="5376" stopIfTrue="1">
      <formula>LEN(TRIM($AE$38))=0</formula>
    </cfRule>
  </conditionalFormatting>
  <conditionalFormatting sqref="AF38">
    <cfRule type="expression" dxfId="8751" priority="5377" stopIfTrue="1">
      <formula>LEN(TRIM($AF$38))=0</formula>
    </cfRule>
  </conditionalFormatting>
  <conditionalFormatting sqref="AG38">
    <cfRule type="expression" dxfId="8750" priority="5378" stopIfTrue="1">
      <formula>LEN(TRIM($AG$38))=0</formula>
    </cfRule>
  </conditionalFormatting>
  <conditionalFormatting sqref="AH38">
    <cfRule type="expression" dxfId="8749" priority="5379" stopIfTrue="1">
      <formula>LEN(TRIM($AH$38))=0</formula>
    </cfRule>
  </conditionalFormatting>
  <conditionalFormatting sqref="AI38">
    <cfRule type="expression" dxfId="8748" priority="5380" stopIfTrue="1">
      <formula>LEN(TRIM($AI$38))=0</formula>
    </cfRule>
  </conditionalFormatting>
  <conditionalFormatting sqref="AJ38">
    <cfRule type="expression" dxfId="8747" priority="5381" stopIfTrue="1">
      <formula>LEN(TRIM($AJ$38))=0</formula>
    </cfRule>
  </conditionalFormatting>
  <conditionalFormatting sqref="AK38">
    <cfRule type="expression" dxfId="8746" priority="5382" stopIfTrue="1">
      <formula>LEN(TRIM($AK$38))=0</formula>
    </cfRule>
  </conditionalFormatting>
  <conditionalFormatting sqref="AL38">
    <cfRule type="expression" dxfId="8745" priority="5383" stopIfTrue="1">
      <formula>LEN(TRIM($AL$38))=0</formula>
    </cfRule>
  </conditionalFormatting>
  <conditionalFormatting sqref="AM38">
    <cfRule type="expression" dxfId="8744" priority="5384" stopIfTrue="1">
      <formula>LEN(TRIM($AM$38))=0</formula>
    </cfRule>
  </conditionalFormatting>
  <conditionalFormatting sqref="AN38">
    <cfRule type="expression" dxfId="8743" priority="5385" stopIfTrue="1">
      <formula>LEN(TRIM($AN$38))=0</formula>
    </cfRule>
  </conditionalFormatting>
  <conditionalFormatting sqref="AO38">
    <cfRule type="expression" dxfId="8742" priority="5386" stopIfTrue="1">
      <formula>LEN(TRIM($AO$38))=0</formula>
    </cfRule>
  </conditionalFormatting>
  <conditionalFormatting sqref="AP38">
    <cfRule type="expression" dxfId="8741" priority="5387" stopIfTrue="1">
      <formula>LEN(TRIM($AP$38))=0</formula>
    </cfRule>
  </conditionalFormatting>
  <conditionalFormatting sqref="AQ38">
    <cfRule type="expression" dxfId="8740" priority="5388" stopIfTrue="1">
      <formula>LEN(TRIM($AQ$38))=0</formula>
    </cfRule>
  </conditionalFormatting>
  <conditionalFormatting sqref="AR38">
    <cfRule type="expression" dxfId="8739" priority="5389" stopIfTrue="1">
      <formula>LEN(TRIM($AR$38))=0</formula>
    </cfRule>
  </conditionalFormatting>
  <conditionalFormatting sqref="AS38">
    <cfRule type="expression" dxfId="8738" priority="5390" stopIfTrue="1">
      <formula>LEN(TRIM($AS$38))=0</formula>
    </cfRule>
  </conditionalFormatting>
  <conditionalFormatting sqref="AT38">
    <cfRule type="expression" dxfId="8737" priority="5391" stopIfTrue="1">
      <formula>LEN(TRIM($AT$38))=0</formula>
    </cfRule>
  </conditionalFormatting>
  <conditionalFormatting sqref="AU38">
    <cfRule type="expression" dxfId="8736" priority="5392" stopIfTrue="1">
      <formula>LEN(TRIM($AU$38))=0</formula>
    </cfRule>
  </conditionalFormatting>
  <conditionalFormatting sqref="F40">
    <cfRule type="expression" dxfId="8735" priority="5393" stopIfTrue="1">
      <formula>LEN(TRIM($F$40))=0</formula>
    </cfRule>
  </conditionalFormatting>
  <conditionalFormatting sqref="G40">
    <cfRule type="expression" dxfId="8734" priority="5394" stopIfTrue="1">
      <formula>LEN(TRIM($G$40))=0</formula>
    </cfRule>
  </conditionalFormatting>
  <conditionalFormatting sqref="H40">
    <cfRule type="expression" dxfId="8733" priority="5395" stopIfTrue="1">
      <formula>LEN(TRIM($H$40))=0</formula>
    </cfRule>
  </conditionalFormatting>
  <conditionalFormatting sqref="I40">
    <cfRule type="expression" dxfId="8732" priority="5396" stopIfTrue="1">
      <formula>LEN(TRIM($I$40))=0</formula>
    </cfRule>
  </conditionalFormatting>
  <conditionalFormatting sqref="J40">
    <cfRule type="expression" dxfId="8731" priority="5397" stopIfTrue="1">
      <formula>LEN(TRIM($J$40))=0</formula>
    </cfRule>
  </conditionalFormatting>
  <conditionalFormatting sqref="K40">
    <cfRule type="expression" dxfId="8730" priority="5398" stopIfTrue="1">
      <formula>LEN(TRIM($K$40))=0</formula>
    </cfRule>
  </conditionalFormatting>
  <conditionalFormatting sqref="L40">
    <cfRule type="expression" dxfId="8729" priority="5399" stopIfTrue="1">
      <formula>LEN(TRIM($L$40))=0</formula>
    </cfRule>
  </conditionalFormatting>
  <conditionalFormatting sqref="M40">
    <cfRule type="expression" dxfId="8728" priority="5400" stopIfTrue="1">
      <formula>LEN(TRIM($M$40))=0</formula>
    </cfRule>
  </conditionalFormatting>
  <conditionalFormatting sqref="N40">
    <cfRule type="expression" dxfId="8727" priority="5401" stopIfTrue="1">
      <formula>LEN(TRIM($N$40))=0</formula>
    </cfRule>
  </conditionalFormatting>
  <conditionalFormatting sqref="O40">
    <cfRule type="expression" dxfId="8726" priority="5402" stopIfTrue="1">
      <formula>LEN(TRIM($O$40))=0</formula>
    </cfRule>
  </conditionalFormatting>
  <conditionalFormatting sqref="P40">
    <cfRule type="expression" dxfId="8725" priority="5403" stopIfTrue="1">
      <formula>LEN(TRIM($P$40))=0</formula>
    </cfRule>
  </conditionalFormatting>
  <conditionalFormatting sqref="Q40">
    <cfRule type="expression" dxfId="8724" priority="5404" stopIfTrue="1">
      <formula>LEN(TRIM($Q$40))=0</formula>
    </cfRule>
  </conditionalFormatting>
  <conditionalFormatting sqref="R40">
    <cfRule type="expression" dxfId="8723" priority="5405" stopIfTrue="1">
      <formula>LEN(TRIM($R$40))=0</formula>
    </cfRule>
  </conditionalFormatting>
  <conditionalFormatting sqref="S40">
    <cfRule type="expression" dxfId="8722" priority="5406" stopIfTrue="1">
      <formula>LEN(TRIM($S$40))=0</formula>
    </cfRule>
  </conditionalFormatting>
  <conditionalFormatting sqref="T40">
    <cfRule type="expression" dxfId="8721" priority="5407" stopIfTrue="1">
      <formula>LEN(TRIM($T$40))=0</formula>
    </cfRule>
  </conditionalFormatting>
  <conditionalFormatting sqref="U40">
    <cfRule type="expression" dxfId="8720" priority="5408" stopIfTrue="1">
      <formula>LEN(TRIM($U$40))=0</formula>
    </cfRule>
  </conditionalFormatting>
  <conditionalFormatting sqref="V40">
    <cfRule type="expression" dxfId="8719" priority="5409" stopIfTrue="1">
      <formula>LEN(TRIM($V$40))=0</formula>
    </cfRule>
  </conditionalFormatting>
  <conditionalFormatting sqref="W40">
    <cfRule type="expression" dxfId="8718" priority="5410" stopIfTrue="1">
      <formula>LEN(TRIM($W$40))=0</formula>
    </cfRule>
  </conditionalFormatting>
  <conditionalFormatting sqref="X40">
    <cfRule type="expression" dxfId="8717" priority="5411" stopIfTrue="1">
      <formula>LEN(TRIM($X$40))=0</formula>
    </cfRule>
  </conditionalFormatting>
  <conditionalFormatting sqref="Y40">
    <cfRule type="expression" dxfId="8716" priority="5412" stopIfTrue="1">
      <formula>LEN(TRIM($Y$40))=0</formula>
    </cfRule>
  </conditionalFormatting>
  <conditionalFormatting sqref="Z40">
    <cfRule type="expression" dxfId="8715" priority="5413" stopIfTrue="1">
      <formula>LEN(TRIM($Z$40))=0</formula>
    </cfRule>
  </conditionalFormatting>
  <conditionalFormatting sqref="AA40">
    <cfRule type="expression" dxfId="8714" priority="5414" stopIfTrue="1">
      <formula>LEN(TRIM($AA$40))=0</formula>
    </cfRule>
  </conditionalFormatting>
  <conditionalFormatting sqref="AB40">
    <cfRule type="expression" dxfId="8713" priority="5415" stopIfTrue="1">
      <formula>LEN(TRIM($AB$40))=0</formula>
    </cfRule>
  </conditionalFormatting>
  <conditionalFormatting sqref="AC40">
    <cfRule type="expression" dxfId="8712" priority="5416" stopIfTrue="1">
      <formula>LEN(TRIM($AC$40))=0</formula>
    </cfRule>
  </conditionalFormatting>
  <conditionalFormatting sqref="AD40">
    <cfRule type="expression" dxfId="8711" priority="5417" stopIfTrue="1">
      <formula>LEN(TRIM($AD$40))=0</formula>
    </cfRule>
  </conditionalFormatting>
  <conditionalFormatting sqref="AE40">
    <cfRule type="expression" dxfId="8710" priority="5418" stopIfTrue="1">
      <formula>LEN(TRIM($AE$40))=0</formula>
    </cfRule>
  </conditionalFormatting>
  <conditionalFormatting sqref="AF40">
    <cfRule type="expression" dxfId="8709" priority="5419" stopIfTrue="1">
      <formula>LEN(TRIM($AF$40))=0</formula>
    </cfRule>
  </conditionalFormatting>
  <conditionalFormatting sqref="AG40">
    <cfRule type="expression" dxfId="8708" priority="5420" stopIfTrue="1">
      <formula>LEN(TRIM($AG$40))=0</formula>
    </cfRule>
  </conditionalFormatting>
  <conditionalFormatting sqref="AH40">
    <cfRule type="expression" dxfId="8707" priority="5421" stopIfTrue="1">
      <formula>LEN(TRIM($AH$40))=0</formula>
    </cfRule>
  </conditionalFormatting>
  <conditionalFormatting sqref="AI40">
    <cfRule type="expression" dxfId="8706" priority="5422" stopIfTrue="1">
      <formula>LEN(TRIM($AI$40))=0</formula>
    </cfRule>
  </conditionalFormatting>
  <conditionalFormatting sqref="AJ40">
    <cfRule type="expression" dxfId="8705" priority="5423" stopIfTrue="1">
      <formula>LEN(TRIM($AJ$40))=0</formula>
    </cfRule>
  </conditionalFormatting>
  <conditionalFormatting sqref="AK40">
    <cfRule type="expression" dxfId="8704" priority="5424" stopIfTrue="1">
      <formula>LEN(TRIM($AK$40))=0</formula>
    </cfRule>
  </conditionalFormatting>
  <conditionalFormatting sqref="AL40">
    <cfRule type="expression" dxfId="8703" priority="5425" stopIfTrue="1">
      <formula>LEN(TRIM($AL$40))=0</formula>
    </cfRule>
  </conditionalFormatting>
  <conditionalFormatting sqref="AM40">
    <cfRule type="expression" dxfId="8702" priority="5426" stopIfTrue="1">
      <formula>LEN(TRIM($AM$40))=0</formula>
    </cfRule>
  </conditionalFormatting>
  <conditionalFormatting sqref="AN40">
    <cfRule type="expression" dxfId="8701" priority="5427" stopIfTrue="1">
      <formula>LEN(TRIM($AN$40))=0</formula>
    </cfRule>
  </conditionalFormatting>
  <conditionalFormatting sqref="AO40">
    <cfRule type="expression" dxfId="8700" priority="5428" stopIfTrue="1">
      <formula>LEN(TRIM($AO$40))=0</formula>
    </cfRule>
  </conditionalFormatting>
  <conditionalFormatting sqref="AP40">
    <cfRule type="expression" dxfId="8699" priority="5429" stopIfTrue="1">
      <formula>LEN(TRIM($AP$40))=0</formula>
    </cfRule>
  </conditionalFormatting>
  <conditionalFormatting sqref="AQ40">
    <cfRule type="expression" dxfId="8698" priority="5430" stopIfTrue="1">
      <formula>LEN(TRIM($AQ$40))=0</formula>
    </cfRule>
  </conditionalFormatting>
  <conditionalFormatting sqref="AR40">
    <cfRule type="expression" dxfId="8697" priority="5431" stopIfTrue="1">
      <formula>LEN(TRIM($AR$40))=0</formula>
    </cfRule>
  </conditionalFormatting>
  <conditionalFormatting sqref="AS40">
    <cfRule type="expression" dxfId="8696" priority="5432" stopIfTrue="1">
      <formula>LEN(TRIM($AS$40))=0</formula>
    </cfRule>
  </conditionalFormatting>
  <conditionalFormatting sqref="AT40">
    <cfRule type="expression" dxfId="8695" priority="5433" stopIfTrue="1">
      <formula>LEN(TRIM($AT$40))=0</formula>
    </cfRule>
  </conditionalFormatting>
  <conditionalFormatting sqref="AU40">
    <cfRule type="expression" dxfId="8694" priority="5434" stopIfTrue="1">
      <formula>LEN(TRIM($AU$40))=0</formula>
    </cfRule>
  </conditionalFormatting>
  <conditionalFormatting sqref="F46">
    <cfRule type="expression" dxfId="8693" priority="5435" stopIfTrue="1">
      <formula>LEN(TRIM($F$46))=0</formula>
    </cfRule>
  </conditionalFormatting>
  <conditionalFormatting sqref="G46">
    <cfRule type="expression" dxfId="8692" priority="5436" stopIfTrue="1">
      <formula>LEN(TRIM($G$46))=0</formula>
    </cfRule>
  </conditionalFormatting>
  <conditionalFormatting sqref="H46">
    <cfRule type="expression" dxfId="8691" priority="5437" stopIfTrue="1">
      <formula>LEN(TRIM($H$46))=0</formula>
    </cfRule>
  </conditionalFormatting>
  <conditionalFormatting sqref="I46">
    <cfRule type="expression" dxfId="8690" priority="5438" stopIfTrue="1">
      <formula>LEN(TRIM($I$46))=0</formula>
    </cfRule>
  </conditionalFormatting>
  <conditionalFormatting sqref="J46">
    <cfRule type="expression" dxfId="8689" priority="5439" stopIfTrue="1">
      <formula>LEN(TRIM($J$46))=0</formula>
    </cfRule>
  </conditionalFormatting>
  <conditionalFormatting sqref="K46">
    <cfRule type="expression" dxfId="8688" priority="5440" stopIfTrue="1">
      <formula>LEN(TRIM($K$46))=0</formula>
    </cfRule>
  </conditionalFormatting>
  <conditionalFormatting sqref="L46">
    <cfRule type="expression" dxfId="8687" priority="5441" stopIfTrue="1">
      <formula>LEN(TRIM($L$46))=0</formula>
    </cfRule>
  </conditionalFormatting>
  <conditionalFormatting sqref="M46">
    <cfRule type="expression" dxfId="8686" priority="5442" stopIfTrue="1">
      <formula>LEN(TRIM($M$46))=0</formula>
    </cfRule>
  </conditionalFormatting>
  <conditionalFormatting sqref="N46">
    <cfRule type="expression" dxfId="8685" priority="5443" stopIfTrue="1">
      <formula>LEN(TRIM($N$46))=0</formula>
    </cfRule>
  </conditionalFormatting>
  <conditionalFormatting sqref="O46">
    <cfRule type="expression" dxfId="8684" priority="5444" stopIfTrue="1">
      <formula>LEN(TRIM($O$46))=0</formula>
    </cfRule>
  </conditionalFormatting>
  <conditionalFormatting sqref="P46">
    <cfRule type="expression" dxfId="8683" priority="5445" stopIfTrue="1">
      <formula>LEN(TRIM($P$46))=0</formula>
    </cfRule>
  </conditionalFormatting>
  <conditionalFormatting sqref="Q46">
    <cfRule type="expression" dxfId="8682" priority="5446" stopIfTrue="1">
      <formula>LEN(TRIM($Q$46))=0</formula>
    </cfRule>
  </conditionalFormatting>
  <conditionalFormatting sqref="R46">
    <cfRule type="expression" dxfId="8681" priority="5447" stopIfTrue="1">
      <formula>LEN(TRIM($R$46))=0</formula>
    </cfRule>
  </conditionalFormatting>
  <conditionalFormatting sqref="S46">
    <cfRule type="expression" dxfId="8680" priority="5448" stopIfTrue="1">
      <formula>LEN(TRIM($S$46))=0</formula>
    </cfRule>
  </conditionalFormatting>
  <conditionalFormatting sqref="T46">
    <cfRule type="expression" dxfId="8679" priority="5449" stopIfTrue="1">
      <formula>LEN(TRIM($T$46))=0</formula>
    </cfRule>
  </conditionalFormatting>
  <conditionalFormatting sqref="U46">
    <cfRule type="expression" dxfId="8678" priority="5450" stopIfTrue="1">
      <formula>LEN(TRIM($U$46))=0</formula>
    </cfRule>
  </conditionalFormatting>
  <conditionalFormatting sqref="V46">
    <cfRule type="expression" dxfId="8677" priority="5451" stopIfTrue="1">
      <formula>LEN(TRIM($V$46))=0</formula>
    </cfRule>
  </conditionalFormatting>
  <conditionalFormatting sqref="W46">
    <cfRule type="expression" dxfId="8676" priority="5452" stopIfTrue="1">
      <formula>LEN(TRIM($W$46))=0</formula>
    </cfRule>
  </conditionalFormatting>
  <conditionalFormatting sqref="X46">
    <cfRule type="expression" dxfId="8675" priority="5453" stopIfTrue="1">
      <formula>LEN(TRIM($X$46))=0</formula>
    </cfRule>
  </conditionalFormatting>
  <conditionalFormatting sqref="Y46">
    <cfRule type="expression" dxfId="8674" priority="5454" stopIfTrue="1">
      <formula>LEN(TRIM($Y$46))=0</formula>
    </cfRule>
  </conditionalFormatting>
  <conditionalFormatting sqref="Z46">
    <cfRule type="expression" dxfId="8673" priority="5455" stopIfTrue="1">
      <formula>LEN(TRIM($Z$46))=0</formula>
    </cfRule>
  </conditionalFormatting>
  <conditionalFormatting sqref="AA46">
    <cfRule type="expression" dxfId="8672" priority="5456" stopIfTrue="1">
      <formula>LEN(TRIM($AA$46))=0</formula>
    </cfRule>
  </conditionalFormatting>
  <conditionalFormatting sqref="AB46">
    <cfRule type="expression" dxfId="8671" priority="5457" stopIfTrue="1">
      <formula>LEN(TRIM($AB$46))=0</formula>
    </cfRule>
  </conditionalFormatting>
  <conditionalFormatting sqref="AC46">
    <cfRule type="expression" dxfId="8670" priority="5458" stopIfTrue="1">
      <formula>LEN(TRIM($AC$46))=0</formula>
    </cfRule>
  </conditionalFormatting>
  <conditionalFormatting sqref="AD46">
    <cfRule type="expression" dxfId="8669" priority="5459" stopIfTrue="1">
      <formula>LEN(TRIM($AD$46))=0</formula>
    </cfRule>
  </conditionalFormatting>
  <conditionalFormatting sqref="AE46">
    <cfRule type="expression" dxfId="8668" priority="5460" stopIfTrue="1">
      <formula>LEN(TRIM($AE$46))=0</formula>
    </cfRule>
  </conditionalFormatting>
  <conditionalFormatting sqref="AF46">
    <cfRule type="expression" dxfId="8667" priority="5461" stopIfTrue="1">
      <formula>LEN(TRIM($AF$46))=0</formula>
    </cfRule>
  </conditionalFormatting>
  <conditionalFormatting sqref="AG46">
    <cfRule type="expression" dxfId="8666" priority="5462" stopIfTrue="1">
      <formula>LEN(TRIM($AG$46))=0</formula>
    </cfRule>
  </conditionalFormatting>
  <conditionalFormatting sqref="AH46">
    <cfRule type="expression" dxfId="8665" priority="5463" stopIfTrue="1">
      <formula>LEN(TRIM($AH$46))=0</formula>
    </cfRule>
  </conditionalFormatting>
  <conditionalFormatting sqref="AI46">
    <cfRule type="expression" dxfId="8664" priority="5464" stopIfTrue="1">
      <formula>LEN(TRIM($AI$46))=0</formula>
    </cfRule>
  </conditionalFormatting>
  <conditionalFormatting sqref="AJ46">
    <cfRule type="expression" dxfId="8663" priority="5465" stopIfTrue="1">
      <formula>LEN(TRIM($AJ$46))=0</formula>
    </cfRule>
  </conditionalFormatting>
  <conditionalFormatting sqref="AK46">
    <cfRule type="expression" dxfId="8662" priority="5466" stopIfTrue="1">
      <formula>LEN(TRIM($AK$46))=0</formula>
    </cfRule>
  </conditionalFormatting>
  <conditionalFormatting sqref="AL46">
    <cfRule type="expression" dxfId="8661" priority="5467" stopIfTrue="1">
      <formula>LEN(TRIM($AL$46))=0</formula>
    </cfRule>
  </conditionalFormatting>
  <conditionalFormatting sqref="AM46">
    <cfRule type="expression" dxfId="8660" priority="5468" stopIfTrue="1">
      <formula>LEN(TRIM($AM$46))=0</formula>
    </cfRule>
  </conditionalFormatting>
  <conditionalFormatting sqref="AN46">
    <cfRule type="expression" dxfId="8659" priority="5469" stopIfTrue="1">
      <formula>LEN(TRIM($AN$46))=0</formula>
    </cfRule>
  </conditionalFormatting>
  <conditionalFormatting sqref="AO46">
    <cfRule type="expression" dxfId="8658" priority="5470" stopIfTrue="1">
      <formula>LEN(TRIM($AO$46))=0</formula>
    </cfRule>
  </conditionalFormatting>
  <conditionalFormatting sqref="AP46">
    <cfRule type="expression" dxfId="8657" priority="5471" stopIfTrue="1">
      <formula>LEN(TRIM($AP$46))=0</formula>
    </cfRule>
  </conditionalFormatting>
  <conditionalFormatting sqref="AQ46">
    <cfRule type="expression" dxfId="8656" priority="5472" stopIfTrue="1">
      <formula>LEN(TRIM($AQ$46))=0</formula>
    </cfRule>
  </conditionalFormatting>
  <conditionalFormatting sqref="AR46">
    <cfRule type="expression" dxfId="8655" priority="5473" stopIfTrue="1">
      <formula>LEN(TRIM($AR$46))=0</formula>
    </cfRule>
  </conditionalFormatting>
  <conditionalFormatting sqref="AS46">
    <cfRule type="expression" dxfId="8654" priority="5474" stopIfTrue="1">
      <formula>LEN(TRIM($AS$46))=0</formula>
    </cfRule>
  </conditionalFormatting>
  <conditionalFormatting sqref="AT46">
    <cfRule type="expression" dxfId="8653" priority="5475" stopIfTrue="1">
      <formula>LEN(TRIM($AT$46))=0</formula>
    </cfRule>
  </conditionalFormatting>
  <conditionalFormatting sqref="AU46">
    <cfRule type="expression" dxfId="8652" priority="5476" stopIfTrue="1">
      <formula>LEN(TRIM($AU$46))=0</formula>
    </cfRule>
  </conditionalFormatting>
  <conditionalFormatting sqref="F49">
    <cfRule type="expression" dxfId="8651" priority="5477" stopIfTrue="1">
      <formula>LEN(TRIM($F$49))=0</formula>
    </cfRule>
  </conditionalFormatting>
  <conditionalFormatting sqref="G49">
    <cfRule type="expression" dxfId="8650" priority="5478" stopIfTrue="1">
      <formula>LEN(TRIM($G$49))=0</formula>
    </cfRule>
  </conditionalFormatting>
  <conditionalFormatting sqref="H49">
    <cfRule type="expression" dxfId="8649" priority="5479" stopIfTrue="1">
      <formula>LEN(TRIM($H$49))=0</formula>
    </cfRule>
  </conditionalFormatting>
  <conditionalFormatting sqref="I49">
    <cfRule type="expression" dxfId="8648" priority="5480" stopIfTrue="1">
      <formula>LEN(TRIM($I$49))=0</formula>
    </cfRule>
  </conditionalFormatting>
  <conditionalFormatting sqref="J49">
    <cfRule type="expression" dxfId="8647" priority="5481" stopIfTrue="1">
      <formula>LEN(TRIM($J$49))=0</formula>
    </cfRule>
  </conditionalFormatting>
  <conditionalFormatting sqref="K49">
    <cfRule type="expression" dxfId="8646" priority="5482" stopIfTrue="1">
      <formula>LEN(TRIM($K$49))=0</formula>
    </cfRule>
  </conditionalFormatting>
  <conditionalFormatting sqref="L49">
    <cfRule type="expression" dxfId="8645" priority="5483" stopIfTrue="1">
      <formula>LEN(TRIM($L$49))=0</formula>
    </cfRule>
  </conditionalFormatting>
  <conditionalFormatting sqref="M49">
    <cfRule type="expression" dxfId="8644" priority="5484" stopIfTrue="1">
      <formula>LEN(TRIM($M$49))=0</formula>
    </cfRule>
  </conditionalFormatting>
  <conditionalFormatting sqref="N49">
    <cfRule type="expression" dxfId="8643" priority="5485" stopIfTrue="1">
      <formula>LEN(TRIM($N$49))=0</formula>
    </cfRule>
  </conditionalFormatting>
  <conditionalFormatting sqref="O49">
    <cfRule type="expression" dxfId="8642" priority="5486" stopIfTrue="1">
      <formula>LEN(TRIM($O$49))=0</formula>
    </cfRule>
  </conditionalFormatting>
  <conditionalFormatting sqref="P49">
    <cfRule type="expression" dxfId="8641" priority="5487" stopIfTrue="1">
      <formula>LEN(TRIM($P$49))=0</formula>
    </cfRule>
  </conditionalFormatting>
  <conditionalFormatting sqref="Q49">
    <cfRule type="expression" dxfId="8640" priority="5488" stopIfTrue="1">
      <formula>LEN(TRIM($Q$49))=0</formula>
    </cfRule>
  </conditionalFormatting>
  <conditionalFormatting sqref="R49">
    <cfRule type="expression" dxfId="8639" priority="5489" stopIfTrue="1">
      <formula>LEN(TRIM($R$49))=0</formula>
    </cfRule>
  </conditionalFormatting>
  <conditionalFormatting sqref="S49">
    <cfRule type="expression" dxfId="8638" priority="5490" stopIfTrue="1">
      <formula>LEN(TRIM($S$49))=0</formula>
    </cfRule>
  </conditionalFormatting>
  <conditionalFormatting sqref="T49">
    <cfRule type="expression" dxfId="8637" priority="5491" stopIfTrue="1">
      <formula>LEN(TRIM($T$49))=0</formula>
    </cfRule>
  </conditionalFormatting>
  <conditionalFormatting sqref="U49">
    <cfRule type="expression" dxfId="8636" priority="5492" stopIfTrue="1">
      <formula>LEN(TRIM($U$49))=0</formula>
    </cfRule>
  </conditionalFormatting>
  <conditionalFormatting sqref="V49">
    <cfRule type="expression" dxfId="8635" priority="5493" stopIfTrue="1">
      <formula>LEN(TRIM($V$49))=0</formula>
    </cfRule>
  </conditionalFormatting>
  <conditionalFormatting sqref="W49">
    <cfRule type="expression" dxfId="8634" priority="5494" stopIfTrue="1">
      <formula>LEN(TRIM($W$49))=0</formula>
    </cfRule>
  </conditionalFormatting>
  <conditionalFormatting sqref="X49">
    <cfRule type="expression" dxfId="8633" priority="5495" stopIfTrue="1">
      <formula>LEN(TRIM($X$49))=0</formula>
    </cfRule>
  </conditionalFormatting>
  <conditionalFormatting sqref="Y49">
    <cfRule type="expression" dxfId="8632" priority="5496" stopIfTrue="1">
      <formula>LEN(TRIM($Y$49))=0</formula>
    </cfRule>
  </conditionalFormatting>
  <conditionalFormatting sqref="Z49">
    <cfRule type="expression" dxfId="8631" priority="5497" stopIfTrue="1">
      <formula>LEN(TRIM($Z$49))=0</formula>
    </cfRule>
  </conditionalFormatting>
  <conditionalFormatting sqref="AA49">
    <cfRule type="expression" dxfId="8630" priority="5498" stopIfTrue="1">
      <formula>LEN(TRIM($AA$49))=0</formula>
    </cfRule>
  </conditionalFormatting>
  <conditionalFormatting sqref="AB49">
    <cfRule type="expression" dxfId="8629" priority="5499" stopIfTrue="1">
      <formula>LEN(TRIM($AB$49))=0</formula>
    </cfRule>
  </conditionalFormatting>
  <conditionalFormatting sqref="AC49">
    <cfRule type="expression" dxfId="8628" priority="5500" stopIfTrue="1">
      <formula>LEN(TRIM($AC$49))=0</formula>
    </cfRule>
  </conditionalFormatting>
  <conditionalFormatting sqref="AD49">
    <cfRule type="expression" dxfId="8627" priority="5501" stopIfTrue="1">
      <formula>LEN(TRIM($AD$49))=0</formula>
    </cfRule>
  </conditionalFormatting>
  <conditionalFormatting sqref="AE49">
    <cfRule type="expression" dxfId="8626" priority="5502" stopIfTrue="1">
      <formula>LEN(TRIM($AE$49))=0</formula>
    </cfRule>
  </conditionalFormatting>
  <conditionalFormatting sqref="AF49">
    <cfRule type="expression" dxfId="8625" priority="5503" stopIfTrue="1">
      <formula>LEN(TRIM($AF$49))=0</formula>
    </cfRule>
  </conditionalFormatting>
  <conditionalFormatting sqref="AG49">
    <cfRule type="expression" dxfId="8624" priority="5504" stopIfTrue="1">
      <formula>LEN(TRIM($AG$49))=0</formula>
    </cfRule>
  </conditionalFormatting>
  <conditionalFormatting sqref="AH49">
    <cfRule type="expression" dxfId="8623" priority="5505" stopIfTrue="1">
      <formula>LEN(TRIM($AH$49))=0</formula>
    </cfRule>
  </conditionalFormatting>
  <conditionalFormatting sqref="AI49">
    <cfRule type="expression" dxfId="8622" priority="5506" stopIfTrue="1">
      <formula>LEN(TRIM($AI$49))=0</formula>
    </cfRule>
  </conditionalFormatting>
  <conditionalFormatting sqref="AJ49">
    <cfRule type="expression" dxfId="8621" priority="5507" stopIfTrue="1">
      <formula>LEN(TRIM($AJ$49))=0</formula>
    </cfRule>
  </conditionalFormatting>
  <conditionalFormatting sqref="AK49">
    <cfRule type="expression" dxfId="8620" priority="5508" stopIfTrue="1">
      <formula>LEN(TRIM($AK$49))=0</formula>
    </cfRule>
  </conditionalFormatting>
  <conditionalFormatting sqref="AL49">
    <cfRule type="expression" dxfId="8619" priority="5509" stopIfTrue="1">
      <formula>LEN(TRIM($AL$49))=0</formula>
    </cfRule>
  </conditionalFormatting>
  <conditionalFormatting sqref="AM49">
    <cfRule type="expression" dxfId="8618" priority="5510" stopIfTrue="1">
      <formula>LEN(TRIM($AM$49))=0</formula>
    </cfRule>
  </conditionalFormatting>
  <conditionalFormatting sqref="AN49">
    <cfRule type="expression" dxfId="8617" priority="5511" stopIfTrue="1">
      <formula>LEN(TRIM($AN$49))=0</formula>
    </cfRule>
  </conditionalFormatting>
  <conditionalFormatting sqref="AO49">
    <cfRule type="expression" dxfId="8616" priority="5512" stopIfTrue="1">
      <formula>LEN(TRIM($AO$49))=0</formula>
    </cfRule>
  </conditionalFormatting>
  <conditionalFormatting sqref="AP49">
    <cfRule type="expression" dxfId="8615" priority="5513" stopIfTrue="1">
      <formula>LEN(TRIM($AP$49))=0</formula>
    </cfRule>
  </conditionalFormatting>
  <conditionalFormatting sqref="AQ49">
    <cfRule type="expression" dxfId="8614" priority="5514" stopIfTrue="1">
      <formula>LEN(TRIM($AQ$49))=0</formula>
    </cfRule>
  </conditionalFormatting>
  <conditionalFormatting sqref="AR49">
    <cfRule type="expression" dxfId="8613" priority="5515" stopIfTrue="1">
      <formula>LEN(TRIM($AR$49))=0</formula>
    </cfRule>
  </conditionalFormatting>
  <conditionalFormatting sqref="AS49">
    <cfRule type="expression" dxfId="8612" priority="5516" stopIfTrue="1">
      <formula>LEN(TRIM($AS$49))=0</formula>
    </cfRule>
  </conditionalFormatting>
  <conditionalFormatting sqref="AT49">
    <cfRule type="expression" dxfId="8611" priority="5517" stopIfTrue="1">
      <formula>LEN(TRIM($AT$49))=0</formula>
    </cfRule>
  </conditionalFormatting>
  <conditionalFormatting sqref="AU49">
    <cfRule type="expression" dxfId="8610" priority="5518" stopIfTrue="1">
      <formula>LEN(TRIM($AU$49))=0</formula>
    </cfRule>
  </conditionalFormatting>
  <conditionalFormatting sqref="F50">
    <cfRule type="expression" dxfId="8609" priority="5519" stopIfTrue="1">
      <formula>LEN(TRIM($F$50))=0</formula>
    </cfRule>
  </conditionalFormatting>
  <conditionalFormatting sqref="G50">
    <cfRule type="expression" dxfId="8608" priority="5520" stopIfTrue="1">
      <formula>LEN(TRIM($G$50))=0</formula>
    </cfRule>
  </conditionalFormatting>
  <conditionalFormatting sqref="H50">
    <cfRule type="expression" dxfId="8607" priority="5521" stopIfTrue="1">
      <formula>LEN(TRIM($H$50))=0</formula>
    </cfRule>
  </conditionalFormatting>
  <conditionalFormatting sqref="I50">
    <cfRule type="expression" dxfId="8606" priority="5522" stopIfTrue="1">
      <formula>LEN(TRIM($I$50))=0</formula>
    </cfRule>
  </conditionalFormatting>
  <conditionalFormatting sqref="J50">
    <cfRule type="expression" dxfId="8605" priority="5523" stopIfTrue="1">
      <formula>LEN(TRIM($J$50))=0</formula>
    </cfRule>
  </conditionalFormatting>
  <conditionalFormatting sqref="K50">
    <cfRule type="expression" dxfId="8604" priority="5524" stopIfTrue="1">
      <formula>LEN(TRIM($K$50))=0</formula>
    </cfRule>
  </conditionalFormatting>
  <conditionalFormatting sqref="L50">
    <cfRule type="expression" dxfId="8603" priority="5525" stopIfTrue="1">
      <formula>LEN(TRIM($L$50))=0</formula>
    </cfRule>
  </conditionalFormatting>
  <conditionalFormatting sqref="M50">
    <cfRule type="expression" dxfId="8602" priority="5526" stopIfTrue="1">
      <formula>LEN(TRIM($M$50))=0</formula>
    </cfRule>
  </conditionalFormatting>
  <conditionalFormatting sqref="N50">
    <cfRule type="expression" dxfId="8601" priority="5527" stopIfTrue="1">
      <formula>LEN(TRIM($N$50))=0</formula>
    </cfRule>
  </conditionalFormatting>
  <conditionalFormatting sqref="O50">
    <cfRule type="expression" dxfId="8600" priority="5528" stopIfTrue="1">
      <formula>LEN(TRIM($O$50))=0</formula>
    </cfRule>
  </conditionalFormatting>
  <conditionalFormatting sqref="P50">
    <cfRule type="expression" dxfId="8599" priority="5529" stopIfTrue="1">
      <formula>LEN(TRIM($P$50))=0</formula>
    </cfRule>
  </conditionalFormatting>
  <conditionalFormatting sqref="Q50">
    <cfRule type="expression" dxfId="8598" priority="5530" stopIfTrue="1">
      <formula>LEN(TRIM($Q$50))=0</formula>
    </cfRule>
  </conditionalFormatting>
  <conditionalFormatting sqref="R50">
    <cfRule type="expression" dxfId="8597" priority="5531" stopIfTrue="1">
      <formula>LEN(TRIM($R$50))=0</formula>
    </cfRule>
  </conditionalFormatting>
  <conditionalFormatting sqref="S50">
    <cfRule type="expression" dxfId="8596" priority="5532" stopIfTrue="1">
      <formula>LEN(TRIM($S$50))=0</formula>
    </cfRule>
  </conditionalFormatting>
  <conditionalFormatting sqref="T50">
    <cfRule type="expression" dxfId="8595" priority="5533" stopIfTrue="1">
      <formula>LEN(TRIM($T$50))=0</formula>
    </cfRule>
  </conditionalFormatting>
  <conditionalFormatting sqref="U50">
    <cfRule type="expression" dxfId="8594" priority="5534" stopIfTrue="1">
      <formula>LEN(TRIM($U$50))=0</formula>
    </cfRule>
  </conditionalFormatting>
  <conditionalFormatting sqref="V50">
    <cfRule type="expression" dxfId="8593" priority="5535" stopIfTrue="1">
      <formula>LEN(TRIM($V$50))=0</formula>
    </cfRule>
  </conditionalFormatting>
  <conditionalFormatting sqref="W50">
    <cfRule type="expression" dxfId="8592" priority="5536" stopIfTrue="1">
      <formula>LEN(TRIM($W$50))=0</formula>
    </cfRule>
  </conditionalFormatting>
  <conditionalFormatting sqref="X50">
    <cfRule type="expression" dxfId="8591" priority="5537" stopIfTrue="1">
      <formula>LEN(TRIM($X$50))=0</formula>
    </cfRule>
  </conditionalFormatting>
  <conditionalFormatting sqref="Y50">
    <cfRule type="expression" dxfId="8590" priority="5538" stopIfTrue="1">
      <formula>LEN(TRIM($Y$50))=0</formula>
    </cfRule>
  </conditionalFormatting>
  <conditionalFormatting sqref="Z50">
    <cfRule type="expression" dxfId="8589" priority="5539" stopIfTrue="1">
      <formula>LEN(TRIM($Z$50))=0</formula>
    </cfRule>
  </conditionalFormatting>
  <conditionalFormatting sqref="AA50">
    <cfRule type="expression" dxfId="8588" priority="5540" stopIfTrue="1">
      <formula>LEN(TRIM($AA$50))=0</formula>
    </cfRule>
  </conditionalFormatting>
  <conditionalFormatting sqref="AB50">
    <cfRule type="expression" dxfId="8587" priority="5541" stopIfTrue="1">
      <formula>LEN(TRIM($AB$50))=0</formula>
    </cfRule>
  </conditionalFormatting>
  <conditionalFormatting sqref="AC50">
    <cfRule type="expression" dxfId="8586" priority="5542" stopIfTrue="1">
      <formula>LEN(TRIM($AC$50))=0</formula>
    </cfRule>
  </conditionalFormatting>
  <conditionalFormatting sqref="AD50">
    <cfRule type="expression" dxfId="8585" priority="5543" stopIfTrue="1">
      <formula>LEN(TRIM($AD$50))=0</formula>
    </cfRule>
  </conditionalFormatting>
  <conditionalFormatting sqref="AE50">
    <cfRule type="expression" dxfId="8584" priority="5544" stopIfTrue="1">
      <formula>LEN(TRIM($AE$50))=0</formula>
    </cfRule>
  </conditionalFormatting>
  <conditionalFormatting sqref="AF50">
    <cfRule type="expression" dxfId="8583" priority="5545" stopIfTrue="1">
      <formula>LEN(TRIM($AF$50))=0</formula>
    </cfRule>
  </conditionalFormatting>
  <conditionalFormatting sqref="AG50">
    <cfRule type="expression" dxfId="8582" priority="5546" stopIfTrue="1">
      <formula>LEN(TRIM($AG$50))=0</formula>
    </cfRule>
  </conditionalFormatting>
  <conditionalFormatting sqref="AH50">
    <cfRule type="expression" dxfId="8581" priority="5547" stopIfTrue="1">
      <formula>LEN(TRIM($AH$50))=0</formula>
    </cfRule>
  </conditionalFormatting>
  <conditionalFormatting sqref="AI50">
    <cfRule type="expression" dxfId="8580" priority="5548" stopIfTrue="1">
      <formula>LEN(TRIM($AI$50))=0</formula>
    </cfRule>
  </conditionalFormatting>
  <conditionalFormatting sqref="AJ50">
    <cfRule type="expression" dxfId="8579" priority="5549" stopIfTrue="1">
      <formula>LEN(TRIM($AJ$50))=0</formula>
    </cfRule>
  </conditionalFormatting>
  <conditionalFormatting sqref="AK50">
    <cfRule type="expression" dxfId="8578" priority="5550" stopIfTrue="1">
      <formula>LEN(TRIM($AK$50))=0</formula>
    </cfRule>
  </conditionalFormatting>
  <conditionalFormatting sqref="AL50">
    <cfRule type="expression" dxfId="8577" priority="5551" stopIfTrue="1">
      <formula>LEN(TRIM($AL$50))=0</formula>
    </cfRule>
  </conditionalFormatting>
  <conditionalFormatting sqref="AM50">
    <cfRule type="expression" dxfId="8576" priority="5552" stopIfTrue="1">
      <formula>LEN(TRIM($AM$50))=0</formula>
    </cfRule>
  </conditionalFormatting>
  <conditionalFormatting sqref="AN50">
    <cfRule type="expression" dxfId="8575" priority="5553" stopIfTrue="1">
      <formula>LEN(TRIM($AN$50))=0</formula>
    </cfRule>
  </conditionalFormatting>
  <conditionalFormatting sqref="AO50">
    <cfRule type="expression" dxfId="8574" priority="5554" stopIfTrue="1">
      <formula>LEN(TRIM($AO$50))=0</formula>
    </cfRule>
  </conditionalFormatting>
  <conditionalFormatting sqref="AP50">
    <cfRule type="expression" dxfId="8573" priority="5555" stopIfTrue="1">
      <formula>LEN(TRIM($AP$50))=0</formula>
    </cfRule>
  </conditionalFormatting>
  <conditionalFormatting sqref="AQ50">
    <cfRule type="expression" dxfId="8572" priority="5556" stopIfTrue="1">
      <formula>LEN(TRIM($AQ$50))=0</formula>
    </cfRule>
  </conditionalFormatting>
  <conditionalFormatting sqref="AR50">
    <cfRule type="expression" dxfId="8571" priority="5557" stopIfTrue="1">
      <formula>LEN(TRIM($AR$50))=0</formula>
    </cfRule>
  </conditionalFormatting>
  <conditionalFormatting sqref="AS50">
    <cfRule type="expression" dxfId="8570" priority="5558" stopIfTrue="1">
      <formula>LEN(TRIM($AS$50))=0</formula>
    </cfRule>
  </conditionalFormatting>
  <conditionalFormatting sqref="AT50">
    <cfRule type="expression" dxfId="8569" priority="5559" stopIfTrue="1">
      <formula>LEN(TRIM($AT$50))=0</formula>
    </cfRule>
  </conditionalFormatting>
  <conditionalFormatting sqref="AU50">
    <cfRule type="expression" dxfId="8568" priority="5560" stopIfTrue="1">
      <formula>LEN(TRIM($AU$50))=0</formula>
    </cfRule>
  </conditionalFormatting>
  <conditionalFormatting sqref="F51">
    <cfRule type="expression" dxfId="8567" priority="5561" stopIfTrue="1">
      <formula>LEN(TRIM($F$51))=0</formula>
    </cfRule>
  </conditionalFormatting>
  <conditionalFormatting sqref="G51">
    <cfRule type="expression" dxfId="8566" priority="5562" stopIfTrue="1">
      <formula>LEN(TRIM($G$51))=0</formula>
    </cfRule>
  </conditionalFormatting>
  <conditionalFormatting sqref="H51">
    <cfRule type="expression" dxfId="8565" priority="5563" stopIfTrue="1">
      <formula>LEN(TRIM($H$51))=0</formula>
    </cfRule>
  </conditionalFormatting>
  <conditionalFormatting sqref="I51">
    <cfRule type="expression" dxfId="8564" priority="5564" stopIfTrue="1">
      <formula>LEN(TRIM($I$51))=0</formula>
    </cfRule>
  </conditionalFormatting>
  <conditionalFormatting sqref="J51">
    <cfRule type="expression" dxfId="8563" priority="5565" stopIfTrue="1">
      <formula>LEN(TRIM($J$51))=0</formula>
    </cfRule>
  </conditionalFormatting>
  <conditionalFormatting sqref="K51">
    <cfRule type="expression" dxfId="8562" priority="5566" stopIfTrue="1">
      <formula>LEN(TRIM($K$51))=0</formula>
    </cfRule>
  </conditionalFormatting>
  <conditionalFormatting sqref="L51">
    <cfRule type="expression" dxfId="8561" priority="5567" stopIfTrue="1">
      <formula>LEN(TRIM($L$51))=0</formula>
    </cfRule>
  </conditionalFormatting>
  <conditionalFormatting sqref="M51">
    <cfRule type="expression" dxfId="8560" priority="5568" stopIfTrue="1">
      <formula>LEN(TRIM($M$51))=0</formula>
    </cfRule>
  </conditionalFormatting>
  <conditionalFormatting sqref="N51">
    <cfRule type="expression" dxfId="8559" priority="5569" stopIfTrue="1">
      <formula>LEN(TRIM($N$51))=0</formula>
    </cfRule>
  </conditionalFormatting>
  <conditionalFormatting sqref="O51">
    <cfRule type="expression" dxfId="8558" priority="5570" stopIfTrue="1">
      <formula>LEN(TRIM($O$51))=0</formula>
    </cfRule>
  </conditionalFormatting>
  <conditionalFormatting sqref="P51">
    <cfRule type="expression" dxfId="8557" priority="5571" stopIfTrue="1">
      <formula>LEN(TRIM($P$51))=0</formula>
    </cfRule>
  </conditionalFormatting>
  <conditionalFormatting sqref="Q51">
    <cfRule type="expression" dxfId="8556" priority="5572" stopIfTrue="1">
      <formula>LEN(TRIM($Q$51))=0</formula>
    </cfRule>
  </conditionalFormatting>
  <conditionalFormatting sqref="R51">
    <cfRule type="expression" dxfId="8555" priority="5573" stopIfTrue="1">
      <formula>LEN(TRIM($R$51))=0</formula>
    </cfRule>
  </conditionalFormatting>
  <conditionalFormatting sqref="S51">
    <cfRule type="expression" dxfId="8554" priority="5574" stopIfTrue="1">
      <formula>LEN(TRIM($S$51))=0</formula>
    </cfRule>
  </conditionalFormatting>
  <conditionalFormatting sqref="T51">
    <cfRule type="expression" dxfId="8553" priority="5575" stopIfTrue="1">
      <formula>LEN(TRIM($T$51))=0</formula>
    </cfRule>
  </conditionalFormatting>
  <conditionalFormatting sqref="U51">
    <cfRule type="expression" dxfId="8552" priority="5576" stopIfTrue="1">
      <formula>LEN(TRIM($U$51))=0</formula>
    </cfRule>
  </conditionalFormatting>
  <conditionalFormatting sqref="V51">
    <cfRule type="expression" dxfId="8551" priority="5577" stopIfTrue="1">
      <formula>LEN(TRIM($V$51))=0</formula>
    </cfRule>
  </conditionalFormatting>
  <conditionalFormatting sqref="W51">
    <cfRule type="expression" dxfId="8550" priority="5578" stopIfTrue="1">
      <formula>LEN(TRIM($W$51))=0</formula>
    </cfRule>
  </conditionalFormatting>
  <conditionalFormatting sqref="X51">
    <cfRule type="expression" dxfId="8549" priority="5579" stopIfTrue="1">
      <formula>LEN(TRIM($X$51))=0</formula>
    </cfRule>
  </conditionalFormatting>
  <conditionalFormatting sqref="Y51">
    <cfRule type="expression" dxfId="8548" priority="5580" stopIfTrue="1">
      <formula>LEN(TRIM($Y$51))=0</formula>
    </cfRule>
  </conditionalFormatting>
  <conditionalFormatting sqref="Z51">
    <cfRule type="expression" dxfId="8547" priority="5581" stopIfTrue="1">
      <formula>LEN(TRIM($Z$51))=0</formula>
    </cfRule>
  </conditionalFormatting>
  <conditionalFormatting sqref="AA51">
    <cfRule type="expression" dxfId="8546" priority="5582" stopIfTrue="1">
      <formula>LEN(TRIM($AA$51))=0</formula>
    </cfRule>
  </conditionalFormatting>
  <conditionalFormatting sqref="AB51">
    <cfRule type="expression" dxfId="8545" priority="5583" stopIfTrue="1">
      <formula>LEN(TRIM($AB$51))=0</formula>
    </cfRule>
  </conditionalFormatting>
  <conditionalFormatting sqref="AC51">
    <cfRule type="expression" dxfId="8544" priority="5584" stopIfTrue="1">
      <formula>LEN(TRIM($AC$51))=0</formula>
    </cfRule>
  </conditionalFormatting>
  <conditionalFormatting sqref="AD51">
    <cfRule type="expression" dxfId="8543" priority="5585" stopIfTrue="1">
      <formula>LEN(TRIM($AD$51))=0</formula>
    </cfRule>
  </conditionalFormatting>
  <conditionalFormatting sqref="AE51">
    <cfRule type="expression" dxfId="8542" priority="5586" stopIfTrue="1">
      <formula>LEN(TRIM($AE$51))=0</formula>
    </cfRule>
  </conditionalFormatting>
  <conditionalFormatting sqref="AF51">
    <cfRule type="expression" dxfId="8541" priority="5587" stopIfTrue="1">
      <formula>LEN(TRIM($AF$51))=0</formula>
    </cfRule>
  </conditionalFormatting>
  <conditionalFormatting sqref="AG51">
    <cfRule type="expression" dxfId="8540" priority="5588" stopIfTrue="1">
      <formula>LEN(TRIM($AG$51))=0</formula>
    </cfRule>
  </conditionalFormatting>
  <conditionalFormatting sqref="AH51">
    <cfRule type="expression" dxfId="8539" priority="5589" stopIfTrue="1">
      <formula>LEN(TRIM($AH$51))=0</formula>
    </cfRule>
  </conditionalFormatting>
  <conditionalFormatting sqref="AI51">
    <cfRule type="expression" dxfId="8538" priority="5590" stopIfTrue="1">
      <formula>LEN(TRIM($AI$51))=0</formula>
    </cfRule>
  </conditionalFormatting>
  <conditionalFormatting sqref="AJ51">
    <cfRule type="expression" dxfId="8537" priority="5591" stopIfTrue="1">
      <formula>LEN(TRIM($AJ$51))=0</formula>
    </cfRule>
  </conditionalFormatting>
  <conditionalFormatting sqref="AK51">
    <cfRule type="expression" dxfId="8536" priority="5592" stopIfTrue="1">
      <formula>LEN(TRIM($AK$51))=0</formula>
    </cfRule>
  </conditionalFormatting>
  <conditionalFormatting sqref="AL51">
    <cfRule type="expression" dxfId="8535" priority="5593" stopIfTrue="1">
      <formula>LEN(TRIM($AL$51))=0</formula>
    </cfRule>
  </conditionalFormatting>
  <conditionalFormatting sqref="AM51">
    <cfRule type="expression" dxfId="8534" priority="5594" stopIfTrue="1">
      <formula>LEN(TRIM($AM$51))=0</formula>
    </cfRule>
  </conditionalFormatting>
  <conditionalFormatting sqref="AN51">
    <cfRule type="expression" dxfId="8533" priority="5595" stopIfTrue="1">
      <formula>LEN(TRIM($AN$51))=0</formula>
    </cfRule>
  </conditionalFormatting>
  <conditionalFormatting sqref="AO51">
    <cfRule type="expression" dxfId="8532" priority="5596" stopIfTrue="1">
      <formula>LEN(TRIM($AO$51))=0</formula>
    </cfRule>
  </conditionalFormatting>
  <conditionalFormatting sqref="AP51">
    <cfRule type="expression" dxfId="8531" priority="5597" stopIfTrue="1">
      <formula>LEN(TRIM($AP$51))=0</formula>
    </cfRule>
  </conditionalFormatting>
  <conditionalFormatting sqref="AQ51">
    <cfRule type="expression" dxfId="8530" priority="5598" stopIfTrue="1">
      <formula>LEN(TRIM($AQ$51))=0</formula>
    </cfRule>
  </conditionalFormatting>
  <conditionalFormatting sqref="AR51">
    <cfRule type="expression" dxfId="8529" priority="5599" stopIfTrue="1">
      <formula>LEN(TRIM($AR$51))=0</formula>
    </cfRule>
  </conditionalFormatting>
  <conditionalFormatting sqref="AS51">
    <cfRule type="expression" dxfId="8528" priority="5600" stopIfTrue="1">
      <formula>LEN(TRIM($AS$51))=0</formula>
    </cfRule>
  </conditionalFormatting>
  <conditionalFormatting sqref="AT51">
    <cfRule type="expression" dxfId="8527" priority="5601" stopIfTrue="1">
      <formula>LEN(TRIM($AT$51))=0</formula>
    </cfRule>
  </conditionalFormatting>
  <conditionalFormatting sqref="AU51">
    <cfRule type="expression" dxfId="8526" priority="5602" stopIfTrue="1">
      <formula>LEN(TRIM($AU$51))=0</formula>
    </cfRule>
  </conditionalFormatting>
  <conditionalFormatting sqref="F52">
    <cfRule type="expression" dxfId="8525" priority="5603" stopIfTrue="1">
      <formula>LEN(TRIM($F$52))=0</formula>
    </cfRule>
  </conditionalFormatting>
  <conditionalFormatting sqref="G52">
    <cfRule type="expression" dxfId="8524" priority="5604" stopIfTrue="1">
      <formula>LEN(TRIM($G$52))=0</formula>
    </cfRule>
  </conditionalFormatting>
  <conditionalFormatting sqref="H52">
    <cfRule type="expression" dxfId="8523" priority="5605" stopIfTrue="1">
      <formula>LEN(TRIM($H$52))=0</formula>
    </cfRule>
  </conditionalFormatting>
  <conditionalFormatting sqref="I52">
    <cfRule type="expression" dxfId="8522" priority="5606" stopIfTrue="1">
      <formula>LEN(TRIM($I$52))=0</formula>
    </cfRule>
  </conditionalFormatting>
  <conditionalFormatting sqref="J52">
    <cfRule type="expression" dxfId="8521" priority="5607" stopIfTrue="1">
      <formula>LEN(TRIM($J$52))=0</formula>
    </cfRule>
  </conditionalFormatting>
  <conditionalFormatting sqref="K52">
    <cfRule type="expression" dxfId="8520" priority="5608" stopIfTrue="1">
      <formula>LEN(TRIM($K$52))=0</formula>
    </cfRule>
  </conditionalFormatting>
  <conditionalFormatting sqref="L52">
    <cfRule type="expression" dxfId="8519" priority="5609" stopIfTrue="1">
      <formula>LEN(TRIM($L$52))=0</formula>
    </cfRule>
  </conditionalFormatting>
  <conditionalFormatting sqref="M52">
    <cfRule type="expression" dxfId="8518" priority="5610" stopIfTrue="1">
      <formula>LEN(TRIM($M$52))=0</formula>
    </cfRule>
  </conditionalFormatting>
  <conditionalFormatting sqref="N52">
    <cfRule type="expression" dxfId="8517" priority="5611" stopIfTrue="1">
      <formula>LEN(TRIM($N$52))=0</formula>
    </cfRule>
  </conditionalFormatting>
  <conditionalFormatting sqref="O52">
    <cfRule type="expression" dxfId="8516" priority="5612" stopIfTrue="1">
      <formula>LEN(TRIM($O$52))=0</formula>
    </cfRule>
  </conditionalFormatting>
  <conditionalFormatting sqref="P52">
    <cfRule type="expression" dxfId="8515" priority="5613" stopIfTrue="1">
      <formula>LEN(TRIM($P$52))=0</formula>
    </cfRule>
  </conditionalFormatting>
  <conditionalFormatting sqref="Q52">
    <cfRule type="expression" dxfId="8514" priority="5614" stopIfTrue="1">
      <formula>LEN(TRIM($Q$52))=0</formula>
    </cfRule>
  </conditionalFormatting>
  <conditionalFormatting sqref="R52">
    <cfRule type="expression" dxfId="8513" priority="5615" stopIfTrue="1">
      <formula>LEN(TRIM($R$52))=0</formula>
    </cfRule>
  </conditionalFormatting>
  <conditionalFormatting sqref="S52">
    <cfRule type="expression" dxfId="8512" priority="5616" stopIfTrue="1">
      <formula>LEN(TRIM($S$52))=0</formula>
    </cfRule>
  </conditionalFormatting>
  <conditionalFormatting sqref="T52">
    <cfRule type="expression" dxfId="8511" priority="5617" stopIfTrue="1">
      <formula>LEN(TRIM($T$52))=0</formula>
    </cfRule>
  </conditionalFormatting>
  <conditionalFormatting sqref="U52">
    <cfRule type="expression" dxfId="8510" priority="5618" stopIfTrue="1">
      <formula>LEN(TRIM($U$52))=0</formula>
    </cfRule>
  </conditionalFormatting>
  <conditionalFormatting sqref="V52">
    <cfRule type="expression" dxfId="8509" priority="5619" stopIfTrue="1">
      <formula>LEN(TRIM($V$52))=0</formula>
    </cfRule>
  </conditionalFormatting>
  <conditionalFormatting sqref="W52">
    <cfRule type="expression" dxfId="8508" priority="5620" stopIfTrue="1">
      <formula>LEN(TRIM($W$52))=0</formula>
    </cfRule>
  </conditionalFormatting>
  <conditionalFormatting sqref="X52">
    <cfRule type="expression" dxfId="8507" priority="5621" stopIfTrue="1">
      <formula>LEN(TRIM($X$52))=0</formula>
    </cfRule>
  </conditionalFormatting>
  <conditionalFormatting sqref="Y52">
    <cfRule type="expression" dxfId="8506" priority="5622" stopIfTrue="1">
      <formula>LEN(TRIM($Y$52))=0</formula>
    </cfRule>
  </conditionalFormatting>
  <conditionalFormatting sqref="Z52">
    <cfRule type="expression" dxfId="8505" priority="5623" stopIfTrue="1">
      <formula>LEN(TRIM($Z$52))=0</formula>
    </cfRule>
  </conditionalFormatting>
  <conditionalFormatting sqref="AA52">
    <cfRule type="expression" dxfId="8504" priority="5624" stopIfTrue="1">
      <formula>LEN(TRIM($AA$52))=0</formula>
    </cfRule>
  </conditionalFormatting>
  <conditionalFormatting sqref="AB52">
    <cfRule type="expression" dxfId="8503" priority="5625" stopIfTrue="1">
      <formula>LEN(TRIM($AB$52))=0</formula>
    </cfRule>
  </conditionalFormatting>
  <conditionalFormatting sqref="AC52">
    <cfRule type="expression" dxfId="8502" priority="5626" stopIfTrue="1">
      <formula>LEN(TRIM($AC$52))=0</formula>
    </cfRule>
  </conditionalFormatting>
  <conditionalFormatting sqref="AD52">
    <cfRule type="expression" dxfId="8501" priority="5627" stopIfTrue="1">
      <formula>LEN(TRIM($AD$52))=0</formula>
    </cfRule>
  </conditionalFormatting>
  <conditionalFormatting sqref="AE52">
    <cfRule type="expression" dxfId="8500" priority="5628" stopIfTrue="1">
      <formula>LEN(TRIM($AE$52))=0</formula>
    </cfRule>
  </conditionalFormatting>
  <conditionalFormatting sqref="AF52">
    <cfRule type="expression" dxfId="8499" priority="5629" stopIfTrue="1">
      <formula>LEN(TRIM($AF$52))=0</formula>
    </cfRule>
  </conditionalFormatting>
  <conditionalFormatting sqref="AG52">
    <cfRule type="expression" dxfId="8498" priority="5630" stopIfTrue="1">
      <formula>LEN(TRIM($AG$52))=0</formula>
    </cfRule>
  </conditionalFormatting>
  <conditionalFormatting sqref="AH52">
    <cfRule type="expression" dxfId="8497" priority="5631" stopIfTrue="1">
      <formula>LEN(TRIM($AH$52))=0</formula>
    </cfRule>
  </conditionalFormatting>
  <conditionalFormatting sqref="AI52">
    <cfRule type="expression" dxfId="8496" priority="5632" stopIfTrue="1">
      <formula>LEN(TRIM($AI$52))=0</formula>
    </cfRule>
  </conditionalFormatting>
  <conditionalFormatting sqref="AJ52">
    <cfRule type="expression" dxfId="8495" priority="5633" stopIfTrue="1">
      <formula>LEN(TRIM($AJ$52))=0</formula>
    </cfRule>
  </conditionalFormatting>
  <conditionalFormatting sqref="AK52">
    <cfRule type="expression" dxfId="8494" priority="5634" stopIfTrue="1">
      <formula>LEN(TRIM($AK$52))=0</formula>
    </cfRule>
  </conditionalFormatting>
  <conditionalFormatting sqref="AL52">
    <cfRule type="expression" dxfId="8493" priority="5635" stopIfTrue="1">
      <formula>LEN(TRIM($AL$52))=0</formula>
    </cfRule>
  </conditionalFormatting>
  <conditionalFormatting sqref="AM52">
    <cfRule type="expression" dxfId="8492" priority="5636" stopIfTrue="1">
      <formula>LEN(TRIM($AM$52))=0</formula>
    </cfRule>
  </conditionalFormatting>
  <conditionalFormatting sqref="AN52">
    <cfRule type="expression" dxfId="8491" priority="5637" stopIfTrue="1">
      <formula>LEN(TRIM($AN$52))=0</formula>
    </cfRule>
  </conditionalFormatting>
  <conditionalFormatting sqref="AO52">
    <cfRule type="expression" dxfId="8490" priority="5638" stopIfTrue="1">
      <formula>LEN(TRIM($AO$52))=0</formula>
    </cfRule>
  </conditionalFormatting>
  <conditionalFormatting sqref="AP52">
    <cfRule type="expression" dxfId="8489" priority="5639" stopIfTrue="1">
      <formula>LEN(TRIM($AP$52))=0</formula>
    </cfRule>
  </conditionalFormatting>
  <conditionalFormatting sqref="AQ52">
    <cfRule type="expression" dxfId="8488" priority="5640" stopIfTrue="1">
      <formula>LEN(TRIM($AQ$52))=0</formula>
    </cfRule>
  </conditionalFormatting>
  <conditionalFormatting sqref="AR52">
    <cfRule type="expression" dxfId="8487" priority="5641" stopIfTrue="1">
      <formula>LEN(TRIM($AR$52))=0</formula>
    </cfRule>
  </conditionalFormatting>
  <conditionalFormatting sqref="AS52">
    <cfRule type="expression" dxfId="8486" priority="5642" stopIfTrue="1">
      <formula>LEN(TRIM($AS$52))=0</formula>
    </cfRule>
  </conditionalFormatting>
  <conditionalFormatting sqref="AT52">
    <cfRule type="expression" dxfId="8485" priority="5643" stopIfTrue="1">
      <formula>LEN(TRIM($AT$52))=0</formula>
    </cfRule>
  </conditionalFormatting>
  <conditionalFormatting sqref="AU52">
    <cfRule type="expression" dxfId="8484" priority="5644" stopIfTrue="1">
      <formula>LEN(TRIM($AU$52))=0</formula>
    </cfRule>
  </conditionalFormatting>
  <conditionalFormatting sqref="F54">
    <cfRule type="expression" dxfId="8483" priority="5645" stopIfTrue="1">
      <formula>LEN(TRIM($F$54))=0</formula>
    </cfRule>
  </conditionalFormatting>
  <conditionalFormatting sqref="G54">
    <cfRule type="expression" dxfId="8482" priority="5646" stopIfTrue="1">
      <formula>LEN(TRIM($G$54))=0</formula>
    </cfRule>
  </conditionalFormatting>
  <conditionalFormatting sqref="H54">
    <cfRule type="expression" dxfId="8481" priority="5647" stopIfTrue="1">
      <formula>LEN(TRIM($H$54))=0</formula>
    </cfRule>
  </conditionalFormatting>
  <conditionalFormatting sqref="I54">
    <cfRule type="expression" dxfId="8480" priority="5648" stopIfTrue="1">
      <formula>LEN(TRIM($I$54))=0</formula>
    </cfRule>
  </conditionalFormatting>
  <conditionalFormatting sqref="J54">
    <cfRule type="expression" dxfId="8479" priority="5649" stopIfTrue="1">
      <formula>LEN(TRIM($J$54))=0</formula>
    </cfRule>
  </conditionalFormatting>
  <conditionalFormatting sqref="K54">
    <cfRule type="expression" dxfId="8478" priority="5650" stopIfTrue="1">
      <formula>LEN(TRIM($K$54))=0</formula>
    </cfRule>
  </conditionalFormatting>
  <conditionalFormatting sqref="L54">
    <cfRule type="expression" dxfId="8477" priority="5651" stopIfTrue="1">
      <formula>LEN(TRIM($L$54))=0</formula>
    </cfRule>
  </conditionalFormatting>
  <conditionalFormatting sqref="M54">
    <cfRule type="expression" dxfId="8476" priority="5652" stopIfTrue="1">
      <formula>LEN(TRIM($M$54))=0</formula>
    </cfRule>
  </conditionalFormatting>
  <conditionalFormatting sqref="N54">
    <cfRule type="expression" dxfId="8475" priority="5653" stopIfTrue="1">
      <formula>LEN(TRIM($N$54))=0</formula>
    </cfRule>
  </conditionalFormatting>
  <conditionalFormatting sqref="O54">
    <cfRule type="expression" dxfId="8474" priority="5654" stopIfTrue="1">
      <formula>LEN(TRIM($O$54))=0</formula>
    </cfRule>
  </conditionalFormatting>
  <conditionalFormatting sqref="P54">
    <cfRule type="expression" dxfId="8473" priority="5655" stopIfTrue="1">
      <formula>LEN(TRIM($P$54))=0</formula>
    </cfRule>
  </conditionalFormatting>
  <conditionalFormatting sqref="Q54">
    <cfRule type="expression" dxfId="8472" priority="5656" stopIfTrue="1">
      <formula>LEN(TRIM($Q$54))=0</formula>
    </cfRule>
  </conditionalFormatting>
  <conditionalFormatting sqref="R54">
    <cfRule type="expression" dxfId="8471" priority="5657" stopIfTrue="1">
      <formula>LEN(TRIM($R$54))=0</formula>
    </cfRule>
  </conditionalFormatting>
  <conditionalFormatting sqref="S54">
    <cfRule type="expression" dxfId="8470" priority="5658" stopIfTrue="1">
      <formula>LEN(TRIM($S$54))=0</formula>
    </cfRule>
  </conditionalFormatting>
  <conditionalFormatting sqref="T54">
    <cfRule type="expression" dxfId="8469" priority="5659" stopIfTrue="1">
      <formula>LEN(TRIM($T$54))=0</formula>
    </cfRule>
  </conditionalFormatting>
  <conditionalFormatting sqref="U54">
    <cfRule type="expression" dxfId="8468" priority="5660" stopIfTrue="1">
      <formula>LEN(TRIM($U$54))=0</formula>
    </cfRule>
  </conditionalFormatting>
  <conditionalFormatting sqref="V54">
    <cfRule type="expression" dxfId="8467" priority="5661" stopIfTrue="1">
      <formula>LEN(TRIM($V$54))=0</formula>
    </cfRule>
  </conditionalFormatting>
  <conditionalFormatting sqref="W54">
    <cfRule type="expression" dxfId="8466" priority="5662" stopIfTrue="1">
      <formula>LEN(TRIM($W$54))=0</formula>
    </cfRule>
  </conditionalFormatting>
  <conditionalFormatting sqref="X54">
    <cfRule type="expression" dxfId="8465" priority="5663" stopIfTrue="1">
      <formula>LEN(TRIM($X$54))=0</formula>
    </cfRule>
  </conditionalFormatting>
  <conditionalFormatting sqref="Y54">
    <cfRule type="expression" dxfId="8464" priority="5664" stopIfTrue="1">
      <formula>LEN(TRIM($Y$54))=0</formula>
    </cfRule>
  </conditionalFormatting>
  <conditionalFormatting sqref="Z54">
    <cfRule type="expression" dxfId="8463" priority="5665" stopIfTrue="1">
      <formula>LEN(TRIM($Z$54))=0</formula>
    </cfRule>
  </conditionalFormatting>
  <conditionalFormatting sqref="AA54">
    <cfRule type="expression" dxfId="8462" priority="5666" stopIfTrue="1">
      <formula>LEN(TRIM($AA$54))=0</formula>
    </cfRule>
  </conditionalFormatting>
  <conditionalFormatting sqref="AB54">
    <cfRule type="expression" dxfId="8461" priority="5667" stopIfTrue="1">
      <formula>LEN(TRIM($AB$54))=0</formula>
    </cfRule>
  </conditionalFormatting>
  <conditionalFormatting sqref="AC54">
    <cfRule type="expression" dxfId="8460" priority="5668" stopIfTrue="1">
      <formula>LEN(TRIM($AC$54))=0</formula>
    </cfRule>
  </conditionalFormatting>
  <conditionalFormatting sqref="AD54">
    <cfRule type="expression" dxfId="8459" priority="5669" stopIfTrue="1">
      <formula>LEN(TRIM($AD$54))=0</formula>
    </cfRule>
  </conditionalFormatting>
  <conditionalFormatting sqref="AE54">
    <cfRule type="expression" dxfId="8458" priority="5670" stopIfTrue="1">
      <formula>LEN(TRIM($AE$54))=0</formula>
    </cfRule>
  </conditionalFormatting>
  <conditionalFormatting sqref="AF54">
    <cfRule type="expression" dxfId="8457" priority="5671" stopIfTrue="1">
      <formula>LEN(TRIM($AF$54))=0</formula>
    </cfRule>
  </conditionalFormatting>
  <conditionalFormatting sqref="AG54">
    <cfRule type="expression" dxfId="8456" priority="5672" stopIfTrue="1">
      <formula>LEN(TRIM($AG$54))=0</formula>
    </cfRule>
  </conditionalFormatting>
  <conditionalFormatting sqref="AH54">
    <cfRule type="expression" dxfId="8455" priority="5673" stopIfTrue="1">
      <formula>LEN(TRIM($AH$54))=0</formula>
    </cfRule>
  </conditionalFormatting>
  <conditionalFormatting sqref="AI54">
    <cfRule type="expression" dxfId="8454" priority="5674" stopIfTrue="1">
      <formula>LEN(TRIM($AI$54))=0</formula>
    </cfRule>
  </conditionalFormatting>
  <conditionalFormatting sqref="AJ54">
    <cfRule type="expression" dxfId="8453" priority="5675" stopIfTrue="1">
      <formula>LEN(TRIM($AJ$54))=0</formula>
    </cfRule>
  </conditionalFormatting>
  <conditionalFormatting sqref="AK54">
    <cfRule type="expression" dxfId="8452" priority="5676" stopIfTrue="1">
      <formula>LEN(TRIM($AK$54))=0</formula>
    </cfRule>
  </conditionalFormatting>
  <conditionalFormatting sqref="AL54">
    <cfRule type="expression" dxfId="8451" priority="5677" stopIfTrue="1">
      <formula>LEN(TRIM($AL$54))=0</formula>
    </cfRule>
  </conditionalFormatting>
  <conditionalFormatting sqref="AM54">
    <cfRule type="expression" dxfId="8450" priority="5678" stopIfTrue="1">
      <formula>LEN(TRIM($AM$54))=0</formula>
    </cfRule>
  </conditionalFormatting>
  <conditionalFormatting sqref="AN54">
    <cfRule type="expression" dxfId="8449" priority="5679" stopIfTrue="1">
      <formula>LEN(TRIM($AN$54))=0</formula>
    </cfRule>
  </conditionalFormatting>
  <conditionalFormatting sqref="AO54">
    <cfRule type="expression" dxfId="8448" priority="5680" stopIfTrue="1">
      <formula>LEN(TRIM($AO$54))=0</formula>
    </cfRule>
  </conditionalFormatting>
  <conditionalFormatting sqref="AP54">
    <cfRule type="expression" dxfId="8447" priority="5681" stopIfTrue="1">
      <formula>LEN(TRIM($AP$54))=0</formula>
    </cfRule>
  </conditionalFormatting>
  <conditionalFormatting sqref="AQ54">
    <cfRule type="expression" dxfId="8446" priority="5682" stopIfTrue="1">
      <formula>LEN(TRIM($AQ$54))=0</formula>
    </cfRule>
  </conditionalFormatting>
  <conditionalFormatting sqref="AR54">
    <cfRule type="expression" dxfId="8445" priority="5683" stopIfTrue="1">
      <formula>LEN(TRIM($AR$54))=0</formula>
    </cfRule>
  </conditionalFormatting>
  <conditionalFormatting sqref="AS54">
    <cfRule type="expression" dxfId="8444" priority="5684" stopIfTrue="1">
      <formula>LEN(TRIM($AS$54))=0</formula>
    </cfRule>
  </conditionalFormatting>
  <conditionalFormatting sqref="AT54">
    <cfRule type="expression" dxfId="8443" priority="5685" stopIfTrue="1">
      <formula>LEN(TRIM($AT$54))=0</formula>
    </cfRule>
  </conditionalFormatting>
  <conditionalFormatting sqref="AU54">
    <cfRule type="expression" dxfId="8442" priority="5686" stopIfTrue="1">
      <formula>LEN(TRIM($AU$54))=0</formula>
    </cfRule>
  </conditionalFormatting>
  <conditionalFormatting sqref="F55">
    <cfRule type="expression" dxfId="8441" priority="5687" stopIfTrue="1">
      <formula>LEN(TRIM($F$55))=0</formula>
    </cfRule>
  </conditionalFormatting>
  <conditionalFormatting sqref="G55">
    <cfRule type="expression" dxfId="8440" priority="5688" stopIfTrue="1">
      <formula>LEN(TRIM($G$55))=0</formula>
    </cfRule>
  </conditionalFormatting>
  <conditionalFormatting sqref="H55">
    <cfRule type="expression" dxfId="8439" priority="5689" stopIfTrue="1">
      <formula>LEN(TRIM($H$55))=0</formula>
    </cfRule>
  </conditionalFormatting>
  <conditionalFormatting sqref="I55">
    <cfRule type="expression" dxfId="8438" priority="5690" stopIfTrue="1">
      <formula>LEN(TRIM($I$55))=0</formula>
    </cfRule>
  </conditionalFormatting>
  <conditionalFormatting sqref="J55">
    <cfRule type="expression" dxfId="8437" priority="5691" stopIfTrue="1">
      <formula>LEN(TRIM($J$55))=0</formula>
    </cfRule>
  </conditionalFormatting>
  <conditionalFormatting sqref="K55">
    <cfRule type="expression" dxfId="8436" priority="5692" stopIfTrue="1">
      <formula>LEN(TRIM($K$55))=0</formula>
    </cfRule>
  </conditionalFormatting>
  <conditionalFormatting sqref="L55">
    <cfRule type="expression" dxfId="8435" priority="5693" stopIfTrue="1">
      <formula>LEN(TRIM($L$55))=0</formula>
    </cfRule>
  </conditionalFormatting>
  <conditionalFormatting sqref="M55">
    <cfRule type="expression" dxfId="8434" priority="5694" stopIfTrue="1">
      <formula>LEN(TRIM($M$55))=0</formula>
    </cfRule>
  </conditionalFormatting>
  <conditionalFormatting sqref="N55">
    <cfRule type="expression" dxfId="8433" priority="5695" stopIfTrue="1">
      <formula>LEN(TRIM($N$55))=0</formula>
    </cfRule>
  </conditionalFormatting>
  <conditionalFormatting sqref="O55">
    <cfRule type="expression" dxfId="8432" priority="5696" stopIfTrue="1">
      <formula>LEN(TRIM($O$55))=0</formula>
    </cfRule>
  </conditionalFormatting>
  <conditionalFormatting sqref="P55">
    <cfRule type="expression" dxfId="8431" priority="5697" stopIfTrue="1">
      <formula>LEN(TRIM($P$55))=0</formula>
    </cfRule>
  </conditionalFormatting>
  <conditionalFormatting sqref="Q55">
    <cfRule type="expression" dxfId="8430" priority="5698" stopIfTrue="1">
      <formula>LEN(TRIM($Q$55))=0</formula>
    </cfRule>
  </conditionalFormatting>
  <conditionalFormatting sqref="R55">
    <cfRule type="expression" dxfId="8429" priority="5699" stopIfTrue="1">
      <formula>LEN(TRIM($R$55))=0</formula>
    </cfRule>
  </conditionalFormatting>
  <conditionalFormatting sqref="S55">
    <cfRule type="expression" dxfId="8428" priority="5700" stopIfTrue="1">
      <formula>LEN(TRIM($S$55))=0</formula>
    </cfRule>
  </conditionalFormatting>
  <conditionalFormatting sqref="T55">
    <cfRule type="expression" dxfId="8427" priority="5701" stopIfTrue="1">
      <formula>LEN(TRIM($T$55))=0</formula>
    </cfRule>
  </conditionalFormatting>
  <conditionalFormatting sqref="U55">
    <cfRule type="expression" dxfId="8426" priority="5702" stopIfTrue="1">
      <formula>LEN(TRIM($U$55))=0</formula>
    </cfRule>
  </conditionalFormatting>
  <conditionalFormatting sqref="V55">
    <cfRule type="expression" dxfId="8425" priority="5703" stopIfTrue="1">
      <formula>LEN(TRIM($V$55))=0</formula>
    </cfRule>
  </conditionalFormatting>
  <conditionalFormatting sqref="W55">
    <cfRule type="expression" dxfId="8424" priority="5704" stopIfTrue="1">
      <formula>LEN(TRIM($W$55))=0</formula>
    </cfRule>
  </conditionalFormatting>
  <conditionalFormatting sqref="X55">
    <cfRule type="expression" dxfId="8423" priority="5705" stopIfTrue="1">
      <formula>LEN(TRIM($X$55))=0</formula>
    </cfRule>
  </conditionalFormatting>
  <conditionalFormatting sqref="Y55">
    <cfRule type="expression" dxfId="8422" priority="5706" stopIfTrue="1">
      <formula>LEN(TRIM($Y$55))=0</formula>
    </cfRule>
  </conditionalFormatting>
  <conditionalFormatting sqref="Z55">
    <cfRule type="expression" dxfId="8421" priority="5707" stopIfTrue="1">
      <formula>LEN(TRIM($Z$55))=0</formula>
    </cfRule>
  </conditionalFormatting>
  <conditionalFormatting sqref="AA55">
    <cfRule type="expression" dxfId="8420" priority="5708" stopIfTrue="1">
      <formula>LEN(TRIM($AA$55))=0</formula>
    </cfRule>
  </conditionalFormatting>
  <conditionalFormatting sqref="AB55">
    <cfRule type="expression" dxfId="8419" priority="5709" stopIfTrue="1">
      <formula>LEN(TRIM($AB$55))=0</formula>
    </cfRule>
  </conditionalFormatting>
  <conditionalFormatting sqref="AC55">
    <cfRule type="expression" dxfId="8418" priority="5710" stopIfTrue="1">
      <formula>LEN(TRIM($AC$55))=0</formula>
    </cfRule>
  </conditionalFormatting>
  <conditionalFormatting sqref="AD55">
    <cfRule type="expression" dxfId="8417" priority="5711" stopIfTrue="1">
      <formula>LEN(TRIM($AD$55))=0</formula>
    </cfRule>
  </conditionalFormatting>
  <conditionalFormatting sqref="AE55">
    <cfRule type="expression" dxfId="8416" priority="5712" stopIfTrue="1">
      <formula>LEN(TRIM($AE$55))=0</formula>
    </cfRule>
  </conditionalFormatting>
  <conditionalFormatting sqref="AF55">
    <cfRule type="expression" dxfId="8415" priority="5713" stopIfTrue="1">
      <formula>LEN(TRIM($AF$55))=0</formula>
    </cfRule>
  </conditionalFormatting>
  <conditionalFormatting sqref="AG55">
    <cfRule type="expression" dxfId="8414" priority="5714" stopIfTrue="1">
      <formula>LEN(TRIM($AG$55))=0</formula>
    </cfRule>
  </conditionalFormatting>
  <conditionalFormatting sqref="AH55">
    <cfRule type="expression" dxfId="8413" priority="5715" stopIfTrue="1">
      <formula>LEN(TRIM($AH$55))=0</formula>
    </cfRule>
  </conditionalFormatting>
  <conditionalFormatting sqref="AI55">
    <cfRule type="expression" dxfId="8412" priority="5716" stopIfTrue="1">
      <formula>LEN(TRIM($AI$55))=0</formula>
    </cfRule>
  </conditionalFormatting>
  <conditionalFormatting sqref="AJ55">
    <cfRule type="expression" dxfId="8411" priority="5717" stopIfTrue="1">
      <formula>LEN(TRIM($AJ$55))=0</formula>
    </cfRule>
  </conditionalFormatting>
  <conditionalFormatting sqref="AK55">
    <cfRule type="expression" dxfId="8410" priority="5718" stopIfTrue="1">
      <formula>LEN(TRIM($AK$55))=0</formula>
    </cfRule>
  </conditionalFormatting>
  <conditionalFormatting sqref="AL55">
    <cfRule type="expression" dxfId="8409" priority="5719" stopIfTrue="1">
      <formula>LEN(TRIM($AL$55))=0</formula>
    </cfRule>
  </conditionalFormatting>
  <conditionalFormatting sqref="AM55">
    <cfRule type="expression" dxfId="8408" priority="5720" stopIfTrue="1">
      <formula>LEN(TRIM($AM$55))=0</formula>
    </cfRule>
  </conditionalFormatting>
  <conditionalFormatting sqref="AN55">
    <cfRule type="expression" dxfId="8407" priority="5721" stopIfTrue="1">
      <formula>LEN(TRIM($AN$55))=0</formula>
    </cfRule>
  </conditionalFormatting>
  <conditionalFormatting sqref="AO55">
    <cfRule type="expression" dxfId="8406" priority="5722" stopIfTrue="1">
      <formula>LEN(TRIM($AO$55))=0</formula>
    </cfRule>
  </conditionalFormatting>
  <conditionalFormatting sqref="AP55">
    <cfRule type="expression" dxfId="8405" priority="5723" stopIfTrue="1">
      <formula>LEN(TRIM($AP$55))=0</formula>
    </cfRule>
  </conditionalFormatting>
  <conditionalFormatting sqref="AQ55">
    <cfRule type="expression" dxfId="8404" priority="5724" stopIfTrue="1">
      <formula>LEN(TRIM($AQ$55))=0</formula>
    </cfRule>
  </conditionalFormatting>
  <conditionalFormatting sqref="AR55">
    <cfRule type="expression" dxfId="8403" priority="5725" stopIfTrue="1">
      <formula>LEN(TRIM($AR$55))=0</formula>
    </cfRule>
  </conditionalFormatting>
  <conditionalFormatting sqref="AS55">
    <cfRule type="expression" dxfId="8402" priority="5726" stopIfTrue="1">
      <formula>LEN(TRIM($AS$55))=0</formula>
    </cfRule>
  </conditionalFormatting>
  <conditionalFormatting sqref="AT55">
    <cfRule type="expression" dxfId="8401" priority="5727" stopIfTrue="1">
      <formula>LEN(TRIM($AT$55))=0</formula>
    </cfRule>
  </conditionalFormatting>
  <conditionalFormatting sqref="AU55">
    <cfRule type="expression" dxfId="8400" priority="5728" stopIfTrue="1">
      <formula>LEN(TRIM($AU$55))=0</formula>
    </cfRule>
  </conditionalFormatting>
  <conditionalFormatting sqref="F56">
    <cfRule type="expression" dxfId="8399" priority="5729" stopIfTrue="1">
      <formula>LEN(TRIM($F$56))=0</formula>
    </cfRule>
  </conditionalFormatting>
  <conditionalFormatting sqref="G56">
    <cfRule type="expression" dxfId="8398" priority="5730" stopIfTrue="1">
      <formula>LEN(TRIM($G$56))=0</formula>
    </cfRule>
  </conditionalFormatting>
  <conditionalFormatting sqref="H56">
    <cfRule type="expression" dxfId="8397" priority="5731" stopIfTrue="1">
      <formula>LEN(TRIM($H$56))=0</formula>
    </cfRule>
  </conditionalFormatting>
  <conditionalFormatting sqref="I56">
    <cfRule type="expression" dxfId="8396" priority="5732" stopIfTrue="1">
      <formula>LEN(TRIM($I$56))=0</formula>
    </cfRule>
  </conditionalFormatting>
  <conditionalFormatting sqref="J56">
    <cfRule type="expression" dxfId="8395" priority="5733" stopIfTrue="1">
      <formula>LEN(TRIM($J$56))=0</formula>
    </cfRule>
  </conditionalFormatting>
  <conditionalFormatting sqref="K56">
    <cfRule type="expression" dxfId="8394" priority="5734" stopIfTrue="1">
      <formula>LEN(TRIM($K$56))=0</formula>
    </cfRule>
  </conditionalFormatting>
  <conditionalFormatting sqref="L56">
    <cfRule type="expression" dxfId="8393" priority="5735" stopIfTrue="1">
      <formula>LEN(TRIM($L$56))=0</formula>
    </cfRule>
  </conditionalFormatting>
  <conditionalFormatting sqref="M56">
    <cfRule type="expression" dxfId="8392" priority="5736" stopIfTrue="1">
      <formula>LEN(TRIM($M$56))=0</formula>
    </cfRule>
  </conditionalFormatting>
  <conditionalFormatting sqref="N56">
    <cfRule type="expression" dxfId="8391" priority="5737" stopIfTrue="1">
      <formula>LEN(TRIM($N$56))=0</formula>
    </cfRule>
  </conditionalFormatting>
  <conditionalFormatting sqref="O56">
    <cfRule type="expression" dxfId="8390" priority="5738" stopIfTrue="1">
      <formula>LEN(TRIM($O$56))=0</formula>
    </cfRule>
  </conditionalFormatting>
  <conditionalFormatting sqref="P56">
    <cfRule type="expression" dxfId="8389" priority="5739" stopIfTrue="1">
      <formula>LEN(TRIM($P$56))=0</formula>
    </cfRule>
  </conditionalFormatting>
  <conditionalFormatting sqref="Q56">
    <cfRule type="expression" dxfId="8388" priority="5740" stopIfTrue="1">
      <formula>LEN(TRIM($Q$56))=0</formula>
    </cfRule>
  </conditionalFormatting>
  <conditionalFormatting sqref="R56">
    <cfRule type="expression" dxfId="8387" priority="5741" stopIfTrue="1">
      <formula>LEN(TRIM($R$56))=0</formula>
    </cfRule>
  </conditionalFormatting>
  <conditionalFormatting sqref="S56">
    <cfRule type="expression" dxfId="8386" priority="5742" stopIfTrue="1">
      <formula>LEN(TRIM($S$56))=0</formula>
    </cfRule>
  </conditionalFormatting>
  <conditionalFormatting sqref="T56">
    <cfRule type="expression" dxfId="8385" priority="5743" stopIfTrue="1">
      <formula>LEN(TRIM($T$56))=0</formula>
    </cfRule>
  </conditionalFormatting>
  <conditionalFormatting sqref="U56">
    <cfRule type="expression" dxfId="8384" priority="5744" stopIfTrue="1">
      <formula>LEN(TRIM($U$56))=0</formula>
    </cfRule>
  </conditionalFormatting>
  <conditionalFormatting sqref="V56">
    <cfRule type="expression" dxfId="8383" priority="5745" stopIfTrue="1">
      <formula>LEN(TRIM($V$56))=0</formula>
    </cfRule>
  </conditionalFormatting>
  <conditionalFormatting sqref="W56">
    <cfRule type="expression" dxfId="8382" priority="5746" stopIfTrue="1">
      <formula>LEN(TRIM($W$56))=0</formula>
    </cfRule>
  </conditionalFormatting>
  <conditionalFormatting sqref="X56">
    <cfRule type="expression" dxfId="8381" priority="5747" stopIfTrue="1">
      <formula>LEN(TRIM($X$56))=0</formula>
    </cfRule>
  </conditionalFormatting>
  <conditionalFormatting sqref="Y56">
    <cfRule type="expression" dxfId="8380" priority="5748" stopIfTrue="1">
      <formula>LEN(TRIM($Y$56))=0</formula>
    </cfRule>
  </conditionalFormatting>
  <conditionalFormatting sqref="Z56">
    <cfRule type="expression" dxfId="8379" priority="5749" stopIfTrue="1">
      <formula>LEN(TRIM($Z$56))=0</formula>
    </cfRule>
  </conditionalFormatting>
  <conditionalFormatting sqref="AA56">
    <cfRule type="expression" dxfId="8378" priority="5750" stopIfTrue="1">
      <formula>LEN(TRIM($AA$56))=0</formula>
    </cfRule>
  </conditionalFormatting>
  <conditionalFormatting sqref="AB56">
    <cfRule type="expression" dxfId="8377" priority="5751" stopIfTrue="1">
      <formula>LEN(TRIM($AB$56))=0</formula>
    </cfRule>
  </conditionalFormatting>
  <conditionalFormatting sqref="AC56">
    <cfRule type="expression" dxfId="8376" priority="5752" stopIfTrue="1">
      <formula>LEN(TRIM($AC$56))=0</formula>
    </cfRule>
  </conditionalFormatting>
  <conditionalFormatting sqref="AD56">
    <cfRule type="expression" dxfId="8375" priority="5753" stopIfTrue="1">
      <formula>LEN(TRIM($AD$56))=0</formula>
    </cfRule>
  </conditionalFormatting>
  <conditionalFormatting sqref="AE56">
    <cfRule type="expression" dxfId="8374" priority="5754" stopIfTrue="1">
      <formula>LEN(TRIM($AE$56))=0</formula>
    </cfRule>
  </conditionalFormatting>
  <conditionalFormatting sqref="AF56">
    <cfRule type="expression" dxfId="8373" priority="5755" stopIfTrue="1">
      <formula>LEN(TRIM($AF$56))=0</formula>
    </cfRule>
  </conditionalFormatting>
  <conditionalFormatting sqref="AG56">
    <cfRule type="expression" dxfId="8372" priority="5756" stopIfTrue="1">
      <formula>LEN(TRIM($AG$56))=0</formula>
    </cfRule>
  </conditionalFormatting>
  <conditionalFormatting sqref="AH56">
    <cfRule type="expression" dxfId="8371" priority="5757" stopIfTrue="1">
      <formula>LEN(TRIM($AH$56))=0</formula>
    </cfRule>
  </conditionalFormatting>
  <conditionalFormatting sqref="AI56">
    <cfRule type="expression" dxfId="8370" priority="5758" stopIfTrue="1">
      <formula>LEN(TRIM($AI$56))=0</formula>
    </cfRule>
  </conditionalFormatting>
  <conditionalFormatting sqref="AJ56">
    <cfRule type="expression" dxfId="8369" priority="5759" stopIfTrue="1">
      <formula>LEN(TRIM($AJ$56))=0</formula>
    </cfRule>
  </conditionalFormatting>
  <conditionalFormatting sqref="AK56">
    <cfRule type="expression" dxfId="8368" priority="5760" stopIfTrue="1">
      <formula>LEN(TRIM($AK$56))=0</formula>
    </cfRule>
  </conditionalFormatting>
  <conditionalFormatting sqref="AL56">
    <cfRule type="expression" dxfId="8367" priority="5761" stopIfTrue="1">
      <formula>LEN(TRIM($AL$56))=0</formula>
    </cfRule>
  </conditionalFormatting>
  <conditionalFormatting sqref="AM56">
    <cfRule type="expression" dxfId="8366" priority="5762" stopIfTrue="1">
      <formula>LEN(TRIM($AM$56))=0</formula>
    </cfRule>
  </conditionalFormatting>
  <conditionalFormatting sqref="AN56">
    <cfRule type="expression" dxfId="8365" priority="5763" stopIfTrue="1">
      <formula>LEN(TRIM($AN$56))=0</formula>
    </cfRule>
  </conditionalFormatting>
  <conditionalFormatting sqref="AO56">
    <cfRule type="expression" dxfId="8364" priority="5764" stopIfTrue="1">
      <formula>LEN(TRIM($AO$56))=0</formula>
    </cfRule>
  </conditionalFormatting>
  <conditionalFormatting sqref="AP56">
    <cfRule type="expression" dxfId="8363" priority="5765" stopIfTrue="1">
      <formula>LEN(TRIM($AP$56))=0</formula>
    </cfRule>
  </conditionalFormatting>
  <conditionalFormatting sqref="AQ56">
    <cfRule type="expression" dxfId="8362" priority="5766" stopIfTrue="1">
      <formula>LEN(TRIM($AQ$56))=0</formula>
    </cfRule>
  </conditionalFormatting>
  <conditionalFormatting sqref="AR56">
    <cfRule type="expression" dxfId="8361" priority="5767" stopIfTrue="1">
      <formula>LEN(TRIM($AR$56))=0</formula>
    </cfRule>
  </conditionalFormatting>
  <conditionalFormatting sqref="AS56">
    <cfRule type="expression" dxfId="8360" priority="5768" stopIfTrue="1">
      <formula>LEN(TRIM($AS$56))=0</formula>
    </cfRule>
  </conditionalFormatting>
  <conditionalFormatting sqref="AT56">
    <cfRule type="expression" dxfId="8359" priority="5769" stopIfTrue="1">
      <formula>LEN(TRIM($AT$56))=0</formula>
    </cfRule>
  </conditionalFormatting>
  <conditionalFormatting sqref="AU56">
    <cfRule type="expression" dxfId="8358" priority="5770" stopIfTrue="1">
      <formula>LEN(TRIM($AU$56))=0</formula>
    </cfRule>
  </conditionalFormatting>
  <conditionalFormatting sqref="F57">
    <cfRule type="expression" dxfId="8357" priority="5771" stopIfTrue="1">
      <formula>LEN(TRIM($F$57))=0</formula>
    </cfRule>
  </conditionalFormatting>
  <conditionalFormatting sqref="G57">
    <cfRule type="expression" dxfId="8356" priority="5772" stopIfTrue="1">
      <formula>LEN(TRIM($G$57))=0</formula>
    </cfRule>
  </conditionalFormatting>
  <conditionalFormatting sqref="H57">
    <cfRule type="expression" dxfId="8355" priority="5773" stopIfTrue="1">
      <formula>LEN(TRIM($H$57))=0</formula>
    </cfRule>
  </conditionalFormatting>
  <conditionalFormatting sqref="I57">
    <cfRule type="expression" dxfId="8354" priority="5774" stopIfTrue="1">
      <formula>LEN(TRIM($I$57))=0</formula>
    </cfRule>
  </conditionalFormatting>
  <conditionalFormatting sqref="J57">
    <cfRule type="expression" dxfId="8353" priority="5775" stopIfTrue="1">
      <formula>LEN(TRIM($J$57))=0</formula>
    </cfRule>
  </conditionalFormatting>
  <conditionalFormatting sqref="K57">
    <cfRule type="expression" dxfId="8352" priority="5776" stopIfTrue="1">
      <formula>LEN(TRIM($K$57))=0</formula>
    </cfRule>
  </conditionalFormatting>
  <conditionalFormatting sqref="L57">
    <cfRule type="expression" dxfId="8351" priority="5777" stopIfTrue="1">
      <formula>LEN(TRIM($L$57))=0</formula>
    </cfRule>
  </conditionalFormatting>
  <conditionalFormatting sqref="M57">
    <cfRule type="expression" dxfId="8350" priority="5778" stopIfTrue="1">
      <formula>LEN(TRIM($M$57))=0</formula>
    </cfRule>
  </conditionalFormatting>
  <conditionalFormatting sqref="N57">
    <cfRule type="expression" dxfId="8349" priority="5779" stopIfTrue="1">
      <formula>LEN(TRIM($N$57))=0</formula>
    </cfRule>
  </conditionalFormatting>
  <conditionalFormatting sqref="O57">
    <cfRule type="expression" dxfId="8348" priority="5780" stopIfTrue="1">
      <formula>LEN(TRIM($O$57))=0</formula>
    </cfRule>
  </conditionalFormatting>
  <conditionalFormatting sqref="P57">
    <cfRule type="expression" dxfId="8347" priority="5781" stopIfTrue="1">
      <formula>LEN(TRIM($P$57))=0</formula>
    </cfRule>
  </conditionalFormatting>
  <conditionalFormatting sqref="Q57">
    <cfRule type="expression" dxfId="8346" priority="5782" stopIfTrue="1">
      <formula>LEN(TRIM($Q$57))=0</formula>
    </cfRule>
  </conditionalFormatting>
  <conditionalFormatting sqref="R57">
    <cfRule type="expression" dxfId="8345" priority="5783" stopIfTrue="1">
      <formula>LEN(TRIM($R$57))=0</formula>
    </cfRule>
  </conditionalFormatting>
  <conditionalFormatting sqref="S57">
    <cfRule type="expression" dxfId="8344" priority="5784" stopIfTrue="1">
      <formula>LEN(TRIM($S$57))=0</formula>
    </cfRule>
  </conditionalFormatting>
  <conditionalFormatting sqref="T57">
    <cfRule type="expression" dxfId="8343" priority="5785" stopIfTrue="1">
      <formula>LEN(TRIM($T$57))=0</formula>
    </cfRule>
  </conditionalFormatting>
  <conditionalFormatting sqref="U57">
    <cfRule type="expression" dxfId="8342" priority="5786" stopIfTrue="1">
      <formula>LEN(TRIM($U$57))=0</formula>
    </cfRule>
  </conditionalFormatting>
  <conditionalFormatting sqref="V57">
    <cfRule type="expression" dxfId="8341" priority="5787" stopIfTrue="1">
      <formula>LEN(TRIM($V$57))=0</formula>
    </cfRule>
  </conditionalFormatting>
  <conditionalFormatting sqref="W57">
    <cfRule type="expression" dxfId="8340" priority="5788" stopIfTrue="1">
      <formula>LEN(TRIM($W$57))=0</formula>
    </cfRule>
  </conditionalFormatting>
  <conditionalFormatting sqref="X57">
    <cfRule type="expression" dxfId="8339" priority="5789" stopIfTrue="1">
      <formula>LEN(TRIM($X$57))=0</formula>
    </cfRule>
  </conditionalFormatting>
  <conditionalFormatting sqref="Y57">
    <cfRule type="expression" dxfId="8338" priority="5790" stopIfTrue="1">
      <formula>LEN(TRIM($Y$57))=0</formula>
    </cfRule>
  </conditionalFormatting>
  <conditionalFormatting sqref="Z57">
    <cfRule type="expression" dxfId="8337" priority="5791" stopIfTrue="1">
      <formula>LEN(TRIM($Z$57))=0</formula>
    </cfRule>
  </conditionalFormatting>
  <conditionalFormatting sqref="AA57">
    <cfRule type="expression" dxfId="8336" priority="5792" stopIfTrue="1">
      <formula>LEN(TRIM($AA$57))=0</formula>
    </cfRule>
  </conditionalFormatting>
  <conditionalFormatting sqref="AB57">
    <cfRule type="expression" dxfId="8335" priority="5793" stopIfTrue="1">
      <formula>LEN(TRIM($AB$57))=0</formula>
    </cfRule>
  </conditionalFormatting>
  <conditionalFormatting sqref="AC57">
    <cfRule type="expression" dxfId="8334" priority="5794" stopIfTrue="1">
      <formula>LEN(TRIM($AC$57))=0</formula>
    </cfRule>
  </conditionalFormatting>
  <conditionalFormatting sqref="AD57">
    <cfRule type="expression" dxfId="8333" priority="5795" stopIfTrue="1">
      <formula>LEN(TRIM($AD$57))=0</formula>
    </cfRule>
  </conditionalFormatting>
  <conditionalFormatting sqref="AE57">
    <cfRule type="expression" dxfId="8332" priority="5796" stopIfTrue="1">
      <formula>LEN(TRIM($AE$57))=0</formula>
    </cfRule>
  </conditionalFormatting>
  <conditionalFormatting sqref="AF57">
    <cfRule type="expression" dxfId="8331" priority="5797" stopIfTrue="1">
      <formula>LEN(TRIM($AF$57))=0</formula>
    </cfRule>
  </conditionalFormatting>
  <conditionalFormatting sqref="AG57">
    <cfRule type="expression" dxfId="8330" priority="5798" stopIfTrue="1">
      <formula>LEN(TRIM($AG$57))=0</formula>
    </cfRule>
  </conditionalFormatting>
  <conditionalFormatting sqref="AH57">
    <cfRule type="expression" dxfId="8329" priority="5799" stopIfTrue="1">
      <formula>LEN(TRIM($AH$57))=0</formula>
    </cfRule>
  </conditionalFormatting>
  <conditionalFormatting sqref="AI57">
    <cfRule type="expression" dxfId="8328" priority="5800" stopIfTrue="1">
      <formula>LEN(TRIM($AI$57))=0</formula>
    </cfRule>
  </conditionalFormatting>
  <conditionalFormatting sqref="AJ57">
    <cfRule type="expression" dxfId="8327" priority="5801" stopIfTrue="1">
      <formula>LEN(TRIM($AJ$57))=0</formula>
    </cfRule>
  </conditionalFormatting>
  <conditionalFormatting sqref="AK57">
    <cfRule type="expression" dxfId="8326" priority="5802" stopIfTrue="1">
      <formula>LEN(TRIM($AK$57))=0</formula>
    </cfRule>
  </conditionalFormatting>
  <conditionalFormatting sqref="AL57">
    <cfRule type="expression" dxfId="8325" priority="5803" stopIfTrue="1">
      <formula>LEN(TRIM($AL$57))=0</formula>
    </cfRule>
  </conditionalFormatting>
  <conditionalFormatting sqref="AM57">
    <cfRule type="expression" dxfId="8324" priority="5804" stopIfTrue="1">
      <formula>LEN(TRIM($AM$57))=0</formula>
    </cfRule>
  </conditionalFormatting>
  <conditionalFormatting sqref="AN57">
    <cfRule type="expression" dxfId="8323" priority="5805" stopIfTrue="1">
      <formula>LEN(TRIM($AN$57))=0</formula>
    </cfRule>
  </conditionalFormatting>
  <conditionalFormatting sqref="AO57">
    <cfRule type="expression" dxfId="8322" priority="5806" stopIfTrue="1">
      <formula>LEN(TRIM($AO$57))=0</formula>
    </cfRule>
  </conditionalFormatting>
  <conditionalFormatting sqref="AP57">
    <cfRule type="expression" dxfId="8321" priority="5807" stopIfTrue="1">
      <formula>LEN(TRIM($AP$57))=0</formula>
    </cfRule>
  </conditionalFormatting>
  <conditionalFormatting sqref="AQ57">
    <cfRule type="expression" dxfId="8320" priority="5808" stopIfTrue="1">
      <formula>LEN(TRIM($AQ$57))=0</formula>
    </cfRule>
  </conditionalFormatting>
  <conditionalFormatting sqref="AR57">
    <cfRule type="expression" dxfId="8319" priority="5809" stopIfTrue="1">
      <formula>LEN(TRIM($AR$57))=0</formula>
    </cfRule>
  </conditionalFormatting>
  <conditionalFormatting sqref="AS57">
    <cfRule type="expression" dxfId="8318" priority="5810" stopIfTrue="1">
      <formula>LEN(TRIM($AS$57))=0</formula>
    </cfRule>
  </conditionalFormatting>
  <conditionalFormatting sqref="AT57">
    <cfRule type="expression" dxfId="8317" priority="5811" stopIfTrue="1">
      <formula>LEN(TRIM($AT$57))=0</formula>
    </cfRule>
  </conditionalFormatting>
  <conditionalFormatting sqref="AU57">
    <cfRule type="expression" dxfId="8316" priority="5812" stopIfTrue="1">
      <formula>LEN(TRIM($AU$57))=0</formula>
    </cfRule>
  </conditionalFormatting>
  <conditionalFormatting sqref="F61">
    <cfRule type="expression" dxfId="8315" priority="5813" stopIfTrue="1">
      <formula>LEN(TRIM($F$61))=0</formula>
    </cfRule>
  </conditionalFormatting>
  <conditionalFormatting sqref="G61">
    <cfRule type="expression" dxfId="8314" priority="5814" stopIfTrue="1">
      <formula>LEN(TRIM($G$61))=0</formula>
    </cfRule>
  </conditionalFormatting>
  <conditionalFormatting sqref="H61">
    <cfRule type="expression" dxfId="8313" priority="5815" stopIfTrue="1">
      <formula>LEN(TRIM($H$61))=0</formula>
    </cfRule>
  </conditionalFormatting>
  <conditionalFormatting sqref="I61">
    <cfRule type="expression" dxfId="8312" priority="5816" stopIfTrue="1">
      <formula>LEN(TRIM($I$61))=0</formula>
    </cfRule>
  </conditionalFormatting>
  <conditionalFormatting sqref="J61">
    <cfRule type="expression" dxfId="8311" priority="5817" stopIfTrue="1">
      <formula>LEN(TRIM($J$61))=0</formula>
    </cfRule>
  </conditionalFormatting>
  <conditionalFormatting sqref="K61">
    <cfRule type="expression" dxfId="8310" priority="5818" stopIfTrue="1">
      <formula>LEN(TRIM($K$61))=0</formula>
    </cfRule>
  </conditionalFormatting>
  <conditionalFormatting sqref="L61">
    <cfRule type="expression" dxfId="8309" priority="5819" stopIfTrue="1">
      <formula>LEN(TRIM($L$61))=0</formula>
    </cfRule>
  </conditionalFormatting>
  <conditionalFormatting sqref="M61">
    <cfRule type="expression" dxfId="8308" priority="5820" stopIfTrue="1">
      <formula>LEN(TRIM($M$61))=0</formula>
    </cfRule>
  </conditionalFormatting>
  <conditionalFormatting sqref="N61">
    <cfRule type="expression" dxfId="8307" priority="5821" stopIfTrue="1">
      <formula>LEN(TRIM($N$61))=0</formula>
    </cfRule>
  </conditionalFormatting>
  <conditionalFormatting sqref="O61">
    <cfRule type="expression" dxfId="8306" priority="5822" stopIfTrue="1">
      <formula>LEN(TRIM($O$61))=0</formula>
    </cfRule>
  </conditionalFormatting>
  <conditionalFormatting sqref="P61">
    <cfRule type="expression" dxfId="8305" priority="5823" stopIfTrue="1">
      <formula>LEN(TRIM($P$61))=0</formula>
    </cfRule>
  </conditionalFormatting>
  <conditionalFormatting sqref="Q61">
    <cfRule type="expression" dxfId="8304" priority="5824" stopIfTrue="1">
      <formula>LEN(TRIM($Q$61))=0</formula>
    </cfRule>
  </conditionalFormatting>
  <conditionalFormatting sqref="R61">
    <cfRule type="expression" dxfId="8303" priority="5825" stopIfTrue="1">
      <formula>LEN(TRIM($R$61))=0</formula>
    </cfRule>
  </conditionalFormatting>
  <conditionalFormatting sqref="S61">
    <cfRule type="expression" dxfId="8302" priority="5826" stopIfTrue="1">
      <formula>LEN(TRIM($S$61))=0</formula>
    </cfRule>
  </conditionalFormatting>
  <conditionalFormatting sqref="T61">
    <cfRule type="expression" dxfId="8301" priority="5827" stopIfTrue="1">
      <formula>LEN(TRIM($T$61))=0</formula>
    </cfRule>
  </conditionalFormatting>
  <conditionalFormatting sqref="U61">
    <cfRule type="expression" dxfId="8300" priority="5828" stopIfTrue="1">
      <formula>LEN(TRIM($U$61))=0</formula>
    </cfRule>
  </conditionalFormatting>
  <conditionalFormatting sqref="V61">
    <cfRule type="expression" dxfId="8299" priority="5829" stopIfTrue="1">
      <formula>LEN(TRIM($V$61))=0</formula>
    </cfRule>
  </conditionalFormatting>
  <conditionalFormatting sqref="W61">
    <cfRule type="expression" dxfId="8298" priority="5830" stopIfTrue="1">
      <formula>LEN(TRIM($W$61))=0</formula>
    </cfRule>
  </conditionalFormatting>
  <conditionalFormatting sqref="X61">
    <cfRule type="expression" dxfId="8297" priority="5831" stopIfTrue="1">
      <formula>LEN(TRIM($X$61))=0</formula>
    </cfRule>
  </conditionalFormatting>
  <conditionalFormatting sqref="Y61">
    <cfRule type="expression" dxfId="8296" priority="5832" stopIfTrue="1">
      <formula>LEN(TRIM($Y$61))=0</formula>
    </cfRule>
  </conditionalFormatting>
  <conditionalFormatting sqref="Z61">
    <cfRule type="expression" dxfId="8295" priority="5833" stopIfTrue="1">
      <formula>LEN(TRIM($Z$61))=0</formula>
    </cfRule>
  </conditionalFormatting>
  <conditionalFormatting sqref="AA61">
    <cfRule type="expression" dxfId="8294" priority="5834" stopIfTrue="1">
      <formula>LEN(TRIM($AA$61))=0</formula>
    </cfRule>
  </conditionalFormatting>
  <conditionalFormatting sqref="AB61">
    <cfRule type="expression" dxfId="8293" priority="5835" stopIfTrue="1">
      <formula>LEN(TRIM($AB$61))=0</formula>
    </cfRule>
  </conditionalFormatting>
  <conditionalFormatting sqref="AC61">
    <cfRule type="expression" dxfId="8292" priority="5836" stopIfTrue="1">
      <formula>LEN(TRIM($AC$61))=0</formula>
    </cfRule>
  </conditionalFormatting>
  <conditionalFormatting sqref="AD61">
    <cfRule type="expression" dxfId="8291" priority="5837" stopIfTrue="1">
      <formula>LEN(TRIM($AD$61))=0</formula>
    </cfRule>
  </conditionalFormatting>
  <conditionalFormatting sqref="AE61">
    <cfRule type="expression" dxfId="8290" priority="5838" stopIfTrue="1">
      <formula>LEN(TRIM($AE$61))=0</formula>
    </cfRule>
  </conditionalFormatting>
  <conditionalFormatting sqref="AF61">
    <cfRule type="expression" dxfId="8289" priority="5839" stopIfTrue="1">
      <formula>LEN(TRIM($AF$61))=0</formula>
    </cfRule>
  </conditionalFormatting>
  <conditionalFormatting sqref="AG61">
    <cfRule type="expression" dxfId="8288" priority="5840" stopIfTrue="1">
      <formula>LEN(TRIM($AG$61))=0</formula>
    </cfRule>
  </conditionalFormatting>
  <conditionalFormatting sqref="AH61">
    <cfRule type="expression" dxfId="8287" priority="5841" stopIfTrue="1">
      <formula>LEN(TRIM($AH$61))=0</formula>
    </cfRule>
  </conditionalFormatting>
  <conditionalFormatting sqref="AI61">
    <cfRule type="expression" dxfId="8286" priority="5842" stopIfTrue="1">
      <formula>LEN(TRIM($AI$61))=0</formula>
    </cfRule>
  </conditionalFormatting>
  <conditionalFormatting sqref="AJ61">
    <cfRule type="expression" dxfId="8285" priority="5843" stopIfTrue="1">
      <formula>LEN(TRIM($AJ$61))=0</formula>
    </cfRule>
  </conditionalFormatting>
  <conditionalFormatting sqref="AK61">
    <cfRule type="expression" dxfId="8284" priority="5844" stopIfTrue="1">
      <formula>LEN(TRIM($AK$61))=0</formula>
    </cfRule>
  </conditionalFormatting>
  <conditionalFormatting sqref="AL61">
    <cfRule type="expression" dxfId="8283" priority="5845" stopIfTrue="1">
      <formula>LEN(TRIM($AL$61))=0</formula>
    </cfRule>
  </conditionalFormatting>
  <conditionalFormatting sqref="AM61">
    <cfRule type="expression" dxfId="8282" priority="5846" stopIfTrue="1">
      <formula>LEN(TRIM($AM$61))=0</formula>
    </cfRule>
  </conditionalFormatting>
  <conditionalFormatting sqref="AN61">
    <cfRule type="expression" dxfId="8281" priority="5847" stopIfTrue="1">
      <formula>LEN(TRIM($AN$61))=0</formula>
    </cfRule>
  </conditionalFormatting>
  <conditionalFormatting sqref="AO61">
    <cfRule type="expression" dxfId="8280" priority="5848" stopIfTrue="1">
      <formula>LEN(TRIM($AO$61))=0</formula>
    </cfRule>
  </conditionalFormatting>
  <conditionalFormatting sqref="AP61">
    <cfRule type="expression" dxfId="8279" priority="5849" stopIfTrue="1">
      <formula>LEN(TRIM($AP$61))=0</formula>
    </cfRule>
  </conditionalFormatting>
  <conditionalFormatting sqref="AQ61">
    <cfRule type="expression" dxfId="8278" priority="5850" stopIfTrue="1">
      <formula>LEN(TRIM($AQ$61))=0</formula>
    </cfRule>
  </conditionalFormatting>
  <conditionalFormatting sqref="AR61">
    <cfRule type="expression" dxfId="8277" priority="5851" stopIfTrue="1">
      <formula>LEN(TRIM($AR$61))=0</formula>
    </cfRule>
  </conditionalFormatting>
  <conditionalFormatting sqref="AS61">
    <cfRule type="expression" dxfId="8276" priority="5852" stopIfTrue="1">
      <formula>LEN(TRIM($AS$61))=0</formula>
    </cfRule>
  </conditionalFormatting>
  <conditionalFormatting sqref="AT61">
    <cfRule type="expression" dxfId="8275" priority="5853" stopIfTrue="1">
      <formula>LEN(TRIM($AT$61))=0</formula>
    </cfRule>
  </conditionalFormatting>
  <conditionalFormatting sqref="AU61">
    <cfRule type="expression" dxfId="8274" priority="5854" stopIfTrue="1">
      <formula>LEN(TRIM($AU$61))=0</formula>
    </cfRule>
  </conditionalFormatting>
  <conditionalFormatting sqref="F63">
    <cfRule type="expression" dxfId="8273" priority="5855" stopIfTrue="1">
      <formula>LEN(TRIM($F$63))=0</formula>
    </cfRule>
  </conditionalFormatting>
  <conditionalFormatting sqref="G63">
    <cfRule type="expression" dxfId="8272" priority="5856" stopIfTrue="1">
      <formula>LEN(TRIM($G$63))=0</formula>
    </cfRule>
  </conditionalFormatting>
  <conditionalFormatting sqref="H63">
    <cfRule type="expression" dxfId="8271" priority="5857" stopIfTrue="1">
      <formula>LEN(TRIM($H$63))=0</formula>
    </cfRule>
  </conditionalFormatting>
  <conditionalFormatting sqref="I63">
    <cfRule type="expression" dxfId="8270" priority="5858" stopIfTrue="1">
      <formula>LEN(TRIM($I$63))=0</formula>
    </cfRule>
  </conditionalFormatting>
  <conditionalFormatting sqref="J63">
    <cfRule type="expression" dxfId="8269" priority="5859" stopIfTrue="1">
      <formula>LEN(TRIM($J$63))=0</formula>
    </cfRule>
  </conditionalFormatting>
  <conditionalFormatting sqref="K63">
    <cfRule type="expression" dxfId="8268" priority="5860" stopIfTrue="1">
      <formula>LEN(TRIM($K$63))=0</formula>
    </cfRule>
  </conditionalFormatting>
  <conditionalFormatting sqref="L63">
    <cfRule type="expression" dxfId="8267" priority="5861" stopIfTrue="1">
      <formula>LEN(TRIM($L$63))=0</formula>
    </cfRule>
  </conditionalFormatting>
  <conditionalFormatting sqref="M63">
    <cfRule type="expression" dxfId="8266" priority="5862" stopIfTrue="1">
      <formula>LEN(TRIM($M$63))=0</formula>
    </cfRule>
  </conditionalFormatting>
  <conditionalFormatting sqref="N63">
    <cfRule type="expression" dxfId="8265" priority="5863" stopIfTrue="1">
      <formula>LEN(TRIM($N$63))=0</formula>
    </cfRule>
  </conditionalFormatting>
  <conditionalFormatting sqref="O63">
    <cfRule type="expression" dxfId="8264" priority="5864" stopIfTrue="1">
      <formula>LEN(TRIM($O$63))=0</formula>
    </cfRule>
  </conditionalFormatting>
  <conditionalFormatting sqref="P63">
    <cfRule type="expression" dxfId="8263" priority="5865" stopIfTrue="1">
      <formula>LEN(TRIM($P$63))=0</formula>
    </cfRule>
  </conditionalFormatting>
  <conditionalFormatting sqref="Q63">
    <cfRule type="expression" dxfId="8262" priority="5866" stopIfTrue="1">
      <formula>LEN(TRIM($Q$63))=0</formula>
    </cfRule>
  </conditionalFormatting>
  <conditionalFormatting sqref="R63">
    <cfRule type="expression" dxfId="8261" priority="5867" stopIfTrue="1">
      <formula>LEN(TRIM($R$63))=0</formula>
    </cfRule>
  </conditionalFormatting>
  <conditionalFormatting sqref="S63">
    <cfRule type="expression" dxfId="8260" priority="5868" stopIfTrue="1">
      <formula>LEN(TRIM($S$63))=0</formula>
    </cfRule>
  </conditionalFormatting>
  <conditionalFormatting sqref="T63">
    <cfRule type="expression" dxfId="8259" priority="5869" stopIfTrue="1">
      <formula>LEN(TRIM($T$63))=0</formula>
    </cfRule>
  </conditionalFormatting>
  <conditionalFormatting sqref="U63">
    <cfRule type="expression" dxfId="8258" priority="5870" stopIfTrue="1">
      <formula>LEN(TRIM($U$63))=0</formula>
    </cfRule>
  </conditionalFormatting>
  <conditionalFormatting sqref="V63">
    <cfRule type="expression" dxfId="8257" priority="5871" stopIfTrue="1">
      <formula>LEN(TRIM($V$63))=0</formula>
    </cfRule>
  </conditionalFormatting>
  <conditionalFormatting sqref="W63">
    <cfRule type="expression" dxfId="8256" priority="5872" stopIfTrue="1">
      <formula>LEN(TRIM($W$63))=0</formula>
    </cfRule>
  </conditionalFormatting>
  <conditionalFormatting sqref="X63">
    <cfRule type="expression" dxfId="8255" priority="5873" stopIfTrue="1">
      <formula>LEN(TRIM($X$63))=0</formula>
    </cfRule>
  </conditionalFormatting>
  <conditionalFormatting sqref="Y63">
    <cfRule type="expression" dxfId="8254" priority="5874" stopIfTrue="1">
      <formula>LEN(TRIM($Y$63))=0</formula>
    </cfRule>
  </conditionalFormatting>
  <conditionalFormatting sqref="Z63">
    <cfRule type="expression" dxfId="8253" priority="5875" stopIfTrue="1">
      <formula>LEN(TRIM($Z$63))=0</formula>
    </cfRule>
  </conditionalFormatting>
  <conditionalFormatting sqref="AA63">
    <cfRule type="expression" dxfId="8252" priority="5876" stopIfTrue="1">
      <formula>LEN(TRIM($AA$63))=0</formula>
    </cfRule>
  </conditionalFormatting>
  <conditionalFormatting sqref="AB63">
    <cfRule type="expression" dxfId="8251" priority="5877" stopIfTrue="1">
      <formula>LEN(TRIM($AB$63))=0</formula>
    </cfRule>
  </conditionalFormatting>
  <conditionalFormatting sqref="AC63">
    <cfRule type="expression" dxfId="8250" priority="5878" stopIfTrue="1">
      <formula>LEN(TRIM($AC$63))=0</formula>
    </cfRule>
  </conditionalFormatting>
  <conditionalFormatting sqref="AD63">
    <cfRule type="expression" dxfId="8249" priority="5879" stopIfTrue="1">
      <formula>LEN(TRIM($AD$63))=0</formula>
    </cfRule>
  </conditionalFormatting>
  <conditionalFormatting sqref="AE63">
    <cfRule type="expression" dxfId="8248" priority="5880" stopIfTrue="1">
      <formula>LEN(TRIM($AE$63))=0</formula>
    </cfRule>
  </conditionalFormatting>
  <conditionalFormatting sqref="AF63">
    <cfRule type="expression" dxfId="8247" priority="5881" stopIfTrue="1">
      <formula>LEN(TRIM($AF$63))=0</formula>
    </cfRule>
  </conditionalFormatting>
  <conditionalFormatting sqref="AG63">
    <cfRule type="expression" dxfId="8246" priority="5882" stopIfTrue="1">
      <formula>LEN(TRIM($AG$63))=0</formula>
    </cfRule>
  </conditionalFormatting>
  <conditionalFormatting sqref="AH63">
    <cfRule type="expression" dxfId="8245" priority="5883" stopIfTrue="1">
      <formula>LEN(TRIM($AH$63))=0</formula>
    </cfRule>
  </conditionalFormatting>
  <conditionalFormatting sqref="AI63">
    <cfRule type="expression" dxfId="8244" priority="5884" stopIfTrue="1">
      <formula>LEN(TRIM($AI$63))=0</formula>
    </cfRule>
  </conditionalFormatting>
  <conditionalFormatting sqref="AJ63">
    <cfRule type="expression" dxfId="8243" priority="5885" stopIfTrue="1">
      <formula>LEN(TRIM($AJ$63))=0</formula>
    </cfRule>
  </conditionalFormatting>
  <conditionalFormatting sqref="AK63">
    <cfRule type="expression" dxfId="8242" priority="5886" stopIfTrue="1">
      <formula>LEN(TRIM($AK$63))=0</formula>
    </cfRule>
  </conditionalFormatting>
  <conditionalFormatting sqref="AL63">
    <cfRule type="expression" dxfId="8241" priority="5887" stopIfTrue="1">
      <formula>LEN(TRIM($AL$63))=0</formula>
    </cfRule>
  </conditionalFormatting>
  <conditionalFormatting sqref="AM63">
    <cfRule type="expression" dxfId="8240" priority="5888" stopIfTrue="1">
      <formula>LEN(TRIM($AM$63))=0</formula>
    </cfRule>
  </conditionalFormatting>
  <conditionalFormatting sqref="AN63">
    <cfRule type="expression" dxfId="8239" priority="5889" stopIfTrue="1">
      <formula>LEN(TRIM($AN$63))=0</formula>
    </cfRule>
  </conditionalFormatting>
  <conditionalFormatting sqref="AO63">
    <cfRule type="expression" dxfId="8238" priority="5890" stopIfTrue="1">
      <formula>LEN(TRIM($AO$63))=0</formula>
    </cfRule>
  </conditionalFormatting>
  <conditionalFormatting sqref="AP63">
    <cfRule type="expression" dxfId="8237" priority="5891" stopIfTrue="1">
      <formula>LEN(TRIM($AP$63))=0</formula>
    </cfRule>
  </conditionalFormatting>
  <conditionalFormatting sqref="AQ63">
    <cfRule type="expression" dxfId="8236" priority="5892" stopIfTrue="1">
      <formula>LEN(TRIM($AQ$63))=0</formula>
    </cfRule>
  </conditionalFormatting>
  <conditionalFormatting sqref="AR63">
    <cfRule type="expression" dxfId="8235" priority="5893" stopIfTrue="1">
      <formula>LEN(TRIM($AR$63))=0</formula>
    </cfRule>
  </conditionalFormatting>
  <conditionalFormatting sqref="AS63">
    <cfRule type="expression" dxfId="8234" priority="5894" stopIfTrue="1">
      <formula>LEN(TRIM($AS$63))=0</formula>
    </cfRule>
  </conditionalFormatting>
  <conditionalFormatting sqref="AT63">
    <cfRule type="expression" dxfId="8233" priority="5895" stopIfTrue="1">
      <formula>LEN(TRIM($AT$63))=0</formula>
    </cfRule>
  </conditionalFormatting>
  <conditionalFormatting sqref="AU63">
    <cfRule type="expression" dxfId="8232" priority="5896" stopIfTrue="1">
      <formula>LEN(TRIM($AU$63))=0</formula>
    </cfRule>
  </conditionalFormatting>
  <conditionalFormatting sqref="F64">
    <cfRule type="expression" dxfId="8231" priority="5897" stopIfTrue="1">
      <formula>LEN(TRIM($F$64))=0</formula>
    </cfRule>
  </conditionalFormatting>
  <conditionalFormatting sqref="G64">
    <cfRule type="expression" dxfId="8230" priority="5898" stopIfTrue="1">
      <formula>LEN(TRIM($G$64))=0</formula>
    </cfRule>
  </conditionalFormatting>
  <conditionalFormatting sqref="H64">
    <cfRule type="expression" dxfId="8229" priority="5899" stopIfTrue="1">
      <formula>LEN(TRIM($H$64))=0</formula>
    </cfRule>
  </conditionalFormatting>
  <conditionalFormatting sqref="I64">
    <cfRule type="expression" dxfId="8228" priority="5900" stopIfTrue="1">
      <formula>LEN(TRIM($I$64))=0</formula>
    </cfRule>
  </conditionalFormatting>
  <conditionalFormatting sqref="J64">
    <cfRule type="expression" dxfId="8227" priority="5901" stopIfTrue="1">
      <formula>LEN(TRIM($J$64))=0</formula>
    </cfRule>
  </conditionalFormatting>
  <conditionalFormatting sqref="K64">
    <cfRule type="expression" dxfId="8226" priority="5902" stopIfTrue="1">
      <formula>LEN(TRIM($K$64))=0</formula>
    </cfRule>
  </conditionalFormatting>
  <conditionalFormatting sqref="L64">
    <cfRule type="expression" dxfId="8225" priority="5903" stopIfTrue="1">
      <formula>LEN(TRIM($L$64))=0</formula>
    </cfRule>
  </conditionalFormatting>
  <conditionalFormatting sqref="M64">
    <cfRule type="expression" dxfId="8224" priority="5904" stopIfTrue="1">
      <formula>LEN(TRIM($M$64))=0</formula>
    </cfRule>
  </conditionalFormatting>
  <conditionalFormatting sqref="N64">
    <cfRule type="expression" dxfId="8223" priority="5905" stopIfTrue="1">
      <formula>LEN(TRIM($N$64))=0</formula>
    </cfRule>
  </conditionalFormatting>
  <conditionalFormatting sqref="O64">
    <cfRule type="expression" dxfId="8222" priority="5906" stopIfTrue="1">
      <formula>LEN(TRIM($O$64))=0</formula>
    </cfRule>
  </conditionalFormatting>
  <conditionalFormatting sqref="P64">
    <cfRule type="expression" dxfId="8221" priority="5907" stopIfTrue="1">
      <formula>LEN(TRIM($P$64))=0</formula>
    </cfRule>
  </conditionalFormatting>
  <conditionalFormatting sqref="Q64">
    <cfRule type="expression" dxfId="8220" priority="5908" stopIfTrue="1">
      <formula>LEN(TRIM($Q$64))=0</formula>
    </cfRule>
  </conditionalFormatting>
  <conditionalFormatting sqref="R64">
    <cfRule type="expression" dxfId="8219" priority="5909" stopIfTrue="1">
      <formula>LEN(TRIM($R$64))=0</formula>
    </cfRule>
  </conditionalFormatting>
  <conditionalFormatting sqref="S64">
    <cfRule type="expression" dxfId="8218" priority="5910" stopIfTrue="1">
      <formula>LEN(TRIM($S$64))=0</formula>
    </cfRule>
  </conditionalFormatting>
  <conditionalFormatting sqref="T64">
    <cfRule type="expression" dxfId="8217" priority="5911" stopIfTrue="1">
      <formula>LEN(TRIM($T$64))=0</formula>
    </cfRule>
  </conditionalFormatting>
  <conditionalFormatting sqref="U64">
    <cfRule type="expression" dxfId="8216" priority="5912" stopIfTrue="1">
      <formula>LEN(TRIM($U$64))=0</formula>
    </cfRule>
  </conditionalFormatting>
  <conditionalFormatting sqref="V64">
    <cfRule type="expression" dxfId="8215" priority="5913" stopIfTrue="1">
      <formula>LEN(TRIM($V$64))=0</formula>
    </cfRule>
  </conditionalFormatting>
  <conditionalFormatting sqref="W64">
    <cfRule type="expression" dxfId="8214" priority="5914" stopIfTrue="1">
      <formula>LEN(TRIM($W$64))=0</formula>
    </cfRule>
  </conditionalFormatting>
  <conditionalFormatting sqref="X64">
    <cfRule type="expression" dxfId="8213" priority="5915" stopIfTrue="1">
      <formula>LEN(TRIM($X$64))=0</formula>
    </cfRule>
  </conditionalFormatting>
  <conditionalFormatting sqref="Y64">
    <cfRule type="expression" dxfId="8212" priority="5916" stopIfTrue="1">
      <formula>LEN(TRIM($Y$64))=0</formula>
    </cfRule>
  </conditionalFormatting>
  <conditionalFormatting sqref="Z64">
    <cfRule type="expression" dxfId="8211" priority="5917" stopIfTrue="1">
      <formula>LEN(TRIM($Z$64))=0</formula>
    </cfRule>
  </conditionalFormatting>
  <conditionalFormatting sqref="AA64">
    <cfRule type="expression" dxfId="8210" priority="5918" stopIfTrue="1">
      <formula>LEN(TRIM($AA$64))=0</formula>
    </cfRule>
  </conditionalFormatting>
  <conditionalFormatting sqref="AB64">
    <cfRule type="expression" dxfId="8209" priority="5919" stopIfTrue="1">
      <formula>LEN(TRIM($AB$64))=0</formula>
    </cfRule>
  </conditionalFormatting>
  <conditionalFormatting sqref="AC64">
    <cfRule type="expression" dxfId="8208" priority="5920" stopIfTrue="1">
      <formula>LEN(TRIM($AC$64))=0</formula>
    </cfRule>
  </conditionalFormatting>
  <conditionalFormatting sqref="AD64">
    <cfRule type="expression" dxfId="8207" priority="5921" stopIfTrue="1">
      <formula>LEN(TRIM($AD$64))=0</formula>
    </cfRule>
  </conditionalFormatting>
  <conditionalFormatting sqref="AE64">
    <cfRule type="expression" dxfId="8206" priority="5922" stopIfTrue="1">
      <formula>LEN(TRIM($AE$64))=0</formula>
    </cfRule>
  </conditionalFormatting>
  <conditionalFormatting sqref="AF64">
    <cfRule type="expression" dxfId="8205" priority="5923" stopIfTrue="1">
      <formula>LEN(TRIM($AF$64))=0</formula>
    </cfRule>
  </conditionalFormatting>
  <conditionalFormatting sqref="AG64">
    <cfRule type="expression" dxfId="8204" priority="5924" stopIfTrue="1">
      <formula>LEN(TRIM($AG$64))=0</formula>
    </cfRule>
  </conditionalFormatting>
  <conditionalFormatting sqref="AH64">
    <cfRule type="expression" dxfId="8203" priority="5925" stopIfTrue="1">
      <formula>LEN(TRIM($AH$64))=0</formula>
    </cfRule>
  </conditionalFormatting>
  <conditionalFormatting sqref="AI64">
    <cfRule type="expression" dxfId="8202" priority="5926" stopIfTrue="1">
      <formula>LEN(TRIM($AI$64))=0</formula>
    </cfRule>
  </conditionalFormatting>
  <conditionalFormatting sqref="AJ64">
    <cfRule type="expression" dxfId="8201" priority="5927" stopIfTrue="1">
      <formula>LEN(TRIM($AJ$64))=0</formula>
    </cfRule>
  </conditionalFormatting>
  <conditionalFormatting sqref="AK64">
    <cfRule type="expression" dxfId="8200" priority="5928" stopIfTrue="1">
      <formula>LEN(TRIM($AK$64))=0</formula>
    </cfRule>
  </conditionalFormatting>
  <conditionalFormatting sqref="AL64">
    <cfRule type="expression" dxfId="8199" priority="5929" stopIfTrue="1">
      <formula>LEN(TRIM($AL$64))=0</formula>
    </cfRule>
  </conditionalFormatting>
  <conditionalFormatting sqref="AM64">
    <cfRule type="expression" dxfId="8198" priority="5930" stopIfTrue="1">
      <formula>LEN(TRIM($AM$64))=0</formula>
    </cfRule>
  </conditionalFormatting>
  <conditionalFormatting sqref="AN64">
    <cfRule type="expression" dxfId="8197" priority="5931" stopIfTrue="1">
      <formula>LEN(TRIM($AN$64))=0</formula>
    </cfRule>
  </conditionalFormatting>
  <conditionalFormatting sqref="AO64">
    <cfRule type="expression" dxfId="8196" priority="5932" stopIfTrue="1">
      <formula>LEN(TRIM($AO$64))=0</formula>
    </cfRule>
  </conditionalFormatting>
  <conditionalFormatting sqref="AP64">
    <cfRule type="expression" dxfId="8195" priority="5933" stopIfTrue="1">
      <formula>LEN(TRIM($AP$64))=0</formula>
    </cfRule>
  </conditionalFormatting>
  <conditionalFormatting sqref="AQ64">
    <cfRule type="expression" dxfId="8194" priority="5934" stopIfTrue="1">
      <formula>LEN(TRIM($AQ$64))=0</formula>
    </cfRule>
  </conditionalFormatting>
  <conditionalFormatting sqref="AR64">
    <cfRule type="expression" dxfId="8193" priority="5935" stopIfTrue="1">
      <formula>LEN(TRIM($AR$64))=0</formula>
    </cfRule>
  </conditionalFormatting>
  <conditionalFormatting sqref="AS64">
    <cfRule type="expression" dxfId="8192" priority="5936" stopIfTrue="1">
      <formula>LEN(TRIM($AS$64))=0</formula>
    </cfRule>
  </conditionalFormatting>
  <conditionalFormatting sqref="AT64">
    <cfRule type="expression" dxfId="8191" priority="5937" stopIfTrue="1">
      <formula>LEN(TRIM($AT$64))=0</formula>
    </cfRule>
  </conditionalFormatting>
  <conditionalFormatting sqref="AU64">
    <cfRule type="expression" dxfId="8190" priority="5938" stopIfTrue="1">
      <formula>LEN(TRIM($AU$64))=0</formula>
    </cfRule>
  </conditionalFormatting>
  <conditionalFormatting sqref="F65">
    <cfRule type="expression" dxfId="8189" priority="5939" stopIfTrue="1">
      <formula>LEN(TRIM($F$65))=0</formula>
    </cfRule>
  </conditionalFormatting>
  <conditionalFormatting sqref="G65">
    <cfRule type="expression" dxfId="8188" priority="5940" stopIfTrue="1">
      <formula>LEN(TRIM($G$65))=0</formula>
    </cfRule>
  </conditionalFormatting>
  <conditionalFormatting sqref="H65">
    <cfRule type="expression" dxfId="8187" priority="5941" stopIfTrue="1">
      <formula>LEN(TRIM($H$65))=0</formula>
    </cfRule>
  </conditionalFormatting>
  <conditionalFormatting sqref="I65">
    <cfRule type="expression" dxfId="8186" priority="5942" stopIfTrue="1">
      <formula>LEN(TRIM($I$65))=0</formula>
    </cfRule>
  </conditionalFormatting>
  <conditionalFormatting sqref="J65">
    <cfRule type="expression" dxfId="8185" priority="5943" stopIfTrue="1">
      <formula>LEN(TRIM($J$65))=0</formula>
    </cfRule>
  </conditionalFormatting>
  <conditionalFormatting sqref="K65">
    <cfRule type="expression" dxfId="8184" priority="5944" stopIfTrue="1">
      <formula>LEN(TRIM($K$65))=0</formula>
    </cfRule>
  </conditionalFormatting>
  <conditionalFormatting sqref="L65">
    <cfRule type="expression" dxfId="8183" priority="5945" stopIfTrue="1">
      <formula>LEN(TRIM($L$65))=0</formula>
    </cfRule>
  </conditionalFormatting>
  <conditionalFormatting sqref="M65">
    <cfRule type="expression" dxfId="8182" priority="5946" stopIfTrue="1">
      <formula>LEN(TRIM($M$65))=0</formula>
    </cfRule>
  </conditionalFormatting>
  <conditionalFormatting sqref="N65">
    <cfRule type="expression" dxfId="8181" priority="5947" stopIfTrue="1">
      <formula>LEN(TRIM($N$65))=0</formula>
    </cfRule>
  </conditionalFormatting>
  <conditionalFormatting sqref="O65">
    <cfRule type="expression" dxfId="8180" priority="5948" stopIfTrue="1">
      <formula>LEN(TRIM($O$65))=0</formula>
    </cfRule>
  </conditionalFormatting>
  <conditionalFormatting sqref="P65">
    <cfRule type="expression" dxfId="8179" priority="5949" stopIfTrue="1">
      <formula>LEN(TRIM($P$65))=0</formula>
    </cfRule>
  </conditionalFormatting>
  <conditionalFormatting sqref="Q65">
    <cfRule type="expression" dxfId="8178" priority="5950" stopIfTrue="1">
      <formula>LEN(TRIM($Q$65))=0</formula>
    </cfRule>
  </conditionalFormatting>
  <conditionalFormatting sqref="R65">
    <cfRule type="expression" dxfId="8177" priority="5951" stopIfTrue="1">
      <formula>LEN(TRIM($R$65))=0</formula>
    </cfRule>
  </conditionalFormatting>
  <conditionalFormatting sqref="S65">
    <cfRule type="expression" dxfId="8176" priority="5952" stopIfTrue="1">
      <formula>LEN(TRIM($S$65))=0</formula>
    </cfRule>
  </conditionalFormatting>
  <conditionalFormatting sqref="T65">
    <cfRule type="expression" dxfId="8175" priority="5953" stopIfTrue="1">
      <formula>LEN(TRIM($T$65))=0</formula>
    </cfRule>
  </conditionalFormatting>
  <conditionalFormatting sqref="U65">
    <cfRule type="expression" dxfId="8174" priority="5954" stopIfTrue="1">
      <formula>LEN(TRIM($U$65))=0</formula>
    </cfRule>
  </conditionalFormatting>
  <conditionalFormatting sqref="V65">
    <cfRule type="expression" dxfId="8173" priority="5955" stopIfTrue="1">
      <formula>LEN(TRIM($V$65))=0</formula>
    </cfRule>
  </conditionalFormatting>
  <conditionalFormatting sqref="W65">
    <cfRule type="expression" dxfId="8172" priority="5956" stopIfTrue="1">
      <formula>LEN(TRIM($W$65))=0</formula>
    </cfRule>
  </conditionalFormatting>
  <conditionalFormatting sqref="X65">
    <cfRule type="expression" dxfId="8171" priority="5957" stopIfTrue="1">
      <formula>LEN(TRIM($X$65))=0</formula>
    </cfRule>
  </conditionalFormatting>
  <conditionalFormatting sqref="Y65">
    <cfRule type="expression" dxfId="8170" priority="5958" stopIfTrue="1">
      <formula>LEN(TRIM($Y$65))=0</formula>
    </cfRule>
  </conditionalFormatting>
  <conditionalFormatting sqref="Z65">
    <cfRule type="expression" dxfId="8169" priority="5959" stopIfTrue="1">
      <formula>LEN(TRIM($Z$65))=0</formula>
    </cfRule>
  </conditionalFormatting>
  <conditionalFormatting sqref="AA65">
    <cfRule type="expression" dxfId="8168" priority="5960" stopIfTrue="1">
      <formula>LEN(TRIM($AA$65))=0</formula>
    </cfRule>
  </conditionalFormatting>
  <conditionalFormatting sqref="AB65">
    <cfRule type="expression" dxfId="8167" priority="5961" stopIfTrue="1">
      <formula>LEN(TRIM($AB$65))=0</formula>
    </cfRule>
  </conditionalFormatting>
  <conditionalFormatting sqref="AC65">
    <cfRule type="expression" dxfId="8166" priority="5962" stopIfTrue="1">
      <formula>LEN(TRIM($AC$65))=0</formula>
    </cfRule>
  </conditionalFormatting>
  <conditionalFormatting sqref="AD65">
    <cfRule type="expression" dxfId="8165" priority="5963" stopIfTrue="1">
      <formula>LEN(TRIM($AD$65))=0</formula>
    </cfRule>
  </conditionalFormatting>
  <conditionalFormatting sqref="AE65">
    <cfRule type="expression" dxfId="8164" priority="5964" stopIfTrue="1">
      <formula>LEN(TRIM($AE$65))=0</formula>
    </cfRule>
  </conditionalFormatting>
  <conditionalFormatting sqref="AF65">
    <cfRule type="expression" dxfId="8163" priority="5965" stopIfTrue="1">
      <formula>LEN(TRIM($AF$65))=0</formula>
    </cfRule>
  </conditionalFormatting>
  <conditionalFormatting sqref="AG65">
    <cfRule type="expression" dxfId="8162" priority="5966" stopIfTrue="1">
      <formula>LEN(TRIM($AG$65))=0</formula>
    </cfRule>
  </conditionalFormatting>
  <conditionalFormatting sqref="AH65">
    <cfRule type="expression" dxfId="8161" priority="5967" stopIfTrue="1">
      <formula>LEN(TRIM($AH$65))=0</formula>
    </cfRule>
  </conditionalFormatting>
  <conditionalFormatting sqref="AI65">
    <cfRule type="expression" dxfId="8160" priority="5968" stopIfTrue="1">
      <formula>LEN(TRIM($AI$65))=0</formula>
    </cfRule>
  </conditionalFormatting>
  <conditionalFormatting sqref="AJ65">
    <cfRule type="expression" dxfId="8159" priority="5969" stopIfTrue="1">
      <formula>LEN(TRIM($AJ$65))=0</formula>
    </cfRule>
  </conditionalFormatting>
  <conditionalFormatting sqref="AK65">
    <cfRule type="expression" dxfId="8158" priority="5970" stopIfTrue="1">
      <formula>LEN(TRIM($AK$65))=0</formula>
    </cfRule>
  </conditionalFormatting>
  <conditionalFormatting sqref="AL65">
    <cfRule type="expression" dxfId="8157" priority="5971" stopIfTrue="1">
      <formula>LEN(TRIM($AL$65))=0</formula>
    </cfRule>
  </conditionalFormatting>
  <conditionalFormatting sqref="AM65">
    <cfRule type="expression" dxfId="8156" priority="5972" stopIfTrue="1">
      <formula>LEN(TRIM($AM$65))=0</formula>
    </cfRule>
  </conditionalFormatting>
  <conditionalFormatting sqref="AN65">
    <cfRule type="expression" dxfId="8155" priority="5973" stopIfTrue="1">
      <formula>LEN(TRIM($AN$65))=0</formula>
    </cfRule>
  </conditionalFormatting>
  <conditionalFormatting sqref="AO65">
    <cfRule type="expression" dxfId="8154" priority="5974" stopIfTrue="1">
      <formula>LEN(TRIM($AO$65))=0</formula>
    </cfRule>
  </conditionalFormatting>
  <conditionalFormatting sqref="AP65">
    <cfRule type="expression" dxfId="8153" priority="5975" stopIfTrue="1">
      <formula>LEN(TRIM($AP$65))=0</formula>
    </cfRule>
  </conditionalFormatting>
  <conditionalFormatting sqref="AQ65">
    <cfRule type="expression" dxfId="8152" priority="5976" stopIfTrue="1">
      <formula>LEN(TRIM($AQ$65))=0</formula>
    </cfRule>
  </conditionalFormatting>
  <conditionalFormatting sqref="AR65">
    <cfRule type="expression" dxfId="8151" priority="5977" stopIfTrue="1">
      <formula>LEN(TRIM($AR$65))=0</formula>
    </cfRule>
  </conditionalFormatting>
  <conditionalFormatting sqref="AS65">
    <cfRule type="expression" dxfId="8150" priority="5978" stopIfTrue="1">
      <formula>LEN(TRIM($AS$65))=0</formula>
    </cfRule>
  </conditionalFormatting>
  <conditionalFormatting sqref="AT65">
    <cfRule type="expression" dxfId="8149" priority="5979" stopIfTrue="1">
      <formula>LEN(TRIM($AT$65))=0</formula>
    </cfRule>
  </conditionalFormatting>
  <conditionalFormatting sqref="AU65">
    <cfRule type="expression" dxfId="8148" priority="5980" stopIfTrue="1">
      <formula>LEN(TRIM($AU$65))=0</formula>
    </cfRule>
  </conditionalFormatting>
  <conditionalFormatting sqref="F66">
    <cfRule type="expression" dxfId="8147" priority="5981" stopIfTrue="1">
      <formula>LEN(TRIM($F$66))=0</formula>
    </cfRule>
  </conditionalFormatting>
  <conditionalFormatting sqref="G66">
    <cfRule type="expression" dxfId="8146" priority="5982" stopIfTrue="1">
      <formula>LEN(TRIM($G$66))=0</formula>
    </cfRule>
  </conditionalFormatting>
  <conditionalFormatting sqref="H66">
    <cfRule type="expression" dxfId="8145" priority="5983" stopIfTrue="1">
      <formula>LEN(TRIM($H$66))=0</formula>
    </cfRule>
  </conditionalFormatting>
  <conditionalFormatting sqref="I66">
    <cfRule type="expression" dxfId="8144" priority="5984" stopIfTrue="1">
      <formula>LEN(TRIM($I$66))=0</formula>
    </cfRule>
  </conditionalFormatting>
  <conditionalFormatting sqref="J66">
    <cfRule type="expression" dxfId="8143" priority="5985" stopIfTrue="1">
      <formula>LEN(TRIM($J$66))=0</formula>
    </cfRule>
  </conditionalFormatting>
  <conditionalFormatting sqref="K66">
    <cfRule type="expression" dxfId="8142" priority="5986" stopIfTrue="1">
      <formula>LEN(TRIM($K$66))=0</formula>
    </cfRule>
  </conditionalFormatting>
  <conditionalFormatting sqref="L66">
    <cfRule type="expression" dxfId="8141" priority="5987" stopIfTrue="1">
      <formula>LEN(TRIM($L$66))=0</formula>
    </cfRule>
  </conditionalFormatting>
  <conditionalFormatting sqref="M66">
    <cfRule type="expression" dxfId="8140" priority="5988" stopIfTrue="1">
      <formula>LEN(TRIM($M$66))=0</formula>
    </cfRule>
  </conditionalFormatting>
  <conditionalFormatting sqref="N66">
    <cfRule type="expression" dxfId="8139" priority="5989" stopIfTrue="1">
      <formula>LEN(TRIM($N$66))=0</formula>
    </cfRule>
  </conditionalFormatting>
  <conditionalFormatting sqref="O66">
    <cfRule type="expression" dxfId="8138" priority="5990" stopIfTrue="1">
      <formula>LEN(TRIM($O$66))=0</formula>
    </cfRule>
  </conditionalFormatting>
  <conditionalFormatting sqref="P66">
    <cfRule type="expression" dxfId="8137" priority="5991" stopIfTrue="1">
      <formula>LEN(TRIM($P$66))=0</formula>
    </cfRule>
  </conditionalFormatting>
  <conditionalFormatting sqref="Q66">
    <cfRule type="expression" dxfId="8136" priority="5992" stopIfTrue="1">
      <formula>LEN(TRIM($Q$66))=0</formula>
    </cfRule>
  </conditionalFormatting>
  <conditionalFormatting sqref="R66">
    <cfRule type="expression" dxfId="8135" priority="5993" stopIfTrue="1">
      <formula>LEN(TRIM($R$66))=0</formula>
    </cfRule>
  </conditionalFormatting>
  <conditionalFormatting sqref="S66">
    <cfRule type="expression" dxfId="8134" priority="5994" stopIfTrue="1">
      <formula>LEN(TRIM($S$66))=0</formula>
    </cfRule>
  </conditionalFormatting>
  <conditionalFormatting sqref="T66">
    <cfRule type="expression" dxfId="8133" priority="5995" stopIfTrue="1">
      <formula>LEN(TRIM($T$66))=0</formula>
    </cfRule>
  </conditionalFormatting>
  <conditionalFormatting sqref="U66">
    <cfRule type="expression" dxfId="8132" priority="5996" stopIfTrue="1">
      <formula>LEN(TRIM($U$66))=0</formula>
    </cfRule>
  </conditionalFormatting>
  <conditionalFormatting sqref="V66">
    <cfRule type="expression" dxfId="8131" priority="5997" stopIfTrue="1">
      <formula>LEN(TRIM($V$66))=0</formula>
    </cfRule>
  </conditionalFormatting>
  <conditionalFormatting sqref="W66">
    <cfRule type="expression" dxfId="8130" priority="5998" stopIfTrue="1">
      <formula>LEN(TRIM($W$66))=0</formula>
    </cfRule>
  </conditionalFormatting>
  <conditionalFormatting sqref="X66">
    <cfRule type="expression" dxfId="8129" priority="5999" stopIfTrue="1">
      <formula>LEN(TRIM($X$66))=0</formula>
    </cfRule>
  </conditionalFormatting>
  <conditionalFormatting sqref="Y66">
    <cfRule type="expression" dxfId="8128" priority="6000" stopIfTrue="1">
      <formula>LEN(TRIM($Y$66))=0</formula>
    </cfRule>
  </conditionalFormatting>
  <conditionalFormatting sqref="Z66">
    <cfRule type="expression" dxfId="8127" priority="6001" stopIfTrue="1">
      <formula>LEN(TRIM($Z$66))=0</formula>
    </cfRule>
  </conditionalFormatting>
  <conditionalFormatting sqref="AA66">
    <cfRule type="expression" dxfId="8126" priority="6002" stopIfTrue="1">
      <formula>LEN(TRIM($AA$66))=0</formula>
    </cfRule>
  </conditionalFormatting>
  <conditionalFormatting sqref="AB66">
    <cfRule type="expression" dxfId="8125" priority="6003" stopIfTrue="1">
      <formula>LEN(TRIM($AB$66))=0</formula>
    </cfRule>
  </conditionalFormatting>
  <conditionalFormatting sqref="AC66">
    <cfRule type="expression" dxfId="8124" priority="6004" stopIfTrue="1">
      <formula>LEN(TRIM($AC$66))=0</formula>
    </cfRule>
  </conditionalFormatting>
  <conditionalFormatting sqref="AD66">
    <cfRule type="expression" dxfId="8123" priority="6005" stopIfTrue="1">
      <formula>LEN(TRIM($AD$66))=0</formula>
    </cfRule>
  </conditionalFormatting>
  <conditionalFormatting sqref="AE66">
    <cfRule type="expression" dxfId="8122" priority="6006" stopIfTrue="1">
      <formula>LEN(TRIM($AE$66))=0</formula>
    </cfRule>
  </conditionalFormatting>
  <conditionalFormatting sqref="AF66">
    <cfRule type="expression" dxfId="8121" priority="6007" stopIfTrue="1">
      <formula>LEN(TRIM($AF$66))=0</formula>
    </cfRule>
  </conditionalFormatting>
  <conditionalFormatting sqref="AG66">
    <cfRule type="expression" dxfId="8120" priority="6008" stopIfTrue="1">
      <formula>LEN(TRIM($AG$66))=0</formula>
    </cfRule>
  </conditionalFormatting>
  <conditionalFormatting sqref="AH66">
    <cfRule type="expression" dxfId="8119" priority="6009" stopIfTrue="1">
      <formula>LEN(TRIM($AH$66))=0</formula>
    </cfRule>
  </conditionalFormatting>
  <conditionalFormatting sqref="AI66">
    <cfRule type="expression" dxfId="8118" priority="6010" stopIfTrue="1">
      <formula>LEN(TRIM($AI$66))=0</formula>
    </cfRule>
  </conditionalFormatting>
  <conditionalFormatting sqref="AJ66">
    <cfRule type="expression" dxfId="8117" priority="6011" stopIfTrue="1">
      <formula>LEN(TRIM($AJ$66))=0</formula>
    </cfRule>
  </conditionalFormatting>
  <conditionalFormatting sqref="AK66">
    <cfRule type="expression" dxfId="8116" priority="6012" stopIfTrue="1">
      <formula>LEN(TRIM($AK$66))=0</formula>
    </cfRule>
  </conditionalFormatting>
  <conditionalFormatting sqref="AL66">
    <cfRule type="expression" dxfId="8115" priority="6013" stopIfTrue="1">
      <formula>LEN(TRIM($AL$66))=0</formula>
    </cfRule>
  </conditionalFormatting>
  <conditionalFormatting sqref="AM66">
    <cfRule type="expression" dxfId="8114" priority="6014" stopIfTrue="1">
      <formula>LEN(TRIM($AM$66))=0</formula>
    </cfRule>
  </conditionalFormatting>
  <conditionalFormatting sqref="AN66">
    <cfRule type="expression" dxfId="8113" priority="6015" stopIfTrue="1">
      <formula>LEN(TRIM($AN$66))=0</formula>
    </cfRule>
  </conditionalFormatting>
  <conditionalFormatting sqref="AO66">
    <cfRule type="expression" dxfId="8112" priority="6016" stopIfTrue="1">
      <formula>LEN(TRIM($AO$66))=0</formula>
    </cfRule>
  </conditionalFormatting>
  <conditionalFormatting sqref="AP66">
    <cfRule type="expression" dxfId="8111" priority="6017" stopIfTrue="1">
      <formula>LEN(TRIM($AP$66))=0</formula>
    </cfRule>
  </conditionalFormatting>
  <conditionalFormatting sqref="AQ66">
    <cfRule type="expression" dxfId="8110" priority="6018" stopIfTrue="1">
      <formula>LEN(TRIM($AQ$66))=0</formula>
    </cfRule>
  </conditionalFormatting>
  <conditionalFormatting sqref="AR66">
    <cfRule type="expression" dxfId="8109" priority="6019" stopIfTrue="1">
      <formula>LEN(TRIM($AR$66))=0</formula>
    </cfRule>
  </conditionalFormatting>
  <conditionalFormatting sqref="AS66">
    <cfRule type="expression" dxfId="8108" priority="6020" stopIfTrue="1">
      <formula>LEN(TRIM($AS$66))=0</formula>
    </cfRule>
  </conditionalFormatting>
  <conditionalFormatting sqref="AT66">
    <cfRule type="expression" dxfId="8107" priority="6021" stopIfTrue="1">
      <formula>LEN(TRIM($AT$66))=0</formula>
    </cfRule>
  </conditionalFormatting>
  <conditionalFormatting sqref="AU66">
    <cfRule type="expression" dxfId="8106" priority="6022" stopIfTrue="1">
      <formula>LEN(TRIM($AU$66))=0</formula>
    </cfRule>
  </conditionalFormatting>
  <conditionalFormatting sqref="T67">
    <cfRule type="expression" dxfId="8105" priority="6023" stopIfTrue="1">
      <formula>LEN(TRIM($T$67))=0</formula>
    </cfRule>
  </conditionalFormatting>
  <conditionalFormatting sqref="U67">
    <cfRule type="expression" dxfId="8104" priority="6024" stopIfTrue="1">
      <formula>LEN(TRIM($U$67))=0</formula>
    </cfRule>
  </conditionalFormatting>
  <conditionalFormatting sqref="V67">
    <cfRule type="expression" dxfId="8103" priority="6025" stopIfTrue="1">
      <formula>LEN(TRIM($V$67))=0</formula>
    </cfRule>
  </conditionalFormatting>
  <conditionalFormatting sqref="W67">
    <cfRule type="expression" dxfId="8102" priority="6026" stopIfTrue="1">
      <formula>LEN(TRIM($W$67))=0</formula>
    </cfRule>
  </conditionalFormatting>
  <conditionalFormatting sqref="X67">
    <cfRule type="expression" dxfId="8101" priority="6027" stopIfTrue="1">
      <formula>LEN(TRIM($X$67))=0</formula>
    </cfRule>
  </conditionalFormatting>
  <conditionalFormatting sqref="Y67">
    <cfRule type="expression" dxfId="8100" priority="6028" stopIfTrue="1">
      <formula>LEN(TRIM($Y$67))=0</formula>
    </cfRule>
  </conditionalFormatting>
  <conditionalFormatting sqref="Z67">
    <cfRule type="expression" dxfId="8099" priority="6029" stopIfTrue="1">
      <formula>LEN(TRIM($Z$67))=0</formula>
    </cfRule>
  </conditionalFormatting>
  <conditionalFormatting sqref="AA67">
    <cfRule type="expression" dxfId="8098" priority="6030" stopIfTrue="1">
      <formula>LEN(TRIM($AA$67))=0</formula>
    </cfRule>
  </conditionalFormatting>
  <conditionalFormatting sqref="AB67">
    <cfRule type="expression" dxfId="8097" priority="6031" stopIfTrue="1">
      <formula>LEN(TRIM($AB$67))=0</formula>
    </cfRule>
  </conditionalFormatting>
  <conditionalFormatting sqref="AC67">
    <cfRule type="expression" dxfId="8096" priority="6032" stopIfTrue="1">
      <formula>LEN(TRIM($AC$67))=0</formula>
    </cfRule>
  </conditionalFormatting>
  <conditionalFormatting sqref="AD67">
    <cfRule type="expression" dxfId="8095" priority="6033" stopIfTrue="1">
      <formula>LEN(TRIM($AD$67))=0</formula>
    </cfRule>
  </conditionalFormatting>
  <conditionalFormatting sqref="AE67">
    <cfRule type="expression" dxfId="8094" priority="6034" stopIfTrue="1">
      <formula>LEN(TRIM($AE$67))=0</formula>
    </cfRule>
  </conditionalFormatting>
  <conditionalFormatting sqref="AF67">
    <cfRule type="expression" dxfId="8093" priority="6035" stopIfTrue="1">
      <formula>LEN(TRIM($AF$67))=0</formula>
    </cfRule>
  </conditionalFormatting>
  <conditionalFormatting sqref="AG67">
    <cfRule type="expression" dxfId="8092" priority="6036" stopIfTrue="1">
      <formula>LEN(TRIM($AG$67))=0</formula>
    </cfRule>
  </conditionalFormatting>
  <conditionalFormatting sqref="F69">
    <cfRule type="expression" dxfId="8091" priority="6037" stopIfTrue="1">
      <formula>LEN(TRIM($F$69))=0</formula>
    </cfRule>
  </conditionalFormatting>
  <conditionalFormatting sqref="G69">
    <cfRule type="expression" dxfId="8090" priority="6038" stopIfTrue="1">
      <formula>LEN(TRIM($G$69))=0</formula>
    </cfRule>
  </conditionalFormatting>
  <conditionalFormatting sqref="H69">
    <cfRule type="expression" dxfId="8089" priority="6039" stopIfTrue="1">
      <formula>LEN(TRIM($H$69))=0</formula>
    </cfRule>
  </conditionalFormatting>
  <conditionalFormatting sqref="I69">
    <cfRule type="expression" dxfId="8088" priority="6040" stopIfTrue="1">
      <formula>LEN(TRIM($I$69))=0</formula>
    </cfRule>
  </conditionalFormatting>
  <conditionalFormatting sqref="J69">
    <cfRule type="expression" dxfId="8087" priority="6041" stopIfTrue="1">
      <formula>LEN(TRIM($J$69))=0</formula>
    </cfRule>
  </conditionalFormatting>
  <conditionalFormatting sqref="K69">
    <cfRule type="expression" dxfId="8086" priority="6042" stopIfTrue="1">
      <formula>LEN(TRIM($K$69))=0</formula>
    </cfRule>
  </conditionalFormatting>
  <conditionalFormatting sqref="L69">
    <cfRule type="expression" dxfId="8085" priority="6043" stopIfTrue="1">
      <formula>LEN(TRIM($L$69))=0</formula>
    </cfRule>
  </conditionalFormatting>
  <conditionalFormatting sqref="M69">
    <cfRule type="expression" dxfId="8084" priority="6044" stopIfTrue="1">
      <formula>LEN(TRIM($M$69))=0</formula>
    </cfRule>
  </conditionalFormatting>
  <conditionalFormatting sqref="N69">
    <cfRule type="expression" dxfId="8083" priority="6045" stopIfTrue="1">
      <formula>LEN(TRIM($N$69))=0</formula>
    </cfRule>
  </conditionalFormatting>
  <conditionalFormatting sqref="O69">
    <cfRule type="expression" dxfId="8082" priority="6046" stopIfTrue="1">
      <formula>LEN(TRIM($O$69))=0</formula>
    </cfRule>
  </conditionalFormatting>
  <conditionalFormatting sqref="P69">
    <cfRule type="expression" dxfId="8081" priority="6047" stopIfTrue="1">
      <formula>LEN(TRIM($P$69))=0</formula>
    </cfRule>
  </conditionalFormatting>
  <conditionalFormatting sqref="Q69">
    <cfRule type="expression" dxfId="8080" priority="6048" stopIfTrue="1">
      <formula>LEN(TRIM($Q$69))=0</formula>
    </cfRule>
  </conditionalFormatting>
  <conditionalFormatting sqref="R69">
    <cfRule type="expression" dxfId="8079" priority="6049" stopIfTrue="1">
      <formula>LEN(TRIM($R$69))=0</formula>
    </cfRule>
  </conditionalFormatting>
  <conditionalFormatting sqref="S69">
    <cfRule type="expression" dxfId="8078" priority="6050" stopIfTrue="1">
      <formula>LEN(TRIM($S$69))=0</formula>
    </cfRule>
  </conditionalFormatting>
  <conditionalFormatting sqref="T69">
    <cfRule type="expression" dxfId="8077" priority="6051" stopIfTrue="1">
      <formula>LEN(TRIM($T$69))=0</formula>
    </cfRule>
  </conditionalFormatting>
  <conditionalFormatting sqref="U69">
    <cfRule type="expression" dxfId="8076" priority="6052" stopIfTrue="1">
      <formula>LEN(TRIM($U$69))=0</formula>
    </cfRule>
  </conditionalFormatting>
  <conditionalFormatting sqref="V69">
    <cfRule type="expression" dxfId="8075" priority="6053" stopIfTrue="1">
      <formula>LEN(TRIM($V$69))=0</formula>
    </cfRule>
  </conditionalFormatting>
  <conditionalFormatting sqref="W69">
    <cfRule type="expression" dxfId="8074" priority="6054" stopIfTrue="1">
      <formula>LEN(TRIM($W$69))=0</formula>
    </cfRule>
  </conditionalFormatting>
  <conditionalFormatting sqref="X69">
    <cfRule type="expression" dxfId="8073" priority="6055" stopIfTrue="1">
      <formula>LEN(TRIM($X$69))=0</formula>
    </cfRule>
  </conditionalFormatting>
  <conditionalFormatting sqref="Y69">
    <cfRule type="expression" dxfId="8072" priority="6056" stopIfTrue="1">
      <formula>LEN(TRIM($Y$69))=0</formula>
    </cfRule>
  </conditionalFormatting>
  <conditionalFormatting sqref="Z69">
    <cfRule type="expression" dxfId="8071" priority="6057" stopIfTrue="1">
      <formula>LEN(TRIM($Z$69))=0</formula>
    </cfRule>
  </conditionalFormatting>
  <conditionalFormatting sqref="AA69">
    <cfRule type="expression" dxfId="8070" priority="6058" stopIfTrue="1">
      <formula>LEN(TRIM($AA$69))=0</formula>
    </cfRule>
  </conditionalFormatting>
  <conditionalFormatting sqref="AB69">
    <cfRule type="expression" dxfId="8069" priority="6059" stopIfTrue="1">
      <formula>LEN(TRIM($AB$69))=0</formula>
    </cfRule>
  </conditionalFormatting>
  <conditionalFormatting sqref="AC69">
    <cfRule type="expression" dxfId="8068" priority="6060" stopIfTrue="1">
      <formula>LEN(TRIM($AC$69))=0</formula>
    </cfRule>
  </conditionalFormatting>
  <conditionalFormatting sqref="AD69">
    <cfRule type="expression" dxfId="8067" priority="6061" stopIfTrue="1">
      <formula>LEN(TRIM($AD$69))=0</formula>
    </cfRule>
  </conditionalFormatting>
  <conditionalFormatting sqref="AE69">
    <cfRule type="expression" dxfId="8066" priority="6062" stopIfTrue="1">
      <formula>LEN(TRIM($AE$69))=0</formula>
    </cfRule>
  </conditionalFormatting>
  <conditionalFormatting sqref="AF69">
    <cfRule type="expression" dxfId="8065" priority="6063" stopIfTrue="1">
      <formula>LEN(TRIM($AF$69))=0</formula>
    </cfRule>
  </conditionalFormatting>
  <conditionalFormatting sqref="AG69">
    <cfRule type="expression" dxfId="8064" priority="6064" stopIfTrue="1">
      <formula>LEN(TRIM($AG$69))=0</formula>
    </cfRule>
  </conditionalFormatting>
  <conditionalFormatting sqref="AH69">
    <cfRule type="expression" dxfId="8063" priority="6065" stopIfTrue="1">
      <formula>LEN(TRIM($AH$69))=0</formula>
    </cfRule>
  </conditionalFormatting>
  <conditionalFormatting sqref="AI69">
    <cfRule type="expression" dxfId="8062" priority="6066" stopIfTrue="1">
      <formula>LEN(TRIM($AI$69))=0</formula>
    </cfRule>
  </conditionalFormatting>
  <conditionalFormatting sqref="AJ69">
    <cfRule type="expression" dxfId="8061" priority="6067" stopIfTrue="1">
      <formula>LEN(TRIM($AJ$69))=0</formula>
    </cfRule>
  </conditionalFormatting>
  <conditionalFormatting sqref="AK69">
    <cfRule type="expression" dxfId="8060" priority="6068" stopIfTrue="1">
      <formula>LEN(TRIM($AK$69))=0</formula>
    </cfRule>
  </conditionalFormatting>
  <conditionalFormatting sqref="AL69">
    <cfRule type="expression" dxfId="8059" priority="6069" stopIfTrue="1">
      <formula>LEN(TRIM($AL$69))=0</formula>
    </cfRule>
  </conditionalFormatting>
  <conditionalFormatting sqref="AM69">
    <cfRule type="expression" dxfId="8058" priority="6070" stopIfTrue="1">
      <formula>LEN(TRIM($AM$69))=0</formula>
    </cfRule>
  </conditionalFormatting>
  <conditionalFormatting sqref="AN69">
    <cfRule type="expression" dxfId="8057" priority="6071" stopIfTrue="1">
      <formula>LEN(TRIM($AN$69))=0</formula>
    </cfRule>
  </conditionalFormatting>
  <conditionalFormatting sqref="AO69">
    <cfRule type="expression" dxfId="8056" priority="6072" stopIfTrue="1">
      <formula>LEN(TRIM($AO$69))=0</formula>
    </cfRule>
  </conditionalFormatting>
  <conditionalFormatting sqref="AP69">
    <cfRule type="expression" dxfId="8055" priority="6073" stopIfTrue="1">
      <formula>LEN(TRIM($AP$69))=0</formula>
    </cfRule>
  </conditionalFormatting>
  <conditionalFormatting sqref="AQ69">
    <cfRule type="expression" dxfId="8054" priority="6074" stopIfTrue="1">
      <formula>LEN(TRIM($AQ$69))=0</formula>
    </cfRule>
  </conditionalFormatting>
  <conditionalFormatting sqref="AR69">
    <cfRule type="expression" dxfId="8053" priority="6075" stopIfTrue="1">
      <formula>LEN(TRIM($AR$69))=0</formula>
    </cfRule>
  </conditionalFormatting>
  <conditionalFormatting sqref="AS69">
    <cfRule type="expression" dxfId="8052" priority="6076" stopIfTrue="1">
      <formula>LEN(TRIM($AS$69))=0</formula>
    </cfRule>
  </conditionalFormatting>
  <conditionalFormatting sqref="AT69">
    <cfRule type="expression" dxfId="8051" priority="6077" stopIfTrue="1">
      <formula>LEN(TRIM($AT$69))=0</formula>
    </cfRule>
  </conditionalFormatting>
  <conditionalFormatting sqref="AU69">
    <cfRule type="expression" dxfId="8050" priority="6078" stopIfTrue="1">
      <formula>LEN(TRIM($AU$69))=0</formula>
    </cfRule>
  </conditionalFormatting>
  <conditionalFormatting sqref="F70">
    <cfRule type="expression" dxfId="8049" priority="6079" stopIfTrue="1">
      <formula>LEN(TRIM($F$70))=0</formula>
    </cfRule>
  </conditionalFormatting>
  <conditionalFormatting sqref="G70">
    <cfRule type="expression" dxfId="8048" priority="6080" stopIfTrue="1">
      <formula>LEN(TRIM($G$70))=0</formula>
    </cfRule>
  </conditionalFormatting>
  <conditionalFormatting sqref="H70">
    <cfRule type="expression" dxfId="8047" priority="6081" stopIfTrue="1">
      <formula>LEN(TRIM($H$70))=0</formula>
    </cfRule>
  </conditionalFormatting>
  <conditionalFormatting sqref="I70">
    <cfRule type="expression" dxfId="8046" priority="6082" stopIfTrue="1">
      <formula>LEN(TRIM($I$70))=0</formula>
    </cfRule>
  </conditionalFormatting>
  <conditionalFormatting sqref="J70">
    <cfRule type="expression" dxfId="8045" priority="6083" stopIfTrue="1">
      <formula>LEN(TRIM($J$70))=0</formula>
    </cfRule>
  </conditionalFormatting>
  <conditionalFormatting sqref="K70">
    <cfRule type="expression" dxfId="8044" priority="6084" stopIfTrue="1">
      <formula>LEN(TRIM($K$70))=0</formula>
    </cfRule>
  </conditionalFormatting>
  <conditionalFormatting sqref="L70">
    <cfRule type="expression" dxfId="8043" priority="6085" stopIfTrue="1">
      <formula>LEN(TRIM($L$70))=0</formula>
    </cfRule>
  </conditionalFormatting>
  <conditionalFormatting sqref="M70">
    <cfRule type="expression" dxfId="8042" priority="6086" stopIfTrue="1">
      <formula>LEN(TRIM($M$70))=0</formula>
    </cfRule>
  </conditionalFormatting>
  <conditionalFormatting sqref="N70">
    <cfRule type="expression" dxfId="8041" priority="6087" stopIfTrue="1">
      <formula>LEN(TRIM($N$70))=0</formula>
    </cfRule>
  </conditionalFormatting>
  <conditionalFormatting sqref="O70">
    <cfRule type="expression" dxfId="8040" priority="6088" stopIfTrue="1">
      <formula>LEN(TRIM($O$70))=0</formula>
    </cfRule>
  </conditionalFormatting>
  <conditionalFormatting sqref="P70">
    <cfRule type="expression" dxfId="8039" priority="6089" stopIfTrue="1">
      <formula>LEN(TRIM($P$70))=0</formula>
    </cfRule>
  </conditionalFormatting>
  <conditionalFormatting sqref="Q70">
    <cfRule type="expression" dxfId="8038" priority="6090" stopIfTrue="1">
      <formula>LEN(TRIM($Q$70))=0</formula>
    </cfRule>
  </conditionalFormatting>
  <conditionalFormatting sqref="R70">
    <cfRule type="expression" dxfId="8037" priority="6091" stopIfTrue="1">
      <formula>LEN(TRIM($R$70))=0</formula>
    </cfRule>
  </conditionalFormatting>
  <conditionalFormatting sqref="S70">
    <cfRule type="expression" dxfId="8036" priority="6092" stopIfTrue="1">
      <formula>LEN(TRIM($S$70))=0</formula>
    </cfRule>
  </conditionalFormatting>
  <conditionalFormatting sqref="T70">
    <cfRule type="expression" dxfId="8035" priority="6093" stopIfTrue="1">
      <formula>LEN(TRIM($T$70))=0</formula>
    </cfRule>
  </conditionalFormatting>
  <conditionalFormatting sqref="U70">
    <cfRule type="expression" dxfId="8034" priority="6094" stopIfTrue="1">
      <formula>LEN(TRIM($U$70))=0</formula>
    </cfRule>
  </conditionalFormatting>
  <conditionalFormatting sqref="V70">
    <cfRule type="expression" dxfId="8033" priority="6095" stopIfTrue="1">
      <formula>LEN(TRIM($V$70))=0</formula>
    </cfRule>
  </conditionalFormatting>
  <conditionalFormatting sqref="W70">
    <cfRule type="expression" dxfId="8032" priority="6096" stopIfTrue="1">
      <formula>LEN(TRIM($W$70))=0</formula>
    </cfRule>
  </conditionalFormatting>
  <conditionalFormatting sqref="X70">
    <cfRule type="expression" dxfId="8031" priority="6097" stopIfTrue="1">
      <formula>LEN(TRIM($X$70))=0</formula>
    </cfRule>
  </conditionalFormatting>
  <conditionalFormatting sqref="Y70">
    <cfRule type="expression" dxfId="8030" priority="6098" stopIfTrue="1">
      <formula>LEN(TRIM($Y$70))=0</formula>
    </cfRule>
  </conditionalFormatting>
  <conditionalFormatting sqref="Z70">
    <cfRule type="expression" dxfId="8029" priority="6099" stopIfTrue="1">
      <formula>LEN(TRIM($Z$70))=0</formula>
    </cfRule>
  </conditionalFormatting>
  <conditionalFormatting sqref="AA70">
    <cfRule type="expression" dxfId="8028" priority="6100" stopIfTrue="1">
      <formula>LEN(TRIM($AA$70))=0</formula>
    </cfRule>
  </conditionalFormatting>
  <conditionalFormatting sqref="AB70">
    <cfRule type="expression" dxfId="8027" priority="6101" stopIfTrue="1">
      <formula>LEN(TRIM($AB$70))=0</formula>
    </cfRule>
  </conditionalFormatting>
  <conditionalFormatting sqref="AC70">
    <cfRule type="expression" dxfId="8026" priority="6102" stopIfTrue="1">
      <formula>LEN(TRIM($AC$70))=0</formula>
    </cfRule>
  </conditionalFormatting>
  <conditionalFormatting sqref="AD70">
    <cfRule type="expression" dxfId="8025" priority="6103" stopIfTrue="1">
      <formula>LEN(TRIM($AD$70))=0</formula>
    </cfRule>
  </conditionalFormatting>
  <conditionalFormatting sqref="AE70">
    <cfRule type="expression" dxfId="8024" priority="6104" stopIfTrue="1">
      <formula>LEN(TRIM($AE$70))=0</formula>
    </cfRule>
  </conditionalFormatting>
  <conditionalFormatting sqref="AF70">
    <cfRule type="expression" dxfId="8023" priority="6105" stopIfTrue="1">
      <formula>LEN(TRIM($AF$70))=0</formula>
    </cfRule>
  </conditionalFormatting>
  <conditionalFormatting sqref="AG70">
    <cfRule type="expression" dxfId="8022" priority="6106" stopIfTrue="1">
      <formula>LEN(TRIM($AG$70))=0</formula>
    </cfRule>
  </conditionalFormatting>
  <conditionalFormatting sqref="AH70">
    <cfRule type="expression" dxfId="8021" priority="6107" stopIfTrue="1">
      <formula>LEN(TRIM($AH$70))=0</formula>
    </cfRule>
  </conditionalFormatting>
  <conditionalFormatting sqref="AI70">
    <cfRule type="expression" dxfId="8020" priority="6108" stopIfTrue="1">
      <formula>LEN(TRIM($AI$70))=0</formula>
    </cfRule>
  </conditionalFormatting>
  <conditionalFormatting sqref="AJ70">
    <cfRule type="expression" dxfId="8019" priority="6109" stopIfTrue="1">
      <formula>LEN(TRIM($AJ$70))=0</formula>
    </cfRule>
  </conditionalFormatting>
  <conditionalFormatting sqref="AK70">
    <cfRule type="expression" dxfId="8018" priority="6110" stopIfTrue="1">
      <formula>LEN(TRIM($AK$70))=0</formula>
    </cfRule>
  </conditionalFormatting>
  <conditionalFormatting sqref="AL70">
    <cfRule type="expression" dxfId="8017" priority="6111" stopIfTrue="1">
      <formula>LEN(TRIM($AL$70))=0</formula>
    </cfRule>
  </conditionalFormatting>
  <conditionalFormatting sqref="AM70">
    <cfRule type="expression" dxfId="8016" priority="6112" stopIfTrue="1">
      <formula>LEN(TRIM($AM$70))=0</formula>
    </cfRule>
  </conditionalFormatting>
  <conditionalFormatting sqref="AN70">
    <cfRule type="expression" dxfId="8015" priority="6113" stopIfTrue="1">
      <formula>LEN(TRIM($AN$70))=0</formula>
    </cfRule>
  </conditionalFormatting>
  <conditionalFormatting sqref="AO70">
    <cfRule type="expression" dxfId="8014" priority="6114" stopIfTrue="1">
      <formula>LEN(TRIM($AO$70))=0</formula>
    </cfRule>
  </conditionalFormatting>
  <conditionalFormatting sqref="AP70">
    <cfRule type="expression" dxfId="8013" priority="6115" stopIfTrue="1">
      <formula>LEN(TRIM($AP$70))=0</formula>
    </cfRule>
  </conditionalFormatting>
  <conditionalFormatting sqref="AQ70">
    <cfRule type="expression" dxfId="8012" priority="6116" stopIfTrue="1">
      <formula>LEN(TRIM($AQ$70))=0</formula>
    </cfRule>
  </conditionalFormatting>
  <conditionalFormatting sqref="AR70">
    <cfRule type="expression" dxfId="8011" priority="6117" stopIfTrue="1">
      <formula>LEN(TRIM($AR$70))=0</formula>
    </cfRule>
  </conditionalFormatting>
  <conditionalFormatting sqref="AS70">
    <cfRule type="expression" dxfId="8010" priority="6118" stopIfTrue="1">
      <formula>LEN(TRIM($AS$70))=0</formula>
    </cfRule>
  </conditionalFormatting>
  <conditionalFormatting sqref="AT70">
    <cfRule type="expression" dxfId="8009" priority="6119" stopIfTrue="1">
      <formula>LEN(TRIM($AT$70))=0</formula>
    </cfRule>
  </conditionalFormatting>
  <conditionalFormatting sqref="AU70">
    <cfRule type="expression" dxfId="8008" priority="6120" stopIfTrue="1">
      <formula>LEN(TRIM($AU$70))=0</formula>
    </cfRule>
  </conditionalFormatting>
  <conditionalFormatting sqref="F72">
    <cfRule type="expression" dxfId="8007" priority="6121" stopIfTrue="1">
      <formula>LEN(TRIM($F$72))=0</formula>
    </cfRule>
  </conditionalFormatting>
  <conditionalFormatting sqref="G72">
    <cfRule type="expression" dxfId="8006" priority="6122" stopIfTrue="1">
      <formula>LEN(TRIM($G$72))=0</formula>
    </cfRule>
  </conditionalFormatting>
  <conditionalFormatting sqref="H72">
    <cfRule type="expression" dxfId="8005" priority="6123" stopIfTrue="1">
      <formula>LEN(TRIM($H$72))=0</formula>
    </cfRule>
  </conditionalFormatting>
  <conditionalFormatting sqref="I72">
    <cfRule type="expression" dxfId="8004" priority="6124" stopIfTrue="1">
      <formula>LEN(TRIM($I$72))=0</formula>
    </cfRule>
  </conditionalFormatting>
  <conditionalFormatting sqref="J72">
    <cfRule type="expression" dxfId="8003" priority="6125" stopIfTrue="1">
      <formula>LEN(TRIM($J$72))=0</formula>
    </cfRule>
  </conditionalFormatting>
  <conditionalFormatting sqref="K72">
    <cfRule type="expression" dxfId="8002" priority="6126" stopIfTrue="1">
      <formula>LEN(TRIM($K$72))=0</formula>
    </cfRule>
  </conditionalFormatting>
  <conditionalFormatting sqref="L72">
    <cfRule type="expression" dxfId="8001" priority="6127" stopIfTrue="1">
      <formula>LEN(TRIM($L$72))=0</formula>
    </cfRule>
  </conditionalFormatting>
  <conditionalFormatting sqref="M72">
    <cfRule type="expression" dxfId="8000" priority="6128" stopIfTrue="1">
      <formula>LEN(TRIM($M$72))=0</formula>
    </cfRule>
  </conditionalFormatting>
  <conditionalFormatting sqref="N72">
    <cfRule type="expression" dxfId="7999" priority="6129" stopIfTrue="1">
      <formula>LEN(TRIM($N$72))=0</formula>
    </cfRule>
  </conditionalFormatting>
  <conditionalFormatting sqref="O72">
    <cfRule type="expression" dxfId="7998" priority="6130" stopIfTrue="1">
      <formula>LEN(TRIM($O$72))=0</formula>
    </cfRule>
  </conditionalFormatting>
  <conditionalFormatting sqref="P72">
    <cfRule type="expression" dxfId="7997" priority="6131" stopIfTrue="1">
      <formula>LEN(TRIM($P$72))=0</formula>
    </cfRule>
  </conditionalFormatting>
  <conditionalFormatting sqref="Q72">
    <cfRule type="expression" dxfId="7996" priority="6132" stopIfTrue="1">
      <formula>LEN(TRIM($Q$72))=0</formula>
    </cfRule>
  </conditionalFormatting>
  <conditionalFormatting sqref="R72">
    <cfRule type="expression" dxfId="7995" priority="6133" stopIfTrue="1">
      <formula>LEN(TRIM($R$72))=0</formula>
    </cfRule>
  </conditionalFormatting>
  <conditionalFormatting sqref="S72">
    <cfRule type="expression" dxfId="7994" priority="6134" stopIfTrue="1">
      <formula>LEN(TRIM($S$72))=0</formula>
    </cfRule>
  </conditionalFormatting>
  <conditionalFormatting sqref="T72">
    <cfRule type="expression" dxfId="7993" priority="6135" stopIfTrue="1">
      <formula>LEN(TRIM($T$72))=0</formula>
    </cfRule>
  </conditionalFormatting>
  <conditionalFormatting sqref="U72">
    <cfRule type="expression" dxfId="7992" priority="6136" stopIfTrue="1">
      <formula>LEN(TRIM($U$72))=0</formula>
    </cfRule>
  </conditionalFormatting>
  <conditionalFormatting sqref="V72">
    <cfRule type="expression" dxfId="7991" priority="6137" stopIfTrue="1">
      <formula>LEN(TRIM($V$72))=0</formula>
    </cfRule>
  </conditionalFormatting>
  <conditionalFormatting sqref="W72">
    <cfRule type="expression" dxfId="7990" priority="6138" stopIfTrue="1">
      <formula>LEN(TRIM($W$72))=0</formula>
    </cfRule>
  </conditionalFormatting>
  <conditionalFormatting sqref="X72">
    <cfRule type="expression" dxfId="7989" priority="6139" stopIfTrue="1">
      <formula>LEN(TRIM($X$72))=0</formula>
    </cfRule>
  </conditionalFormatting>
  <conditionalFormatting sqref="Y72">
    <cfRule type="expression" dxfId="7988" priority="6140" stopIfTrue="1">
      <formula>LEN(TRIM($Y$72))=0</formula>
    </cfRule>
  </conditionalFormatting>
  <conditionalFormatting sqref="Z72">
    <cfRule type="expression" dxfId="7987" priority="6141" stopIfTrue="1">
      <formula>LEN(TRIM($Z$72))=0</formula>
    </cfRule>
  </conditionalFormatting>
  <conditionalFormatting sqref="AA72">
    <cfRule type="expression" dxfId="7986" priority="6142" stopIfTrue="1">
      <formula>LEN(TRIM($AA$72))=0</formula>
    </cfRule>
  </conditionalFormatting>
  <conditionalFormatting sqref="AB72">
    <cfRule type="expression" dxfId="7985" priority="6143" stopIfTrue="1">
      <formula>LEN(TRIM($AB$72))=0</formula>
    </cfRule>
  </conditionalFormatting>
  <conditionalFormatting sqref="AC72">
    <cfRule type="expression" dxfId="7984" priority="6144" stopIfTrue="1">
      <formula>LEN(TRIM($AC$72))=0</formula>
    </cfRule>
  </conditionalFormatting>
  <conditionalFormatting sqref="AD72">
    <cfRule type="expression" dxfId="7983" priority="6145" stopIfTrue="1">
      <formula>LEN(TRIM($AD$72))=0</formula>
    </cfRule>
  </conditionalFormatting>
  <conditionalFormatting sqref="AE72">
    <cfRule type="expression" dxfId="7982" priority="6146" stopIfTrue="1">
      <formula>LEN(TRIM($AE$72))=0</formula>
    </cfRule>
  </conditionalFormatting>
  <conditionalFormatting sqref="AF72">
    <cfRule type="expression" dxfId="7981" priority="6147" stopIfTrue="1">
      <formula>LEN(TRIM($AF$72))=0</formula>
    </cfRule>
  </conditionalFormatting>
  <conditionalFormatting sqref="AG72">
    <cfRule type="expression" dxfId="7980" priority="6148" stopIfTrue="1">
      <formula>LEN(TRIM($AG$72))=0</formula>
    </cfRule>
  </conditionalFormatting>
  <conditionalFormatting sqref="AH72">
    <cfRule type="expression" dxfId="7979" priority="6149" stopIfTrue="1">
      <formula>LEN(TRIM($AH$72))=0</formula>
    </cfRule>
  </conditionalFormatting>
  <conditionalFormatting sqref="AI72">
    <cfRule type="expression" dxfId="7978" priority="6150" stopIfTrue="1">
      <formula>LEN(TRIM($AI$72))=0</formula>
    </cfRule>
  </conditionalFormatting>
  <conditionalFormatting sqref="AJ72">
    <cfRule type="expression" dxfId="7977" priority="6151" stopIfTrue="1">
      <formula>LEN(TRIM($AJ$72))=0</formula>
    </cfRule>
  </conditionalFormatting>
  <conditionalFormatting sqref="AK72">
    <cfRule type="expression" dxfId="7976" priority="6152" stopIfTrue="1">
      <formula>LEN(TRIM($AK$72))=0</formula>
    </cfRule>
  </conditionalFormatting>
  <conditionalFormatting sqref="AL72">
    <cfRule type="expression" dxfId="7975" priority="6153" stopIfTrue="1">
      <formula>LEN(TRIM($AL$72))=0</formula>
    </cfRule>
  </conditionalFormatting>
  <conditionalFormatting sqref="AM72">
    <cfRule type="expression" dxfId="7974" priority="6154" stopIfTrue="1">
      <formula>LEN(TRIM($AM$72))=0</formula>
    </cfRule>
  </conditionalFormatting>
  <conditionalFormatting sqref="AN72">
    <cfRule type="expression" dxfId="7973" priority="6155" stopIfTrue="1">
      <formula>LEN(TRIM($AN$72))=0</formula>
    </cfRule>
  </conditionalFormatting>
  <conditionalFormatting sqref="AO72">
    <cfRule type="expression" dxfId="7972" priority="6156" stopIfTrue="1">
      <formula>LEN(TRIM($AO$72))=0</formula>
    </cfRule>
  </conditionalFormatting>
  <conditionalFormatting sqref="AP72">
    <cfRule type="expression" dxfId="7971" priority="6157" stopIfTrue="1">
      <formula>LEN(TRIM($AP$72))=0</formula>
    </cfRule>
  </conditionalFormatting>
  <conditionalFormatting sqref="AQ72">
    <cfRule type="expression" dxfId="7970" priority="6158" stopIfTrue="1">
      <formula>LEN(TRIM($AQ$72))=0</formula>
    </cfRule>
  </conditionalFormatting>
  <conditionalFormatting sqref="AR72">
    <cfRule type="expression" dxfId="7969" priority="6159" stopIfTrue="1">
      <formula>LEN(TRIM($AR$72))=0</formula>
    </cfRule>
  </conditionalFormatting>
  <conditionalFormatting sqref="AS72">
    <cfRule type="expression" dxfId="7968" priority="6160" stopIfTrue="1">
      <formula>LEN(TRIM($AS$72))=0</formula>
    </cfRule>
  </conditionalFormatting>
  <conditionalFormatting sqref="AT72">
    <cfRule type="expression" dxfId="7967" priority="6161" stopIfTrue="1">
      <formula>LEN(TRIM($AT$72))=0</formula>
    </cfRule>
  </conditionalFormatting>
  <conditionalFormatting sqref="AU72">
    <cfRule type="expression" dxfId="7966" priority="6162" stopIfTrue="1">
      <formula>LEN(TRIM($AU$72))=0</formula>
    </cfRule>
  </conditionalFormatting>
  <conditionalFormatting sqref="F95">
    <cfRule type="expression" dxfId="7965" priority="6163" stopIfTrue="1">
      <formula>LEN(TRIM($F$95))=0</formula>
    </cfRule>
  </conditionalFormatting>
  <conditionalFormatting sqref="G95">
    <cfRule type="expression" dxfId="7964" priority="6164" stopIfTrue="1">
      <formula>LEN(TRIM($G$95))=0</formula>
    </cfRule>
  </conditionalFormatting>
  <conditionalFormatting sqref="H95">
    <cfRule type="expression" dxfId="7963" priority="6165" stopIfTrue="1">
      <formula>LEN(TRIM($H$95))=0</formula>
    </cfRule>
  </conditionalFormatting>
  <conditionalFormatting sqref="I95">
    <cfRule type="expression" dxfId="7962" priority="6166" stopIfTrue="1">
      <formula>LEN(TRIM($I$95))=0</formula>
    </cfRule>
  </conditionalFormatting>
  <conditionalFormatting sqref="J95">
    <cfRule type="expression" dxfId="7961" priority="6167" stopIfTrue="1">
      <formula>LEN(TRIM($J$95))=0</formula>
    </cfRule>
  </conditionalFormatting>
  <conditionalFormatting sqref="K95">
    <cfRule type="expression" dxfId="7960" priority="6168" stopIfTrue="1">
      <formula>LEN(TRIM($K$95))=0</formula>
    </cfRule>
  </conditionalFormatting>
  <conditionalFormatting sqref="L95">
    <cfRule type="expression" dxfId="7959" priority="6169" stopIfTrue="1">
      <formula>LEN(TRIM($L$95))=0</formula>
    </cfRule>
  </conditionalFormatting>
  <conditionalFormatting sqref="M95">
    <cfRule type="expression" dxfId="7958" priority="6170" stopIfTrue="1">
      <formula>LEN(TRIM($M$95))=0</formula>
    </cfRule>
  </conditionalFormatting>
  <conditionalFormatting sqref="N95">
    <cfRule type="expression" dxfId="7957" priority="6171" stopIfTrue="1">
      <formula>LEN(TRIM($N$95))=0</formula>
    </cfRule>
  </conditionalFormatting>
  <conditionalFormatting sqref="O95">
    <cfRule type="expression" dxfId="7956" priority="6172" stopIfTrue="1">
      <formula>LEN(TRIM($O$95))=0</formula>
    </cfRule>
  </conditionalFormatting>
  <conditionalFormatting sqref="P95">
    <cfRule type="expression" dxfId="7955" priority="6173" stopIfTrue="1">
      <formula>LEN(TRIM($P$95))=0</formula>
    </cfRule>
  </conditionalFormatting>
  <conditionalFormatting sqref="Q95">
    <cfRule type="expression" dxfId="7954" priority="6174" stopIfTrue="1">
      <formula>LEN(TRIM($Q$95))=0</formula>
    </cfRule>
  </conditionalFormatting>
  <conditionalFormatting sqref="R95">
    <cfRule type="expression" dxfId="7953" priority="6175" stopIfTrue="1">
      <formula>LEN(TRIM($R$95))=0</formula>
    </cfRule>
  </conditionalFormatting>
  <conditionalFormatting sqref="S95">
    <cfRule type="expression" dxfId="7952" priority="6176" stopIfTrue="1">
      <formula>LEN(TRIM($S$95))=0</formula>
    </cfRule>
  </conditionalFormatting>
  <conditionalFormatting sqref="T95">
    <cfRule type="expression" dxfId="7951" priority="6177" stopIfTrue="1">
      <formula>LEN(TRIM($T$95))=0</formula>
    </cfRule>
  </conditionalFormatting>
  <conditionalFormatting sqref="U95">
    <cfRule type="expression" dxfId="7950" priority="6178" stopIfTrue="1">
      <formula>LEN(TRIM($U$95))=0</formula>
    </cfRule>
  </conditionalFormatting>
  <conditionalFormatting sqref="V95">
    <cfRule type="expression" dxfId="7949" priority="6179" stopIfTrue="1">
      <formula>LEN(TRIM($V$95))=0</formula>
    </cfRule>
  </conditionalFormatting>
  <conditionalFormatting sqref="W95">
    <cfRule type="expression" dxfId="7948" priority="6180" stopIfTrue="1">
      <formula>LEN(TRIM($W$95))=0</formula>
    </cfRule>
  </conditionalFormatting>
  <conditionalFormatting sqref="X95">
    <cfRule type="expression" dxfId="7947" priority="6181" stopIfTrue="1">
      <formula>LEN(TRIM($X$95))=0</formula>
    </cfRule>
  </conditionalFormatting>
  <conditionalFormatting sqref="Y95">
    <cfRule type="expression" dxfId="7946" priority="6182" stopIfTrue="1">
      <formula>LEN(TRIM($Y$95))=0</formula>
    </cfRule>
  </conditionalFormatting>
  <conditionalFormatting sqref="Z95">
    <cfRule type="expression" dxfId="7945" priority="6183" stopIfTrue="1">
      <formula>LEN(TRIM($Z$95))=0</formula>
    </cfRule>
  </conditionalFormatting>
  <conditionalFormatting sqref="AA95">
    <cfRule type="expression" dxfId="7944" priority="6184" stopIfTrue="1">
      <formula>LEN(TRIM($AA$95))=0</formula>
    </cfRule>
  </conditionalFormatting>
  <conditionalFormatting sqref="AB95">
    <cfRule type="expression" dxfId="7943" priority="6185" stopIfTrue="1">
      <formula>LEN(TRIM($AB$95))=0</formula>
    </cfRule>
  </conditionalFormatting>
  <conditionalFormatting sqref="AC95">
    <cfRule type="expression" dxfId="7942" priority="6186" stopIfTrue="1">
      <formula>LEN(TRIM($AC$95))=0</formula>
    </cfRule>
  </conditionalFormatting>
  <conditionalFormatting sqref="AD95">
    <cfRule type="expression" dxfId="7941" priority="6187" stopIfTrue="1">
      <formula>LEN(TRIM($AD$95))=0</formula>
    </cfRule>
  </conditionalFormatting>
  <conditionalFormatting sqref="AE95">
    <cfRule type="expression" dxfId="7940" priority="6188" stopIfTrue="1">
      <formula>LEN(TRIM($AE$95))=0</formula>
    </cfRule>
  </conditionalFormatting>
  <conditionalFormatting sqref="AF95">
    <cfRule type="expression" dxfId="7939" priority="6189" stopIfTrue="1">
      <formula>LEN(TRIM($AF$95))=0</formula>
    </cfRule>
  </conditionalFormatting>
  <conditionalFormatting sqref="AG95">
    <cfRule type="expression" dxfId="7938" priority="6190" stopIfTrue="1">
      <formula>LEN(TRIM($AG$95))=0</formula>
    </cfRule>
  </conditionalFormatting>
  <conditionalFormatting sqref="AH95">
    <cfRule type="expression" dxfId="7937" priority="6191" stopIfTrue="1">
      <formula>LEN(TRIM($AH$95))=0</formula>
    </cfRule>
  </conditionalFormatting>
  <conditionalFormatting sqref="AI95">
    <cfRule type="expression" dxfId="7936" priority="6192" stopIfTrue="1">
      <formula>LEN(TRIM($AI$95))=0</formula>
    </cfRule>
  </conditionalFormatting>
  <conditionalFormatting sqref="AJ95">
    <cfRule type="expression" dxfId="7935" priority="6193" stopIfTrue="1">
      <formula>LEN(TRIM($AJ$95))=0</formula>
    </cfRule>
  </conditionalFormatting>
  <conditionalFormatting sqref="AK95">
    <cfRule type="expression" dxfId="7934" priority="6194" stopIfTrue="1">
      <formula>LEN(TRIM($AK$95))=0</formula>
    </cfRule>
  </conditionalFormatting>
  <conditionalFormatting sqref="AL95">
    <cfRule type="expression" dxfId="7933" priority="6195" stopIfTrue="1">
      <formula>LEN(TRIM($AL$95))=0</formula>
    </cfRule>
  </conditionalFormatting>
  <conditionalFormatting sqref="AM95">
    <cfRule type="expression" dxfId="7932" priority="6196" stopIfTrue="1">
      <formula>LEN(TRIM($AM$95))=0</formula>
    </cfRule>
  </conditionalFormatting>
  <conditionalFormatting sqref="AN95">
    <cfRule type="expression" dxfId="7931" priority="6197" stopIfTrue="1">
      <formula>LEN(TRIM($AN$95))=0</formula>
    </cfRule>
  </conditionalFormatting>
  <conditionalFormatting sqref="AO95">
    <cfRule type="expression" dxfId="7930" priority="6198" stopIfTrue="1">
      <formula>LEN(TRIM($AO$95))=0</formula>
    </cfRule>
  </conditionalFormatting>
  <conditionalFormatting sqref="AP95">
    <cfRule type="expression" dxfId="7929" priority="6199" stopIfTrue="1">
      <formula>LEN(TRIM($AP$95))=0</formula>
    </cfRule>
  </conditionalFormatting>
  <conditionalFormatting sqref="AQ95">
    <cfRule type="expression" dxfId="7928" priority="6200" stopIfTrue="1">
      <formula>LEN(TRIM($AQ$95))=0</formula>
    </cfRule>
  </conditionalFormatting>
  <conditionalFormatting sqref="AR95">
    <cfRule type="expression" dxfId="7927" priority="6201" stopIfTrue="1">
      <formula>LEN(TRIM($AR$95))=0</formula>
    </cfRule>
  </conditionalFormatting>
  <conditionalFormatting sqref="AS95">
    <cfRule type="expression" dxfId="7926" priority="6202" stopIfTrue="1">
      <formula>LEN(TRIM($AS$95))=0</formula>
    </cfRule>
  </conditionalFormatting>
  <conditionalFormatting sqref="AT95">
    <cfRule type="expression" dxfId="7925" priority="6203" stopIfTrue="1">
      <formula>LEN(TRIM($AT$95))=0</formula>
    </cfRule>
  </conditionalFormatting>
  <conditionalFormatting sqref="AU95">
    <cfRule type="expression" dxfId="7924" priority="6204" stopIfTrue="1">
      <formula>LEN(TRIM($AU$95))=0</formula>
    </cfRule>
  </conditionalFormatting>
  <conditionalFormatting sqref="F96">
    <cfRule type="expression" dxfId="7923" priority="6205" stopIfTrue="1">
      <formula>LEN(TRIM($F$96))=0</formula>
    </cfRule>
  </conditionalFormatting>
  <conditionalFormatting sqref="G96">
    <cfRule type="expression" dxfId="7922" priority="6206" stopIfTrue="1">
      <formula>LEN(TRIM($G$96))=0</formula>
    </cfRule>
  </conditionalFormatting>
  <conditionalFormatting sqref="H96">
    <cfRule type="expression" dxfId="7921" priority="6207" stopIfTrue="1">
      <formula>LEN(TRIM($H$96))=0</formula>
    </cfRule>
  </conditionalFormatting>
  <conditionalFormatting sqref="I96">
    <cfRule type="expression" dxfId="7920" priority="6208" stopIfTrue="1">
      <formula>LEN(TRIM($I$96))=0</formula>
    </cfRule>
  </conditionalFormatting>
  <conditionalFormatting sqref="J96">
    <cfRule type="expression" dxfId="7919" priority="6209" stopIfTrue="1">
      <formula>LEN(TRIM($J$96))=0</formula>
    </cfRule>
  </conditionalFormatting>
  <conditionalFormatting sqref="K96">
    <cfRule type="expression" dxfId="7918" priority="6210" stopIfTrue="1">
      <formula>LEN(TRIM($K$96))=0</formula>
    </cfRule>
  </conditionalFormatting>
  <conditionalFormatting sqref="L96">
    <cfRule type="expression" dxfId="7917" priority="6211" stopIfTrue="1">
      <formula>LEN(TRIM($L$96))=0</formula>
    </cfRule>
  </conditionalFormatting>
  <conditionalFormatting sqref="M96">
    <cfRule type="expression" dxfId="7916" priority="6212" stopIfTrue="1">
      <formula>LEN(TRIM($M$96))=0</formula>
    </cfRule>
  </conditionalFormatting>
  <conditionalFormatting sqref="N96">
    <cfRule type="expression" dxfId="7915" priority="6213" stopIfTrue="1">
      <formula>LEN(TRIM($N$96))=0</formula>
    </cfRule>
  </conditionalFormatting>
  <conditionalFormatting sqref="O96">
    <cfRule type="expression" dxfId="7914" priority="6214" stopIfTrue="1">
      <formula>LEN(TRIM($O$96))=0</formula>
    </cfRule>
  </conditionalFormatting>
  <conditionalFormatting sqref="P96">
    <cfRule type="expression" dxfId="7913" priority="6215" stopIfTrue="1">
      <formula>LEN(TRIM($P$96))=0</formula>
    </cfRule>
  </conditionalFormatting>
  <conditionalFormatting sqref="Q96">
    <cfRule type="expression" dxfId="7912" priority="6216" stopIfTrue="1">
      <formula>LEN(TRIM($Q$96))=0</formula>
    </cfRule>
  </conditionalFormatting>
  <conditionalFormatting sqref="R96">
    <cfRule type="expression" dxfId="7911" priority="6217" stopIfTrue="1">
      <formula>LEN(TRIM($R$96))=0</formula>
    </cfRule>
  </conditionalFormatting>
  <conditionalFormatting sqref="S96">
    <cfRule type="expression" dxfId="7910" priority="6218" stopIfTrue="1">
      <formula>LEN(TRIM($S$96))=0</formula>
    </cfRule>
  </conditionalFormatting>
  <conditionalFormatting sqref="T96">
    <cfRule type="expression" dxfId="7909" priority="6219" stopIfTrue="1">
      <formula>LEN(TRIM($T$96))=0</formula>
    </cfRule>
  </conditionalFormatting>
  <conditionalFormatting sqref="U96">
    <cfRule type="expression" dxfId="7908" priority="6220" stopIfTrue="1">
      <formula>LEN(TRIM($U$96))=0</formula>
    </cfRule>
  </conditionalFormatting>
  <conditionalFormatting sqref="V96">
    <cfRule type="expression" dxfId="7907" priority="6221" stopIfTrue="1">
      <formula>LEN(TRIM($V$96))=0</formula>
    </cfRule>
  </conditionalFormatting>
  <conditionalFormatting sqref="W96">
    <cfRule type="expression" dxfId="7906" priority="6222" stopIfTrue="1">
      <formula>LEN(TRIM($W$96))=0</formula>
    </cfRule>
  </conditionalFormatting>
  <conditionalFormatting sqref="X96">
    <cfRule type="expression" dxfId="7905" priority="6223" stopIfTrue="1">
      <formula>LEN(TRIM($X$96))=0</formula>
    </cfRule>
  </conditionalFormatting>
  <conditionalFormatting sqref="Y96">
    <cfRule type="expression" dxfId="7904" priority="6224" stopIfTrue="1">
      <formula>LEN(TRIM($Y$96))=0</formula>
    </cfRule>
  </conditionalFormatting>
  <conditionalFormatting sqref="Z96">
    <cfRule type="expression" dxfId="7903" priority="6225" stopIfTrue="1">
      <formula>LEN(TRIM($Z$96))=0</formula>
    </cfRule>
  </conditionalFormatting>
  <conditionalFormatting sqref="AA96">
    <cfRule type="expression" dxfId="7902" priority="6226" stopIfTrue="1">
      <formula>LEN(TRIM($AA$96))=0</formula>
    </cfRule>
  </conditionalFormatting>
  <conditionalFormatting sqref="AB96">
    <cfRule type="expression" dxfId="7901" priority="6227" stopIfTrue="1">
      <formula>LEN(TRIM($AB$96))=0</formula>
    </cfRule>
  </conditionalFormatting>
  <conditionalFormatting sqref="AC96">
    <cfRule type="expression" dxfId="7900" priority="6228" stopIfTrue="1">
      <formula>LEN(TRIM($AC$96))=0</formula>
    </cfRule>
  </conditionalFormatting>
  <conditionalFormatting sqref="AD96">
    <cfRule type="expression" dxfId="7899" priority="6229" stopIfTrue="1">
      <formula>LEN(TRIM($AD$96))=0</formula>
    </cfRule>
  </conditionalFormatting>
  <conditionalFormatting sqref="AE96">
    <cfRule type="expression" dxfId="7898" priority="6230" stopIfTrue="1">
      <formula>LEN(TRIM($AE$96))=0</formula>
    </cfRule>
  </conditionalFormatting>
  <conditionalFormatting sqref="AF96">
    <cfRule type="expression" dxfId="7897" priority="6231" stopIfTrue="1">
      <formula>LEN(TRIM($AF$96))=0</formula>
    </cfRule>
  </conditionalFormatting>
  <conditionalFormatting sqref="AG96">
    <cfRule type="expression" dxfId="7896" priority="6232" stopIfTrue="1">
      <formula>LEN(TRIM($AG$96))=0</formula>
    </cfRule>
  </conditionalFormatting>
  <conditionalFormatting sqref="AH96">
    <cfRule type="expression" dxfId="7895" priority="6233" stopIfTrue="1">
      <formula>LEN(TRIM($AH$96))=0</formula>
    </cfRule>
  </conditionalFormatting>
  <conditionalFormatting sqref="AI96">
    <cfRule type="expression" dxfId="7894" priority="6234" stopIfTrue="1">
      <formula>LEN(TRIM($AI$96))=0</formula>
    </cfRule>
  </conditionalFormatting>
  <conditionalFormatting sqref="AJ96">
    <cfRule type="expression" dxfId="7893" priority="6235" stopIfTrue="1">
      <formula>LEN(TRIM($AJ$96))=0</formula>
    </cfRule>
  </conditionalFormatting>
  <conditionalFormatting sqref="AK96">
    <cfRule type="expression" dxfId="7892" priority="6236" stopIfTrue="1">
      <formula>LEN(TRIM($AK$96))=0</formula>
    </cfRule>
  </conditionalFormatting>
  <conditionalFormatting sqref="AL96">
    <cfRule type="expression" dxfId="7891" priority="6237" stopIfTrue="1">
      <formula>LEN(TRIM($AL$96))=0</formula>
    </cfRule>
  </conditionalFormatting>
  <conditionalFormatting sqref="AM96">
    <cfRule type="expression" dxfId="7890" priority="6238" stopIfTrue="1">
      <formula>LEN(TRIM($AM$96))=0</formula>
    </cfRule>
  </conditionalFormatting>
  <conditionalFormatting sqref="AN96">
    <cfRule type="expression" dxfId="7889" priority="6239" stopIfTrue="1">
      <formula>LEN(TRIM($AN$96))=0</formula>
    </cfRule>
  </conditionalFormatting>
  <conditionalFormatting sqref="AO96">
    <cfRule type="expression" dxfId="7888" priority="6240" stopIfTrue="1">
      <formula>LEN(TRIM($AO$96))=0</formula>
    </cfRule>
  </conditionalFormatting>
  <conditionalFormatting sqref="AP96">
    <cfRule type="expression" dxfId="7887" priority="6241" stopIfTrue="1">
      <formula>LEN(TRIM($AP$96))=0</formula>
    </cfRule>
  </conditionalFormatting>
  <conditionalFormatting sqref="AQ96">
    <cfRule type="expression" dxfId="7886" priority="6242" stopIfTrue="1">
      <formula>LEN(TRIM($AQ$96))=0</formula>
    </cfRule>
  </conditionalFormatting>
  <conditionalFormatting sqref="AR96">
    <cfRule type="expression" dxfId="7885" priority="6243" stopIfTrue="1">
      <formula>LEN(TRIM($AR$96))=0</formula>
    </cfRule>
  </conditionalFormatting>
  <conditionalFormatting sqref="AS96">
    <cfRule type="expression" dxfId="7884" priority="6244" stopIfTrue="1">
      <formula>LEN(TRIM($AS$96))=0</formula>
    </cfRule>
  </conditionalFormatting>
  <conditionalFormatting sqref="AT96">
    <cfRule type="expression" dxfId="7883" priority="6245" stopIfTrue="1">
      <formula>LEN(TRIM($AT$96))=0</formula>
    </cfRule>
  </conditionalFormatting>
  <conditionalFormatting sqref="AU96">
    <cfRule type="expression" dxfId="7882" priority="6246" stopIfTrue="1">
      <formula>LEN(TRIM($AU$96))=0</formula>
    </cfRule>
  </conditionalFormatting>
  <conditionalFormatting sqref="F97">
    <cfRule type="expression" dxfId="7881" priority="6247" stopIfTrue="1">
      <formula>LEN(TRIM($F$97))=0</formula>
    </cfRule>
  </conditionalFormatting>
  <conditionalFormatting sqref="G97">
    <cfRule type="expression" dxfId="7880" priority="6248" stopIfTrue="1">
      <formula>LEN(TRIM($G$97))=0</formula>
    </cfRule>
  </conditionalFormatting>
  <conditionalFormatting sqref="H97">
    <cfRule type="expression" dxfId="7879" priority="6249" stopIfTrue="1">
      <formula>LEN(TRIM($H$97))=0</formula>
    </cfRule>
  </conditionalFormatting>
  <conditionalFormatting sqref="I97">
    <cfRule type="expression" dxfId="7878" priority="6250" stopIfTrue="1">
      <formula>LEN(TRIM($I$97))=0</formula>
    </cfRule>
  </conditionalFormatting>
  <conditionalFormatting sqref="J97">
    <cfRule type="expression" dxfId="7877" priority="6251" stopIfTrue="1">
      <formula>LEN(TRIM($J$97))=0</formula>
    </cfRule>
  </conditionalFormatting>
  <conditionalFormatting sqref="K97">
    <cfRule type="expression" dxfId="7876" priority="6252" stopIfTrue="1">
      <formula>LEN(TRIM($K$97))=0</formula>
    </cfRule>
  </conditionalFormatting>
  <conditionalFormatting sqref="L97">
    <cfRule type="expression" dxfId="7875" priority="6253" stopIfTrue="1">
      <formula>LEN(TRIM($L$97))=0</formula>
    </cfRule>
  </conditionalFormatting>
  <conditionalFormatting sqref="M97">
    <cfRule type="expression" dxfId="7874" priority="6254" stopIfTrue="1">
      <formula>LEN(TRIM($M$97))=0</formula>
    </cfRule>
  </conditionalFormatting>
  <conditionalFormatting sqref="N97">
    <cfRule type="expression" dxfId="7873" priority="6255" stopIfTrue="1">
      <formula>LEN(TRIM($N$97))=0</formula>
    </cfRule>
  </conditionalFormatting>
  <conditionalFormatting sqref="O97">
    <cfRule type="expression" dxfId="7872" priority="6256" stopIfTrue="1">
      <formula>LEN(TRIM($O$97))=0</formula>
    </cfRule>
  </conditionalFormatting>
  <conditionalFormatting sqref="P97">
    <cfRule type="expression" dxfId="7871" priority="6257" stopIfTrue="1">
      <formula>LEN(TRIM($P$97))=0</formula>
    </cfRule>
  </conditionalFormatting>
  <conditionalFormatting sqref="Q97">
    <cfRule type="expression" dxfId="7870" priority="6258" stopIfTrue="1">
      <formula>LEN(TRIM($Q$97))=0</formula>
    </cfRule>
  </conditionalFormatting>
  <conditionalFormatting sqref="R97">
    <cfRule type="expression" dxfId="7869" priority="6259" stopIfTrue="1">
      <formula>LEN(TRIM($R$97))=0</formula>
    </cfRule>
  </conditionalFormatting>
  <conditionalFormatting sqref="S97">
    <cfRule type="expression" dxfId="7868" priority="6260" stopIfTrue="1">
      <formula>LEN(TRIM($S$97))=0</formula>
    </cfRule>
  </conditionalFormatting>
  <conditionalFormatting sqref="T97">
    <cfRule type="expression" dxfId="7867" priority="6261" stopIfTrue="1">
      <formula>LEN(TRIM($T$97))=0</formula>
    </cfRule>
  </conditionalFormatting>
  <conditionalFormatting sqref="U97">
    <cfRule type="expression" dxfId="7866" priority="6262" stopIfTrue="1">
      <formula>LEN(TRIM($U$97))=0</formula>
    </cfRule>
  </conditionalFormatting>
  <conditionalFormatting sqref="V97">
    <cfRule type="expression" dxfId="7865" priority="6263" stopIfTrue="1">
      <formula>LEN(TRIM($V$97))=0</formula>
    </cfRule>
  </conditionalFormatting>
  <conditionalFormatting sqref="W97">
    <cfRule type="expression" dxfId="7864" priority="6264" stopIfTrue="1">
      <formula>LEN(TRIM($W$97))=0</formula>
    </cfRule>
  </conditionalFormatting>
  <conditionalFormatting sqref="X97">
    <cfRule type="expression" dxfId="7863" priority="6265" stopIfTrue="1">
      <formula>LEN(TRIM($X$97))=0</formula>
    </cfRule>
  </conditionalFormatting>
  <conditionalFormatting sqref="Y97">
    <cfRule type="expression" dxfId="7862" priority="6266" stopIfTrue="1">
      <formula>LEN(TRIM($Y$97))=0</formula>
    </cfRule>
  </conditionalFormatting>
  <conditionalFormatting sqref="Z97">
    <cfRule type="expression" dxfId="7861" priority="6267" stopIfTrue="1">
      <formula>LEN(TRIM($Z$97))=0</formula>
    </cfRule>
  </conditionalFormatting>
  <conditionalFormatting sqref="AA97">
    <cfRule type="expression" dxfId="7860" priority="6268" stopIfTrue="1">
      <formula>LEN(TRIM($AA$97))=0</formula>
    </cfRule>
  </conditionalFormatting>
  <conditionalFormatting sqref="AB97">
    <cfRule type="expression" dxfId="7859" priority="6269" stopIfTrue="1">
      <formula>LEN(TRIM($AB$97))=0</formula>
    </cfRule>
  </conditionalFormatting>
  <conditionalFormatting sqref="AC97">
    <cfRule type="expression" dxfId="7858" priority="6270" stopIfTrue="1">
      <formula>LEN(TRIM($AC$97))=0</formula>
    </cfRule>
  </conditionalFormatting>
  <conditionalFormatting sqref="AD97">
    <cfRule type="expression" dxfId="7857" priority="6271" stopIfTrue="1">
      <formula>LEN(TRIM($AD$97))=0</formula>
    </cfRule>
  </conditionalFormatting>
  <conditionalFormatting sqref="AE97">
    <cfRule type="expression" dxfId="7856" priority="6272" stopIfTrue="1">
      <formula>LEN(TRIM($AE$97))=0</formula>
    </cfRule>
  </conditionalFormatting>
  <conditionalFormatting sqref="AF97">
    <cfRule type="expression" dxfId="7855" priority="6273" stopIfTrue="1">
      <formula>LEN(TRIM($AF$97))=0</formula>
    </cfRule>
  </conditionalFormatting>
  <conditionalFormatting sqref="AG97">
    <cfRule type="expression" dxfId="7854" priority="6274" stopIfTrue="1">
      <formula>LEN(TRIM($AG$97))=0</formula>
    </cfRule>
  </conditionalFormatting>
  <conditionalFormatting sqref="AH97">
    <cfRule type="expression" dxfId="7853" priority="6275" stopIfTrue="1">
      <formula>LEN(TRIM($AH$97))=0</formula>
    </cfRule>
  </conditionalFormatting>
  <conditionalFormatting sqref="AI97">
    <cfRule type="expression" dxfId="7852" priority="6276" stopIfTrue="1">
      <formula>LEN(TRIM($AI$97))=0</formula>
    </cfRule>
  </conditionalFormatting>
  <conditionalFormatting sqref="AJ97">
    <cfRule type="expression" dxfId="7851" priority="6277" stopIfTrue="1">
      <formula>LEN(TRIM($AJ$97))=0</formula>
    </cfRule>
  </conditionalFormatting>
  <conditionalFormatting sqref="AK97">
    <cfRule type="expression" dxfId="7850" priority="6278" stopIfTrue="1">
      <formula>LEN(TRIM($AK$97))=0</formula>
    </cfRule>
  </conditionalFormatting>
  <conditionalFormatting sqref="AL97">
    <cfRule type="expression" dxfId="7849" priority="6279" stopIfTrue="1">
      <formula>LEN(TRIM($AL$97))=0</formula>
    </cfRule>
  </conditionalFormatting>
  <conditionalFormatting sqref="AM97">
    <cfRule type="expression" dxfId="7848" priority="6280" stopIfTrue="1">
      <formula>LEN(TRIM($AM$97))=0</formula>
    </cfRule>
  </conditionalFormatting>
  <conditionalFormatting sqref="AN97">
    <cfRule type="expression" dxfId="7847" priority="6281" stopIfTrue="1">
      <formula>LEN(TRIM($AN$97))=0</formula>
    </cfRule>
  </conditionalFormatting>
  <conditionalFormatting sqref="AO97">
    <cfRule type="expression" dxfId="7846" priority="6282" stopIfTrue="1">
      <formula>LEN(TRIM($AO$97))=0</formula>
    </cfRule>
  </conditionalFormatting>
  <conditionalFormatting sqref="AP97">
    <cfRule type="expression" dxfId="7845" priority="6283" stopIfTrue="1">
      <formula>LEN(TRIM($AP$97))=0</formula>
    </cfRule>
  </conditionalFormatting>
  <conditionalFormatting sqref="AQ97">
    <cfRule type="expression" dxfId="7844" priority="6284" stopIfTrue="1">
      <formula>LEN(TRIM($AQ$97))=0</formula>
    </cfRule>
  </conditionalFormatting>
  <conditionalFormatting sqref="AR97">
    <cfRule type="expression" dxfId="7843" priority="6285" stopIfTrue="1">
      <formula>LEN(TRIM($AR$97))=0</formula>
    </cfRule>
  </conditionalFormatting>
  <conditionalFormatting sqref="AS97">
    <cfRule type="expression" dxfId="7842" priority="6286" stopIfTrue="1">
      <formula>LEN(TRIM($AS$97))=0</formula>
    </cfRule>
  </conditionalFormatting>
  <conditionalFormatting sqref="AT97">
    <cfRule type="expression" dxfId="7841" priority="6287" stopIfTrue="1">
      <formula>LEN(TRIM($AT$97))=0</formula>
    </cfRule>
  </conditionalFormatting>
  <conditionalFormatting sqref="AU97">
    <cfRule type="expression" dxfId="7840" priority="6288" stopIfTrue="1">
      <formula>LEN(TRIM($AU$97))=0</formula>
    </cfRule>
  </conditionalFormatting>
  <conditionalFormatting sqref="F98">
    <cfRule type="expression" dxfId="7839" priority="6289" stopIfTrue="1">
      <formula>LEN(TRIM($F$98))=0</formula>
    </cfRule>
  </conditionalFormatting>
  <conditionalFormatting sqref="G98">
    <cfRule type="expression" dxfId="7838" priority="6290" stopIfTrue="1">
      <formula>LEN(TRIM($G$98))=0</formula>
    </cfRule>
  </conditionalFormatting>
  <conditionalFormatting sqref="H98">
    <cfRule type="expression" dxfId="7837" priority="6291" stopIfTrue="1">
      <formula>LEN(TRIM($H$98))=0</formula>
    </cfRule>
  </conditionalFormatting>
  <conditionalFormatting sqref="I98">
    <cfRule type="expression" dxfId="7836" priority="6292" stopIfTrue="1">
      <formula>LEN(TRIM($I$98))=0</formula>
    </cfRule>
  </conditionalFormatting>
  <conditionalFormatting sqref="J98">
    <cfRule type="expression" dxfId="7835" priority="6293" stopIfTrue="1">
      <formula>LEN(TRIM($J$98))=0</formula>
    </cfRule>
  </conditionalFormatting>
  <conditionalFormatting sqref="K98">
    <cfRule type="expression" dxfId="7834" priority="6294" stopIfTrue="1">
      <formula>LEN(TRIM($K$98))=0</formula>
    </cfRule>
  </conditionalFormatting>
  <conditionalFormatting sqref="L98">
    <cfRule type="expression" dxfId="7833" priority="6295" stopIfTrue="1">
      <formula>LEN(TRIM($L$98))=0</formula>
    </cfRule>
  </conditionalFormatting>
  <conditionalFormatting sqref="M98">
    <cfRule type="expression" dxfId="7832" priority="6296" stopIfTrue="1">
      <formula>LEN(TRIM($M$98))=0</formula>
    </cfRule>
  </conditionalFormatting>
  <conditionalFormatting sqref="N98">
    <cfRule type="expression" dxfId="7831" priority="6297" stopIfTrue="1">
      <formula>LEN(TRIM($N$98))=0</formula>
    </cfRule>
  </conditionalFormatting>
  <conditionalFormatting sqref="O98">
    <cfRule type="expression" dxfId="7830" priority="6298" stopIfTrue="1">
      <formula>LEN(TRIM($O$98))=0</formula>
    </cfRule>
  </conditionalFormatting>
  <conditionalFormatting sqref="P98">
    <cfRule type="expression" dxfId="7829" priority="6299" stopIfTrue="1">
      <formula>LEN(TRIM($P$98))=0</formula>
    </cfRule>
  </conditionalFormatting>
  <conditionalFormatting sqref="Q98">
    <cfRule type="expression" dxfId="7828" priority="6300" stopIfTrue="1">
      <formula>LEN(TRIM($Q$98))=0</formula>
    </cfRule>
  </conditionalFormatting>
  <conditionalFormatting sqref="R98">
    <cfRule type="expression" dxfId="7827" priority="6301" stopIfTrue="1">
      <formula>LEN(TRIM($R$98))=0</formula>
    </cfRule>
  </conditionalFormatting>
  <conditionalFormatting sqref="S98">
    <cfRule type="expression" dxfId="7826" priority="6302" stopIfTrue="1">
      <formula>LEN(TRIM($S$98))=0</formula>
    </cfRule>
  </conditionalFormatting>
  <conditionalFormatting sqref="T98">
    <cfRule type="expression" dxfId="7825" priority="6303" stopIfTrue="1">
      <formula>LEN(TRIM($T$98))=0</formula>
    </cfRule>
  </conditionalFormatting>
  <conditionalFormatting sqref="U98">
    <cfRule type="expression" dxfId="7824" priority="6304" stopIfTrue="1">
      <formula>LEN(TRIM($U$98))=0</formula>
    </cfRule>
  </conditionalFormatting>
  <conditionalFormatting sqref="V98">
    <cfRule type="expression" dxfId="7823" priority="6305" stopIfTrue="1">
      <formula>LEN(TRIM($V$98))=0</formula>
    </cfRule>
  </conditionalFormatting>
  <conditionalFormatting sqref="W98">
    <cfRule type="expression" dxfId="7822" priority="6306" stopIfTrue="1">
      <formula>LEN(TRIM($W$98))=0</formula>
    </cfRule>
  </conditionalFormatting>
  <conditionalFormatting sqref="X98">
    <cfRule type="expression" dxfId="7821" priority="6307" stopIfTrue="1">
      <formula>LEN(TRIM($X$98))=0</formula>
    </cfRule>
  </conditionalFormatting>
  <conditionalFormatting sqref="Y98">
    <cfRule type="expression" dxfId="7820" priority="6308" stopIfTrue="1">
      <formula>LEN(TRIM($Y$98))=0</formula>
    </cfRule>
  </conditionalFormatting>
  <conditionalFormatting sqref="Z98">
    <cfRule type="expression" dxfId="7819" priority="6309" stopIfTrue="1">
      <formula>LEN(TRIM($Z$98))=0</formula>
    </cfRule>
  </conditionalFormatting>
  <conditionalFormatting sqref="AA98">
    <cfRule type="expression" dxfId="7818" priority="6310" stopIfTrue="1">
      <formula>LEN(TRIM($AA$98))=0</formula>
    </cfRule>
  </conditionalFormatting>
  <conditionalFormatting sqref="AB98">
    <cfRule type="expression" dxfId="7817" priority="6311" stopIfTrue="1">
      <formula>LEN(TRIM($AB$98))=0</formula>
    </cfRule>
  </conditionalFormatting>
  <conditionalFormatting sqref="AC98">
    <cfRule type="expression" dxfId="7816" priority="6312" stopIfTrue="1">
      <formula>LEN(TRIM($AC$98))=0</formula>
    </cfRule>
  </conditionalFormatting>
  <conditionalFormatting sqref="AD98">
    <cfRule type="expression" dxfId="7815" priority="6313" stopIfTrue="1">
      <formula>LEN(TRIM($AD$98))=0</formula>
    </cfRule>
  </conditionalFormatting>
  <conditionalFormatting sqref="AE98">
    <cfRule type="expression" dxfId="7814" priority="6314" stopIfTrue="1">
      <formula>LEN(TRIM($AE$98))=0</formula>
    </cfRule>
  </conditionalFormatting>
  <conditionalFormatting sqref="AF98">
    <cfRule type="expression" dxfId="7813" priority="6315" stopIfTrue="1">
      <formula>LEN(TRIM($AF$98))=0</formula>
    </cfRule>
  </conditionalFormatting>
  <conditionalFormatting sqref="AG98">
    <cfRule type="expression" dxfId="7812" priority="6316" stopIfTrue="1">
      <formula>LEN(TRIM($AG$98))=0</formula>
    </cfRule>
  </conditionalFormatting>
  <conditionalFormatting sqref="AH98">
    <cfRule type="expression" dxfId="7811" priority="6317" stopIfTrue="1">
      <formula>LEN(TRIM($AH$98))=0</formula>
    </cfRule>
  </conditionalFormatting>
  <conditionalFormatting sqref="AI98">
    <cfRule type="expression" dxfId="7810" priority="6318" stopIfTrue="1">
      <formula>LEN(TRIM($AI$98))=0</formula>
    </cfRule>
  </conditionalFormatting>
  <conditionalFormatting sqref="AJ98">
    <cfRule type="expression" dxfId="7809" priority="6319" stopIfTrue="1">
      <formula>LEN(TRIM($AJ$98))=0</formula>
    </cfRule>
  </conditionalFormatting>
  <conditionalFormatting sqref="AK98">
    <cfRule type="expression" dxfId="7808" priority="6320" stopIfTrue="1">
      <formula>LEN(TRIM($AK$98))=0</formula>
    </cfRule>
  </conditionalFormatting>
  <conditionalFormatting sqref="AL98">
    <cfRule type="expression" dxfId="7807" priority="6321" stopIfTrue="1">
      <formula>LEN(TRIM($AL$98))=0</formula>
    </cfRule>
  </conditionalFormatting>
  <conditionalFormatting sqref="AM98">
    <cfRule type="expression" dxfId="7806" priority="6322" stopIfTrue="1">
      <formula>LEN(TRIM($AM$98))=0</formula>
    </cfRule>
  </conditionalFormatting>
  <conditionalFormatting sqref="AN98">
    <cfRule type="expression" dxfId="7805" priority="6323" stopIfTrue="1">
      <formula>LEN(TRIM($AN$98))=0</formula>
    </cfRule>
  </conditionalFormatting>
  <conditionalFormatting sqref="AO98">
    <cfRule type="expression" dxfId="7804" priority="6324" stopIfTrue="1">
      <formula>LEN(TRIM($AO$98))=0</formula>
    </cfRule>
  </conditionalFormatting>
  <conditionalFormatting sqref="AP98">
    <cfRule type="expression" dxfId="7803" priority="6325" stopIfTrue="1">
      <formula>LEN(TRIM($AP$98))=0</formula>
    </cfRule>
  </conditionalFormatting>
  <conditionalFormatting sqref="AQ98">
    <cfRule type="expression" dxfId="7802" priority="6326" stopIfTrue="1">
      <formula>LEN(TRIM($AQ$98))=0</formula>
    </cfRule>
  </conditionalFormatting>
  <conditionalFormatting sqref="AR98">
    <cfRule type="expression" dxfId="7801" priority="6327" stopIfTrue="1">
      <formula>LEN(TRIM($AR$98))=0</formula>
    </cfRule>
  </conditionalFormatting>
  <conditionalFormatting sqref="AS98">
    <cfRule type="expression" dxfId="7800" priority="6328" stopIfTrue="1">
      <formula>LEN(TRIM($AS$98))=0</formula>
    </cfRule>
  </conditionalFormatting>
  <conditionalFormatting sqref="AT98">
    <cfRule type="expression" dxfId="7799" priority="6329" stopIfTrue="1">
      <formula>LEN(TRIM($AT$98))=0</formula>
    </cfRule>
  </conditionalFormatting>
  <conditionalFormatting sqref="AU98">
    <cfRule type="expression" dxfId="7798" priority="6330" stopIfTrue="1">
      <formula>LEN(TRIM($AU$98))=0</formula>
    </cfRule>
  </conditionalFormatting>
  <conditionalFormatting sqref="T99">
    <cfRule type="expression" dxfId="7797" priority="6331" stopIfTrue="1">
      <formula>LEN(TRIM($T$99))=0</formula>
    </cfRule>
  </conditionalFormatting>
  <conditionalFormatting sqref="U99">
    <cfRule type="expression" dxfId="7796" priority="6332" stopIfTrue="1">
      <formula>LEN(TRIM($U$99))=0</formula>
    </cfRule>
  </conditionalFormatting>
  <conditionalFormatting sqref="V99">
    <cfRule type="expression" dxfId="7795" priority="6333" stopIfTrue="1">
      <formula>LEN(TRIM($V$99))=0</formula>
    </cfRule>
  </conditionalFormatting>
  <conditionalFormatting sqref="W99">
    <cfRule type="expression" dxfId="7794" priority="6334" stopIfTrue="1">
      <formula>LEN(TRIM($W$99))=0</formula>
    </cfRule>
  </conditionalFormatting>
  <conditionalFormatting sqref="X99">
    <cfRule type="expression" dxfId="7793" priority="6335" stopIfTrue="1">
      <formula>LEN(TRIM($X$99))=0</formula>
    </cfRule>
  </conditionalFormatting>
  <conditionalFormatting sqref="Y99">
    <cfRule type="expression" dxfId="7792" priority="6336" stopIfTrue="1">
      <formula>LEN(TRIM($Y$99))=0</formula>
    </cfRule>
  </conditionalFormatting>
  <conditionalFormatting sqref="Z99">
    <cfRule type="expression" dxfId="7791" priority="6337" stopIfTrue="1">
      <formula>LEN(TRIM($Z$99))=0</formula>
    </cfRule>
  </conditionalFormatting>
  <conditionalFormatting sqref="AA99">
    <cfRule type="expression" dxfId="7790" priority="6338" stopIfTrue="1">
      <formula>LEN(TRIM($AA$99))=0</formula>
    </cfRule>
  </conditionalFormatting>
  <conditionalFormatting sqref="AB99">
    <cfRule type="expression" dxfId="7789" priority="6339" stopIfTrue="1">
      <formula>LEN(TRIM($AB$99))=0</formula>
    </cfRule>
  </conditionalFormatting>
  <conditionalFormatting sqref="AC99">
    <cfRule type="expression" dxfId="7788" priority="6340" stopIfTrue="1">
      <formula>LEN(TRIM($AC$99))=0</formula>
    </cfRule>
  </conditionalFormatting>
  <conditionalFormatting sqref="AD99">
    <cfRule type="expression" dxfId="7787" priority="6341" stopIfTrue="1">
      <formula>LEN(TRIM($AD$99))=0</formula>
    </cfRule>
  </conditionalFormatting>
  <conditionalFormatting sqref="AE99">
    <cfRule type="expression" dxfId="7786" priority="6342" stopIfTrue="1">
      <formula>LEN(TRIM($AE$99))=0</formula>
    </cfRule>
  </conditionalFormatting>
  <conditionalFormatting sqref="AF99">
    <cfRule type="expression" dxfId="7785" priority="6343" stopIfTrue="1">
      <formula>LEN(TRIM($AF$99))=0</formula>
    </cfRule>
  </conditionalFormatting>
  <conditionalFormatting sqref="AG99">
    <cfRule type="expression" dxfId="7784" priority="6344" stopIfTrue="1">
      <formula>LEN(TRIM($AG$99))=0</formula>
    </cfRule>
  </conditionalFormatting>
  <dataValidations count="1">
    <dataValidation type="whole" allowBlank="1" showErrorMessage="1" errorTitle="Input error" error="Enter a whole number." sqref="F14:AU14 F17:AU20 F22:AU25 F29:AU29 F31:AU34 T35:AG35 F37:AU38 F40:AU40 F46:AU46 F49:AU52 F54:AU57 F61:AU61 F63:AU66 T67:AG67 F69:AU70 F72:AU72 F95:AU98 T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702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18"/>
      <c r="Z14" s="279">
        <v>0</v>
      </c>
      <c r="AA14" s="18"/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18"/>
      <c r="AN14" s="279">
        <v>0</v>
      </c>
      <c r="AO14" s="18"/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18"/>
      <c r="Z17" s="279">
        <v>0</v>
      </c>
      <c r="AA17" s="18"/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18"/>
      <c r="AN17" s="279">
        <v>0</v>
      </c>
      <c r="AO17" s="18"/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18"/>
      <c r="Z18" s="279">
        <v>0</v>
      </c>
      <c r="AA18" s="18"/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18"/>
      <c r="AN18" s="279">
        <v>0</v>
      </c>
      <c r="AO18" s="18"/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18"/>
      <c r="Z19" s="279">
        <v>0</v>
      </c>
      <c r="AA19" s="18"/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18"/>
      <c r="AN19" s="279">
        <v>0</v>
      </c>
      <c r="AO19" s="18"/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18"/>
      <c r="Z20" s="279">
        <v>0</v>
      </c>
      <c r="AA20" s="18"/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18"/>
      <c r="AN20" s="279">
        <v>0</v>
      </c>
      <c r="AO20" s="18"/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18"/>
      <c r="Z22" s="279">
        <v>0</v>
      </c>
      <c r="AA22" s="18"/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18"/>
      <c r="AN22" s="279">
        <v>0</v>
      </c>
      <c r="AO22" s="18"/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18"/>
      <c r="Z23" s="279">
        <v>0</v>
      </c>
      <c r="AA23" s="18"/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18"/>
      <c r="AN23" s="279">
        <v>0</v>
      </c>
      <c r="AO23" s="18"/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18"/>
      <c r="Z24" s="279">
        <v>0</v>
      </c>
      <c r="AA24" s="18"/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18"/>
      <c r="AN24" s="279">
        <v>0</v>
      </c>
      <c r="AO24" s="18"/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18"/>
      <c r="Z25" s="279">
        <v>0</v>
      </c>
      <c r="AA25" s="18"/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18"/>
      <c r="AN25" s="279">
        <v>0</v>
      </c>
      <c r="AO25" s="18"/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9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55000000000000004">
      <c r="A29" s="91" t="str">
        <f t="shared" si="19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18"/>
      <c r="Z29" s="279">
        <v>0</v>
      </c>
      <c r="AA29" s="18"/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18"/>
      <c r="AN29" s="279">
        <v>0</v>
      </c>
      <c r="AO29" s="18"/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19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55000000000000004">
      <c r="A31" s="91" t="str">
        <f t="shared" si="19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18"/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18"/>
      <c r="Z31" s="279">
        <v>0</v>
      </c>
      <c r="AA31" s="18"/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18"/>
      <c r="AN31" s="279">
        <v>0</v>
      </c>
      <c r="AO31" s="18"/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19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18"/>
      <c r="Z32" s="279">
        <v>0</v>
      </c>
      <c r="AA32" s="18"/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18"/>
      <c r="AN32" s="279">
        <v>0</v>
      </c>
      <c r="AO32" s="18"/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19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18"/>
      <c r="Z33" s="279">
        <v>0</v>
      </c>
      <c r="AA33" s="18"/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18"/>
      <c r="AN33" s="279">
        <v>0</v>
      </c>
      <c r="AO33" s="18"/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19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18"/>
      <c r="Z34" s="279">
        <v>0</v>
      </c>
      <c r="AA34" s="18"/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18"/>
      <c r="AN34" s="279">
        <v>0</v>
      </c>
      <c r="AO34" s="18"/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19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18"/>
      <c r="Z35" s="279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9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55000000000000004">
      <c r="A37" s="91" t="str">
        <f t="shared" si="19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18"/>
      <c r="Z37" s="279">
        <v>0</v>
      </c>
      <c r="AA37" s="18"/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18"/>
      <c r="AN37" s="279">
        <v>0</v>
      </c>
      <c r="AO37" s="18"/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19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18"/>
      <c r="Z38" s="279">
        <v>0</v>
      </c>
      <c r="AA38" s="18"/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18"/>
      <c r="AN38" s="279">
        <v>0</v>
      </c>
      <c r="AO38" s="18"/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18"/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18"/>
      <c r="Z40" s="279">
        <v>0</v>
      </c>
      <c r="AA40" s="18"/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18"/>
      <c r="AN40" s="279">
        <v>0</v>
      </c>
      <c r="AO40" s="18"/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18"/>
      <c r="Z46" s="279">
        <v>0</v>
      </c>
      <c r="AA46" s="18"/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18"/>
      <c r="AN46" s="279">
        <v>0</v>
      </c>
      <c r="AO46" s="18"/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55000000000000004">
      <c r="A49" s="90" t="str">
        <f t="shared" si="7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18"/>
      <c r="Z49" s="279">
        <v>0</v>
      </c>
      <c r="AA49" s="18"/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18"/>
      <c r="AN49" s="279">
        <v>0</v>
      </c>
      <c r="AO49" s="18"/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7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18"/>
      <c r="Z50" s="279">
        <v>0</v>
      </c>
      <c r="AA50" s="18"/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18"/>
      <c r="AN50" s="279">
        <v>0</v>
      </c>
      <c r="AO50" s="18"/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7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18"/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18"/>
      <c r="Z51" s="279">
        <v>0</v>
      </c>
      <c r="AA51" s="18"/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18"/>
      <c r="AN51" s="279">
        <v>0</v>
      </c>
      <c r="AO51" s="18"/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7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18"/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18"/>
      <c r="Z52" s="279">
        <v>0</v>
      </c>
      <c r="AA52" s="18"/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18"/>
      <c r="AN52" s="279">
        <v>0</v>
      </c>
      <c r="AO52" s="18"/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7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55000000000000004">
      <c r="A54" s="90" t="str">
        <f t="shared" si="7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18"/>
      <c r="Z54" s="279">
        <v>0</v>
      </c>
      <c r="AA54" s="18"/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18"/>
      <c r="AN54" s="279">
        <v>0</v>
      </c>
      <c r="AO54" s="18"/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7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18"/>
      <c r="Z55" s="279">
        <v>0</v>
      </c>
      <c r="AA55" s="18"/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18"/>
      <c r="AN55" s="279">
        <v>0</v>
      </c>
      <c r="AO55" s="18"/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7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18"/>
      <c r="Z56" s="279">
        <v>0</v>
      </c>
      <c r="AA56" s="18"/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18"/>
      <c r="AN56" s="279">
        <v>0</v>
      </c>
      <c r="AO56" s="18"/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7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18"/>
      <c r="Z57" s="279">
        <v>0</v>
      </c>
      <c r="AA57" s="18"/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18"/>
      <c r="AN57" s="279">
        <v>0</v>
      </c>
      <c r="AO57" s="18"/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7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55000000000000004">
      <c r="A61" s="90" t="str">
        <f t="shared" si="7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18"/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18"/>
      <c r="Z61" s="279">
        <v>0</v>
      </c>
      <c r="AA61" s="18"/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18"/>
      <c r="AN61" s="279">
        <v>0</v>
      </c>
      <c r="AO61" s="18"/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7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55000000000000004">
      <c r="A63" s="90" t="str">
        <f t="shared" si="7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18"/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18"/>
      <c r="Z63" s="279">
        <v>0</v>
      </c>
      <c r="AA63" s="18"/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18"/>
      <c r="AN63" s="279">
        <v>0</v>
      </c>
      <c r="AO63" s="18"/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7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18"/>
      <c r="Z64" s="279">
        <v>0</v>
      </c>
      <c r="AA64" s="18"/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18"/>
      <c r="AN64" s="279">
        <v>0</v>
      </c>
      <c r="AO64" s="18"/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7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18"/>
      <c r="Z65" s="279">
        <v>0</v>
      </c>
      <c r="AA65" s="18"/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18"/>
      <c r="AN65" s="279">
        <v>0</v>
      </c>
      <c r="AO65" s="18"/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7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18"/>
      <c r="Z66" s="279">
        <v>0</v>
      </c>
      <c r="AA66" s="18"/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18"/>
      <c r="AN66" s="279">
        <v>0</v>
      </c>
      <c r="AO66" s="18"/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7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18"/>
      <c r="Z67" s="279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55000000000000004">
      <c r="A69" s="90" t="str">
        <f t="shared" si="7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18"/>
      <c r="Z69" s="279">
        <v>0</v>
      </c>
      <c r="AA69" s="18"/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18"/>
      <c r="AN69" s="279">
        <v>0</v>
      </c>
      <c r="AO69" s="18"/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7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18"/>
      <c r="Z70" s="279">
        <v>0</v>
      </c>
      <c r="AA70" s="18"/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18"/>
      <c r="AN70" s="279">
        <v>0</v>
      </c>
      <c r="AO70" s="18"/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18"/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18"/>
      <c r="Z72" s="279">
        <v>0</v>
      </c>
      <c r="AA72" s="18"/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18"/>
      <c r="AN72" s="279">
        <v>0</v>
      </c>
      <c r="AO72" s="18"/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55000000000000004">
      <c r="A81" s="90" t="str">
        <f t="shared" si="184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4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4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4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4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55000000000000004">
      <c r="A86" s="90" t="str">
        <f t="shared" si="184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4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4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4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4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55000000000000004">
      <c r="A93" s="90" t="str">
        <f t="shared" si="204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4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55000000000000004">
      <c r="A95" s="90" t="str">
        <f t="shared" si="204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18"/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18"/>
      <c r="Z95" s="279">
        <v>0</v>
      </c>
      <c r="AA95" s="18"/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18"/>
      <c r="AN95" s="279">
        <v>0</v>
      </c>
      <c r="AO95" s="18"/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04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18"/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18"/>
      <c r="Z96" s="279">
        <v>0</v>
      </c>
      <c r="AA96" s="18"/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18"/>
      <c r="AN96" s="279">
        <v>0</v>
      </c>
      <c r="AO96" s="18"/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04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18"/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18"/>
      <c r="Z97" s="279">
        <v>0</v>
      </c>
      <c r="AA97" s="18"/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18"/>
      <c r="AN97" s="279">
        <v>0</v>
      </c>
      <c r="AO97" s="18"/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04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18"/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18"/>
      <c r="Z98" s="279">
        <v>0</v>
      </c>
      <c r="AA98" s="18"/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18"/>
      <c r="AN98" s="279">
        <v>0</v>
      </c>
      <c r="AO98" s="18"/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04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4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4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4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Qzra6I+s+oMpXqHAS8kbt2eKOHoWiZmKxYiO4Tfm1ps=" saltValue="gnpykLMtxP/5R8+d+RC0E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7783" priority="1242">
      <formula>NOT(F42=0)</formula>
    </cfRule>
  </conditionalFormatting>
  <conditionalFormatting sqref="H42">
    <cfRule type="expression" dxfId="7782" priority="1241">
      <formula>NOT(H42=0)</formula>
    </cfRule>
  </conditionalFormatting>
  <conditionalFormatting sqref="L42">
    <cfRule type="expression" dxfId="7781" priority="1240">
      <formula>NOT(L42=0)</formula>
    </cfRule>
  </conditionalFormatting>
  <conditionalFormatting sqref="K42 N42 Q42 S42">
    <cfRule type="expression" dxfId="7780" priority="1186">
      <formula>NOT(K42=0)</formula>
    </cfRule>
  </conditionalFormatting>
  <conditionalFormatting sqref="I42:J42">
    <cfRule type="expression" dxfId="7779" priority="1140">
      <formula>NOT(I42=0)</formula>
    </cfRule>
  </conditionalFormatting>
  <conditionalFormatting sqref="G42">
    <cfRule type="expression" dxfId="7778" priority="1110">
      <formula>NOT(G42=0)</formula>
    </cfRule>
  </conditionalFormatting>
  <conditionalFormatting sqref="I74:J74">
    <cfRule type="expression" dxfId="7777" priority="896">
      <formula>NOT(I74=0)</formula>
    </cfRule>
  </conditionalFormatting>
  <conditionalFormatting sqref="F74">
    <cfRule type="expression" dxfId="7776" priority="908">
      <formula>NOT(F74=0)</formula>
    </cfRule>
  </conditionalFormatting>
  <conditionalFormatting sqref="H74">
    <cfRule type="expression" dxfId="7775" priority="907">
      <formula>NOT(H74=0)</formula>
    </cfRule>
  </conditionalFormatting>
  <conditionalFormatting sqref="L74">
    <cfRule type="expression" dxfId="7774" priority="906">
      <formula>NOT(L74=0)</formula>
    </cfRule>
  </conditionalFormatting>
  <conditionalFormatting sqref="K74 N74 Q74 S74">
    <cfRule type="expression" dxfId="7773" priority="905">
      <formula>NOT(K74=0)</formula>
    </cfRule>
  </conditionalFormatting>
  <conditionalFormatting sqref="G74">
    <cfRule type="expression" dxfId="7772" priority="887">
      <formula>NOT(G74=0)</formula>
    </cfRule>
  </conditionalFormatting>
  <conditionalFormatting sqref="T42">
    <cfRule type="expression" dxfId="7771" priority="543">
      <formula>NOT(T42=0)</formula>
    </cfRule>
  </conditionalFormatting>
  <conditionalFormatting sqref="V42">
    <cfRule type="expression" dxfId="7770" priority="542">
      <formula>NOT(V42=0)</formula>
    </cfRule>
  </conditionalFormatting>
  <conditionalFormatting sqref="Z42">
    <cfRule type="expression" dxfId="7769" priority="541">
      <formula>NOT(Z42=0)</formula>
    </cfRule>
  </conditionalFormatting>
  <conditionalFormatting sqref="Y42 AB42 AE42 AG42">
    <cfRule type="expression" dxfId="7768" priority="540">
      <formula>NOT(Y42=0)</formula>
    </cfRule>
  </conditionalFormatting>
  <conditionalFormatting sqref="W42:X42">
    <cfRule type="expression" dxfId="7767" priority="531">
      <formula>NOT(W42=0)</formula>
    </cfRule>
  </conditionalFormatting>
  <conditionalFormatting sqref="U42">
    <cfRule type="expression" dxfId="7766" priority="522">
      <formula>NOT(U42=0)</formula>
    </cfRule>
  </conditionalFormatting>
  <conditionalFormatting sqref="W74:X74">
    <cfRule type="expression" dxfId="7765" priority="474">
      <formula>NOT(W74=0)</formula>
    </cfRule>
  </conditionalFormatting>
  <conditionalFormatting sqref="T74">
    <cfRule type="expression" dxfId="7764" priority="486">
      <formula>NOT(T74=0)</formula>
    </cfRule>
  </conditionalFormatting>
  <conditionalFormatting sqref="V74">
    <cfRule type="expression" dxfId="7763" priority="485">
      <formula>NOT(V74=0)</formula>
    </cfRule>
  </conditionalFormatting>
  <conditionalFormatting sqref="Z74">
    <cfRule type="expression" dxfId="7762" priority="484">
      <formula>NOT(Z74=0)</formula>
    </cfRule>
  </conditionalFormatting>
  <conditionalFormatting sqref="Y74 AB74 AE74 AG74">
    <cfRule type="expression" dxfId="7761" priority="483">
      <formula>NOT(Y74=0)</formula>
    </cfRule>
  </conditionalFormatting>
  <conditionalFormatting sqref="U74">
    <cfRule type="expression" dxfId="7760" priority="465">
      <formula>NOT(U74=0)</formula>
    </cfRule>
  </conditionalFormatting>
  <conditionalFormatting sqref="AH42">
    <cfRule type="expression" dxfId="7759" priority="419">
      <formula>NOT(AH42=0)</formula>
    </cfRule>
  </conditionalFormatting>
  <conditionalFormatting sqref="AJ42">
    <cfRule type="expression" dxfId="7758" priority="418">
      <formula>NOT(AJ42=0)</formula>
    </cfRule>
  </conditionalFormatting>
  <conditionalFormatting sqref="AN42">
    <cfRule type="expression" dxfId="7757" priority="417">
      <formula>NOT(AN42=0)</formula>
    </cfRule>
  </conditionalFormatting>
  <conditionalFormatting sqref="AM42 AP42 AS42 AU42">
    <cfRule type="expression" dxfId="7756" priority="416">
      <formula>NOT(AM42=0)</formula>
    </cfRule>
  </conditionalFormatting>
  <conditionalFormatting sqref="AK42:AL42">
    <cfRule type="expression" dxfId="7755" priority="407">
      <formula>NOT(AK42=0)</formula>
    </cfRule>
  </conditionalFormatting>
  <conditionalFormatting sqref="AI42">
    <cfRule type="expression" dxfId="7754" priority="398">
      <formula>NOT(AI42=0)</formula>
    </cfRule>
  </conditionalFormatting>
  <conditionalFormatting sqref="AK74:AL74">
    <cfRule type="expression" dxfId="7753" priority="350">
      <formula>NOT(AK74=0)</formula>
    </cfRule>
  </conditionalFormatting>
  <conditionalFormatting sqref="AH74">
    <cfRule type="expression" dxfId="7752" priority="362">
      <formula>NOT(AH74=0)</formula>
    </cfRule>
  </conditionalFormatting>
  <conditionalFormatting sqref="AJ74">
    <cfRule type="expression" dxfId="7751" priority="361">
      <formula>NOT(AJ74=0)</formula>
    </cfRule>
  </conditionalFormatting>
  <conditionalFormatting sqref="AN74">
    <cfRule type="expression" dxfId="7750" priority="360">
      <formula>NOT(AN74=0)</formula>
    </cfRule>
  </conditionalFormatting>
  <conditionalFormatting sqref="AM74 AP74 AS74 AU74">
    <cfRule type="expression" dxfId="7749" priority="359">
      <formula>NOT(AM74=0)</formula>
    </cfRule>
  </conditionalFormatting>
  <conditionalFormatting sqref="AI74">
    <cfRule type="expression" dxfId="7748" priority="341">
      <formula>NOT(AI74=0)</formula>
    </cfRule>
  </conditionalFormatting>
  <conditionalFormatting sqref="O42:P42">
    <cfRule type="expression" dxfId="7747" priority="319">
      <formula>NOT(O42=0)</formula>
    </cfRule>
  </conditionalFormatting>
  <conditionalFormatting sqref="O74:P74">
    <cfRule type="expression" dxfId="7746" priority="318">
      <formula>NOT(O74=0)</formula>
    </cfRule>
  </conditionalFormatting>
  <conditionalFormatting sqref="R42">
    <cfRule type="expression" dxfId="7745" priority="317">
      <formula>NOT(R42=0)</formula>
    </cfRule>
  </conditionalFormatting>
  <conditionalFormatting sqref="R74">
    <cfRule type="expression" dxfId="7744" priority="316">
      <formula>NOT(R74=0)</formula>
    </cfRule>
  </conditionalFormatting>
  <conditionalFormatting sqref="AC42:AD42">
    <cfRule type="expression" dxfId="7743" priority="315">
      <formula>NOT(AC42=0)</formula>
    </cfRule>
  </conditionalFormatting>
  <conditionalFormatting sqref="AC74:AD74">
    <cfRule type="expression" dxfId="7742" priority="314">
      <formula>NOT(AC74=0)</formula>
    </cfRule>
  </conditionalFormatting>
  <conditionalFormatting sqref="AF42">
    <cfRule type="expression" dxfId="7741" priority="313">
      <formula>NOT(AF42=0)</formula>
    </cfRule>
  </conditionalFormatting>
  <conditionalFormatting sqref="AF74">
    <cfRule type="expression" dxfId="7740" priority="312">
      <formula>NOT(AF74=0)</formula>
    </cfRule>
  </conditionalFormatting>
  <conditionalFormatting sqref="AQ42:AR42">
    <cfRule type="expression" dxfId="7739" priority="311">
      <formula>NOT(AQ42=0)</formula>
    </cfRule>
  </conditionalFormatting>
  <conditionalFormatting sqref="AQ74:AR74">
    <cfRule type="expression" dxfId="7738" priority="310">
      <formula>NOT(AQ74=0)</formula>
    </cfRule>
  </conditionalFormatting>
  <conditionalFormatting sqref="AT42">
    <cfRule type="expression" dxfId="7737" priority="309">
      <formula>NOT(AT42=0)</formula>
    </cfRule>
  </conditionalFormatting>
  <conditionalFormatting sqref="AT74">
    <cfRule type="expression" dxfId="7736" priority="308">
      <formula>NOT(AT74=0)</formula>
    </cfRule>
  </conditionalFormatting>
  <conditionalFormatting sqref="F75">
    <cfRule type="expression" dxfId="7735" priority="136">
      <formula>F74=0</formula>
    </cfRule>
  </conditionalFormatting>
  <conditionalFormatting sqref="G75:L75 N75:Z75 AB75:AN75 AP75:AU75">
    <cfRule type="expression" dxfId="7734" priority="135">
      <formula>G74=0</formula>
    </cfRule>
  </conditionalFormatting>
  <conditionalFormatting sqref="F43">
    <cfRule type="expression" dxfId="7733" priority="134">
      <formula>F42=0</formula>
    </cfRule>
  </conditionalFormatting>
  <conditionalFormatting sqref="G43:L43 N43:Z43 AB43:AN43 AP43:AU43">
    <cfRule type="expression" dxfId="7732" priority="133">
      <formula>G42=0</formula>
    </cfRule>
  </conditionalFormatting>
  <conditionalFormatting sqref="M42">
    <cfRule type="expression" dxfId="7731" priority="48">
      <formula>NOT(M42=0)</formula>
    </cfRule>
  </conditionalFormatting>
  <conditionalFormatting sqref="M74">
    <cfRule type="expression" dxfId="7730" priority="47">
      <formula>NOT(M74=0)</formula>
    </cfRule>
  </conditionalFormatting>
  <conditionalFormatting sqref="M75">
    <cfRule type="expression" dxfId="7729" priority="46">
      <formula>M74=0</formula>
    </cfRule>
  </conditionalFormatting>
  <conditionalFormatting sqref="M43">
    <cfRule type="expression" dxfId="7728" priority="45">
      <formula>M42=0</formula>
    </cfRule>
  </conditionalFormatting>
  <conditionalFormatting sqref="AA42">
    <cfRule type="expression" dxfId="7727" priority="44">
      <formula>NOT(AA42=0)</formula>
    </cfRule>
  </conditionalFormatting>
  <conditionalFormatting sqref="AA74">
    <cfRule type="expression" dxfId="7726" priority="43">
      <formula>NOT(AA74=0)</formula>
    </cfRule>
  </conditionalFormatting>
  <conditionalFormatting sqref="AA75">
    <cfRule type="expression" dxfId="7725" priority="42">
      <formula>AA74=0</formula>
    </cfRule>
  </conditionalFormatting>
  <conditionalFormatting sqref="AA43">
    <cfRule type="expression" dxfId="7724" priority="41">
      <formula>AA42=0</formula>
    </cfRule>
  </conditionalFormatting>
  <conditionalFormatting sqref="AO42">
    <cfRule type="expression" dxfId="7723" priority="40">
      <formula>NOT(AO42=0)</formula>
    </cfRule>
  </conditionalFormatting>
  <conditionalFormatting sqref="AO74">
    <cfRule type="expression" dxfId="7722" priority="39">
      <formula>NOT(AO74=0)</formula>
    </cfRule>
  </conditionalFormatting>
  <conditionalFormatting sqref="AO75">
    <cfRule type="expression" dxfId="7721" priority="38">
      <formula>AO74=0</formula>
    </cfRule>
  </conditionalFormatting>
  <conditionalFormatting sqref="AO43">
    <cfRule type="expression" dxfId="7720" priority="37">
      <formula>AO42=0</formula>
    </cfRule>
  </conditionalFormatting>
  <conditionalFormatting sqref="F14">
    <cfRule type="expression" dxfId="7719" priority="3077" stopIfTrue="1">
      <formula>LEN(TRIM($F$14))=0</formula>
    </cfRule>
  </conditionalFormatting>
  <conditionalFormatting sqref="G14">
    <cfRule type="expression" dxfId="7718" priority="3078" stopIfTrue="1">
      <formula>LEN(TRIM($G$14))=0</formula>
    </cfRule>
  </conditionalFormatting>
  <conditionalFormatting sqref="H14">
    <cfRule type="expression" dxfId="7717" priority="3079" stopIfTrue="1">
      <formula>LEN(TRIM($H$14))=0</formula>
    </cfRule>
  </conditionalFormatting>
  <conditionalFormatting sqref="I14">
    <cfRule type="expression" dxfId="7716" priority="3080" stopIfTrue="1">
      <formula>LEN(TRIM($I$14))=0</formula>
    </cfRule>
  </conditionalFormatting>
  <conditionalFormatting sqref="J14">
    <cfRule type="expression" dxfId="7715" priority="3081" stopIfTrue="1">
      <formula>LEN(TRIM($J$14))=0</formula>
    </cfRule>
  </conditionalFormatting>
  <conditionalFormatting sqref="L14">
    <cfRule type="expression" dxfId="7714" priority="3082" stopIfTrue="1">
      <formula>LEN(TRIM($L$14))=0</formula>
    </cfRule>
  </conditionalFormatting>
  <conditionalFormatting sqref="T14">
    <cfRule type="expression" dxfId="7713" priority="3083" stopIfTrue="1">
      <formula>LEN(TRIM($T$14))=0</formula>
    </cfRule>
  </conditionalFormatting>
  <conditionalFormatting sqref="U14">
    <cfRule type="expression" dxfId="7712" priority="3084" stopIfTrue="1">
      <formula>LEN(TRIM($U$14))=0</formula>
    </cfRule>
  </conditionalFormatting>
  <conditionalFormatting sqref="V14">
    <cfRule type="expression" dxfId="7711" priority="3085" stopIfTrue="1">
      <formula>LEN(TRIM($V$14))=0</formula>
    </cfRule>
  </conditionalFormatting>
  <conditionalFormatting sqref="W14">
    <cfRule type="expression" dxfId="7710" priority="3086" stopIfTrue="1">
      <formula>LEN(TRIM($W$14))=0</formula>
    </cfRule>
  </conditionalFormatting>
  <conditionalFormatting sqref="X14">
    <cfRule type="expression" dxfId="7709" priority="3087" stopIfTrue="1">
      <formula>LEN(TRIM($X$14))=0</formula>
    </cfRule>
  </conditionalFormatting>
  <conditionalFormatting sqref="Z14">
    <cfRule type="expression" dxfId="7708" priority="3088" stopIfTrue="1">
      <formula>LEN(TRIM($Z$14))=0</formula>
    </cfRule>
  </conditionalFormatting>
  <conditionalFormatting sqref="AH14">
    <cfRule type="expression" dxfId="7707" priority="3089" stopIfTrue="1">
      <formula>LEN(TRIM($AH$14))=0</formula>
    </cfRule>
  </conditionalFormatting>
  <conditionalFormatting sqref="AI14">
    <cfRule type="expression" dxfId="7706" priority="3090" stopIfTrue="1">
      <formula>LEN(TRIM($AI$14))=0</formula>
    </cfRule>
  </conditionalFormatting>
  <conditionalFormatting sqref="AJ14">
    <cfRule type="expression" dxfId="7705" priority="3091" stopIfTrue="1">
      <formula>LEN(TRIM($AJ$14))=0</formula>
    </cfRule>
  </conditionalFormatting>
  <conditionalFormatting sqref="AK14">
    <cfRule type="expression" dxfId="7704" priority="3092" stopIfTrue="1">
      <formula>LEN(TRIM($AK$14))=0</formula>
    </cfRule>
  </conditionalFormatting>
  <conditionalFormatting sqref="AL14">
    <cfRule type="expression" dxfId="7703" priority="3093" stopIfTrue="1">
      <formula>LEN(TRIM($AL$14))=0</formula>
    </cfRule>
  </conditionalFormatting>
  <conditionalFormatting sqref="AN14">
    <cfRule type="expression" dxfId="7702" priority="3094" stopIfTrue="1">
      <formula>LEN(TRIM($AN$14))=0</formula>
    </cfRule>
  </conditionalFormatting>
  <conditionalFormatting sqref="F17">
    <cfRule type="expression" dxfId="7701" priority="3095" stopIfTrue="1">
      <formula>LEN(TRIM($F$17))=0</formula>
    </cfRule>
  </conditionalFormatting>
  <conditionalFormatting sqref="G17">
    <cfRule type="expression" dxfId="7700" priority="3096" stopIfTrue="1">
      <formula>LEN(TRIM($G$17))=0</formula>
    </cfRule>
  </conditionalFormatting>
  <conditionalFormatting sqref="H17">
    <cfRule type="expression" dxfId="7699" priority="3097" stopIfTrue="1">
      <formula>LEN(TRIM($H$17))=0</formula>
    </cfRule>
  </conditionalFormatting>
  <conditionalFormatting sqref="I17">
    <cfRule type="expression" dxfId="7698" priority="3098" stopIfTrue="1">
      <formula>LEN(TRIM($I$17))=0</formula>
    </cfRule>
  </conditionalFormatting>
  <conditionalFormatting sqref="J17">
    <cfRule type="expression" dxfId="7697" priority="3099" stopIfTrue="1">
      <formula>LEN(TRIM($J$17))=0</formula>
    </cfRule>
  </conditionalFormatting>
  <conditionalFormatting sqref="F18">
    <cfRule type="expression" dxfId="7696" priority="3100" stopIfTrue="1">
      <formula>LEN(TRIM($F$18))=0</formula>
    </cfRule>
  </conditionalFormatting>
  <conditionalFormatting sqref="G18">
    <cfRule type="expression" dxfId="7695" priority="3101" stopIfTrue="1">
      <formula>LEN(TRIM($G$18))=0</formula>
    </cfRule>
  </conditionalFormatting>
  <conditionalFormatting sqref="H18">
    <cfRule type="expression" dxfId="7694" priority="3102" stopIfTrue="1">
      <formula>LEN(TRIM($H$18))=0</formula>
    </cfRule>
  </conditionalFormatting>
  <conditionalFormatting sqref="I18">
    <cfRule type="expression" dxfId="7693" priority="3103" stopIfTrue="1">
      <formula>LEN(TRIM($I$18))=0</formula>
    </cfRule>
  </conditionalFormatting>
  <conditionalFormatting sqref="J18">
    <cfRule type="expression" dxfId="7692" priority="3104" stopIfTrue="1">
      <formula>LEN(TRIM($J$18))=0</formula>
    </cfRule>
  </conditionalFormatting>
  <conditionalFormatting sqref="F19">
    <cfRule type="expression" dxfId="7691" priority="3105" stopIfTrue="1">
      <formula>LEN(TRIM($F$19))=0</formula>
    </cfRule>
  </conditionalFormatting>
  <conditionalFormatting sqref="G19">
    <cfRule type="expression" dxfId="7690" priority="3106" stopIfTrue="1">
      <formula>LEN(TRIM($G$19))=0</formula>
    </cfRule>
  </conditionalFormatting>
  <conditionalFormatting sqref="H19">
    <cfRule type="expression" dxfId="7689" priority="3107" stopIfTrue="1">
      <formula>LEN(TRIM($H$19))=0</formula>
    </cfRule>
  </conditionalFormatting>
  <conditionalFormatting sqref="I19">
    <cfRule type="expression" dxfId="7688" priority="3108" stopIfTrue="1">
      <formula>LEN(TRIM($I$19))=0</formula>
    </cfRule>
  </conditionalFormatting>
  <conditionalFormatting sqref="J19">
    <cfRule type="expression" dxfId="7687" priority="3109" stopIfTrue="1">
      <formula>LEN(TRIM($J$19))=0</formula>
    </cfRule>
  </conditionalFormatting>
  <conditionalFormatting sqref="F20">
    <cfRule type="expression" dxfId="7686" priority="3110" stopIfTrue="1">
      <formula>LEN(TRIM($F$20))=0</formula>
    </cfRule>
  </conditionalFormatting>
  <conditionalFormatting sqref="G20">
    <cfRule type="expression" dxfId="7685" priority="3111" stopIfTrue="1">
      <formula>LEN(TRIM($G$20))=0</formula>
    </cfRule>
  </conditionalFormatting>
  <conditionalFormatting sqref="H20">
    <cfRule type="expression" dxfId="7684" priority="3112" stopIfTrue="1">
      <formula>LEN(TRIM($H$20))=0</formula>
    </cfRule>
  </conditionalFormatting>
  <conditionalFormatting sqref="I20">
    <cfRule type="expression" dxfId="7683" priority="3113" stopIfTrue="1">
      <formula>LEN(TRIM($I$20))=0</formula>
    </cfRule>
  </conditionalFormatting>
  <conditionalFormatting sqref="J20">
    <cfRule type="expression" dxfId="7682" priority="3114" stopIfTrue="1">
      <formula>LEN(TRIM($J$20))=0</formula>
    </cfRule>
  </conditionalFormatting>
  <conditionalFormatting sqref="L17">
    <cfRule type="expression" dxfId="7681" priority="3115" stopIfTrue="1">
      <formula>LEN(TRIM($L$17))=0</formula>
    </cfRule>
  </conditionalFormatting>
  <conditionalFormatting sqref="L18">
    <cfRule type="expression" dxfId="7680" priority="3116" stopIfTrue="1">
      <formula>LEN(TRIM($L$18))=0</formula>
    </cfRule>
  </conditionalFormatting>
  <conditionalFormatting sqref="L19">
    <cfRule type="expression" dxfId="7679" priority="3117" stopIfTrue="1">
      <formula>LEN(TRIM($L$19))=0</formula>
    </cfRule>
  </conditionalFormatting>
  <conditionalFormatting sqref="L20">
    <cfRule type="expression" dxfId="7678" priority="3118" stopIfTrue="1">
      <formula>LEN(TRIM($L$20))=0</formula>
    </cfRule>
  </conditionalFormatting>
  <conditionalFormatting sqref="T17">
    <cfRule type="expression" dxfId="7677" priority="3119" stopIfTrue="1">
      <formula>LEN(TRIM($T$17))=0</formula>
    </cfRule>
  </conditionalFormatting>
  <conditionalFormatting sqref="U17">
    <cfRule type="expression" dxfId="7676" priority="3120" stopIfTrue="1">
      <formula>LEN(TRIM($U$17))=0</formula>
    </cfRule>
  </conditionalFormatting>
  <conditionalFormatting sqref="V17">
    <cfRule type="expression" dxfId="7675" priority="3121" stopIfTrue="1">
      <formula>LEN(TRIM($V$17))=0</formula>
    </cfRule>
  </conditionalFormatting>
  <conditionalFormatting sqref="W17">
    <cfRule type="expression" dxfId="7674" priority="3122" stopIfTrue="1">
      <formula>LEN(TRIM($W$17))=0</formula>
    </cfRule>
  </conditionalFormatting>
  <conditionalFormatting sqref="X17">
    <cfRule type="expression" dxfId="7673" priority="3123" stopIfTrue="1">
      <formula>LEN(TRIM($X$17))=0</formula>
    </cfRule>
  </conditionalFormatting>
  <conditionalFormatting sqref="T18">
    <cfRule type="expression" dxfId="7672" priority="3124" stopIfTrue="1">
      <formula>LEN(TRIM($T$18))=0</formula>
    </cfRule>
  </conditionalFormatting>
  <conditionalFormatting sqref="U18">
    <cfRule type="expression" dxfId="7671" priority="3125" stopIfTrue="1">
      <formula>LEN(TRIM($U$18))=0</formula>
    </cfRule>
  </conditionalFormatting>
  <conditionalFormatting sqref="V18">
    <cfRule type="expression" dxfId="7670" priority="3126" stopIfTrue="1">
      <formula>LEN(TRIM($V$18))=0</formula>
    </cfRule>
  </conditionalFormatting>
  <conditionalFormatting sqref="W18">
    <cfRule type="expression" dxfId="7669" priority="3127" stopIfTrue="1">
      <formula>LEN(TRIM($W$18))=0</formula>
    </cfRule>
  </conditionalFormatting>
  <conditionalFormatting sqref="X18">
    <cfRule type="expression" dxfId="7668" priority="3128" stopIfTrue="1">
      <formula>LEN(TRIM($X$18))=0</formula>
    </cfRule>
  </conditionalFormatting>
  <conditionalFormatting sqref="T19">
    <cfRule type="expression" dxfId="7667" priority="3129" stopIfTrue="1">
      <formula>LEN(TRIM($T$19))=0</formula>
    </cfRule>
  </conditionalFormatting>
  <conditionalFormatting sqref="U19">
    <cfRule type="expression" dxfId="7666" priority="3130" stopIfTrue="1">
      <formula>LEN(TRIM($U$19))=0</formula>
    </cfRule>
  </conditionalFormatting>
  <conditionalFormatting sqref="V19">
    <cfRule type="expression" dxfId="7665" priority="3131" stopIfTrue="1">
      <formula>LEN(TRIM($V$19))=0</formula>
    </cfRule>
  </conditionalFormatting>
  <conditionalFormatting sqref="W19">
    <cfRule type="expression" dxfId="7664" priority="3132" stopIfTrue="1">
      <formula>LEN(TRIM($W$19))=0</formula>
    </cfRule>
  </conditionalFormatting>
  <conditionalFormatting sqref="X19">
    <cfRule type="expression" dxfId="7663" priority="3133" stopIfTrue="1">
      <formula>LEN(TRIM($X$19))=0</formula>
    </cfRule>
  </conditionalFormatting>
  <conditionalFormatting sqref="T20">
    <cfRule type="expression" dxfId="7662" priority="3134" stopIfTrue="1">
      <formula>LEN(TRIM($T$20))=0</formula>
    </cfRule>
  </conditionalFormatting>
  <conditionalFormatting sqref="U20">
    <cfRule type="expression" dxfId="7661" priority="3135" stopIfTrue="1">
      <formula>LEN(TRIM($U$20))=0</formula>
    </cfRule>
  </conditionalFormatting>
  <conditionalFormatting sqref="V20">
    <cfRule type="expression" dxfId="7660" priority="3136" stopIfTrue="1">
      <formula>LEN(TRIM($V$20))=0</formula>
    </cfRule>
  </conditionalFormatting>
  <conditionalFormatting sqref="W20">
    <cfRule type="expression" dxfId="7659" priority="3137" stopIfTrue="1">
      <formula>LEN(TRIM($W$20))=0</formula>
    </cfRule>
  </conditionalFormatting>
  <conditionalFormatting sqref="X20">
    <cfRule type="expression" dxfId="7658" priority="3138" stopIfTrue="1">
      <formula>LEN(TRIM($X$20))=0</formula>
    </cfRule>
  </conditionalFormatting>
  <conditionalFormatting sqref="Z17">
    <cfRule type="expression" dxfId="7657" priority="3139" stopIfTrue="1">
      <formula>LEN(TRIM($Z$17))=0</formula>
    </cfRule>
  </conditionalFormatting>
  <conditionalFormatting sqref="Z18">
    <cfRule type="expression" dxfId="7656" priority="3140" stopIfTrue="1">
      <formula>LEN(TRIM($Z$18))=0</formula>
    </cfRule>
  </conditionalFormatting>
  <conditionalFormatting sqref="Z19">
    <cfRule type="expression" dxfId="7655" priority="3141" stopIfTrue="1">
      <formula>LEN(TRIM($Z$19))=0</formula>
    </cfRule>
  </conditionalFormatting>
  <conditionalFormatting sqref="Z20">
    <cfRule type="expression" dxfId="7654" priority="3142" stopIfTrue="1">
      <formula>LEN(TRIM($Z$20))=0</formula>
    </cfRule>
  </conditionalFormatting>
  <conditionalFormatting sqref="AH17">
    <cfRule type="expression" dxfId="7653" priority="3143" stopIfTrue="1">
      <formula>LEN(TRIM($AH$17))=0</formula>
    </cfRule>
  </conditionalFormatting>
  <conditionalFormatting sqref="AI17">
    <cfRule type="expression" dxfId="7652" priority="3144" stopIfTrue="1">
      <formula>LEN(TRIM($AI$17))=0</formula>
    </cfRule>
  </conditionalFormatting>
  <conditionalFormatting sqref="AJ17">
    <cfRule type="expression" dxfId="7651" priority="3145" stopIfTrue="1">
      <formula>LEN(TRIM($AJ$17))=0</formula>
    </cfRule>
  </conditionalFormatting>
  <conditionalFormatting sqref="AK17">
    <cfRule type="expression" dxfId="7650" priority="3146" stopIfTrue="1">
      <formula>LEN(TRIM($AK$17))=0</formula>
    </cfRule>
  </conditionalFormatting>
  <conditionalFormatting sqref="AL17">
    <cfRule type="expression" dxfId="7649" priority="3147" stopIfTrue="1">
      <formula>LEN(TRIM($AL$17))=0</formula>
    </cfRule>
  </conditionalFormatting>
  <conditionalFormatting sqref="AH18">
    <cfRule type="expression" dxfId="7648" priority="3148" stopIfTrue="1">
      <formula>LEN(TRIM($AH$18))=0</formula>
    </cfRule>
  </conditionalFormatting>
  <conditionalFormatting sqref="AI18">
    <cfRule type="expression" dxfId="7647" priority="3149" stopIfTrue="1">
      <formula>LEN(TRIM($AI$18))=0</formula>
    </cfRule>
  </conditionalFormatting>
  <conditionalFormatting sqref="AJ18">
    <cfRule type="expression" dxfId="7646" priority="3150" stopIfTrue="1">
      <formula>LEN(TRIM($AJ$18))=0</formula>
    </cfRule>
  </conditionalFormatting>
  <conditionalFormatting sqref="AK18">
    <cfRule type="expression" dxfId="7645" priority="3151" stopIfTrue="1">
      <formula>LEN(TRIM($AK$18))=0</formula>
    </cfRule>
  </conditionalFormatting>
  <conditionalFormatting sqref="AL18">
    <cfRule type="expression" dxfId="7644" priority="3152" stopIfTrue="1">
      <formula>LEN(TRIM($AL$18))=0</formula>
    </cfRule>
  </conditionalFormatting>
  <conditionalFormatting sqref="AH19">
    <cfRule type="expression" dxfId="7643" priority="3153" stopIfTrue="1">
      <formula>LEN(TRIM($AH$19))=0</formula>
    </cfRule>
  </conditionalFormatting>
  <conditionalFormatting sqref="AI19">
    <cfRule type="expression" dxfId="7642" priority="3154" stopIfTrue="1">
      <formula>LEN(TRIM($AI$19))=0</formula>
    </cfRule>
  </conditionalFormatting>
  <conditionalFormatting sqref="AJ19">
    <cfRule type="expression" dxfId="7641" priority="3155" stopIfTrue="1">
      <formula>LEN(TRIM($AJ$19))=0</formula>
    </cfRule>
  </conditionalFormatting>
  <conditionalFormatting sqref="AK19">
    <cfRule type="expression" dxfId="7640" priority="3156" stopIfTrue="1">
      <formula>LEN(TRIM($AK$19))=0</formula>
    </cfRule>
  </conditionalFormatting>
  <conditionalFormatting sqref="AL19">
    <cfRule type="expression" dxfId="7639" priority="3157" stopIfTrue="1">
      <formula>LEN(TRIM($AL$19))=0</formula>
    </cfRule>
  </conditionalFormatting>
  <conditionalFormatting sqref="AH20">
    <cfRule type="expression" dxfId="7638" priority="3158" stopIfTrue="1">
      <formula>LEN(TRIM($AH$20))=0</formula>
    </cfRule>
  </conditionalFormatting>
  <conditionalFormatting sqref="AI20">
    <cfRule type="expression" dxfId="7637" priority="3159" stopIfTrue="1">
      <formula>LEN(TRIM($AI$20))=0</formula>
    </cfRule>
  </conditionalFormatting>
  <conditionalFormatting sqref="AJ20">
    <cfRule type="expression" dxfId="7636" priority="3160" stopIfTrue="1">
      <formula>LEN(TRIM($AJ$20))=0</formula>
    </cfRule>
  </conditionalFormatting>
  <conditionalFormatting sqref="AK20">
    <cfRule type="expression" dxfId="7635" priority="3161" stopIfTrue="1">
      <formula>LEN(TRIM($AK$20))=0</formula>
    </cfRule>
  </conditionalFormatting>
  <conditionalFormatting sqref="AL20">
    <cfRule type="expression" dxfId="7634" priority="3162" stopIfTrue="1">
      <formula>LEN(TRIM($AL$20))=0</formula>
    </cfRule>
  </conditionalFormatting>
  <conditionalFormatting sqref="AN17">
    <cfRule type="expression" dxfId="7633" priority="3163" stopIfTrue="1">
      <formula>LEN(TRIM($AN$17))=0</formula>
    </cfRule>
  </conditionalFormatting>
  <conditionalFormatting sqref="AN18">
    <cfRule type="expression" dxfId="7632" priority="3164" stopIfTrue="1">
      <formula>LEN(TRIM($AN$18))=0</formula>
    </cfRule>
  </conditionalFormatting>
  <conditionalFormatting sqref="AN19">
    <cfRule type="expression" dxfId="7631" priority="3165" stopIfTrue="1">
      <formula>LEN(TRIM($AN$19))=0</formula>
    </cfRule>
  </conditionalFormatting>
  <conditionalFormatting sqref="AN20">
    <cfRule type="expression" dxfId="7630" priority="3166" stopIfTrue="1">
      <formula>LEN(TRIM($AN$20))=0</formula>
    </cfRule>
  </conditionalFormatting>
  <conditionalFormatting sqref="F22">
    <cfRule type="expression" dxfId="7629" priority="3167" stopIfTrue="1">
      <formula>LEN(TRIM($F$22))=0</formula>
    </cfRule>
  </conditionalFormatting>
  <conditionalFormatting sqref="G22">
    <cfRule type="expression" dxfId="7628" priority="3168" stopIfTrue="1">
      <formula>LEN(TRIM($G$22))=0</formula>
    </cfRule>
  </conditionalFormatting>
  <conditionalFormatting sqref="H22">
    <cfRule type="expression" dxfId="7627" priority="3169" stopIfTrue="1">
      <formula>LEN(TRIM($H$22))=0</formula>
    </cfRule>
  </conditionalFormatting>
  <conditionalFormatting sqref="I22">
    <cfRule type="expression" dxfId="7626" priority="3170" stopIfTrue="1">
      <formula>LEN(TRIM($I$22))=0</formula>
    </cfRule>
  </conditionalFormatting>
  <conditionalFormatting sqref="J22">
    <cfRule type="expression" dxfId="7625" priority="3171" stopIfTrue="1">
      <formula>LEN(TRIM($J$22))=0</formula>
    </cfRule>
  </conditionalFormatting>
  <conditionalFormatting sqref="F23">
    <cfRule type="expression" dxfId="7624" priority="3172" stopIfTrue="1">
      <formula>LEN(TRIM($F$23))=0</formula>
    </cfRule>
  </conditionalFormatting>
  <conditionalFormatting sqref="G23">
    <cfRule type="expression" dxfId="7623" priority="3173" stopIfTrue="1">
      <formula>LEN(TRIM($G$23))=0</formula>
    </cfRule>
  </conditionalFormatting>
  <conditionalFormatting sqref="H23">
    <cfRule type="expression" dxfId="7622" priority="3174" stopIfTrue="1">
      <formula>LEN(TRIM($H$23))=0</formula>
    </cfRule>
  </conditionalFormatting>
  <conditionalFormatting sqref="I23">
    <cfRule type="expression" dxfId="7621" priority="3175" stopIfTrue="1">
      <formula>LEN(TRIM($I$23))=0</formula>
    </cfRule>
  </conditionalFormatting>
  <conditionalFormatting sqref="J23">
    <cfRule type="expression" dxfId="7620" priority="3176" stopIfTrue="1">
      <formula>LEN(TRIM($J$23))=0</formula>
    </cfRule>
  </conditionalFormatting>
  <conditionalFormatting sqref="F24">
    <cfRule type="expression" dxfId="7619" priority="3177" stopIfTrue="1">
      <formula>LEN(TRIM($F$24))=0</formula>
    </cfRule>
  </conditionalFormatting>
  <conditionalFormatting sqref="G24">
    <cfRule type="expression" dxfId="7618" priority="3178" stopIfTrue="1">
      <formula>LEN(TRIM($G$24))=0</formula>
    </cfRule>
  </conditionalFormatting>
  <conditionalFormatting sqref="H24">
    <cfRule type="expression" dxfId="7617" priority="3179" stopIfTrue="1">
      <formula>LEN(TRIM($H$24))=0</formula>
    </cfRule>
  </conditionalFormatting>
  <conditionalFormatting sqref="I24">
    <cfRule type="expression" dxfId="7616" priority="3180" stopIfTrue="1">
      <formula>LEN(TRIM($I$24))=0</formula>
    </cfRule>
  </conditionalFormatting>
  <conditionalFormatting sqref="J24">
    <cfRule type="expression" dxfId="7615" priority="3181" stopIfTrue="1">
      <formula>LEN(TRIM($J$24))=0</formula>
    </cfRule>
  </conditionalFormatting>
  <conditionalFormatting sqref="F25">
    <cfRule type="expression" dxfId="7614" priority="3182" stopIfTrue="1">
      <formula>LEN(TRIM($F$25))=0</formula>
    </cfRule>
  </conditionalFormatting>
  <conditionalFormatting sqref="G25">
    <cfRule type="expression" dxfId="7613" priority="3183" stopIfTrue="1">
      <formula>LEN(TRIM($G$25))=0</formula>
    </cfRule>
  </conditionalFormatting>
  <conditionalFormatting sqref="H25">
    <cfRule type="expression" dxfId="7612" priority="3184" stopIfTrue="1">
      <formula>LEN(TRIM($H$25))=0</formula>
    </cfRule>
  </conditionalFormatting>
  <conditionalFormatting sqref="I25">
    <cfRule type="expression" dxfId="7611" priority="3185" stopIfTrue="1">
      <formula>LEN(TRIM($I$25))=0</formula>
    </cfRule>
  </conditionalFormatting>
  <conditionalFormatting sqref="J25">
    <cfRule type="expression" dxfId="7610" priority="3186" stopIfTrue="1">
      <formula>LEN(TRIM($J$25))=0</formula>
    </cfRule>
  </conditionalFormatting>
  <conditionalFormatting sqref="L22">
    <cfRule type="expression" dxfId="7609" priority="3187" stopIfTrue="1">
      <formula>LEN(TRIM($L$22))=0</formula>
    </cfRule>
  </conditionalFormatting>
  <conditionalFormatting sqref="L23">
    <cfRule type="expression" dxfId="7608" priority="3188" stopIfTrue="1">
      <formula>LEN(TRIM($L$23))=0</formula>
    </cfRule>
  </conditionalFormatting>
  <conditionalFormatting sqref="L24">
    <cfRule type="expression" dxfId="7607" priority="3189" stopIfTrue="1">
      <formula>LEN(TRIM($L$24))=0</formula>
    </cfRule>
  </conditionalFormatting>
  <conditionalFormatting sqref="L25">
    <cfRule type="expression" dxfId="7606" priority="3190" stopIfTrue="1">
      <formula>LEN(TRIM($L$25))=0</formula>
    </cfRule>
  </conditionalFormatting>
  <conditionalFormatting sqref="T22">
    <cfRule type="expression" dxfId="7605" priority="3191" stopIfTrue="1">
      <formula>LEN(TRIM($T$22))=0</formula>
    </cfRule>
  </conditionalFormatting>
  <conditionalFormatting sqref="U22">
    <cfRule type="expression" dxfId="7604" priority="3192" stopIfTrue="1">
      <formula>LEN(TRIM($U$22))=0</formula>
    </cfRule>
  </conditionalFormatting>
  <conditionalFormatting sqref="V22">
    <cfRule type="expression" dxfId="7603" priority="3193" stopIfTrue="1">
      <formula>LEN(TRIM($V$22))=0</formula>
    </cfRule>
  </conditionalFormatting>
  <conditionalFormatting sqref="W22">
    <cfRule type="expression" dxfId="7602" priority="3194" stopIfTrue="1">
      <formula>LEN(TRIM($W$22))=0</formula>
    </cfRule>
  </conditionalFormatting>
  <conditionalFormatting sqref="X22">
    <cfRule type="expression" dxfId="7601" priority="3195" stopIfTrue="1">
      <formula>LEN(TRIM($X$22))=0</formula>
    </cfRule>
  </conditionalFormatting>
  <conditionalFormatting sqref="T23">
    <cfRule type="expression" dxfId="7600" priority="3196" stopIfTrue="1">
      <formula>LEN(TRIM($T$23))=0</formula>
    </cfRule>
  </conditionalFormatting>
  <conditionalFormatting sqref="U23">
    <cfRule type="expression" dxfId="7599" priority="3197" stopIfTrue="1">
      <formula>LEN(TRIM($U$23))=0</formula>
    </cfRule>
  </conditionalFormatting>
  <conditionalFormatting sqref="V23">
    <cfRule type="expression" dxfId="7598" priority="3198" stopIfTrue="1">
      <formula>LEN(TRIM($V$23))=0</formula>
    </cfRule>
  </conditionalFormatting>
  <conditionalFormatting sqref="W23">
    <cfRule type="expression" dxfId="7597" priority="3199" stopIfTrue="1">
      <formula>LEN(TRIM($W$23))=0</formula>
    </cfRule>
  </conditionalFormatting>
  <conditionalFormatting sqref="X23">
    <cfRule type="expression" dxfId="7596" priority="3200" stopIfTrue="1">
      <formula>LEN(TRIM($X$23))=0</formula>
    </cfRule>
  </conditionalFormatting>
  <conditionalFormatting sqref="T24">
    <cfRule type="expression" dxfId="7595" priority="3201" stopIfTrue="1">
      <formula>LEN(TRIM($T$24))=0</formula>
    </cfRule>
  </conditionalFormatting>
  <conditionalFormatting sqref="U24">
    <cfRule type="expression" dxfId="7594" priority="3202" stopIfTrue="1">
      <formula>LEN(TRIM($U$24))=0</formula>
    </cfRule>
  </conditionalFormatting>
  <conditionalFormatting sqref="V24">
    <cfRule type="expression" dxfId="7593" priority="3203" stopIfTrue="1">
      <formula>LEN(TRIM($V$24))=0</formula>
    </cfRule>
  </conditionalFormatting>
  <conditionalFormatting sqref="W24">
    <cfRule type="expression" dxfId="7592" priority="3204" stopIfTrue="1">
      <formula>LEN(TRIM($W$24))=0</formula>
    </cfRule>
  </conditionalFormatting>
  <conditionalFormatting sqref="X24">
    <cfRule type="expression" dxfId="7591" priority="3205" stopIfTrue="1">
      <formula>LEN(TRIM($X$24))=0</formula>
    </cfRule>
  </conditionalFormatting>
  <conditionalFormatting sqref="T25">
    <cfRule type="expression" dxfId="7590" priority="3206" stopIfTrue="1">
      <formula>LEN(TRIM($T$25))=0</formula>
    </cfRule>
  </conditionalFormatting>
  <conditionalFormatting sqref="U25">
    <cfRule type="expression" dxfId="7589" priority="3207" stopIfTrue="1">
      <formula>LEN(TRIM($U$25))=0</formula>
    </cfRule>
  </conditionalFormatting>
  <conditionalFormatting sqref="V25">
    <cfRule type="expression" dxfId="7588" priority="3208" stopIfTrue="1">
      <formula>LEN(TRIM($V$25))=0</formula>
    </cfRule>
  </conditionalFormatting>
  <conditionalFormatting sqref="W25">
    <cfRule type="expression" dxfId="7587" priority="3209" stopIfTrue="1">
      <formula>LEN(TRIM($W$25))=0</formula>
    </cfRule>
  </conditionalFormatting>
  <conditionalFormatting sqref="X25">
    <cfRule type="expression" dxfId="7586" priority="3210" stopIfTrue="1">
      <formula>LEN(TRIM($X$25))=0</formula>
    </cfRule>
  </conditionalFormatting>
  <conditionalFormatting sqref="Z22">
    <cfRule type="expression" dxfId="7585" priority="3211" stopIfTrue="1">
      <formula>LEN(TRIM($Z$22))=0</formula>
    </cfRule>
  </conditionalFormatting>
  <conditionalFormatting sqref="Z23">
    <cfRule type="expression" dxfId="7584" priority="3212" stopIfTrue="1">
      <formula>LEN(TRIM($Z$23))=0</formula>
    </cfRule>
  </conditionalFormatting>
  <conditionalFormatting sqref="Z24">
    <cfRule type="expression" dxfId="7583" priority="3213" stopIfTrue="1">
      <formula>LEN(TRIM($Z$24))=0</formula>
    </cfRule>
  </conditionalFormatting>
  <conditionalFormatting sqref="Z25">
    <cfRule type="expression" dxfId="7582" priority="3214" stopIfTrue="1">
      <formula>LEN(TRIM($Z$25))=0</formula>
    </cfRule>
  </conditionalFormatting>
  <conditionalFormatting sqref="AH22">
    <cfRule type="expression" dxfId="7581" priority="3215" stopIfTrue="1">
      <formula>LEN(TRIM($AH$22))=0</formula>
    </cfRule>
  </conditionalFormatting>
  <conditionalFormatting sqref="AI22">
    <cfRule type="expression" dxfId="7580" priority="3216" stopIfTrue="1">
      <formula>LEN(TRIM($AI$22))=0</formula>
    </cfRule>
  </conditionalFormatting>
  <conditionalFormatting sqref="AJ22">
    <cfRule type="expression" dxfId="7579" priority="3217" stopIfTrue="1">
      <formula>LEN(TRIM($AJ$22))=0</formula>
    </cfRule>
  </conditionalFormatting>
  <conditionalFormatting sqref="AK22">
    <cfRule type="expression" dxfId="7578" priority="3218" stopIfTrue="1">
      <formula>LEN(TRIM($AK$22))=0</formula>
    </cfRule>
  </conditionalFormatting>
  <conditionalFormatting sqref="AL22">
    <cfRule type="expression" dxfId="7577" priority="3219" stopIfTrue="1">
      <formula>LEN(TRIM($AL$22))=0</formula>
    </cfRule>
  </conditionalFormatting>
  <conditionalFormatting sqref="AH23">
    <cfRule type="expression" dxfId="7576" priority="3220" stopIfTrue="1">
      <formula>LEN(TRIM($AH$23))=0</formula>
    </cfRule>
  </conditionalFormatting>
  <conditionalFormatting sqref="AI23">
    <cfRule type="expression" dxfId="7575" priority="3221" stopIfTrue="1">
      <formula>LEN(TRIM($AI$23))=0</formula>
    </cfRule>
  </conditionalFormatting>
  <conditionalFormatting sqref="AJ23">
    <cfRule type="expression" dxfId="7574" priority="3222" stopIfTrue="1">
      <formula>LEN(TRIM($AJ$23))=0</formula>
    </cfRule>
  </conditionalFormatting>
  <conditionalFormatting sqref="AK23">
    <cfRule type="expression" dxfId="7573" priority="3223" stopIfTrue="1">
      <formula>LEN(TRIM($AK$23))=0</formula>
    </cfRule>
  </conditionalFormatting>
  <conditionalFormatting sqref="AL23">
    <cfRule type="expression" dxfId="7572" priority="3224" stopIfTrue="1">
      <formula>LEN(TRIM($AL$23))=0</formula>
    </cfRule>
  </conditionalFormatting>
  <conditionalFormatting sqref="AH24">
    <cfRule type="expression" dxfId="7571" priority="3225" stopIfTrue="1">
      <formula>LEN(TRIM($AH$24))=0</formula>
    </cfRule>
  </conditionalFormatting>
  <conditionalFormatting sqref="AI24">
    <cfRule type="expression" dxfId="7570" priority="3226" stopIfTrue="1">
      <formula>LEN(TRIM($AI$24))=0</formula>
    </cfRule>
  </conditionalFormatting>
  <conditionalFormatting sqref="AJ24">
    <cfRule type="expression" dxfId="7569" priority="3227" stopIfTrue="1">
      <formula>LEN(TRIM($AJ$24))=0</formula>
    </cfRule>
  </conditionalFormatting>
  <conditionalFormatting sqref="AK24">
    <cfRule type="expression" dxfId="7568" priority="3228" stopIfTrue="1">
      <formula>LEN(TRIM($AK$24))=0</formula>
    </cfRule>
  </conditionalFormatting>
  <conditionalFormatting sqref="AL24">
    <cfRule type="expression" dxfId="7567" priority="3229" stopIfTrue="1">
      <formula>LEN(TRIM($AL$24))=0</formula>
    </cfRule>
  </conditionalFormatting>
  <conditionalFormatting sqref="AH25">
    <cfRule type="expression" dxfId="7566" priority="3230" stopIfTrue="1">
      <formula>LEN(TRIM($AH$25))=0</formula>
    </cfRule>
  </conditionalFormatting>
  <conditionalFormatting sqref="AI25">
    <cfRule type="expression" dxfId="7565" priority="3231" stopIfTrue="1">
      <formula>LEN(TRIM($AI$25))=0</formula>
    </cfRule>
  </conditionalFormatting>
  <conditionalFormatting sqref="AJ25">
    <cfRule type="expression" dxfId="7564" priority="3232" stopIfTrue="1">
      <formula>LEN(TRIM($AJ$25))=0</formula>
    </cfRule>
  </conditionalFormatting>
  <conditionalFormatting sqref="AK25">
    <cfRule type="expression" dxfId="7563" priority="3233" stopIfTrue="1">
      <formula>LEN(TRIM($AK$25))=0</formula>
    </cfRule>
  </conditionalFormatting>
  <conditionalFormatting sqref="AL25">
    <cfRule type="expression" dxfId="7562" priority="3234" stopIfTrue="1">
      <formula>LEN(TRIM($AL$25))=0</formula>
    </cfRule>
  </conditionalFormatting>
  <conditionalFormatting sqref="AN22">
    <cfRule type="expression" dxfId="7561" priority="3235" stopIfTrue="1">
      <formula>LEN(TRIM($AN$22))=0</formula>
    </cfRule>
  </conditionalFormatting>
  <conditionalFormatting sqref="AN23">
    <cfRule type="expression" dxfId="7560" priority="3236" stopIfTrue="1">
      <formula>LEN(TRIM($AN$23))=0</formula>
    </cfRule>
  </conditionalFormatting>
  <conditionalFormatting sqref="AN24">
    <cfRule type="expression" dxfId="7559" priority="3237" stopIfTrue="1">
      <formula>LEN(TRIM($AN$24))=0</formula>
    </cfRule>
  </conditionalFormatting>
  <conditionalFormatting sqref="AN25">
    <cfRule type="expression" dxfId="7558" priority="3238" stopIfTrue="1">
      <formula>LEN(TRIM($AN$25))=0</formula>
    </cfRule>
  </conditionalFormatting>
  <conditionalFormatting sqref="F29">
    <cfRule type="expression" dxfId="7557" priority="3239" stopIfTrue="1">
      <formula>LEN(TRIM($F$29))=0</formula>
    </cfRule>
  </conditionalFormatting>
  <conditionalFormatting sqref="G29">
    <cfRule type="expression" dxfId="7556" priority="3240" stopIfTrue="1">
      <formula>LEN(TRIM($G$29))=0</formula>
    </cfRule>
  </conditionalFormatting>
  <conditionalFormatting sqref="H29">
    <cfRule type="expression" dxfId="7555" priority="3241" stopIfTrue="1">
      <formula>LEN(TRIM($H$29))=0</formula>
    </cfRule>
  </conditionalFormatting>
  <conditionalFormatting sqref="I29">
    <cfRule type="expression" dxfId="7554" priority="3242" stopIfTrue="1">
      <formula>LEN(TRIM($I$29))=0</formula>
    </cfRule>
  </conditionalFormatting>
  <conditionalFormatting sqref="J29">
    <cfRule type="expression" dxfId="7553" priority="3243" stopIfTrue="1">
      <formula>LEN(TRIM($J$29))=0</formula>
    </cfRule>
  </conditionalFormatting>
  <conditionalFormatting sqref="L29">
    <cfRule type="expression" dxfId="7552" priority="3244" stopIfTrue="1">
      <formula>LEN(TRIM($L$29))=0</formula>
    </cfRule>
  </conditionalFormatting>
  <conditionalFormatting sqref="T29">
    <cfRule type="expression" dxfId="7551" priority="3245" stopIfTrue="1">
      <formula>LEN(TRIM($T$29))=0</formula>
    </cfRule>
  </conditionalFormatting>
  <conditionalFormatting sqref="U29">
    <cfRule type="expression" dxfId="7550" priority="3246" stopIfTrue="1">
      <formula>LEN(TRIM($U$29))=0</formula>
    </cfRule>
  </conditionalFormatting>
  <conditionalFormatting sqref="V29">
    <cfRule type="expression" dxfId="7549" priority="3247" stopIfTrue="1">
      <formula>LEN(TRIM($V$29))=0</formula>
    </cfRule>
  </conditionalFormatting>
  <conditionalFormatting sqref="W29">
    <cfRule type="expression" dxfId="7548" priority="3248" stopIfTrue="1">
      <formula>LEN(TRIM($W$29))=0</formula>
    </cfRule>
  </conditionalFormatting>
  <conditionalFormatting sqref="X29">
    <cfRule type="expression" dxfId="7547" priority="3249" stopIfTrue="1">
      <formula>LEN(TRIM($X$29))=0</formula>
    </cfRule>
  </conditionalFormatting>
  <conditionalFormatting sqref="Z29">
    <cfRule type="expression" dxfId="7546" priority="3250" stopIfTrue="1">
      <formula>LEN(TRIM($Z$29))=0</formula>
    </cfRule>
  </conditionalFormatting>
  <conditionalFormatting sqref="AH29">
    <cfRule type="expression" dxfId="7545" priority="3251" stopIfTrue="1">
      <formula>LEN(TRIM($AH$29))=0</formula>
    </cfRule>
  </conditionalFormatting>
  <conditionalFormatting sqref="AI29">
    <cfRule type="expression" dxfId="7544" priority="3252" stopIfTrue="1">
      <formula>LEN(TRIM($AI$29))=0</formula>
    </cfRule>
  </conditionalFormatting>
  <conditionalFormatting sqref="AJ29">
    <cfRule type="expression" dxfId="7543" priority="3253" stopIfTrue="1">
      <formula>LEN(TRIM($AJ$29))=0</formula>
    </cfRule>
  </conditionalFormatting>
  <conditionalFormatting sqref="AK29">
    <cfRule type="expression" dxfId="7542" priority="3254" stopIfTrue="1">
      <formula>LEN(TRIM($AK$29))=0</formula>
    </cfRule>
  </conditionalFormatting>
  <conditionalFormatting sqref="AL29">
    <cfRule type="expression" dxfId="7541" priority="3255" stopIfTrue="1">
      <formula>LEN(TRIM($AL$29))=0</formula>
    </cfRule>
  </conditionalFormatting>
  <conditionalFormatting sqref="AN29">
    <cfRule type="expression" dxfId="7540" priority="3256" stopIfTrue="1">
      <formula>LEN(TRIM($AN$29))=0</formula>
    </cfRule>
  </conditionalFormatting>
  <conditionalFormatting sqref="F31">
    <cfRule type="expression" dxfId="7539" priority="3257" stopIfTrue="1">
      <formula>LEN(TRIM($F$31))=0</formula>
    </cfRule>
  </conditionalFormatting>
  <conditionalFormatting sqref="G31">
    <cfRule type="expression" dxfId="7538" priority="3258" stopIfTrue="1">
      <formula>LEN(TRIM($G$31))=0</formula>
    </cfRule>
  </conditionalFormatting>
  <conditionalFormatting sqref="H31">
    <cfRule type="expression" dxfId="7537" priority="3259" stopIfTrue="1">
      <formula>LEN(TRIM($H$31))=0</formula>
    </cfRule>
  </conditionalFormatting>
  <conditionalFormatting sqref="I31">
    <cfRule type="expression" dxfId="7536" priority="3260" stopIfTrue="1">
      <formula>LEN(TRIM($I$31))=0</formula>
    </cfRule>
  </conditionalFormatting>
  <conditionalFormatting sqref="J31">
    <cfRule type="expression" dxfId="7535" priority="3261" stopIfTrue="1">
      <formula>LEN(TRIM($J$31))=0</formula>
    </cfRule>
  </conditionalFormatting>
  <conditionalFormatting sqref="F32">
    <cfRule type="expression" dxfId="7534" priority="3262" stopIfTrue="1">
      <formula>LEN(TRIM($F$32))=0</formula>
    </cfRule>
  </conditionalFormatting>
  <conditionalFormatting sqref="G32">
    <cfRule type="expression" dxfId="7533" priority="3263" stopIfTrue="1">
      <formula>LEN(TRIM($G$32))=0</formula>
    </cfRule>
  </conditionalFormatting>
  <conditionalFormatting sqref="H32">
    <cfRule type="expression" dxfId="7532" priority="3264" stopIfTrue="1">
      <formula>LEN(TRIM($H$32))=0</formula>
    </cfRule>
  </conditionalFormatting>
  <conditionalFormatting sqref="I32">
    <cfRule type="expression" dxfId="7531" priority="3265" stopIfTrue="1">
      <formula>LEN(TRIM($I$32))=0</formula>
    </cfRule>
  </conditionalFormatting>
  <conditionalFormatting sqref="J32">
    <cfRule type="expression" dxfId="7530" priority="3266" stopIfTrue="1">
      <formula>LEN(TRIM($J$32))=0</formula>
    </cfRule>
  </conditionalFormatting>
  <conditionalFormatting sqref="F33">
    <cfRule type="expression" dxfId="7529" priority="3267" stopIfTrue="1">
      <formula>LEN(TRIM($F$33))=0</formula>
    </cfRule>
  </conditionalFormatting>
  <conditionalFormatting sqref="G33">
    <cfRule type="expression" dxfId="7528" priority="3268" stopIfTrue="1">
      <formula>LEN(TRIM($G$33))=0</formula>
    </cfRule>
  </conditionalFormatting>
  <conditionalFormatting sqref="H33">
    <cfRule type="expression" dxfId="7527" priority="3269" stopIfTrue="1">
      <formula>LEN(TRIM($H$33))=0</formula>
    </cfRule>
  </conditionalFormatting>
  <conditionalFormatting sqref="I33">
    <cfRule type="expression" dxfId="7526" priority="3270" stopIfTrue="1">
      <formula>LEN(TRIM($I$33))=0</formula>
    </cfRule>
  </conditionalFormatting>
  <conditionalFormatting sqref="J33">
    <cfRule type="expression" dxfId="7525" priority="3271" stopIfTrue="1">
      <formula>LEN(TRIM($J$33))=0</formula>
    </cfRule>
  </conditionalFormatting>
  <conditionalFormatting sqref="F34">
    <cfRule type="expression" dxfId="7524" priority="3272" stopIfTrue="1">
      <formula>LEN(TRIM($F$34))=0</formula>
    </cfRule>
  </conditionalFormatting>
  <conditionalFormatting sqref="G34">
    <cfRule type="expression" dxfId="7523" priority="3273" stopIfTrue="1">
      <formula>LEN(TRIM($G$34))=0</formula>
    </cfRule>
  </conditionalFormatting>
  <conditionalFormatting sqref="H34">
    <cfRule type="expression" dxfId="7522" priority="3274" stopIfTrue="1">
      <formula>LEN(TRIM($H$34))=0</formula>
    </cfRule>
  </conditionalFormatting>
  <conditionalFormatting sqref="I34">
    <cfRule type="expression" dxfId="7521" priority="3275" stopIfTrue="1">
      <formula>LEN(TRIM($I$34))=0</formula>
    </cfRule>
  </conditionalFormatting>
  <conditionalFormatting sqref="J34">
    <cfRule type="expression" dxfId="7520" priority="3276" stopIfTrue="1">
      <formula>LEN(TRIM($J$34))=0</formula>
    </cfRule>
  </conditionalFormatting>
  <conditionalFormatting sqref="L31">
    <cfRule type="expression" dxfId="7519" priority="3277" stopIfTrue="1">
      <formula>LEN(TRIM($L$31))=0</formula>
    </cfRule>
  </conditionalFormatting>
  <conditionalFormatting sqref="L32">
    <cfRule type="expression" dxfId="7518" priority="3278" stopIfTrue="1">
      <formula>LEN(TRIM($L$32))=0</formula>
    </cfRule>
  </conditionalFormatting>
  <conditionalFormatting sqref="L33">
    <cfRule type="expression" dxfId="7517" priority="3279" stopIfTrue="1">
      <formula>LEN(TRIM($L$33))=0</formula>
    </cfRule>
  </conditionalFormatting>
  <conditionalFormatting sqref="L34">
    <cfRule type="expression" dxfId="7516" priority="3280" stopIfTrue="1">
      <formula>LEN(TRIM($L$34))=0</formula>
    </cfRule>
  </conditionalFormatting>
  <conditionalFormatting sqref="AH31">
    <cfRule type="expression" dxfId="7515" priority="3281" stopIfTrue="1">
      <formula>LEN(TRIM($AH$31))=0</formula>
    </cfRule>
  </conditionalFormatting>
  <conditionalFormatting sqref="AI31">
    <cfRule type="expression" dxfId="7514" priority="3282" stopIfTrue="1">
      <formula>LEN(TRIM($AI$31))=0</formula>
    </cfRule>
  </conditionalFormatting>
  <conditionalFormatting sqref="AJ31">
    <cfRule type="expression" dxfId="7513" priority="3283" stopIfTrue="1">
      <formula>LEN(TRIM($AJ$31))=0</formula>
    </cfRule>
  </conditionalFormatting>
  <conditionalFormatting sqref="AK31">
    <cfRule type="expression" dxfId="7512" priority="3284" stopIfTrue="1">
      <formula>LEN(TRIM($AK$31))=0</formula>
    </cfRule>
  </conditionalFormatting>
  <conditionalFormatting sqref="AL31">
    <cfRule type="expression" dxfId="7511" priority="3285" stopIfTrue="1">
      <formula>LEN(TRIM($AL$31))=0</formula>
    </cfRule>
  </conditionalFormatting>
  <conditionalFormatting sqref="AH32">
    <cfRule type="expression" dxfId="7510" priority="3286" stopIfTrue="1">
      <formula>LEN(TRIM($AH$32))=0</formula>
    </cfRule>
  </conditionalFormatting>
  <conditionalFormatting sqref="AI32">
    <cfRule type="expression" dxfId="7509" priority="3287" stopIfTrue="1">
      <formula>LEN(TRIM($AI$32))=0</formula>
    </cfRule>
  </conditionalFormatting>
  <conditionalFormatting sqref="AJ32">
    <cfRule type="expression" dxfId="7508" priority="3288" stopIfTrue="1">
      <formula>LEN(TRIM($AJ$32))=0</formula>
    </cfRule>
  </conditionalFormatting>
  <conditionalFormatting sqref="AK32">
    <cfRule type="expression" dxfId="7507" priority="3289" stopIfTrue="1">
      <formula>LEN(TRIM($AK$32))=0</formula>
    </cfRule>
  </conditionalFormatting>
  <conditionalFormatting sqref="AL32">
    <cfRule type="expression" dxfId="7506" priority="3290" stopIfTrue="1">
      <formula>LEN(TRIM($AL$32))=0</formula>
    </cfRule>
  </conditionalFormatting>
  <conditionalFormatting sqref="AH33">
    <cfRule type="expression" dxfId="7505" priority="3291" stopIfTrue="1">
      <formula>LEN(TRIM($AH$33))=0</formula>
    </cfRule>
  </conditionalFormatting>
  <conditionalFormatting sqref="AI33">
    <cfRule type="expression" dxfId="7504" priority="3292" stopIfTrue="1">
      <formula>LEN(TRIM($AI$33))=0</formula>
    </cfRule>
  </conditionalFormatting>
  <conditionalFormatting sqref="AJ33">
    <cfRule type="expression" dxfId="7503" priority="3293" stopIfTrue="1">
      <formula>LEN(TRIM($AJ$33))=0</formula>
    </cfRule>
  </conditionalFormatting>
  <conditionalFormatting sqref="AK33">
    <cfRule type="expression" dxfId="7502" priority="3294" stopIfTrue="1">
      <formula>LEN(TRIM($AK$33))=0</formula>
    </cfRule>
  </conditionalFormatting>
  <conditionalFormatting sqref="AL33">
    <cfRule type="expression" dxfId="7501" priority="3295" stopIfTrue="1">
      <formula>LEN(TRIM($AL$33))=0</formula>
    </cfRule>
  </conditionalFormatting>
  <conditionalFormatting sqref="AH34">
    <cfRule type="expression" dxfId="7500" priority="3296" stopIfTrue="1">
      <formula>LEN(TRIM($AH$34))=0</formula>
    </cfRule>
  </conditionalFormatting>
  <conditionalFormatting sqref="AI34">
    <cfRule type="expression" dxfId="7499" priority="3297" stopIfTrue="1">
      <formula>LEN(TRIM($AI$34))=0</formula>
    </cfRule>
  </conditionalFormatting>
  <conditionalFormatting sqref="AJ34">
    <cfRule type="expression" dxfId="7498" priority="3298" stopIfTrue="1">
      <formula>LEN(TRIM($AJ$34))=0</formula>
    </cfRule>
  </conditionalFormatting>
  <conditionalFormatting sqref="AK34">
    <cfRule type="expression" dxfId="7497" priority="3299" stopIfTrue="1">
      <formula>LEN(TRIM($AK$34))=0</formula>
    </cfRule>
  </conditionalFormatting>
  <conditionalFormatting sqref="AL34">
    <cfRule type="expression" dxfId="7496" priority="3300" stopIfTrue="1">
      <formula>LEN(TRIM($AL$34))=0</formula>
    </cfRule>
  </conditionalFormatting>
  <conditionalFormatting sqref="AN31">
    <cfRule type="expression" dxfId="7495" priority="3301" stopIfTrue="1">
      <formula>LEN(TRIM($AN$31))=0</formula>
    </cfRule>
  </conditionalFormatting>
  <conditionalFormatting sqref="AN32">
    <cfRule type="expression" dxfId="7494" priority="3302" stopIfTrue="1">
      <formula>LEN(TRIM($AN$32))=0</formula>
    </cfRule>
  </conditionalFormatting>
  <conditionalFormatting sqref="AN33">
    <cfRule type="expression" dxfId="7493" priority="3303" stopIfTrue="1">
      <formula>LEN(TRIM($AN$33))=0</formula>
    </cfRule>
  </conditionalFormatting>
  <conditionalFormatting sqref="AN34">
    <cfRule type="expression" dxfId="7492" priority="3304" stopIfTrue="1">
      <formula>LEN(TRIM($AN$34))=0</formula>
    </cfRule>
  </conditionalFormatting>
  <conditionalFormatting sqref="T31">
    <cfRule type="expression" dxfId="7491" priority="3305" stopIfTrue="1">
      <formula>LEN(TRIM($T$31))=0</formula>
    </cfRule>
  </conditionalFormatting>
  <conditionalFormatting sqref="U31">
    <cfRule type="expression" dxfId="7490" priority="3306" stopIfTrue="1">
      <formula>LEN(TRIM($U$31))=0</formula>
    </cfRule>
  </conditionalFormatting>
  <conditionalFormatting sqref="V31">
    <cfRule type="expression" dxfId="7489" priority="3307" stopIfTrue="1">
      <formula>LEN(TRIM($V$31))=0</formula>
    </cfRule>
  </conditionalFormatting>
  <conditionalFormatting sqref="W31">
    <cfRule type="expression" dxfId="7488" priority="3308" stopIfTrue="1">
      <formula>LEN(TRIM($W$31))=0</formula>
    </cfRule>
  </conditionalFormatting>
  <conditionalFormatting sqref="X31">
    <cfRule type="expression" dxfId="7487" priority="3309" stopIfTrue="1">
      <formula>LEN(TRIM($X$31))=0</formula>
    </cfRule>
  </conditionalFormatting>
  <conditionalFormatting sqref="T32">
    <cfRule type="expression" dxfId="7486" priority="3310" stopIfTrue="1">
      <formula>LEN(TRIM($T$32))=0</formula>
    </cfRule>
  </conditionalFormatting>
  <conditionalFormatting sqref="U32">
    <cfRule type="expression" dxfId="7485" priority="3311" stopIfTrue="1">
      <formula>LEN(TRIM($U$32))=0</formula>
    </cfRule>
  </conditionalFormatting>
  <conditionalFormatting sqref="V32">
    <cfRule type="expression" dxfId="7484" priority="3312" stopIfTrue="1">
      <formula>LEN(TRIM($V$32))=0</formula>
    </cfRule>
  </conditionalFormatting>
  <conditionalFormatting sqref="W32">
    <cfRule type="expression" dxfId="7483" priority="3313" stopIfTrue="1">
      <formula>LEN(TRIM($W$32))=0</formula>
    </cfRule>
  </conditionalFormatting>
  <conditionalFormatting sqref="X32">
    <cfRule type="expression" dxfId="7482" priority="3314" stopIfTrue="1">
      <formula>LEN(TRIM($X$32))=0</formula>
    </cfRule>
  </conditionalFormatting>
  <conditionalFormatting sqref="T33">
    <cfRule type="expression" dxfId="7481" priority="3315" stopIfTrue="1">
      <formula>LEN(TRIM($T$33))=0</formula>
    </cfRule>
  </conditionalFormatting>
  <conditionalFormatting sqref="U33">
    <cfRule type="expression" dxfId="7480" priority="3316" stopIfTrue="1">
      <formula>LEN(TRIM($U$33))=0</formula>
    </cfRule>
  </conditionalFormatting>
  <conditionalFormatting sqref="V33">
    <cfRule type="expression" dxfId="7479" priority="3317" stopIfTrue="1">
      <formula>LEN(TRIM($V$33))=0</formula>
    </cfRule>
  </conditionalFormatting>
  <conditionalFormatting sqref="W33">
    <cfRule type="expression" dxfId="7478" priority="3318" stopIfTrue="1">
      <formula>LEN(TRIM($W$33))=0</formula>
    </cfRule>
  </conditionalFormatting>
  <conditionalFormatting sqref="X33">
    <cfRule type="expression" dxfId="7477" priority="3319" stopIfTrue="1">
      <formula>LEN(TRIM($X$33))=0</formula>
    </cfRule>
  </conditionalFormatting>
  <conditionalFormatting sqref="T34">
    <cfRule type="expression" dxfId="7476" priority="3320" stopIfTrue="1">
      <formula>LEN(TRIM($T$34))=0</formula>
    </cfRule>
  </conditionalFormatting>
  <conditionalFormatting sqref="U34">
    <cfRule type="expression" dxfId="7475" priority="3321" stopIfTrue="1">
      <formula>LEN(TRIM($U$34))=0</formula>
    </cfRule>
  </conditionalFormatting>
  <conditionalFormatting sqref="V34">
    <cfRule type="expression" dxfId="7474" priority="3322" stopIfTrue="1">
      <formula>LEN(TRIM($V$34))=0</formula>
    </cfRule>
  </conditionalFormatting>
  <conditionalFormatting sqref="W34">
    <cfRule type="expression" dxfId="7473" priority="3323" stopIfTrue="1">
      <formula>LEN(TRIM($W$34))=0</formula>
    </cfRule>
  </conditionalFormatting>
  <conditionalFormatting sqref="X34">
    <cfRule type="expression" dxfId="7472" priority="3324" stopIfTrue="1">
      <formula>LEN(TRIM($X$34))=0</formula>
    </cfRule>
  </conditionalFormatting>
  <conditionalFormatting sqref="T35">
    <cfRule type="expression" dxfId="7471" priority="3325" stopIfTrue="1">
      <formula>LEN(TRIM($T$35))=0</formula>
    </cfRule>
  </conditionalFormatting>
  <conditionalFormatting sqref="U35">
    <cfRule type="expression" dxfId="7470" priority="3326" stopIfTrue="1">
      <formula>LEN(TRIM($U$35))=0</formula>
    </cfRule>
  </conditionalFormatting>
  <conditionalFormatting sqref="V35">
    <cfRule type="expression" dxfId="7469" priority="3327" stopIfTrue="1">
      <formula>LEN(TRIM($V$35))=0</formula>
    </cfRule>
  </conditionalFormatting>
  <conditionalFormatting sqref="W35">
    <cfRule type="expression" dxfId="7468" priority="3328" stopIfTrue="1">
      <formula>LEN(TRIM($W$35))=0</formula>
    </cfRule>
  </conditionalFormatting>
  <conditionalFormatting sqref="X35">
    <cfRule type="expression" dxfId="7467" priority="3329" stopIfTrue="1">
      <formula>LEN(TRIM($X$35))=0</formula>
    </cfRule>
  </conditionalFormatting>
  <conditionalFormatting sqref="Z31">
    <cfRule type="expression" dxfId="7466" priority="3330" stopIfTrue="1">
      <formula>LEN(TRIM($Z$31))=0</formula>
    </cfRule>
  </conditionalFormatting>
  <conditionalFormatting sqref="Z32">
    <cfRule type="expression" dxfId="7465" priority="3331" stopIfTrue="1">
      <formula>LEN(TRIM($Z$32))=0</formula>
    </cfRule>
  </conditionalFormatting>
  <conditionalFormatting sqref="Z33">
    <cfRule type="expression" dxfId="7464" priority="3332" stopIfTrue="1">
      <formula>LEN(TRIM($Z$33))=0</formula>
    </cfRule>
  </conditionalFormatting>
  <conditionalFormatting sqref="Z34">
    <cfRule type="expression" dxfId="7463" priority="3333" stopIfTrue="1">
      <formula>LEN(TRIM($Z$34))=0</formula>
    </cfRule>
  </conditionalFormatting>
  <conditionalFormatting sqref="Z35">
    <cfRule type="expression" dxfId="7462" priority="3334" stopIfTrue="1">
      <formula>LEN(TRIM($Z$35))=0</formula>
    </cfRule>
  </conditionalFormatting>
  <conditionalFormatting sqref="F37">
    <cfRule type="expression" dxfId="7461" priority="3335" stopIfTrue="1">
      <formula>LEN(TRIM($F$37))=0</formula>
    </cfRule>
  </conditionalFormatting>
  <conditionalFormatting sqref="G37">
    <cfRule type="expression" dxfId="7460" priority="3336" stopIfTrue="1">
      <formula>LEN(TRIM($G$37))=0</formula>
    </cfRule>
  </conditionalFormatting>
  <conditionalFormatting sqref="H37">
    <cfRule type="expression" dxfId="7459" priority="3337" stopIfTrue="1">
      <formula>LEN(TRIM($H$37))=0</formula>
    </cfRule>
  </conditionalFormatting>
  <conditionalFormatting sqref="I37">
    <cfRule type="expression" dxfId="7458" priority="3338" stopIfTrue="1">
      <formula>LEN(TRIM($I$37))=0</formula>
    </cfRule>
  </conditionalFormatting>
  <conditionalFormatting sqref="J37">
    <cfRule type="expression" dxfId="7457" priority="3339" stopIfTrue="1">
      <formula>LEN(TRIM($J$37))=0</formula>
    </cfRule>
  </conditionalFormatting>
  <conditionalFormatting sqref="F38">
    <cfRule type="expression" dxfId="7456" priority="3340" stopIfTrue="1">
      <formula>LEN(TRIM($F$38))=0</formula>
    </cfRule>
  </conditionalFormatting>
  <conditionalFormatting sqref="G38">
    <cfRule type="expression" dxfId="7455" priority="3341" stopIfTrue="1">
      <formula>LEN(TRIM($G$38))=0</formula>
    </cfRule>
  </conditionalFormatting>
  <conditionalFormatting sqref="H38">
    <cfRule type="expression" dxfId="7454" priority="3342" stopIfTrue="1">
      <formula>LEN(TRIM($H$38))=0</formula>
    </cfRule>
  </conditionalFormatting>
  <conditionalFormatting sqref="I38">
    <cfRule type="expression" dxfId="7453" priority="3343" stopIfTrue="1">
      <formula>LEN(TRIM($I$38))=0</formula>
    </cfRule>
  </conditionalFormatting>
  <conditionalFormatting sqref="J38">
    <cfRule type="expression" dxfId="7452" priority="3344" stopIfTrue="1">
      <formula>LEN(TRIM($J$38))=0</formula>
    </cfRule>
  </conditionalFormatting>
  <conditionalFormatting sqref="L37">
    <cfRule type="expression" dxfId="7451" priority="3345" stopIfTrue="1">
      <formula>LEN(TRIM($L$37))=0</formula>
    </cfRule>
  </conditionalFormatting>
  <conditionalFormatting sqref="L38">
    <cfRule type="expression" dxfId="7450" priority="3346" stopIfTrue="1">
      <formula>LEN(TRIM($L$38))=0</formula>
    </cfRule>
  </conditionalFormatting>
  <conditionalFormatting sqref="T37">
    <cfRule type="expression" dxfId="7449" priority="3347" stopIfTrue="1">
      <formula>LEN(TRIM($T$37))=0</formula>
    </cfRule>
  </conditionalFormatting>
  <conditionalFormatting sqref="U37">
    <cfRule type="expression" dxfId="7448" priority="3348" stopIfTrue="1">
      <formula>LEN(TRIM($U$37))=0</formula>
    </cfRule>
  </conditionalFormatting>
  <conditionalFormatting sqref="V37">
    <cfRule type="expression" dxfId="7447" priority="3349" stopIfTrue="1">
      <formula>LEN(TRIM($V$37))=0</formula>
    </cfRule>
  </conditionalFormatting>
  <conditionalFormatting sqref="W37">
    <cfRule type="expression" dxfId="7446" priority="3350" stopIfTrue="1">
      <formula>LEN(TRIM($W$37))=0</formula>
    </cfRule>
  </conditionalFormatting>
  <conditionalFormatting sqref="X37">
    <cfRule type="expression" dxfId="7445" priority="3351" stopIfTrue="1">
      <formula>LEN(TRIM($X$37))=0</formula>
    </cfRule>
  </conditionalFormatting>
  <conditionalFormatting sqref="T38">
    <cfRule type="expression" dxfId="7444" priority="3352" stopIfTrue="1">
      <formula>LEN(TRIM($T$38))=0</formula>
    </cfRule>
  </conditionalFormatting>
  <conditionalFormatting sqref="U38">
    <cfRule type="expression" dxfId="7443" priority="3353" stopIfTrue="1">
      <formula>LEN(TRIM($U$38))=0</formula>
    </cfRule>
  </conditionalFormatting>
  <conditionalFormatting sqref="V38">
    <cfRule type="expression" dxfId="7442" priority="3354" stopIfTrue="1">
      <formula>LEN(TRIM($V$38))=0</formula>
    </cfRule>
  </conditionalFormatting>
  <conditionalFormatting sqref="W38">
    <cfRule type="expression" dxfId="7441" priority="3355" stopIfTrue="1">
      <formula>LEN(TRIM($W$38))=0</formula>
    </cfRule>
  </conditionalFormatting>
  <conditionalFormatting sqref="X38">
    <cfRule type="expression" dxfId="7440" priority="3356" stopIfTrue="1">
      <formula>LEN(TRIM($X$38))=0</formula>
    </cfRule>
  </conditionalFormatting>
  <conditionalFormatting sqref="Z37">
    <cfRule type="expression" dxfId="7439" priority="3357" stopIfTrue="1">
      <formula>LEN(TRIM($Z$37))=0</formula>
    </cfRule>
  </conditionalFormatting>
  <conditionalFormatting sqref="Z38">
    <cfRule type="expression" dxfId="7438" priority="3358" stopIfTrue="1">
      <formula>LEN(TRIM($Z$38))=0</formula>
    </cfRule>
  </conditionalFormatting>
  <conditionalFormatting sqref="AH37">
    <cfRule type="expression" dxfId="7437" priority="3359" stopIfTrue="1">
      <formula>LEN(TRIM($AH$37))=0</formula>
    </cfRule>
  </conditionalFormatting>
  <conditionalFormatting sqref="AI37">
    <cfRule type="expression" dxfId="7436" priority="3360" stopIfTrue="1">
      <formula>LEN(TRIM($AI$37))=0</formula>
    </cfRule>
  </conditionalFormatting>
  <conditionalFormatting sqref="AJ37">
    <cfRule type="expression" dxfId="7435" priority="3361" stopIfTrue="1">
      <formula>LEN(TRIM($AJ$37))=0</formula>
    </cfRule>
  </conditionalFormatting>
  <conditionalFormatting sqref="AK37">
    <cfRule type="expression" dxfId="7434" priority="3362" stopIfTrue="1">
      <formula>LEN(TRIM($AK$37))=0</formula>
    </cfRule>
  </conditionalFormatting>
  <conditionalFormatting sqref="AL37">
    <cfRule type="expression" dxfId="7433" priority="3363" stopIfTrue="1">
      <formula>LEN(TRIM($AL$37))=0</formula>
    </cfRule>
  </conditionalFormatting>
  <conditionalFormatting sqref="AH38">
    <cfRule type="expression" dxfId="7432" priority="3364" stopIfTrue="1">
      <formula>LEN(TRIM($AH$38))=0</formula>
    </cfRule>
  </conditionalFormatting>
  <conditionalFormatting sqref="AI38">
    <cfRule type="expression" dxfId="7431" priority="3365" stopIfTrue="1">
      <formula>LEN(TRIM($AI$38))=0</formula>
    </cfRule>
  </conditionalFormatting>
  <conditionalFormatting sqref="AJ38">
    <cfRule type="expression" dxfId="7430" priority="3366" stopIfTrue="1">
      <formula>LEN(TRIM($AJ$38))=0</formula>
    </cfRule>
  </conditionalFormatting>
  <conditionalFormatting sqref="AK38">
    <cfRule type="expression" dxfId="7429" priority="3367" stopIfTrue="1">
      <formula>LEN(TRIM($AK$38))=0</formula>
    </cfRule>
  </conditionalFormatting>
  <conditionalFormatting sqref="AL38">
    <cfRule type="expression" dxfId="7428" priority="3368" stopIfTrue="1">
      <formula>LEN(TRIM($AL$38))=0</formula>
    </cfRule>
  </conditionalFormatting>
  <conditionalFormatting sqref="AN37">
    <cfRule type="expression" dxfId="7427" priority="3369" stopIfTrue="1">
      <formula>LEN(TRIM($AN$37))=0</formula>
    </cfRule>
  </conditionalFormatting>
  <conditionalFormatting sqref="AN38">
    <cfRule type="expression" dxfId="7426" priority="3370" stopIfTrue="1">
      <formula>LEN(TRIM($AN$38))=0</formula>
    </cfRule>
  </conditionalFormatting>
  <conditionalFormatting sqref="F40">
    <cfRule type="expression" dxfId="7425" priority="3371" stopIfTrue="1">
      <formula>LEN(TRIM($F$40))=0</formula>
    </cfRule>
  </conditionalFormatting>
  <conditionalFormatting sqref="G40">
    <cfRule type="expression" dxfId="7424" priority="3372" stopIfTrue="1">
      <formula>LEN(TRIM($G$40))=0</formula>
    </cfRule>
  </conditionalFormatting>
  <conditionalFormatting sqref="H40">
    <cfRule type="expression" dxfId="7423" priority="3373" stopIfTrue="1">
      <formula>LEN(TRIM($H$40))=0</formula>
    </cfRule>
  </conditionalFormatting>
  <conditionalFormatting sqref="I40">
    <cfRule type="expression" dxfId="7422" priority="3374" stopIfTrue="1">
      <formula>LEN(TRIM($I$40))=0</formula>
    </cfRule>
  </conditionalFormatting>
  <conditionalFormatting sqref="J40">
    <cfRule type="expression" dxfId="7421" priority="3375" stopIfTrue="1">
      <formula>LEN(TRIM($J$40))=0</formula>
    </cfRule>
  </conditionalFormatting>
  <conditionalFormatting sqref="L40">
    <cfRule type="expression" dxfId="7420" priority="3376" stopIfTrue="1">
      <formula>LEN(TRIM($L$40))=0</formula>
    </cfRule>
  </conditionalFormatting>
  <conditionalFormatting sqref="T40">
    <cfRule type="expression" dxfId="7419" priority="3377" stopIfTrue="1">
      <formula>LEN(TRIM($T$40))=0</formula>
    </cfRule>
  </conditionalFormatting>
  <conditionalFormatting sqref="U40">
    <cfRule type="expression" dxfId="7418" priority="3378" stopIfTrue="1">
      <formula>LEN(TRIM($U$40))=0</formula>
    </cfRule>
  </conditionalFormatting>
  <conditionalFormatting sqref="V40">
    <cfRule type="expression" dxfId="7417" priority="3379" stopIfTrue="1">
      <formula>LEN(TRIM($V$40))=0</formula>
    </cfRule>
  </conditionalFormatting>
  <conditionalFormatting sqref="W40">
    <cfRule type="expression" dxfId="7416" priority="3380" stopIfTrue="1">
      <formula>LEN(TRIM($W$40))=0</formula>
    </cfRule>
  </conditionalFormatting>
  <conditionalFormatting sqref="X40">
    <cfRule type="expression" dxfId="7415" priority="3381" stopIfTrue="1">
      <formula>LEN(TRIM($X$40))=0</formula>
    </cfRule>
  </conditionalFormatting>
  <conditionalFormatting sqref="Z40">
    <cfRule type="expression" dxfId="7414" priority="3382" stopIfTrue="1">
      <formula>LEN(TRIM($Z$40))=0</formula>
    </cfRule>
  </conditionalFormatting>
  <conditionalFormatting sqref="AH40">
    <cfRule type="expression" dxfId="7413" priority="3383" stopIfTrue="1">
      <formula>LEN(TRIM($AH$40))=0</formula>
    </cfRule>
  </conditionalFormatting>
  <conditionalFormatting sqref="AI40">
    <cfRule type="expression" dxfId="7412" priority="3384" stopIfTrue="1">
      <formula>LEN(TRIM($AI$40))=0</formula>
    </cfRule>
  </conditionalFormatting>
  <conditionalFormatting sqref="AJ40">
    <cfRule type="expression" dxfId="7411" priority="3385" stopIfTrue="1">
      <formula>LEN(TRIM($AJ$40))=0</formula>
    </cfRule>
  </conditionalFormatting>
  <conditionalFormatting sqref="AK40">
    <cfRule type="expression" dxfId="7410" priority="3386" stopIfTrue="1">
      <formula>LEN(TRIM($AK$40))=0</formula>
    </cfRule>
  </conditionalFormatting>
  <conditionalFormatting sqref="AL40">
    <cfRule type="expression" dxfId="7409" priority="3387" stopIfTrue="1">
      <formula>LEN(TRIM($AL$40))=0</formula>
    </cfRule>
  </conditionalFormatting>
  <conditionalFormatting sqref="AN40">
    <cfRule type="expression" dxfId="7408" priority="3388" stopIfTrue="1">
      <formula>LEN(TRIM($AN$40))=0</formula>
    </cfRule>
  </conditionalFormatting>
  <conditionalFormatting sqref="F46">
    <cfRule type="expression" dxfId="7407" priority="3389" stopIfTrue="1">
      <formula>LEN(TRIM($F$46))=0</formula>
    </cfRule>
  </conditionalFormatting>
  <conditionalFormatting sqref="G46">
    <cfRule type="expression" dxfId="7406" priority="3390" stopIfTrue="1">
      <formula>LEN(TRIM($G$46))=0</formula>
    </cfRule>
  </conditionalFormatting>
  <conditionalFormatting sqref="H46">
    <cfRule type="expression" dxfId="7405" priority="3391" stopIfTrue="1">
      <formula>LEN(TRIM($H$46))=0</formula>
    </cfRule>
  </conditionalFormatting>
  <conditionalFormatting sqref="I46">
    <cfRule type="expression" dxfId="7404" priority="3392" stopIfTrue="1">
      <formula>LEN(TRIM($I$46))=0</formula>
    </cfRule>
  </conditionalFormatting>
  <conditionalFormatting sqref="J46">
    <cfRule type="expression" dxfId="7403" priority="3393" stopIfTrue="1">
      <formula>LEN(TRIM($J$46))=0</formula>
    </cfRule>
  </conditionalFormatting>
  <conditionalFormatting sqref="L46">
    <cfRule type="expression" dxfId="7402" priority="3394" stopIfTrue="1">
      <formula>LEN(TRIM($L$46))=0</formula>
    </cfRule>
  </conditionalFormatting>
  <conditionalFormatting sqref="T46">
    <cfRule type="expression" dxfId="7401" priority="3395" stopIfTrue="1">
      <formula>LEN(TRIM($T$46))=0</formula>
    </cfRule>
  </conditionalFormatting>
  <conditionalFormatting sqref="U46">
    <cfRule type="expression" dxfId="7400" priority="3396" stopIfTrue="1">
      <formula>LEN(TRIM($U$46))=0</formula>
    </cfRule>
  </conditionalFormatting>
  <conditionalFormatting sqref="V46">
    <cfRule type="expression" dxfId="7399" priority="3397" stopIfTrue="1">
      <formula>LEN(TRIM($V$46))=0</formula>
    </cfRule>
  </conditionalFormatting>
  <conditionalFormatting sqref="W46">
    <cfRule type="expression" dxfId="7398" priority="3398" stopIfTrue="1">
      <formula>LEN(TRIM($W$46))=0</formula>
    </cfRule>
  </conditionalFormatting>
  <conditionalFormatting sqref="X46">
    <cfRule type="expression" dxfId="7397" priority="3399" stopIfTrue="1">
      <formula>LEN(TRIM($X$46))=0</formula>
    </cfRule>
  </conditionalFormatting>
  <conditionalFormatting sqref="Z46">
    <cfRule type="expression" dxfId="7396" priority="3400" stopIfTrue="1">
      <formula>LEN(TRIM($Z$46))=0</formula>
    </cfRule>
  </conditionalFormatting>
  <conditionalFormatting sqref="AH46">
    <cfRule type="expression" dxfId="7395" priority="3401" stopIfTrue="1">
      <formula>LEN(TRIM($AH$46))=0</formula>
    </cfRule>
  </conditionalFormatting>
  <conditionalFormatting sqref="AI46">
    <cfRule type="expression" dxfId="7394" priority="3402" stopIfTrue="1">
      <formula>LEN(TRIM($AI$46))=0</formula>
    </cfRule>
  </conditionalFormatting>
  <conditionalFormatting sqref="AJ46">
    <cfRule type="expression" dxfId="7393" priority="3403" stopIfTrue="1">
      <formula>LEN(TRIM($AJ$46))=0</formula>
    </cfRule>
  </conditionalFormatting>
  <conditionalFormatting sqref="AK46">
    <cfRule type="expression" dxfId="7392" priority="3404" stopIfTrue="1">
      <formula>LEN(TRIM($AK$46))=0</formula>
    </cfRule>
  </conditionalFormatting>
  <conditionalFormatting sqref="AL46">
    <cfRule type="expression" dxfId="7391" priority="3405" stopIfTrue="1">
      <formula>LEN(TRIM($AL$46))=0</formula>
    </cfRule>
  </conditionalFormatting>
  <conditionalFormatting sqref="AN46">
    <cfRule type="expression" dxfId="7390" priority="3406" stopIfTrue="1">
      <formula>LEN(TRIM($AN$46))=0</formula>
    </cfRule>
  </conditionalFormatting>
  <conditionalFormatting sqref="F49">
    <cfRule type="expression" dxfId="7389" priority="3407" stopIfTrue="1">
      <formula>LEN(TRIM($F$49))=0</formula>
    </cfRule>
  </conditionalFormatting>
  <conditionalFormatting sqref="G49">
    <cfRule type="expression" dxfId="7388" priority="3408" stopIfTrue="1">
      <formula>LEN(TRIM($G$49))=0</formula>
    </cfRule>
  </conditionalFormatting>
  <conditionalFormatting sqref="H49">
    <cfRule type="expression" dxfId="7387" priority="3409" stopIfTrue="1">
      <formula>LEN(TRIM($H$49))=0</formula>
    </cfRule>
  </conditionalFormatting>
  <conditionalFormatting sqref="I49">
    <cfRule type="expression" dxfId="7386" priority="3410" stopIfTrue="1">
      <formula>LEN(TRIM($I$49))=0</formula>
    </cfRule>
  </conditionalFormatting>
  <conditionalFormatting sqref="J49">
    <cfRule type="expression" dxfId="7385" priority="3411" stopIfTrue="1">
      <formula>LEN(TRIM($J$49))=0</formula>
    </cfRule>
  </conditionalFormatting>
  <conditionalFormatting sqref="F50">
    <cfRule type="expression" dxfId="7384" priority="3412" stopIfTrue="1">
      <formula>LEN(TRIM($F$50))=0</formula>
    </cfRule>
  </conditionalFormatting>
  <conditionalFormatting sqref="G50">
    <cfRule type="expression" dxfId="7383" priority="3413" stopIfTrue="1">
      <formula>LEN(TRIM($G$50))=0</formula>
    </cfRule>
  </conditionalFormatting>
  <conditionalFormatting sqref="H50">
    <cfRule type="expression" dxfId="7382" priority="3414" stopIfTrue="1">
      <formula>LEN(TRIM($H$50))=0</formula>
    </cfRule>
  </conditionalFormatting>
  <conditionalFormatting sqref="I50">
    <cfRule type="expression" dxfId="7381" priority="3415" stopIfTrue="1">
      <formula>LEN(TRIM($I$50))=0</formula>
    </cfRule>
  </conditionalFormatting>
  <conditionalFormatting sqref="J50">
    <cfRule type="expression" dxfId="7380" priority="3416" stopIfTrue="1">
      <formula>LEN(TRIM($J$50))=0</formula>
    </cfRule>
  </conditionalFormatting>
  <conditionalFormatting sqref="F51">
    <cfRule type="expression" dxfId="7379" priority="3417" stopIfTrue="1">
      <formula>LEN(TRIM($F$51))=0</formula>
    </cfRule>
  </conditionalFormatting>
  <conditionalFormatting sqref="G51">
    <cfRule type="expression" dxfId="7378" priority="3418" stopIfTrue="1">
      <formula>LEN(TRIM($G$51))=0</formula>
    </cfRule>
  </conditionalFormatting>
  <conditionalFormatting sqref="H51">
    <cfRule type="expression" dxfId="7377" priority="3419" stopIfTrue="1">
      <formula>LEN(TRIM($H$51))=0</formula>
    </cfRule>
  </conditionalFormatting>
  <conditionalFormatting sqref="I51">
    <cfRule type="expression" dxfId="7376" priority="3420" stopIfTrue="1">
      <formula>LEN(TRIM($I$51))=0</formula>
    </cfRule>
  </conditionalFormatting>
  <conditionalFormatting sqref="J51">
    <cfRule type="expression" dxfId="7375" priority="3421" stopIfTrue="1">
      <formula>LEN(TRIM($J$51))=0</formula>
    </cfRule>
  </conditionalFormatting>
  <conditionalFormatting sqref="F52">
    <cfRule type="expression" dxfId="7374" priority="3422" stopIfTrue="1">
      <formula>LEN(TRIM($F$52))=0</formula>
    </cfRule>
  </conditionalFormatting>
  <conditionalFormatting sqref="G52">
    <cfRule type="expression" dxfId="7373" priority="3423" stopIfTrue="1">
      <formula>LEN(TRIM($G$52))=0</formula>
    </cfRule>
  </conditionalFormatting>
  <conditionalFormatting sqref="H52">
    <cfRule type="expression" dxfId="7372" priority="3424" stopIfTrue="1">
      <formula>LEN(TRIM($H$52))=0</formula>
    </cfRule>
  </conditionalFormatting>
  <conditionalFormatting sqref="I52">
    <cfRule type="expression" dxfId="7371" priority="3425" stopIfTrue="1">
      <formula>LEN(TRIM($I$52))=0</formula>
    </cfRule>
  </conditionalFormatting>
  <conditionalFormatting sqref="J52">
    <cfRule type="expression" dxfId="7370" priority="3426" stopIfTrue="1">
      <formula>LEN(TRIM($J$52))=0</formula>
    </cfRule>
  </conditionalFormatting>
  <conditionalFormatting sqref="L49">
    <cfRule type="expression" dxfId="7369" priority="3427" stopIfTrue="1">
      <formula>LEN(TRIM($L$49))=0</formula>
    </cfRule>
  </conditionalFormatting>
  <conditionalFormatting sqref="L50">
    <cfRule type="expression" dxfId="7368" priority="3428" stopIfTrue="1">
      <formula>LEN(TRIM($L$50))=0</formula>
    </cfRule>
  </conditionalFormatting>
  <conditionalFormatting sqref="L51">
    <cfRule type="expression" dxfId="7367" priority="3429" stopIfTrue="1">
      <formula>LEN(TRIM($L$51))=0</formula>
    </cfRule>
  </conditionalFormatting>
  <conditionalFormatting sqref="L52">
    <cfRule type="expression" dxfId="7366" priority="3430" stopIfTrue="1">
      <formula>LEN(TRIM($L$52))=0</formula>
    </cfRule>
  </conditionalFormatting>
  <conditionalFormatting sqref="T49">
    <cfRule type="expression" dxfId="7365" priority="3431" stopIfTrue="1">
      <formula>LEN(TRIM($T$49))=0</formula>
    </cfRule>
  </conditionalFormatting>
  <conditionalFormatting sqref="U49">
    <cfRule type="expression" dxfId="7364" priority="3432" stopIfTrue="1">
      <formula>LEN(TRIM($U$49))=0</formula>
    </cfRule>
  </conditionalFormatting>
  <conditionalFormatting sqref="V49">
    <cfRule type="expression" dxfId="7363" priority="3433" stopIfTrue="1">
      <formula>LEN(TRIM($V$49))=0</formula>
    </cfRule>
  </conditionalFormatting>
  <conditionalFormatting sqref="W49">
    <cfRule type="expression" dxfId="7362" priority="3434" stopIfTrue="1">
      <formula>LEN(TRIM($W$49))=0</formula>
    </cfRule>
  </conditionalFormatting>
  <conditionalFormatting sqref="X49">
    <cfRule type="expression" dxfId="7361" priority="3435" stopIfTrue="1">
      <formula>LEN(TRIM($X$49))=0</formula>
    </cfRule>
  </conditionalFormatting>
  <conditionalFormatting sqref="T50">
    <cfRule type="expression" dxfId="7360" priority="3436" stopIfTrue="1">
      <formula>LEN(TRIM($T$50))=0</formula>
    </cfRule>
  </conditionalFormatting>
  <conditionalFormatting sqref="U50">
    <cfRule type="expression" dxfId="7359" priority="3437" stopIfTrue="1">
      <formula>LEN(TRIM($U$50))=0</formula>
    </cfRule>
  </conditionalFormatting>
  <conditionalFormatting sqref="V50">
    <cfRule type="expression" dxfId="7358" priority="3438" stopIfTrue="1">
      <formula>LEN(TRIM($V$50))=0</formula>
    </cfRule>
  </conditionalFormatting>
  <conditionalFormatting sqref="W50">
    <cfRule type="expression" dxfId="7357" priority="3439" stopIfTrue="1">
      <formula>LEN(TRIM($W$50))=0</formula>
    </cfRule>
  </conditionalFormatting>
  <conditionalFormatting sqref="X50">
    <cfRule type="expression" dxfId="7356" priority="3440" stopIfTrue="1">
      <formula>LEN(TRIM($X$50))=0</formula>
    </cfRule>
  </conditionalFormatting>
  <conditionalFormatting sqref="T51">
    <cfRule type="expression" dxfId="7355" priority="3441" stopIfTrue="1">
      <formula>LEN(TRIM($T$51))=0</formula>
    </cfRule>
  </conditionalFormatting>
  <conditionalFormatting sqref="U51">
    <cfRule type="expression" dxfId="7354" priority="3442" stopIfTrue="1">
      <formula>LEN(TRIM($U$51))=0</formula>
    </cfRule>
  </conditionalFormatting>
  <conditionalFormatting sqref="V51">
    <cfRule type="expression" dxfId="7353" priority="3443" stopIfTrue="1">
      <formula>LEN(TRIM($V$51))=0</formula>
    </cfRule>
  </conditionalFormatting>
  <conditionalFormatting sqref="W51">
    <cfRule type="expression" dxfId="7352" priority="3444" stopIfTrue="1">
      <formula>LEN(TRIM($W$51))=0</formula>
    </cfRule>
  </conditionalFormatting>
  <conditionalFormatting sqref="X51">
    <cfRule type="expression" dxfId="7351" priority="3445" stopIfTrue="1">
      <formula>LEN(TRIM($X$51))=0</formula>
    </cfRule>
  </conditionalFormatting>
  <conditionalFormatting sqref="T52">
    <cfRule type="expression" dxfId="7350" priority="3446" stopIfTrue="1">
      <formula>LEN(TRIM($T$52))=0</formula>
    </cfRule>
  </conditionalFormatting>
  <conditionalFormatting sqref="U52">
    <cfRule type="expression" dxfId="7349" priority="3447" stopIfTrue="1">
      <formula>LEN(TRIM($U$52))=0</formula>
    </cfRule>
  </conditionalFormatting>
  <conditionalFormatting sqref="V52">
    <cfRule type="expression" dxfId="7348" priority="3448" stopIfTrue="1">
      <formula>LEN(TRIM($V$52))=0</formula>
    </cfRule>
  </conditionalFormatting>
  <conditionalFormatting sqref="W52">
    <cfRule type="expression" dxfId="7347" priority="3449" stopIfTrue="1">
      <formula>LEN(TRIM($W$52))=0</formula>
    </cfRule>
  </conditionalFormatting>
  <conditionalFormatting sqref="X52">
    <cfRule type="expression" dxfId="7346" priority="3450" stopIfTrue="1">
      <formula>LEN(TRIM($X$52))=0</formula>
    </cfRule>
  </conditionalFormatting>
  <conditionalFormatting sqref="Z49">
    <cfRule type="expression" dxfId="7345" priority="3451" stopIfTrue="1">
      <formula>LEN(TRIM($Z$49))=0</formula>
    </cfRule>
  </conditionalFormatting>
  <conditionalFormatting sqref="Z50">
    <cfRule type="expression" dxfId="7344" priority="3452" stopIfTrue="1">
      <formula>LEN(TRIM($Z$50))=0</formula>
    </cfRule>
  </conditionalFormatting>
  <conditionalFormatting sqref="Z51">
    <cfRule type="expression" dxfId="7343" priority="3453" stopIfTrue="1">
      <formula>LEN(TRIM($Z$51))=0</formula>
    </cfRule>
  </conditionalFormatting>
  <conditionalFormatting sqref="Z52">
    <cfRule type="expression" dxfId="7342" priority="3454" stopIfTrue="1">
      <formula>LEN(TRIM($Z$52))=0</formula>
    </cfRule>
  </conditionalFormatting>
  <conditionalFormatting sqref="AH49">
    <cfRule type="expression" dxfId="7341" priority="3455" stopIfTrue="1">
      <formula>LEN(TRIM($AH$49))=0</formula>
    </cfRule>
  </conditionalFormatting>
  <conditionalFormatting sqref="AI49">
    <cfRule type="expression" dxfId="7340" priority="3456" stopIfTrue="1">
      <formula>LEN(TRIM($AI$49))=0</formula>
    </cfRule>
  </conditionalFormatting>
  <conditionalFormatting sqref="AJ49">
    <cfRule type="expression" dxfId="7339" priority="3457" stopIfTrue="1">
      <formula>LEN(TRIM($AJ$49))=0</formula>
    </cfRule>
  </conditionalFormatting>
  <conditionalFormatting sqref="AK49">
    <cfRule type="expression" dxfId="7338" priority="3458" stopIfTrue="1">
      <formula>LEN(TRIM($AK$49))=0</formula>
    </cfRule>
  </conditionalFormatting>
  <conditionalFormatting sqref="AL49">
    <cfRule type="expression" dxfId="7337" priority="3459" stopIfTrue="1">
      <formula>LEN(TRIM($AL$49))=0</formula>
    </cfRule>
  </conditionalFormatting>
  <conditionalFormatting sqref="AH50">
    <cfRule type="expression" dxfId="7336" priority="3460" stopIfTrue="1">
      <formula>LEN(TRIM($AH$50))=0</formula>
    </cfRule>
  </conditionalFormatting>
  <conditionalFormatting sqref="AI50">
    <cfRule type="expression" dxfId="7335" priority="3461" stopIfTrue="1">
      <formula>LEN(TRIM($AI$50))=0</formula>
    </cfRule>
  </conditionalFormatting>
  <conditionalFormatting sqref="AJ50">
    <cfRule type="expression" dxfId="7334" priority="3462" stopIfTrue="1">
      <formula>LEN(TRIM($AJ$50))=0</formula>
    </cfRule>
  </conditionalFormatting>
  <conditionalFormatting sqref="AK50">
    <cfRule type="expression" dxfId="7333" priority="3463" stopIfTrue="1">
      <formula>LEN(TRIM($AK$50))=0</formula>
    </cfRule>
  </conditionalFormatting>
  <conditionalFormatting sqref="AL50">
    <cfRule type="expression" dxfId="7332" priority="3464" stopIfTrue="1">
      <formula>LEN(TRIM($AL$50))=0</formula>
    </cfRule>
  </conditionalFormatting>
  <conditionalFormatting sqref="AH51">
    <cfRule type="expression" dxfId="7331" priority="3465" stopIfTrue="1">
      <formula>LEN(TRIM($AH$51))=0</formula>
    </cfRule>
  </conditionalFormatting>
  <conditionalFormatting sqref="AI51">
    <cfRule type="expression" dxfId="7330" priority="3466" stopIfTrue="1">
      <formula>LEN(TRIM($AI$51))=0</formula>
    </cfRule>
  </conditionalFormatting>
  <conditionalFormatting sqref="AJ51">
    <cfRule type="expression" dxfId="7329" priority="3467" stopIfTrue="1">
      <formula>LEN(TRIM($AJ$51))=0</formula>
    </cfRule>
  </conditionalFormatting>
  <conditionalFormatting sqref="AK51">
    <cfRule type="expression" dxfId="7328" priority="3468" stopIfTrue="1">
      <formula>LEN(TRIM($AK$51))=0</formula>
    </cfRule>
  </conditionalFormatting>
  <conditionalFormatting sqref="AL51">
    <cfRule type="expression" dxfId="7327" priority="3469" stopIfTrue="1">
      <formula>LEN(TRIM($AL$51))=0</formula>
    </cfRule>
  </conditionalFormatting>
  <conditionalFormatting sqref="AH52">
    <cfRule type="expression" dxfId="7326" priority="3470" stopIfTrue="1">
      <formula>LEN(TRIM($AH$52))=0</formula>
    </cfRule>
  </conditionalFormatting>
  <conditionalFormatting sqref="AI52">
    <cfRule type="expression" dxfId="7325" priority="3471" stopIfTrue="1">
      <formula>LEN(TRIM($AI$52))=0</formula>
    </cfRule>
  </conditionalFormatting>
  <conditionalFormatting sqref="AJ52">
    <cfRule type="expression" dxfId="7324" priority="3472" stopIfTrue="1">
      <formula>LEN(TRIM($AJ$52))=0</formula>
    </cfRule>
  </conditionalFormatting>
  <conditionalFormatting sqref="AK52">
    <cfRule type="expression" dxfId="7323" priority="3473" stopIfTrue="1">
      <formula>LEN(TRIM($AK$52))=0</formula>
    </cfRule>
  </conditionalFormatting>
  <conditionalFormatting sqref="AL52">
    <cfRule type="expression" dxfId="7322" priority="3474" stopIfTrue="1">
      <formula>LEN(TRIM($AL$52))=0</formula>
    </cfRule>
  </conditionalFormatting>
  <conditionalFormatting sqref="AN49">
    <cfRule type="expression" dxfId="7321" priority="3475" stopIfTrue="1">
      <formula>LEN(TRIM($AN$49))=0</formula>
    </cfRule>
  </conditionalFormatting>
  <conditionalFormatting sqref="AN50">
    <cfRule type="expression" dxfId="7320" priority="3476" stopIfTrue="1">
      <formula>LEN(TRIM($AN$50))=0</formula>
    </cfRule>
  </conditionalFormatting>
  <conditionalFormatting sqref="AN51">
    <cfRule type="expression" dxfId="7319" priority="3477" stopIfTrue="1">
      <formula>LEN(TRIM($AN$51))=0</formula>
    </cfRule>
  </conditionalFormatting>
  <conditionalFormatting sqref="AN52">
    <cfRule type="expression" dxfId="7318" priority="3478" stopIfTrue="1">
      <formula>LEN(TRIM($AN$52))=0</formula>
    </cfRule>
  </conditionalFormatting>
  <conditionalFormatting sqref="F54">
    <cfRule type="expression" dxfId="7317" priority="3479" stopIfTrue="1">
      <formula>LEN(TRIM($F$54))=0</formula>
    </cfRule>
  </conditionalFormatting>
  <conditionalFormatting sqref="G54">
    <cfRule type="expression" dxfId="7316" priority="3480" stopIfTrue="1">
      <formula>LEN(TRIM($G$54))=0</formula>
    </cfRule>
  </conditionalFormatting>
  <conditionalFormatting sqref="H54">
    <cfRule type="expression" dxfId="7315" priority="3481" stopIfTrue="1">
      <formula>LEN(TRIM($H$54))=0</formula>
    </cfRule>
  </conditionalFormatting>
  <conditionalFormatting sqref="I54">
    <cfRule type="expression" dxfId="7314" priority="3482" stopIfTrue="1">
      <formula>LEN(TRIM($I$54))=0</formula>
    </cfRule>
  </conditionalFormatting>
  <conditionalFormatting sqref="J54">
    <cfRule type="expression" dxfId="7313" priority="3483" stopIfTrue="1">
      <formula>LEN(TRIM($J$54))=0</formula>
    </cfRule>
  </conditionalFormatting>
  <conditionalFormatting sqref="F55">
    <cfRule type="expression" dxfId="7312" priority="3484" stopIfTrue="1">
      <formula>LEN(TRIM($F$55))=0</formula>
    </cfRule>
  </conditionalFormatting>
  <conditionalFormatting sqref="G55">
    <cfRule type="expression" dxfId="7311" priority="3485" stopIfTrue="1">
      <formula>LEN(TRIM($G$55))=0</formula>
    </cfRule>
  </conditionalFormatting>
  <conditionalFormatting sqref="H55">
    <cfRule type="expression" dxfId="7310" priority="3486" stopIfTrue="1">
      <formula>LEN(TRIM($H$55))=0</formula>
    </cfRule>
  </conditionalFormatting>
  <conditionalFormatting sqref="I55">
    <cfRule type="expression" dxfId="7309" priority="3487" stopIfTrue="1">
      <formula>LEN(TRIM($I$55))=0</formula>
    </cfRule>
  </conditionalFormatting>
  <conditionalFormatting sqref="J55">
    <cfRule type="expression" dxfId="7308" priority="3488" stopIfTrue="1">
      <formula>LEN(TRIM($J$55))=0</formula>
    </cfRule>
  </conditionalFormatting>
  <conditionalFormatting sqref="F56">
    <cfRule type="expression" dxfId="7307" priority="3489" stopIfTrue="1">
      <formula>LEN(TRIM($F$56))=0</formula>
    </cfRule>
  </conditionalFormatting>
  <conditionalFormatting sqref="G56">
    <cfRule type="expression" dxfId="7306" priority="3490" stopIfTrue="1">
      <formula>LEN(TRIM($G$56))=0</formula>
    </cfRule>
  </conditionalFormatting>
  <conditionalFormatting sqref="H56">
    <cfRule type="expression" dxfId="7305" priority="3491" stopIfTrue="1">
      <formula>LEN(TRIM($H$56))=0</formula>
    </cfRule>
  </conditionalFormatting>
  <conditionalFormatting sqref="I56">
    <cfRule type="expression" dxfId="7304" priority="3492" stopIfTrue="1">
      <formula>LEN(TRIM($I$56))=0</formula>
    </cfRule>
  </conditionalFormatting>
  <conditionalFormatting sqref="J56">
    <cfRule type="expression" dxfId="7303" priority="3493" stopIfTrue="1">
      <formula>LEN(TRIM($J$56))=0</formula>
    </cfRule>
  </conditionalFormatting>
  <conditionalFormatting sqref="F57">
    <cfRule type="expression" dxfId="7302" priority="3494" stopIfTrue="1">
      <formula>LEN(TRIM($F$57))=0</formula>
    </cfRule>
  </conditionalFormatting>
  <conditionalFormatting sqref="G57">
    <cfRule type="expression" dxfId="7301" priority="3495" stopIfTrue="1">
      <formula>LEN(TRIM($G$57))=0</formula>
    </cfRule>
  </conditionalFormatting>
  <conditionalFormatting sqref="H57">
    <cfRule type="expression" dxfId="7300" priority="3496" stopIfTrue="1">
      <formula>LEN(TRIM($H$57))=0</formula>
    </cfRule>
  </conditionalFormatting>
  <conditionalFormatting sqref="I57">
    <cfRule type="expression" dxfId="7299" priority="3497" stopIfTrue="1">
      <formula>LEN(TRIM($I$57))=0</formula>
    </cfRule>
  </conditionalFormatting>
  <conditionalFormatting sqref="J57">
    <cfRule type="expression" dxfId="7298" priority="3498" stopIfTrue="1">
      <formula>LEN(TRIM($J$57))=0</formula>
    </cfRule>
  </conditionalFormatting>
  <conditionalFormatting sqref="L54">
    <cfRule type="expression" dxfId="7297" priority="3499" stopIfTrue="1">
      <formula>LEN(TRIM($L$54))=0</formula>
    </cfRule>
  </conditionalFormatting>
  <conditionalFormatting sqref="L55">
    <cfRule type="expression" dxfId="7296" priority="3500" stopIfTrue="1">
      <formula>LEN(TRIM($L$55))=0</formula>
    </cfRule>
  </conditionalFormatting>
  <conditionalFormatting sqref="L56">
    <cfRule type="expression" dxfId="7295" priority="3501" stopIfTrue="1">
      <formula>LEN(TRIM($L$56))=0</formula>
    </cfRule>
  </conditionalFormatting>
  <conditionalFormatting sqref="L57">
    <cfRule type="expression" dxfId="7294" priority="3502" stopIfTrue="1">
      <formula>LEN(TRIM($L$57))=0</formula>
    </cfRule>
  </conditionalFormatting>
  <conditionalFormatting sqref="T54">
    <cfRule type="expression" dxfId="7293" priority="3503" stopIfTrue="1">
      <formula>LEN(TRIM($T$54))=0</formula>
    </cfRule>
  </conditionalFormatting>
  <conditionalFormatting sqref="U54">
    <cfRule type="expression" dxfId="7292" priority="3504" stopIfTrue="1">
      <formula>LEN(TRIM($U$54))=0</formula>
    </cfRule>
  </conditionalFormatting>
  <conditionalFormatting sqref="V54">
    <cfRule type="expression" dxfId="7291" priority="3505" stopIfTrue="1">
      <formula>LEN(TRIM($V$54))=0</formula>
    </cfRule>
  </conditionalFormatting>
  <conditionalFormatting sqref="W54">
    <cfRule type="expression" dxfId="7290" priority="3506" stopIfTrue="1">
      <formula>LEN(TRIM($W$54))=0</formula>
    </cfRule>
  </conditionalFormatting>
  <conditionalFormatting sqref="X54">
    <cfRule type="expression" dxfId="7289" priority="3507" stopIfTrue="1">
      <formula>LEN(TRIM($X$54))=0</formula>
    </cfRule>
  </conditionalFormatting>
  <conditionalFormatting sqref="T55">
    <cfRule type="expression" dxfId="7288" priority="3508" stopIfTrue="1">
      <formula>LEN(TRIM($T$55))=0</formula>
    </cfRule>
  </conditionalFormatting>
  <conditionalFormatting sqref="U55">
    <cfRule type="expression" dxfId="7287" priority="3509" stopIfTrue="1">
      <formula>LEN(TRIM($U$55))=0</formula>
    </cfRule>
  </conditionalFormatting>
  <conditionalFormatting sqref="V55">
    <cfRule type="expression" dxfId="7286" priority="3510" stopIfTrue="1">
      <formula>LEN(TRIM($V$55))=0</formula>
    </cfRule>
  </conditionalFormatting>
  <conditionalFormatting sqref="W55">
    <cfRule type="expression" dxfId="7285" priority="3511" stopIfTrue="1">
      <formula>LEN(TRIM($W$55))=0</formula>
    </cfRule>
  </conditionalFormatting>
  <conditionalFormatting sqref="X55">
    <cfRule type="expression" dxfId="7284" priority="3512" stopIfTrue="1">
      <formula>LEN(TRIM($X$55))=0</formula>
    </cfRule>
  </conditionalFormatting>
  <conditionalFormatting sqref="T56">
    <cfRule type="expression" dxfId="7283" priority="3513" stopIfTrue="1">
      <formula>LEN(TRIM($T$56))=0</formula>
    </cfRule>
  </conditionalFormatting>
  <conditionalFormatting sqref="U56">
    <cfRule type="expression" dxfId="7282" priority="3514" stopIfTrue="1">
      <formula>LEN(TRIM($U$56))=0</formula>
    </cfRule>
  </conditionalFormatting>
  <conditionalFormatting sqref="V56">
    <cfRule type="expression" dxfId="7281" priority="3515" stopIfTrue="1">
      <formula>LEN(TRIM($V$56))=0</formula>
    </cfRule>
  </conditionalFormatting>
  <conditionalFormatting sqref="W56">
    <cfRule type="expression" dxfId="7280" priority="3516" stopIfTrue="1">
      <formula>LEN(TRIM($W$56))=0</formula>
    </cfRule>
  </conditionalFormatting>
  <conditionalFormatting sqref="X56">
    <cfRule type="expression" dxfId="7279" priority="3517" stopIfTrue="1">
      <formula>LEN(TRIM($X$56))=0</formula>
    </cfRule>
  </conditionalFormatting>
  <conditionalFormatting sqref="T57">
    <cfRule type="expression" dxfId="7278" priority="3518" stopIfTrue="1">
      <formula>LEN(TRIM($T$57))=0</formula>
    </cfRule>
  </conditionalFormatting>
  <conditionalFormatting sqref="U57">
    <cfRule type="expression" dxfId="7277" priority="3519" stopIfTrue="1">
      <formula>LEN(TRIM($U$57))=0</formula>
    </cfRule>
  </conditionalFormatting>
  <conditionalFormatting sqref="V57">
    <cfRule type="expression" dxfId="7276" priority="3520" stopIfTrue="1">
      <formula>LEN(TRIM($V$57))=0</formula>
    </cfRule>
  </conditionalFormatting>
  <conditionalFormatting sqref="W57">
    <cfRule type="expression" dxfId="7275" priority="3521" stopIfTrue="1">
      <formula>LEN(TRIM($W$57))=0</formula>
    </cfRule>
  </conditionalFormatting>
  <conditionalFormatting sqref="X57">
    <cfRule type="expression" dxfId="7274" priority="3522" stopIfTrue="1">
      <formula>LEN(TRIM($X$57))=0</formula>
    </cfRule>
  </conditionalFormatting>
  <conditionalFormatting sqref="Z54">
    <cfRule type="expression" dxfId="7273" priority="3523" stopIfTrue="1">
      <formula>LEN(TRIM($Z$54))=0</formula>
    </cfRule>
  </conditionalFormatting>
  <conditionalFormatting sqref="Z55">
    <cfRule type="expression" dxfId="7272" priority="3524" stopIfTrue="1">
      <formula>LEN(TRIM($Z$55))=0</formula>
    </cfRule>
  </conditionalFormatting>
  <conditionalFormatting sqref="Z56">
    <cfRule type="expression" dxfId="7271" priority="3525" stopIfTrue="1">
      <formula>LEN(TRIM($Z$56))=0</formula>
    </cfRule>
  </conditionalFormatting>
  <conditionalFormatting sqref="Z57">
    <cfRule type="expression" dxfId="7270" priority="3526" stopIfTrue="1">
      <formula>LEN(TRIM($Z$57))=0</formula>
    </cfRule>
  </conditionalFormatting>
  <conditionalFormatting sqref="AH54">
    <cfRule type="expression" dxfId="7269" priority="3527" stopIfTrue="1">
      <formula>LEN(TRIM($AH$54))=0</formula>
    </cfRule>
  </conditionalFormatting>
  <conditionalFormatting sqref="AI54">
    <cfRule type="expression" dxfId="7268" priority="3528" stopIfTrue="1">
      <formula>LEN(TRIM($AI$54))=0</formula>
    </cfRule>
  </conditionalFormatting>
  <conditionalFormatting sqref="AJ54">
    <cfRule type="expression" dxfId="7267" priority="3529" stopIfTrue="1">
      <formula>LEN(TRIM($AJ$54))=0</formula>
    </cfRule>
  </conditionalFormatting>
  <conditionalFormatting sqref="AK54">
    <cfRule type="expression" dxfId="7266" priority="3530" stopIfTrue="1">
      <formula>LEN(TRIM($AK$54))=0</formula>
    </cfRule>
  </conditionalFormatting>
  <conditionalFormatting sqref="AL54">
    <cfRule type="expression" dxfId="7265" priority="3531" stopIfTrue="1">
      <formula>LEN(TRIM($AL$54))=0</formula>
    </cfRule>
  </conditionalFormatting>
  <conditionalFormatting sqref="AH55">
    <cfRule type="expression" dxfId="7264" priority="3532" stopIfTrue="1">
      <formula>LEN(TRIM($AH$55))=0</formula>
    </cfRule>
  </conditionalFormatting>
  <conditionalFormatting sqref="AI55">
    <cfRule type="expression" dxfId="7263" priority="3533" stopIfTrue="1">
      <formula>LEN(TRIM($AI$55))=0</formula>
    </cfRule>
  </conditionalFormatting>
  <conditionalFormatting sqref="AJ55">
    <cfRule type="expression" dxfId="7262" priority="3534" stopIfTrue="1">
      <formula>LEN(TRIM($AJ$55))=0</formula>
    </cfRule>
  </conditionalFormatting>
  <conditionalFormatting sqref="AK55">
    <cfRule type="expression" dxfId="7261" priority="3535" stopIfTrue="1">
      <formula>LEN(TRIM($AK$55))=0</formula>
    </cfRule>
  </conditionalFormatting>
  <conditionalFormatting sqref="AL55">
    <cfRule type="expression" dxfId="7260" priority="3536" stopIfTrue="1">
      <formula>LEN(TRIM($AL$55))=0</formula>
    </cfRule>
  </conditionalFormatting>
  <conditionalFormatting sqref="AH56">
    <cfRule type="expression" dxfId="7259" priority="3537" stopIfTrue="1">
      <formula>LEN(TRIM($AH$56))=0</formula>
    </cfRule>
  </conditionalFormatting>
  <conditionalFormatting sqref="AI56">
    <cfRule type="expression" dxfId="7258" priority="3538" stopIfTrue="1">
      <formula>LEN(TRIM($AI$56))=0</formula>
    </cfRule>
  </conditionalFormatting>
  <conditionalFormatting sqref="AJ56">
    <cfRule type="expression" dxfId="7257" priority="3539" stopIfTrue="1">
      <formula>LEN(TRIM($AJ$56))=0</formula>
    </cfRule>
  </conditionalFormatting>
  <conditionalFormatting sqref="AK56">
    <cfRule type="expression" dxfId="7256" priority="3540" stopIfTrue="1">
      <formula>LEN(TRIM($AK$56))=0</formula>
    </cfRule>
  </conditionalFormatting>
  <conditionalFormatting sqref="AL56">
    <cfRule type="expression" dxfId="7255" priority="3541" stopIfTrue="1">
      <formula>LEN(TRIM($AL$56))=0</formula>
    </cfRule>
  </conditionalFormatting>
  <conditionalFormatting sqref="AH57">
    <cfRule type="expression" dxfId="7254" priority="3542" stopIfTrue="1">
      <formula>LEN(TRIM($AH$57))=0</formula>
    </cfRule>
  </conditionalFormatting>
  <conditionalFormatting sqref="AI57">
    <cfRule type="expression" dxfId="7253" priority="3543" stopIfTrue="1">
      <formula>LEN(TRIM($AI$57))=0</formula>
    </cfRule>
  </conditionalFormatting>
  <conditionalFormatting sqref="AJ57">
    <cfRule type="expression" dxfId="7252" priority="3544" stopIfTrue="1">
      <formula>LEN(TRIM($AJ$57))=0</formula>
    </cfRule>
  </conditionalFormatting>
  <conditionalFormatting sqref="AK57">
    <cfRule type="expression" dxfId="7251" priority="3545" stopIfTrue="1">
      <formula>LEN(TRIM($AK$57))=0</formula>
    </cfRule>
  </conditionalFormatting>
  <conditionalFormatting sqref="AL57">
    <cfRule type="expression" dxfId="7250" priority="3546" stopIfTrue="1">
      <formula>LEN(TRIM($AL$57))=0</formula>
    </cfRule>
  </conditionalFormatting>
  <conditionalFormatting sqref="AN54">
    <cfRule type="expression" dxfId="7249" priority="3547" stopIfTrue="1">
      <formula>LEN(TRIM($AN$54))=0</formula>
    </cfRule>
  </conditionalFormatting>
  <conditionalFormatting sqref="AN55">
    <cfRule type="expression" dxfId="7248" priority="3548" stopIfTrue="1">
      <formula>LEN(TRIM($AN$55))=0</formula>
    </cfRule>
  </conditionalFormatting>
  <conditionalFormatting sqref="AN56">
    <cfRule type="expression" dxfId="7247" priority="3549" stopIfTrue="1">
      <formula>LEN(TRIM($AN$56))=0</formula>
    </cfRule>
  </conditionalFormatting>
  <conditionalFormatting sqref="AN57">
    <cfRule type="expression" dxfId="7246" priority="3550" stopIfTrue="1">
      <formula>LEN(TRIM($AN$57))=0</formula>
    </cfRule>
  </conditionalFormatting>
  <conditionalFormatting sqref="F61">
    <cfRule type="expression" dxfId="7245" priority="3551" stopIfTrue="1">
      <formula>LEN(TRIM($F$61))=0</formula>
    </cfRule>
  </conditionalFormatting>
  <conditionalFormatting sqref="G61">
    <cfRule type="expression" dxfId="7244" priority="3552" stopIfTrue="1">
      <formula>LEN(TRIM($G$61))=0</formula>
    </cfRule>
  </conditionalFormatting>
  <conditionalFormatting sqref="H61">
    <cfRule type="expression" dxfId="7243" priority="3553" stopIfTrue="1">
      <formula>LEN(TRIM($H$61))=0</formula>
    </cfRule>
  </conditionalFormatting>
  <conditionalFormatting sqref="I61">
    <cfRule type="expression" dxfId="7242" priority="3554" stopIfTrue="1">
      <formula>LEN(TRIM($I$61))=0</formula>
    </cfRule>
  </conditionalFormatting>
  <conditionalFormatting sqref="J61">
    <cfRule type="expression" dxfId="7241" priority="3555" stopIfTrue="1">
      <formula>LEN(TRIM($J$61))=0</formula>
    </cfRule>
  </conditionalFormatting>
  <conditionalFormatting sqref="L61">
    <cfRule type="expression" dxfId="7240" priority="3556" stopIfTrue="1">
      <formula>LEN(TRIM($L$61))=0</formula>
    </cfRule>
  </conditionalFormatting>
  <conditionalFormatting sqref="T61">
    <cfRule type="expression" dxfId="7239" priority="3557" stopIfTrue="1">
      <formula>LEN(TRIM($T$61))=0</formula>
    </cfRule>
  </conditionalFormatting>
  <conditionalFormatting sqref="U61">
    <cfRule type="expression" dxfId="7238" priority="3558" stopIfTrue="1">
      <formula>LEN(TRIM($U$61))=0</formula>
    </cfRule>
  </conditionalFormatting>
  <conditionalFormatting sqref="V61">
    <cfRule type="expression" dxfId="7237" priority="3559" stopIfTrue="1">
      <formula>LEN(TRIM($V$61))=0</formula>
    </cfRule>
  </conditionalFormatting>
  <conditionalFormatting sqref="W61">
    <cfRule type="expression" dxfId="7236" priority="3560" stopIfTrue="1">
      <formula>LEN(TRIM($W$61))=0</formula>
    </cfRule>
  </conditionalFormatting>
  <conditionalFormatting sqref="X61">
    <cfRule type="expression" dxfId="7235" priority="3561" stopIfTrue="1">
      <formula>LEN(TRIM($X$61))=0</formula>
    </cfRule>
  </conditionalFormatting>
  <conditionalFormatting sqref="Z61">
    <cfRule type="expression" dxfId="7234" priority="3562" stopIfTrue="1">
      <formula>LEN(TRIM($Z$61))=0</formula>
    </cfRule>
  </conditionalFormatting>
  <conditionalFormatting sqref="AH61">
    <cfRule type="expression" dxfId="7233" priority="3563" stopIfTrue="1">
      <formula>LEN(TRIM($AH$61))=0</formula>
    </cfRule>
  </conditionalFormatting>
  <conditionalFormatting sqref="AI61">
    <cfRule type="expression" dxfId="7232" priority="3564" stopIfTrue="1">
      <formula>LEN(TRIM($AI$61))=0</formula>
    </cfRule>
  </conditionalFormatting>
  <conditionalFormatting sqref="AJ61">
    <cfRule type="expression" dxfId="7231" priority="3565" stopIfTrue="1">
      <formula>LEN(TRIM($AJ$61))=0</formula>
    </cfRule>
  </conditionalFormatting>
  <conditionalFormatting sqref="AK61">
    <cfRule type="expression" dxfId="7230" priority="3566" stopIfTrue="1">
      <formula>LEN(TRIM($AK$61))=0</formula>
    </cfRule>
  </conditionalFormatting>
  <conditionalFormatting sqref="AL61">
    <cfRule type="expression" dxfId="7229" priority="3567" stopIfTrue="1">
      <formula>LEN(TRIM($AL$61))=0</formula>
    </cfRule>
  </conditionalFormatting>
  <conditionalFormatting sqref="AN61">
    <cfRule type="expression" dxfId="7228" priority="3568" stopIfTrue="1">
      <formula>LEN(TRIM($AN$61))=0</formula>
    </cfRule>
  </conditionalFormatting>
  <conditionalFormatting sqref="F63">
    <cfRule type="expression" dxfId="7227" priority="3569" stopIfTrue="1">
      <formula>LEN(TRIM($F$63))=0</formula>
    </cfRule>
  </conditionalFormatting>
  <conditionalFormatting sqref="G63">
    <cfRule type="expression" dxfId="7226" priority="3570" stopIfTrue="1">
      <formula>LEN(TRIM($G$63))=0</formula>
    </cfRule>
  </conditionalFormatting>
  <conditionalFormatting sqref="H63">
    <cfRule type="expression" dxfId="7225" priority="3571" stopIfTrue="1">
      <formula>LEN(TRIM($H$63))=0</formula>
    </cfRule>
  </conditionalFormatting>
  <conditionalFormatting sqref="I63">
    <cfRule type="expression" dxfId="7224" priority="3572" stopIfTrue="1">
      <formula>LEN(TRIM($I$63))=0</formula>
    </cfRule>
  </conditionalFormatting>
  <conditionalFormatting sqref="J63">
    <cfRule type="expression" dxfId="7223" priority="3573" stopIfTrue="1">
      <formula>LEN(TRIM($J$63))=0</formula>
    </cfRule>
  </conditionalFormatting>
  <conditionalFormatting sqref="F64">
    <cfRule type="expression" dxfId="7222" priority="3574" stopIfTrue="1">
      <formula>LEN(TRIM($F$64))=0</formula>
    </cfRule>
  </conditionalFormatting>
  <conditionalFormatting sqref="G64">
    <cfRule type="expression" dxfId="7221" priority="3575" stopIfTrue="1">
      <formula>LEN(TRIM($G$64))=0</formula>
    </cfRule>
  </conditionalFormatting>
  <conditionalFormatting sqref="H64">
    <cfRule type="expression" dxfId="7220" priority="3576" stopIfTrue="1">
      <formula>LEN(TRIM($H$64))=0</formula>
    </cfRule>
  </conditionalFormatting>
  <conditionalFormatting sqref="I64">
    <cfRule type="expression" dxfId="7219" priority="3577" stopIfTrue="1">
      <formula>LEN(TRIM($I$64))=0</formula>
    </cfRule>
  </conditionalFormatting>
  <conditionalFormatting sqref="J64">
    <cfRule type="expression" dxfId="7218" priority="3578" stopIfTrue="1">
      <formula>LEN(TRIM($J$64))=0</formula>
    </cfRule>
  </conditionalFormatting>
  <conditionalFormatting sqref="F65">
    <cfRule type="expression" dxfId="7217" priority="3579" stopIfTrue="1">
      <formula>LEN(TRIM($F$65))=0</formula>
    </cfRule>
  </conditionalFormatting>
  <conditionalFormatting sqref="G65">
    <cfRule type="expression" dxfId="7216" priority="3580" stopIfTrue="1">
      <formula>LEN(TRIM($G$65))=0</formula>
    </cfRule>
  </conditionalFormatting>
  <conditionalFormatting sqref="H65">
    <cfRule type="expression" dxfId="7215" priority="3581" stopIfTrue="1">
      <formula>LEN(TRIM($H$65))=0</formula>
    </cfRule>
  </conditionalFormatting>
  <conditionalFormatting sqref="I65">
    <cfRule type="expression" dxfId="7214" priority="3582" stopIfTrue="1">
      <formula>LEN(TRIM($I$65))=0</formula>
    </cfRule>
  </conditionalFormatting>
  <conditionalFormatting sqref="J65">
    <cfRule type="expression" dxfId="7213" priority="3583" stopIfTrue="1">
      <formula>LEN(TRIM($J$65))=0</formula>
    </cfRule>
  </conditionalFormatting>
  <conditionalFormatting sqref="F66">
    <cfRule type="expression" dxfId="7212" priority="3584" stopIfTrue="1">
      <formula>LEN(TRIM($F$66))=0</formula>
    </cfRule>
  </conditionalFormatting>
  <conditionalFormatting sqref="G66">
    <cfRule type="expression" dxfId="7211" priority="3585" stopIfTrue="1">
      <formula>LEN(TRIM($G$66))=0</formula>
    </cfRule>
  </conditionalFormatting>
  <conditionalFormatting sqref="H66">
    <cfRule type="expression" dxfId="7210" priority="3586" stopIfTrue="1">
      <formula>LEN(TRIM($H$66))=0</formula>
    </cfRule>
  </conditionalFormatting>
  <conditionalFormatting sqref="I66">
    <cfRule type="expression" dxfId="7209" priority="3587" stopIfTrue="1">
      <formula>LEN(TRIM($I$66))=0</formula>
    </cfRule>
  </conditionalFormatting>
  <conditionalFormatting sqref="J66">
    <cfRule type="expression" dxfId="7208" priority="3588" stopIfTrue="1">
      <formula>LEN(TRIM($J$66))=0</formula>
    </cfRule>
  </conditionalFormatting>
  <conditionalFormatting sqref="L63">
    <cfRule type="expression" dxfId="7207" priority="3589" stopIfTrue="1">
      <formula>LEN(TRIM($L$63))=0</formula>
    </cfRule>
  </conditionalFormatting>
  <conditionalFormatting sqref="L64">
    <cfRule type="expression" dxfId="7206" priority="3590" stopIfTrue="1">
      <formula>LEN(TRIM($L$64))=0</formula>
    </cfRule>
  </conditionalFormatting>
  <conditionalFormatting sqref="L65">
    <cfRule type="expression" dxfId="7205" priority="3591" stopIfTrue="1">
      <formula>LEN(TRIM($L$65))=0</formula>
    </cfRule>
  </conditionalFormatting>
  <conditionalFormatting sqref="L66">
    <cfRule type="expression" dxfId="7204" priority="3592" stopIfTrue="1">
      <formula>LEN(TRIM($L$66))=0</formula>
    </cfRule>
  </conditionalFormatting>
  <conditionalFormatting sqref="AH63">
    <cfRule type="expression" dxfId="7203" priority="3593" stopIfTrue="1">
      <formula>LEN(TRIM($AH$63))=0</formula>
    </cfRule>
  </conditionalFormatting>
  <conditionalFormatting sqref="AI63">
    <cfRule type="expression" dxfId="7202" priority="3594" stopIfTrue="1">
      <formula>LEN(TRIM($AI$63))=0</formula>
    </cfRule>
  </conditionalFormatting>
  <conditionalFormatting sqref="AJ63">
    <cfRule type="expression" dxfId="7201" priority="3595" stopIfTrue="1">
      <formula>LEN(TRIM($AJ$63))=0</formula>
    </cfRule>
  </conditionalFormatting>
  <conditionalFormatting sqref="AK63">
    <cfRule type="expression" dxfId="7200" priority="3596" stopIfTrue="1">
      <formula>LEN(TRIM($AK$63))=0</formula>
    </cfRule>
  </conditionalFormatting>
  <conditionalFormatting sqref="AL63">
    <cfRule type="expression" dxfId="7199" priority="3597" stopIfTrue="1">
      <formula>LEN(TRIM($AL$63))=0</formula>
    </cfRule>
  </conditionalFormatting>
  <conditionalFormatting sqref="AH64">
    <cfRule type="expression" dxfId="7198" priority="3598" stopIfTrue="1">
      <formula>LEN(TRIM($AH$64))=0</formula>
    </cfRule>
  </conditionalFormatting>
  <conditionalFormatting sqref="AI64">
    <cfRule type="expression" dxfId="7197" priority="3599" stopIfTrue="1">
      <formula>LEN(TRIM($AI$64))=0</formula>
    </cfRule>
  </conditionalFormatting>
  <conditionalFormatting sqref="AJ64">
    <cfRule type="expression" dxfId="7196" priority="3600" stopIfTrue="1">
      <formula>LEN(TRIM($AJ$64))=0</formula>
    </cfRule>
  </conditionalFormatting>
  <conditionalFormatting sqref="AK64">
    <cfRule type="expression" dxfId="7195" priority="3601" stopIfTrue="1">
      <formula>LEN(TRIM($AK$64))=0</formula>
    </cfRule>
  </conditionalFormatting>
  <conditionalFormatting sqref="AL64">
    <cfRule type="expression" dxfId="7194" priority="3602" stopIfTrue="1">
      <formula>LEN(TRIM($AL$64))=0</formula>
    </cfRule>
  </conditionalFormatting>
  <conditionalFormatting sqref="AH65">
    <cfRule type="expression" dxfId="7193" priority="3603" stopIfTrue="1">
      <formula>LEN(TRIM($AH$65))=0</formula>
    </cfRule>
  </conditionalFormatting>
  <conditionalFormatting sqref="AI65">
    <cfRule type="expression" dxfId="7192" priority="3604" stopIfTrue="1">
      <formula>LEN(TRIM($AI$65))=0</formula>
    </cfRule>
  </conditionalFormatting>
  <conditionalFormatting sqref="AJ65">
    <cfRule type="expression" dxfId="7191" priority="3605" stopIfTrue="1">
      <formula>LEN(TRIM($AJ$65))=0</formula>
    </cfRule>
  </conditionalFormatting>
  <conditionalFormatting sqref="AK65">
    <cfRule type="expression" dxfId="7190" priority="3606" stopIfTrue="1">
      <formula>LEN(TRIM($AK$65))=0</formula>
    </cfRule>
  </conditionalFormatting>
  <conditionalFormatting sqref="AL65">
    <cfRule type="expression" dxfId="7189" priority="3607" stopIfTrue="1">
      <formula>LEN(TRIM($AL$65))=0</formula>
    </cfRule>
  </conditionalFormatting>
  <conditionalFormatting sqref="AH66">
    <cfRule type="expression" dxfId="7188" priority="3608" stopIfTrue="1">
      <formula>LEN(TRIM($AH$66))=0</formula>
    </cfRule>
  </conditionalFormatting>
  <conditionalFormatting sqref="AI66">
    <cfRule type="expression" dxfId="7187" priority="3609" stopIfTrue="1">
      <formula>LEN(TRIM($AI$66))=0</formula>
    </cfRule>
  </conditionalFormatting>
  <conditionalFormatting sqref="AJ66">
    <cfRule type="expression" dxfId="7186" priority="3610" stopIfTrue="1">
      <formula>LEN(TRIM($AJ$66))=0</formula>
    </cfRule>
  </conditionalFormatting>
  <conditionalFormatting sqref="AK66">
    <cfRule type="expression" dxfId="7185" priority="3611" stopIfTrue="1">
      <formula>LEN(TRIM($AK$66))=0</formula>
    </cfRule>
  </conditionalFormatting>
  <conditionalFormatting sqref="AL66">
    <cfRule type="expression" dxfId="7184" priority="3612" stopIfTrue="1">
      <formula>LEN(TRIM($AL$66))=0</formula>
    </cfRule>
  </conditionalFormatting>
  <conditionalFormatting sqref="AN63">
    <cfRule type="expression" dxfId="7183" priority="3613" stopIfTrue="1">
      <formula>LEN(TRIM($AN$63))=0</formula>
    </cfRule>
  </conditionalFormatting>
  <conditionalFormatting sqref="AN64">
    <cfRule type="expression" dxfId="7182" priority="3614" stopIfTrue="1">
      <formula>LEN(TRIM($AN$64))=0</formula>
    </cfRule>
  </conditionalFormatting>
  <conditionalFormatting sqref="AN65">
    <cfRule type="expression" dxfId="7181" priority="3615" stopIfTrue="1">
      <formula>LEN(TRIM($AN$65))=0</formula>
    </cfRule>
  </conditionalFormatting>
  <conditionalFormatting sqref="AN66">
    <cfRule type="expression" dxfId="7180" priority="3616" stopIfTrue="1">
      <formula>LEN(TRIM($AN$66))=0</formula>
    </cfRule>
  </conditionalFormatting>
  <conditionalFormatting sqref="T63">
    <cfRule type="expression" dxfId="7179" priority="3617" stopIfTrue="1">
      <formula>LEN(TRIM($T$63))=0</formula>
    </cfRule>
  </conditionalFormatting>
  <conditionalFormatting sqref="U63">
    <cfRule type="expression" dxfId="7178" priority="3618" stopIfTrue="1">
      <formula>LEN(TRIM($U$63))=0</formula>
    </cfRule>
  </conditionalFormatting>
  <conditionalFormatting sqref="V63">
    <cfRule type="expression" dxfId="7177" priority="3619" stopIfTrue="1">
      <formula>LEN(TRIM($V$63))=0</formula>
    </cfRule>
  </conditionalFormatting>
  <conditionalFormatting sqref="W63">
    <cfRule type="expression" dxfId="7176" priority="3620" stopIfTrue="1">
      <formula>LEN(TRIM($W$63))=0</formula>
    </cfRule>
  </conditionalFormatting>
  <conditionalFormatting sqref="X63">
    <cfRule type="expression" dxfId="7175" priority="3621" stopIfTrue="1">
      <formula>LEN(TRIM($X$63))=0</formula>
    </cfRule>
  </conditionalFormatting>
  <conditionalFormatting sqref="T64">
    <cfRule type="expression" dxfId="7174" priority="3622" stopIfTrue="1">
      <formula>LEN(TRIM($T$64))=0</formula>
    </cfRule>
  </conditionalFormatting>
  <conditionalFormatting sqref="U64">
    <cfRule type="expression" dxfId="7173" priority="3623" stopIfTrue="1">
      <formula>LEN(TRIM($U$64))=0</formula>
    </cfRule>
  </conditionalFormatting>
  <conditionalFormatting sqref="V64">
    <cfRule type="expression" dxfId="7172" priority="3624" stopIfTrue="1">
      <formula>LEN(TRIM($V$64))=0</formula>
    </cfRule>
  </conditionalFormatting>
  <conditionalFormatting sqref="W64">
    <cfRule type="expression" dxfId="7171" priority="3625" stopIfTrue="1">
      <formula>LEN(TRIM($W$64))=0</formula>
    </cfRule>
  </conditionalFormatting>
  <conditionalFormatting sqref="X64">
    <cfRule type="expression" dxfId="7170" priority="3626" stopIfTrue="1">
      <formula>LEN(TRIM($X$64))=0</formula>
    </cfRule>
  </conditionalFormatting>
  <conditionalFormatting sqref="T65">
    <cfRule type="expression" dxfId="7169" priority="3627" stopIfTrue="1">
      <formula>LEN(TRIM($T$65))=0</formula>
    </cfRule>
  </conditionalFormatting>
  <conditionalFormatting sqref="U65">
    <cfRule type="expression" dxfId="7168" priority="3628" stopIfTrue="1">
      <formula>LEN(TRIM($U$65))=0</formula>
    </cfRule>
  </conditionalFormatting>
  <conditionalFormatting sqref="V65">
    <cfRule type="expression" dxfId="7167" priority="3629" stopIfTrue="1">
      <formula>LEN(TRIM($V$65))=0</formula>
    </cfRule>
  </conditionalFormatting>
  <conditionalFormatting sqref="W65">
    <cfRule type="expression" dxfId="7166" priority="3630" stopIfTrue="1">
      <formula>LEN(TRIM($W$65))=0</formula>
    </cfRule>
  </conditionalFormatting>
  <conditionalFormatting sqref="X65">
    <cfRule type="expression" dxfId="7165" priority="3631" stopIfTrue="1">
      <formula>LEN(TRIM($X$65))=0</formula>
    </cfRule>
  </conditionalFormatting>
  <conditionalFormatting sqref="T66">
    <cfRule type="expression" dxfId="7164" priority="3632" stopIfTrue="1">
      <formula>LEN(TRIM($T$66))=0</formula>
    </cfRule>
  </conditionalFormatting>
  <conditionalFormatting sqref="U66">
    <cfRule type="expression" dxfId="7163" priority="3633" stopIfTrue="1">
      <formula>LEN(TRIM($U$66))=0</formula>
    </cfRule>
  </conditionalFormatting>
  <conditionalFormatting sqref="V66">
    <cfRule type="expression" dxfId="7162" priority="3634" stopIfTrue="1">
      <formula>LEN(TRIM($V$66))=0</formula>
    </cfRule>
  </conditionalFormatting>
  <conditionalFormatting sqref="W66">
    <cfRule type="expression" dxfId="7161" priority="3635" stopIfTrue="1">
      <formula>LEN(TRIM($W$66))=0</formula>
    </cfRule>
  </conditionalFormatting>
  <conditionalFormatting sqref="X66">
    <cfRule type="expression" dxfId="7160" priority="3636" stopIfTrue="1">
      <formula>LEN(TRIM($X$66))=0</formula>
    </cfRule>
  </conditionalFormatting>
  <conditionalFormatting sqref="T67">
    <cfRule type="expression" dxfId="7159" priority="3637" stopIfTrue="1">
      <formula>LEN(TRIM($T$67))=0</formula>
    </cfRule>
  </conditionalFormatting>
  <conditionalFormatting sqref="U67">
    <cfRule type="expression" dxfId="7158" priority="3638" stopIfTrue="1">
      <formula>LEN(TRIM($U$67))=0</formula>
    </cfRule>
  </conditionalFormatting>
  <conditionalFormatting sqref="V67">
    <cfRule type="expression" dxfId="7157" priority="3639" stopIfTrue="1">
      <formula>LEN(TRIM($V$67))=0</formula>
    </cfRule>
  </conditionalFormatting>
  <conditionalFormatting sqref="W67">
    <cfRule type="expression" dxfId="7156" priority="3640" stopIfTrue="1">
      <formula>LEN(TRIM($W$67))=0</formula>
    </cfRule>
  </conditionalFormatting>
  <conditionalFormatting sqref="X67">
    <cfRule type="expression" dxfId="7155" priority="3641" stopIfTrue="1">
      <formula>LEN(TRIM($X$67))=0</formula>
    </cfRule>
  </conditionalFormatting>
  <conditionalFormatting sqref="Z63">
    <cfRule type="expression" dxfId="7154" priority="3642" stopIfTrue="1">
      <formula>LEN(TRIM($Z$63))=0</formula>
    </cfRule>
  </conditionalFormatting>
  <conditionalFormatting sqref="Z64">
    <cfRule type="expression" dxfId="7153" priority="3643" stopIfTrue="1">
      <formula>LEN(TRIM($Z$64))=0</formula>
    </cfRule>
  </conditionalFormatting>
  <conditionalFormatting sqref="Z65">
    <cfRule type="expression" dxfId="7152" priority="3644" stopIfTrue="1">
      <formula>LEN(TRIM($Z$65))=0</formula>
    </cfRule>
  </conditionalFormatting>
  <conditionalFormatting sqref="Z66">
    <cfRule type="expression" dxfId="7151" priority="3645" stopIfTrue="1">
      <formula>LEN(TRIM($Z$66))=0</formula>
    </cfRule>
  </conditionalFormatting>
  <conditionalFormatting sqref="Z67">
    <cfRule type="expression" dxfId="7150" priority="3646" stopIfTrue="1">
      <formula>LEN(TRIM($Z$67))=0</formula>
    </cfRule>
  </conditionalFormatting>
  <conditionalFormatting sqref="F69">
    <cfRule type="expression" dxfId="7149" priority="3647" stopIfTrue="1">
      <formula>LEN(TRIM($F$69))=0</formula>
    </cfRule>
  </conditionalFormatting>
  <conditionalFormatting sqref="G69">
    <cfRule type="expression" dxfId="7148" priority="3648" stopIfTrue="1">
      <formula>LEN(TRIM($G$69))=0</formula>
    </cfRule>
  </conditionalFormatting>
  <conditionalFormatting sqref="H69">
    <cfRule type="expression" dxfId="7147" priority="3649" stopIfTrue="1">
      <formula>LEN(TRIM($H$69))=0</formula>
    </cfRule>
  </conditionalFormatting>
  <conditionalFormatting sqref="I69">
    <cfRule type="expression" dxfId="7146" priority="3650" stopIfTrue="1">
      <formula>LEN(TRIM($I$69))=0</formula>
    </cfRule>
  </conditionalFormatting>
  <conditionalFormatting sqref="J69">
    <cfRule type="expression" dxfId="7145" priority="3651" stopIfTrue="1">
      <formula>LEN(TRIM($J$69))=0</formula>
    </cfRule>
  </conditionalFormatting>
  <conditionalFormatting sqref="F70">
    <cfRule type="expression" dxfId="7144" priority="3652" stopIfTrue="1">
      <formula>LEN(TRIM($F$70))=0</formula>
    </cfRule>
  </conditionalFormatting>
  <conditionalFormatting sqref="G70">
    <cfRule type="expression" dxfId="7143" priority="3653" stopIfTrue="1">
      <formula>LEN(TRIM($G$70))=0</formula>
    </cfRule>
  </conditionalFormatting>
  <conditionalFormatting sqref="H70">
    <cfRule type="expression" dxfId="7142" priority="3654" stopIfTrue="1">
      <formula>LEN(TRIM($H$70))=0</formula>
    </cfRule>
  </conditionalFormatting>
  <conditionalFormatting sqref="I70">
    <cfRule type="expression" dxfId="7141" priority="3655" stopIfTrue="1">
      <formula>LEN(TRIM($I$70))=0</formula>
    </cfRule>
  </conditionalFormatting>
  <conditionalFormatting sqref="J70">
    <cfRule type="expression" dxfId="7140" priority="3656" stopIfTrue="1">
      <formula>LEN(TRIM($J$70))=0</formula>
    </cfRule>
  </conditionalFormatting>
  <conditionalFormatting sqref="L69">
    <cfRule type="expression" dxfId="7139" priority="3657" stopIfTrue="1">
      <formula>LEN(TRIM($L$69))=0</formula>
    </cfRule>
  </conditionalFormatting>
  <conditionalFormatting sqref="L70">
    <cfRule type="expression" dxfId="7138" priority="3658" stopIfTrue="1">
      <formula>LEN(TRIM($L$70))=0</formula>
    </cfRule>
  </conditionalFormatting>
  <conditionalFormatting sqref="T69">
    <cfRule type="expression" dxfId="7137" priority="3659" stopIfTrue="1">
      <formula>LEN(TRIM($T$69))=0</formula>
    </cfRule>
  </conditionalFormatting>
  <conditionalFormatting sqref="U69">
    <cfRule type="expression" dxfId="7136" priority="3660" stopIfTrue="1">
      <formula>LEN(TRIM($U$69))=0</formula>
    </cfRule>
  </conditionalFormatting>
  <conditionalFormatting sqref="V69">
    <cfRule type="expression" dxfId="7135" priority="3661" stopIfTrue="1">
      <formula>LEN(TRIM($V$69))=0</formula>
    </cfRule>
  </conditionalFormatting>
  <conditionalFormatting sqref="W69">
    <cfRule type="expression" dxfId="7134" priority="3662" stopIfTrue="1">
      <formula>LEN(TRIM($W$69))=0</formula>
    </cfRule>
  </conditionalFormatting>
  <conditionalFormatting sqref="X69">
    <cfRule type="expression" dxfId="7133" priority="3663" stopIfTrue="1">
      <formula>LEN(TRIM($X$69))=0</formula>
    </cfRule>
  </conditionalFormatting>
  <conditionalFormatting sqref="T70">
    <cfRule type="expression" dxfId="7132" priority="3664" stopIfTrue="1">
      <formula>LEN(TRIM($T$70))=0</formula>
    </cfRule>
  </conditionalFormatting>
  <conditionalFormatting sqref="U70">
    <cfRule type="expression" dxfId="7131" priority="3665" stopIfTrue="1">
      <formula>LEN(TRIM($U$70))=0</formula>
    </cfRule>
  </conditionalFormatting>
  <conditionalFormatting sqref="V70">
    <cfRule type="expression" dxfId="7130" priority="3666" stopIfTrue="1">
      <formula>LEN(TRIM($V$70))=0</formula>
    </cfRule>
  </conditionalFormatting>
  <conditionalFormatting sqref="W70">
    <cfRule type="expression" dxfId="7129" priority="3667" stopIfTrue="1">
      <formula>LEN(TRIM($W$70))=0</formula>
    </cfRule>
  </conditionalFormatting>
  <conditionalFormatting sqref="X70">
    <cfRule type="expression" dxfId="7128" priority="3668" stopIfTrue="1">
      <formula>LEN(TRIM($X$70))=0</formula>
    </cfRule>
  </conditionalFormatting>
  <conditionalFormatting sqref="Z69">
    <cfRule type="expression" dxfId="7127" priority="3669" stopIfTrue="1">
      <formula>LEN(TRIM($Z$69))=0</formula>
    </cfRule>
  </conditionalFormatting>
  <conditionalFormatting sqref="Z70">
    <cfRule type="expression" dxfId="7126" priority="3670" stopIfTrue="1">
      <formula>LEN(TRIM($Z$70))=0</formula>
    </cfRule>
  </conditionalFormatting>
  <conditionalFormatting sqref="AH69">
    <cfRule type="expression" dxfId="7125" priority="3671" stopIfTrue="1">
      <formula>LEN(TRIM($AH$69))=0</formula>
    </cfRule>
  </conditionalFormatting>
  <conditionalFormatting sqref="AI69">
    <cfRule type="expression" dxfId="7124" priority="3672" stopIfTrue="1">
      <formula>LEN(TRIM($AI$69))=0</formula>
    </cfRule>
  </conditionalFormatting>
  <conditionalFormatting sqref="AJ69">
    <cfRule type="expression" dxfId="7123" priority="3673" stopIfTrue="1">
      <formula>LEN(TRIM($AJ$69))=0</formula>
    </cfRule>
  </conditionalFormatting>
  <conditionalFormatting sqref="AK69">
    <cfRule type="expression" dxfId="7122" priority="3674" stopIfTrue="1">
      <formula>LEN(TRIM($AK$69))=0</formula>
    </cfRule>
  </conditionalFormatting>
  <conditionalFormatting sqref="AL69">
    <cfRule type="expression" dxfId="7121" priority="3675" stopIfTrue="1">
      <formula>LEN(TRIM($AL$69))=0</formula>
    </cfRule>
  </conditionalFormatting>
  <conditionalFormatting sqref="AH70">
    <cfRule type="expression" dxfId="7120" priority="3676" stopIfTrue="1">
      <formula>LEN(TRIM($AH$70))=0</formula>
    </cfRule>
  </conditionalFormatting>
  <conditionalFormatting sqref="AI70">
    <cfRule type="expression" dxfId="7119" priority="3677" stopIfTrue="1">
      <formula>LEN(TRIM($AI$70))=0</formula>
    </cfRule>
  </conditionalFormatting>
  <conditionalFormatting sqref="AJ70">
    <cfRule type="expression" dxfId="7118" priority="3678" stopIfTrue="1">
      <formula>LEN(TRIM($AJ$70))=0</formula>
    </cfRule>
  </conditionalFormatting>
  <conditionalFormatting sqref="AK70">
    <cfRule type="expression" dxfId="7117" priority="3679" stopIfTrue="1">
      <formula>LEN(TRIM($AK$70))=0</formula>
    </cfRule>
  </conditionalFormatting>
  <conditionalFormatting sqref="AL70">
    <cfRule type="expression" dxfId="7116" priority="3680" stopIfTrue="1">
      <formula>LEN(TRIM($AL$70))=0</formula>
    </cfRule>
  </conditionalFormatting>
  <conditionalFormatting sqref="AN69">
    <cfRule type="expression" dxfId="7115" priority="3681" stopIfTrue="1">
      <formula>LEN(TRIM($AN$69))=0</formula>
    </cfRule>
  </conditionalFormatting>
  <conditionalFormatting sqref="AN70">
    <cfRule type="expression" dxfId="7114" priority="3682" stopIfTrue="1">
      <formula>LEN(TRIM($AN$70))=0</formula>
    </cfRule>
  </conditionalFormatting>
  <conditionalFormatting sqref="F72">
    <cfRule type="expression" dxfId="7113" priority="3683" stopIfTrue="1">
      <formula>LEN(TRIM($F$72))=0</formula>
    </cfRule>
  </conditionalFormatting>
  <conditionalFormatting sqref="G72">
    <cfRule type="expression" dxfId="7112" priority="3684" stopIfTrue="1">
      <formula>LEN(TRIM($G$72))=0</formula>
    </cfRule>
  </conditionalFormatting>
  <conditionalFormatting sqref="H72">
    <cfRule type="expression" dxfId="7111" priority="3685" stopIfTrue="1">
      <formula>LEN(TRIM($H$72))=0</formula>
    </cfRule>
  </conditionalFormatting>
  <conditionalFormatting sqref="I72">
    <cfRule type="expression" dxfId="7110" priority="3686" stopIfTrue="1">
      <formula>LEN(TRIM($I$72))=0</formula>
    </cfRule>
  </conditionalFormatting>
  <conditionalFormatting sqref="J72">
    <cfRule type="expression" dxfId="7109" priority="3687" stopIfTrue="1">
      <formula>LEN(TRIM($J$72))=0</formula>
    </cfRule>
  </conditionalFormatting>
  <conditionalFormatting sqref="L72">
    <cfRule type="expression" dxfId="7108" priority="3688" stopIfTrue="1">
      <formula>LEN(TRIM($L$72))=0</formula>
    </cfRule>
  </conditionalFormatting>
  <conditionalFormatting sqref="T72">
    <cfRule type="expression" dxfId="7107" priority="3689" stopIfTrue="1">
      <formula>LEN(TRIM($T$72))=0</formula>
    </cfRule>
  </conditionalFormatting>
  <conditionalFormatting sqref="U72">
    <cfRule type="expression" dxfId="7106" priority="3690" stopIfTrue="1">
      <formula>LEN(TRIM($U$72))=0</formula>
    </cfRule>
  </conditionalFormatting>
  <conditionalFormatting sqref="V72">
    <cfRule type="expression" dxfId="7105" priority="3691" stopIfTrue="1">
      <formula>LEN(TRIM($V$72))=0</formula>
    </cfRule>
  </conditionalFormatting>
  <conditionalFormatting sqref="W72">
    <cfRule type="expression" dxfId="7104" priority="3692" stopIfTrue="1">
      <formula>LEN(TRIM($W$72))=0</formula>
    </cfRule>
  </conditionalFormatting>
  <conditionalFormatting sqref="X72">
    <cfRule type="expression" dxfId="7103" priority="3693" stopIfTrue="1">
      <formula>LEN(TRIM($X$72))=0</formula>
    </cfRule>
  </conditionalFormatting>
  <conditionalFormatting sqref="Z72">
    <cfRule type="expression" dxfId="7102" priority="3694" stopIfTrue="1">
      <formula>LEN(TRIM($Z$72))=0</formula>
    </cfRule>
  </conditionalFormatting>
  <conditionalFormatting sqref="AH72">
    <cfRule type="expression" dxfId="7101" priority="3695" stopIfTrue="1">
      <formula>LEN(TRIM($AH$72))=0</formula>
    </cfRule>
  </conditionalFormatting>
  <conditionalFormatting sqref="AI72">
    <cfRule type="expression" dxfId="7100" priority="3696" stopIfTrue="1">
      <formula>LEN(TRIM($AI$72))=0</formula>
    </cfRule>
  </conditionalFormatting>
  <conditionalFormatting sqref="AJ72">
    <cfRule type="expression" dxfId="7099" priority="3697" stopIfTrue="1">
      <formula>LEN(TRIM($AJ$72))=0</formula>
    </cfRule>
  </conditionalFormatting>
  <conditionalFormatting sqref="AK72">
    <cfRule type="expression" dxfId="7098" priority="3698" stopIfTrue="1">
      <formula>LEN(TRIM($AK$72))=0</formula>
    </cfRule>
  </conditionalFormatting>
  <conditionalFormatting sqref="AL72">
    <cfRule type="expression" dxfId="7097" priority="3699" stopIfTrue="1">
      <formula>LEN(TRIM($AL$72))=0</formula>
    </cfRule>
  </conditionalFormatting>
  <conditionalFormatting sqref="AN72">
    <cfRule type="expression" dxfId="7096" priority="3700" stopIfTrue="1">
      <formula>LEN(TRIM($AN$72))=0</formula>
    </cfRule>
  </conditionalFormatting>
  <conditionalFormatting sqref="F95">
    <cfRule type="expression" dxfId="7095" priority="3701" stopIfTrue="1">
      <formula>LEN(TRIM($F$95))=0</formula>
    </cfRule>
  </conditionalFormatting>
  <conditionalFormatting sqref="G95">
    <cfRule type="expression" dxfId="7094" priority="3702" stopIfTrue="1">
      <formula>LEN(TRIM($G$95))=0</formula>
    </cfRule>
  </conditionalFormatting>
  <conditionalFormatting sqref="H95">
    <cfRule type="expression" dxfId="7093" priority="3703" stopIfTrue="1">
      <formula>LEN(TRIM($H$95))=0</formula>
    </cfRule>
  </conditionalFormatting>
  <conditionalFormatting sqref="I95">
    <cfRule type="expression" dxfId="7092" priority="3704" stopIfTrue="1">
      <formula>LEN(TRIM($I$95))=0</formula>
    </cfRule>
  </conditionalFormatting>
  <conditionalFormatting sqref="J95">
    <cfRule type="expression" dxfId="7091" priority="3705" stopIfTrue="1">
      <formula>LEN(TRIM($J$95))=0</formula>
    </cfRule>
  </conditionalFormatting>
  <conditionalFormatting sqref="F96">
    <cfRule type="expression" dxfId="7090" priority="3706" stopIfTrue="1">
      <formula>LEN(TRIM($F$96))=0</formula>
    </cfRule>
  </conditionalFormatting>
  <conditionalFormatting sqref="G96">
    <cfRule type="expression" dxfId="7089" priority="3707" stopIfTrue="1">
      <formula>LEN(TRIM($G$96))=0</formula>
    </cfRule>
  </conditionalFormatting>
  <conditionalFormatting sqref="H96">
    <cfRule type="expression" dxfId="7088" priority="3708" stopIfTrue="1">
      <formula>LEN(TRIM($H$96))=0</formula>
    </cfRule>
  </conditionalFormatting>
  <conditionalFormatting sqref="I96">
    <cfRule type="expression" dxfId="7087" priority="3709" stopIfTrue="1">
      <formula>LEN(TRIM($I$96))=0</formula>
    </cfRule>
  </conditionalFormatting>
  <conditionalFormatting sqref="J96">
    <cfRule type="expression" dxfId="7086" priority="3710" stopIfTrue="1">
      <formula>LEN(TRIM($J$96))=0</formula>
    </cfRule>
  </conditionalFormatting>
  <conditionalFormatting sqref="F97">
    <cfRule type="expression" dxfId="7085" priority="3711" stopIfTrue="1">
      <formula>LEN(TRIM($F$97))=0</formula>
    </cfRule>
  </conditionalFormatting>
  <conditionalFormatting sqref="G97">
    <cfRule type="expression" dxfId="7084" priority="3712" stopIfTrue="1">
      <formula>LEN(TRIM($G$97))=0</formula>
    </cfRule>
  </conditionalFormatting>
  <conditionalFormatting sqref="H97">
    <cfRule type="expression" dxfId="7083" priority="3713" stopIfTrue="1">
      <formula>LEN(TRIM($H$97))=0</formula>
    </cfRule>
  </conditionalFormatting>
  <conditionalFormatting sqref="I97">
    <cfRule type="expression" dxfId="7082" priority="3714" stopIfTrue="1">
      <formula>LEN(TRIM($I$97))=0</formula>
    </cfRule>
  </conditionalFormatting>
  <conditionalFormatting sqref="J97">
    <cfRule type="expression" dxfId="7081" priority="3715" stopIfTrue="1">
      <formula>LEN(TRIM($J$97))=0</formula>
    </cfRule>
  </conditionalFormatting>
  <conditionalFormatting sqref="F98">
    <cfRule type="expression" dxfId="7080" priority="3716" stopIfTrue="1">
      <formula>LEN(TRIM($F$98))=0</formula>
    </cfRule>
  </conditionalFormatting>
  <conditionalFormatting sqref="G98">
    <cfRule type="expression" dxfId="7079" priority="3717" stopIfTrue="1">
      <formula>LEN(TRIM($G$98))=0</formula>
    </cfRule>
  </conditionalFormatting>
  <conditionalFormatting sqref="H98">
    <cfRule type="expression" dxfId="7078" priority="3718" stopIfTrue="1">
      <formula>LEN(TRIM($H$98))=0</formula>
    </cfRule>
  </conditionalFormatting>
  <conditionalFormatting sqref="I98">
    <cfRule type="expression" dxfId="7077" priority="3719" stopIfTrue="1">
      <formula>LEN(TRIM($I$98))=0</formula>
    </cfRule>
  </conditionalFormatting>
  <conditionalFormatting sqref="J98">
    <cfRule type="expression" dxfId="7076" priority="3720" stopIfTrue="1">
      <formula>LEN(TRIM($J$98))=0</formula>
    </cfRule>
  </conditionalFormatting>
  <conditionalFormatting sqref="L95">
    <cfRule type="expression" dxfId="7075" priority="3721" stopIfTrue="1">
      <formula>LEN(TRIM($L$95))=0</formula>
    </cfRule>
  </conditionalFormatting>
  <conditionalFormatting sqref="L96">
    <cfRule type="expression" dxfId="7074" priority="3722" stopIfTrue="1">
      <formula>LEN(TRIM($L$96))=0</formula>
    </cfRule>
  </conditionalFormatting>
  <conditionalFormatting sqref="L97">
    <cfRule type="expression" dxfId="7073" priority="3723" stopIfTrue="1">
      <formula>LEN(TRIM($L$97))=0</formula>
    </cfRule>
  </conditionalFormatting>
  <conditionalFormatting sqref="L98">
    <cfRule type="expression" dxfId="7072" priority="3724" stopIfTrue="1">
      <formula>LEN(TRIM($L$98))=0</formula>
    </cfRule>
  </conditionalFormatting>
  <conditionalFormatting sqref="AH95">
    <cfRule type="expression" dxfId="7071" priority="3725" stopIfTrue="1">
      <formula>LEN(TRIM($AH$95))=0</formula>
    </cfRule>
  </conditionalFormatting>
  <conditionalFormatting sqref="AI95">
    <cfRule type="expression" dxfId="7070" priority="3726" stopIfTrue="1">
      <formula>LEN(TRIM($AI$95))=0</formula>
    </cfRule>
  </conditionalFormatting>
  <conditionalFormatting sqref="AJ95">
    <cfRule type="expression" dxfId="7069" priority="3727" stopIfTrue="1">
      <formula>LEN(TRIM($AJ$95))=0</formula>
    </cfRule>
  </conditionalFormatting>
  <conditionalFormatting sqref="AK95">
    <cfRule type="expression" dxfId="7068" priority="3728" stopIfTrue="1">
      <formula>LEN(TRIM($AK$95))=0</formula>
    </cfRule>
  </conditionalFormatting>
  <conditionalFormatting sqref="AL95">
    <cfRule type="expression" dxfId="7067" priority="3729" stopIfTrue="1">
      <formula>LEN(TRIM($AL$95))=0</formula>
    </cfRule>
  </conditionalFormatting>
  <conditionalFormatting sqref="AH96">
    <cfRule type="expression" dxfId="7066" priority="3730" stopIfTrue="1">
      <formula>LEN(TRIM($AH$96))=0</formula>
    </cfRule>
  </conditionalFormatting>
  <conditionalFormatting sqref="AI96">
    <cfRule type="expression" dxfId="7065" priority="3731" stopIfTrue="1">
      <formula>LEN(TRIM($AI$96))=0</formula>
    </cfRule>
  </conditionalFormatting>
  <conditionalFormatting sqref="AJ96">
    <cfRule type="expression" dxfId="7064" priority="3732" stopIfTrue="1">
      <formula>LEN(TRIM($AJ$96))=0</formula>
    </cfRule>
  </conditionalFormatting>
  <conditionalFormatting sqref="AK96">
    <cfRule type="expression" dxfId="7063" priority="3733" stopIfTrue="1">
      <formula>LEN(TRIM($AK$96))=0</formula>
    </cfRule>
  </conditionalFormatting>
  <conditionalFormatting sqref="AL96">
    <cfRule type="expression" dxfId="7062" priority="3734" stopIfTrue="1">
      <formula>LEN(TRIM($AL$96))=0</formula>
    </cfRule>
  </conditionalFormatting>
  <conditionalFormatting sqref="AH97">
    <cfRule type="expression" dxfId="7061" priority="3735" stopIfTrue="1">
      <formula>LEN(TRIM($AH$97))=0</formula>
    </cfRule>
  </conditionalFormatting>
  <conditionalFormatting sqref="AI97">
    <cfRule type="expression" dxfId="7060" priority="3736" stopIfTrue="1">
      <formula>LEN(TRIM($AI$97))=0</formula>
    </cfRule>
  </conditionalFormatting>
  <conditionalFormatting sqref="AJ97">
    <cfRule type="expression" dxfId="7059" priority="3737" stopIfTrue="1">
      <formula>LEN(TRIM($AJ$97))=0</formula>
    </cfRule>
  </conditionalFormatting>
  <conditionalFormatting sqref="AK97">
    <cfRule type="expression" dxfId="7058" priority="3738" stopIfTrue="1">
      <formula>LEN(TRIM($AK$97))=0</formula>
    </cfRule>
  </conditionalFormatting>
  <conditionalFormatting sqref="AL97">
    <cfRule type="expression" dxfId="7057" priority="3739" stopIfTrue="1">
      <formula>LEN(TRIM($AL$97))=0</formula>
    </cfRule>
  </conditionalFormatting>
  <conditionalFormatting sqref="AH98">
    <cfRule type="expression" dxfId="7056" priority="3740" stopIfTrue="1">
      <formula>LEN(TRIM($AH$98))=0</formula>
    </cfRule>
  </conditionalFormatting>
  <conditionalFormatting sqref="AI98">
    <cfRule type="expression" dxfId="7055" priority="3741" stopIfTrue="1">
      <formula>LEN(TRIM($AI$98))=0</formula>
    </cfRule>
  </conditionalFormatting>
  <conditionalFormatting sqref="AJ98">
    <cfRule type="expression" dxfId="7054" priority="3742" stopIfTrue="1">
      <formula>LEN(TRIM($AJ$98))=0</formula>
    </cfRule>
  </conditionalFormatting>
  <conditionalFormatting sqref="AK98">
    <cfRule type="expression" dxfId="7053" priority="3743" stopIfTrue="1">
      <formula>LEN(TRIM($AK$98))=0</formula>
    </cfRule>
  </conditionalFormatting>
  <conditionalFormatting sqref="AL98">
    <cfRule type="expression" dxfId="7052" priority="3744" stopIfTrue="1">
      <formula>LEN(TRIM($AL$98))=0</formula>
    </cfRule>
  </conditionalFormatting>
  <conditionalFormatting sqref="AN95">
    <cfRule type="expression" dxfId="7051" priority="3745" stopIfTrue="1">
      <formula>LEN(TRIM($AN$95))=0</formula>
    </cfRule>
  </conditionalFormatting>
  <conditionalFormatting sqref="AN96">
    <cfRule type="expression" dxfId="7050" priority="3746" stopIfTrue="1">
      <formula>LEN(TRIM($AN$96))=0</formula>
    </cfRule>
  </conditionalFormatting>
  <conditionalFormatting sqref="AN97">
    <cfRule type="expression" dxfId="7049" priority="3747" stopIfTrue="1">
      <formula>LEN(TRIM($AN$97))=0</formula>
    </cfRule>
  </conditionalFormatting>
  <conditionalFormatting sqref="AN98">
    <cfRule type="expression" dxfId="7048" priority="3748" stopIfTrue="1">
      <formula>LEN(TRIM($AN$98))=0</formula>
    </cfRule>
  </conditionalFormatting>
  <conditionalFormatting sqref="T95">
    <cfRule type="expression" dxfId="7047" priority="3749" stopIfTrue="1">
      <formula>LEN(TRIM($T$95))=0</formula>
    </cfRule>
  </conditionalFormatting>
  <conditionalFormatting sqref="U95">
    <cfRule type="expression" dxfId="7046" priority="3750" stopIfTrue="1">
      <formula>LEN(TRIM($U$95))=0</formula>
    </cfRule>
  </conditionalFormatting>
  <conditionalFormatting sqref="V95">
    <cfRule type="expression" dxfId="7045" priority="3751" stopIfTrue="1">
      <formula>LEN(TRIM($V$95))=0</formula>
    </cfRule>
  </conditionalFormatting>
  <conditionalFormatting sqref="W95">
    <cfRule type="expression" dxfId="7044" priority="3752" stopIfTrue="1">
      <formula>LEN(TRIM($W$95))=0</formula>
    </cfRule>
  </conditionalFormatting>
  <conditionalFormatting sqref="X95">
    <cfRule type="expression" dxfId="7043" priority="3753" stopIfTrue="1">
      <formula>LEN(TRIM($X$95))=0</formula>
    </cfRule>
  </conditionalFormatting>
  <conditionalFormatting sqref="T96">
    <cfRule type="expression" dxfId="7042" priority="3754" stopIfTrue="1">
      <formula>LEN(TRIM($T$96))=0</formula>
    </cfRule>
  </conditionalFormatting>
  <conditionalFormatting sqref="U96">
    <cfRule type="expression" dxfId="7041" priority="3755" stopIfTrue="1">
      <formula>LEN(TRIM($U$96))=0</formula>
    </cfRule>
  </conditionalFormatting>
  <conditionalFormatting sqref="V96">
    <cfRule type="expression" dxfId="7040" priority="3756" stopIfTrue="1">
      <formula>LEN(TRIM($V$96))=0</formula>
    </cfRule>
  </conditionalFormatting>
  <conditionalFormatting sqref="W96">
    <cfRule type="expression" dxfId="7039" priority="3757" stopIfTrue="1">
      <formula>LEN(TRIM($W$96))=0</formula>
    </cfRule>
  </conditionalFormatting>
  <conditionalFormatting sqref="X96">
    <cfRule type="expression" dxfId="7038" priority="3758" stopIfTrue="1">
      <formula>LEN(TRIM($X$96))=0</formula>
    </cfRule>
  </conditionalFormatting>
  <conditionalFormatting sqref="T97">
    <cfRule type="expression" dxfId="7037" priority="3759" stopIfTrue="1">
      <formula>LEN(TRIM($T$97))=0</formula>
    </cfRule>
  </conditionalFormatting>
  <conditionalFormatting sqref="U97">
    <cfRule type="expression" dxfId="7036" priority="3760" stopIfTrue="1">
      <formula>LEN(TRIM($U$97))=0</formula>
    </cfRule>
  </conditionalFormatting>
  <conditionalFormatting sqref="V97">
    <cfRule type="expression" dxfId="7035" priority="3761" stopIfTrue="1">
      <formula>LEN(TRIM($V$97))=0</formula>
    </cfRule>
  </conditionalFormatting>
  <conditionalFormatting sqref="W97">
    <cfRule type="expression" dxfId="7034" priority="3762" stopIfTrue="1">
      <formula>LEN(TRIM($W$97))=0</formula>
    </cfRule>
  </conditionalFormatting>
  <conditionalFormatting sqref="X97">
    <cfRule type="expression" dxfId="7033" priority="3763" stopIfTrue="1">
      <formula>LEN(TRIM($X$97))=0</formula>
    </cfRule>
  </conditionalFormatting>
  <conditionalFormatting sqref="T98">
    <cfRule type="expression" dxfId="7032" priority="3764" stopIfTrue="1">
      <formula>LEN(TRIM($T$98))=0</formula>
    </cfRule>
  </conditionalFormatting>
  <conditionalFormatting sqref="U98">
    <cfRule type="expression" dxfId="7031" priority="3765" stopIfTrue="1">
      <formula>LEN(TRIM($U$98))=0</formula>
    </cfRule>
  </conditionalFormatting>
  <conditionalFormatting sqref="V98">
    <cfRule type="expression" dxfId="7030" priority="3766" stopIfTrue="1">
      <formula>LEN(TRIM($V$98))=0</formula>
    </cfRule>
  </conditionalFormatting>
  <conditionalFormatting sqref="W98">
    <cfRule type="expression" dxfId="7029" priority="3767" stopIfTrue="1">
      <formula>LEN(TRIM($W$98))=0</formula>
    </cfRule>
  </conditionalFormatting>
  <conditionalFormatting sqref="X98">
    <cfRule type="expression" dxfId="7028" priority="3768" stopIfTrue="1">
      <formula>LEN(TRIM($X$98))=0</formula>
    </cfRule>
  </conditionalFormatting>
  <conditionalFormatting sqref="T99">
    <cfRule type="expression" dxfId="7027" priority="3769" stopIfTrue="1">
      <formula>LEN(TRIM($T$99))=0</formula>
    </cfRule>
  </conditionalFormatting>
  <conditionalFormatting sqref="U99">
    <cfRule type="expression" dxfId="7026" priority="3770" stopIfTrue="1">
      <formula>LEN(TRIM($U$99))=0</formula>
    </cfRule>
  </conditionalFormatting>
  <conditionalFormatting sqref="V99">
    <cfRule type="expression" dxfId="7025" priority="3771" stopIfTrue="1">
      <formula>LEN(TRIM($V$99))=0</formula>
    </cfRule>
  </conditionalFormatting>
  <conditionalFormatting sqref="W99">
    <cfRule type="expression" dxfId="7024" priority="3772" stopIfTrue="1">
      <formula>LEN(TRIM($W$99))=0</formula>
    </cfRule>
  </conditionalFormatting>
  <conditionalFormatting sqref="X99">
    <cfRule type="expression" dxfId="7023" priority="3773" stopIfTrue="1">
      <formula>LEN(TRIM($X$99))=0</formula>
    </cfRule>
  </conditionalFormatting>
  <conditionalFormatting sqref="Z95">
    <cfRule type="expression" dxfId="7022" priority="3774" stopIfTrue="1">
      <formula>LEN(TRIM($Z$95))=0</formula>
    </cfRule>
  </conditionalFormatting>
  <conditionalFormatting sqref="Z96">
    <cfRule type="expression" dxfId="7021" priority="3775" stopIfTrue="1">
      <formula>LEN(TRIM($Z$96))=0</formula>
    </cfRule>
  </conditionalFormatting>
  <conditionalFormatting sqref="Z97">
    <cfRule type="expression" dxfId="7020" priority="3776" stopIfTrue="1">
      <formula>LEN(TRIM($Z$97))=0</formula>
    </cfRule>
  </conditionalFormatting>
  <conditionalFormatting sqref="Z98">
    <cfRule type="expression" dxfId="7019" priority="3777" stopIfTrue="1">
      <formula>LEN(TRIM($Z$98))=0</formula>
    </cfRule>
  </conditionalFormatting>
  <conditionalFormatting sqref="Z99">
    <cfRule type="expression" dxfId="7018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702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18"/>
      <c r="Z14" s="279">
        <v>0</v>
      </c>
      <c r="AA14" s="18"/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18"/>
      <c r="AN14" s="279">
        <v>0</v>
      </c>
      <c r="AO14" s="18"/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18"/>
      <c r="Z17" s="279">
        <v>0</v>
      </c>
      <c r="AA17" s="18"/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18"/>
      <c r="AN17" s="279">
        <v>0</v>
      </c>
      <c r="AO17" s="18"/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18"/>
      <c r="Z18" s="279">
        <v>0</v>
      </c>
      <c r="AA18" s="18"/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18"/>
      <c r="AN18" s="279">
        <v>0</v>
      </c>
      <c r="AO18" s="18"/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18"/>
      <c r="Z19" s="279">
        <v>0</v>
      </c>
      <c r="AA19" s="18"/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18"/>
      <c r="AN19" s="279">
        <v>0</v>
      </c>
      <c r="AO19" s="18"/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18"/>
      <c r="Z20" s="279">
        <v>0</v>
      </c>
      <c r="AA20" s="18"/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18"/>
      <c r="AN20" s="279">
        <v>0</v>
      </c>
      <c r="AO20" s="18"/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18"/>
      <c r="Z22" s="279">
        <v>0</v>
      </c>
      <c r="AA22" s="18"/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18"/>
      <c r="AN22" s="279">
        <v>0</v>
      </c>
      <c r="AO22" s="18"/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18"/>
      <c r="Z23" s="279">
        <v>0</v>
      </c>
      <c r="AA23" s="18"/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18"/>
      <c r="AN23" s="279">
        <v>0</v>
      </c>
      <c r="AO23" s="18"/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18"/>
      <c r="Z24" s="279">
        <v>0</v>
      </c>
      <c r="AA24" s="18"/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18"/>
      <c r="AN24" s="279">
        <v>0</v>
      </c>
      <c r="AO24" s="18"/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18"/>
      <c r="Z25" s="279">
        <v>0</v>
      </c>
      <c r="AA25" s="18"/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18"/>
      <c r="AN25" s="279">
        <v>0</v>
      </c>
      <c r="AO25" s="18"/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9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55000000000000004">
      <c r="A29" s="91" t="str">
        <f t="shared" si="19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18"/>
      <c r="Z29" s="279">
        <v>0</v>
      </c>
      <c r="AA29" s="18"/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18"/>
      <c r="AN29" s="279">
        <v>0</v>
      </c>
      <c r="AO29" s="18"/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19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55000000000000004">
      <c r="A31" s="91" t="str">
        <f t="shared" si="19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18"/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18"/>
      <c r="Z31" s="279">
        <v>0</v>
      </c>
      <c r="AA31" s="18"/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18"/>
      <c r="AN31" s="279">
        <v>0</v>
      </c>
      <c r="AO31" s="18"/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19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18"/>
      <c r="Z32" s="279">
        <v>0</v>
      </c>
      <c r="AA32" s="18"/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18"/>
      <c r="AN32" s="279">
        <v>0</v>
      </c>
      <c r="AO32" s="18"/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19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18"/>
      <c r="Z33" s="279">
        <v>0</v>
      </c>
      <c r="AA33" s="18"/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18"/>
      <c r="AN33" s="279">
        <v>0</v>
      </c>
      <c r="AO33" s="18"/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19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18"/>
      <c r="Z34" s="279">
        <v>0</v>
      </c>
      <c r="AA34" s="18"/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18"/>
      <c r="AN34" s="279">
        <v>0</v>
      </c>
      <c r="AO34" s="18"/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19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18"/>
      <c r="Z35" s="279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9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55000000000000004">
      <c r="A37" s="91" t="str">
        <f t="shared" si="19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18"/>
      <c r="Z37" s="279">
        <v>0</v>
      </c>
      <c r="AA37" s="18"/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18"/>
      <c r="AN37" s="279">
        <v>0</v>
      </c>
      <c r="AO37" s="18"/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19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18"/>
      <c r="Z38" s="279">
        <v>0</v>
      </c>
      <c r="AA38" s="18"/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18"/>
      <c r="AN38" s="279">
        <v>0</v>
      </c>
      <c r="AO38" s="18"/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18"/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18"/>
      <c r="Z40" s="279">
        <v>0</v>
      </c>
      <c r="AA40" s="18"/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18"/>
      <c r="AN40" s="279">
        <v>0</v>
      </c>
      <c r="AO40" s="18"/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18"/>
      <c r="Z46" s="279">
        <v>0</v>
      </c>
      <c r="AA46" s="18"/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18"/>
      <c r="AN46" s="279">
        <v>0</v>
      </c>
      <c r="AO46" s="18"/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55000000000000004">
      <c r="A49" s="90" t="str">
        <f t="shared" si="7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18"/>
      <c r="Z49" s="279">
        <v>0</v>
      </c>
      <c r="AA49" s="18"/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18"/>
      <c r="AN49" s="279">
        <v>0</v>
      </c>
      <c r="AO49" s="18"/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7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18"/>
      <c r="Z50" s="279">
        <v>0</v>
      </c>
      <c r="AA50" s="18"/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18"/>
      <c r="AN50" s="279">
        <v>0</v>
      </c>
      <c r="AO50" s="18"/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7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18"/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18"/>
      <c r="Z51" s="279">
        <v>0</v>
      </c>
      <c r="AA51" s="18"/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18"/>
      <c r="AN51" s="279">
        <v>0</v>
      </c>
      <c r="AO51" s="18"/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7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18"/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18"/>
      <c r="Z52" s="279">
        <v>0</v>
      </c>
      <c r="AA52" s="18"/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18"/>
      <c r="AN52" s="279">
        <v>0</v>
      </c>
      <c r="AO52" s="18"/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7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55000000000000004">
      <c r="A54" s="90" t="str">
        <f t="shared" si="7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18"/>
      <c r="Z54" s="279">
        <v>0</v>
      </c>
      <c r="AA54" s="18"/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18"/>
      <c r="AN54" s="279">
        <v>0</v>
      </c>
      <c r="AO54" s="18"/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7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18"/>
      <c r="Z55" s="279">
        <v>0</v>
      </c>
      <c r="AA55" s="18"/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18"/>
      <c r="AN55" s="279">
        <v>0</v>
      </c>
      <c r="AO55" s="18"/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7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18"/>
      <c r="Z56" s="279">
        <v>0</v>
      </c>
      <c r="AA56" s="18"/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18"/>
      <c r="AN56" s="279">
        <v>0</v>
      </c>
      <c r="AO56" s="18"/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7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18"/>
      <c r="Z57" s="279">
        <v>0</v>
      </c>
      <c r="AA57" s="18"/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18"/>
      <c r="AN57" s="279">
        <v>0</v>
      </c>
      <c r="AO57" s="18"/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7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55000000000000004">
      <c r="A61" s="90" t="str">
        <f t="shared" si="7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18"/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18"/>
      <c r="Z61" s="279">
        <v>0</v>
      </c>
      <c r="AA61" s="18"/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18"/>
      <c r="AN61" s="279">
        <v>0</v>
      </c>
      <c r="AO61" s="18"/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7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55000000000000004">
      <c r="A63" s="90" t="str">
        <f t="shared" si="7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18"/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18"/>
      <c r="Z63" s="279">
        <v>0</v>
      </c>
      <c r="AA63" s="18"/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18"/>
      <c r="AN63" s="279">
        <v>0</v>
      </c>
      <c r="AO63" s="18"/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7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18"/>
      <c r="Z64" s="279">
        <v>0</v>
      </c>
      <c r="AA64" s="18"/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18"/>
      <c r="AN64" s="279">
        <v>0</v>
      </c>
      <c r="AO64" s="18"/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7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18"/>
      <c r="Z65" s="279">
        <v>0</v>
      </c>
      <c r="AA65" s="18"/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18"/>
      <c r="AN65" s="279">
        <v>0</v>
      </c>
      <c r="AO65" s="18"/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7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18"/>
      <c r="Z66" s="279">
        <v>0</v>
      </c>
      <c r="AA66" s="18"/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18"/>
      <c r="AN66" s="279">
        <v>0</v>
      </c>
      <c r="AO66" s="18"/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7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18"/>
      <c r="Z67" s="279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55000000000000004">
      <c r="A69" s="90" t="str">
        <f t="shared" si="7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18"/>
      <c r="Z69" s="279">
        <v>0</v>
      </c>
      <c r="AA69" s="18"/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18"/>
      <c r="AN69" s="279">
        <v>0</v>
      </c>
      <c r="AO69" s="18"/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7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18"/>
      <c r="Z70" s="279">
        <v>0</v>
      </c>
      <c r="AA70" s="18"/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18"/>
      <c r="AN70" s="279">
        <v>0</v>
      </c>
      <c r="AO70" s="18"/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18"/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18"/>
      <c r="Z72" s="279">
        <v>0</v>
      </c>
      <c r="AA72" s="18"/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18"/>
      <c r="AN72" s="279">
        <v>0</v>
      </c>
      <c r="AO72" s="18"/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55000000000000004">
      <c r="A81" s="90" t="str">
        <f t="shared" si="184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4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4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4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4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55000000000000004">
      <c r="A86" s="90" t="str">
        <f t="shared" si="184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4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4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4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4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55000000000000004">
      <c r="A93" s="90" t="str">
        <f t="shared" si="204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4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55000000000000004">
      <c r="A95" s="90" t="str">
        <f t="shared" si="204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18"/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18"/>
      <c r="Z95" s="279">
        <v>0</v>
      </c>
      <c r="AA95" s="18"/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18"/>
      <c r="AN95" s="279">
        <v>0</v>
      </c>
      <c r="AO95" s="18"/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04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18"/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18"/>
      <c r="Z96" s="279">
        <v>0</v>
      </c>
      <c r="AA96" s="18"/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18"/>
      <c r="AN96" s="279">
        <v>0</v>
      </c>
      <c r="AO96" s="18"/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04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18"/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18"/>
      <c r="Z97" s="279">
        <v>0</v>
      </c>
      <c r="AA97" s="18"/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18"/>
      <c r="AN97" s="279">
        <v>0</v>
      </c>
      <c r="AO97" s="18"/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04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18"/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18"/>
      <c r="Z98" s="279">
        <v>0</v>
      </c>
      <c r="AA98" s="18"/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18"/>
      <c r="AN98" s="279">
        <v>0</v>
      </c>
      <c r="AO98" s="18"/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04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4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4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4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mwqyIiy9VN/5v/krVrXJHiSunteq4v6cL3GeJZdm7Sc=" saltValue="7i2Wdi3+C9mMSK1rRDP1Uw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7017" priority="1242">
      <formula>NOT(F42=0)</formula>
    </cfRule>
  </conditionalFormatting>
  <conditionalFormatting sqref="H42">
    <cfRule type="expression" dxfId="7016" priority="1241">
      <formula>NOT(H42=0)</formula>
    </cfRule>
  </conditionalFormatting>
  <conditionalFormatting sqref="L42">
    <cfRule type="expression" dxfId="7015" priority="1240">
      <formula>NOT(L42=0)</formula>
    </cfRule>
  </conditionalFormatting>
  <conditionalFormatting sqref="K42 N42 Q42 S42">
    <cfRule type="expression" dxfId="7014" priority="1186">
      <formula>NOT(K42=0)</formula>
    </cfRule>
  </conditionalFormatting>
  <conditionalFormatting sqref="I42:J42">
    <cfRule type="expression" dxfId="7013" priority="1140">
      <formula>NOT(I42=0)</formula>
    </cfRule>
  </conditionalFormatting>
  <conditionalFormatting sqref="G42">
    <cfRule type="expression" dxfId="7012" priority="1110">
      <formula>NOT(G42=0)</formula>
    </cfRule>
  </conditionalFormatting>
  <conditionalFormatting sqref="I74:J74">
    <cfRule type="expression" dxfId="7011" priority="896">
      <formula>NOT(I74=0)</formula>
    </cfRule>
  </conditionalFormatting>
  <conditionalFormatting sqref="F74">
    <cfRule type="expression" dxfId="7010" priority="908">
      <formula>NOT(F74=0)</formula>
    </cfRule>
  </conditionalFormatting>
  <conditionalFormatting sqref="H74">
    <cfRule type="expression" dxfId="7009" priority="907">
      <formula>NOT(H74=0)</formula>
    </cfRule>
  </conditionalFormatting>
  <conditionalFormatting sqref="L74">
    <cfRule type="expression" dxfId="7008" priority="906">
      <formula>NOT(L74=0)</formula>
    </cfRule>
  </conditionalFormatting>
  <conditionalFormatting sqref="K74 N74 Q74 S74">
    <cfRule type="expression" dxfId="7007" priority="905">
      <formula>NOT(K74=0)</formula>
    </cfRule>
  </conditionalFormatting>
  <conditionalFormatting sqref="G74">
    <cfRule type="expression" dxfId="7006" priority="887">
      <formula>NOT(G74=0)</formula>
    </cfRule>
  </conditionalFormatting>
  <conditionalFormatting sqref="T42">
    <cfRule type="expression" dxfId="7005" priority="543">
      <formula>NOT(T42=0)</formula>
    </cfRule>
  </conditionalFormatting>
  <conditionalFormatting sqref="V42">
    <cfRule type="expression" dxfId="7004" priority="542">
      <formula>NOT(V42=0)</formula>
    </cfRule>
  </conditionalFormatting>
  <conditionalFormatting sqref="Z42">
    <cfRule type="expression" dxfId="7003" priority="541">
      <formula>NOT(Z42=0)</formula>
    </cfRule>
  </conditionalFormatting>
  <conditionalFormatting sqref="Y42 AB42 AE42 AG42">
    <cfRule type="expression" dxfId="7002" priority="540">
      <formula>NOT(Y42=0)</formula>
    </cfRule>
  </conditionalFormatting>
  <conditionalFormatting sqref="W42:X42">
    <cfRule type="expression" dxfId="7001" priority="531">
      <formula>NOT(W42=0)</formula>
    </cfRule>
  </conditionalFormatting>
  <conditionalFormatting sqref="U42">
    <cfRule type="expression" dxfId="7000" priority="522">
      <formula>NOT(U42=0)</formula>
    </cfRule>
  </conditionalFormatting>
  <conditionalFormatting sqref="W74:X74">
    <cfRule type="expression" dxfId="6999" priority="474">
      <formula>NOT(W74=0)</formula>
    </cfRule>
  </conditionalFormatting>
  <conditionalFormatting sqref="T74">
    <cfRule type="expression" dxfId="6998" priority="486">
      <formula>NOT(T74=0)</formula>
    </cfRule>
  </conditionalFormatting>
  <conditionalFormatting sqref="V74">
    <cfRule type="expression" dxfId="6997" priority="485">
      <formula>NOT(V74=0)</formula>
    </cfRule>
  </conditionalFormatting>
  <conditionalFormatting sqref="Z74">
    <cfRule type="expression" dxfId="6996" priority="484">
      <formula>NOT(Z74=0)</formula>
    </cfRule>
  </conditionalFormatting>
  <conditionalFormatting sqref="Y74 AB74 AE74 AG74">
    <cfRule type="expression" dxfId="6995" priority="483">
      <formula>NOT(Y74=0)</formula>
    </cfRule>
  </conditionalFormatting>
  <conditionalFormatting sqref="U74">
    <cfRule type="expression" dxfId="6994" priority="465">
      <formula>NOT(U74=0)</formula>
    </cfRule>
  </conditionalFormatting>
  <conditionalFormatting sqref="AH42">
    <cfRule type="expression" dxfId="6993" priority="419">
      <formula>NOT(AH42=0)</formula>
    </cfRule>
  </conditionalFormatting>
  <conditionalFormatting sqref="AJ42">
    <cfRule type="expression" dxfId="6992" priority="418">
      <formula>NOT(AJ42=0)</formula>
    </cfRule>
  </conditionalFormatting>
  <conditionalFormatting sqref="AN42">
    <cfRule type="expression" dxfId="6991" priority="417">
      <formula>NOT(AN42=0)</formula>
    </cfRule>
  </conditionalFormatting>
  <conditionalFormatting sqref="AM42 AP42 AS42 AU42">
    <cfRule type="expression" dxfId="6990" priority="416">
      <formula>NOT(AM42=0)</formula>
    </cfRule>
  </conditionalFormatting>
  <conditionalFormatting sqref="AK42:AL42">
    <cfRule type="expression" dxfId="6989" priority="407">
      <formula>NOT(AK42=0)</formula>
    </cfRule>
  </conditionalFormatting>
  <conditionalFormatting sqref="AI42">
    <cfRule type="expression" dxfId="6988" priority="398">
      <formula>NOT(AI42=0)</formula>
    </cfRule>
  </conditionalFormatting>
  <conditionalFormatting sqref="AK74:AL74">
    <cfRule type="expression" dxfId="6987" priority="350">
      <formula>NOT(AK74=0)</formula>
    </cfRule>
  </conditionalFormatting>
  <conditionalFormatting sqref="AH74">
    <cfRule type="expression" dxfId="6986" priority="362">
      <formula>NOT(AH74=0)</formula>
    </cfRule>
  </conditionalFormatting>
  <conditionalFormatting sqref="AJ74">
    <cfRule type="expression" dxfId="6985" priority="361">
      <formula>NOT(AJ74=0)</formula>
    </cfRule>
  </conditionalFormatting>
  <conditionalFormatting sqref="AN74">
    <cfRule type="expression" dxfId="6984" priority="360">
      <formula>NOT(AN74=0)</formula>
    </cfRule>
  </conditionalFormatting>
  <conditionalFormatting sqref="AM74 AP74 AS74 AU74">
    <cfRule type="expression" dxfId="6983" priority="359">
      <formula>NOT(AM74=0)</formula>
    </cfRule>
  </conditionalFormatting>
  <conditionalFormatting sqref="AI74">
    <cfRule type="expression" dxfId="6982" priority="341">
      <formula>NOT(AI74=0)</formula>
    </cfRule>
  </conditionalFormatting>
  <conditionalFormatting sqref="O42:P42">
    <cfRule type="expression" dxfId="6981" priority="319">
      <formula>NOT(O42=0)</formula>
    </cfRule>
  </conditionalFormatting>
  <conditionalFormatting sqref="O74:P74">
    <cfRule type="expression" dxfId="6980" priority="318">
      <formula>NOT(O74=0)</formula>
    </cfRule>
  </conditionalFormatting>
  <conditionalFormatting sqref="R42">
    <cfRule type="expression" dxfId="6979" priority="317">
      <formula>NOT(R42=0)</formula>
    </cfRule>
  </conditionalFormatting>
  <conditionalFormatting sqref="R74">
    <cfRule type="expression" dxfId="6978" priority="316">
      <formula>NOT(R74=0)</formula>
    </cfRule>
  </conditionalFormatting>
  <conditionalFormatting sqref="AC42:AD42">
    <cfRule type="expression" dxfId="6977" priority="315">
      <formula>NOT(AC42=0)</formula>
    </cfRule>
  </conditionalFormatting>
  <conditionalFormatting sqref="AC74:AD74">
    <cfRule type="expression" dxfId="6976" priority="314">
      <formula>NOT(AC74=0)</formula>
    </cfRule>
  </conditionalFormatting>
  <conditionalFormatting sqref="AF42">
    <cfRule type="expression" dxfId="6975" priority="313">
      <formula>NOT(AF42=0)</formula>
    </cfRule>
  </conditionalFormatting>
  <conditionalFormatting sqref="AF74">
    <cfRule type="expression" dxfId="6974" priority="312">
      <formula>NOT(AF74=0)</formula>
    </cfRule>
  </conditionalFormatting>
  <conditionalFormatting sqref="AQ42:AR42">
    <cfRule type="expression" dxfId="6973" priority="311">
      <formula>NOT(AQ42=0)</formula>
    </cfRule>
  </conditionalFormatting>
  <conditionalFormatting sqref="AQ74:AR74">
    <cfRule type="expression" dxfId="6972" priority="310">
      <formula>NOT(AQ74=0)</formula>
    </cfRule>
  </conditionalFormatting>
  <conditionalFormatting sqref="AT42">
    <cfRule type="expression" dxfId="6971" priority="309">
      <formula>NOT(AT42=0)</formula>
    </cfRule>
  </conditionalFormatting>
  <conditionalFormatting sqref="AT74">
    <cfRule type="expression" dxfId="6970" priority="308">
      <formula>NOT(AT74=0)</formula>
    </cfRule>
  </conditionalFormatting>
  <conditionalFormatting sqref="F75">
    <cfRule type="expression" dxfId="6969" priority="136">
      <formula>F74=0</formula>
    </cfRule>
  </conditionalFormatting>
  <conditionalFormatting sqref="G75:L75 N75:Z75 AB75:AN75 AP75:AU75">
    <cfRule type="expression" dxfId="6968" priority="135">
      <formula>G74=0</formula>
    </cfRule>
  </conditionalFormatting>
  <conditionalFormatting sqref="F43">
    <cfRule type="expression" dxfId="6967" priority="134">
      <formula>F42=0</formula>
    </cfRule>
  </conditionalFormatting>
  <conditionalFormatting sqref="G43:L43 N43:Z43 AB43:AN43 AP43:AU43">
    <cfRule type="expression" dxfId="6966" priority="133">
      <formula>G42=0</formula>
    </cfRule>
  </conditionalFormatting>
  <conditionalFormatting sqref="M42">
    <cfRule type="expression" dxfId="6965" priority="48">
      <formula>NOT(M42=0)</formula>
    </cfRule>
  </conditionalFormatting>
  <conditionalFormatting sqref="M74">
    <cfRule type="expression" dxfId="6964" priority="47">
      <formula>NOT(M74=0)</formula>
    </cfRule>
  </conditionalFormatting>
  <conditionalFormatting sqref="M75">
    <cfRule type="expression" dxfId="6963" priority="46">
      <formula>M74=0</formula>
    </cfRule>
  </conditionalFormatting>
  <conditionalFormatting sqref="M43">
    <cfRule type="expression" dxfId="6962" priority="45">
      <formula>M42=0</formula>
    </cfRule>
  </conditionalFormatting>
  <conditionalFormatting sqref="AA42">
    <cfRule type="expression" dxfId="6961" priority="44">
      <formula>NOT(AA42=0)</formula>
    </cfRule>
  </conditionalFormatting>
  <conditionalFormatting sqref="AA74">
    <cfRule type="expression" dxfId="6960" priority="43">
      <formula>NOT(AA74=0)</formula>
    </cfRule>
  </conditionalFormatting>
  <conditionalFormatting sqref="AA75">
    <cfRule type="expression" dxfId="6959" priority="42">
      <formula>AA74=0</formula>
    </cfRule>
  </conditionalFormatting>
  <conditionalFormatting sqref="AA43">
    <cfRule type="expression" dxfId="6958" priority="41">
      <formula>AA42=0</formula>
    </cfRule>
  </conditionalFormatting>
  <conditionalFormatting sqref="AO42">
    <cfRule type="expression" dxfId="6957" priority="40">
      <formula>NOT(AO42=0)</formula>
    </cfRule>
  </conditionalFormatting>
  <conditionalFormatting sqref="AO74">
    <cfRule type="expression" dxfId="6956" priority="39">
      <formula>NOT(AO74=0)</formula>
    </cfRule>
  </conditionalFormatting>
  <conditionalFormatting sqref="AO75">
    <cfRule type="expression" dxfId="6955" priority="38">
      <formula>AO74=0</formula>
    </cfRule>
  </conditionalFormatting>
  <conditionalFormatting sqref="AO43">
    <cfRule type="expression" dxfId="6954" priority="37">
      <formula>AO42=0</formula>
    </cfRule>
  </conditionalFormatting>
  <conditionalFormatting sqref="F14">
    <cfRule type="expression" dxfId="6953" priority="3077" stopIfTrue="1">
      <formula>LEN(TRIM($F$14))=0</formula>
    </cfRule>
  </conditionalFormatting>
  <conditionalFormatting sqref="G14">
    <cfRule type="expression" dxfId="6952" priority="3078" stopIfTrue="1">
      <formula>LEN(TRIM($G$14))=0</formula>
    </cfRule>
  </conditionalFormatting>
  <conditionalFormatting sqref="H14">
    <cfRule type="expression" dxfId="6951" priority="3079" stopIfTrue="1">
      <formula>LEN(TRIM($H$14))=0</formula>
    </cfRule>
  </conditionalFormatting>
  <conditionalFormatting sqref="I14">
    <cfRule type="expression" dxfId="6950" priority="3080" stopIfTrue="1">
      <formula>LEN(TRIM($I$14))=0</formula>
    </cfRule>
  </conditionalFormatting>
  <conditionalFormatting sqref="J14">
    <cfRule type="expression" dxfId="6949" priority="3081" stopIfTrue="1">
      <formula>LEN(TRIM($J$14))=0</formula>
    </cfRule>
  </conditionalFormatting>
  <conditionalFormatting sqref="L14">
    <cfRule type="expression" dxfId="6948" priority="3082" stopIfTrue="1">
      <formula>LEN(TRIM($L$14))=0</formula>
    </cfRule>
  </conditionalFormatting>
  <conditionalFormatting sqref="T14">
    <cfRule type="expression" dxfId="6947" priority="3083" stopIfTrue="1">
      <formula>LEN(TRIM($T$14))=0</formula>
    </cfRule>
  </conditionalFormatting>
  <conditionalFormatting sqref="U14">
    <cfRule type="expression" dxfId="6946" priority="3084" stopIfTrue="1">
      <formula>LEN(TRIM($U$14))=0</formula>
    </cfRule>
  </conditionalFormatting>
  <conditionalFormatting sqref="V14">
    <cfRule type="expression" dxfId="6945" priority="3085" stopIfTrue="1">
      <formula>LEN(TRIM($V$14))=0</formula>
    </cfRule>
  </conditionalFormatting>
  <conditionalFormatting sqref="W14">
    <cfRule type="expression" dxfId="6944" priority="3086" stopIfTrue="1">
      <formula>LEN(TRIM($W$14))=0</formula>
    </cfRule>
  </conditionalFormatting>
  <conditionalFormatting sqref="X14">
    <cfRule type="expression" dxfId="6943" priority="3087" stopIfTrue="1">
      <formula>LEN(TRIM($X$14))=0</formula>
    </cfRule>
  </conditionalFormatting>
  <conditionalFormatting sqref="Z14">
    <cfRule type="expression" dxfId="6942" priority="3088" stopIfTrue="1">
      <formula>LEN(TRIM($Z$14))=0</formula>
    </cfRule>
  </conditionalFormatting>
  <conditionalFormatting sqref="AH14">
    <cfRule type="expression" dxfId="6941" priority="3089" stopIfTrue="1">
      <formula>LEN(TRIM($AH$14))=0</formula>
    </cfRule>
  </conditionalFormatting>
  <conditionalFormatting sqref="AI14">
    <cfRule type="expression" dxfId="6940" priority="3090" stopIfTrue="1">
      <formula>LEN(TRIM($AI$14))=0</formula>
    </cfRule>
  </conditionalFormatting>
  <conditionalFormatting sqref="AJ14">
    <cfRule type="expression" dxfId="6939" priority="3091" stopIfTrue="1">
      <formula>LEN(TRIM($AJ$14))=0</formula>
    </cfRule>
  </conditionalFormatting>
  <conditionalFormatting sqref="AK14">
    <cfRule type="expression" dxfId="6938" priority="3092" stopIfTrue="1">
      <formula>LEN(TRIM($AK$14))=0</formula>
    </cfRule>
  </conditionalFormatting>
  <conditionalFormatting sqref="AL14">
    <cfRule type="expression" dxfId="6937" priority="3093" stopIfTrue="1">
      <formula>LEN(TRIM($AL$14))=0</formula>
    </cfRule>
  </conditionalFormatting>
  <conditionalFormatting sqref="AN14">
    <cfRule type="expression" dxfId="6936" priority="3094" stopIfTrue="1">
      <formula>LEN(TRIM($AN$14))=0</formula>
    </cfRule>
  </conditionalFormatting>
  <conditionalFormatting sqref="F17">
    <cfRule type="expression" dxfId="6935" priority="3095" stopIfTrue="1">
      <formula>LEN(TRIM($F$17))=0</formula>
    </cfRule>
  </conditionalFormatting>
  <conditionalFormatting sqref="G17">
    <cfRule type="expression" dxfId="6934" priority="3096" stopIfTrue="1">
      <formula>LEN(TRIM($G$17))=0</formula>
    </cfRule>
  </conditionalFormatting>
  <conditionalFormatting sqref="H17">
    <cfRule type="expression" dxfId="6933" priority="3097" stopIfTrue="1">
      <formula>LEN(TRIM($H$17))=0</formula>
    </cfRule>
  </conditionalFormatting>
  <conditionalFormatting sqref="I17">
    <cfRule type="expression" dxfId="6932" priority="3098" stopIfTrue="1">
      <formula>LEN(TRIM($I$17))=0</formula>
    </cfRule>
  </conditionalFormatting>
  <conditionalFormatting sqref="J17">
    <cfRule type="expression" dxfId="6931" priority="3099" stopIfTrue="1">
      <formula>LEN(TRIM($J$17))=0</formula>
    </cfRule>
  </conditionalFormatting>
  <conditionalFormatting sqref="F18">
    <cfRule type="expression" dxfId="6930" priority="3100" stopIfTrue="1">
      <formula>LEN(TRIM($F$18))=0</formula>
    </cfRule>
  </conditionalFormatting>
  <conditionalFormatting sqref="G18">
    <cfRule type="expression" dxfId="6929" priority="3101" stopIfTrue="1">
      <formula>LEN(TRIM($G$18))=0</formula>
    </cfRule>
  </conditionalFormatting>
  <conditionalFormatting sqref="H18">
    <cfRule type="expression" dxfId="6928" priority="3102" stopIfTrue="1">
      <formula>LEN(TRIM($H$18))=0</formula>
    </cfRule>
  </conditionalFormatting>
  <conditionalFormatting sqref="I18">
    <cfRule type="expression" dxfId="6927" priority="3103" stopIfTrue="1">
      <formula>LEN(TRIM($I$18))=0</formula>
    </cfRule>
  </conditionalFormatting>
  <conditionalFormatting sqref="J18">
    <cfRule type="expression" dxfId="6926" priority="3104" stopIfTrue="1">
      <formula>LEN(TRIM($J$18))=0</formula>
    </cfRule>
  </conditionalFormatting>
  <conditionalFormatting sqref="F19">
    <cfRule type="expression" dxfId="6925" priority="3105" stopIfTrue="1">
      <formula>LEN(TRIM($F$19))=0</formula>
    </cfRule>
  </conditionalFormatting>
  <conditionalFormatting sqref="G19">
    <cfRule type="expression" dxfId="6924" priority="3106" stopIfTrue="1">
      <formula>LEN(TRIM($G$19))=0</formula>
    </cfRule>
  </conditionalFormatting>
  <conditionalFormatting sqref="H19">
    <cfRule type="expression" dxfId="6923" priority="3107" stopIfTrue="1">
      <formula>LEN(TRIM($H$19))=0</formula>
    </cfRule>
  </conditionalFormatting>
  <conditionalFormatting sqref="I19">
    <cfRule type="expression" dxfId="6922" priority="3108" stopIfTrue="1">
      <formula>LEN(TRIM($I$19))=0</formula>
    </cfRule>
  </conditionalFormatting>
  <conditionalFormatting sqref="J19">
    <cfRule type="expression" dxfId="6921" priority="3109" stopIfTrue="1">
      <formula>LEN(TRIM($J$19))=0</formula>
    </cfRule>
  </conditionalFormatting>
  <conditionalFormatting sqref="F20">
    <cfRule type="expression" dxfId="6920" priority="3110" stopIfTrue="1">
      <formula>LEN(TRIM($F$20))=0</formula>
    </cfRule>
  </conditionalFormatting>
  <conditionalFormatting sqref="G20">
    <cfRule type="expression" dxfId="6919" priority="3111" stopIfTrue="1">
      <formula>LEN(TRIM($G$20))=0</formula>
    </cfRule>
  </conditionalFormatting>
  <conditionalFormatting sqref="H20">
    <cfRule type="expression" dxfId="6918" priority="3112" stopIfTrue="1">
      <formula>LEN(TRIM($H$20))=0</formula>
    </cfRule>
  </conditionalFormatting>
  <conditionalFormatting sqref="I20">
    <cfRule type="expression" dxfId="6917" priority="3113" stopIfTrue="1">
      <formula>LEN(TRIM($I$20))=0</formula>
    </cfRule>
  </conditionalFormatting>
  <conditionalFormatting sqref="J20">
    <cfRule type="expression" dxfId="6916" priority="3114" stopIfTrue="1">
      <formula>LEN(TRIM($J$20))=0</formula>
    </cfRule>
  </conditionalFormatting>
  <conditionalFormatting sqref="L17">
    <cfRule type="expression" dxfId="6915" priority="3115" stopIfTrue="1">
      <formula>LEN(TRIM($L$17))=0</formula>
    </cfRule>
  </conditionalFormatting>
  <conditionalFormatting sqref="L18">
    <cfRule type="expression" dxfId="6914" priority="3116" stopIfTrue="1">
      <formula>LEN(TRIM($L$18))=0</formula>
    </cfRule>
  </conditionalFormatting>
  <conditionalFormatting sqref="L19">
    <cfRule type="expression" dxfId="6913" priority="3117" stopIfTrue="1">
      <formula>LEN(TRIM($L$19))=0</formula>
    </cfRule>
  </conditionalFormatting>
  <conditionalFormatting sqref="L20">
    <cfRule type="expression" dxfId="6912" priority="3118" stopIfTrue="1">
      <formula>LEN(TRIM($L$20))=0</formula>
    </cfRule>
  </conditionalFormatting>
  <conditionalFormatting sqref="T17">
    <cfRule type="expression" dxfId="6911" priority="3119" stopIfTrue="1">
      <formula>LEN(TRIM($T$17))=0</formula>
    </cfRule>
  </conditionalFormatting>
  <conditionalFormatting sqref="U17">
    <cfRule type="expression" dxfId="6910" priority="3120" stopIfTrue="1">
      <formula>LEN(TRIM($U$17))=0</formula>
    </cfRule>
  </conditionalFormatting>
  <conditionalFormatting sqref="V17">
    <cfRule type="expression" dxfId="6909" priority="3121" stopIfTrue="1">
      <formula>LEN(TRIM($V$17))=0</formula>
    </cfRule>
  </conditionalFormatting>
  <conditionalFormatting sqref="W17">
    <cfRule type="expression" dxfId="6908" priority="3122" stopIfTrue="1">
      <formula>LEN(TRIM($W$17))=0</formula>
    </cfRule>
  </conditionalFormatting>
  <conditionalFormatting sqref="X17">
    <cfRule type="expression" dxfId="6907" priority="3123" stopIfTrue="1">
      <formula>LEN(TRIM($X$17))=0</formula>
    </cfRule>
  </conditionalFormatting>
  <conditionalFormatting sqref="T18">
    <cfRule type="expression" dxfId="6906" priority="3124" stopIfTrue="1">
      <formula>LEN(TRIM($T$18))=0</formula>
    </cfRule>
  </conditionalFormatting>
  <conditionalFormatting sqref="U18">
    <cfRule type="expression" dxfId="6905" priority="3125" stopIfTrue="1">
      <formula>LEN(TRIM($U$18))=0</formula>
    </cfRule>
  </conditionalFormatting>
  <conditionalFormatting sqref="V18">
    <cfRule type="expression" dxfId="6904" priority="3126" stopIfTrue="1">
      <formula>LEN(TRIM($V$18))=0</formula>
    </cfRule>
  </conditionalFormatting>
  <conditionalFormatting sqref="W18">
    <cfRule type="expression" dxfId="6903" priority="3127" stopIfTrue="1">
      <formula>LEN(TRIM($W$18))=0</formula>
    </cfRule>
  </conditionalFormatting>
  <conditionalFormatting sqref="X18">
    <cfRule type="expression" dxfId="6902" priority="3128" stopIfTrue="1">
      <formula>LEN(TRIM($X$18))=0</formula>
    </cfRule>
  </conditionalFormatting>
  <conditionalFormatting sqref="T19">
    <cfRule type="expression" dxfId="6901" priority="3129" stopIfTrue="1">
      <formula>LEN(TRIM($T$19))=0</formula>
    </cfRule>
  </conditionalFormatting>
  <conditionalFormatting sqref="U19">
    <cfRule type="expression" dxfId="6900" priority="3130" stopIfTrue="1">
      <formula>LEN(TRIM($U$19))=0</formula>
    </cfRule>
  </conditionalFormatting>
  <conditionalFormatting sqref="V19">
    <cfRule type="expression" dxfId="6899" priority="3131" stopIfTrue="1">
      <formula>LEN(TRIM($V$19))=0</formula>
    </cfRule>
  </conditionalFormatting>
  <conditionalFormatting sqref="W19">
    <cfRule type="expression" dxfId="6898" priority="3132" stopIfTrue="1">
      <formula>LEN(TRIM($W$19))=0</formula>
    </cfRule>
  </conditionalFormatting>
  <conditionalFormatting sqref="X19">
    <cfRule type="expression" dxfId="6897" priority="3133" stopIfTrue="1">
      <formula>LEN(TRIM($X$19))=0</formula>
    </cfRule>
  </conditionalFormatting>
  <conditionalFormatting sqref="T20">
    <cfRule type="expression" dxfId="6896" priority="3134" stopIfTrue="1">
      <formula>LEN(TRIM($T$20))=0</formula>
    </cfRule>
  </conditionalFormatting>
  <conditionalFormatting sqref="U20">
    <cfRule type="expression" dxfId="6895" priority="3135" stopIfTrue="1">
      <formula>LEN(TRIM($U$20))=0</formula>
    </cfRule>
  </conditionalFormatting>
  <conditionalFormatting sqref="V20">
    <cfRule type="expression" dxfId="6894" priority="3136" stopIfTrue="1">
      <formula>LEN(TRIM($V$20))=0</formula>
    </cfRule>
  </conditionalFormatting>
  <conditionalFormatting sqref="W20">
    <cfRule type="expression" dxfId="6893" priority="3137" stopIfTrue="1">
      <formula>LEN(TRIM($W$20))=0</formula>
    </cfRule>
  </conditionalFormatting>
  <conditionalFormatting sqref="X20">
    <cfRule type="expression" dxfId="6892" priority="3138" stopIfTrue="1">
      <formula>LEN(TRIM($X$20))=0</formula>
    </cfRule>
  </conditionalFormatting>
  <conditionalFormatting sqref="Z17">
    <cfRule type="expression" dxfId="6891" priority="3139" stopIfTrue="1">
      <formula>LEN(TRIM($Z$17))=0</formula>
    </cfRule>
  </conditionalFormatting>
  <conditionalFormatting sqref="Z18">
    <cfRule type="expression" dxfId="6890" priority="3140" stopIfTrue="1">
      <formula>LEN(TRIM($Z$18))=0</formula>
    </cfRule>
  </conditionalFormatting>
  <conditionalFormatting sqref="Z19">
    <cfRule type="expression" dxfId="6889" priority="3141" stopIfTrue="1">
      <formula>LEN(TRIM($Z$19))=0</formula>
    </cfRule>
  </conditionalFormatting>
  <conditionalFormatting sqref="Z20">
    <cfRule type="expression" dxfId="6888" priority="3142" stopIfTrue="1">
      <formula>LEN(TRIM($Z$20))=0</formula>
    </cfRule>
  </conditionalFormatting>
  <conditionalFormatting sqref="AH17">
    <cfRule type="expression" dxfId="6887" priority="3143" stopIfTrue="1">
      <formula>LEN(TRIM($AH$17))=0</formula>
    </cfRule>
  </conditionalFormatting>
  <conditionalFormatting sqref="AI17">
    <cfRule type="expression" dxfId="6886" priority="3144" stopIfTrue="1">
      <formula>LEN(TRIM($AI$17))=0</formula>
    </cfRule>
  </conditionalFormatting>
  <conditionalFormatting sqref="AJ17">
    <cfRule type="expression" dxfId="6885" priority="3145" stopIfTrue="1">
      <formula>LEN(TRIM($AJ$17))=0</formula>
    </cfRule>
  </conditionalFormatting>
  <conditionalFormatting sqref="AK17">
    <cfRule type="expression" dxfId="6884" priority="3146" stopIfTrue="1">
      <formula>LEN(TRIM($AK$17))=0</formula>
    </cfRule>
  </conditionalFormatting>
  <conditionalFormatting sqref="AL17">
    <cfRule type="expression" dxfId="6883" priority="3147" stopIfTrue="1">
      <formula>LEN(TRIM($AL$17))=0</formula>
    </cfRule>
  </conditionalFormatting>
  <conditionalFormatting sqref="AH18">
    <cfRule type="expression" dxfId="6882" priority="3148" stopIfTrue="1">
      <formula>LEN(TRIM($AH$18))=0</formula>
    </cfRule>
  </conditionalFormatting>
  <conditionalFormatting sqref="AI18">
    <cfRule type="expression" dxfId="6881" priority="3149" stopIfTrue="1">
      <formula>LEN(TRIM($AI$18))=0</formula>
    </cfRule>
  </conditionalFormatting>
  <conditionalFormatting sqref="AJ18">
    <cfRule type="expression" dxfId="6880" priority="3150" stopIfTrue="1">
      <formula>LEN(TRIM($AJ$18))=0</formula>
    </cfRule>
  </conditionalFormatting>
  <conditionalFormatting sqref="AK18">
    <cfRule type="expression" dxfId="6879" priority="3151" stopIfTrue="1">
      <formula>LEN(TRIM($AK$18))=0</formula>
    </cfRule>
  </conditionalFormatting>
  <conditionalFormatting sqref="AL18">
    <cfRule type="expression" dxfId="6878" priority="3152" stopIfTrue="1">
      <formula>LEN(TRIM($AL$18))=0</formula>
    </cfRule>
  </conditionalFormatting>
  <conditionalFormatting sqref="AH19">
    <cfRule type="expression" dxfId="6877" priority="3153" stopIfTrue="1">
      <formula>LEN(TRIM($AH$19))=0</formula>
    </cfRule>
  </conditionalFormatting>
  <conditionalFormatting sqref="AI19">
    <cfRule type="expression" dxfId="6876" priority="3154" stopIfTrue="1">
      <formula>LEN(TRIM($AI$19))=0</formula>
    </cfRule>
  </conditionalFormatting>
  <conditionalFormatting sqref="AJ19">
    <cfRule type="expression" dxfId="6875" priority="3155" stopIfTrue="1">
      <formula>LEN(TRIM($AJ$19))=0</formula>
    </cfRule>
  </conditionalFormatting>
  <conditionalFormatting sqref="AK19">
    <cfRule type="expression" dxfId="6874" priority="3156" stopIfTrue="1">
      <formula>LEN(TRIM($AK$19))=0</formula>
    </cfRule>
  </conditionalFormatting>
  <conditionalFormatting sqref="AL19">
    <cfRule type="expression" dxfId="6873" priority="3157" stopIfTrue="1">
      <formula>LEN(TRIM($AL$19))=0</formula>
    </cfRule>
  </conditionalFormatting>
  <conditionalFormatting sqref="AH20">
    <cfRule type="expression" dxfId="6872" priority="3158" stopIfTrue="1">
      <formula>LEN(TRIM($AH$20))=0</formula>
    </cfRule>
  </conditionalFormatting>
  <conditionalFormatting sqref="AI20">
    <cfRule type="expression" dxfId="6871" priority="3159" stopIfTrue="1">
      <formula>LEN(TRIM($AI$20))=0</formula>
    </cfRule>
  </conditionalFormatting>
  <conditionalFormatting sqref="AJ20">
    <cfRule type="expression" dxfId="6870" priority="3160" stopIfTrue="1">
      <formula>LEN(TRIM($AJ$20))=0</formula>
    </cfRule>
  </conditionalFormatting>
  <conditionalFormatting sqref="AK20">
    <cfRule type="expression" dxfId="6869" priority="3161" stopIfTrue="1">
      <formula>LEN(TRIM($AK$20))=0</formula>
    </cfRule>
  </conditionalFormatting>
  <conditionalFormatting sqref="AL20">
    <cfRule type="expression" dxfId="6868" priority="3162" stopIfTrue="1">
      <formula>LEN(TRIM($AL$20))=0</formula>
    </cfRule>
  </conditionalFormatting>
  <conditionalFormatting sqref="AN17">
    <cfRule type="expression" dxfId="6867" priority="3163" stopIfTrue="1">
      <formula>LEN(TRIM($AN$17))=0</formula>
    </cfRule>
  </conditionalFormatting>
  <conditionalFormatting sqref="AN18">
    <cfRule type="expression" dxfId="6866" priority="3164" stopIfTrue="1">
      <formula>LEN(TRIM($AN$18))=0</formula>
    </cfRule>
  </conditionalFormatting>
  <conditionalFormatting sqref="AN19">
    <cfRule type="expression" dxfId="6865" priority="3165" stopIfTrue="1">
      <formula>LEN(TRIM($AN$19))=0</formula>
    </cfRule>
  </conditionalFormatting>
  <conditionalFormatting sqref="AN20">
    <cfRule type="expression" dxfId="6864" priority="3166" stopIfTrue="1">
      <formula>LEN(TRIM($AN$20))=0</formula>
    </cfRule>
  </conditionalFormatting>
  <conditionalFormatting sqref="F22">
    <cfRule type="expression" dxfId="6863" priority="3167" stopIfTrue="1">
      <formula>LEN(TRIM($F$22))=0</formula>
    </cfRule>
  </conditionalFormatting>
  <conditionalFormatting sqref="G22">
    <cfRule type="expression" dxfId="6862" priority="3168" stopIfTrue="1">
      <formula>LEN(TRIM($G$22))=0</formula>
    </cfRule>
  </conditionalFormatting>
  <conditionalFormatting sqref="H22">
    <cfRule type="expression" dxfId="6861" priority="3169" stopIfTrue="1">
      <formula>LEN(TRIM($H$22))=0</formula>
    </cfRule>
  </conditionalFormatting>
  <conditionalFormatting sqref="I22">
    <cfRule type="expression" dxfId="6860" priority="3170" stopIfTrue="1">
      <formula>LEN(TRIM($I$22))=0</formula>
    </cfRule>
  </conditionalFormatting>
  <conditionalFormatting sqref="J22">
    <cfRule type="expression" dxfId="6859" priority="3171" stopIfTrue="1">
      <formula>LEN(TRIM($J$22))=0</formula>
    </cfRule>
  </conditionalFormatting>
  <conditionalFormatting sqref="F23">
    <cfRule type="expression" dxfId="6858" priority="3172" stopIfTrue="1">
      <formula>LEN(TRIM($F$23))=0</formula>
    </cfRule>
  </conditionalFormatting>
  <conditionalFormatting sqref="G23">
    <cfRule type="expression" dxfId="6857" priority="3173" stopIfTrue="1">
      <formula>LEN(TRIM($G$23))=0</formula>
    </cfRule>
  </conditionalFormatting>
  <conditionalFormatting sqref="H23">
    <cfRule type="expression" dxfId="6856" priority="3174" stopIfTrue="1">
      <formula>LEN(TRIM($H$23))=0</formula>
    </cfRule>
  </conditionalFormatting>
  <conditionalFormatting sqref="I23">
    <cfRule type="expression" dxfId="6855" priority="3175" stopIfTrue="1">
      <formula>LEN(TRIM($I$23))=0</formula>
    </cfRule>
  </conditionalFormatting>
  <conditionalFormatting sqref="J23">
    <cfRule type="expression" dxfId="6854" priority="3176" stopIfTrue="1">
      <formula>LEN(TRIM($J$23))=0</formula>
    </cfRule>
  </conditionalFormatting>
  <conditionalFormatting sqref="F24">
    <cfRule type="expression" dxfId="6853" priority="3177" stopIfTrue="1">
      <formula>LEN(TRIM($F$24))=0</formula>
    </cfRule>
  </conditionalFormatting>
  <conditionalFormatting sqref="G24">
    <cfRule type="expression" dxfId="6852" priority="3178" stopIfTrue="1">
      <formula>LEN(TRIM($G$24))=0</formula>
    </cfRule>
  </conditionalFormatting>
  <conditionalFormatting sqref="H24">
    <cfRule type="expression" dxfId="6851" priority="3179" stopIfTrue="1">
      <formula>LEN(TRIM($H$24))=0</formula>
    </cfRule>
  </conditionalFormatting>
  <conditionalFormatting sqref="I24">
    <cfRule type="expression" dxfId="6850" priority="3180" stopIfTrue="1">
      <formula>LEN(TRIM($I$24))=0</formula>
    </cfRule>
  </conditionalFormatting>
  <conditionalFormatting sqref="J24">
    <cfRule type="expression" dxfId="6849" priority="3181" stopIfTrue="1">
      <formula>LEN(TRIM($J$24))=0</formula>
    </cfRule>
  </conditionalFormatting>
  <conditionalFormatting sqref="F25">
    <cfRule type="expression" dxfId="6848" priority="3182" stopIfTrue="1">
      <formula>LEN(TRIM($F$25))=0</formula>
    </cfRule>
  </conditionalFormatting>
  <conditionalFormatting sqref="G25">
    <cfRule type="expression" dxfId="6847" priority="3183" stopIfTrue="1">
      <formula>LEN(TRIM($G$25))=0</formula>
    </cfRule>
  </conditionalFormatting>
  <conditionalFormatting sqref="H25">
    <cfRule type="expression" dxfId="6846" priority="3184" stopIfTrue="1">
      <formula>LEN(TRIM($H$25))=0</formula>
    </cfRule>
  </conditionalFormatting>
  <conditionalFormatting sqref="I25">
    <cfRule type="expression" dxfId="6845" priority="3185" stopIfTrue="1">
      <formula>LEN(TRIM($I$25))=0</formula>
    </cfRule>
  </conditionalFormatting>
  <conditionalFormatting sqref="J25">
    <cfRule type="expression" dxfId="6844" priority="3186" stopIfTrue="1">
      <formula>LEN(TRIM($J$25))=0</formula>
    </cfRule>
  </conditionalFormatting>
  <conditionalFormatting sqref="L22">
    <cfRule type="expression" dxfId="6843" priority="3187" stopIfTrue="1">
      <formula>LEN(TRIM($L$22))=0</formula>
    </cfRule>
  </conditionalFormatting>
  <conditionalFormatting sqref="L23">
    <cfRule type="expression" dxfId="6842" priority="3188" stopIfTrue="1">
      <formula>LEN(TRIM($L$23))=0</formula>
    </cfRule>
  </conditionalFormatting>
  <conditionalFormatting sqref="L24">
    <cfRule type="expression" dxfId="6841" priority="3189" stopIfTrue="1">
      <formula>LEN(TRIM($L$24))=0</formula>
    </cfRule>
  </conditionalFormatting>
  <conditionalFormatting sqref="L25">
    <cfRule type="expression" dxfId="6840" priority="3190" stopIfTrue="1">
      <formula>LEN(TRIM($L$25))=0</formula>
    </cfRule>
  </conditionalFormatting>
  <conditionalFormatting sqref="T22">
    <cfRule type="expression" dxfId="6839" priority="3191" stopIfTrue="1">
      <formula>LEN(TRIM($T$22))=0</formula>
    </cfRule>
  </conditionalFormatting>
  <conditionalFormatting sqref="U22">
    <cfRule type="expression" dxfId="6838" priority="3192" stopIfTrue="1">
      <formula>LEN(TRIM($U$22))=0</formula>
    </cfRule>
  </conditionalFormatting>
  <conditionalFormatting sqref="V22">
    <cfRule type="expression" dxfId="6837" priority="3193" stopIfTrue="1">
      <formula>LEN(TRIM($V$22))=0</formula>
    </cfRule>
  </conditionalFormatting>
  <conditionalFormatting sqref="W22">
    <cfRule type="expression" dxfId="6836" priority="3194" stopIfTrue="1">
      <formula>LEN(TRIM($W$22))=0</formula>
    </cfRule>
  </conditionalFormatting>
  <conditionalFormatting sqref="X22">
    <cfRule type="expression" dxfId="6835" priority="3195" stopIfTrue="1">
      <formula>LEN(TRIM($X$22))=0</formula>
    </cfRule>
  </conditionalFormatting>
  <conditionalFormatting sqref="T23">
    <cfRule type="expression" dxfId="6834" priority="3196" stopIfTrue="1">
      <formula>LEN(TRIM($T$23))=0</formula>
    </cfRule>
  </conditionalFormatting>
  <conditionalFormatting sqref="U23">
    <cfRule type="expression" dxfId="6833" priority="3197" stopIfTrue="1">
      <formula>LEN(TRIM($U$23))=0</formula>
    </cfRule>
  </conditionalFormatting>
  <conditionalFormatting sqref="V23">
    <cfRule type="expression" dxfId="6832" priority="3198" stopIfTrue="1">
      <formula>LEN(TRIM($V$23))=0</formula>
    </cfRule>
  </conditionalFormatting>
  <conditionalFormatting sqref="W23">
    <cfRule type="expression" dxfId="6831" priority="3199" stopIfTrue="1">
      <formula>LEN(TRIM($W$23))=0</formula>
    </cfRule>
  </conditionalFormatting>
  <conditionalFormatting sqref="X23">
    <cfRule type="expression" dxfId="6830" priority="3200" stopIfTrue="1">
      <formula>LEN(TRIM($X$23))=0</formula>
    </cfRule>
  </conditionalFormatting>
  <conditionalFormatting sqref="T24">
    <cfRule type="expression" dxfId="6829" priority="3201" stopIfTrue="1">
      <formula>LEN(TRIM($T$24))=0</formula>
    </cfRule>
  </conditionalFormatting>
  <conditionalFormatting sqref="U24">
    <cfRule type="expression" dxfId="6828" priority="3202" stopIfTrue="1">
      <formula>LEN(TRIM($U$24))=0</formula>
    </cfRule>
  </conditionalFormatting>
  <conditionalFormatting sqref="V24">
    <cfRule type="expression" dxfId="6827" priority="3203" stopIfTrue="1">
      <formula>LEN(TRIM($V$24))=0</formula>
    </cfRule>
  </conditionalFormatting>
  <conditionalFormatting sqref="W24">
    <cfRule type="expression" dxfId="6826" priority="3204" stopIfTrue="1">
      <formula>LEN(TRIM($W$24))=0</formula>
    </cfRule>
  </conditionalFormatting>
  <conditionalFormatting sqref="X24">
    <cfRule type="expression" dxfId="6825" priority="3205" stopIfTrue="1">
      <formula>LEN(TRIM($X$24))=0</formula>
    </cfRule>
  </conditionalFormatting>
  <conditionalFormatting sqref="T25">
    <cfRule type="expression" dxfId="6824" priority="3206" stopIfTrue="1">
      <formula>LEN(TRIM($T$25))=0</formula>
    </cfRule>
  </conditionalFormatting>
  <conditionalFormatting sqref="U25">
    <cfRule type="expression" dxfId="6823" priority="3207" stopIfTrue="1">
      <formula>LEN(TRIM($U$25))=0</formula>
    </cfRule>
  </conditionalFormatting>
  <conditionalFormatting sqref="V25">
    <cfRule type="expression" dxfId="6822" priority="3208" stopIfTrue="1">
      <formula>LEN(TRIM($V$25))=0</formula>
    </cfRule>
  </conditionalFormatting>
  <conditionalFormatting sqref="W25">
    <cfRule type="expression" dxfId="6821" priority="3209" stopIfTrue="1">
      <formula>LEN(TRIM($W$25))=0</formula>
    </cfRule>
  </conditionalFormatting>
  <conditionalFormatting sqref="X25">
    <cfRule type="expression" dxfId="6820" priority="3210" stopIfTrue="1">
      <formula>LEN(TRIM($X$25))=0</formula>
    </cfRule>
  </conditionalFormatting>
  <conditionalFormatting sqref="Z22">
    <cfRule type="expression" dxfId="6819" priority="3211" stopIfTrue="1">
      <formula>LEN(TRIM($Z$22))=0</formula>
    </cfRule>
  </conditionalFormatting>
  <conditionalFormatting sqref="Z23">
    <cfRule type="expression" dxfId="6818" priority="3212" stopIfTrue="1">
      <formula>LEN(TRIM($Z$23))=0</formula>
    </cfRule>
  </conditionalFormatting>
  <conditionalFormatting sqref="Z24">
    <cfRule type="expression" dxfId="6817" priority="3213" stopIfTrue="1">
      <formula>LEN(TRIM($Z$24))=0</formula>
    </cfRule>
  </conditionalFormatting>
  <conditionalFormatting sqref="Z25">
    <cfRule type="expression" dxfId="6816" priority="3214" stopIfTrue="1">
      <formula>LEN(TRIM($Z$25))=0</formula>
    </cfRule>
  </conditionalFormatting>
  <conditionalFormatting sqref="AH22">
    <cfRule type="expression" dxfId="6815" priority="3215" stopIfTrue="1">
      <formula>LEN(TRIM($AH$22))=0</formula>
    </cfRule>
  </conditionalFormatting>
  <conditionalFormatting sqref="AI22">
    <cfRule type="expression" dxfId="6814" priority="3216" stopIfTrue="1">
      <formula>LEN(TRIM($AI$22))=0</formula>
    </cfRule>
  </conditionalFormatting>
  <conditionalFormatting sqref="AJ22">
    <cfRule type="expression" dxfId="6813" priority="3217" stopIfTrue="1">
      <formula>LEN(TRIM($AJ$22))=0</formula>
    </cfRule>
  </conditionalFormatting>
  <conditionalFormatting sqref="AK22">
    <cfRule type="expression" dxfId="6812" priority="3218" stopIfTrue="1">
      <formula>LEN(TRIM($AK$22))=0</formula>
    </cfRule>
  </conditionalFormatting>
  <conditionalFormatting sqref="AL22">
    <cfRule type="expression" dxfId="6811" priority="3219" stopIfTrue="1">
      <formula>LEN(TRIM($AL$22))=0</formula>
    </cfRule>
  </conditionalFormatting>
  <conditionalFormatting sqref="AH23">
    <cfRule type="expression" dxfId="6810" priority="3220" stopIfTrue="1">
      <formula>LEN(TRIM($AH$23))=0</formula>
    </cfRule>
  </conditionalFormatting>
  <conditionalFormatting sqref="AI23">
    <cfRule type="expression" dxfId="6809" priority="3221" stopIfTrue="1">
      <formula>LEN(TRIM($AI$23))=0</formula>
    </cfRule>
  </conditionalFormatting>
  <conditionalFormatting sqref="AJ23">
    <cfRule type="expression" dxfId="6808" priority="3222" stopIfTrue="1">
      <formula>LEN(TRIM($AJ$23))=0</formula>
    </cfRule>
  </conditionalFormatting>
  <conditionalFormatting sqref="AK23">
    <cfRule type="expression" dxfId="6807" priority="3223" stopIfTrue="1">
      <formula>LEN(TRIM($AK$23))=0</formula>
    </cfRule>
  </conditionalFormatting>
  <conditionalFormatting sqref="AL23">
    <cfRule type="expression" dxfId="6806" priority="3224" stopIfTrue="1">
      <formula>LEN(TRIM($AL$23))=0</formula>
    </cfRule>
  </conditionalFormatting>
  <conditionalFormatting sqref="AH24">
    <cfRule type="expression" dxfId="6805" priority="3225" stopIfTrue="1">
      <formula>LEN(TRIM($AH$24))=0</formula>
    </cfRule>
  </conditionalFormatting>
  <conditionalFormatting sqref="AI24">
    <cfRule type="expression" dxfId="6804" priority="3226" stopIfTrue="1">
      <formula>LEN(TRIM($AI$24))=0</formula>
    </cfRule>
  </conditionalFormatting>
  <conditionalFormatting sqref="AJ24">
    <cfRule type="expression" dxfId="6803" priority="3227" stopIfTrue="1">
      <formula>LEN(TRIM($AJ$24))=0</formula>
    </cfRule>
  </conditionalFormatting>
  <conditionalFormatting sqref="AK24">
    <cfRule type="expression" dxfId="6802" priority="3228" stopIfTrue="1">
      <formula>LEN(TRIM($AK$24))=0</formula>
    </cfRule>
  </conditionalFormatting>
  <conditionalFormatting sqref="AL24">
    <cfRule type="expression" dxfId="6801" priority="3229" stopIfTrue="1">
      <formula>LEN(TRIM($AL$24))=0</formula>
    </cfRule>
  </conditionalFormatting>
  <conditionalFormatting sqref="AH25">
    <cfRule type="expression" dxfId="6800" priority="3230" stopIfTrue="1">
      <formula>LEN(TRIM($AH$25))=0</formula>
    </cfRule>
  </conditionalFormatting>
  <conditionalFormatting sqref="AI25">
    <cfRule type="expression" dxfId="6799" priority="3231" stopIfTrue="1">
      <formula>LEN(TRIM($AI$25))=0</formula>
    </cfRule>
  </conditionalFormatting>
  <conditionalFormatting sqref="AJ25">
    <cfRule type="expression" dxfId="6798" priority="3232" stopIfTrue="1">
      <formula>LEN(TRIM($AJ$25))=0</formula>
    </cfRule>
  </conditionalFormatting>
  <conditionalFormatting sqref="AK25">
    <cfRule type="expression" dxfId="6797" priority="3233" stopIfTrue="1">
      <formula>LEN(TRIM($AK$25))=0</formula>
    </cfRule>
  </conditionalFormatting>
  <conditionalFormatting sqref="AL25">
    <cfRule type="expression" dxfId="6796" priority="3234" stopIfTrue="1">
      <formula>LEN(TRIM($AL$25))=0</formula>
    </cfRule>
  </conditionalFormatting>
  <conditionalFormatting sqref="AN22">
    <cfRule type="expression" dxfId="6795" priority="3235" stopIfTrue="1">
      <formula>LEN(TRIM($AN$22))=0</formula>
    </cfRule>
  </conditionalFormatting>
  <conditionalFormatting sqref="AN23">
    <cfRule type="expression" dxfId="6794" priority="3236" stopIfTrue="1">
      <formula>LEN(TRIM($AN$23))=0</formula>
    </cfRule>
  </conditionalFormatting>
  <conditionalFormatting sqref="AN24">
    <cfRule type="expression" dxfId="6793" priority="3237" stopIfTrue="1">
      <formula>LEN(TRIM($AN$24))=0</formula>
    </cfRule>
  </conditionalFormatting>
  <conditionalFormatting sqref="AN25">
    <cfRule type="expression" dxfId="6792" priority="3238" stopIfTrue="1">
      <formula>LEN(TRIM($AN$25))=0</formula>
    </cfRule>
  </conditionalFormatting>
  <conditionalFormatting sqref="F29">
    <cfRule type="expression" dxfId="6791" priority="3239" stopIfTrue="1">
      <formula>LEN(TRIM($F$29))=0</formula>
    </cfRule>
  </conditionalFormatting>
  <conditionalFormatting sqref="G29">
    <cfRule type="expression" dxfId="6790" priority="3240" stopIfTrue="1">
      <formula>LEN(TRIM($G$29))=0</formula>
    </cfRule>
  </conditionalFormatting>
  <conditionalFormatting sqref="H29">
    <cfRule type="expression" dxfId="6789" priority="3241" stopIfTrue="1">
      <formula>LEN(TRIM($H$29))=0</formula>
    </cfRule>
  </conditionalFormatting>
  <conditionalFormatting sqref="I29">
    <cfRule type="expression" dxfId="6788" priority="3242" stopIfTrue="1">
      <formula>LEN(TRIM($I$29))=0</formula>
    </cfRule>
  </conditionalFormatting>
  <conditionalFormatting sqref="J29">
    <cfRule type="expression" dxfId="6787" priority="3243" stopIfTrue="1">
      <formula>LEN(TRIM($J$29))=0</formula>
    </cfRule>
  </conditionalFormatting>
  <conditionalFormatting sqref="L29">
    <cfRule type="expression" dxfId="6786" priority="3244" stopIfTrue="1">
      <formula>LEN(TRIM($L$29))=0</formula>
    </cfRule>
  </conditionalFormatting>
  <conditionalFormatting sqref="T29">
    <cfRule type="expression" dxfId="6785" priority="3245" stopIfTrue="1">
      <formula>LEN(TRIM($T$29))=0</formula>
    </cfRule>
  </conditionalFormatting>
  <conditionalFormatting sqref="U29">
    <cfRule type="expression" dxfId="6784" priority="3246" stopIfTrue="1">
      <formula>LEN(TRIM($U$29))=0</formula>
    </cfRule>
  </conditionalFormatting>
  <conditionalFormatting sqref="V29">
    <cfRule type="expression" dxfId="6783" priority="3247" stopIfTrue="1">
      <formula>LEN(TRIM($V$29))=0</formula>
    </cfRule>
  </conditionalFormatting>
  <conditionalFormatting sqref="W29">
    <cfRule type="expression" dxfId="6782" priority="3248" stopIfTrue="1">
      <formula>LEN(TRIM($W$29))=0</formula>
    </cfRule>
  </conditionalFormatting>
  <conditionalFormatting sqref="X29">
    <cfRule type="expression" dxfId="6781" priority="3249" stopIfTrue="1">
      <formula>LEN(TRIM($X$29))=0</formula>
    </cfRule>
  </conditionalFormatting>
  <conditionalFormatting sqref="Z29">
    <cfRule type="expression" dxfId="6780" priority="3250" stopIfTrue="1">
      <formula>LEN(TRIM($Z$29))=0</formula>
    </cfRule>
  </conditionalFormatting>
  <conditionalFormatting sqref="AH29">
    <cfRule type="expression" dxfId="6779" priority="3251" stopIfTrue="1">
      <formula>LEN(TRIM($AH$29))=0</formula>
    </cfRule>
  </conditionalFormatting>
  <conditionalFormatting sqref="AI29">
    <cfRule type="expression" dxfId="6778" priority="3252" stopIfTrue="1">
      <formula>LEN(TRIM($AI$29))=0</formula>
    </cfRule>
  </conditionalFormatting>
  <conditionalFormatting sqref="AJ29">
    <cfRule type="expression" dxfId="6777" priority="3253" stopIfTrue="1">
      <formula>LEN(TRIM($AJ$29))=0</formula>
    </cfRule>
  </conditionalFormatting>
  <conditionalFormatting sqref="AK29">
    <cfRule type="expression" dxfId="6776" priority="3254" stopIfTrue="1">
      <formula>LEN(TRIM($AK$29))=0</formula>
    </cfRule>
  </conditionalFormatting>
  <conditionalFormatting sqref="AL29">
    <cfRule type="expression" dxfId="6775" priority="3255" stopIfTrue="1">
      <formula>LEN(TRIM($AL$29))=0</formula>
    </cfRule>
  </conditionalFormatting>
  <conditionalFormatting sqref="AN29">
    <cfRule type="expression" dxfId="6774" priority="3256" stopIfTrue="1">
      <formula>LEN(TRIM($AN$29))=0</formula>
    </cfRule>
  </conditionalFormatting>
  <conditionalFormatting sqref="F31">
    <cfRule type="expression" dxfId="6773" priority="3257" stopIfTrue="1">
      <formula>LEN(TRIM($F$31))=0</formula>
    </cfRule>
  </conditionalFormatting>
  <conditionalFormatting sqref="G31">
    <cfRule type="expression" dxfId="6772" priority="3258" stopIfTrue="1">
      <formula>LEN(TRIM($G$31))=0</formula>
    </cfRule>
  </conditionalFormatting>
  <conditionalFormatting sqref="H31">
    <cfRule type="expression" dxfId="6771" priority="3259" stopIfTrue="1">
      <formula>LEN(TRIM($H$31))=0</formula>
    </cfRule>
  </conditionalFormatting>
  <conditionalFormatting sqref="I31">
    <cfRule type="expression" dxfId="6770" priority="3260" stopIfTrue="1">
      <formula>LEN(TRIM($I$31))=0</formula>
    </cfRule>
  </conditionalFormatting>
  <conditionalFormatting sqref="J31">
    <cfRule type="expression" dxfId="6769" priority="3261" stopIfTrue="1">
      <formula>LEN(TRIM($J$31))=0</formula>
    </cfRule>
  </conditionalFormatting>
  <conditionalFormatting sqref="F32">
    <cfRule type="expression" dxfId="6768" priority="3262" stopIfTrue="1">
      <formula>LEN(TRIM($F$32))=0</formula>
    </cfRule>
  </conditionalFormatting>
  <conditionalFormatting sqref="G32">
    <cfRule type="expression" dxfId="6767" priority="3263" stopIfTrue="1">
      <formula>LEN(TRIM($G$32))=0</formula>
    </cfRule>
  </conditionalFormatting>
  <conditionalFormatting sqref="H32">
    <cfRule type="expression" dxfId="6766" priority="3264" stopIfTrue="1">
      <formula>LEN(TRIM($H$32))=0</formula>
    </cfRule>
  </conditionalFormatting>
  <conditionalFormatting sqref="I32">
    <cfRule type="expression" dxfId="6765" priority="3265" stopIfTrue="1">
      <formula>LEN(TRIM($I$32))=0</formula>
    </cfRule>
  </conditionalFormatting>
  <conditionalFormatting sqref="J32">
    <cfRule type="expression" dxfId="6764" priority="3266" stopIfTrue="1">
      <formula>LEN(TRIM($J$32))=0</formula>
    </cfRule>
  </conditionalFormatting>
  <conditionalFormatting sqref="F33">
    <cfRule type="expression" dxfId="6763" priority="3267" stopIfTrue="1">
      <formula>LEN(TRIM($F$33))=0</formula>
    </cfRule>
  </conditionalFormatting>
  <conditionalFormatting sqref="G33">
    <cfRule type="expression" dxfId="6762" priority="3268" stopIfTrue="1">
      <formula>LEN(TRIM($G$33))=0</formula>
    </cfRule>
  </conditionalFormatting>
  <conditionalFormatting sqref="H33">
    <cfRule type="expression" dxfId="6761" priority="3269" stopIfTrue="1">
      <formula>LEN(TRIM($H$33))=0</formula>
    </cfRule>
  </conditionalFormatting>
  <conditionalFormatting sqref="I33">
    <cfRule type="expression" dxfId="6760" priority="3270" stopIfTrue="1">
      <formula>LEN(TRIM($I$33))=0</formula>
    </cfRule>
  </conditionalFormatting>
  <conditionalFormatting sqref="J33">
    <cfRule type="expression" dxfId="6759" priority="3271" stopIfTrue="1">
      <formula>LEN(TRIM($J$33))=0</formula>
    </cfRule>
  </conditionalFormatting>
  <conditionalFormatting sqref="F34">
    <cfRule type="expression" dxfId="6758" priority="3272" stopIfTrue="1">
      <formula>LEN(TRIM($F$34))=0</formula>
    </cfRule>
  </conditionalFormatting>
  <conditionalFormatting sqref="G34">
    <cfRule type="expression" dxfId="6757" priority="3273" stopIfTrue="1">
      <formula>LEN(TRIM($G$34))=0</formula>
    </cfRule>
  </conditionalFormatting>
  <conditionalFormatting sqref="H34">
    <cfRule type="expression" dxfId="6756" priority="3274" stopIfTrue="1">
      <formula>LEN(TRIM($H$34))=0</formula>
    </cfRule>
  </conditionalFormatting>
  <conditionalFormatting sqref="I34">
    <cfRule type="expression" dxfId="6755" priority="3275" stopIfTrue="1">
      <formula>LEN(TRIM($I$34))=0</formula>
    </cfRule>
  </conditionalFormatting>
  <conditionalFormatting sqref="J34">
    <cfRule type="expression" dxfId="6754" priority="3276" stopIfTrue="1">
      <formula>LEN(TRIM($J$34))=0</formula>
    </cfRule>
  </conditionalFormatting>
  <conditionalFormatting sqref="L31">
    <cfRule type="expression" dxfId="6753" priority="3277" stopIfTrue="1">
      <formula>LEN(TRIM($L$31))=0</formula>
    </cfRule>
  </conditionalFormatting>
  <conditionalFormatting sqref="L32">
    <cfRule type="expression" dxfId="6752" priority="3278" stopIfTrue="1">
      <formula>LEN(TRIM($L$32))=0</formula>
    </cfRule>
  </conditionalFormatting>
  <conditionalFormatting sqref="L33">
    <cfRule type="expression" dxfId="6751" priority="3279" stopIfTrue="1">
      <formula>LEN(TRIM($L$33))=0</formula>
    </cfRule>
  </conditionalFormatting>
  <conditionalFormatting sqref="L34">
    <cfRule type="expression" dxfId="6750" priority="3280" stopIfTrue="1">
      <formula>LEN(TRIM($L$34))=0</formula>
    </cfRule>
  </conditionalFormatting>
  <conditionalFormatting sqref="AH31">
    <cfRule type="expression" dxfId="6749" priority="3281" stopIfTrue="1">
      <formula>LEN(TRIM($AH$31))=0</formula>
    </cfRule>
  </conditionalFormatting>
  <conditionalFormatting sqref="AI31">
    <cfRule type="expression" dxfId="6748" priority="3282" stopIfTrue="1">
      <formula>LEN(TRIM($AI$31))=0</formula>
    </cfRule>
  </conditionalFormatting>
  <conditionalFormatting sqref="AJ31">
    <cfRule type="expression" dxfId="6747" priority="3283" stopIfTrue="1">
      <formula>LEN(TRIM($AJ$31))=0</formula>
    </cfRule>
  </conditionalFormatting>
  <conditionalFormatting sqref="AK31">
    <cfRule type="expression" dxfId="6746" priority="3284" stopIfTrue="1">
      <formula>LEN(TRIM($AK$31))=0</formula>
    </cfRule>
  </conditionalFormatting>
  <conditionalFormatting sqref="AL31">
    <cfRule type="expression" dxfId="6745" priority="3285" stopIfTrue="1">
      <formula>LEN(TRIM($AL$31))=0</formula>
    </cfRule>
  </conditionalFormatting>
  <conditionalFormatting sqref="AH32">
    <cfRule type="expression" dxfId="6744" priority="3286" stopIfTrue="1">
      <formula>LEN(TRIM($AH$32))=0</formula>
    </cfRule>
  </conditionalFormatting>
  <conditionalFormatting sqref="AI32">
    <cfRule type="expression" dxfId="6743" priority="3287" stopIfTrue="1">
      <formula>LEN(TRIM($AI$32))=0</formula>
    </cfRule>
  </conditionalFormatting>
  <conditionalFormatting sqref="AJ32">
    <cfRule type="expression" dxfId="6742" priority="3288" stopIfTrue="1">
      <formula>LEN(TRIM($AJ$32))=0</formula>
    </cfRule>
  </conditionalFormatting>
  <conditionalFormatting sqref="AK32">
    <cfRule type="expression" dxfId="6741" priority="3289" stopIfTrue="1">
      <formula>LEN(TRIM($AK$32))=0</formula>
    </cfRule>
  </conditionalFormatting>
  <conditionalFormatting sqref="AL32">
    <cfRule type="expression" dxfId="6740" priority="3290" stopIfTrue="1">
      <formula>LEN(TRIM($AL$32))=0</formula>
    </cfRule>
  </conditionalFormatting>
  <conditionalFormatting sqref="AH33">
    <cfRule type="expression" dxfId="6739" priority="3291" stopIfTrue="1">
      <formula>LEN(TRIM($AH$33))=0</formula>
    </cfRule>
  </conditionalFormatting>
  <conditionalFormatting sqref="AI33">
    <cfRule type="expression" dxfId="6738" priority="3292" stopIfTrue="1">
      <formula>LEN(TRIM($AI$33))=0</formula>
    </cfRule>
  </conditionalFormatting>
  <conditionalFormatting sqref="AJ33">
    <cfRule type="expression" dxfId="6737" priority="3293" stopIfTrue="1">
      <formula>LEN(TRIM($AJ$33))=0</formula>
    </cfRule>
  </conditionalFormatting>
  <conditionalFormatting sqref="AK33">
    <cfRule type="expression" dxfId="6736" priority="3294" stopIfTrue="1">
      <formula>LEN(TRIM($AK$33))=0</formula>
    </cfRule>
  </conditionalFormatting>
  <conditionalFormatting sqref="AL33">
    <cfRule type="expression" dxfId="6735" priority="3295" stopIfTrue="1">
      <formula>LEN(TRIM($AL$33))=0</formula>
    </cfRule>
  </conditionalFormatting>
  <conditionalFormatting sqref="AH34">
    <cfRule type="expression" dxfId="6734" priority="3296" stopIfTrue="1">
      <formula>LEN(TRIM($AH$34))=0</formula>
    </cfRule>
  </conditionalFormatting>
  <conditionalFormatting sqref="AI34">
    <cfRule type="expression" dxfId="6733" priority="3297" stopIfTrue="1">
      <formula>LEN(TRIM($AI$34))=0</formula>
    </cfRule>
  </conditionalFormatting>
  <conditionalFormatting sqref="AJ34">
    <cfRule type="expression" dxfId="6732" priority="3298" stopIfTrue="1">
      <formula>LEN(TRIM($AJ$34))=0</formula>
    </cfRule>
  </conditionalFormatting>
  <conditionalFormatting sqref="AK34">
    <cfRule type="expression" dxfId="6731" priority="3299" stopIfTrue="1">
      <formula>LEN(TRIM($AK$34))=0</formula>
    </cfRule>
  </conditionalFormatting>
  <conditionalFormatting sqref="AL34">
    <cfRule type="expression" dxfId="6730" priority="3300" stopIfTrue="1">
      <formula>LEN(TRIM($AL$34))=0</formula>
    </cfRule>
  </conditionalFormatting>
  <conditionalFormatting sqref="AN31">
    <cfRule type="expression" dxfId="6729" priority="3301" stopIfTrue="1">
      <formula>LEN(TRIM($AN$31))=0</formula>
    </cfRule>
  </conditionalFormatting>
  <conditionalFormatting sqref="AN32">
    <cfRule type="expression" dxfId="6728" priority="3302" stopIfTrue="1">
      <formula>LEN(TRIM($AN$32))=0</formula>
    </cfRule>
  </conditionalFormatting>
  <conditionalFormatting sqref="AN33">
    <cfRule type="expression" dxfId="6727" priority="3303" stopIfTrue="1">
      <formula>LEN(TRIM($AN$33))=0</formula>
    </cfRule>
  </conditionalFormatting>
  <conditionalFormatting sqref="AN34">
    <cfRule type="expression" dxfId="6726" priority="3304" stopIfTrue="1">
      <formula>LEN(TRIM($AN$34))=0</formula>
    </cfRule>
  </conditionalFormatting>
  <conditionalFormatting sqref="T31">
    <cfRule type="expression" dxfId="6725" priority="3305" stopIfTrue="1">
      <formula>LEN(TRIM($T$31))=0</formula>
    </cfRule>
  </conditionalFormatting>
  <conditionalFormatting sqref="U31">
    <cfRule type="expression" dxfId="6724" priority="3306" stopIfTrue="1">
      <formula>LEN(TRIM($U$31))=0</formula>
    </cfRule>
  </conditionalFormatting>
  <conditionalFormatting sqref="V31">
    <cfRule type="expression" dxfId="6723" priority="3307" stopIfTrue="1">
      <formula>LEN(TRIM($V$31))=0</formula>
    </cfRule>
  </conditionalFormatting>
  <conditionalFormatting sqref="W31">
    <cfRule type="expression" dxfId="6722" priority="3308" stopIfTrue="1">
      <formula>LEN(TRIM($W$31))=0</formula>
    </cfRule>
  </conditionalFormatting>
  <conditionalFormatting sqref="X31">
    <cfRule type="expression" dxfId="6721" priority="3309" stopIfTrue="1">
      <formula>LEN(TRIM($X$31))=0</formula>
    </cfRule>
  </conditionalFormatting>
  <conditionalFormatting sqref="T32">
    <cfRule type="expression" dxfId="6720" priority="3310" stopIfTrue="1">
      <formula>LEN(TRIM($T$32))=0</formula>
    </cfRule>
  </conditionalFormatting>
  <conditionalFormatting sqref="U32">
    <cfRule type="expression" dxfId="6719" priority="3311" stopIfTrue="1">
      <formula>LEN(TRIM($U$32))=0</formula>
    </cfRule>
  </conditionalFormatting>
  <conditionalFormatting sqref="V32">
    <cfRule type="expression" dxfId="6718" priority="3312" stopIfTrue="1">
      <formula>LEN(TRIM($V$32))=0</formula>
    </cfRule>
  </conditionalFormatting>
  <conditionalFormatting sqref="W32">
    <cfRule type="expression" dxfId="6717" priority="3313" stopIfTrue="1">
      <formula>LEN(TRIM($W$32))=0</formula>
    </cfRule>
  </conditionalFormatting>
  <conditionalFormatting sqref="X32">
    <cfRule type="expression" dxfId="6716" priority="3314" stopIfTrue="1">
      <formula>LEN(TRIM($X$32))=0</formula>
    </cfRule>
  </conditionalFormatting>
  <conditionalFormatting sqref="T33">
    <cfRule type="expression" dxfId="6715" priority="3315" stopIfTrue="1">
      <formula>LEN(TRIM($T$33))=0</formula>
    </cfRule>
  </conditionalFormatting>
  <conditionalFormatting sqref="U33">
    <cfRule type="expression" dxfId="6714" priority="3316" stopIfTrue="1">
      <formula>LEN(TRIM($U$33))=0</formula>
    </cfRule>
  </conditionalFormatting>
  <conditionalFormatting sqref="V33">
    <cfRule type="expression" dxfId="6713" priority="3317" stopIfTrue="1">
      <formula>LEN(TRIM($V$33))=0</formula>
    </cfRule>
  </conditionalFormatting>
  <conditionalFormatting sqref="W33">
    <cfRule type="expression" dxfId="6712" priority="3318" stopIfTrue="1">
      <formula>LEN(TRIM($W$33))=0</formula>
    </cfRule>
  </conditionalFormatting>
  <conditionalFormatting sqref="X33">
    <cfRule type="expression" dxfId="6711" priority="3319" stopIfTrue="1">
      <formula>LEN(TRIM($X$33))=0</formula>
    </cfRule>
  </conditionalFormatting>
  <conditionalFormatting sqref="T34">
    <cfRule type="expression" dxfId="6710" priority="3320" stopIfTrue="1">
      <formula>LEN(TRIM($T$34))=0</formula>
    </cfRule>
  </conditionalFormatting>
  <conditionalFormatting sqref="U34">
    <cfRule type="expression" dxfId="6709" priority="3321" stopIfTrue="1">
      <formula>LEN(TRIM($U$34))=0</formula>
    </cfRule>
  </conditionalFormatting>
  <conditionalFormatting sqref="V34">
    <cfRule type="expression" dxfId="6708" priority="3322" stopIfTrue="1">
      <formula>LEN(TRIM($V$34))=0</formula>
    </cfRule>
  </conditionalFormatting>
  <conditionalFormatting sqref="W34">
    <cfRule type="expression" dxfId="6707" priority="3323" stopIfTrue="1">
      <formula>LEN(TRIM($W$34))=0</formula>
    </cfRule>
  </conditionalFormatting>
  <conditionalFormatting sqref="X34">
    <cfRule type="expression" dxfId="6706" priority="3324" stopIfTrue="1">
      <formula>LEN(TRIM($X$34))=0</formula>
    </cfRule>
  </conditionalFormatting>
  <conditionalFormatting sqref="T35">
    <cfRule type="expression" dxfId="6705" priority="3325" stopIfTrue="1">
      <formula>LEN(TRIM($T$35))=0</formula>
    </cfRule>
  </conditionalFormatting>
  <conditionalFormatting sqref="U35">
    <cfRule type="expression" dxfId="6704" priority="3326" stopIfTrue="1">
      <formula>LEN(TRIM($U$35))=0</formula>
    </cfRule>
  </conditionalFormatting>
  <conditionalFormatting sqref="V35">
    <cfRule type="expression" dxfId="6703" priority="3327" stopIfTrue="1">
      <formula>LEN(TRIM($V$35))=0</formula>
    </cfRule>
  </conditionalFormatting>
  <conditionalFormatting sqref="W35">
    <cfRule type="expression" dxfId="6702" priority="3328" stopIfTrue="1">
      <formula>LEN(TRIM($W$35))=0</formula>
    </cfRule>
  </conditionalFormatting>
  <conditionalFormatting sqref="X35">
    <cfRule type="expression" dxfId="6701" priority="3329" stopIfTrue="1">
      <formula>LEN(TRIM($X$35))=0</formula>
    </cfRule>
  </conditionalFormatting>
  <conditionalFormatting sqref="Z31">
    <cfRule type="expression" dxfId="6700" priority="3330" stopIfTrue="1">
      <formula>LEN(TRIM($Z$31))=0</formula>
    </cfRule>
  </conditionalFormatting>
  <conditionalFormatting sqref="Z32">
    <cfRule type="expression" dxfId="6699" priority="3331" stopIfTrue="1">
      <formula>LEN(TRIM($Z$32))=0</formula>
    </cfRule>
  </conditionalFormatting>
  <conditionalFormatting sqref="Z33">
    <cfRule type="expression" dxfId="6698" priority="3332" stopIfTrue="1">
      <formula>LEN(TRIM($Z$33))=0</formula>
    </cfRule>
  </conditionalFormatting>
  <conditionalFormatting sqref="Z34">
    <cfRule type="expression" dxfId="6697" priority="3333" stopIfTrue="1">
      <formula>LEN(TRIM($Z$34))=0</formula>
    </cfRule>
  </conditionalFormatting>
  <conditionalFormatting sqref="Z35">
    <cfRule type="expression" dxfId="6696" priority="3334" stopIfTrue="1">
      <formula>LEN(TRIM($Z$35))=0</formula>
    </cfRule>
  </conditionalFormatting>
  <conditionalFormatting sqref="F37">
    <cfRule type="expression" dxfId="6695" priority="3335" stopIfTrue="1">
      <formula>LEN(TRIM($F$37))=0</formula>
    </cfRule>
  </conditionalFormatting>
  <conditionalFormatting sqref="G37">
    <cfRule type="expression" dxfId="6694" priority="3336" stopIfTrue="1">
      <formula>LEN(TRIM($G$37))=0</formula>
    </cfRule>
  </conditionalFormatting>
  <conditionalFormatting sqref="H37">
    <cfRule type="expression" dxfId="6693" priority="3337" stopIfTrue="1">
      <formula>LEN(TRIM($H$37))=0</formula>
    </cfRule>
  </conditionalFormatting>
  <conditionalFormatting sqref="I37">
    <cfRule type="expression" dxfId="6692" priority="3338" stopIfTrue="1">
      <formula>LEN(TRIM($I$37))=0</formula>
    </cfRule>
  </conditionalFormatting>
  <conditionalFormatting sqref="J37">
    <cfRule type="expression" dxfId="6691" priority="3339" stopIfTrue="1">
      <formula>LEN(TRIM($J$37))=0</formula>
    </cfRule>
  </conditionalFormatting>
  <conditionalFormatting sqref="F38">
    <cfRule type="expression" dxfId="6690" priority="3340" stopIfTrue="1">
      <formula>LEN(TRIM($F$38))=0</formula>
    </cfRule>
  </conditionalFormatting>
  <conditionalFormatting sqref="G38">
    <cfRule type="expression" dxfId="6689" priority="3341" stopIfTrue="1">
      <formula>LEN(TRIM($G$38))=0</formula>
    </cfRule>
  </conditionalFormatting>
  <conditionalFormatting sqref="H38">
    <cfRule type="expression" dxfId="6688" priority="3342" stopIfTrue="1">
      <formula>LEN(TRIM($H$38))=0</formula>
    </cfRule>
  </conditionalFormatting>
  <conditionalFormatting sqref="I38">
    <cfRule type="expression" dxfId="6687" priority="3343" stopIfTrue="1">
      <formula>LEN(TRIM($I$38))=0</formula>
    </cfRule>
  </conditionalFormatting>
  <conditionalFormatting sqref="J38">
    <cfRule type="expression" dxfId="6686" priority="3344" stopIfTrue="1">
      <formula>LEN(TRIM($J$38))=0</formula>
    </cfRule>
  </conditionalFormatting>
  <conditionalFormatting sqref="L37">
    <cfRule type="expression" dxfId="6685" priority="3345" stopIfTrue="1">
      <formula>LEN(TRIM($L$37))=0</formula>
    </cfRule>
  </conditionalFormatting>
  <conditionalFormatting sqref="L38">
    <cfRule type="expression" dxfId="6684" priority="3346" stopIfTrue="1">
      <formula>LEN(TRIM($L$38))=0</formula>
    </cfRule>
  </conditionalFormatting>
  <conditionalFormatting sqref="T37">
    <cfRule type="expression" dxfId="6683" priority="3347" stopIfTrue="1">
      <formula>LEN(TRIM($T$37))=0</formula>
    </cfRule>
  </conditionalFormatting>
  <conditionalFormatting sqref="U37">
    <cfRule type="expression" dxfId="6682" priority="3348" stopIfTrue="1">
      <formula>LEN(TRIM($U$37))=0</formula>
    </cfRule>
  </conditionalFormatting>
  <conditionalFormatting sqref="V37">
    <cfRule type="expression" dxfId="6681" priority="3349" stopIfTrue="1">
      <formula>LEN(TRIM($V$37))=0</formula>
    </cfRule>
  </conditionalFormatting>
  <conditionalFormatting sqref="W37">
    <cfRule type="expression" dxfId="6680" priority="3350" stopIfTrue="1">
      <formula>LEN(TRIM($W$37))=0</formula>
    </cfRule>
  </conditionalFormatting>
  <conditionalFormatting sqref="X37">
    <cfRule type="expression" dxfId="6679" priority="3351" stopIfTrue="1">
      <formula>LEN(TRIM($X$37))=0</formula>
    </cfRule>
  </conditionalFormatting>
  <conditionalFormatting sqref="T38">
    <cfRule type="expression" dxfId="6678" priority="3352" stopIfTrue="1">
      <formula>LEN(TRIM($T$38))=0</formula>
    </cfRule>
  </conditionalFormatting>
  <conditionalFormatting sqref="U38">
    <cfRule type="expression" dxfId="6677" priority="3353" stopIfTrue="1">
      <formula>LEN(TRIM($U$38))=0</formula>
    </cfRule>
  </conditionalFormatting>
  <conditionalFormatting sqref="V38">
    <cfRule type="expression" dxfId="6676" priority="3354" stopIfTrue="1">
      <formula>LEN(TRIM($V$38))=0</formula>
    </cfRule>
  </conditionalFormatting>
  <conditionalFormatting sqref="W38">
    <cfRule type="expression" dxfId="6675" priority="3355" stopIfTrue="1">
      <formula>LEN(TRIM($W$38))=0</formula>
    </cfRule>
  </conditionalFormatting>
  <conditionalFormatting sqref="X38">
    <cfRule type="expression" dxfId="6674" priority="3356" stopIfTrue="1">
      <formula>LEN(TRIM($X$38))=0</formula>
    </cfRule>
  </conditionalFormatting>
  <conditionalFormatting sqref="Z37">
    <cfRule type="expression" dxfId="6673" priority="3357" stopIfTrue="1">
      <formula>LEN(TRIM($Z$37))=0</formula>
    </cfRule>
  </conditionalFormatting>
  <conditionalFormatting sqref="Z38">
    <cfRule type="expression" dxfId="6672" priority="3358" stopIfTrue="1">
      <formula>LEN(TRIM($Z$38))=0</formula>
    </cfRule>
  </conditionalFormatting>
  <conditionalFormatting sqref="AH37">
    <cfRule type="expression" dxfId="6671" priority="3359" stopIfTrue="1">
      <formula>LEN(TRIM($AH$37))=0</formula>
    </cfRule>
  </conditionalFormatting>
  <conditionalFormatting sqref="AI37">
    <cfRule type="expression" dxfId="6670" priority="3360" stopIfTrue="1">
      <formula>LEN(TRIM($AI$37))=0</formula>
    </cfRule>
  </conditionalFormatting>
  <conditionalFormatting sqref="AJ37">
    <cfRule type="expression" dxfId="6669" priority="3361" stopIfTrue="1">
      <formula>LEN(TRIM($AJ$37))=0</formula>
    </cfRule>
  </conditionalFormatting>
  <conditionalFormatting sqref="AK37">
    <cfRule type="expression" dxfId="6668" priority="3362" stopIfTrue="1">
      <formula>LEN(TRIM($AK$37))=0</formula>
    </cfRule>
  </conditionalFormatting>
  <conditionalFormatting sqref="AL37">
    <cfRule type="expression" dxfId="6667" priority="3363" stopIfTrue="1">
      <formula>LEN(TRIM($AL$37))=0</formula>
    </cfRule>
  </conditionalFormatting>
  <conditionalFormatting sqref="AH38">
    <cfRule type="expression" dxfId="6666" priority="3364" stopIfTrue="1">
      <formula>LEN(TRIM($AH$38))=0</formula>
    </cfRule>
  </conditionalFormatting>
  <conditionalFormatting sqref="AI38">
    <cfRule type="expression" dxfId="6665" priority="3365" stopIfTrue="1">
      <formula>LEN(TRIM($AI$38))=0</formula>
    </cfRule>
  </conditionalFormatting>
  <conditionalFormatting sqref="AJ38">
    <cfRule type="expression" dxfId="6664" priority="3366" stopIfTrue="1">
      <formula>LEN(TRIM($AJ$38))=0</formula>
    </cfRule>
  </conditionalFormatting>
  <conditionalFormatting sqref="AK38">
    <cfRule type="expression" dxfId="6663" priority="3367" stopIfTrue="1">
      <formula>LEN(TRIM($AK$38))=0</formula>
    </cfRule>
  </conditionalFormatting>
  <conditionalFormatting sqref="AL38">
    <cfRule type="expression" dxfId="6662" priority="3368" stopIfTrue="1">
      <formula>LEN(TRIM($AL$38))=0</formula>
    </cfRule>
  </conditionalFormatting>
  <conditionalFormatting sqref="AN37">
    <cfRule type="expression" dxfId="6661" priority="3369" stopIfTrue="1">
      <formula>LEN(TRIM($AN$37))=0</formula>
    </cfRule>
  </conditionalFormatting>
  <conditionalFormatting sqref="AN38">
    <cfRule type="expression" dxfId="6660" priority="3370" stopIfTrue="1">
      <formula>LEN(TRIM($AN$38))=0</formula>
    </cfRule>
  </conditionalFormatting>
  <conditionalFormatting sqref="F40">
    <cfRule type="expression" dxfId="6659" priority="3371" stopIfTrue="1">
      <formula>LEN(TRIM($F$40))=0</formula>
    </cfRule>
  </conditionalFormatting>
  <conditionalFormatting sqref="G40">
    <cfRule type="expression" dxfId="6658" priority="3372" stopIfTrue="1">
      <formula>LEN(TRIM($G$40))=0</formula>
    </cfRule>
  </conditionalFormatting>
  <conditionalFormatting sqref="H40">
    <cfRule type="expression" dxfId="6657" priority="3373" stopIfTrue="1">
      <formula>LEN(TRIM($H$40))=0</formula>
    </cfRule>
  </conditionalFormatting>
  <conditionalFormatting sqref="I40">
    <cfRule type="expression" dxfId="6656" priority="3374" stopIfTrue="1">
      <formula>LEN(TRIM($I$40))=0</formula>
    </cfRule>
  </conditionalFormatting>
  <conditionalFormatting sqref="J40">
    <cfRule type="expression" dxfId="6655" priority="3375" stopIfTrue="1">
      <formula>LEN(TRIM($J$40))=0</formula>
    </cfRule>
  </conditionalFormatting>
  <conditionalFormatting sqref="L40">
    <cfRule type="expression" dxfId="6654" priority="3376" stopIfTrue="1">
      <formula>LEN(TRIM($L$40))=0</formula>
    </cfRule>
  </conditionalFormatting>
  <conditionalFormatting sqref="T40">
    <cfRule type="expression" dxfId="6653" priority="3377" stopIfTrue="1">
      <formula>LEN(TRIM($T$40))=0</formula>
    </cfRule>
  </conditionalFormatting>
  <conditionalFormatting sqref="U40">
    <cfRule type="expression" dxfId="6652" priority="3378" stopIfTrue="1">
      <formula>LEN(TRIM($U$40))=0</formula>
    </cfRule>
  </conditionalFormatting>
  <conditionalFormatting sqref="V40">
    <cfRule type="expression" dxfId="6651" priority="3379" stopIfTrue="1">
      <formula>LEN(TRIM($V$40))=0</formula>
    </cfRule>
  </conditionalFormatting>
  <conditionalFormatting sqref="W40">
    <cfRule type="expression" dxfId="6650" priority="3380" stopIfTrue="1">
      <formula>LEN(TRIM($W$40))=0</formula>
    </cfRule>
  </conditionalFormatting>
  <conditionalFormatting sqref="X40">
    <cfRule type="expression" dxfId="6649" priority="3381" stopIfTrue="1">
      <formula>LEN(TRIM($X$40))=0</formula>
    </cfRule>
  </conditionalFormatting>
  <conditionalFormatting sqref="Z40">
    <cfRule type="expression" dxfId="6648" priority="3382" stopIfTrue="1">
      <formula>LEN(TRIM($Z$40))=0</formula>
    </cfRule>
  </conditionalFormatting>
  <conditionalFormatting sqref="AH40">
    <cfRule type="expression" dxfId="6647" priority="3383" stopIfTrue="1">
      <formula>LEN(TRIM($AH$40))=0</formula>
    </cfRule>
  </conditionalFormatting>
  <conditionalFormatting sqref="AI40">
    <cfRule type="expression" dxfId="6646" priority="3384" stopIfTrue="1">
      <formula>LEN(TRIM($AI$40))=0</formula>
    </cfRule>
  </conditionalFormatting>
  <conditionalFormatting sqref="AJ40">
    <cfRule type="expression" dxfId="6645" priority="3385" stopIfTrue="1">
      <formula>LEN(TRIM($AJ$40))=0</formula>
    </cfRule>
  </conditionalFormatting>
  <conditionalFormatting sqref="AK40">
    <cfRule type="expression" dxfId="6644" priority="3386" stopIfTrue="1">
      <formula>LEN(TRIM($AK$40))=0</formula>
    </cfRule>
  </conditionalFormatting>
  <conditionalFormatting sqref="AL40">
    <cfRule type="expression" dxfId="6643" priority="3387" stopIfTrue="1">
      <formula>LEN(TRIM($AL$40))=0</formula>
    </cfRule>
  </conditionalFormatting>
  <conditionalFormatting sqref="AN40">
    <cfRule type="expression" dxfId="6642" priority="3388" stopIfTrue="1">
      <formula>LEN(TRIM($AN$40))=0</formula>
    </cfRule>
  </conditionalFormatting>
  <conditionalFormatting sqref="F46">
    <cfRule type="expression" dxfId="6641" priority="3389" stopIfTrue="1">
      <formula>LEN(TRIM($F$46))=0</formula>
    </cfRule>
  </conditionalFormatting>
  <conditionalFormatting sqref="G46">
    <cfRule type="expression" dxfId="6640" priority="3390" stopIfTrue="1">
      <formula>LEN(TRIM($G$46))=0</formula>
    </cfRule>
  </conditionalFormatting>
  <conditionalFormatting sqref="H46">
    <cfRule type="expression" dxfId="6639" priority="3391" stopIfTrue="1">
      <formula>LEN(TRIM($H$46))=0</formula>
    </cfRule>
  </conditionalFormatting>
  <conditionalFormatting sqref="I46">
    <cfRule type="expression" dxfId="6638" priority="3392" stopIfTrue="1">
      <formula>LEN(TRIM($I$46))=0</formula>
    </cfRule>
  </conditionalFormatting>
  <conditionalFormatting sqref="J46">
    <cfRule type="expression" dxfId="6637" priority="3393" stopIfTrue="1">
      <formula>LEN(TRIM($J$46))=0</formula>
    </cfRule>
  </conditionalFormatting>
  <conditionalFormatting sqref="L46">
    <cfRule type="expression" dxfId="6636" priority="3394" stopIfTrue="1">
      <formula>LEN(TRIM($L$46))=0</formula>
    </cfRule>
  </conditionalFormatting>
  <conditionalFormatting sqref="T46">
    <cfRule type="expression" dxfId="6635" priority="3395" stopIfTrue="1">
      <formula>LEN(TRIM($T$46))=0</formula>
    </cfRule>
  </conditionalFormatting>
  <conditionalFormatting sqref="U46">
    <cfRule type="expression" dxfId="6634" priority="3396" stopIfTrue="1">
      <formula>LEN(TRIM($U$46))=0</formula>
    </cfRule>
  </conditionalFormatting>
  <conditionalFormatting sqref="V46">
    <cfRule type="expression" dxfId="6633" priority="3397" stopIfTrue="1">
      <formula>LEN(TRIM($V$46))=0</formula>
    </cfRule>
  </conditionalFormatting>
  <conditionalFormatting sqref="W46">
    <cfRule type="expression" dxfId="6632" priority="3398" stopIfTrue="1">
      <formula>LEN(TRIM($W$46))=0</formula>
    </cfRule>
  </conditionalFormatting>
  <conditionalFormatting sqref="X46">
    <cfRule type="expression" dxfId="6631" priority="3399" stopIfTrue="1">
      <formula>LEN(TRIM($X$46))=0</formula>
    </cfRule>
  </conditionalFormatting>
  <conditionalFormatting sqref="Z46">
    <cfRule type="expression" dxfId="6630" priority="3400" stopIfTrue="1">
      <formula>LEN(TRIM($Z$46))=0</formula>
    </cfRule>
  </conditionalFormatting>
  <conditionalFormatting sqref="AH46">
    <cfRule type="expression" dxfId="6629" priority="3401" stopIfTrue="1">
      <formula>LEN(TRIM($AH$46))=0</formula>
    </cfRule>
  </conditionalFormatting>
  <conditionalFormatting sqref="AI46">
    <cfRule type="expression" dxfId="6628" priority="3402" stopIfTrue="1">
      <formula>LEN(TRIM($AI$46))=0</formula>
    </cfRule>
  </conditionalFormatting>
  <conditionalFormatting sqref="AJ46">
    <cfRule type="expression" dxfId="6627" priority="3403" stopIfTrue="1">
      <formula>LEN(TRIM($AJ$46))=0</formula>
    </cfRule>
  </conditionalFormatting>
  <conditionalFormatting sqref="AK46">
    <cfRule type="expression" dxfId="6626" priority="3404" stopIfTrue="1">
      <formula>LEN(TRIM($AK$46))=0</formula>
    </cfRule>
  </conditionalFormatting>
  <conditionalFormatting sqref="AL46">
    <cfRule type="expression" dxfId="6625" priority="3405" stopIfTrue="1">
      <formula>LEN(TRIM($AL$46))=0</formula>
    </cfRule>
  </conditionalFormatting>
  <conditionalFormatting sqref="AN46">
    <cfRule type="expression" dxfId="6624" priority="3406" stopIfTrue="1">
      <formula>LEN(TRIM($AN$46))=0</formula>
    </cfRule>
  </conditionalFormatting>
  <conditionalFormatting sqref="F49">
    <cfRule type="expression" dxfId="6623" priority="3407" stopIfTrue="1">
      <formula>LEN(TRIM($F$49))=0</formula>
    </cfRule>
  </conditionalFormatting>
  <conditionalFormatting sqref="G49">
    <cfRule type="expression" dxfId="6622" priority="3408" stopIfTrue="1">
      <formula>LEN(TRIM($G$49))=0</formula>
    </cfRule>
  </conditionalFormatting>
  <conditionalFormatting sqref="H49">
    <cfRule type="expression" dxfId="6621" priority="3409" stopIfTrue="1">
      <formula>LEN(TRIM($H$49))=0</formula>
    </cfRule>
  </conditionalFormatting>
  <conditionalFormatting sqref="I49">
    <cfRule type="expression" dxfId="6620" priority="3410" stopIfTrue="1">
      <formula>LEN(TRIM($I$49))=0</formula>
    </cfRule>
  </conditionalFormatting>
  <conditionalFormatting sqref="J49">
    <cfRule type="expression" dxfId="6619" priority="3411" stopIfTrue="1">
      <formula>LEN(TRIM($J$49))=0</formula>
    </cfRule>
  </conditionalFormatting>
  <conditionalFormatting sqref="F50">
    <cfRule type="expression" dxfId="6618" priority="3412" stopIfTrue="1">
      <formula>LEN(TRIM($F$50))=0</formula>
    </cfRule>
  </conditionalFormatting>
  <conditionalFormatting sqref="G50">
    <cfRule type="expression" dxfId="6617" priority="3413" stopIfTrue="1">
      <formula>LEN(TRIM($G$50))=0</formula>
    </cfRule>
  </conditionalFormatting>
  <conditionalFormatting sqref="H50">
    <cfRule type="expression" dxfId="6616" priority="3414" stopIfTrue="1">
      <formula>LEN(TRIM($H$50))=0</formula>
    </cfRule>
  </conditionalFormatting>
  <conditionalFormatting sqref="I50">
    <cfRule type="expression" dxfId="6615" priority="3415" stopIfTrue="1">
      <formula>LEN(TRIM($I$50))=0</formula>
    </cfRule>
  </conditionalFormatting>
  <conditionalFormatting sqref="J50">
    <cfRule type="expression" dxfId="6614" priority="3416" stopIfTrue="1">
      <formula>LEN(TRIM($J$50))=0</formula>
    </cfRule>
  </conditionalFormatting>
  <conditionalFormatting sqref="F51">
    <cfRule type="expression" dxfId="6613" priority="3417" stopIfTrue="1">
      <formula>LEN(TRIM($F$51))=0</formula>
    </cfRule>
  </conditionalFormatting>
  <conditionalFormatting sqref="G51">
    <cfRule type="expression" dxfId="6612" priority="3418" stopIfTrue="1">
      <formula>LEN(TRIM($G$51))=0</formula>
    </cfRule>
  </conditionalFormatting>
  <conditionalFormatting sqref="H51">
    <cfRule type="expression" dxfId="6611" priority="3419" stopIfTrue="1">
      <formula>LEN(TRIM($H$51))=0</formula>
    </cfRule>
  </conditionalFormatting>
  <conditionalFormatting sqref="I51">
    <cfRule type="expression" dxfId="6610" priority="3420" stopIfTrue="1">
      <formula>LEN(TRIM($I$51))=0</formula>
    </cfRule>
  </conditionalFormatting>
  <conditionalFormatting sqref="J51">
    <cfRule type="expression" dxfId="6609" priority="3421" stopIfTrue="1">
      <formula>LEN(TRIM($J$51))=0</formula>
    </cfRule>
  </conditionalFormatting>
  <conditionalFormatting sqref="F52">
    <cfRule type="expression" dxfId="6608" priority="3422" stopIfTrue="1">
      <formula>LEN(TRIM($F$52))=0</formula>
    </cfRule>
  </conditionalFormatting>
  <conditionalFormatting sqref="G52">
    <cfRule type="expression" dxfId="6607" priority="3423" stopIfTrue="1">
      <formula>LEN(TRIM($G$52))=0</formula>
    </cfRule>
  </conditionalFormatting>
  <conditionalFormatting sqref="H52">
    <cfRule type="expression" dxfId="6606" priority="3424" stopIfTrue="1">
      <formula>LEN(TRIM($H$52))=0</formula>
    </cfRule>
  </conditionalFormatting>
  <conditionalFormatting sqref="I52">
    <cfRule type="expression" dxfId="6605" priority="3425" stopIfTrue="1">
      <formula>LEN(TRIM($I$52))=0</formula>
    </cfRule>
  </conditionalFormatting>
  <conditionalFormatting sqref="J52">
    <cfRule type="expression" dxfId="6604" priority="3426" stopIfTrue="1">
      <formula>LEN(TRIM($J$52))=0</formula>
    </cfRule>
  </conditionalFormatting>
  <conditionalFormatting sqref="L49">
    <cfRule type="expression" dxfId="6603" priority="3427" stopIfTrue="1">
      <formula>LEN(TRIM($L$49))=0</formula>
    </cfRule>
  </conditionalFormatting>
  <conditionalFormatting sqref="L50">
    <cfRule type="expression" dxfId="6602" priority="3428" stopIfTrue="1">
      <formula>LEN(TRIM($L$50))=0</formula>
    </cfRule>
  </conditionalFormatting>
  <conditionalFormatting sqref="L51">
    <cfRule type="expression" dxfId="6601" priority="3429" stopIfTrue="1">
      <formula>LEN(TRIM($L$51))=0</formula>
    </cfRule>
  </conditionalFormatting>
  <conditionalFormatting sqref="L52">
    <cfRule type="expression" dxfId="6600" priority="3430" stopIfTrue="1">
      <formula>LEN(TRIM($L$52))=0</formula>
    </cfRule>
  </conditionalFormatting>
  <conditionalFormatting sqref="T49">
    <cfRule type="expression" dxfId="6599" priority="3431" stopIfTrue="1">
      <formula>LEN(TRIM($T$49))=0</formula>
    </cfRule>
  </conditionalFormatting>
  <conditionalFormatting sqref="U49">
    <cfRule type="expression" dxfId="6598" priority="3432" stopIfTrue="1">
      <formula>LEN(TRIM($U$49))=0</formula>
    </cfRule>
  </conditionalFormatting>
  <conditionalFormatting sqref="V49">
    <cfRule type="expression" dxfId="6597" priority="3433" stopIfTrue="1">
      <formula>LEN(TRIM($V$49))=0</formula>
    </cfRule>
  </conditionalFormatting>
  <conditionalFormatting sqref="W49">
    <cfRule type="expression" dxfId="6596" priority="3434" stopIfTrue="1">
      <formula>LEN(TRIM($W$49))=0</formula>
    </cfRule>
  </conditionalFormatting>
  <conditionalFormatting sqref="X49">
    <cfRule type="expression" dxfId="6595" priority="3435" stopIfTrue="1">
      <formula>LEN(TRIM($X$49))=0</formula>
    </cfRule>
  </conditionalFormatting>
  <conditionalFormatting sqref="T50">
    <cfRule type="expression" dxfId="6594" priority="3436" stopIfTrue="1">
      <formula>LEN(TRIM($T$50))=0</formula>
    </cfRule>
  </conditionalFormatting>
  <conditionalFormatting sqref="U50">
    <cfRule type="expression" dxfId="6593" priority="3437" stopIfTrue="1">
      <formula>LEN(TRIM($U$50))=0</formula>
    </cfRule>
  </conditionalFormatting>
  <conditionalFormatting sqref="V50">
    <cfRule type="expression" dxfId="6592" priority="3438" stopIfTrue="1">
      <formula>LEN(TRIM($V$50))=0</formula>
    </cfRule>
  </conditionalFormatting>
  <conditionalFormatting sqref="W50">
    <cfRule type="expression" dxfId="6591" priority="3439" stopIfTrue="1">
      <formula>LEN(TRIM($W$50))=0</formula>
    </cfRule>
  </conditionalFormatting>
  <conditionalFormatting sqref="X50">
    <cfRule type="expression" dxfId="6590" priority="3440" stopIfTrue="1">
      <formula>LEN(TRIM($X$50))=0</formula>
    </cfRule>
  </conditionalFormatting>
  <conditionalFormatting sqref="T51">
    <cfRule type="expression" dxfId="6589" priority="3441" stopIfTrue="1">
      <formula>LEN(TRIM($T$51))=0</formula>
    </cfRule>
  </conditionalFormatting>
  <conditionalFormatting sqref="U51">
    <cfRule type="expression" dxfId="6588" priority="3442" stopIfTrue="1">
      <formula>LEN(TRIM($U$51))=0</formula>
    </cfRule>
  </conditionalFormatting>
  <conditionalFormatting sqref="V51">
    <cfRule type="expression" dxfId="6587" priority="3443" stopIfTrue="1">
      <formula>LEN(TRIM($V$51))=0</formula>
    </cfRule>
  </conditionalFormatting>
  <conditionalFormatting sqref="W51">
    <cfRule type="expression" dxfId="6586" priority="3444" stopIfTrue="1">
      <formula>LEN(TRIM($W$51))=0</formula>
    </cfRule>
  </conditionalFormatting>
  <conditionalFormatting sqref="X51">
    <cfRule type="expression" dxfId="6585" priority="3445" stopIfTrue="1">
      <formula>LEN(TRIM($X$51))=0</formula>
    </cfRule>
  </conditionalFormatting>
  <conditionalFormatting sqref="T52">
    <cfRule type="expression" dxfId="6584" priority="3446" stopIfTrue="1">
      <formula>LEN(TRIM($T$52))=0</formula>
    </cfRule>
  </conditionalFormatting>
  <conditionalFormatting sqref="U52">
    <cfRule type="expression" dxfId="6583" priority="3447" stopIfTrue="1">
      <formula>LEN(TRIM($U$52))=0</formula>
    </cfRule>
  </conditionalFormatting>
  <conditionalFormatting sqref="V52">
    <cfRule type="expression" dxfId="6582" priority="3448" stopIfTrue="1">
      <formula>LEN(TRIM($V$52))=0</formula>
    </cfRule>
  </conditionalFormatting>
  <conditionalFormatting sqref="W52">
    <cfRule type="expression" dxfId="6581" priority="3449" stopIfTrue="1">
      <formula>LEN(TRIM($W$52))=0</formula>
    </cfRule>
  </conditionalFormatting>
  <conditionalFormatting sqref="X52">
    <cfRule type="expression" dxfId="6580" priority="3450" stopIfTrue="1">
      <formula>LEN(TRIM($X$52))=0</formula>
    </cfRule>
  </conditionalFormatting>
  <conditionalFormatting sqref="Z49">
    <cfRule type="expression" dxfId="6579" priority="3451" stopIfTrue="1">
      <formula>LEN(TRIM($Z$49))=0</formula>
    </cfRule>
  </conditionalFormatting>
  <conditionalFormatting sqref="Z50">
    <cfRule type="expression" dxfId="6578" priority="3452" stopIfTrue="1">
      <formula>LEN(TRIM($Z$50))=0</formula>
    </cfRule>
  </conditionalFormatting>
  <conditionalFormatting sqref="Z51">
    <cfRule type="expression" dxfId="6577" priority="3453" stopIfTrue="1">
      <formula>LEN(TRIM($Z$51))=0</formula>
    </cfRule>
  </conditionalFormatting>
  <conditionalFormatting sqref="Z52">
    <cfRule type="expression" dxfId="6576" priority="3454" stopIfTrue="1">
      <formula>LEN(TRIM($Z$52))=0</formula>
    </cfRule>
  </conditionalFormatting>
  <conditionalFormatting sqref="AH49">
    <cfRule type="expression" dxfId="6575" priority="3455" stopIfTrue="1">
      <formula>LEN(TRIM($AH$49))=0</formula>
    </cfRule>
  </conditionalFormatting>
  <conditionalFormatting sqref="AI49">
    <cfRule type="expression" dxfId="6574" priority="3456" stopIfTrue="1">
      <formula>LEN(TRIM($AI$49))=0</formula>
    </cfRule>
  </conditionalFormatting>
  <conditionalFormatting sqref="AJ49">
    <cfRule type="expression" dxfId="6573" priority="3457" stopIfTrue="1">
      <formula>LEN(TRIM($AJ$49))=0</formula>
    </cfRule>
  </conditionalFormatting>
  <conditionalFormatting sqref="AK49">
    <cfRule type="expression" dxfId="6572" priority="3458" stopIfTrue="1">
      <formula>LEN(TRIM($AK$49))=0</formula>
    </cfRule>
  </conditionalFormatting>
  <conditionalFormatting sqref="AL49">
    <cfRule type="expression" dxfId="6571" priority="3459" stopIfTrue="1">
      <formula>LEN(TRIM($AL$49))=0</formula>
    </cfRule>
  </conditionalFormatting>
  <conditionalFormatting sqref="AH50">
    <cfRule type="expression" dxfId="6570" priority="3460" stopIfTrue="1">
      <formula>LEN(TRIM($AH$50))=0</formula>
    </cfRule>
  </conditionalFormatting>
  <conditionalFormatting sqref="AI50">
    <cfRule type="expression" dxfId="6569" priority="3461" stopIfTrue="1">
      <formula>LEN(TRIM($AI$50))=0</formula>
    </cfRule>
  </conditionalFormatting>
  <conditionalFormatting sqref="AJ50">
    <cfRule type="expression" dxfId="6568" priority="3462" stopIfTrue="1">
      <formula>LEN(TRIM($AJ$50))=0</formula>
    </cfRule>
  </conditionalFormatting>
  <conditionalFormatting sqref="AK50">
    <cfRule type="expression" dxfId="6567" priority="3463" stopIfTrue="1">
      <formula>LEN(TRIM($AK$50))=0</formula>
    </cfRule>
  </conditionalFormatting>
  <conditionalFormatting sqref="AL50">
    <cfRule type="expression" dxfId="6566" priority="3464" stopIfTrue="1">
      <formula>LEN(TRIM($AL$50))=0</formula>
    </cfRule>
  </conditionalFormatting>
  <conditionalFormatting sqref="AH51">
    <cfRule type="expression" dxfId="6565" priority="3465" stopIfTrue="1">
      <formula>LEN(TRIM($AH$51))=0</formula>
    </cfRule>
  </conditionalFormatting>
  <conditionalFormatting sqref="AI51">
    <cfRule type="expression" dxfId="6564" priority="3466" stopIfTrue="1">
      <formula>LEN(TRIM($AI$51))=0</formula>
    </cfRule>
  </conditionalFormatting>
  <conditionalFormatting sqref="AJ51">
    <cfRule type="expression" dxfId="6563" priority="3467" stopIfTrue="1">
      <formula>LEN(TRIM($AJ$51))=0</formula>
    </cfRule>
  </conditionalFormatting>
  <conditionalFormatting sqref="AK51">
    <cfRule type="expression" dxfId="6562" priority="3468" stopIfTrue="1">
      <formula>LEN(TRIM($AK$51))=0</formula>
    </cfRule>
  </conditionalFormatting>
  <conditionalFormatting sqref="AL51">
    <cfRule type="expression" dxfId="6561" priority="3469" stopIfTrue="1">
      <formula>LEN(TRIM($AL$51))=0</formula>
    </cfRule>
  </conditionalFormatting>
  <conditionalFormatting sqref="AH52">
    <cfRule type="expression" dxfId="6560" priority="3470" stopIfTrue="1">
      <formula>LEN(TRIM($AH$52))=0</formula>
    </cfRule>
  </conditionalFormatting>
  <conditionalFormatting sqref="AI52">
    <cfRule type="expression" dxfId="6559" priority="3471" stopIfTrue="1">
      <formula>LEN(TRIM($AI$52))=0</formula>
    </cfRule>
  </conditionalFormatting>
  <conditionalFormatting sqref="AJ52">
    <cfRule type="expression" dxfId="6558" priority="3472" stopIfTrue="1">
      <formula>LEN(TRIM($AJ$52))=0</formula>
    </cfRule>
  </conditionalFormatting>
  <conditionalFormatting sqref="AK52">
    <cfRule type="expression" dxfId="6557" priority="3473" stopIfTrue="1">
      <formula>LEN(TRIM($AK$52))=0</formula>
    </cfRule>
  </conditionalFormatting>
  <conditionalFormatting sqref="AL52">
    <cfRule type="expression" dxfId="6556" priority="3474" stopIfTrue="1">
      <formula>LEN(TRIM($AL$52))=0</formula>
    </cfRule>
  </conditionalFormatting>
  <conditionalFormatting sqref="AN49">
    <cfRule type="expression" dxfId="6555" priority="3475" stopIfTrue="1">
      <formula>LEN(TRIM($AN$49))=0</formula>
    </cfRule>
  </conditionalFormatting>
  <conditionalFormatting sqref="AN50">
    <cfRule type="expression" dxfId="6554" priority="3476" stopIfTrue="1">
      <formula>LEN(TRIM($AN$50))=0</formula>
    </cfRule>
  </conditionalFormatting>
  <conditionalFormatting sqref="AN51">
    <cfRule type="expression" dxfId="6553" priority="3477" stopIfTrue="1">
      <formula>LEN(TRIM($AN$51))=0</formula>
    </cfRule>
  </conditionalFormatting>
  <conditionalFormatting sqref="AN52">
    <cfRule type="expression" dxfId="6552" priority="3478" stopIfTrue="1">
      <formula>LEN(TRIM($AN$52))=0</formula>
    </cfRule>
  </conditionalFormatting>
  <conditionalFormatting sqref="F54">
    <cfRule type="expression" dxfId="6551" priority="3479" stopIfTrue="1">
      <formula>LEN(TRIM($F$54))=0</formula>
    </cfRule>
  </conditionalFormatting>
  <conditionalFormatting sqref="G54">
    <cfRule type="expression" dxfId="6550" priority="3480" stopIfTrue="1">
      <formula>LEN(TRIM($G$54))=0</formula>
    </cfRule>
  </conditionalFormatting>
  <conditionalFormatting sqref="H54">
    <cfRule type="expression" dxfId="6549" priority="3481" stopIfTrue="1">
      <formula>LEN(TRIM($H$54))=0</formula>
    </cfRule>
  </conditionalFormatting>
  <conditionalFormatting sqref="I54">
    <cfRule type="expression" dxfId="6548" priority="3482" stopIfTrue="1">
      <formula>LEN(TRIM($I$54))=0</formula>
    </cfRule>
  </conditionalFormatting>
  <conditionalFormatting sqref="J54">
    <cfRule type="expression" dxfId="6547" priority="3483" stopIfTrue="1">
      <formula>LEN(TRIM($J$54))=0</formula>
    </cfRule>
  </conditionalFormatting>
  <conditionalFormatting sqref="F55">
    <cfRule type="expression" dxfId="6546" priority="3484" stopIfTrue="1">
      <formula>LEN(TRIM($F$55))=0</formula>
    </cfRule>
  </conditionalFormatting>
  <conditionalFormatting sqref="G55">
    <cfRule type="expression" dxfId="6545" priority="3485" stopIfTrue="1">
      <formula>LEN(TRIM($G$55))=0</formula>
    </cfRule>
  </conditionalFormatting>
  <conditionalFormatting sqref="H55">
    <cfRule type="expression" dxfId="6544" priority="3486" stopIfTrue="1">
      <formula>LEN(TRIM($H$55))=0</formula>
    </cfRule>
  </conditionalFormatting>
  <conditionalFormatting sqref="I55">
    <cfRule type="expression" dxfId="6543" priority="3487" stopIfTrue="1">
      <formula>LEN(TRIM($I$55))=0</formula>
    </cfRule>
  </conditionalFormatting>
  <conditionalFormatting sqref="J55">
    <cfRule type="expression" dxfId="6542" priority="3488" stopIfTrue="1">
      <formula>LEN(TRIM($J$55))=0</formula>
    </cfRule>
  </conditionalFormatting>
  <conditionalFormatting sqref="F56">
    <cfRule type="expression" dxfId="6541" priority="3489" stopIfTrue="1">
      <formula>LEN(TRIM($F$56))=0</formula>
    </cfRule>
  </conditionalFormatting>
  <conditionalFormatting sqref="G56">
    <cfRule type="expression" dxfId="6540" priority="3490" stopIfTrue="1">
      <formula>LEN(TRIM($G$56))=0</formula>
    </cfRule>
  </conditionalFormatting>
  <conditionalFormatting sqref="H56">
    <cfRule type="expression" dxfId="6539" priority="3491" stopIfTrue="1">
      <formula>LEN(TRIM($H$56))=0</formula>
    </cfRule>
  </conditionalFormatting>
  <conditionalFormatting sqref="I56">
    <cfRule type="expression" dxfId="6538" priority="3492" stopIfTrue="1">
      <formula>LEN(TRIM($I$56))=0</formula>
    </cfRule>
  </conditionalFormatting>
  <conditionalFormatting sqref="J56">
    <cfRule type="expression" dxfId="6537" priority="3493" stopIfTrue="1">
      <formula>LEN(TRIM($J$56))=0</formula>
    </cfRule>
  </conditionalFormatting>
  <conditionalFormatting sqref="F57">
    <cfRule type="expression" dxfId="6536" priority="3494" stopIfTrue="1">
      <formula>LEN(TRIM($F$57))=0</formula>
    </cfRule>
  </conditionalFormatting>
  <conditionalFormatting sqref="G57">
    <cfRule type="expression" dxfId="6535" priority="3495" stopIfTrue="1">
      <formula>LEN(TRIM($G$57))=0</formula>
    </cfRule>
  </conditionalFormatting>
  <conditionalFormatting sqref="H57">
    <cfRule type="expression" dxfId="6534" priority="3496" stopIfTrue="1">
      <formula>LEN(TRIM($H$57))=0</formula>
    </cfRule>
  </conditionalFormatting>
  <conditionalFormatting sqref="I57">
    <cfRule type="expression" dxfId="6533" priority="3497" stopIfTrue="1">
      <formula>LEN(TRIM($I$57))=0</formula>
    </cfRule>
  </conditionalFormatting>
  <conditionalFormatting sqref="J57">
    <cfRule type="expression" dxfId="6532" priority="3498" stopIfTrue="1">
      <formula>LEN(TRIM($J$57))=0</formula>
    </cfRule>
  </conditionalFormatting>
  <conditionalFormatting sqref="L54">
    <cfRule type="expression" dxfId="6531" priority="3499" stopIfTrue="1">
      <formula>LEN(TRIM($L$54))=0</formula>
    </cfRule>
  </conditionalFormatting>
  <conditionalFormatting sqref="L55">
    <cfRule type="expression" dxfId="6530" priority="3500" stopIfTrue="1">
      <formula>LEN(TRIM($L$55))=0</formula>
    </cfRule>
  </conditionalFormatting>
  <conditionalFormatting sqref="L56">
    <cfRule type="expression" dxfId="6529" priority="3501" stopIfTrue="1">
      <formula>LEN(TRIM($L$56))=0</formula>
    </cfRule>
  </conditionalFormatting>
  <conditionalFormatting sqref="L57">
    <cfRule type="expression" dxfId="6528" priority="3502" stopIfTrue="1">
      <formula>LEN(TRIM($L$57))=0</formula>
    </cfRule>
  </conditionalFormatting>
  <conditionalFormatting sqref="T54">
    <cfRule type="expression" dxfId="6527" priority="3503" stopIfTrue="1">
      <formula>LEN(TRIM($T$54))=0</formula>
    </cfRule>
  </conditionalFormatting>
  <conditionalFormatting sqref="U54">
    <cfRule type="expression" dxfId="6526" priority="3504" stopIfTrue="1">
      <formula>LEN(TRIM($U$54))=0</formula>
    </cfRule>
  </conditionalFormatting>
  <conditionalFormatting sqref="V54">
    <cfRule type="expression" dxfId="6525" priority="3505" stopIfTrue="1">
      <formula>LEN(TRIM($V$54))=0</formula>
    </cfRule>
  </conditionalFormatting>
  <conditionalFormatting sqref="W54">
    <cfRule type="expression" dxfId="6524" priority="3506" stopIfTrue="1">
      <formula>LEN(TRIM($W$54))=0</formula>
    </cfRule>
  </conditionalFormatting>
  <conditionalFormatting sqref="X54">
    <cfRule type="expression" dxfId="6523" priority="3507" stopIfTrue="1">
      <formula>LEN(TRIM($X$54))=0</formula>
    </cfRule>
  </conditionalFormatting>
  <conditionalFormatting sqref="T55">
    <cfRule type="expression" dxfId="6522" priority="3508" stopIfTrue="1">
      <formula>LEN(TRIM($T$55))=0</formula>
    </cfRule>
  </conditionalFormatting>
  <conditionalFormatting sqref="U55">
    <cfRule type="expression" dxfId="6521" priority="3509" stopIfTrue="1">
      <formula>LEN(TRIM($U$55))=0</formula>
    </cfRule>
  </conditionalFormatting>
  <conditionalFormatting sqref="V55">
    <cfRule type="expression" dxfId="6520" priority="3510" stopIfTrue="1">
      <formula>LEN(TRIM($V$55))=0</formula>
    </cfRule>
  </conditionalFormatting>
  <conditionalFormatting sqref="W55">
    <cfRule type="expression" dxfId="6519" priority="3511" stopIfTrue="1">
      <formula>LEN(TRIM($W$55))=0</formula>
    </cfRule>
  </conditionalFormatting>
  <conditionalFormatting sqref="X55">
    <cfRule type="expression" dxfId="6518" priority="3512" stopIfTrue="1">
      <formula>LEN(TRIM($X$55))=0</formula>
    </cfRule>
  </conditionalFormatting>
  <conditionalFormatting sqref="T56">
    <cfRule type="expression" dxfId="6517" priority="3513" stopIfTrue="1">
      <formula>LEN(TRIM($T$56))=0</formula>
    </cfRule>
  </conditionalFormatting>
  <conditionalFormatting sqref="U56">
    <cfRule type="expression" dxfId="6516" priority="3514" stopIfTrue="1">
      <formula>LEN(TRIM($U$56))=0</formula>
    </cfRule>
  </conditionalFormatting>
  <conditionalFormatting sqref="V56">
    <cfRule type="expression" dxfId="6515" priority="3515" stopIfTrue="1">
      <formula>LEN(TRIM($V$56))=0</formula>
    </cfRule>
  </conditionalFormatting>
  <conditionalFormatting sqref="W56">
    <cfRule type="expression" dxfId="6514" priority="3516" stopIfTrue="1">
      <formula>LEN(TRIM($W$56))=0</formula>
    </cfRule>
  </conditionalFormatting>
  <conditionalFormatting sqref="X56">
    <cfRule type="expression" dxfId="6513" priority="3517" stopIfTrue="1">
      <formula>LEN(TRIM($X$56))=0</formula>
    </cfRule>
  </conditionalFormatting>
  <conditionalFormatting sqref="T57">
    <cfRule type="expression" dxfId="6512" priority="3518" stopIfTrue="1">
      <formula>LEN(TRIM($T$57))=0</formula>
    </cfRule>
  </conditionalFormatting>
  <conditionalFormatting sqref="U57">
    <cfRule type="expression" dxfId="6511" priority="3519" stopIfTrue="1">
      <formula>LEN(TRIM($U$57))=0</formula>
    </cfRule>
  </conditionalFormatting>
  <conditionalFormatting sqref="V57">
    <cfRule type="expression" dxfId="6510" priority="3520" stopIfTrue="1">
      <formula>LEN(TRIM($V$57))=0</formula>
    </cfRule>
  </conditionalFormatting>
  <conditionalFormatting sqref="W57">
    <cfRule type="expression" dxfId="6509" priority="3521" stopIfTrue="1">
      <formula>LEN(TRIM($W$57))=0</formula>
    </cfRule>
  </conditionalFormatting>
  <conditionalFormatting sqref="X57">
    <cfRule type="expression" dxfId="6508" priority="3522" stopIfTrue="1">
      <formula>LEN(TRIM($X$57))=0</formula>
    </cfRule>
  </conditionalFormatting>
  <conditionalFormatting sqref="Z54">
    <cfRule type="expression" dxfId="6507" priority="3523" stopIfTrue="1">
      <formula>LEN(TRIM($Z$54))=0</formula>
    </cfRule>
  </conditionalFormatting>
  <conditionalFormatting sqref="Z55">
    <cfRule type="expression" dxfId="6506" priority="3524" stopIfTrue="1">
      <formula>LEN(TRIM($Z$55))=0</formula>
    </cfRule>
  </conditionalFormatting>
  <conditionalFormatting sqref="Z56">
    <cfRule type="expression" dxfId="6505" priority="3525" stopIfTrue="1">
      <formula>LEN(TRIM($Z$56))=0</formula>
    </cfRule>
  </conditionalFormatting>
  <conditionalFormatting sqref="Z57">
    <cfRule type="expression" dxfId="6504" priority="3526" stopIfTrue="1">
      <formula>LEN(TRIM($Z$57))=0</formula>
    </cfRule>
  </conditionalFormatting>
  <conditionalFormatting sqref="AH54">
    <cfRule type="expression" dxfId="6503" priority="3527" stopIfTrue="1">
      <formula>LEN(TRIM($AH$54))=0</formula>
    </cfRule>
  </conditionalFormatting>
  <conditionalFormatting sqref="AI54">
    <cfRule type="expression" dxfId="6502" priority="3528" stopIfTrue="1">
      <formula>LEN(TRIM($AI$54))=0</formula>
    </cfRule>
  </conditionalFormatting>
  <conditionalFormatting sqref="AJ54">
    <cfRule type="expression" dxfId="6501" priority="3529" stopIfTrue="1">
      <formula>LEN(TRIM($AJ$54))=0</formula>
    </cfRule>
  </conditionalFormatting>
  <conditionalFormatting sqref="AK54">
    <cfRule type="expression" dxfId="6500" priority="3530" stopIfTrue="1">
      <formula>LEN(TRIM($AK$54))=0</formula>
    </cfRule>
  </conditionalFormatting>
  <conditionalFormatting sqref="AL54">
    <cfRule type="expression" dxfId="6499" priority="3531" stopIfTrue="1">
      <formula>LEN(TRIM($AL$54))=0</formula>
    </cfRule>
  </conditionalFormatting>
  <conditionalFormatting sqref="AH55">
    <cfRule type="expression" dxfId="6498" priority="3532" stopIfTrue="1">
      <formula>LEN(TRIM($AH$55))=0</formula>
    </cfRule>
  </conditionalFormatting>
  <conditionalFormatting sqref="AI55">
    <cfRule type="expression" dxfId="6497" priority="3533" stopIfTrue="1">
      <formula>LEN(TRIM($AI$55))=0</formula>
    </cfRule>
  </conditionalFormatting>
  <conditionalFormatting sqref="AJ55">
    <cfRule type="expression" dxfId="6496" priority="3534" stopIfTrue="1">
      <formula>LEN(TRIM($AJ$55))=0</formula>
    </cfRule>
  </conditionalFormatting>
  <conditionalFormatting sqref="AK55">
    <cfRule type="expression" dxfId="6495" priority="3535" stopIfTrue="1">
      <formula>LEN(TRIM($AK$55))=0</formula>
    </cfRule>
  </conditionalFormatting>
  <conditionalFormatting sqref="AL55">
    <cfRule type="expression" dxfId="6494" priority="3536" stopIfTrue="1">
      <formula>LEN(TRIM($AL$55))=0</formula>
    </cfRule>
  </conditionalFormatting>
  <conditionalFormatting sqref="AH56">
    <cfRule type="expression" dxfId="6493" priority="3537" stopIfTrue="1">
      <formula>LEN(TRIM($AH$56))=0</formula>
    </cfRule>
  </conditionalFormatting>
  <conditionalFormatting sqref="AI56">
    <cfRule type="expression" dxfId="6492" priority="3538" stopIfTrue="1">
      <formula>LEN(TRIM($AI$56))=0</formula>
    </cfRule>
  </conditionalFormatting>
  <conditionalFormatting sqref="AJ56">
    <cfRule type="expression" dxfId="6491" priority="3539" stopIfTrue="1">
      <formula>LEN(TRIM($AJ$56))=0</formula>
    </cfRule>
  </conditionalFormatting>
  <conditionalFormatting sqref="AK56">
    <cfRule type="expression" dxfId="6490" priority="3540" stopIfTrue="1">
      <formula>LEN(TRIM($AK$56))=0</formula>
    </cfRule>
  </conditionalFormatting>
  <conditionalFormatting sqref="AL56">
    <cfRule type="expression" dxfId="6489" priority="3541" stopIfTrue="1">
      <formula>LEN(TRIM($AL$56))=0</formula>
    </cfRule>
  </conditionalFormatting>
  <conditionalFormatting sqref="AH57">
    <cfRule type="expression" dxfId="6488" priority="3542" stopIfTrue="1">
      <formula>LEN(TRIM($AH$57))=0</formula>
    </cfRule>
  </conditionalFormatting>
  <conditionalFormatting sqref="AI57">
    <cfRule type="expression" dxfId="6487" priority="3543" stopIfTrue="1">
      <formula>LEN(TRIM($AI$57))=0</formula>
    </cfRule>
  </conditionalFormatting>
  <conditionalFormatting sqref="AJ57">
    <cfRule type="expression" dxfId="6486" priority="3544" stopIfTrue="1">
      <formula>LEN(TRIM($AJ$57))=0</formula>
    </cfRule>
  </conditionalFormatting>
  <conditionalFormatting sqref="AK57">
    <cfRule type="expression" dxfId="6485" priority="3545" stopIfTrue="1">
      <formula>LEN(TRIM($AK$57))=0</formula>
    </cfRule>
  </conditionalFormatting>
  <conditionalFormatting sqref="AL57">
    <cfRule type="expression" dxfId="6484" priority="3546" stopIfTrue="1">
      <formula>LEN(TRIM($AL$57))=0</formula>
    </cfRule>
  </conditionalFormatting>
  <conditionalFormatting sqref="AN54">
    <cfRule type="expression" dxfId="6483" priority="3547" stopIfTrue="1">
      <formula>LEN(TRIM($AN$54))=0</formula>
    </cfRule>
  </conditionalFormatting>
  <conditionalFormatting sqref="AN55">
    <cfRule type="expression" dxfId="6482" priority="3548" stopIfTrue="1">
      <formula>LEN(TRIM($AN$55))=0</formula>
    </cfRule>
  </conditionalFormatting>
  <conditionalFormatting sqref="AN56">
    <cfRule type="expression" dxfId="6481" priority="3549" stopIfTrue="1">
      <formula>LEN(TRIM($AN$56))=0</formula>
    </cfRule>
  </conditionalFormatting>
  <conditionalFormatting sqref="AN57">
    <cfRule type="expression" dxfId="6480" priority="3550" stopIfTrue="1">
      <formula>LEN(TRIM($AN$57))=0</formula>
    </cfRule>
  </conditionalFormatting>
  <conditionalFormatting sqref="F61">
    <cfRule type="expression" dxfId="6479" priority="3551" stopIfTrue="1">
      <formula>LEN(TRIM($F$61))=0</formula>
    </cfRule>
  </conditionalFormatting>
  <conditionalFormatting sqref="G61">
    <cfRule type="expression" dxfId="6478" priority="3552" stopIfTrue="1">
      <formula>LEN(TRIM($G$61))=0</formula>
    </cfRule>
  </conditionalFormatting>
  <conditionalFormatting sqref="H61">
    <cfRule type="expression" dxfId="6477" priority="3553" stopIfTrue="1">
      <formula>LEN(TRIM($H$61))=0</formula>
    </cfRule>
  </conditionalFormatting>
  <conditionalFormatting sqref="I61">
    <cfRule type="expression" dxfId="6476" priority="3554" stopIfTrue="1">
      <formula>LEN(TRIM($I$61))=0</formula>
    </cfRule>
  </conditionalFormatting>
  <conditionalFormatting sqref="J61">
    <cfRule type="expression" dxfId="6475" priority="3555" stopIfTrue="1">
      <formula>LEN(TRIM($J$61))=0</formula>
    </cfRule>
  </conditionalFormatting>
  <conditionalFormatting sqref="L61">
    <cfRule type="expression" dxfId="6474" priority="3556" stopIfTrue="1">
      <formula>LEN(TRIM($L$61))=0</formula>
    </cfRule>
  </conditionalFormatting>
  <conditionalFormatting sqref="T61">
    <cfRule type="expression" dxfId="6473" priority="3557" stopIfTrue="1">
      <formula>LEN(TRIM($T$61))=0</formula>
    </cfRule>
  </conditionalFormatting>
  <conditionalFormatting sqref="U61">
    <cfRule type="expression" dxfId="6472" priority="3558" stopIfTrue="1">
      <formula>LEN(TRIM($U$61))=0</formula>
    </cfRule>
  </conditionalFormatting>
  <conditionalFormatting sqref="V61">
    <cfRule type="expression" dxfId="6471" priority="3559" stopIfTrue="1">
      <formula>LEN(TRIM($V$61))=0</formula>
    </cfRule>
  </conditionalFormatting>
  <conditionalFormatting sqref="W61">
    <cfRule type="expression" dxfId="6470" priority="3560" stopIfTrue="1">
      <formula>LEN(TRIM($W$61))=0</formula>
    </cfRule>
  </conditionalFormatting>
  <conditionalFormatting sqref="X61">
    <cfRule type="expression" dxfId="6469" priority="3561" stopIfTrue="1">
      <formula>LEN(TRIM($X$61))=0</formula>
    </cfRule>
  </conditionalFormatting>
  <conditionalFormatting sqref="Z61">
    <cfRule type="expression" dxfId="6468" priority="3562" stopIfTrue="1">
      <formula>LEN(TRIM($Z$61))=0</formula>
    </cfRule>
  </conditionalFormatting>
  <conditionalFormatting sqref="AH61">
    <cfRule type="expression" dxfId="6467" priority="3563" stopIfTrue="1">
      <formula>LEN(TRIM($AH$61))=0</formula>
    </cfRule>
  </conditionalFormatting>
  <conditionalFormatting sqref="AI61">
    <cfRule type="expression" dxfId="6466" priority="3564" stopIfTrue="1">
      <formula>LEN(TRIM($AI$61))=0</formula>
    </cfRule>
  </conditionalFormatting>
  <conditionalFormatting sqref="AJ61">
    <cfRule type="expression" dxfId="6465" priority="3565" stopIfTrue="1">
      <formula>LEN(TRIM($AJ$61))=0</formula>
    </cfRule>
  </conditionalFormatting>
  <conditionalFormatting sqref="AK61">
    <cfRule type="expression" dxfId="6464" priority="3566" stopIfTrue="1">
      <formula>LEN(TRIM($AK$61))=0</formula>
    </cfRule>
  </conditionalFormatting>
  <conditionalFormatting sqref="AL61">
    <cfRule type="expression" dxfId="6463" priority="3567" stopIfTrue="1">
      <formula>LEN(TRIM($AL$61))=0</formula>
    </cfRule>
  </conditionalFormatting>
  <conditionalFormatting sqref="AN61">
    <cfRule type="expression" dxfId="6462" priority="3568" stopIfTrue="1">
      <formula>LEN(TRIM($AN$61))=0</formula>
    </cfRule>
  </conditionalFormatting>
  <conditionalFormatting sqref="F63">
    <cfRule type="expression" dxfId="6461" priority="3569" stopIfTrue="1">
      <formula>LEN(TRIM($F$63))=0</formula>
    </cfRule>
  </conditionalFormatting>
  <conditionalFormatting sqref="G63">
    <cfRule type="expression" dxfId="6460" priority="3570" stopIfTrue="1">
      <formula>LEN(TRIM($G$63))=0</formula>
    </cfRule>
  </conditionalFormatting>
  <conditionalFormatting sqref="H63">
    <cfRule type="expression" dxfId="6459" priority="3571" stopIfTrue="1">
      <formula>LEN(TRIM($H$63))=0</formula>
    </cfRule>
  </conditionalFormatting>
  <conditionalFormatting sqref="I63">
    <cfRule type="expression" dxfId="6458" priority="3572" stopIfTrue="1">
      <formula>LEN(TRIM($I$63))=0</formula>
    </cfRule>
  </conditionalFormatting>
  <conditionalFormatting sqref="J63">
    <cfRule type="expression" dxfId="6457" priority="3573" stopIfTrue="1">
      <formula>LEN(TRIM($J$63))=0</formula>
    </cfRule>
  </conditionalFormatting>
  <conditionalFormatting sqref="F64">
    <cfRule type="expression" dxfId="6456" priority="3574" stopIfTrue="1">
      <formula>LEN(TRIM($F$64))=0</formula>
    </cfRule>
  </conditionalFormatting>
  <conditionalFormatting sqref="G64">
    <cfRule type="expression" dxfId="6455" priority="3575" stopIfTrue="1">
      <formula>LEN(TRIM($G$64))=0</formula>
    </cfRule>
  </conditionalFormatting>
  <conditionalFormatting sqref="H64">
    <cfRule type="expression" dxfId="6454" priority="3576" stopIfTrue="1">
      <formula>LEN(TRIM($H$64))=0</formula>
    </cfRule>
  </conditionalFormatting>
  <conditionalFormatting sqref="I64">
    <cfRule type="expression" dxfId="6453" priority="3577" stopIfTrue="1">
      <formula>LEN(TRIM($I$64))=0</formula>
    </cfRule>
  </conditionalFormatting>
  <conditionalFormatting sqref="J64">
    <cfRule type="expression" dxfId="6452" priority="3578" stopIfTrue="1">
      <formula>LEN(TRIM($J$64))=0</formula>
    </cfRule>
  </conditionalFormatting>
  <conditionalFormatting sqref="F65">
    <cfRule type="expression" dxfId="6451" priority="3579" stopIfTrue="1">
      <formula>LEN(TRIM($F$65))=0</formula>
    </cfRule>
  </conditionalFormatting>
  <conditionalFormatting sqref="G65">
    <cfRule type="expression" dxfId="6450" priority="3580" stopIfTrue="1">
      <formula>LEN(TRIM($G$65))=0</formula>
    </cfRule>
  </conditionalFormatting>
  <conditionalFormatting sqref="H65">
    <cfRule type="expression" dxfId="6449" priority="3581" stopIfTrue="1">
      <formula>LEN(TRIM($H$65))=0</formula>
    </cfRule>
  </conditionalFormatting>
  <conditionalFormatting sqref="I65">
    <cfRule type="expression" dxfId="6448" priority="3582" stopIfTrue="1">
      <formula>LEN(TRIM($I$65))=0</formula>
    </cfRule>
  </conditionalFormatting>
  <conditionalFormatting sqref="J65">
    <cfRule type="expression" dxfId="6447" priority="3583" stopIfTrue="1">
      <formula>LEN(TRIM($J$65))=0</formula>
    </cfRule>
  </conditionalFormatting>
  <conditionalFormatting sqref="F66">
    <cfRule type="expression" dxfId="6446" priority="3584" stopIfTrue="1">
      <formula>LEN(TRIM($F$66))=0</formula>
    </cfRule>
  </conditionalFormatting>
  <conditionalFormatting sqref="G66">
    <cfRule type="expression" dxfId="6445" priority="3585" stopIfTrue="1">
      <formula>LEN(TRIM($G$66))=0</formula>
    </cfRule>
  </conditionalFormatting>
  <conditionalFormatting sqref="H66">
    <cfRule type="expression" dxfId="6444" priority="3586" stopIfTrue="1">
      <formula>LEN(TRIM($H$66))=0</formula>
    </cfRule>
  </conditionalFormatting>
  <conditionalFormatting sqref="I66">
    <cfRule type="expression" dxfId="6443" priority="3587" stopIfTrue="1">
      <formula>LEN(TRIM($I$66))=0</formula>
    </cfRule>
  </conditionalFormatting>
  <conditionalFormatting sqref="J66">
    <cfRule type="expression" dxfId="6442" priority="3588" stopIfTrue="1">
      <formula>LEN(TRIM($J$66))=0</formula>
    </cfRule>
  </conditionalFormatting>
  <conditionalFormatting sqref="L63">
    <cfRule type="expression" dxfId="6441" priority="3589" stopIfTrue="1">
      <formula>LEN(TRIM($L$63))=0</formula>
    </cfRule>
  </conditionalFormatting>
  <conditionalFormatting sqref="L64">
    <cfRule type="expression" dxfId="6440" priority="3590" stopIfTrue="1">
      <formula>LEN(TRIM($L$64))=0</formula>
    </cfRule>
  </conditionalFormatting>
  <conditionalFormatting sqref="L65">
    <cfRule type="expression" dxfId="6439" priority="3591" stopIfTrue="1">
      <formula>LEN(TRIM($L$65))=0</formula>
    </cfRule>
  </conditionalFormatting>
  <conditionalFormatting sqref="L66">
    <cfRule type="expression" dxfId="6438" priority="3592" stopIfTrue="1">
      <formula>LEN(TRIM($L$66))=0</formula>
    </cfRule>
  </conditionalFormatting>
  <conditionalFormatting sqref="AH63">
    <cfRule type="expression" dxfId="6437" priority="3593" stopIfTrue="1">
      <formula>LEN(TRIM($AH$63))=0</formula>
    </cfRule>
  </conditionalFormatting>
  <conditionalFormatting sqref="AI63">
    <cfRule type="expression" dxfId="6436" priority="3594" stopIfTrue="1">
      <formula>LEN(TRIM($AI$63))=0</formula>
    </cfRule>
  </conditionalFormatting>
  <conditionalFormatting sqref="AJ63">
    <cfRule type="expression" dxfId="6435" priority="3595" stopIfTrue="1">
      <formula>LEN(TRIM($AJ$63))=0</formula>
    </cfRule>
  </conditionalFormatting>
  <conditionalFormatting sqref="AK63">
    <cfRule type="expression" dxfId="6434" priority="3596" stopIfTrue="1">
      <formula>LEN(TRIM($AK$63))=0</formula>
    </cfRule>
  </conditionalFormatting>
  <conditionalFormatting sqref="AL63">
    <cfRule type="expression" dxfId="6433" priority="3597" stopIfTrue="1">
      <formula>LEN(TRIM($AL$63))=0</formula>
    </cfRule>
  </conditionalFormatting>
  <conditionalFormatting sqref="AH64">
    <cfRule type="expression" dxfId="6432" priority="3598" stopIfTrue="1">
      <formula>LEN(TRIM($AH$64))=0</formula>
    </cfRule>
  </conditionalFormatting>
  <conditionalFormatting sqref="AI64">
    <cfRule type="expression" dxfId="6431" priority="3599" stopIfTrue="1">
      <formula>LEN(TRIM($AI$64))=0</formula>
    </cfRule>
  </conditionalFormatting>
  <conditionalFormatting sqref="AJ64">
    <cfRule type="expression" dxfId="6430" priority="3600" stopIfTrue="1">
      <formula>LEN(TRIM($AJ$64))=0</formula>
    </cfRule>
  </conditionalFormatting>
  <conditionalFormatting sqref="AK64">
    <cfRule type="expression" dxfId="6429" priority="3601" stopIfTrue="1">
      <formula>LEN(TRIM($AK$64))=0</formula>
    </cfRule>
  </conditionalFormatting>
  <conditionalFormatting sqref="AL64">
    <cfRule type="expression" dxfId="6428" priority="3602" stopIfTrue="1">
      <formula>LEN(TRIM($AL$64))=0</formula>
    </cfRule>
  </conditionalFormatting>
  <conditionalFormatting sqref="AH65">
    <cfRule type="expression" dxfId="6427" priority="3603" stopIfTrue="1">
      <formula>LEN(TRIM($AH$65))=0</formula>
    </cfRule>
  </conditionalFormatting>
  <conditionalFormatting sqref="AI65">
    <cfRule type="expression" dxfId="6426" priority="3604" stopIfTrue="1">
      <formula>LEN(TRIM($AI$65))=0</formula>
    </cfRule>
  </conditionalFormatting>
  <conditionalFormatting sqref="AJ65">
    <cfRule type="expression" dxfId="6425" priority="3605" stopIfTrue="1">
      <formula>LEN(TRIM($AJ$65))=0</formula>
    </cfRule>
  </conditionalFormatting>
  <conditionalFormatting sqref="AK65">
    <cfRule type="expression" dxfId="6424" priority="3606" stopIfTrue="1">
      <formula>LEN(TRIM($AK$65))=0</formula>
    </cfRule>
  </conditionalFormatting>
  <conditionalFormatting sqref="AL65">
    <cfRule type="expression" dxfId="6423" priority="3607" stopIfTrue="1">
      <formula>LEN(TRIM($AL$65))=0</formula>
    </cfRule>
  </conditionalFormatting>
  <conditionalFormatting sqref="AH66">
    <cfRule type="expression" dxfId="6422" priority="3608" stopIfTrue="1">
      <formula>LEN(TRIM($AH$66))=0</formula>
    </cfRule>
  </conditionalFormatting>
  <conditionalFormatting sqref="AI66">
    <cfRule type="expression" dxfId="6421" priority="3609" stopIfTrue="1">
      <formula>LEN(TRIM($AI$66))=0</formula>
    </cfRule>
  </conditionalFormatting>
  <conditionalFormatting sqref="AJ66">
    <cfRule type="expression" dxfId="6420" priority="3610" stopIfTrue="1">
      <formula>LEN(TRIM($AJ$66))=0</formula>
    </cfRule>
  </conditionalFormatting>
  <conditionalFormatting sqref="AK66">
    <cfRule type="expression" dxfId="6419" priority="3611" stopIfTrue="1">
      <formula>LEN(TRIM($AK$66))=0</formula>
    </cfRule>
  </conditionalFormatting>
  <conditionalFormatting sqref="AL66">
    <cfRule type="expression" dxfId="6418" priority="3612" stopIfTrue="1">
      <formula>LEN(TRIM($AL$66))=0</formula>
    </cfRule>
  </conditionalFormatting>
  <conditionalFormatting sqref="AN63">
    <cfRule type="expression" dxfId="6417" priority="3613" stopIfTrue="1">
      <formula>LEN(TRIM($AN$63))=0</formula>
    </cfRule>
  </conditionalFormatting>
  <conditionalFormatting sqref="AN64">
    <cfRule type="expression" dxfId="6416" priority="3614" stopIfTrue="1">
      <formula>LEN(TRIM($AN$64))=0</formula>
    </cfRule>
  </conditionalFormatting>
  <conditionalFormatting sqref="AN65">
    <cfRule type="expression" dxfId="6415" priority="3615" stopIfTrue="1">
      <formula>LEN(TRIM($AN$65))=0</formula>
    </cfRule>
  </conditionalFormatting>
  <conditionalFormatting sqref="AN66">
    <cfRule type="expression" dxfId="6414" priority="3616" stopIfTrue="1">
      <formula>LEN(TRIM($AN$66))=0</formula>
    </cfRule>
  </conditionalFormatting>
  <conditionalFormatting sqref="T63">
    <cfRule type="expression" dxfId="6413" priority="3617" stopIfTrue="1">
      <formula>LEN(TRIM($T$63))=0</formula>
    </cfRule>
  </conditionalFormatting>
  <conditionalFormatting sqref="U63">
    <cfRule type="expression" dxfId="6412" priority="3618" stopIfTrue="1">
      <formula>LEN(TRIM($U$63))=0</formula>
    </cfRule>
  </conditionalFormatting>
  <conditionalFormatting sqref="V63">
    <cfRule type="expression" dxfId="6411" priority="3619" stopIfTrue="1">
      <formula>LEN(TRIM($V$63))=0</formula>
    </cfRule>
  </conditionalFormatting>
  <conditionalFormatting sqref="W63">
    <cfRule type="expression" dxfId="6410" priority="3620" stopIfTrue="1">
      <formula>LEN(TRIM($W$63))=0</formula>
    </cfRule>
  </conditionalFormatting>
  <conditionalFormatting sqref="X63">
    <cfRule type="expression" dxfId="6409" priority="3621" stopIfTrue="1">
      <formula>LEN(TRIM($X$63))=0</formula>
    </cfRule>
  </conditionalFormatting>
  <conditionalFormatting sqref="T64">
    <cfRule type="expression" dxfId="6408" priority="3622" stopIfTrue="1">
      <formula>LEN(TRIM($T$64))=0</formula>
    </cfRule>
  </conditionalFormatting>
  <conditionalFormatting sqref="U64">
    <cfRule type="expression" dxfId="6407" priority="3623" stopIfTrue="1">
      <formula>LEN(TRIM($U$64))=0</formula>
    </cfRule>
  </conditionalFormatting>
  <conditionalFormatting sqref="V64">
    <cfRule type="expression" dxfId="6406" priority="3624" stopIfTrue="1">
      <formula>LEN(TRIM($V$64))=0</formula>
    </cfRule>
  </conditionalFormatting>
  <conditionalFormatting sqref="W64">
    <cfRule type="expression" dxfId="6405" priority="3625" stopIfTrue="1">
      <formula>LEN(TRIM($W$64))=0</formula>
    </cfRule>
  </conditionalFormatting>
  <conditionalFormatting sqref="X64">
    <cfRule type="expression" dxfId="6404" priority="3626" stopIfTrue="1">
      <formula>LEN(TRIM($X$64))=0</formula>
    </cfRule>
  </conditionalFormatting>
  <conditionalFormatting sqref="T65">
    <cfRule type="expression" dxfId="6403" priority="3627" stopIfTrue="1">
      <formula>LEN(TRIM($T$65))=0</formula>
    </cfRule>
  </conditionalFormatting>
  <conditionalFormatting sqref="U65">
    <cfRule type="expression" dxfId="6402" priority="3628" stopIfTrue="1">
      <formula>LEN(TRIM($U$65))=0</formula>
    </cfRule>
  </conditionalFormatting>
  <conditionalFormatting sqref="V65">
    <cfRule type="expression" dxfId="6401" priority="3629" stopIfTrue="1">
      <formula>LEN(TRIM($V$65))=0</formula>
    </cfRule>
  </conditionalFormatting>
  <conditionalFormatting sqref="W65">
    <cfRule type="expression" dxfId="6400" priority="3630" stopIfTrue="1">
      <formula>LEN(TRIM($W$65))=0</formula>
    </cfRule>
  </conditionalFormatting>
  <conditionalFormatting sqref="X65">
    <cfRule type="expression" dxfId="6399" priority="3631" stopIfTrue="1">
      <formula>LEN(TRIM($X$65))=0</formula>
    </cfRule>
  </conditionalFormatting>
  <conditionalFormatting sqref="T66">
    <cfRule type="expression" dxfId="6398" priority="3632" stopIfTrue="1">
      <formula>LEN(TRIM($T$66))=0</formula>
    </cfRule>
  </conditionalFormatting>
  <conditionalFormatting sqref="U66">
    <cfRule type="expression" dxfId="6397" priority="3633" stopIfTrue="1">
      <formula>LEN(TRIM($U$66))=0</formula>
    </cfRule>
  </conditionalFormatting>
  <conditionalFormatting sqref="V66">
    <cfRule type="expression" dxfId="6396" priority="3634" stopIfTrue="1">
      <formula>LEN(TRIM($V$66))=0</formula>
    </cfRule>
  </conditionalFormatting>
  <conditionalFormatting sqref="W66">
    <cfRule type="expression" dxfId="6395" priority="3635" stopIfTrue="1">
      <formula>LEN(TRIM($W$66))=0</formula>
    </cfRule>
  </conditionalFormatting>
  <conditionalFormatting sqref="X66">
    <cfRule type="expression" dxfId="6394" priority="3636" stopIfTrue="1">
      <formula>LEN(TRIM($X$66))=0</formula>
    </cfRule>
  </conditionalFormatting>
  <conditionalFormatting sqref="T67">
    <cfRule type="expression" dxfId="6393" priority="3637" stopIfTrue="1">
      <formula>LEN(TRIM($T$67))=0</formula>
    </cfRule>
  </conditionalFormatting>
  <conditionalFormatting sqref="U67">
    <cfRule type="expression" dxfId="6392" priority="3638" stopIfTrue="1">
      <formula>LEN(TRIM($U$67))=0</formula>
    </cfRule>
  </conditionalFormatting>
  <conditionalFormatting sqref="V67">
    <cfRule type="expression" dxfId="6391" priority="3639" stopIfTrue="1">
      <formula>LEN(TRIM($V$67))=0</formula>
    </cfRule>
  </conditionalFormatting>
  <conditionalFormatting sqref="W67">
    <cfRule type="expression" dxfId="6390" priority="3640" stopIfTrue="1">
      <formula>LEN(TRIM($W$67))=0</formula>
    </cfRule>
  </conditionalFormatting>
  <conditionalFormatting sqref="X67">
    <cfRule type="expression" dxfId="6389" priority="3641" stopIfTrue="1">
      <formula>LEN(TRIM($X$67))=0</formula>
    </cfRule>
  </conditionalFormatting>
  <conditionalFormatting sqref="Z63">
    <cfRule type="expression" dxfId="6388" priority="3642" stopIfTrue="1">
      <formula>LEN(TRIM($Z$63))=0</formula>
    </cfRule>
  </conditionalFormatting>
  <conditionalFormatting sqref="Z64">
    <cfRule type="expression" dxfId="6387" priority="3643" stopIfTrue="1">
      <formula>LEN(TRIM($Z$64))=0</formula>
    </cfRule>
  </conditionalFormatting>
  <conditionalFormatting sqref="Z65">
    <cfRule type="expression" dxfId="6386" priority="3644" stopIfTrue="1">
      <formula>LEN(TRIM($Z$65))=0</formula>
    </cfRule>
  </conditionalFormatting>
  <conditionalFormatting sqref="Z66">
    <cfRule type="expression" dxfId="6385" priority="3645" stopIfTrue="1">
      <formula>LEN(TRIM($Z$66))=0</formula>
    </cfRule>
  </conditionalFormatting>
  <conditionalFormatting sqref="Z67">
    <cfRule type="expression" dxfId="6384" priority="3646" stopIfTrue="1">
      <formula>LEN(TRIM($Z$67))=0</formula>
    </cfRule>
  </conditionalFormatting>
  <conditionalFormatting sqref="F69">
    <cfRule type="expression" dxfId="6383" priority="3647" stopIfTrue="1">
      <formula>LEN(TRIM($F$69))=0</formula>
    </cfRule>
  </conditionalFormatting>
  <conditionalFormatting sqref="G69">
    <cfRule type="expression" dxfId="6382" priority="3648" stopIfTrue="1">
      <formula>LEN(TRIM($G$69))=0</formula>
    </cfRule>
  </conditionalFormatting>
  <conditionalFormatting sqref="H69">
    <cfRule type="expression" dxfId="6381" priority="3649" stopIfTrue="1">
      <formula>LEN(TRIM($H$69))=0</formula>
    </cfRule>
  </conditionalFormatting>
  <conditionalFormatting sqref="I69">
    <cfRule type="expression" dxfId="6380" priority="3650" stopIfTrue="1">
      <formula>LEN(TRIM($I$69))=0</formula>
    </cfRule>
  </conditionalFormatting>
  <conditionalFormatting sqref="J69">
    <cfRule type="expression" dxfId="6379" priority="3651" stopIfTrue="1">
      <formula>LEN(TRIM($J$69))=0</formula>
    </cfRule>
  </conditionalFormatting>
  <conditionalFormatting sqref="F70">
    <cfRule type="expression" dxfId="6378" priority="3652" stopIfTrue="1">
      <formula>LEN(TRIM($F$70))=0</formula>
    </cfRule>
  </conditionalFormatting>
  <conditionalFormatting sqref="G70">
    <cfRule type="expression" dxfId="6377" priority="3653" stopIfTrue="1">
      <formula>LEN(TRIM($G$70))=0</formula>
    </cfRule>
  </conditionalFormatting>
  <conditionalFormatting sqref="H70">
    <cfRule type="expression" dxfId="6376" priority="3654" stopIfTrue="1">
      <formula>LEN(TRIM($H$70))=0</formula>
    </cfRule>
  </conditionalFormatting>
  <conditionalFormatting sqref="I70">
    <cfRule type="expression" dxfId="6375" priority="3655" stopIfTrue="1">
      <formula>LEN(TRIM($I$70))=0</formula>
    </cfRule>
  </conditionalFormatting>
  <conditionalFormatting sqref="J70">
    <cfRule type="expression" dxfId="6374" priority="3656" stopIfTrue="1">
      <formula>LEN(TRIM($J$70))=0</formula>
    </cfRule>
  </conditionalFormatting>
  <conditionalFormatting sqref="L69">
    <cfRule type="expression" dxfId="6373" priority="3657" stopIfTrue="1">
      <formula>LEN(TRIM($L$69))=0</formula>
    </cfRule>
  </conditionalFormatting>
  <conditionalFormatting sqref="L70">
    <cfRule type="expression" dxfId="6372" priority="3658" stopIfTrue="1">
      <formula>LEN(TRIM($L$70))=0</formula>
    </cfRule>
  </conditionalFormatting>
  <conditionalFormatting sqref="T69">
    <cfRule type="expression" dxfId="6371" priority="3659" stopIfTrue="1">
      <formula>LEN(TRIM($T$69))=0</formula>
    </cfRule>
  </conditionalFormatting>
  <conditionalFormatting sqref="U69">
    <cfRule type="expression" dxfId="6370" priority="3660" stopIfTrue="1">
      <formula>LEN(TRIM($U$69))=0</formula>
    </cfRule>
  </conditionalFormatting>
  <conditionalFormatting sqref="V69">
    <cfRule type="expression" dxfId="6369" priority="3661" stopIfTrue="1">
      <formula>LEN(TRIM($V$69))=0</formula>
    </cfRule>
  </conditionalFormatting>
  <conditionalFormatting sqref="W69">
    <cfRule type="expression" dxfId="6368" priority="3662" stopIfTrue="1">
      <formula>LEN(TRIM($W$69))=0</formula>
    </cfRule>
  </conditionalFormatting>
  <conditionalFormatting sqref="X69">
    <cfRule type="expression" dxfId="6367" priority="3663" stopIfTrue="1">
      <formula>LEN(TRIM($X$69))=0</formula>
    </cfRule>
  </conditionalFormatting>
  <conditionalFormatting sqref="T70">
    <cfRule type="expression" dxfId="6366" priority="3664" stopIfTrue="1">
      <formula>LEN(TRIM($T$70))=0</formula>
    </cfRule>
  </conditionalFormatting>
  <conditionalFormatting sqref="U70">
    <cfRule type="expression" dxfId="6365" priority="3665" stopIfTrue="1">
      <formula>LEN(TRIM($U$70))=0</formula>
    </cfRule>
  </conditionalFormatting>
  <conditionalFormatting sqref="V70">
    <cfRule type="expression" dxfId="6364" priority="3666" stopIfTrue="1">
      <formula>LEN(TRIM($V$70))=0</formula>
    </cfRule>
  </conditionalFormatting>
  <conditionalFormatting sqref="W70">
    <cfRule type="expression" dxfId="6363" priority="3667" stopIfTrue="1">
      <formula>LEN(TRIM($W$70))=0</formula>
    </cfRule>
  </conditionalFormatting>
  <conditionalFormatting sqref="X70">
    <cfRule type="expression" dxfId="6362" priority="3668" stopIfTrue="1">
      <formula>LEN(TRIM($X$70))=0</formula>
    </cfRule>
  </conditionalFormatting>
  <conditionalFormatting sqref="Z69">
    <cfRule type="expression" dxfId="6361" priority="3669" stopIfTrue="1">
      <formula>LEN(TRIM($Z$69))=0</formula>
    </cfRule>
  </conditionalFormatting>
  <conditionalFormatting sqref="Z70">
    <cfRule type="expression" dxfId="6360" priority="3670" stopIfTrue="1">
      <formula>LEN(TRIM($Z$70))=0</formula>
    </cfRule>
  </conditionalFormatting>
  <conditionalFormatting sqref="AH69">
    <cfRule type="expression" dxfId="6359" priority="3671" stopIfTrue="1">
      <formula>LEN(TRIM($AH$69))=0</formula>
    </cfRule>
  </conditionalFormatting>
  <conditionalFormatting sqref="AI69">
    <cfRule type="expression" dxfId="6358" priority="3672" stopIfTrue="1">
      <formula>LEN(TRIM($AI$69))=0</formula>
    </cfRule>
  </conditionalFormatting>
  <conditionalFormatting sqref="AJ69">
    <cfRule type="expression" dxfId="6357" priority="3673" stopIfTrue="1">
      <formula>LEN(TRIM($AJ$69))=0</formula>
    </cfRule>
  </conditionalFormatting>
  <conditionalFormatting sqref="AK69">
    <cfRule type="expression" dxfId="6356" priority="3674" stopIfTrue="1">
      <formula>LEN(TRIM($AK$69))=0</formula>
    </cfRule>
  </conditionalFormatting>
  <conditionalFormatting sqref="AL69">
    <cfRule type="expression" dxfId="6355" priority="3675" stopIfTrue="1">
      <formula>LEN(TRIM($AL$69))=0</formula>
    </cfRule>
  </conditionalFormatting>
  <conditionalFormatting sqref="AH70">
    <cfRule type="expression" dxfId="6354" priority="3676" stopIfTrue="1">
      <formula>LEN(TRIM($AH$70))=0</formula>
    </cfRule>
  </conditionalFormatting>
  <conditionalFormatting sqref="AI70">
    <cfRule type="expression" dxfId="6353" priority="3677" stopIfTrue="1">
      <formula>LEN(TRIM($AI$70))=0</formula>
    </cfRule>
  </conditionalFormatting>
  <conditionalFormatting sqref="AJ70">
    <cfRule type="expression" dxfId="6352" priority="3678" stopIfTrue="1">
      <formula>LEN(TRIM($AJ$70))=0</formula>
    </cfRule>
  </conditionalFormatting>
  <conditionalFormatting sqref="AK70">
    <cfRule type="expression" dxfId="6351" priority="3679" stopIfTrue="1">
      <formula>LEN(TRIM($AK$70))=0</formula>
    </cfRule>
  </conditionalFormatting>
  <conditionalFormatting sqref="AL70">
    <cfRule type="expression" dxfId="6350" priority="3680" stopIfTrue="1">
      <formula>LEN(TRIM($AL$70))=0</formula>
    </cfRule>
  </conditionalFormatting>
  <conditionalFormatting sqref="AN69">
    <cfRule type="expression" dxfId="6349" priority="3681" stopIfTrue="1">
      <formula>LEN(TRIM($AN$69))=0</formula>
    </cfRule>
  </conditionalFormatting>
  <conditionalFormatting sqref="AN70">
    <cfRule type="expression" dxfId="6348" priority="3682" stopIfTrue="1">
      <formula>LEN(TRIM($AN$70))=0</formula>
    </cfRule>
  </conditionalFormatting>
  <conditionalFormatting sqref="F72">
    <cfRule type="expression" dxfId="6347" priority="3683" stopIfTrue="1">
      <formula>LEN(TRIM($F$72))=0</formula>
    </cfRule>
  </conditionalFormatting>
  <conditionalFormatting sqref="G72">
    <cfRule type="expression" dxfId="6346" priority="3684" stopIfTrue="1">
      <formula>LEN(TRIM($G$72))=0</formula>
    </cfRule>
  </conditionalFormatting>
  <conditionalFormatting sqref="H72">
    <cfRule type="expression" dxfId="6345" priority="3685" stopIfTrue="1">
      <formula>LEN(TRIM($H$72))=0</formula>
    </cfRule>
  </conditionalFormatting>
  <conditionalFormatting sqref="I72">
    <cfRule type="expression" dxfId="6344" priority="3686" stopIfTrue="1">
      <formula>LEN(TRIM($I$72))=0</formula>
    </cfRule>
  </conditionalFormatting>
  <conditionalFormatting sqref="J72">
    <cfRule type="expression" dxfId="6343" priority="3687" stopIfTrue="1">
      <formula>LEN(TRIM($J$72))=0</formula>
    </cfRule>
  </conditionalFormatting>
  <conditionalFormatting sqref="L72">
    <cfRule type="expression" dxfId="6342" priority="3688" stopIfTrue="1">
      <formula>LEN(TRIM($L$72))=0</formula>
    </cfRule>
  </conditionalFormatting>
  <conditionalFormatting sqref="T72">
    <cfRule type="expression" dxfId="6341" priority="3689" stopIfTrue="1">
      <formula>LEN(TRIM($T$72))=0</formula>
    </cfRule>
  </conditionalFormatting>
  <conditionalFormatting sqref="U72">
    <cfRule type="expression" dxfId="6340" priority="3690" stopIfTrue="1">
      <formula>LEN(TRIM($U$72))=0</formula>
    </cfRule>
  </conditionalFormatting>
  <conditionalFormatting sqref="V72">
    <cfRule type="expression" dxfId="6339" priority="3691" stopIfTrue="1">
      <formula>LEN(TRIM($V$72))=0</formula>
    </cfRule>
  </conditionalFormatting>
  <conditionalFormatting sqref="W72">
    <cfRule type="expression" dxfId="6338" priority="3692" stopIfTrue="1">
      <formula>LEN(TRIM($W$72))=0</formula>
    </cfRule>
  </conditionalFormatting>
  <conditionalFormatting sqref="X72">
    <cfRule type="expression" dxfId="6337" priority="3693" stopIfTrue="1">
      <formula>LEN(TRIM($X$72))=0</formula>
    </cfRule>
  </conditionalFormatting>
  <conditionalFormatting sqref="Z72">
    <cfRule type="expression" dxfId="6336" priority="3694" stopIfTrue="1">
      <formula>LEN(TRIM($Z$72))=0</formula>
    </cfRule>
  </conditionalFormatting>
  <conditionalFormatting sqref="AH72">
    <cfRule type="expression" dxfId="6335" priority="3695" stopIfTrue="1">
      <formula>LEN(TRIM($AH$72))=0</formula>
    </cfRule>
  </conditionalFormatting>
  <conditionalFormatting sqref="AI72">
    <cfRule type="expression" dxfId="6334" priority="3696" stopIfTrue="1">
      <formula>LEN(TRIM($AI$72))=0</formula>
    </cfRule>
  </conditionalFormatting>
  <conditionalFormatting sqref="AJ72">
    <cfRule type="expression" dxfId="6333" priority="3697" stopIfTrue="1">
      <formula>LEN(TRIM($AJ$72))=0</formula>
    </cfRule>
  </conditionalFormatting>
  <conditionalFormatting sqref="AK72">
    <cfRule type="expression" dxfId="6332" priority="3698" stopIfTrue="1">
      <formula>LEN(TRIM($AK$72))=0</formula>
    </cfRule>
  </conditionalFormatting>
  <conditionalFormatting sqref="AL72">
    <cfRule type="expression" dxfId="6331" priority="3699" stopIfTrue="1">
      <formula>LEN(TRIM($AL$72))=0</formula>
    </cfRule>
  </conditionalFormatting>
  <conditionalFormatting sqref="AN72">
    <cfRule type="expression" dxfId="6330" priority="3700" stopIfTrue="1">
      <formula>LEN(TRIM($AN$72))=0</formula>
    </cfRule>
  </conditionalFormatting>
  <conditionalFormatting sqref="F95">
    <cfRule type="expression" dxfId="6329" priority="3701" stopIfTrue="1">
      <formula>LEN(TRIM($F$95))=0</formula>
    </cfRule>
  </conditionalFormatting>
  <conditionalFormatting sqref="G95">
    <cfRule type="expression" dxfId="6328" priority="3702" stopIfTrue="1">
      <formula>LEN(TRIM($G$95))=0</formula>
    </cfRule>
  </conditionalFormatting>
  <conditionalFormatting sqref="H95">
    <cfRule type="expression" dxfId="6327" priority="3703" stopIfTrue="1">
      <formula>LEN(TRIM($H$95))=0</formula>
    </cfRule>
  </conditionalFormatting>
  <conditionalFormatting sqref="I95">
    <cfRule type="expression" dxfId="6326" priority="3704" stopIfTrue="1">
      <formula>LEN(TRIM($I$95))=0</formula>
    </cfRule>
  </conditionalFormatting>
  <conditionalFormatting sqref="J95">
    <cfRule type="expression" dxfId="6325" priority="3705" stopIfTrue="1">
      <formula>LEN(TRIM($J$95))=0</formula>
    </cfRule>
  </conditionalFormatting>
  <conditionalFormatting sqref="F96">
    <cfRule type="expression" dxfId="6324" priority="3706" stopIfTrue="1">
      <formula>LEN(TRIM($F$96))=0</formula>
    </cfRule>
  </conditionalFormatting>
  <conditionalFormatting sqref="G96">
    <cfRule type="expression" dxfId="6323" priority="3707" stopIfTrue="1">
      <formula>LEN(TRIM($G$96))=0</formula>
    </cfRule>
  </conditionalFormatting>
  <conditionalFormatting sqref="H96">
    <cfRule type="expression" dxfId="6322" priority="3708" stopIfTrue="1">
      <formula>LEN(TRIM($H$96))=0</formula>
    </cfRule>
  </conditionalFormatting>
  <conditionalFormatting sqref="I96">
    <cfRule type="expression" dxfId="6321" priority="3709" stopIfTrue="1">
      <formula>LEN(TRIM($I$96))=0</formula>
    </cfRule>
  </conditionalFormatting>
  <conditionalFormatting sqref="J96">
    <cfRule type="expression" dxfId="6320" priority="3710" stopIfTrue="1">
      <formula>LEN(TRIM($J$96))=0</formula>
    </cfRule>
  </conditionalFormatting>
  <conditionalFormatting sqref="F97">
    <cfRule type="expression" dxfId="6319" priority="3711" stopIfTrue="1">
      <formula>LEN(TRIM($F$97))=0</formula>
    </cfRule>
  </conditionalFormatting>
  <conditionalFormatting sqref="G97">
    <cfRule type="expression" dxfId="6318" priority="3712" stopIfTrue="1">
      <formula>LEN(TRIM($G$97))=0</formula>
    </cfRule>
  </conditionalFormatting>
  <conditionalFormatting sqref="H97">
    <cfRule type="expression" dxfId="6317" priority="3713" stopIfTrue="1">
      <formula>LEN(TRIM($H$97))=0</formula>
    </cfRule>
  </conditionalFormatting>
  <conditionalFormatting sqref="I97">
    <cfRule type="expression" dxfId="6316" priority="3714" stopIfTrue="1">
      <formula>LEN(TRIM($I$97))=0</formula>
    </cfRule>
  </conditionalFormatting>
  <conditionalFormatting sqref="J97">
    <cfRule type="expression" dxfId="6315" priority="3715" stopIfTrue="1">
      <formula>LEN(TRIM($J$97))=0</formula>
    </cfRule>
  </conditionalFormatting>
  <conditionalFormatting sqref="F98">
    <cfRule type="expression" dxfId="6314" priority="3716" stopIfTrue="1">
      <formula>LEN(TRIM($F$98))=0</formula>
    </cfRule>
  </conditionalFormatting>
  <conditionalFormatting sqref="G98">
    <cfRule type="expression" dxfId="6313" priority="3717" stopIfTrue="1">
      <formula>LEN(TRIM($G$98))=0</formula>
    </cfRule>
  </conditionalFormatting>
  <conditionalFormatting sqref="H98">
    <cfRule type="expression" dxfId="6312" priority="3718" stopIfTrue="1">
      <formula>LEN(TRIM($H$98))=0</formula>
    </cfRule>
  </conditionalFormatting>
  <conditionalFormatting sqref="I98">
    <cfRule type="expression" dxfId="6311" priority="3719" stopIfTrue="1">
      <formula>LEN(TRIM($I$98))=0</formula>
    </cfRule>
  </conditionalFormatting>
  <conditionalFormatting sqref="J98">
    <cfRule type="expression" dxfId="6310" priority="3720" stopIfTrue="1">
      <formula>LEN(TRIM($J$98))=0</formula>
    </cfRule>
  </conditionalFormatting>
  <conditionalFormatting sqref="L95">
    <cfRule type="expression" dxfId="6309" priority="3721" stopIfTrue="1">
      <formula>LEN(TRIM($L$95))=0</formula>
    </cfRule>
  </conditionalFormatting>
  <conditionalFormatting sqref="L96">
    <cfRule type="expression" dxfId="6308" priority="3722" stopIfTrue="1">
      <formula>LEN(TRIM($L$96))=0</formula>
    </cfRule>
  </conditionalFormatting>
  <conditionalFormatting sqref="L97">
    <cfRule type="expression" dxfId="6307" priority="3723" stopIfTrue="1">
      <formula>LEN(TRIM($L$97))=0</formula>
    </cfRule>
  </conditionalFormatting>
  <conditionalFormatting sqref="L98">
    <cfRule type="expression" dxfId="6306" priority="3724" stopIfTrue="1">
      <formula>LEN(TRIM($L$98))=0</formula>
    </cfRule>
  </conditionalFormatting>
  <conditionalFormatting sqref="AH95">
    <cfRule type="expression" dxfId="6305" priority="3725" stopIfTrue="1">
      <formula>LEN(TRIM($AH$95))=0</formula>
    </cfRule>
  </conditionalFormatting>
  <conditionalFormatting sqref="AI95">
    <cfRule type="expression" dxfId="6304" priority="3726" stopIfTrue="1">
      <formula>LEN(TRIM($AI$95))=0</formula>
    </cfRule>
  </conditionalFormatting>
  <conditionalFormatting sqref="AJ95">
    <cfRule type="expression" dxfId="6303" priority="3727" stopIfTrue="1">
      <formula>LEN(TRIM($AJ$95))=0</formula>
    </cfRule>
  </conditionalFormatting>
  <conditionalFormatting sqref="AK95">
    <cfRule type="expression" dxfId="6302" priority="3728" stopIfTrue="1">
      <formula>LEN(TRIM($AK$95))=0</formula>
    </cfRule>
  </conditionalFormatting>
  <conditionalFormatting sqref="AL95">
    <cfRule type="expression" dxfId="6301" priority="3729" stopIfTrue="1">
      <formula>LEN(TRIM($AL$95))=0</formula>
    </cfRule>
  </conditionalFormatting>
  <conditionalFormatting sqref="AH96">
    <cfRule type="expression" dxfId="6300" priority="3730" stopIfTrue="1">
      <formula>LEN(TRIM($AH$96))=0</formula>
    </cfRule>
  </conditionalFormatting>
  <conditionalFormatting sqref="AI96">
    <cfRule type="expression" dxfId="6299" priority="3731" stopIfTrue="1">
      <formula>LEN(TRIM($AI$96))=0</formula>
    </cfRule>
  </conditionalFormatting>
  <conditionalFormatting sqref="AJ96">
    <cfRule type="expression" dxfId="6298" priority="3732" stopIfTrue="1">
      <formula>LEN(TRIM($AJ$96))=0</formula>
    </cfRule>
  </conditionalFormatting>
  <conditionalFormatting sqref="AK96">
    <cfRule type="expression" dxfId="6297" priority="3733" stopIfTrue="1">
      <formula>LEN(TRIM($AK$96))=0</formula>
    </cfRule>
  </conditionalFormatting>
  <conditionalFormatting sqref="AL96">
    <cfRule type="expression" dxfId="6296" priority="3734" stopIfTrue="1">
      <formula>LEN(TRIM($AL$96))=0</formula>
    </cfRule>
  </conditionalFormatting>
  <conditionalFormatting sqref="AH97">
    <cfRule type="expression" dxfId="6295" priority="3735" stopIfTrue="1">
      <formula>LEN(TRIM($AH$97))=0</formula>
    </cfRule>
  </conditionalFormatting>
  <conditionalFormatting sqref="AI97">
    <cfRule type="expression" dxfId="6294" priority="3736" stopIfTrue="1">
      <formula>LEN(TRIM($AI$97))=0</formula>
    </cfRule>
  </conditionalFormatting>
  <conditionalFormatting sqref="AJ97">
    <cfRule type="expression" dxfId="6293" priority="3737" stopIfTrue="1">
      <formula>LEN(TRIM($AJ$97))=0</formula>
    </cfRule>
  </conditionalFormatting>
  <conditionalFormatting sqref="AK97">
    <cfRule type="expression" dxfId="6292" priority="3738" stopIfTrue="1">
      <formula>LEN(TRIM($AK$97))=0</formula>
    </cfRule>
  </conditionalFormatting>
  <conditionalFormatting sqref="AL97">
    <cfRule type="expression" dxfId="6291" priority="3739" stopIfTrue="1">
      <formula>LEN(TRIM($AL$97))=0</formula>
    </cfRule>
  </conditionalFormatting>
  <conditionalFormatting sqref="AH98">
    <cfRule type="expression" dxfId="6290" priority="3740" stopIfTrue="1">
      <formula>LEN(TRIM($AH$98))=0</formula>
    </cfRule>
  </conditionalFormatting>
  <conditionalFormatting sqref="AI98">
    <cfRule type="expression" dxfId="6289" priority="3741" stopIfTrue="1">
      <formula>LEN(TRIM($AI$98))=0</formula>
    </cfRule>
  </conditionalFormatting>
  <conditionalFormatting sqref="AJ98">
    <cfRule type="expression" dxfId="6288" priority="3742" stopIfTrue="1">
      <formula>LEN(TRIM($AJ$98))=0</formula>
    </cfRule>
  </conditionalFormatting>
  <conditionalFormatting sqref="AK98">
    <cfRule type="expression" dxfId="6287" priority="3743" stopIfTrue="1">
      <formula>LEN(TRIM($AK$98))=0</formula>
    </cfRule>
  </conditionalFormatting>
  <conditionalFormatting sqref="AL98">
    <cfRule type="expression" dxfId="6286" priority="3744" stopIfTrue="1">
      <formula>LEN(TRIM($AL$98))=0</formula>
    </cfRule>
  </conditionalFormatting>
  <conditionalFormatting sqref="AN95">
    <cfRule type="expression" dxfId="6285" priority="3745" stopIfTrue="1">
      <formula>LEN(TRIM($AN$95))=0</formula>
    </cfRule>
  </conditionalFormatting>
  <conditionalFormatting sqref="AN96">
    <cfRule type="expression" dxfId="6284" priority="3746" stopIfTrue="1">
      <formula>LEN(TRIM($AN$96))=0</formula>
    </cfRule>
  </conditionalFormatting>
  <conditionalFormatting sqref="AN97">
    <cfRule type="expression" dxfId="6283" priority="3747" stopIfTrue="1">
      <formula>LEN(TRIM($AN$97))=0</formula>
    </cfRule>
  </conditionalFormatting>
  <conditionalFormatting sqref="AN98">
    <cfRule type="expression" dxfId="6282" priority="3748" stopIfTrue="1">
      <formula>LEN(TRIM($AN$98))=0</formula>
    </cfRule>
  </conditionalFormatting>
  <conditionalFormatting sqref="T95">
    <cfRule type="expression" dxfId="6281" priority="3749" stopIfTrue="1">
      <formula>LEN(TRIM($T$95))=0</formula>
    </cfRule>
  </conditionalFormatting>
  <conditionalFormatting sqref="U95">
    <cfRule type="expression" dxfId="6280" priority="3750" stopIfTrue="1">
      <formula>LEN(TRIM($U$95))=0</formula>
    </cfRule>
  </conditionalFormatting>
  <conditionalFormatting sqref="V95">
    <cfRule type="expression" dxfId="6279" priority="3751" stopIfTrue="1">
      <formula>LEN(TRIM($V$95))=0</formula>
    </cfRule>
  </conditionalFormatting>
  <conditionalFormatting sqref="W95">
    <cfRule type="expression" dxfId="6278" priority="3752" stopIfTrue="1">
      <formula>LEN(TRIM($W$95))=0</formula>
    </cfRule>
  </conditionalFormatting>
  <conditionalFormatting sqref="X95">
    <cfRule type="expression" dxfId="6277" priority="3753" stopIfTrue="1">
      <formula>LEN(TRIM($X$95))=0</formula>
    </cfRule>
  </conditionalFormatting>
  <conditionalFormatting sqref="T96">
    <cfRule type="expression" dxfId="6276" priority="3754" stopIfTrue="1">
      <formula>LEN(TRIM($T$96))=0</formula>
    </cfRule>
  </conditionalFormatting>
  <conditionalFormatting sqref="U96">
    <cfRule type="expression" dxfId="6275" priority="3755" stopIfTrue="1">
      <formula>LEN(TRIM($U$96))=0</formula>
    </cfRule>
  </conditionalFormatting>
  <conditionalFormatting sqref="V96">
    <cfRule type="expression" dxfId="6274" priority="3756" stopIfTrue="1">
      <formula>LEN(TRIM($V$96))=0</formula>
    </cfRule>
  </conditionalFormatting>
  <conditionalFormatting sqref="W96">
    <cfRule type="expression" dxfId="6273" priority="3757" stopIfTrue="1">
      <formula>LEN(TRIM($W$96))=0</formula>
    </cfRule>
  </conditionalFormatting>
  <conditionalFormatting sqref="X96">
    <cfRule type="expression" dxfId="6272" priority="3758" stopIfTrue="1">
      <formula>LEN(TRIM($X$96))=0</formula>
    </cfRule>
  </conditionalFormatting>
  <conditionalFormatting sqref="T97">
    <cfRule type="expression" dxfId="6271" priority="3759" stopIfTrue="1">
      <formula>LEN(TRIM($T$97))=0</formula>
    </cfRule>
  </conditionalFormatting>
  <conditionalFormatting sqref="U97">
    <cfRule type="expression" dxfId="6270" priority="3760" stopIfTrue="1">
      <formula>LEN(TRIM($U$97))=0</formula>
    </cfRule>
  </conditionalFormatting>
  <conditionalFormatting sqref="V97">
    <cfRule type="expression" dxfId="6269" priority="3761" stopIfTrue="1">
      <formula>LEN(TRIM($V$97))=0</formula>
    </cfRule>
  </conditionalFormatting>
  <conditionalFormatting sqref="W97">
    <cfRule type="expression" dxfId="6268" priority="3762" stopIfTrue="1">
      <formula>LEN(TRIM($W$97))=0</formula>
    </cfRule>
  </conditionalFormatting>
  <conditionalFormatting sqref="X97">
    <cfRule type="expression" dxfId="6267" priority="3763" stopIfTrue="1">
      <formula>LEN(TRIM($X$97))=0</formula>
    </cfRule>
  </conditionalFormatting>
  <conditionalFormatting sqref="T98">
    <cfRule type="expression" dxfId="6266" priority="3764" stopIfTrue="1">
      <formula>LEN(TRIM($T$98))=0</formula>
    </cfRule>
  </conditionalFormatting>
  <conditionalFormatting sqref="U98">
    <cfRule type="expression" dxfId="6265" priority="3765" stopIfTrue="1">
      <formula>LEN(TRIM($U$98))=0</formula>
    </cfRule>
  </conditionalFormatting>
  <conditionalFormatting sqref="V98">
    <cfRule type="expression" dxfId="6264" priority="3766" stopIfTrue="1">
      <formula>LEN(TRIM($V$98))=0</formula>
    </cfRule>
  </conditionalFormatting>
  <conditionalFormatting sqref="W98">
    <cfRule type="expression" dxfId="6263" priority="3767" stopIfTrue="1">
      <formula>LEN(TRIM($W$98))=0</formula>
    </cfRule>
  </conditionalFormatting>
  <conditionalFormatting sqref="X98">
    <cfRule type="expression" dxfId="6262" priority="3768" stopIfTrue="1">
      <formula>LEN(TRIM($X$98))=0</formula>
    </cfRule>
  </conditionalFormatting>
  <conditionalFormatting sqref="T99">
    <cfRule type="expression" dxfId="6261" priority="3769" stopIfTrue="1">
      <formula>LEN(TRIM($T$99))=0</formula>
    </cfRule>
  </conditionalFormatting>
  <conditionalFormatting sqref="U99">
    <cfRule type="expression" dxfId="6260" priority="3770" stopIfTrue="1">
      <formula>LEN(TRIM($U$99))=0</formula>
    </cfRule>
  </conditionalFormatting>
  <conditionalFormatting sqref="V99">
    <cfRule type="expression" dxfId="6259" priority="3771" stopIfTrue="1">
      <formula>LEN(TRIM($V$99))=0</formula>
    </cfRule>
  </conditionalFormatting>
  <conditionalFormatting sqref="W99">
    <cfRule type="expression" dxfId="6258" priority="3772" stopIfTrue="1">
      <formula>LEN(TRIM($W$99))=0</formula>
    </cfRule>
  </conditionalFormatting>
  <conditionalFormatting sqref="X99">
    <cfRule type="expression" dxfId="6257" priority="3773" stopIfTrue="1">
      <formula>LEN(TRIM($X$99))=0</formula>
    </cfRule>
  </conditionalFormatting>
  <conditionalFormatting sqref="Z95">
    <cfRule type="expression" dxfId="6256" priority="3774" stopIfTrue="1">
      <formula>LEN(TRIM($Z$95))=0</formula>
    </cfRule>
  </conditionalFormatting>
  <conditionalFormatting sqref="Z96">
    <cfRule type="expression" dxfId="6255" priority="3775" stopIfTrue="1">
      <formula>LEN(TRIM($Z$96))=0</formula>
    </cfRule>
  </conditionalFormatting>
  <conditionalFormatting sqref="Z97">
    <cfRule type="expression" dxfId="6254" priority="3776" stopIfTrue="1">
      <formula>LEN(TRIM($Z$97))=0</formula>
    </cfRule>
  </conditionalFormatting>
  <conditionalFormatting sqref="Z98">
    <cfRule type="expression" dxfId="6253" priority="3777" stopIfTrue="1">
      <formula>LEN(TRIM($Z$98))=0</formula>
    </cfRule>
  </conditionalFormatting>
  <conditionalFormatting sqref="Z99">
    <cfRule type="expression" dxfId="6252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19">
        <f>SUM(DISPUTES_GrpOS:DISPUTES_GrpIS!A2)</f>
        <v>2406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19">
        <f>SUM(DISPUTES_GrpOS:DISPUTES_GrpIS!F14)</f>
        <v>0</v>
      </c>
      <c r="G14" s="19">
        <f>SUM(DISPUTES_GrpOS:DISPUTES_GrpIS!G14)</f>
        <v>0</v>
      </c>
      <c r="H14" s="19">
        <f>SUM(DISPUTES_GrpOS:DISPUTES_GrpIS!H14)</f>
        <v>0</v>
      </c>
      <c r="I14" s="19">
        <f>SUM(DISPUTES_GrpOS:DISPUTES_GrpIS!I14)</f>
        <v>0</v>
      </c>
      <c r="J14" s="19">
        <f>SUM(DISPUTES_GrpOS:DISPUTES_GrpIS!J14)</f>
        <v>0</v>
      </c>
      <c r="K14" s="19">
        <f>SUM(DISPUTES_GrpOS:DISPUTES_GrpIS!K14)</f>
        <v>0</v>
      </c>
      <c r="L14" s="19">
        <f>SUM(DISPUTES_GrpOS:DISPUTES_GrpIS!L14)</f>
        <v>0</v>
      </c>
      <c r="M14" s="19">
        <f>SUM(DISPUTES_GrpOS:DISPUTES_GrpIS!M14)</f>
        <v>0</v>
      </c>
      <c r="N14" s="19">
        <f>SUM(DISPUTES_GrpOS:DISPUTES_GrpIS!N14)</f>
        <v>0</v>
      </c>
      <c r="O14" s="19">
        <f>SUM(DISPUTES_GrpOS:DISPUTES_GrpIS!O14)</f>
        <v>0</v>
      </c>
      <c r="P14" s="19">
        <f>SUM(DISPUTES_GrpOS:DISPUTES_GrpIS!P14)</f>
        <v>0</v>
      </c>
      <c r="Q14" s="19">
        <f>SUM(DISPUTES_GrpOS:DISPUTES_GrpIS!Q14)</f>
        <v>0</v>
      </c>
      <c r="R14" s="19">
        <f>SUM(DISPUTES_GrpOS:DISPUTES_GrpIS!R14)</f>
        <v>0</v>
      </c>
      <c r="S14" s="19">
        <f>SUM(DISPUTES_GrpOS:DISPUTES_GrpIS!S14)</f>
        <v>0</v>
      </c>
      <c r="T14" s="19">
        <f>SUM(DISPUTES_GrpOS:DISPUTES_GrpIS!T14)</f>
        <v>0</v>
      </c>
      <c r="U14" s="19">
        <f>SUM(DISPUTES_GrpOS:DISPUTES_GrpIS!U14)</f>
        <v>0</v>
      </c>
      <c r="V14" s="19">
        <f>SUM(DISPUTES_GrpOS:DISPUTES_GrpIS!V14)</f>
        <v>0</v>
      </c>
      <c r="W14" s="19">
        <f>SUM(DISPUTES_GrpOS:DISPUTES_GrpIS!W14)</f>
        <v>0</v>
      </c>
      <c r="X14" s="19">
        <f>SUM(DISPUTES_GrpOS:DISPUTES_GrpIS!X14)</f>
        <v>0</v>
      </c>
      <c r="Y14" s="19">
        <f>SUM(DISPUTES_GrpOS:DISPUTES_GrpIS!Y14)</f>
        <v>0</v>
      </c>
      <c r="Z14" s="19">
        <f>SUM(DISPUTES_GrpOS:DISPUTES_GrpIS!Z14)</f>
        <v>0</v>
      </c>
      <c r="AA14" s="19">
        <f>SUM(DISPUTES_GrpOS:DISPUTES_GrpIS!AA14)</f>
        <v>0</v>
      </c>
      <c r="AB14" s="19">
        <f>SUM(DISPUTES_GrpOS:DISPUTES_GrpIS!AB14)</f>
        <v>0</v>
      </c>
      <c r="AC14" s="19">
        <f>SUM(DISPUTES_GrpOS:DISPUTES_GrpIS!AC14)</f>
        <v>0</v>
      </c>
      <c r="AD14" s="19">
        <f>SUM(DISPUTES_GrpOS:DISPUTES_GrpIS!AD14)</f>
        <v>0</v>
      </c>
      <c r="AE14" s="19">
        <f>SUM(DISPUTES_GrpOS:DISPUTES_GrpIS!AE14)</f>
        <v>0</v>
      </c>
      <c r="AF14" s="19">
        <f>SUM(DISPUTES_GrpOS:DISPUTES_GrpIS!AF14)</f>
        <v>0</v>
      </c>
      <c r="AG14" s="19">
        <f>SUM(DISPUTES_GrpOS:DISPUTES_GrpIS!AG14)</f>
        <v>0</v>
      </c>
      <c r="AH14" s="19">
        <f>SUM(DISPUTES_GrpOS:DISPUTES_GrpIS!AH14)</f>
        <v>0</v>
      </c>
      <c r="AI14" s="19">
        <f>SUM(DISPUTES_GrpOS:DISPUTES_GrpIS!AI14)</f>
        <v>0</v>
      </c>
      <c r="AJ14" s="19">
        <f>SUM(DISPUTES_GrpOS:DISPUTES_GrpIS!AJ14)</f>
        <v>0</v>
      </c>
      <c r="AK14" s="19">
        <f>SUM(DISPUTES_GrpOS:DISPUTES_GrpIS!AK14)</f>
        <v>0</v>
      </c>
      <c r="AL14" s="19">
        <f>SUM(DISPUTES_GrpOS:DISPUTES_GrpIS!AL14)</f>
        <v>0</v>
      </c>
      <c r="AM14" s="19">
        <f>SUM(DISPUTES_GrpOS:DISPUTES_GrpIS!AM14)</f>
        <v>0</v>
      </c>
      <c r="AN14" s="19">
        <f>SUM(DISPUTES_GrpOS:DISPUTES_GrpIS!AN14)</f>
        <v>0</v>
      </c>
      <c r="AO14" s="19">
        <f>SUM(DISPUTES_GrpOS:DISPUTES_GrpIS!AO14)</f>
        <v>0</v>
      </c>
      <c r="AP14" s="19">
        <f>SUM(DISPUTES_GrpOS:DISPUTES_GrpIS!AP14)</f>
        <v>0</v>
      </c>
      <c r="AQ14" s="19">
        <f>SUM(DISPUTES_GrpOS:DISPUTES_GrpIS!AQ14)</f>
        <v>0</v>
      </c>
      <c r="AR14" s="19">
        <f>SUM(DISPUTES_GrpOS:DISPUTES_GrpIS!AR14)</f>
        <v>0</v>
      </c>
      <c r="AS14" s="19">
        <f>SUM(DISPUTES_GrpOS:DISPUTES_GrpIS!AS14)</f>
        <v>0</v>
      </c>
      <c r="AT14" s="19">
        <f>SUM(DISPUTES_GrpOS:DISPUTES_GrpIS!AT14)</f>
        <v>0</v>
      </c>
      <c r="AU14" s="19">
        <f>SUM(DISPUTES_GrpOS:DISPUTES_GrpIS!AU14)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19">
        <f>SUM(DISPUTES_GrpOS:DISPUTES_GrpIS!F16)</f>
        <v>0</v>
      </c>
      <c r="G16" s="19">
        <f>SUM(DISPUTES_GrpOS:DISPUTES_GrpIS!G16)</f>
        <v>0</v>
      </c>
      <c r="H16" s="19">
        <f>SUM(DISPUTES_GrpOS:DISPUTES_GrpIS!H16)</f>
        <v>0</v>
      </c>
      <c r="I16" s="19">
        <f>SUM(DISPUTES_GrpOS:DISPUTES_GrpIS!I16)</f>
        <v>0</v>
      </c>
      <c r="J16" s="19">
        <f>SUM(DISPUTES_GrpOS:DISPUTES_GrpIS!J16)</f>
        <v>0</v>
      </c>
      <c r="K16" s="19">
        <f>SUM(DISPUTES_GrpOS:DISPUTES_GrpIS!K16)</f>
        <v>0</v>
      </c>
      <c r="L16" s="19">
        <f>SUM(DISPUTES_GrpOS:DISPUTES_GrpIS!L16)</f>
        <v>0</v>
      </c>
      <c r="M16" s="19">
        <f>SUM(DISPUTES_GrpOS:DISPUTES_GrpIS!M16)</f>
        <v>0</v>
      </c>
      <c r="N16" s="19">
        <f>SUM(DISPUTES_GrpOS:DISPUTES_GrpIS!N16)</f>
        <v>0</v>
      </c>
      <c r="O16" s="19">
        <f>SUM(DISPUTES_GrpOS:DISPUTES_GrpIS!O16)</f>
        <v>0</v>
      </c>
      <c r="P16" s="19">
        <f>SUM(DISPUTES_GrpOS:DISPUTES_GrpIS!P16)</f>
        <v>0</v>
      </c>
      <c r="Q16" s="19">
        <f>SUM(DISPUTES_GrpOS:DISPUTES_GrpIS!Q16)</f>
        <v>0</v>
      </c>
      <c r="R16" s="19">
        <f>SUM(DISPUTES_GrpOS:DISPUTES_GrpIS!R16)</f>
        <v>0</v>
      </c>
      <c r="S16" s="19">
        <f>SUM(DISPUTES_GrpOS:DISPUTES_GrpIS!S16)</f>
        <v>0</v>
      </c>
      <c r="T16" s="19">
        <f>SUM(DISPUTES_GrpOS:DISPUTES_GrpIS!T16)</f>
        <v>0</v>
      </c>
      <c r="U16" s="19">
        <f>SUM(DISPUTES_GrpOS:DISPUTES_GrpIS!U16)</f>
        <v>0</v>
      </c>
      <c r="V16" s="19">
        <f>SUM(DISPUTES_GrpOS:DISPUTES_GrpIS!V16)</f>
        <v>0</v>
      </c>
      <c r="W16" s="19">
        <f>SUM(DISPUTES_GrpOS:DISPUTES_GrpIS!W16)</f>
        <v>0</v>
      </c>
      <c r="X16" s="19">
        <f>SUM(DISPUTES_GrpOS:DISPUTES_GrpIS!X16)</f>
        <v>0</v>
      </c>
      <c r="Y16" s="19">
        <f>SUM(DISPUTES_GrpOS:DISPUTES_GrpIS!Y16)</f>
        <v>0</v>
      </c>
      <c r="Z16" s="19">
        <f>SUM(DISPUTES_GrpOS:DISPUTES_GrpIS!Z16)</f>
        <v>0</v>
      </c>
      <c r="AA16" s="19">
        <f>SUM(DISPUTES_GrpOS:DISPUTES_GrpIS!AA16)</f>
        <v>0</v>
      </c>
      <c r="AB16" s="19">
        <f>SUM(DISPUTES_GrpOS:DISPUTES_GrpIS!AB16)</f>
        <v>0</v>
      </c>
      <c r="AC16" s="19">
        <f>SUM(DISPUTES_GrpOS:DISPUTES_GrpIS!AC16)</f>
        <v>0</v>
      </c>
      <c r="AD16" s="19">
        <f>SUM(DISPUTES_GrpOS:DISPUTES_GrpIS!AD16)</f>
        <v>0</v>
      </c>
      <c r="AE16" s="19">
        <f>SUM(DISPUTES_GrpOS:DISPUTES_GrpIS!AE16)</f>
        <v>0</v>
      </c>
      <c r="AF16" s="19">
        <f>SUM(DISPUTES_GrpOS:DISPUTES_GrpIS!AF16)</f>
        <v>0</v>
      </c>
      <c r="AG16" s="19">
        <f>SUM(DISPUTES_GrpOS:DISPUTES_GrpIS!AG16)</f>
        <v>0</v>
      </c>
      <c r="AH16" s="19">
        <f>SUM(DISPUTES_GrpOS:DISPUTES_GrpIS!AH16)</f>
        <v>0</v>
      </c>
      <c r="AI16" s="19">
        <f>SUM(DISPUTES_GrpOS:DISPUTES_GrpIS!AI16)</f>
        <v>0</v>
      </c>
      <c r="AJ16" s="19">
        <f>SUM(DISPUTES_GrpOS:DISPUTES_GrpIS!AJ16)</f>
        <v>0</v>
      </c>
      <c r="AK16" s="19">
        <f>SUM(DISPUTES_GrpOS:DISPUTES_GrpIS!AK16)</f>
        <v>0</v>
      </c>
      <c r="AL16" s="19">
        <f>SUM(DISPUTES_GrpOS:DISPUTES_GrpIS!AL16)</f>
        <v>0</v>
      </c>
      <c r="AM16" s="19">
        <f>SUM(DISPUTES_GrpOS:DISPUTES_GrpIS!AM16)</f>
        <v>0</v>
      </c>
      <c r="AN16" s="19">
        <f>SUM(DISPUTES_GrpOS:DISPUTES_GrpIS!AN16)</f>
        <v>0</v>
      </c>
      <c r="AO16" s="19">
        <f>SUM(DISPUTES_GrpOS:DISPUTES_GrpIS!AO16)</f>
        <v>0</v>
      </c>
      <c r="AP16" s="19">
        <f>SUM(DISPUTES_GrpOS:DISPUTES_GrpIS!AP16)</f>
        <v>0</v>
      </c>
      <c r="AQ16" s="19">
        <f>SUM(DISPUTES_GrpOS:DISPUTES_GrpIS!AQ16)</f>
        <v>0</v>
      </c>
      <c r="AR16" s="19">
        <f>SUM(DISPUTES_GrpOS:DISPUTES_GrpIS!AR16)</f>
        <v>0</v>
      </c>
      <c r="AS16" s="19">
        <f>SUM(DISPUTES_GrpOS:DISPUTES_GrpIS!AS16)</f>
        <v>0</v>
      </c>
      <c r="AT16" s="19">
        <f>SUM(DISPUTES_GrpOS:DISPUTES_GrpIS!AT16)</f>
        <v>0</v>
      </c>
      <c r="AU16" s="19">
        <f>SUM(DISPUTES_GrpOS:DISPUTES_GrpIS!AU16)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19">
        <f>SUM(DISPUTES_GrpOS:DISPUTES_GrpIS!F17)</f>
        <v>0</v>
      </c>
      <c r="G17" s="19">
        <f>SUM(DISPUTES_GrpOS:DISPUTES_GrpIS!G17)</f>
        <v>0</v>
      </c>
      <c r="H17" s="19">
        <f>SUM(DISPUTES_GrpOS:DISPUTES_GrpIS!H17)</f>
        <v>0</v>
      </c>
      <c r="I17" s="19">
        <f>SUM(DISPUTES_GrpOS:DISPUTES_GrpIS!I17)</f>
        <v>0</v>
      </c>
      <c r="J17" s="19">
        <f>SUM(DISPUTES_GrpOS:DISPUTES_GrpIS!J17)</f>
        <v>0</v>
      </c>
      <c r="K17" s="19">
        <f>SUM(DISPUTES_GrpOS:DISPUTES_GrpIS!K17)</f>
        <v>0</v>
      </c>
      <c r="L17" s="19">
        <f>SUM(DISPUTES_GrpOS:DISPUTES_GrpIS!L17)</f>
        <v>0</v>
      </c>
      <c r="M17" s="19">
        <f>SUM(DISPUTES_GrpOS:DISPUTES_GrpIS!M17)</f>
        <v>0</v>
      </c>
      <c r="N17" s="19">
        <f>SUM(DISPUTES_GrpOS:DISPUTES_GrpIS!N17)</f>
        <v>0</v>
      </c>
      <c r="O17" s="19">
        <f>SUM(DISPUTES_GrpOS:DISPUTES_GrpIS!O17)</f>
        <v>0</v>
      </c>
      <c r="P17" s="19">
        <f>SUM(DISPUTES_GrpOS:DISPUTES_GrpIS!P17)</f>
        <v>0</v>
      </c>
      <c r="Q17" s="19">
        <f>SUM(DISPUTES_GrpOS:DISPUTES_GrpIS!Q17)</f>
        <v>0</v>
      </c>
      <c r="R17" s="19">
        <f>SUM(DISPUTES_GrpOS:DISPUTES_GrpIS!R17)</f>
        <v>0</v>
      </c>
      <c r="S17" s="19">
        <f>SUM(DISPUTES_GrpOS:DISPUTES_GrpIS!S17)</f>
        <v>0</v>
      </c>
      <c r="T17" s="19">
        <f>SUM(DISPUTES_GrpOS:DISPUTES_GrpIS!T17)</f>
        <v>0</v>
      </c>
      <c r="U17" s="19">
        <f>SUM(DISPUTES_GrpOS:DISPUTES_GrpIS!U17)</f>
        <v>0</v>
      </c>
      <c r="V17" s="19">
        <f>SUM(DISPUTES_GrpOS:DISPUTES_GrpIS!V17)</f>
        <v>0</v>
      </c>
      <c r="W17" s="19">
        <f>SUM(DISPUTES_GrpOS:DISPUTES_GrpIS!W17)</f>
        <v>0</v>
      </c>
      <c r="X17" s="19">
        <f>SUM(DISPUTES_GrpOS:DISPUTES_GrpIS!X17)</f>
        <v>0</v>
      </c>
      <c r="Y17" s="19">
        <f>SUM(DISPUTES_GrpOS:DISPUTES_GrpIS!Y17)</f>
        <v>0</v>
      </c>
      <c r="Z17" s="19">
        <f>SUM(DISPUTES_GrpOS:DISPUTES_GrpIS!Z17)</f>
        <v>0</v>
      </c>
      <c r="AA17" s="19">
        <f>SUM(DISPUTES_GrpOS:DISPUTES_GrpIS!AA17)</f>
        <v>0</v>
      </c>
      <c r="AB17" s="19">
        <f>SUM(DISPUTES_GrpOS:DISPUTES_GrpIS!AB17)</f>
        <v>0</v>
      </c>
      <c r="AC17" s="19">
        <f>SUM(DISPUTES_GrpOS:DISPUTES_GrpIS!AC17)</f>
        <v>0</v>
      </c>
      <c r="AD17" s="19">
        <f>SUM(DISPUTES_GrpOS:DISPUTES_GrpIS!AD17)</f>
        <v>0</v>
      </c>
      <c r="AE17" s="19">
        <f>SUM(DISPUTES_GrpOS:DISPUTES_GrpIS!AE17)</f>
        <v>0</v>
      </c>
      <c r="AF17" s="19">
        <f>SUM(DISPUTES_GrpOS:DISPUTES_GrpIS!AF17)</f>
        <v>0</v>
      </c>
      <c r="AG17" s="19">
        <f>SUM(DISPUTES_GrpOS:DISPUTES_GrpIS!AG17)</f>
        <v>0</v>
      </c>
      <c r="AH17" s="19">
        <f>SUM(DISPUTES_GrpOS:DISPUTES_GrpIS!AH17)</f>
        <v>0</v>
      </c>
      <c r="AI17" s="19">
        <f>SUM(DISPUTES_GrpOS:DISPUTES_GrpIS!AI17)</f>
        <v>0</v>
      </c>
      <c r="AJ17" s="19">
        <f>SUM(DISPUTES_GrpOS:DISPUTES_GrpIS!AJ17)</f>
        <v>0</v>
      </c>
      <c r="AK17" s="19">
        <f>SUM(DISPUTES_GrpOS:DISPUTES_GrpIS!AK17)</f>
        <v>0</v>
      </c>
      <c r="AL17" s="19">
        <f>SUM(DISPUTES_GrpOS:DISPUTES_GrpIS!AL17)</f>
        <v>0</v>
      </c>
      <c r="AM17" s="19">
        <f>SUM(DISPUTES_GrpOS:DISPUTES_GrpIS!AM17)</f>
        <v>0</v>
      </c>
      <c r="AN17" s="19">
        <f>SUM(DISPUTES_GrpOS:DISPUTES_GrpIS!AN17)</f>
        <v>0</v>
      </c>
      <c r="AO17" s="19">
        <f>SUM(DISPUTES_GrpOS:DISPUTES_GrpIS!AO17)</f>
        <v>0</v>
      </c>
      <c r="AP17" s="19">
        <f>SUM(DISPUTES_GrpOS:DISPUTES_GrpIS!AP17)</f>
        <v>0</v>
      </c>
      <c r="AQ17" s="19">
        <f>SUM(DISPUTES_GrpOS:DISPUTES_GrpIS!AQ17)</f>
        <v>0</v>
      </c>
      <c r="AR17" s="19">
        <f>SUM(DISPUTES_GrpOS:DISPUTES_GrpIS!AR17)</f>
        <v>0</v>
      </c>
      <c r="AS17" s="19">
        <f>SUM(DISPUTES_GrpOS:DISPUTES_GrpIS!AS17)</f>
        <v>0</v>
      </c>
      <c r="AT17" s="19">
        <f>SUM(DISPUTES_GrpOS:DISPUTES_GrpIS!AT17)</f>
        <v>0</v>
      </c>
      <c r="AU17" s="19">
        <f>SUM(DISPUTES_GrpOS:DISPUTES_GrpIS!AU17)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19">
        <f>SUM(DISPUTES_GrpOS:DISPUTES_GrpIS!F18)</f>
        <v>0</v>
      </c>
      <c r="G18" s="19">
        <f>SUM(DISPUTES_GrpOS:DISPUTES_GrpIS!G18)</f>
        <v>0</v>
      </c>
      <c r="H18" s="19">
        <f>SUM(DISPUTES_GrpOS:DISPUTES_GrpIS!H18)</f>
        <v>0</v>
      </c>
      <c r="I18" s="19">
        <f>SUM(DISPUTES_GrpOS:DISPUTES_GrpIS!I18)</f>
        <v>0</v>
      </c>
      <c r="J18" s="19">
        <f>SUM(DISPUTES_GrpOS:DISPUTES_GrpIS!J18)</f>
        <v>0</v>
      </c>
      <c r="K18" s="19">
        <f>SUM(DISPUTES_GrpOS:DISPUTES_GrpIS!K18)</f>
        <v>0</v>
      </c>
      <c r="L18" s="19">
        <f>SUM(DISPUTES_GrpOS:DISPUTES_GrpIS!L18)</f>
        <v>0</v>
      </c>
      <c r="M18" s="19">
        <f>SUM(DISPUTES_GrpOS:DISPUTES_GrpIS!M18)</f>
        <v>0</v>
      </c>
      <c r="N18" s="19">
        <f>SUM(DISPUTES_GrpOS:DISPUTES_GrpIS!N18)</f>
        <v>0</v>
      </c>
      <c r="O18" s="19">
        <f>SUM(DISPUTES_GrpOS:DISPUTES_GrpIS!O18)</f>
        <v>0</v>
      </c>
      <c r="P18" s="19">
        <f>SUM(DISPUTES_GrpOS:DISPUTES_GrpIS!P18)</f>
        <v>0</v>
      </c>
      <c r="Q18" s="19">
        <f>SUM(DISPUTES_GrpOS:DISPUTES_GrpIS!Q18)</f>
        <v>0</v>
      </c>
      <c r="R18" s="19">
        <f>SUM(DISPUTES_GrpOS:DISPUTES_GrpIS!R18)</f>
        <v>0</v>
      </c>
      <c r="S18" s="19">
        <f>SUM(DISPUTES_GrpOS:DISPUTES_GrpIS!S18)</f>
        <v>0</v>
      </c>
      <c r="T18" s="19">
        <f>SUM(DISPUTES_GrpOS:DISPUTES_GrpIS!T18)</f>
        <v>0</v>
      </c>
      <c r="U18" s="19">
        <f>SUM(DISPUTES_GrpOS:DISPUTES_GrpIS!U18)</f>
        <v>0</v>
      </c>
      <c r="V18" s="19">
        <f>SUM(DISPUTES_GrpOS:DISPUTES_GrpIS!V18)</f>
        <v>0</v>
      </c>
      <c r="W18" s="19">
        <f>SUM(DISPUTES_GrpOS:DISPUTES_GrpIS!W18)</f>
        <v>0</v>
      </c>
      <c r="X18" s="19">
        <f>SUM(DISPUTES_GrpOS:DISPUTES_GrpIS!X18)</f>
        <v>0</v>
      </c>
      <c r="Y18" s="19">
        <f>SUM(DISPUTES_GrpOS:DISPUTES_GrpIS!Y18)</f>
        <v>0</v>
      </c>
      <c r="Z18" s="19">
        <f>SUM(DISPUTES_GrpOS:DISPUTES_GrpIS!Z18)</f>
        <v>0</v>
      </c>
      <c r="AA18" s="19">
        <f>SUM(DISPUTES_GrpOS:DISPUTES_GrpIS!AA18)</f>
        <v>0</v>
      </c>
      <c r="AB18" s="19">
        <f>SUM(DISPUTES_GrpOS:DISPUTES_GrpIS!AB18)</f>
        <v>0</v>
      </c>
      <c r="AC18" s="19">
        <f>SUM(DISPUTES_GrpOS:DISPUTES_GrpIS!AC18)</f>
        <v>0</v>
      </c>
      <c r="AD18" s="19">
        <f>SUM(DISPUTES_GrpOS:DISPUTES_GrpIS!AD18)</f>
        <v>0</v>
      </c>
      <c r="AE18" s="19">
        <f>SUM(DISPUTES_GrpOS:DISPUTES_GrpIS!AE18)</f>
        <v>0</v>
      </c>
      <c r="AF18" s="19">
        <f>SUM(DISPUTES_GrpOS:DISPUTES_GrpIS!AF18)</f>
        <v>0</v>
      </c>
      <c r="AG18" s="19">
        <f>SUM(DISPUTES_GrpOS:DISPUTES_GrpIS!AG18)</f>
        <v>0</v>
      </c>
      <c r="AH18" s="19">
        <f>SUM(DISPUTES_GrpOS:DISPUTES_GrpIS!AH18)</f>
        <v>0</v>
      </c>
      <c r="AI18" s="19">
        <f>SUM(DISPUTES_GrpOS:DISPUTES_GrpIS!AI18)</f>
        <v>0</v>
      </c>
      <c r="AJ18" s="19">
        <f>SUM(DISPUTES_GrpOS:DISPUTES_GrpIS!AJ18)</f>
        <v>0</v>
      </c>
      <c r="AK18" s="19">
        <f>SUM(DISPUTES_GrpOS:DISPUTES_GrpIS!AK18)</f>
        <v>0</v>
      </c>
      <c r="AL18" s="19">
        <f>SUM(DISPUTES_GrpOS:DISPUTES_GrpIS!AL18)</f>
        <v>0</v>
      </c>
      <c r="AM18" s="19">
        <f>SUM(DISPUTES_GrpOS:DISPUTES_GrpIS!AM18)</f>
        <v>0</v>
      </c>
      <c r="AN18" s="19">
        <f>SUM(DISPUTES_GrpOS:DISPUTES_GrpIS!AN18)</f>
        <v>0</v>
      </c>
      <c r="AO18" s="19">
        <f>SUM(DISPUTES_GrpOS:DISPUTES_GrpIS!AO18)</f>
        <v>0</v>
      </c>
      <c r="AP18" s="19">
        <f>SUM(DISPUTES_GrpOS:DISPUTES_GrpIS!AP18)</f>
        <v>0</v>
      </c>
      <c r="AQ18" s="19">
        <f>SUM(DISPUTES_GrpOS:DISPUTES_GrpIS!AQ18)</f>
        <v>0</v>
      </c>
      <c r="AR18" s="19">
        <f>SUM(DISPUTES_GrpOS:DISPUTES_GrpIS!AR18)</f>
        <v>0</v>
      </c>
      <c r="AS18" s="19">
        <f>SUM(DISPUTES_GrpOS:DISPUTES_GrpIS!AS18)</f>
        <v>0</v>
      </c>
      <c r="AT18" s="19">
        <f>SUM(DISPUTES_GrpOS:DISPUTES_GrpIS!AT18)</f>
        <v>0</v>
      </c>
      <c r="AU18" s="19">
        <f>SUM(DISPUTES_GrpOS:DISPUTES_GrpIS!AU18)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19">
        <f>SUM(DISPUTES_GrpOS:DISPUTES_GrpIS!F19)</f>
        <v>0</v>
      </c>
      <c r="G19" s="19">
        <f>SUM(DISPUTES_GrpOS:DISPUTES_GrpIS!G19)</f>
        <v>0</v>
      </c>
      <c r="H19" s="19">
        <f>SUM(DISPUTES_GrpOS:DISPUTES_GrpIS!H19)</f>
        <v>0</v>
      </c>
      <c r="I19" s="19">
        <f>SUM(DISPUTES_GrpOS:DISPUTES_GrpIS!I19)</f>
        <v>0</v>
      </c>
      <c r="J19" s="19">
        <f>SUM(DISPUTES_GrpOS:DISPUTES_GrpIS!J19)</f>
        <v>0</v>
      </c>
      <c r="K19" s="19">
        <f>SUM(DISPUTES_GrpOS:DISPUTES_GrpIS!K19)</f>
        <v>0</v>
      </c>
      <c r="L19" s="19">
        <f>SUM(DISPUTES_GrpOS:DISPUTES_GrpIS!L19)</f>
        <v>0</v>
      </c>
      <c r="M19" s="19">
        <f>SUM(DISPUTES_GrpOS:DISPUTES_GrpIS!M19)</f>
        <v>0</v>
      </c>
      <c r="N19" s="19">
        <f>SUM(DISPUTES_GrpOS:DISPUTES_GrpIS!N19)</f>
        <v>0</v>
      </c>
      <c r="O19" s="19">
        <f>SUM(DISPUTES_GrpOS:DISPUTES_GrpIS!O19)</f>
        <v>0</v>
      </c>
      <c r="P19" s="19">
        <f>SUM(DISPUTES_GrpOS:DISPUTES_GrpIS!P19)</f>
        <v>0</v>
      </c>
      <c r="Q19" s="19">
        <f>SUM(DISPUTES_GrpOS:DISPUTES_GrpIS!Q19)</f>
        <v>0</v>
      </c>
      <c r="R19" s="19">
        <f>SUM(DISPUTES_GrpOS:DISPUTES_GrpIS!R19)</f>
        <v>0</v>
      </c>
      <c r="S19" s="19">
        <f>SUM(DISPUTES_GrpOS:DISPUTES_GrpIS!S19)</f>
        <v>0</v>
      </c>
      <c r="T19" s="19">
        <f>SUM(DISPUTES_GrpOS:DISPUTES_GrpIS!T19)</f>
        <v>0</v>
      </c>
      <c r="U19" s="19">
        <f>SUM(DISPUTES_GrpOS:DISPUTES_GrpIS!U19)</f>
        <v>0</v>
      </c>
      <c r="V19" s="19">
        <f>SUM(DISPUTES_GrpOS:DISPUTES_GrpIS!V19)</f>
        <v>0</v>
      </c>
      <c r="W19" s="19">
        <f>SUM(DISPUTES_GrpOS:DISPUTES_GrpIS!W19)</f>
        <v>0</v>
      </c>
      <c r="X19" s="19">
        <f>SUM(DISPUTES_GrpOS:DISPUTES_GrpIS!X19)</f>
        <v>0</v>
      </c>
      <c r="Y19" s="19">
        <f>SUM(DISPUTES_GrpOS:DISPUTES_GrpIS!Y19)</f>
        <v>0</v>
      </c>
      <c r="Z19" s="19">
        <f>SUM(DISPUTES_GrpOS:DISPUTES_GrpIS!Z19)</f>
        <v>0</v>
      </c>
      <c r="AA19" s="19">
        <f>SUM(DISPUTES_GrpOS:DISPUTES_GrpIS!AA19)</f>
        <v>0</v>
      </c>
      <c r="AB19" s="19">
        <f>SUM(DISPUTES_GrpOS:DISPUTES_GrpIS!AB19)</f>
        <v>0</v>
      </c>
      <c r="AC19" s="19">
        <f>SUM(DISPUTES_GrpOS:DISPUTES_GrpIS!AC19)</f>
        <v>0</v>
      </c>
      <c r="AD19" s="19">
        <f>SUM(DISPUTES_GrpOS:DISPUTES_GrpIS!AD19)</f>
        <v>0</v>
      </c>
      <c r="AE19" s="19">
        <f>SUM(DISPUTES_GrpOS:DISPUTES_GrpIS!AE19)</f>
        <v>0</v>
      </c>
      <c r="AF19" s="19">
        <f>SUM(DISPUTES_GrpOS:DISPUTES_GrpIS!AF19)</f>
        <v>0</v>
      </c>
      <c r="AG19" s="19">
        <f>SUM(DISPUTES_GrpOS:DISPUTES_GrpIS!AG19)</f>
        <v>0</v>
      </c>
      <c r="AH19" s="19">
        <f>SUM(DISPUTES_GrpOS:DISPUTES_GrpIS!AH19)</f>
        <v>0</v>
      </c>
      <c r="AI19" s="19">
        <f>SUM(DISPUTES_GrpOS:DISPUTES_GrpIS!AI19)</f>
        <v>0</v>
      </c>
      <c r="AJ19" s="19">
        <f>SUM(DISPUTES_GrpOS:DISPUTES_GrpIS!AJ19)</f>
        <v>0</v>
      </c>
      <c r="AK19" s="19">
        <f>SUM(DISPUTES_GrpOS:DISPUTES_GrpIS!AK19)</f>
        <v>0</v>
      </c>
      <c r="AL19" s="19">
        <f>SUM(DISPUTES_GrpOS:DISPUTES_GrpIS!AL19)</f>
        <v>0</v>
      </c>
      <c r="AM19" s="19">
        <f>SUM(DISPUTES_GrpOS:DISPUTES_GrpIS!AM19)</f>
        <v>0</v>
      </c>
      <c r="AN19" s="19">
        <f>SUM(DISPUTES_GrpOS:DISPUTES_GrpIS!AN19)</f>
        <v>0</v>
      </c>
      <c r="AO19" s="19">
        <f>SUM(DISPUTES_GrpOS:DISPUTES_GrpIS!AO19)</f>
        <v>0</v>
      </c>
      <c r="AP19" s="19">
        <f>SUM(DISPUTES_GrpOS:DISPUTES_GrpIS!AP19)</f>
        <v>0</v>
      </c>
      <c r="AQ19" s="19">
        <f>SUM(DISPUTES_GrpOS:DISPUTES_GrpIS!AQ19)</f>
        <v>0</v>
      </c>
      <c r="AR19" s="19">
        <f>SUM(DISPUTES_GrpOS:DISPUTES_GrpIS!AR19)</f>
        <v>0</v>
      </c>
      <c r="AS19" s="19">
        <f>SUM(DISPUTES_GrpOS:DISPUTES_GrpIS!AS19)</f>
        <v>0</v>
      </c>
      <c r="AT19" s="19">
        <f>SUM(DISPUTES_GrpOS:DISPUTES_GrpIS!AT19)</f>
        <v>0</v>
      </c>
      <c r="AU19" s="19">
        <f>SUM(DISPUTES_GrpOS:DISPUTES_GrpIS!AU19)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19">
        <f>SUM(DISPUTES_GrpOS:DISPUTES_GrpIS!F20)</f>
        <v>0</v>
      </c>
      <c r="G20" s="19">
        <f>SUM(DISPUTES_GrpOS:DISPUTES_GrpIS!G20)</f>
        <v>0</v>
      </c>
      <c r="H20" s="19">
        <f>SUM(DISPUTES_GrpOS:DISPUTES_GrpIS!H20)</f>
        <v>0</v>
      </c>
      <c r="I20" s="19">
        <f>SUM(DISPUTES_GrpOS:DISPUTES_GrpIS!I20)</f>
        <v>0</v>
      </c>
      <c r="J20" s="19">
        <f>SUM(DISPUTES_GrpOS:DISPUTES_GrpIS!J20)</f>
        <v>0</v>
      </c>
      <c r="K20" s="19">
        <f>SUM(DISPUTES_GrpOS:DISPUTES_GrpIS!K20)</f>
        <v>0</v>
      </c>
      <c r="L20" s="19">
        <f>SUM(DISPUTES_GrpOS:DISPUTES_GrpIS!L20)</f>
        <v>0</v>
      </c>
      <c r="M20" s="19">
        <f>SUM(DISPUTES_GrpOS:DISPUTES_GrpIS!M20)</f>
        <v>0</v>
      </c>
      <c r="N20" s="19">
        <f>SUM(DISPUTES_GrpOS:DISPUTES_GrpIS!N20)</f>
        <v>0</v>
      </c>
      <c r="O20" s="19">
        <f>SUM(DISPUTES_GrpOS:DISPUTES_GrpIS!O20)</f>
        <v>0</v>
      </c>
      <c r="P20" s="19">
        <f>SUM(DISPUTES_GrpOS:DISPUTES_GrpIS!P20)</f>
        <v>0</v>
      </c>
      <c r="Q20" s="19">
        <f>SUM(DISPUTES_GrpOS:DISPUTES_GrpIS!Q20)</f>
        <v>0</v>
      </c>
      <c r="R20" s="19">
        <f>SUM(DISPUTES_GrpOS:DISPUTES_GrpIS!R20)</f>
        <v>0</v>
      </c>
      <c r="S20" s="19">
        <f>SUM(DISPUTES_GrpOS:DISPUTES_GrpIS!S20)</f>
        <v>0</v>
      </c>
      <c r="T20" s="19">
        <f>SUM(DISPUTES_GrpOS:DISPUTES_GrpIS!T20)</f>
        <v>0</v>
      </c>
      <c r="U20" s="19">
        <f>SUM(DISPUTES_GrpOS:DISPUTES_GrpIS!U20)</f>
        <v>0</v>
      </c>
      <c r="V20" s="19">
        <f>SUM(DISPUTES_GrpOS:DISPUTES_GrpIS!V20)</f>
        <v>0</v>
      </c>
      <c r="W20" s="19">
        <f>SUM(DISPUTES_GrpOS:DISPUTES_GrpIS!W20)</f>
        <v>0</v>
      </c>
      <c r="X20" s="19">
        <f>SUM(DISPUTES_GrpOS:DISPUTES_GrpIS!X20)</f>
        <v>0</v>
      </c>
      <c r="Y20" s="19">
        <f>SUM(DISPUTES_GrpOS:DISPUTES_GrpIS!Y20)</f>
        <v>0</v>
      </c>
      <c r="Z20" s="19">
        <f>SUM(DISPUTES_GrpOS:DISPUTES_GrpIS!Z20)</f>
        <v>0</v>
      </c>
      <c r="AA20" s="19">
        <f>SUM(DISPUTES_GrpOS:DISPUTES_GrpIS!AA20)</f>
        <v>0</v>
      </c>
      <c r="AB20" s="19">
        <f>SUM(DISPUTES_GrpOS:DISPUTES_GrpIS!AB20)</f>
        <v>0</v>
      </c>
      <c r="AC20" s="19">
        <f>SUM(DISPUTES_GrpOS:DISPUTES_GrpIS!AC20)</f>
        <v>0</v>
      </c>
      <c r="AD20" s="19">
        <f>SUM(DISPUTES_GrpOS:DISPUTES_GrpIS!AD20)</f>
        <v>0</v>
      </c>
      <c r="AE20" s="19">
        <f>SUM(DISPUTES_GrpOS:DISPUTES_GrpIS!AE20)</f>
        <v>0</v>
      </c>
      <c r="AF20" s="19">
        <f>SUM(DISPUTES_GrpOS:DISPUTES_GrpIS!AF20)</f>
        <v>0</v>
      </c>
      <c r="AG20" s="19">
        <f>SUM(DISPUTES_GrpOS:DISPUTES_GrpIS!AG20)</f>
        <v>0</v>
      </c>
      <c r="AH20" s="19">
        <f>SUM(DISPUTES_GrpOS:DISPUTES_GrpIS!AH20)</f>
        <v>0</v>
      </c>
      <c r="AI20" s="19">
        <f>SUM(DISPUTES_GrpOS:DISPUTES_GrpIS!AI20)</f>
        <v>0</v>
      </c>
      <c r="AJ20" s="19">
        <f>SUM(DISPUTES_GrpOS:DISPUTES_GrpIS!AJ20)</f>
        <v>0</v>
      </c>
      <c r="AK20" s="19">
        <f>SUM(DISPUTES_GrpOS:DISPUTES_GrpIS!AK20)</f>
        <v>0</v>
      </c>
      <c r="AL20" s="19">
        <f>SUM(DISPUTES_GrpOS:DISPUTES_GrpIS!AL20)</f>
        <v>0</v>
      </c>
      <c r="AM20" s="19">
        <f>SUM(DISPUTES_GrpOS:DISPUTES_GrpIS!AM20)</f>
        <v>0</v>
      </c>
      <c r="AN20" s="19">
        <f>SUM(DISPUTES_GrpOS:DISPUTES_GrpIS!AN20)</f>
        <v>0</v>
      </c>
      <c r="AO20" s="19">
        <f>SUM(DISPUTES_GrpOS:DISPUTES_GrpIS!AO20)</f>
        <v>0</v>
      </c>
      <c r="AP20" s="19">
        <f>SUM(DISPUTES_GrpOS:DISPUTES_GrpIS!AP20)</f>
        <v>0</v>
      </c>
      <c r="AQ20" s="19">
        <f>SUM(DISPUTES_GrpOS:DISPUTES_GrpIS!AQ20)</f>
        <v>0</v>
      </c>
      <c r="AR20" s="19">
        <f>SUM(DISPUTES_GrpOS:DISPUTES_GrpIS!AR20)</f>
        <v>0</v>
      </c>
      <c r="AS20" s="19">
        <f>SUM(DISPUTES_GrpOS:DISPUTES_GrpIS!AS20)</f>
        <v>0</v>
      </c>
      <c r="AT20" s="19">
        <f>SUM(DISPUTES_GrpOS:DISPUTES_GrpIS!AT20)</f>
        <v>0</v>
      </c>
      <c r="AU20" s="19">
        <f>SUM(DISPUTES_GrpOS:DISPUTES_GrpIS!AU20)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19">
        <f>SUM(DISPUTES_GrpOS:DISPUTES_GrpIS!F21)</f>
        <v>0</v>
      </c>
      <c r="G21" s="19">
        <f>SUM(DISPUTES_GrpOS:DISPUTES_GrpIS!G21)</f>
        <v>0</v>
      </c>
      <c r="H21" s="19">
        <f>SUM(DISPUTES_GrpOS:DISPUTES_GrpIS!H21)</f>
        <v>0</v>
      </c>
      <c r="I21" s="19">
        <f>SUM(DISPUTES_GrpOS:DISPUTES_GrpIS!I21)</f>
        <v>0</v>
      </c>
      <c r="J21" s="19">
        <f>SUM(DISPUTES_GrpOS:DISPUTES_GrpIS!J21)</f>
        <v>0</v>
      </c>
      <c r="K21" s="19">
        <f>SUM(DISPUTES_GrpOS:DISPUTES_GrpIS!K21)</f>
        <v>0</v>
      </c>
      <c r="L21" s="19">
        <f>SUM(DISPUTES_GrpOS:DISPUTES_GrpIS!L21)</f>
        <v>0</v>
      </c>
      <c r="M21" s="19">
        <f>SUM(DISPUTES_GrpOS:DISPUTES_GrpIS!M21)</f>
        <v>0</v>
      </c>
      <c r="N21" s="19">
        <f>SUM(DISPUTES_GrpOS:DISPUTES_GrpIS!N21)</f>
        <v>0</v>
      </c>
      <c r="O21" s="19">
        <f>SUM(DISPUTES_GrpOS:DISPUTES_GrpIS!O21)</f>
        <v>0</v>
      </c>
      <c r="P21" s="19">
        <f>SUM(DISPUTES_GrpOS:DISPUTES_GrpIS!P21)</f>
        <v>0</v>
      </c>
      <c r="Q21" s="19">
        <f>SUM(DISPUTES_GrpOS:DISPUTES_GrpIS!Q21)</f>
        <v>0</v>
      </c>
      <c r="R21" s="19">
        <f>SUM(DISPUTES_GrpOS:DISPUTES_GrpIS!R21)</f>
        <v>0</v>
      </c>
      <c r="S21" s="19">
        <f>SUM(DISPUTES_GrpOS:DISPUTES_GrpIS!S21)</f>
        <v>0</v>
      </c>
      <c r="T21" s="19">
        <f>SUM(DISPUTES_GrpOS:DISPUTES_GrpIS!T21)</f>
        <v>0</v>
      </c>
      <c r="U21" s="19">
        <f>SUM(DISPUTES_GrpOS:DISPUTES_GrpIS!U21)</f>
        <v>0</v>
      </c>
      <c r="V21" s="19">
        <f>SUM(DISPUTES_GrpOS:DISPUTES_GrpIS!V21)</f>
        <v>0</v>
      </c>
      <c r="W21" s="19">
        <f>SUM(DISPUTES_GrpOS:DISPUTES_GrpIS!W21)</f>
        <v>0</v>
      </c>
      <c r="X21" s="19">
        <f>SUM(DISPUTES_GrpOS:DISPUTES_GrpIS!X21)</f>
        <v>0</v>
      </c>
      <c r="Y21" s="19">
        <f>SUM(DISPUTES_GrpOS:DISPUTES_GrpIS!Y21)</f>
        <v>0</v>
      </c>
      <c r="Z21" s="19">
        <f>SUM(DISPUTES_GrpOS:DISPUTES_GrpIS!Z21)</f>
        <v>0</v>
      </c>
      <c r="AA21" s="19">
        <f>SUM(DISPUTES_GrpOS:DISPUTES_GrpIS!AA21)</f>
        <v>0</v>
      </c>
      <c r="AB21" s="19">
        <f>SUM(DISPUTES_GrpOS:DISPUTES_GrpIS!AB21)</f>
        <v>0</v>
      </c>
      <c r="AC21" s="19">
        <f>SUM(DISPUTES_GrpOS:DISPUTES_GrpIS!AC21)</f>
        <v>0</v>
      </c>
      <c r="AD21" s="19">
        <f>SUM(DISPUTES_GrpOS:DISPUTES_GrpIS!AD21)</f>
        <v>0</v>
      </c>
      <c r="AE21" s="19">
        <f>SUM(DISPUTES_GrpOS:DISPUTES_GrpIS!AE21)</f>
        <v>0</v>
      </c>
      <c r="AF21" s="19">
        <f>SUM(DISPUTES_GrpOS:DISPUTES_GrpIS!AF21)</f>
        <v>0</v>
      </c>
      <c r="AG21" s="19">
        <f>SUM(DISPUTES_GrpOS:DISPUTES_GrpIS!AG21)</f>
        <v>0</v>
      </c>
      <c r="AH21" s="19">
        <f>SUM(DISPUTES_GrpOS:DISPUTES_GrpIS!AH21)</f>
        <v>0</v>
      </c>
      <c r="AI21" s="19">
        <f>SUM(DISPUTES_GrpOS:DISPUTES_GrpIS!AI21)</f>
        <v>0</v>
      </c>
      <c r="AJ21" s="19">
        <f>SUM(DISPUTES_GrpOS:DISPUTES_GrpIS!AJ21)</f>
        <v>0</v>
      </c>
      <c r="AK21" s="19">
        <f>SUM(DISPUTES_GrpOS:DISPUTES_GrpIS!AK21)</f>
        <v>0</v>
      </c>
      <c r="AL21" s="19">
        <f>SUM(DISPUTES_GrpOS:DISPUTES_GrpIS!AL21)</f>
        <v>0</v>
      </c>
      <c r="AM21" s="19">
        <f>SUM(DISPUTES_GrpOS:DISPUTES_GrpIS!AM21)</f>
        <v>0</v>
      </c>
      <c r="AN21" s="19">
        <f>SUM(DISPUTES_GrpOS:DISPUTES_GrpIS!AN21)</f>
        <v>0</v>
      </c>
      <c r="AO21" s="19">
        <f>SUM(DISPUTES_GrpOS:DISPUTES_GrpIS!AO21)</f>
        <v>0</v>
      </c>
      <c r="AP21" s="19">
        <f>SUM(DISPUTES_GrpOS:DISPUTES_GrpIS!AP21)</f>
        <v>0</v>
      </c>
      <c r="AQ21" s="19">
        <f>SUM(DISPUTES_GrpOS:DISPUTES_GrpIS!AQ21)</f>
        <v>0</v>
      </c>
      <c r="AR21" s="19">
        <f>SUM(DISPUTES_GrpOS:DISPUTES_GrpIS!AR21)</f>
        <v>0</v>
      </c>
      <c r="AS21" s="19">
        <f>SUM(DISPUTES_GrpOS:DISPUTES_GrpIS!AS21)</f>
        <v>0</v>
      </c>
      <c r="AT21" s="19">
        <f>SUM(DISPUTES_GrpOS:DISPUTES_GrpIS!AT21)</f>
        <v>0</v>
      </c>
      <c r="AU21" s="19">
        <f>SUM(DISPUTES_GrpOS:DISPUTES_GrpIS!AU21)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19">
        <f>SUM(DISPUTES_GrpOS:DISPUTES_GrpIS!F22)</f>
        <v>0</v>
      </c>
      <c r="G22" s="19">
        <f>SUM(DISPUTES_GrpOS:DISPUTES_GrpIS!G22)</f>
        <v>0</v>
      </c>
      <c r="H22" s="19">
        <f>SUM(DISPUTES_GrpOS:DISPUTES_GrpIS!H22)</f>
        <v>0</v>
      </c>
      <c r="I22" s="19">
        <f>SUM(DISPUTES_GrpOS:DISPUTES_GrpIS!I22)</f>
        <v>0</v>
      </c>
      <c r="J22" s="19">
        <f>SUM(DISPUTES_GrpOS:DISPUTES_GrpIS!J22)</f>
        <v>0</v>
      </c>
      <c r="K22" s="19">
        <f>SUM(DISPUTES_GrpOS:DISPUTES_GrpIS!K22)</f>
        <v>0</v>
      </c>
      <c r="L22" s="19">
        <f>SUM(DISPUTES_GrpOS:DISPUTES_GrpIS!L22)</f>
        <v>0</v>
      </c>
      <c r="M22" s="19">
        <f>SUM(DISPUTES_GrpOS:DISPUTES_GrpIS!M22)</f>
        <v>0</v>
      </c>
      <c r="N22" s="19">
        <f>SUM(DISPUTES_GrpOS:DISPUTES_GrpIS!N22)</f>
        <v>0</v>
      </c>
      <c r="O22" s="19">
        <f>SUM(DISPUTES_GrpOS:DISPUTES_GrpIS!O22)</f>
        <v>0</v>
      </c>
      <c r="P22" s="19">
        <f>SUM(DISPUTES_GrpOS:DISPUTES_GrpIS!P22)</f>
        <v>0</v>
      </c>
      <c r="Q22" s="19">
        <f>SUM(DISPUTES_GrpOS:DISPUTES_GrpIS!Q22)</f>
        <v>0</v>
      </c>
      <c r="R22" s="19">
        <f>SUM(DISPUTES_GrpOS:DISPUTES_GrpIS!R22)</f>
        <v>0</v>
      </c>
      <c r="S22" s="19">
        <f>SUM(DISPUTES_GrpOS:DISPUTES_GrpIS!S22)</f>
        <v>0</v>
      </c>
      <c r="T22" s="19">
        <f>SUM(DISPUTES_GrpOS:DISPUTES_GrpIS!T22)</f>
        <v>0</v>
      </c>
      <c r="U22" s="19">
        <f>SUM(DISPUTES_GrpOS:DISPUTES_GrpIS!U22)</f>
        <v>0</v>
      </c>
      <c r="V22" s="19">
        <f>SUM(DISPUTES_GrpOS:DISPUTES_GrpIS!V22)</f>
        <v>0</v>
      </c>
      <c r="W22" s="19">
        <f>SUM(DISPUTES_GrpOS:DISPUTES_GrpIS!W22)</f>
        <v>0</v>
      </c>
      <c r="X22" s="19">
        <f>SUM(DISPUTES_GrpOS:DISPUTES_GrpIS!X22)</f>
        <v>0</v>
      </c>
      <c r="Y22" s="19">
        <f>SUM(DISPUTES_GrpOS:DISPUTES_GrpIS!Y22)</f>
        <v>0</v>
      </c>
      <c r="Z22" s="19">
        <f>SUM(DISPUTES_GrpOS:DISPUTES_GrpIS!Z22)</f>
        <v>0</v>
      </c>
      <c r="AA22" s="19">
        <f>SUM(DISPUTES_GrpOS:DISPUTES_GrpIS!AA22)</f>
        <v>0</v>
      </c>
      <c r="AB22" s="19">
        <f>SUM(DISPUTES_GrpOS:DISPUTES_GrpIS!AB22)</f>
        <v>0</v>
      </c>
      <c r="AC22" s="19">
        <f>SUM(DISPUTES_GrpOS:DISPUTES_GrpIS!AC22)</f>
        <v>0</v>
      </c>
      <c r="AD22" s="19">
        <f>SUM(DISPUTES_GrpOS:DISPUTES_GrpIS!AD22)</f>
        <v>0</v>
      </c>
      <c r="AE22" s="19">
        <f>SUM(DISPUTES_GrpOS:DISPUTES_GrpIS!AE22)</f>
        <v>0</v>
      </c>
      <c r="AF22" s="19">
        <f>SUM(DISPUTES_GrpOS:DISPUTES_GrpIS!AF22)</f>
        <v>0</v>
      </c>
      <c r="AG22" s="19">
        <f>SUM(DISPUTES_GrpOS:DISPUTES_GrpIS!AG22)</f>
        <v>0</v>
      </c>
      <c r="AH22" s="19">
        <f>SUM(DISPUTES_GrpOS:DISPUTES_GrpIS!AH22)</f>
        <v>0</v>
      </c>
      <c r="AI22" s="19">
        <f>SUM(DISPUTES_GrpOS:DISPUTES_GrpIS!AI22)</f>
        <v>0</v>
      </c>
      <c r="AJ22" s="19">
        <f>SUM(DISPUTES_GrpOS:DISPUTES_GrpIS!AJ22)</f>
        <v>0</v>
      </c>
      <c r="AK22" s="19">
        <f>SUM(DISPUTES_GrpOS:DISPUTES_GrpIS!AK22)</f>
        <v>0</v>
      </c>
      <c r="AL22" s="19">
        <f>SUM(DISPUTES_GrpOS:DISPUTES_GrpIS!AL22)</f>
        <v>0</v>
      </c>
      <c r="AM22" s="19">
        <f>SUM(DISPUTES_GrpOS:DISPUTES_GrpIS!AM22)</f>
        <v>0</v>
      </c>
      <c r="AN22" s="19">
        <f>SUM(DISPUTES_GrpOS:DISPUTES_GrpIS!AN22)</f>
        <v>0</v>
      </c>
      <c r="AO22" s="19">
        <f>SUM(DISPUTES_GrpOS:DISPUTES_GrpIS!AO22)</f>
        <v>0</v>
      </c>
      <c r="AP22" s="19">
        <f>SUM(DISPUTES_GrpOS:DISPUTES_GrpIS!AP22)</f>
        <v>0</v>
      </c>
      <c r="AQ22" s="19">
        <f>SUM(DISPUTES_GrpOS:DISPUTES_GrpIS!AQ22)</f>
        <v>0</v>
      </c>
      <c r="AR22" s="19">
        <f>SUM(DISPUTES_GrpOS:DISPUTES_GrpIS!AR22)</f>
        <v>0</v>
      </c>
      <c r="AS22" s="19">
        <f>SUM(DISPUTES_GrpOS:DISPUTES_GrpIS!AS22)</f>
        <v>0</v>
      </c>
      <c r="AT22" s="19">
        <f>SUM(DISPUTES_GrpOS:DISPUTES_GrpIS!AT22)</f>
        <v>0</v>
      </c>
      <c r="AU22" s="19">
        <f>SUM(DISPUTES_GrpOS:DISPUTES_GrpIS!AU22)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19">
        <f>SUM(DISPUTES_GrpOS:DISPUTES_GrpIS!F23)</f>
        <v>0</v>
      </c>
      <c r="G23" s="19">
        <f>SUM(DISPUTES_GrpOS:DISPUTES_GrpIS!G23)</f>
        <v>0</v>
      </c>
      <c r="H23" s="19">
        <f>SUM(DISPUTES_GrpOS:DISPUTES_GrpIS!H23)</f>
        <v>0</v>
      </c>
      <c r="I23" s="19">
        <f>SUM(DISPUTES_GrpOS:DISPUTES_GrpIS!I23)</f>
        <v>0</v>
      </c>
      <c r="J23" s="19">
        <f>SUM(DISPUTES_GrpOS:DISPUTES_GrpIS!J23)</f>
        <v>0</v>
      </c>
      <c r="K23" s="19">
        <f>SUM(DISPUTES_GrpOS:DISPUTES_GrpIS!K23)</f>
        <v>0</v>
      </c>
      <c r="L23" s="19">
        <f>SUM(DISPUTES_GrpOS:DISPUTES_GrpIS!L23)</f>
        <v>0</v>
      </c>
      <c r="M23" s="19">
        <f>SUM(DISPUTES_GrpOS:DISPUTES_GrpIS!M23)</f>
        <v>0</v>
      </c>
      <c r="N23" s="19">
        <f>SUM(DISPUTES_GrpOS:DISPUTES_GrpIS!N23)</f>
        <v>0</v>
      </c>
      <c r="O23" s="19">
        <f>SUM(DISPUTES_GrpOS:DISPUTES_GrpIS!O23)</f>
        <v>0</v>
      </c>
      <c r="P23" s="19">
        <f>SUM(DISPUTES_GrpOS:DISPUTES_GrpIS!P23)</f>
        <v>0</v>
      </c>
      <c r="Q23" s="19">
        <f>SUM(DISPUTES_GrpOS:DISPUTES_GrpIS!Q23)</f>
        <v>0</v>
      </c>
      <c r="R23" s="19">
        <f>SUM(DISPUTES_GrpOS:DISPUTES_GrpIS!R23)</f>
        <v>0</v>
      </c>
      <c r="S23" s="19">
        <f>SUM(DISPUTES_GrpOS:DISPUTES_GrpIS!S23)</f>
        <v>0</v>
      </c>
      <c r="T23" s="19">
        <f>SUM(DISPUTES_GrpOS:DISPUTES_GrpIS!T23)</f>
        <v>0</v>
      </c>
      <c r="U23" s="19">
        <f>SUM(DISPUTES_GrpOS:DISPUTES_GrpIS!U23)</f>
        <v>0</v>
      </c>
      <c r="V23" s="19">
        <f>SUM(DISPUTES_GrpOS:DISPUTES_GrpIS!V23)</f>
        <v>0</v>
      </c>
      <c r="W23" s="19">
        <f>SUM(DISPUTES_GrpOS:DISPUTES_GrpIS!W23)</f>
        <v>0</v>
      </c>
      <c r="X23" s="19">
        <f>SUM(DISPUTES_GrpOS:DISPUTES_GrpIS!X23)</f>
        <v>0</v>
      </c>
      <c r="Y23" s="19">
        <f>SUM(DISPUTES_GrpOS:DISPUTES_GrpIS!Y23)</f>
        <v>0</v>
      </c>
      <c r="Z23" s="19">
        <f>SUM(DISPUTES_GrpOS:DISPUTES_GrpIS!Z23)</f>
        <v>0</v>
      </c>
      <c r="AA23" s="19">
        <f>SUM(DISPUTES_GrpOS:DISPUTES_GrpIS!AA23)</f>
        <v>0</v>
      </c>
      <c r="AB23" s="19">
        <f>SUM(DISPUTES_GrpOS:DISPUTES_GrpIS!AB23)</f>
        <v>0</v>
      </c>
      <c r="AC23" s="19">
        <f>SUM(DISPUTES_GrpOS:DISPUTES_GrpIS!AC23)</f>
        <v>0</v>
      </c>
      <c r="AD23" s="19">
        <f>SUM(DISPUTES_GrpOS:DISPUTES_GrpIS!AD23)</f>
        <v>0</v>
      </c>
      <c r="AE23" s="19">
        <f>SUM(DISPUTES_GrpOS:DISPUTES_GrpIS!AE23)</f>
        <v>0</v>
      </c>
      <c r="AF23" s="19">
        <f>SUM(DISPUTES_GrpOS:DISPUTES_GrpIS!AF23)</f>
        <v>0</v>
      </c>
      <c r="AG23" s="19">
        <f>SUM(DISPUTES_GrpOS:DISPUTES_GrpIS!AG23)</f>
        <v>0</v>
      </c>
      <c r="AH23" s="19">
        <f>SUM(DISPUTES_GrpOS:DISPUTES_GrpIS!AH23)</f>
        <v>0</v>
      </c>
      <c r="AI23" s="19">
        <f>SUM(DISPUTES_GrpOS:DISPUTES_GrpIS!AI23)</f>
        <v>0</v>
      </c>
      <c r="AJ23" s="19">
        <f>SUM(DISPUTES_GrpOS:DISPUTES_GrpIS!AJ23)</f>
        <v>0</v>
      </c>
      <c r="AK23" s="19">
        <f>SUM(DISPUTES_GrpOS:DISPUTES_GrpIS!AK23)</f>
        <v>0</v>
      </c>
      <c r="AL23" s="19">
        <f>SUM(DISPUTES_GrpOS:DISPUTES_GrpIS!AL23)</f>
        <v>0</v>
      </c>
      <c r="AM23" s="19">
        <f>SUM(DISPUTES_GrpOS:DISPUTES_GrpIS!AM23)</f>
        <v>0</v>
      </c>
      <c r="AN23" s="19">
        <f>SUM(DISPUTES_GrpOS:DISPUTES_GrpIS!AN23)</f>
        <v>0</v>
      </c>
      <c r="AO23" s="19">
        <f>SUM(DISPUTES_GrpOS:DISPUTES_GrpIS!AO23)</f>
        <v>0</v>
      </c>
      <c r="AP23" s="19">
        <f>SUM(DISPUTES_GrpOS:DISPUTES_GrpIS!AP23)</f>
        <v>0</v>
      </c>
      <c r="AQ23" s="19">
        <f>SUM(DISPUTES_GrpOS:DISPUTES_GrpIS!AQ23)</f>
        <v>0</v>
      </c>
      <c r="AR23" s="19">
        <f>SUM(DISPUTES_GrpOS:DISPUTES_GrpIS!AR23)</f>
        <v>0</v>
      </c>
      <c r="AS23" s="19">
        <f>SUM(DISPUTES_GrpOS:DISPUTES_GrpIS!AS23)</f>
        <v>0</v>
      </c>
      <c r="AT23" s="19">
        <f>SUM(DISPUTES_GrpOS:DISPUTES_GrpIS!AT23)</f>
        <v>0</v>
      </c>
      <c r="AU23" s="19">
        <f>SUM(DISPUTES_GrpOS:DISPUTES_GrpIS!AU23)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19">
        <f>SUM(DISPUTES_GrpOS:DISPUTES_GrpIS!F24)</f>
        <v>0</v>
      </c>
      <c r="G24" s="19">
        <f>SUM(DISPUTES_GrpOS:DISPUTES_GrpIS!G24)</f>
        <v>0</v>
      </c>
      <c r="H24" s="19">
        <f>SUM(DISPUTES_GrpOS:DISPUTES_GrpIS!H24)</f>
        <v>0</v>
      </c>
      <c r="I24" s="19">
        <f>SUM(DISPUTES_GrpOS:DISPUTES_GrpIS!I24)</f>
        <v>0</v>
      </c>
      <c r="J24" s="19">
        <f>SUM(DISPUTES_GrpOS:DISPUTES_GrpIS!J24)</f>
        <v>0</v>
      </c>
      <c r="K24" s="19">
        <f>SUM(DISPUTES_GrpOS:DISPUTES_GrpIS!K24)</f>
        <v>0</v>
      </c>
      <c r="L24" s="19">
        <f>SUM(DISPUTES_GrpOS:DISPUTES_GrpIS!L24)</f>
        <v>0</v>
      </c>
      <c r="M24" s="19">
        <f>SUM(DISPUTES_GrpOS:DISPUTES_GrpIS!M24)</f>
        <v>0</v>
      </c>
      <c r="N24" s="19">
        <f>SUM(DISPUTES_GrpOS:DISPUTES_GrpIS!N24)</f>
        <v>0</v>
      </c>
      <c r="O24" s="19">
        <f>SUM(DISPUTES_GrpOS:DISPUTES_GrpIS!O24)</f>
        <v>0</v>
      </c>
      <c r="P24" s="19">
        <f>SUM(DISPUTES_GrpOS:DISPUTES_GrpIS!P24)</f>
        <v>0</v>
      </c>
      <c r="Q24" s="19">
        <f>SUM(DISPUTES_GrpOS:DISPUTES_GrpIS!Q24)</f>
        <v>0</v>
      </c>
      <c r="R24" s="19">
        <f>SUM(DISPUTES_GrpOS:DISPUTES_GrpIS!R24)</f>
        <v>0</v>
      </c>
      <c r="S24" s="19">
        <f>SUM(DISPUTES_GrpOS:DISPUTES_GrpIS!S24)</f>
        <v>0</v>
      </c>
      <c r="T24" s="19">
        <f>SUM(DISPUTES_GrpOS:DISPUTES_GrpIS!T24)</f>
        <v>0</v>
      </c>
      <c r="U24" s="19">
        <f>SUM(DISPUTES_GrpOS:DISPUTES_GrpIS!U24)</f>
        <v>0</v>
      </c>
      <c r="V24" s="19">
        <f>SUM(DISPUTES_GrpOS:DISPUTES_GrpIS!V24)</f>
        <v>0</v>
      </c>
      <c r="W24" s="19">
        <f>SUM(DISPUTES_GrpOS:DISPUTES_GrpIS!W24)</f>
        <v>0</v>
      </c>
      <c r="X24" s="19">
        <f>SUM(DISPUTES_GrpOS:DISPUTES_GrpIS!X24)</f>
        <v>0</v>
      </c>
      <c r="Y24" s="19">
        <f>SUM(DISPUTES_GrpOS:DISPUTES_GrpIS!Y24)</f>
        <v>0</v>
      </c>
      <c r="Z24" s="19">
        <f>SUM(DISPUTES_GrpOS:DISPUTES_GrpIS!Z24)</f>
        <v>0</v>
      </c>
      <c r="AA24" s="19">
        <f>SUM(DISPUTES_GrpOS:DISPUTES_GrpIS!AA24)</f>
        <v>0</v>
      </c>
      <c r="AB24" s="19">
        <f>SUM(DISPUTES_GrpOS:DISPUTES_GrpIS!AB24)</f>
        <v>0</v>
      </c>
      <c r="AC24" s="19">
        <f>SUM(DISPUTES_GrpOS:DISPUTES_GrpIS!AC24)</f>
        <v>0</v>
      </c>
      <c r="AD24" s="19">
        <f>SUM(DISPUTES_GrpOS:DISPUTES_GrpIS!AD24)</f>
        <v>0</v>
      </c>
      <c r="AE24" s="19">
        <f>SUM(DISPUTES_GrpOS:DISPUTES_GrpIS!AE24)</f>
        <v>0</v>
      </c>
      <c r="AF24" s="19">
        <f>SUM(DISPUTES_GrpOS:DISPUTES_GrpIS!AF24)</f>
        <v>0</v>
      </c>
      <c r="AG24" s="19">
        <f>SUM(DISPUTES_GrpOS:DISPUTES_GrpIS!AG24)</f>
        <v>0</v>
      </c>
      <c r="AH24" s="19">
        <f>SUM(DISPUTES_GrpOS:DISPUTES_GrpIS!AH24)</f>
        <v>0</v>
      </c>
      <c r="AI24" s="19">
        <f>SUM(DISPUTES_GrpOS:DISPUTES_GrpIS!AI24)</f>
        <v>0</v>
      </c>
      <c r="AJ24" s="19">
        <f>SUM(DISPUTES_GrpOS:DISPUTES_GrpIS!AJ24)</f>
        <v>0</v>
      </c>
      <c r="AK24" s="19">
        <f>SUM(DISPUTES_GrpOS:DISPUTES_GrpIS!AK24)</f>
        <v>0</v>
      </c>
      <c r="AL24" s="19">
        <f>SUM(DISPUTES_GrpOS:DISPUTES_GrpIS!AL24)</f>
        <v>0</v>
      </c>
      <c r="AM24" s="19">
        <f>SUM(DISPUTES_GrpOS:DISPUTES_GrpIS!AM24)</f>
        <v>0</v>
      </c>
      <c r="AN24" s="19">
        <f>SUM(DISPUTES_GrpOS:DISPUTES_GrpIS!AN24)</f>
        <v>0</v>
      </c>
      <c r="AO24" s="19">
        <f>SUM(DISPUTES_GrpOS:DISPUTES_GrpIS!AO24)</f>
        <v>0</v>
      </c>
      <c r="AP24" s="19">
        <f>SUM(DISPUTES_GrpOS:DISPUTES_GrpIS!AP24)</f>
        <v>0</v>
      </c>
      <c r="AQ24" s="19">
        <f>SUM(DISPUTES_GrpOS:DISPUTES_GrpIS!AQ24)</f>
        <v>0</v>
      </c>
      <c r="AR24" s="19">
        <f>SUM(DISPUTES_GrpOS:DISPUTES_GrpIS!AR24)</f>
        <v>0</v>
      </c>
      <c r="AS24" s="19">
        <f>SUM(DISPUTES_GrpOS:DISPUTES_GrpIS!AS24)</f>
        <v>0</v>
      </c>
      <c r="AT24" s="19">
        <f>SUM(DISPUTES_GrpOS:DISPUTES_GrpIS!AT24)</f>
        <v>0</v>
      </c>
      <c r="AU24" s="19">
        <f>SUM(DISPUTES_GrpOS:DISPUTES_GrpIS!AU24)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19">
        <f>SUM(DISPUTES_GrpOS:DISPUTES_GrpIS!F25)</f>
        <v>0</v>
      </c>
      <c r="G25" s="19">
        <f>SUM(DISPUTES_GrpOS:DISPUTES_GrpIS!G25)</f>
        <v>0</v>
      </c>
      <c r="H25" s="19">
        <f>SUM(DISPUTES_GrpOS:DISPUTES_GrpIS!H25)</f>
        <v>0</v>
      </c>
      <c r="I25" s="19">
        <f>SUM(DISPUTES_GrpOS:DISPUTES_GrpIS!I25)</f>
        <v>0</v>
      </c>
      <c r="J25" s="19">
        <f>SUM(DISPUTES_GrpOS:DISPUTES_GrpIS!J25)</f>
        <v>0</v>
      </c>
      <c r="K25" s="19">
        <f>SUM(DISPUTES_GrpOS:DISPUTES_GrpIS!K25)</f>
        <v>0</v>
      </c>
      <c r="L25" s="19">
        <f>SUM(DISPUTES_GrpOS:DISPUTES_GrpIS!L25)</f>
        <v>0</v>
      </c>
      <c r="M25" s="19">
        <f>SUM(DISPUTES_GrpOS:DISPUTES_GrpIS!M25)</f>
        <v>0</v>
      </c>
      <c r="N25" s="19">
        <f>SUM(DISPUTES_GrpOS:DISPUTES_GrpIS!N25)</f>
        <v>0</v>
      </c>
      <c r="O25" s="19">
        <f>SUM(DISPUTES_GrpOS:DISPUTES_GrpIS!O25)</f>
        <v>0</v>
      </c>
      <c r="P25" s="19">
        <f>SUM(DISPUTES_GrpOS:DISPUTES_GrpIS!P25)</f>
        <v>0</v>
      </c>
      <c r="Q25" s="19">
        <f>SUM(DISPUTES_GrpOS:DISPUTES_GrpIS!Q25)</f>
        <v>0</v>
      </c>
      <c r="R25" s="19">
        <f>SUM(DISPUTES_GrpOS:DISPUTES_GrpIS!R25)</f>
        <v>0</v>
      </c>
      <c r="S25" s="19">
        <f>SUM(DISPUTES_GrpOS:DISPUTES_GrpIS!S25)</f>
        <v>0</v>
      </c>
      <c r="T25" s="19">
        <f>SUM(DISPUTES_GrpOS:DISPUTES_GrpIS!T25)</f>
        <v>0</v>
      </c>
      <c r="U25" s="19">
        <f>SUM(DISPUTES_GrpOS:DISPUTES_GrpIS!U25)</f>
        <v>0</v>
      </c>
      <c r="V25" s="19">
        <f>SUM(DISPUTES_GrpOS:DISPUTES_GrpIS!V25)</f>
        <v>0</v>
      </c>
      <c r="W25" s="19">
        <f>SUM(DISPUTES_GrpOS:DISPUTES_GrpIS!W25)</f>
        <v>0</v>
      </c>
      <c r="X25" s="19">
        <f>SUM(DISPUTES_GrpOS:DISPUTES_GrpIS!X25)</f>
        <v>0</v>
      </c>
      <c r="Y25" s="19">
        <f>SUM(DISPUTES_GrpOS:DISPUTES_GrpIS!Y25)</f>
        <v>0</v>
      </c>
      <c r="Z25" s="19">
        <f>SUM(DISPUTES_GrpOS:DISPUTES_GrpIS!Z25)</f>
        <v>0</v>
      </c>
      <c r="AA25" s="19">
        <f>SUM(DISPUTES_GrpOS:DISPUTES_GrpIS!AA25)</f>
        <v>0</v>
      </c>
      <c r="AB25" s="19">
        <f>SUM(DISPUTES_GrpOS:DISPUTES_GrpIS!AB25)</f>
        <v>0</v>
      </c>
      <c r="AC25" s="19">
        <f>SUM(DISPUTES_GrpOS:DISPUTES_GrpIS!AC25)</f>
        <v>0</v>
      </c>
      <c r="AD25" s="19">
        <f>SUM(DISPUTES_GrpOS:DISPUTES_GrpIS!AD25)</f>
        <v>0</v>
      </c>
      <c r="AE25" s="19">
        <f>SUM(DISPUTES_GrpOS:DISPUTES_GrpIS!AE25)</f>
        <v>0</v>
      </c>
      <c r="AF25" s="19">
        <f>SUM(DISPUTES_GrpOS:DISPUTES_GrpIS!AF25)</f>
        <v>0</v>
      </c>
      <c r="AG25" s="19">
        <f>SUM(DISPUTES_GrpOS:DISPUTES_GrpIS!AG25)</f>
        <v>0</v>
      </c>
      <c r="AH25" s="19">
        <f>SUM(DISPUTES_GrpOS:DISPUTES_GrpIS!AH25)</f>
        <v>0</v>
      </c>
      <c r="AI25" s="19">
        <f>SUM(DISPUTES_GrpOS:DISPUTES_GrpIS!AI25)</f>
        <v>0</v>
      </c>
      <c r="AJ25" s="19">
        <f>SUM(DISPUTES_GrpOS:DISPUTES_GrpIS!AJ25)</f>
        <v>0</v>
      </c>
      <c r="AK25" s="19">
        <f>SUM(DISPUTES_GrpOS:DISPUTES_GrpIS!AK25)</f>
        <v>0</v>
      </c>
      <c r="AL25" s="19">
        <f>SUM(DISPUTES_GrpOS:DISPUTES_GrpIS!AL25)</f>
        <v>0</v>
      </c>
      <c r="AM25" s="19">
        <f>SUM(DISPUTES_GrpOS:DISPUTES_GrpIS!AM25)</f>
        <v>0</v>
      </c>
      <c r="AN25" s="19">
        <f>SUM(DISPUTES_GrpOS:DISPUTES_GrpIS!AN25)</f>
        <v>0</v>
      </c>
      <c r="AO25" s="19">
        <f>SUM(DISPUTES_GrpOS:DISPUTES_GrpIS!AO25)</f>
        <v>0</v>
      </c>
      <c r="AP25" s="19">
        <f>SUM(DISPUTES_GrpOS:DISPUTES_GrpIS!AP25)</f>
        <v>0</v>
      </c>
      <c r="AQ25" s="19">
        <f>SUM(DISPUTES_GrpOS:DISPUTES_GrpIS!AQ25)</f>
        <v>0</v>
      </c>
      <c r="AR25" s="19">
        <f>SUM(DISPUTES_GrpOS:DISPUTES_GrpIS!AR25)</f>
        <v>0</v>
      </c>
      <c r="AS25" s="19">
        <f>SUM(DISPUTES_GrpOS:DISPUTES_GrpIS!AS25)</f>
        <v>0</v>
      </c>
      <c r="AT25" s="19">
        <f>SUM(DISPUTES_GrpOS:DISPUTES_GrpIS!AT25)</f>
        <v>0</v>
      </c>
      <c r="AU25" s="19">
        <f>SUM(DISPUTES_GrpOS:DISPUTES_GrpIS!AU25)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19">
        <f>SUM(DISPUTES_GrpOS:DISPUTES_GrpIS!F26)</f>
        <v>0</v>
      </c>
      <c r="G26" s="19">
        <f>SUM(DISPUTES_GrpOS:DISPUTES_GrpIS!G26)</f>
        <v>0</v>
      </c>
      <c r="H26" s="19">
        <f>SUM(DISPUTES_GrpOS:DISPUTES_GrpIS!H26)</f>
        <v>0</v>
      </c>
      <c r="I26" s="19">
        <f>SUM(DISPUTES_GrpOS:DISPUTES_GrpIS!I26)</f>
        <v>0</v>
      </c>
      <c r="J26" s="19">
        <f>SUM(DISPUTES_GrpOS:DISPUTES_GrpIS!J26)</f>
        <v>0</v>
      </c>
      <c r="K26" s="19">
        <f>SUM(DISPUTES_GrpOS:DISPUTES_GrpIS!K26)</f>
        <v>0</v>
      </c>
      <c r="L26" s="19">
        <f>SUM(DISPUTES_GrpOS:DISPUTES_GrpIS!L26)</f>
        <v>0</v>
      </c>
      <c r="M26" s="19">
        <f>SUM(DISPUTES_GrpOS:DISPUTES_GrpIS!M26)</f>
        <v>0</v>
      </c>
      <c r="N26" s="19">
        <f>SUM(DISPUTES_GrpOS:DISPUTES_GrpIS!N26)</f>
        <v>0</v>
      </c>
      <c r="O26" s="19">
        <f>SUM(DISPUTES_GrpOS:DISPUTES_GrpIS!O26)</f>
        <v>0</v>
      </c>
      <c r="P26" s="19">
        <f>SUM(DISPUTES_GrpOS:DISPUTES_GrpIS!P26)</f>
        <v>0</v>
      </c>
      <c r="Q26" s="19">
        <f>SUM(DISPUTES_GrpOS:DISPUTES_GrpIS!Q26)</f>
        <v>0</v>
      </c>
      <c r="R26" s="19">
        <f>SUM(DISPUTES_GrpOS:DISPUTES_GrpIS!R26)</f>
        <v>0</v>
      </c>
      <c r="S26" s="19">
        <f>SUM(DISPUTES_GrpOS:DISPUTES_GrpIS!S26)</f>
        <v>0</v>
      </c>
      <c r="T26" s="19">
        <f>SUM(DISPUTES_GrpOS:DISPUTES_GrpIS!T26)</f>
        <v>0</v>
      </c>
      <c r="U26" s="19">
        <f>SUM(DISPUTES_GrpOS:DISPUTES_GrpIS!U26)</f>
        <v>0</v>
      </c>
      <c r="V26" s="19">
        <f>SUM(DISPUTES_GrpOS:DISPUTES_GrpIS!V26)</f>
        <v>0</v>
      </c>
      <c r="W26" s="19">
        <f>SUM(DISPUTES_GrpOS:DISPUTES_GrpIS!W26)</f>
        <v>0</v>
      </c>
      <c r="X26" s="19">
        <f>SUM(DISPUTES_GrpOS:DISPUTES_GrpIS!X26)</f>
        <v>0</v>
      </c>
      <c r="Y26" s="19">
        <f>SUM(DISPUTES_GrpOS:DISPUTES_GrpIS!Y26)</f>
        <v>0</v>
      </c>
      <c r="Z26" s="19">
        <f>SUM(DISPUTES_GrpOS:DISPUTES_GrpIS!Z26)</f>
        <v>0</v>
      </c>
      <c r="AA26" s="19">
        <f>SUM(DISPUTES_GrpOS:DISPUTES_GrpIS!AA26)</f>
        <v>0</v>
      </c>
      <c r="AB26" s="19">
        <f>SUM(DISPUTES_GrpOS:DISPUTES_GrpIS!AB26)</f>
        <v>0</v>
      </c>
      <c r="AC26" s="19">
        <f>SUM(DISPUTES_GrpOS:DISPUTES_GrpIS!AC26)</f>
        <v>0</v>
      </c>
      <c r="AD26" s="19">
        <f>SUM(DISPUTES_GrpOS:DISPUTES_GrpIS!AD26)</f>
        <v>0</v>
      </c>
      <c r="AE26" s="19">
        <f>SUM(DISPUTES_GrpOS:DISPUTES_GrpIS!AE26)</f>
        <v>0</v>
      </c>
      <c r="AF26" s="19">
        <f>SUM(DISPUTES_GrpOS:DISPUTES_GrpIS!AF26)</f>
        <v>0</v>
      </c>
      <c r="AG26" s="19">
        <f>SUM(DISPUTES_GrpOS:DISPUTES_GrpIS!AG26)</f>
        <v>0</v>
      </c>
      <c r="AH26" s="19">
        <f>SUM(DISPUTES_GrpOS:DISPUTES_GrpIS!AH26)</f>
        <v>0</v>
      </c>
      <c r="AI26" s="19">
        <f>SUM(DISPUTES_GrpOS:DISPUTES_GrpIS!AI26)</f>
        <v>0</v>
      </c>
      <c r="AJ26" s="19">
        <f>SUM(DISPUTES_GrpOS:DISPUTES_GrpIS!AJ26)</f>
        <v>0</v>
      </c>
      <c r="AK26" s="19">
        <f>SUM(DISPUTES_GrpOS:DISPUTES_GrpIS!AK26)</f>
        <v>0</v>
      </c>
      <c r="AL26" s="19">
        <f>SUM(DISPUTES_GrpOS:DISPUTES_GrpIS!AL26)</f>
        <v>0</v>
      </c>
      <c r="AM26" s="19">
        <f>SUM(DISPUTES_GrpOS:DISPUTES_GrpIS!AM26)</f>
        <v>0</v>
      </c>
      <c r="AN26" s="19">
        <f>SUM(DISPUTES_GrpOS:DISPUTES_GrpIS!AN26)</f>
        <v>0</v>
      </c>
      <c r="AO26" s="19">
        <f>SUM(DISPUTES_GrpOS:DISPUTES_GrpIS!AO26)</f>
        <v>0</v>
      </c>
      <c r="AP26" s="19">
        <f>SUM(DISPUTES_GrpOS:DISPUTES_GrpIS!AP26)</f>
        <v>0</v>
      </c>
      <c r="AQ26" s="19">
        <f>SUM(DISPUTES_GrpOS:DISPUTES_GrpIS!AQ26)</f>
        <v>0</v>
      </c>
      <c r="AR26" s="19">
        <f>SUM(DISPUTES_GrpOS:DISPUTES_GrpIS!AR26)</f>
        <v>0</v>
      </c>
      <c r="AS26" s="19">
        <f>SUM(DISPUTES_GrpOS:DISPUTES_GrpIS!AS26)</f>
        <v>0</v>
      </c>
      <c r="AT26" s="19">
        <f>SUM(DISPUTES_GrpOS:DISPUTES_GrpIS!AT26)</f>
        <v>0</v>
      </c>
      <c r="AU26" s="19">
        <f>SUM(DISPUTES_GrpOS:DISPUTES_GrpIS!AU26)</f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19">
        <f>SUM(DISPUTES_GrpOS:DISPUTES_GrpIS!F28)</f>
        <v>0</v>
      </c>
      <c r="G28" s="19">
        <f>SUM(DISPUTES_GrpOS:DISPUTES_GrpIS!G28)</f>
        <v>0</v>
      </c>
      <c r="H28" s="19">
        <f>SUM(DISPUTES_GrpOS:DISPUTES_GrpIS!H28)</f>
        <v>0</v>
      </c>
      <c r="I28" s="19">
        <f>SUM(DISPUTES_GrpOS:DISPUTES_GrpIS!I28)</f>
        <v>0</v>
      </c>
      <c r="J28" s="19">
        <f>SUM(DISPUTES_GrpOS:DISPUTES_GrpIS!J28)</f>
        <v>0</v>
      </c>
      <c r="K28" s="19">
        <f>SUM(DISPUTES_GrpOS:DISPUTES_GrpIS!K28)</f>
        <v>0</v>
      </c>
      <c r="L28" s="19">
        <f>SUM(DISPUTES_GrpOS:DISPUTES_GrpIS!L28)</f>
        <v>0</v>
      </c>
      <c r="M28" s="19">
        <f>SUM(DISPUTES_GrpOS:DISPUTES_GrpIS!M28)</f>
        <v>0</v>
      </c>
      <c r="N28" s="19">
        <f>SUM(DISPUTES_GrpOS:DISPUTES_GrpIS!N28)</f>
        <v>0</v>
      </c>
      <c r="O28" s="19">
        <f>SUM(DISPUTES_GrpOS:DISPUTES_GrpIS!O28)</f>
        <v>0</v>
      </c>
      <c r="P28" s="19">
        <f>SUM(DISPUTES_GrpOS:DISPUTES_GrpIS!P28)</f>
        <v>0</v>
      </c>
      <c r="Q28" s="19">
        <f>SUM(DISPUTES_GrpOS:DISPUTES_GrpIS!Q28)</f>
        <v>0</v>
      </c>
      <c r="R28" s="19">
        <f>SUM(DISPUTES_GrpOS:DISPUTES_GrpIS!R28)</f>
        <v>0</v>
      </c>
      <c r="S28" s="19">
        <f>SUM(DISPUTES_GrpOS:DISPUTES_GrpIS!S28)</f>
        <v>0</v>
      </c>
      <c r="T28" s="19">
        <f>SUM(DISPUTES_GrpOS:DISPUTES_GrpIS!T28)</f>
        <v>0</v>
      </c>
      <c r="U28" s="19">
        <f>SUM(DISPUTES_GrpOS:DISPUTES_GrpIS!U28)</f>
        <v>0</v>
      </c>
      <c r="V28" s="19">
        <f>SUM(DISPUTES_GrpOS:DISPUTES_GrpIS!V28)</f>
        <v>0</v>
      </c>
      <c r="W28" s="19">
        <f>SUM(DISPUTES_GrpOS:DISPUTES_GrpIS!W28)</f>
        <v>0</v>
      </c>
      <c r="X28" s="19">
        <f>SUM(DISPUTES_GrpOS:DISPUTES_GrpIS!X28)</f>
        <v>0</v>
      </c>
      <c r="Y28" s="19">
        <f>SUM(DISPUTES_GrpOS:DISPUTES_GrpIS!Y28)</f>
        <v>0</v>
      </c>
      <c r="Z28" s="19">
        <f>SUM(DISPUTES_GrpOS:DISPUTES_GrpIS!Z28)</f>
        <v>0</v>
      </c>
      <c r="AA28" s="19">
        <f>SUM(DISPUTES_GrpOS:DISPUTES_GrpIS!AA28)</f>
        <v>0</v>
      </c>
      <c r="AB28" s="19">
        <f>SUM(DISPUTES_GrpOS:DISPUTES_GrpIS!AB28)</f>
        <v>0</v>
      </c>
      <c r="AC28" s="19">
        <f>SUM(DISPUTES_GrpOS:DISPUTES_GrpIS!AC28)</f>
        <v>0</v>
      </c>
      <c r="AD28" s="19">
        <f>SUM(DISPUTES_GrpOS:DISPUTES_GrpIS!AD28)</f>
        <v>0</v>
      </c>
      <c r="AE28" s="19">
        <f>SUM(DISPUTES_GrpOS:DISPUTES_GrpIS!AE28)</f>
        <v>0</v>
      </c>
      <c r="AF28" s="19">
        <f>SUM(DISPUTES_GrpOS:DISPUTES_GrpIS!AF28)</f>
        <v>0</v>
      </c>
      <c r="AG28" s="19">
        <f>SUM(DISPUTES_GrpOS:DISPUTES_GrpIS!AG28)</f>
        <v>0</v>
      </c>
      <c r="AH28" s="19">
        <f>SUM(DISPUTES_GrpOS:DISPUTES_GrpIS!AH28)</f>
        <v>0</v>
      </c>
      <c r="AI28" s="19">
        <f>SUM(DISPUTES_GrpOS:DISPUTES_GrpIS!AI28)</f>
        <v>0</v>
      </c>
      <c r="AJ28" s="19">
        <f>SUM(DISPUTES_GrpOS:DISPUTES_GrpIS!AJ28)</f>
        <v>0</v>
      </c>
      <c r="AK28" s="19">
        <f>SUM(DISPUTES_GrpOS:DISPUTES_GrpIS!AK28)</f>
        <v>0</v>
      </c>
      <c r="AL28" s="19">
        <f>SUM(DISPUTES_GrpOS:DISPUTES_GrpIS!AL28)</f>
        <v>0</v>
      </c>
      <c r="AM28" s="19">
        <f>SUM(DISPUTES_GrpOS:DISPUTES_GrpIS!AM28)</f>
        <v>0</v>
      </c>
      <c r="AN28" s="19">
        <f>SUM(DISPUTES_GrpOS:DISPUTES_GrpIS!AN28)</f>
        <v>0</v>
      </c>
      <c r="AO28" s="19">
        <f>SUM(DISPUTES_GrpOS:DISPUTES_GrpIS!AO28)</f>
        <v>0</v>
      </c>
      <c r="AP28" s="19">
        <f>SUM(DISPUTES_GrpOS:DISPUTES_GrpIS!AP28)</f>
        <v>0</v>
      </c>
      <c r="AQ28" s="19">
        <f>SUM(DISPUTES_GrpOS:DISPUTES_GrpIS!AQ28)</f>
        <v>0</v>
      </c>
      <c r="AR28" s="19">
        <f>SUM(DISPUTES_GrpOS:DISPUTES_GrpIS!AR28)</f>
        <v>0</v>
      </c>
      <c r="AS28" s="19">
        <f>SUM(DISPUTES_GrpOS:DISPUTES_GrpIS!AS28)</f>
        <v>0</v>
      </c>
      <c r="AT28" s="19">
        <f>SUM(DISPUTES_GrpOS:DISPUTES_GrpIS!AT28)</f>
        <v>0</v>
      </c>
      <c r="AU28" s="19">
        <f>SUM(DISPUTES_GrpOS:DISPUTES_GrpIS!AU28)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19">
        <f>SUM(DISPUTES_GrpOS:DISPUTES_GrpIS!F29)</f>
        <v>0</v>
      </c>
      <c r="G29" s="19">
        <f>SUM(DISPUTES_GrpOS:DISPUTES_GrpIS!G29)</f>
        <v>0</v>
      </c>
      <c r="H29" s="19">
        <f>SUM(DISPUTES_GrpOS:DISPUTES_GrpIS!H29)</f>
        <v>0</v>
      </c>
      <c r="I29" s="19">
        <f>SUM(DISPUTES_GrpOS:DISPUTES_GrpIS!I29)</f>
        <v>0</v>
      </c>
      <c r="J29" s="19">
        <f>SUM(DISPUTES_GrpOS:DISPUTES_GrpIS!J29)</f>
        <v>0</v>
      </c>
      <c r="K29" s="19">
        <f>SUM(DISPUTES_GrpOS:DISPUTES_GrpIS!K29)</f>
        <v>0</v>
      </c>
      <c r="L29" s="19">
        <f>SUM(DISPUTES_GrpOS:DISPUTES_GrpIS!L29)</f>
        <v>0</v>
      </c>
      <c r="M29" s="19">
        <f>SUM(DISPUTES_GrpOS:DISPUTES_GrpIS!M29)</f>
        <v>0</v>
      </c>
      <c r="N29" s="19">
        <f>SUM(DISPUTES_GrpOS:DISPUTES_GrpIS!N29)</f>
        <v>0</v>
      </c>
      <c r="O29" s="19">
        <f>SUM(DISPUTES_GrpOS:DISPUTES_GrpIS!O29)</f>
        <v>0</v>
      </c>
      <c r="P29" s="19">
        <f>SUM(DISPUTES_GrpOS:DISPUTES_GrpIS!P29)</f>
        <v>0</v>
      </c>
      <c r="Q29" s="19">
        <f>SUM(DISPUTES_GrpOS:DISPUTES_GrpIS!Q29)</f>
        <v>0</v>
      </c>
      <c r="R29" s="19">
        <f>SUM(DISPUTES_GrpOS:DISPUTES_GrpIS!R29)</f>
        <v>0</v>
      </c>
      <c r="S29" s="19">
        <f>SUM(DISPUTES_GrpOS:DISPUTES_GrpIS!S29)</f>
        <v>0</v>
      </c>
      <c r="T29" s="19">
        <f>SUM(DISPUTES_GrpOS:DISPUTES_GrpIS!T29)</f>
        <v>0</v>
      </c>
      <c r="U29" s="19">
        <f>SUM(DISPUTES_GrpOS:DISPUTES_GrpIS!U29)</f>
        <v>0</v>
      </c>
      <c r="V29" s="19">
        <f>SUM(DISPUTES_GrpOS:DISPUTES_GrpIS!V29)</f>
        <v>0</v>
      </c>
      <c r="W29" s="19">
        <f>SUM(DISPUTES_GrpOS:DISPUTES_GrpIS!W29)</f>
        <v>0</v>
      </c>
      <c r="X29" s="19">
        <f>SUM(DISPUTES_GrpOS:DISPUTES_GrpIS!X29)</f>
        <v>0</v>
      </c>
      <c r="Y29" s="19">
        <f>SUM(DISPUTES_GrpOS:DISPUTES_GrpIS!Y29)</f>
        <v>0</v>
      </c>
      <c r="Z29" s="19">
        <f>SUM(DISPUTES_GrpOS:DISPUTES_GrpIS!Z29)</f>
        <v>0</v>
      </c>
      <c r="AA29" s="19">
        <f>SUM(DISPUTES_GrpOS:DISPUTES_GrpIS!AA29)</f>
        <v>0</v>
      </c>
      <c r="AB29" s="19">
        <f>SUM(DISPUTES_GrpOS:DISPUTES_GrpIS!AB29)</f>
        <v>0</v>
      </c>
      <c r="AC29" s="19">
        <f>SUM(DISPUTES_GrpOS:DISPUTES_GrpIS!AC29)</f>
        <v>0</v>
      </c>
      <c r="AD29" s="19">
        <f>SUM(DISPUTES_GrpOS:DISPUTES_GrpIS!AD29)</f>
        <v>0</v>
      </c>
      <c r="AE29" s="19">
        <f>SUM(DISPUTES_GrpOS:DISPUTES_GrpIS!AE29)</f>
        <v>0</v>
      </c>
      <c r="AF29" s="19">
        <f>SUM(DISPUTES_GrpOS:DISPUTES_GrpIS!AF29)</f>
        <v>0</v>
      </c>
      <c r="AG29" s="19">
        <f>SUM(DISPUTES_GrpOS:DISPUTES_GrpIS!AG29)</f>
        <v>0</v>
      </c>
      <c r="AH29" s="19">
        <f>SUM(DISPUTES_GrpOS:DISPUTES_GrpIS!AH29)</f>
        <v>0</v>
      </c>
      <c r="AI29" s="19">
        <f>SUM(DISPUTES_GrpOS:DISPUTES_GrpIS!AI29)</f>
        <v>0</v>
      </c>
      <c r="AJ29" s="19">
        <f>SUM(DISPUTES_GrpOS:DISPUTES_GrpIS!AJ29)</f>
        <v>0</v>
      </c>
      <c r="AK29" s="19">
        <f>SUM(DISPUTES_GrpOS:DISPUTES_GrpIS!AK29)</f>
        <v>0</v>
      </c>
      <c r="AL29" s="19">
        <f>SUM(DISPUTES_GrpOS:DISPUTES_GrpIS!AL29)</f>
        <v>0</v>
      </c>
      <c r="AM29" s="19">
        <f>SUM(DISPUTES_GrpOS:DISPUTES_GrpIS!AM29)</f>
        <v>0</v>
      </c>
      <c r="AN29" s="19">
        <f>SUM(DISPUTES_GrpOS:DISPUTES_GrpIS!AN29)</f>
        <v>0</v>
      </c>
      <c r="AO29" s="19">
        <f>SUM(DISPUTES_GrpOS:DISPUTES_GrpIS!AO29)</f>
        <v>0</v>
      </c>
      <c r="AP29" s="19">
        <f>SUM(DISPUTES_GrpOS:DISPUTES_GrpIS!AP29)</f>
        <v>0</v>
      </c>
      <c r="AQ29" s="19">
        <f>SUM(DISPUTES_GrpOS:DISPUTES_GrpIS!AQ29)</f>
        <v>0</v>
      </c>
      <c r="AR29" s="19">
        <f>SUM(DISPUTES_GrpOS:DISPUTES_GrpIS!AR29)</f>
        <v>0</v>
      </c>
      <c r="AS29" s="19">
        <f>SUM(DISPUTES_GrpOS:DISPUTES_GrpIS!AS29)</f>
        <v>0</v>
      </c>
      <c r="AT29" s="19">
        <f>SUM(DISPUTES_GrpOS:DISPUTES_GrpIS!AT29)</f>
        <v>0</v>
      </c>
      <c r="AU29" s="19">
        <f>SUM(DISPUTES_GrpOS:DISPUTES_GrpIS!AU29)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19">
        <f>SUM(DISPUTES_GrpOS:DISPUTES_GrpIS!F30)</f>
        <v>0</v>
      </c>
      <c r="G30" s="19">
        <f>SUM(DISPUTES_GrpOS:DISPUTES_GrpIS!G30)</f>
        <v>0</v>
      </c>
      <c r="H30" s="19">
        <f>SUM(DISPUTES_GrpOS:DISPUTES_GrpIS!H30)</f>
        <v>0</v>
      </c>
      <c r="I30" s="19">
        <f>SUM(DISPUTES_GrpOS:DISPUTES_GrpIS!I30)</f>
        <v>0</v>
      </c>
      <c r="J30" s="19">
        <f>SUM(DISPUTES_GrpOS:DISPUTES_GrpIS!J30)</f>
        <v>0</v>
      </c>
      <c r="K30" s="19">
        <f>SUM(DISPUTES_GrpOS:DISPUTES_GrpIS!K30)</f>
        <v>0</v>
      </c>
      <c r="L30" s="19">
        <f>SUM(DISPUTES_GrpOS:DISPUTES_GrpIS!L30)</f>
        <v>0</v>
      </c>
      <c r="M30" s="19">
        <f>SUM(DISPUTES_GrpOS:DISPUTES_GrpIS!M30)</f>
        <v>0</v>
      </c>
      <c r="N30" s="19">
        <f>SUM(DISPUTES_GrpOS:DISPUTES_GrpIS!N30)</f>
        <v>0</v>
      </c>
      <c r="O30" s="19">
        <f>SUM(DISPUTES_GrpOS:DISPUTES_GrpIS!O30)</f>
        <v>0</v>
      </c>
      <c r="P30" s="19">
        <f>SUM(DISPUTES_GrpOS:DISPUTES_GrpIS!P30)</f>
        <v>0</v>
      </c>
      <c r="Q30" s="19">
        <f>SUM(DISPUTES_GrpOS:DISPUTES_GrpIS!Q30)</f>
        <v>0</v>
      </c>
      <c r="R30" s="19">
        <f>SUM(DISPUTES_GrpOS:DISPUTES_GrpIS!R30)</f>
        <v>0</v>
      </c>
      <c r="S30" s="19">
        <f>SUM(DISPUTES_GrpOS:DISPUTES_GrpIS!S30)</f>
        <v>0</v>
      </c>
      <c r="T30" s="19">
        <f>SUM(DISPUTES_GrpOS:DISPUTES_GrpIS!T30)</f>
        <v>0</v>
      </c>
      <c r="U30" s="19">
        <f>SUM(DISPUTES_GrpOS:DISPUTES_GrpIS!U30)</f>
        <v>0</v>
      </c>
      <c r="V30" s="19">
        <f>SUM(DISPUTES_GrpOS:DISPUTES_GrpIS!V30)</f>
        <v>0</v>
      </c>
      <c r="W30" s="19">
        <f>SUM(DISPUTES_GrpOS:DISPUTES_GrpIS!W30)</f>
        <v>0</v>
      </c>
      <c r="X30" s="19">
        <f>SUM(DISPUTES_GrpOS:DISPUTES_GrpIS!X30)</f>
        <v>0</v>
      </c>
      <c r="Y30" s="19">
        <f>SUM(DISPUTES_GrpOS:DISPUTES_GrpIS!Y30)</f>
        <v>0</v>
      </c>
      <c r="Z30" s="19">
        <f>SUM(DISPUTES_GrpOS:DISPUTES_GrpIS!Z30)</f>
        <v>0</v>
      </c>
      <c r="AA30" s="19">
        <f>SUM(DISPUTES_GrpOS:DISPUTES_GrpIS!AA30)</f>
        <v>0</v>
      </c>
      <c r="AB30" s="19">
        <f>SUM(DISPUTES_GrpOS:DISPUTES_GrpIS!AB30)</f>
        <v>0</v>
      </c>
      <c r="AC30" s="19">
        <f>SUM(DISPUTES_GrpOS:DISPUTES_GrpIS!AC30)</f>
        <v>0</v>
      </c>
      <c r="AD30" s="19">
        <f>SUM(DISPUTES_GrpOS:DISPUTES_GrpIS!AD30)</f>
        <v>0</v>
      </c>
      <c r="AE30" s="19">
        <f>SUM(DISPUTES_GrpOS:DISPUTES_GrpIS!AE30)</f>
        <v>0</v>
      </c>
      <c r="AF30" s="19">
        <f>SUM(DISPUTES_GrpOS:DISPUTES_GrpIS!AF30)</f>
        <v>0</v>
      </c>
      <c r="AG30" s="19">
        <f>SUM(DISPUTES_GrpOS:DISPUTES_GrpIS!AG30)</f>
        <v>0</v>
      </c>
      <c r="AH30" s="19">
        <f>SUM(DISPUTES_GrpOS:DISPUTES_GrpIS!AH30)</f>
        <v>0</v>
      </c>
      <c r="AI30" s="19">
        <f>SUM(DISPUTES_GrpOS:DISPUTES_GrpIS!AI30)</f>
        <v>0</v>
      </c>
      <c r="AJ30" s="19">
        <f>SUM(DISPUTES_GrpOS:DISPUTES_GrpIS!AJ30)</f>
        <v>0</v>
      </c>
      <c r="AK30" s="19">
        <f>SUM(DISPUTES_GrpOS:DISPUTES_GrpIS!AK30)</f>
        <v>0</v>
      </c>
      <c r="AL30" s="19">
        <f>SUM(DISPUTES_GrpOS:DISPUTES_GrpIS!AL30)</f>
        <v>0</v>
      </c>
      <c r="AM30" s="19">
        <f>SUM(DISPUTES_GrpOS:DISPUTES_GrpIS!AM30)</f>
        <v>0</v>
      </c>
      <c r="AN30" s="19">
        <f>SUM(DISPUTES_GrpOS:DISPUTES_GrpIS!AN30)</f>
        <v>0</v>
      </c>
      <c r="AO30" s="19">
        <f>SUM(DISPUTES_GrpOS:DISPUTES_GrpIS!AO30)</f>
        <v>0</v>
      </c>
      <c r="AP30" s="19">
        <f>SUM(DISPUTES_GrpOS:DISPUTES_GrpIS!AP30)</f>
        <v>0</v>
      </c>
      <c r="AQ30" s="19">
        <f>SUM(DISPUTES_GrpOS:DISPUTES_GrpIS!AQ30)</f>
        <v>0</v>
      </c>
      <c r="AR30" s="19">
        <f>SUM(DISPUTES_GrpOS:DISPUTES_GrpIS!AR30)</f>
        <v>0</v>
      </c>
      <c r="AS30" s="19">
        <f>SUM(DISPUTES_GrpOS:DISPUTES_GrpIS!AS30)</f>
        <v>0</v>
      </c>
      <c r="AT30" s="19">
        <f>SUM(DISPUTES_GrpOS:DISPUTES_GrpIS!AT30)</f>
        <v>0</v>
      </c>
      <c r="AU30" s="19">
        <f>SUM(DISPUTES_GrpOS:DISPUTES_GrpIS!AU30)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19">
        <f>SUM(DISPUTES_GrpOS:DISPUTES_GrpIS!F31)</f>
        <v>0</v>
      </c>
      <c r="G31" s="19">
        <f>SUM(DISPUTES_GrpOS:DISPUTES_GrpIS!G31)</f>
        <v>0</v>
      </c>
      <c r="H31" s="19">
        <f>SUM(DISPUTES_GrpOS:DISPUTES_GrpIS!H31)</f>
        <v>0</v>
      </c>
      <c r="I31" s="19">
        <f>SUM(DISPUTES_GrpOS:DISPUTES_GrpIS!I31)</f>
        <v>0</v>
      </c>
      <c r="J31" s="19">
        <f>SUM(DISPUTES_GrpOS:DISPUTES_GrpIS!J31)</f>
        <v>0</v>
      </c>
      <c r="K31" s="19">
        <f>SUM(DISPUTES_GrpOS:DISPUTES_GrpIS!K31)</f>
        <v>0</v>
      </c>
      <c r="L31" s="19">
        <f>SUM(DISPUTES_GrpOS:DISPUTES_GrpIS!L31)</f>
        <v>0</v>
      </c>
      <c r="M31" s="19">
        <f>SUM(DISPUTES_GrpOS:DISPUTES_GrpIS!M31)</f>
        <v>0</v>
      </c>
      <c r="N31" s="19">
        <f>SUM(DISPUTES_GrpOS:DISPUTES_GrpIS!N31)</f>
        <v>0</v>
      </c>
      <c r="O31" s="19">
        <f>SUM(DISPUTES_GrpOS:DISPUTES_GrpIS!O31)</f>
        <v>0</v>
      </c>
      <c r="P31" s="19">
        <f>SUM(DISPUTES_GrpOS:DISPUTES_GrpIS!P31)</f>
        <v>0</v>
      </c>
      <c r="Q31" s="19">
        <f>SUM(DISPUTES_GrpOS:DISPUTES_GrpIS!Q31)</f>
        <v>0</v>
      </c>
      <c r="R31" s="19">
        <f>SUM(DISPUTES_GrpOS:DISPUTES_GrpIS!R31)</f>
        <v>0</v>
      </c>
      <c r="S31" s="19">
        <f>SUM(DISPUTES_GrpOS:DISPUTES_GrpIS!S31)</f>
        <v>0</v>
      </c>
      <c r="T31" s="19">
        <f>SUM(DISPUTES_GrpOS:DISPUTES_GrpIS!T31)</f>
        <v>0</v>
      </c>
      <c r="U31" s="19">
        <f>SUM(DISPUTES_GrpOS:DISPUTES_GrpIS!U31)</f>
        <v>0</v>
      </c>
      <c r="V31" s="19">
        <f>SUM(DISPUTES_GrpOS:DISPUTES_GrpIS!V31)</f>
        <v>0</v>
      </c>
      <c r="W31" s="19">
        <f>SUM(DISPUTES_GrpOS:DISPUTES_GrpIS!W31)</f>
        <v>0</v>
      </c>
      <c r="X31" s="19">
        <f>SUM(DISPUTES_GrpOS:DISPUTES_GrpIS!X31)</f>
        <v>0</v>
      </c>
      <c r="Y31" s="19">
        <f>SUM(DISPUTES_GrpOS:DISPUTES_GrpIS!Y31)</f>
        <v>0</v>
      </c>
      <c r="Z31" s="19">
        <f>SUM(DISPUTES_GrpOS:DISPUTES_GrpIS!Z31)</f>
        <v>0</v>
      </c>
      <c r="AA31" s="19">
        <f>SUM(DISPUTES_GrpOS:DISPUTES_GrpIS!AA31)</f>
        <v>0</v>
      </c>
      <c r="AB31" s="19">
        <f>SUM(DISPUTES_GrpOS:DISPUTES_GrpIS!AB31)</f>
        <v>0</v>
      </c>
      <c r="AC31" s="19">
        <f>SUM(DISPUTES_GrpOS:DISPUTES_GrpIS!AC31)</f>
        <v>0</v>
      </c>
      <c r="AD31" s="19">
        <f>SUM(DISPUTES_GrpOS:DISPUTES_GrpIS!AD31)</f>
        <v>0</v>
      </c>
      <c r="AE31" s="19">
        <f>SUM(DISPUTES_GrpOS:DISPUTES_GrpIS!AE31)</f>
        <v>0</v>
      </c>
      <c r="AF31" s="19">
        <f>SUM(DISPUTES_GrpOS:DISPUTES_GrpIS!AF31)</f>
        <v>0</v>
      </c>
      <c r="AG31" s="19">
        <f>SUM(DISPUTES_GrpOS:DISPUTES_GrpIS!AG31)</f>
        <v>0</v>
      </c>
      <c r="AH31" s="19">
        <f>SUM(DISPUTES_GrpOS:DISPUTES_GrpIS!AH31)</f>
        <v>0</v>
      </c>
      <c r="AI31" s="19">
        <f>SUM(DISPUTES_GrpOS:DISPUTES_GrpIS!AI31)</f>
        <v>0</v>
      </c>
      <c r="AJ31" s="19">
        <f>SUM(DISPUTES_GrpOS:DISPUTES_GrpIS!AJ31)</f>
        <v>0</v>
      </c>
      <c r="AK31" s="19">
        <f>SUM(DISPUTES_GrpOS:DISPUTES_GrpIS!AK31)</f>
        <v>0</v>
      </c>
      <c r="AL31" s="19">
        <f>SUM(DISPUTES_GrpOS:DISPUTES_GrpIS!AL31)</f>
        <v>0</v>
      </c>
      <c r="AM31" s="19">
        <f>SUM(DISPUTES_GrpOS:DISPUTES_GrpIS!AM31)</f>
        <v>0</v>
      </c>
      <c r="AN31" s="19">
        <f>SUM(DISPUTES_GrpOS:DISPUTES_GrpIS!AN31)</f>
        <v>0</v>
      </c>
      <c r="AO31" s="19">
        <f>SUM(DISPUTES_GrpOS:DISPUTES_GrpIS!AO31)</f>
        <v>0</v>
      </c>
      <c r="AP31" s="19">
        <f>SUM(DISPUTES_GrpOS:DISPUTES_GrpIS!AP31)</f>
        <v>0</v>
      </c>
      <c r="AQ31" s="19">
        <f>SUM(DISPUTES_GrpOS:DISPUTES_GrpIS!AQ31)</f>
        <v>0</v>
      </c>
      <c r="AR31" s="19">
        <f>SUM(DISPUTES_GrpOS:DISPUTES_GrpIS!AR31)</f>
        <v>0</v>
      </c>
      <c r="AS31" s="19">
        <f>SUM(DISPUTES_GrpOS:DISPUTES_GrpIS!AS31)</f>
        <v>0</v>
      </c>
      <c r="AT31" s="19">
        <f>SUM(DISPUTES_GrpOS:DISPUTES_GrpIS!AT31)</f>
        <v>0</v>
      </c>
      <c r="AU31" s="19">
        <f>SUM(DISPUTES_GrpOS:DISPUTES_GrpIS!AU31)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19">
        <f>SUM(DISPUTES_GrpOS:DISPUTES_GrpIS!F32)</f>
        <v>0</v>
      </c>
      <c r="G32" s="19">
        <f>SUM(DISPUTES_GrpOS:DISPUTES_GrpIS!G32)</f>
        <v>0</v>
      </c>
      <c r="H32" s="19">
        <f>SUM(DISPUTES_GrpOS:DISPUTES_GrpIS!H32)</f>
        <v>0</v>
      </c>
      <c r="I32" s="19">
        <f>SUM(DISPUTES_GrpOS:DISPUTES_GrpIS!I32)</f>
        <v>0</v>
      </c>
      <c r="J32" s="19">
        <f>SUM(DISPUTES_GrpOS:DISPUTES_GrpIS!J32)</f>
        <v>0</v>
      </c>
      <c r="K32" s="19">
        <f>SUM(DISPUTES_GrpOS:DISPUTES_GrpIS!K32)</f>
        <v>0</v>
      </c>
      <c r="L32" s="19">
        <f>SUM(DISPUTES_GrpOS:DISPUTES_GrpIS!L32)</f>
        <v>0</v>
      </c>
      <c r="M32" s="19">
        <f>SUM(DISPUTES_GrpOS:DISPUTES_GrpIS!M32)</f>
        <v>0</v>
      </c>
      <c r="N32" s="19">
        <f>SUM(DISPUTES_GrpOS:DISPUTES_GrpIS!N32)</f>
        <v>0</v>
      </c>
      <c r="O32" s="19">
        <f>SUM(DISPUTES_GrpOS:DISPUTES_GrpIS!O32)</f>
        <v>0</v>
      </c>
      <c r="P32" s="19">
        <f>SUM(DISPUTES_GrpOS:DISPUTES_GrpIS!P32)</f>
        <v>0</v>
      </c>
      <c r="Q32" s="19">
        <f>SUM(DISPUTES_GrpOS:DISPUTES_GrpIS!Q32)</f>
        <v>0</v>
      </c>
      <c r="R32" s="19">
        <f>SUM(DISPUTES_GrpOS:DISPUTES_GrpIS!R32)</f>
        <v>0</v>
      </c>
      <c r="S32" s="19">
        <f>SUM(DISPUTES_GrpOS:DISPUTES_GrpIS!S32)</f>
        <v>0</v>
      </c>
      <c r="T32" s="19">
        <f>SUM(DISPUTES_GrpOS:DISPUTES_GrpIS!T32)</f>
        <v>0</v>
      </c>
      <c r="U32" s="19">
        <f>SUM(DISPUTES_GrpOS:DISPUTES_GrpIS!U32)</f>
        <v>0</v>
      </c>
      <c r="V32" s="19">
        <f>SUM(DISPUTES_GrpOS:DISPUTES_GrpIS!V32)</f>
        <v>0</v>
      </c>
      <c r="W32" s="19">
        <f>SUM(DISPUTES_GrpOS:DISPUTES_GrpIS!W32)</f>
        <v>0</v>
      </c>
      <c r="X32" s="19">
        <f>SUM(DISPUTES_GrpOS:DISPUTES_GrpIS!X32)</f>
        <v>0</v>
      </c>
      <c r="Y32" s="19">
        <f>SUM(DISPUTES_GrpOS:DISPUTES_GrpIS!Y32)</f>
        <v>0</v>
      </c>
      <c r="Z32" s="19">
        <f>SUM(DISPUTES_GrpOS:DISPUTES_GrpIS!Z32)</f>
        <v>0</v>
      </c>
      <c r="AA32" s="19">
        <f>SUM(DISPUTES_GrpOS:DISPUTES_GrpIS!AA32)</f>
        <v>0</v>
      </c>
      <c r="AB32" s="19">
        <f>SUM(DISPUTES_GrpOS:DISPUTES_GrpIS!AB32)</f>
        <v>0</v>
      </c>
      <c r="AC32" s="19">
        <f>SUM(DISPUTES_GrpOS:DISPUTES_GrpIS!AC32)</f>
        <v>0</v>
      </c>
      <c r="AD32" s="19">
        <f>SUM(DISPUTES_GrpOS:DISPUTES_GrpIS!AD32)</f>
        <v>0</v>
      </c>
      <c r="AE32" s="19">
        <f>SUM(DISPUTES_GrpOS:DISPUTES_GrpIS!AE32)</f>
        <v>0</v>
      </c>
      <c r="AF32" s="19">
        <f>SUM(DISPUTES_GrpOS:DISPUTES_GrpIS!AF32)</f>
        <v>0</v>
      </c>
      <c r="AG32" s="19">
        <f>SUM(DISPUTES_GrpOS:DISPUTES_GrpIS!AG32)</f>
        <v>0</v>
      </c>
      <c r="AH32" s="19">
        <f>SUM(DISPUTES_GrpOS:DISPUTES_GrpIS!AH32)</f>
        <v>0</v>
      </c>
      <c r="AI32" s="19">
        <f>SUM(DISPUTES_GrpOS:DISPUTES_GrpIS!AI32)</f>
        <v>0</v>
      </c>
      <c r="AJ32" s="19">
        <f>SUM(DISPUTES_GrpOS:DISPUTES_GrpIS!AJ32)</f>
        <v>0</v>
      </c>
      <c r="AK32" s="19">
        <f>SUM(DISPUTES_GrpOS:DISPUTES_GrpIS!AK32)</f>
        <v>0</v>
      </c>
      <c r="AL32" s="19">
        <f>SUM(DISPUTES_GrpOS:DISPUTES_GrpIS!AL32)</f>
        <v>0</v>
      </c>
      <c r="AM32" s="19">
        <f>SUM(DISPUTES_GrpOS:DISPUTES_GrpIS!AM32)</f>
        <v>0</v>
      </c>
      <c r="AN32" s="19">
        <f>SUM(DISPUTES_GrpOS:DISPUTES_GrpIS!AN32)</f>
        <v>0</v>
      </c>
      <c r="AO32" s="19">
        <f>SUM(DISPUTES_GrpOS:DISPUTES_GrpIS!AO32)</f>
        <v>0</v>
      </c>
      <c r="AP32" s="19">
        <f>SUM(DISPUTES_GrpOS:DISPUTES_GrpIS!AP32)</f>
        <v>0</v>
      </c>
      <c r="AQ32" s="19">
        <f>SUM(DISPUTES_GrpOS:DISPUTES_GrpIS!AQ32)</f>
        <v>0</v>
      </c>
      <c r="AR32" s="19">
        <f>SUM(DISPUTES_GrpOS:DISPUTES_GrpIS!AR32)</f>
        <v>0</v>
      </c>
      <c r="AS32" s="19">
        <f>SUM(DISPUTES_GrpOS:DISPUTES_GrpIS!AS32)</f>
        <v>0</v>
      </c>
      <c r="AT32" s="19">
        <f>SUM(DISPUTES_GrpOS:DISPUTES_GrpIS!AT32)</f>
        <v>0</v>
      </c>
      <c r="AU32" s="19">
        <f>SUM(DISPUTES_GrpOS:DISPUTES_GrpIS!AU32)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19">
        <f>SUM(DISPUTES_GrpOS:DISPUTES_GrpIS!F33)</f>
        <v>0</v>
      </c>
      <c r="G33" s="19">
        <f>SUM(DISPUTES_GrpOS:DISPUTES_GrpIS!G33)</f>
        <v>0</v>
      </c>
      <c r="H33" s="19">
        <f>SUM(DISPUTES_GrpOS:DISPUTES_GrpIS!H33)</f>
        <v>0</v>
      </c>
      <c r="I33" s="19">
        <f>SUM(DISPUTES_GrpOS:DISPUTES_GrpIS!I33)</f>
        <v>0</v>
      </c>
      <c r="J33" s="19">
        <f>SUM(DISPUTES_GrpOS:DISPUTES_GrpIS!J33)</f>
        <v>0</v>
      </c>
      <c r="K33" s="19">
        <f>SUM(DISPUTES_GrpOS:DISPUTES_GrpIS!K33)</f>
        <v>0</v>
      </c>
      <c r="L33" s="19">
        <f>SUM(DISPUTES_GrpOS:DISPUTES_GrpIS!L33)</f>
        <v>0</v>
      </c>
      <c r="M33" s="19">
        <f>SUM(DISPUTES_GrpOS:DISPUTES_GrpIS!M33)</f>
        <v>0</v>
      </c>
      <c r="N33" s="19">
        <f>SUM(DISPUTES_GrpOS:DISPUTES_GrpIS!N33)</f>
        <v>0</v>
      </c>
      <c r="O33" s="19">
        <f>SUM(DISPUTES_GrpOS:DISPUTES_GrpIS!O33)</f>
        <v>0</v>
      </c>
      <c r="P33" s="19">
        <f>SUM(DISPUTES_GrpOS:DISPUTES_GrpIS!P33)</f>
        <v>0</v>
      </c>
      <c r="Q33" s="19">
        <f>SUM(DISPUTES_GrpOS:DISPUTES_GrpIS!Q33)</f>
        <v>0</v>
      </c>
      <c r="R33" s="19">
        <f>SUM(DISPUTES_GrpOS:DISPUTES_GrpIS!R33)</f>
        <v>0</v>
      </c>
      <c r="S33" s="19">
        <f>SUM(DISPUTES_GrpOS:DISPUTES_GrpIS!S33)</f>
        <v>0</v>
      </c>
      <c r="T33" s="19">
        <f>SUM(DISPUTES_GrpOS:DISPUTES_GrpIS!T33)</f>
        <v>0</v>
      </c>
      <c r="U33" s="19">
        <f>SUM(DISPUTES_GrpOS:DISPUTES_GrpIS!U33)</f>
        <v>0</v>
      </c>
      <c r="V33" s="19">
        <f>SUM(DISPUTES_GrpOS:DISPUTES_GrpIS!V33)</f>
        <v>0</v>
      </c>
      <c r="W33" s="19">
        <f>SUM(DISPUTES_GrpOS:DISPUTES_GrpIS!W33)</f>
        <v>0</v>
      </c>
      <c r="X33" s="19">
        <f>SUM(DISPUTES_GrpOS:DISPUTES_GrpIS!X33)</f>
        <v>0</v>
      </c>
      <c r="Y33" s="19">
        <f>SUM(DISPUTES_GrpOS:DISPUTES_GrpIS!Y33)</f>
        <v>0</v>
      </c>
      <c r="Z33" s="19">
        <f>SUM(DISPUTES_GrpOS:DISPUTES_GrpIS!Z33)</f>
        <v>0</v>
      </c>
      <c r="AA33" s="19">
        <f>SUM(DISPUTES_GrpOS:DISPUTES_GrpIS!AA33)</f>
        <v>0</v>
      </c>
      <c r="AB33" s="19">
        <f>SUM(DISPUTES_GrpOS:DISPUTES_GrpIS!AB33)</f>
        <v>0</v>
      </c>
      <c r="AC33" s="19">
        <f>SUM(DISPUTES_GrpOS:DISPUTES_GrpIS!AC33)</f>
        <v>0</v>
      </c>
      <c r="AD33" s="19">
        <f>SUM(DISPUTES_GrpOS:DISPUTES_GrpIS!AD33)</f>
        <v>0</v>
      </c>
      <c r="AE33" s="19">
        <f>SUM(DISPUTES_GrpOS:DISPUTES_GrpIS!AE33)</f>
        <v>0</v>
      </c>
      <c r="AF33" s="19">
        <f>SUM(DISPUTES_GrpOS:DISPUTES_GrpIS!AF33)</f>
        <v>0</v>
      </c>
      <c r="AG33" s="19">
        <f>SUM(DISPUTES_GrpOS:DISPUTES_GrpIS!AG33)</f>
        <v>0</v>
      </c>
      <c r="AH33" s="19">
        <f>SUM(DISPUTES_GrpOS:DISPUTES_GrpIS!AH33)</f>
        <v>0</v>
      </c>
      <c r="AI33" s="19">
        <f>SUM(DISPUTES_GrpOS:DISPUTES_GrpIS!AI33)</f>
        <v>0</v>
      </c>
      <c r="AJ33" s="19">
        <f>SUM(DISPUTES_GrpOS:DISPUTES_GrpIS!AJ33)</f>
        <v>0</v>
      </c>
      <c r="AK33" s="19">
        <f>SUM(DISPUTES_GrpOS:DISPUTES_GrpIS!AK33)</f>
        <v>0</v>
      </c>
      <c r="AL33" s="19">
        <f>SUM(DISPUTES_GrpOS:DISPUTES_GrpIS!AL33)</f>
        <v>0</v>
      </c>
      <c r="AM33" s="19">
        <f>SUM(DISPUTES_GrpOS:DISPUTES_GrpIS!AM33)</f>
        <v>0</v>
      </c>
      <c r="AN33" s="19">
        <f>SUM(DISPUTES_GrpOS:DISPUTES_GrpIS!AN33)</f>
        <v>0</v>
      </c>
      <c r="AO33" s="19">
        <f>SUM(DISPUTES_GrpOS:DISPUTES_GrpIS!AO33)</f>
        <v>0</v>
      </c>
      <c r="AP33" s="19">
        <f>SUM(DISPUTES_GrpOS:DISPUTES_GrpIS!AP33)</f>
        <v>0</v>
      </c>
      <c r="AQ33" s="19">
        <f>SUM(DISPUTES_GrpOS:DISPUTES_GrpIS!AQ33)</f>
        <v>0</v>
      </c>
      <c r="AR33" s="19">
        <f>SUM(DISPUTES_GrpOS:DISPUTES_GrpIS!AR33)</f>
        <v>0</v>
      </c>
      <c r="AS33" s="19">
        <f>SUM(DISPUTES_GrpOS:DISPUTES_GrpIS!AS33)</f>
        <v>0</v>
      </c>
      <c r="AT33" s="19">
        <f>SUM(DISPUTES_GrpOS:DISPUTES_GrpIS!AT33)</f>
        <v>0</v>
      </c>
      <c r="AU33" s="19">
        <f>SUM(DISPUTES_GrpOS:DISPUTES_GrpIS!AU33)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19">
        <f>SUM(DISPUTES_GrpOS:DISPUTES_GrpIS!F34)</f>
        <v>0</v>
      </c>
      <c r="G34" s="19">
        <f>SUM(DISPUTES_GrpOS:DISPUTES_GrpIS!G34)</f>
        <v>0</v>
      </c>
      <c r="H34" s="19">
        <f>SUM(DISPUTES_GrpOS:DISPUTES_GrpIS!H34)</f>
        <v>0</v>
      </c>
      <c r="I34" s="19">
        <f>SUM(DISPUTES_GrpOS:DISPUTES_GrpIS!I34)</f>
        <v>0</v>
      </c>
      <c r="J34" s="19">
        <f>SUM(DISPUTES_GrpOS:DISPUTES_GrpIS!J34)</f>
        <v>0</v>
      </c>
      <c r="K34" s="19">
        <f>SUM(DISPUTES_GrpOS:DISPUTES_GrpIS!K34)</f>
        <v>0</v>
      </c>
      <c r="L34" s="19">
        <f>SUM(DISPUTES_GrpOS:DISPUTES_GrpIS!L34)</f>
        <v>0</v>
      </c>
      <c r="M34" s="19">
        <f>SUM(DISPUTES_GrpOS:DISPUTES_GrpIS!M34)</f>
        <v>0</v>
      </c>
      <c r="N34" s="19">
        <f>SUM(DISPUTES_GrpOS:DISPUTES_GrpIS!N34)</f>
        <v>0</v>
      </c>
      <c r="O34" s="19">
        <f>SUM(DISPUTES_GrpOS:DISPUTES_GrpIS!O34)</f>
        <v>0</v>
      </c>
      <c r="P34" s="19">
        <f>SUM(DISPUTES_GrpOS:DISPUTES_GrpIS!P34)</f>
        <v>0</v>
      </c>
      <c r="Q34" s="19">
        <f>SUM(DISPUTES_GrpOS:DISPUTES_GrpIS!Q34)</f>
        <v>0</v>
      </c>
      <c r="R34" s="19">
        <f>SUM(DISPUTES_GrpOS:DISPUTES_GrpIS!R34)</f>
        <v>0</v>
      </c>
      <c r="S34" s="19">
        <f>SUM(DISPUTES_GrpOS:DISPUTES_GrpIS!S34)</f>
        <v>0</v>
      </c>
      <c r="T34" s="19">
        <f>SUM(DISPUTES_GrpOS:DISPUTES_GrpIS!T34)</f>
        <v>0</v>
      </c>
      <c r="U34" s="19">
        <f>SUM(DISPUTES_GrpOS:DISPUTES_GrpIS!U34)</f>
        <v>0</v>
      </c>
      <c r="V34" s="19">
        <f>SUM(DISPUTES_GrpOS:DISPUTES_GrpIS!V34)</f>
        <v>0</v>
      </c>
      <c r="W34" s="19">
        <f>SUM(DISPUTES_GrpOS:DISPUTES_GrpIS!W34)</f>
        <v>0</v>
      </c>
      <c r="X34" s="19">
        <f>SUM(DISPUTES_GrpOS:DISPUTES_GrpIS!X34)</f>
        <v>0</v>
      </c>
      <c r="Y34" s="19">
        <f>SUM(DISPUTES_GrpOS:DISPUTES_GrpIS!Y34)</f>
        <v>0</v>
      </c>
      <c r="Z34" s="19">
        <f>SUM(DISPUTES_GrpOS:DISPUTES_GrpIS!Z34)</f>
        <v>0</v>
      </c>
      <c r="AA34" s="19">
        <f>SUM(DISPUTES_GrpOS:DISPUTES_GrpIS!AA34)</f>
        <v>0</v>
      </c>
      <c r="AB34" s="19">
        <f>SUM(DISPUTES_GrpOS:DISPUTES_GrpIS!AB34)</f>
        <v>0</v>
      </c>
      <c r="AC34" s="19">
        <f>SUM(DISPUTES_GrpOS:DISPUTES_GrpIS!AC34)</f>
        <v>0</v>
      </c>
      <c r="AD34" s="19">
        <f>SUM(DISPUTES_GrpOS:DISPUTES_GrpIS!AD34)</f>
        <v>0</v>
      </c>
      <c r="AE34" s="19">
        <f>SUM(DISPUTES_GrpOS:DISPUTES_GrpIS!AE34)</f>
        <v>0</v>
      </c>
      <c r="AF34" s="19">
        <f>SUM(DISPUTES_GrpOS:DISPUTES_GrpIS!AF34)</f>
        <v>0</v>
      </c>
      <c r="AG34" s="19">
        <f>SUM(DISPUTES_GrpOS:DISPUTES_GrpIS!AG34)</f>
        <v>0</v>
      </c>
      <c r="AH34" s="19">
        <f>SUM(DISPUTES_GrpOS:DISPUTES_GrpIS!AH34)</f>
        <v>0</v>
      </c>
      <c r="AI34" s="19">
        <f>SUM(DISPUTES_GrpOS:DISPUTES_GrpIS!AI34)</f>
        <v>0</v>
      </c>
      <c r="AJ34" s="19">
        <f>SUM(DISPUTES_GrpOS:DISPUTES_GrpIS!AJ34)</f>
        <v>0</v>
      </c>
      <c r="AK34" s="19">
        <f>SUM(DISPUTES_GrpOS:DISPUTES_GrpIS!AK34)</f>
        <v>0</v>
      </c>
      <c r="AL34" s="19">
        <f>SUM(DISPUTES_GrpOS:DISPUTES_GrpIS!AL34)</f>
        <v>0</v>
      </c>
      <c r="AM34" s="19">
        <f>SUM(DISPUTES_GrpOS:DISPUTES_GrpIS!AM34)</f>
        <v>0</v>
      </c>
      <c r="AN34" s="19">
        <f>SUM(DISPUTES_GrpOS:DISPUTES_GrpIS!AN34)</f>
        <v>0</v>
      </c>
      <c r="AO34" s="19">
        <f>SUM(DISPUTES_GrpOS:DISPUTES_GrpIS!AO34)</f>
        <v>0</v>
      </c>
      <c r="AP34" s="19">
        <f>SUM(DISPUTES_GrpOS:DISPUTES_GrpIS!AP34)</f>
        <v>0</v>
      </c>
      <c r="AQ34" s="19">
        <f>SUM(DISPUTES_GrpOS:DISPUTES_GrpIS!AQ34)</f>
        <v>0</v>
      </c>
      <c r="AR34" s="19">
        <f>SUM(DISPUTES_GrpOS:DISPUTES_GrpIS!AR34)</f>
        <v>0</v>
      </c>
      <c r="AS34" s="19">
        <f>SUM(DISPUTES_GrpOS:DISPUTES_GrpIS!AS34)</f>
        <v>0</v>
      </c>
      <c r="AT34" s="19">
        <f>SUM(DISPUTES_GrpOS:DISPUTES_GrpIS!AT34)</f>
        <v>0</v>
      </c>
      <c r="AU34" s="19">
        <f>SUM(DISPUTES_GrpOS:DISPUTES_GrpIS!AU34)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19">
        <f>SUM(DISPUTES_GrpOS:DISPUTES_GrpIS!F35)</f>
        <v>0</v>
      </c>
      <c r="G35" s="19">
        <f>SUM(DISPUTES_GrpOS:DISPUTES_GrpIS!G35)</f>
        <v>0</v>
      </c>
      <c r="H35" s="19">
        <f>SUM(DISPUTES_GrpOS:DISPUTES_GrpIS!H35)</f>
        <v>0</v>
      </c>
      <c r="I35" s="19">
        <f>SUM(DISPUTES_GrpOS:DISPUTES_GrpIS!I35)</f>
        <v>0</v>
      </c>
      <c r="J35" s="19">
        <f>SUM(DISPUTES_GrpOS:DISPUTES_GrpIS!J35)</f>
        <v>0</v>
      </c>
      <c r="K35" s="19">
        <f>SUM(DISPUTES_GrpOS:DISPUTES_GrpIS!K35)</f>
        <v>0</v>
      </c>
      <c r="L35" s="19">
        <f>SUM(DISPUTES_GrpOS:DISPUTES_GrpIS!L35)</f>
        <v>0</v>
      </c>
      <c r="M35" s="19">
        <f>SUM(DISPUTES_GrpOS:DISPUTES_GrpIS!M35)</f>
        <v>0</v>
      </c>
      <c r="N35" s="19">
        <f>SUM(DISPUTES_GrpOS:DISPUTES_GrpIS!N35)</f>
        <v>0</v>
      </c>
      <c r="O35" s="19">
        <f>SUM(DISPUTES_GrpOS:DISPUTES_GrpIS!O35)</f>
        <v>0</v>
      </c>
      <c r="P35" s="19">
        <f>SUM(DISPUTES_GrpOS:DISPUTES_GrpIS!P35)</f>
        <v>0</v>
      </c>
      <c r="Q35" s="19">
        <f>SUM(DISPUTES_GrpOS:DISPUTES_GrpIS!Q35)</f>
        <v>0</v>
      </c>
      <c r="R35" s="19">
        <f>SUM(DISPUTES_GrpOS:DISPUTES_GrpIS!R35)</f>
        <v>0</v>
      </c>
      <c r="S35" s="19">
        <f>SUM(DISPUTES_GrpOS:DISPUTES_GrpIS!S35)</f>
        <v>0</v>
      </c>
      <c r="T35" s="19">
        <f>SUM(DISPUTES_GrpOS:DISPUTES_GrpIS!T35)</f>
        <v>0</v>
      </c>
      <c r="U35" s="19">
        <f>SUM(DISPUTES_GrpOS:DISPUTES_GrpIS!U35)</f>
        <v>0</v>
      </c>
      <c r="V35" s="19">
        <f>SUM(DISPUTES_GrpOS:DISPUTES_GrpIS!V35)</f>
        <v>0</v>
      </c>
      <c r="W35" s="19">
        <f>SUM(DISPUTES_GrpOS:DISPUTES_GrpIS!W35)</f>
        <v>0</v>
      </c>
      <c r="X35" s="19">
        <f>SUM(DISPUTES_GrpOS:DISPUTES_GrpIS!X35)</f>
        <v>0</v>
      </c>
      <c r="Y35" s="19">
        <f>SUM(DISPUTES_GrpOS:DISPUTES_GrpIS!Y35)</f>
        <v>0</v>
      </c>
      <c r="Z35" s="19">
        <f>SUM(DISPUTES_GrpOS:DISPUTES_GrpIS!Z35)</f>
        <v>0</v>
      </c>
      <c r="AA35" s="19">
        <f>SUM(DISPUTES_GrpOS:DISPUTES_GrpIS!AA35)</f>
        <v>0</v>
      </c>
      <c r="AB35" s="19">
        <f>SUM(DISPUTES_GrpOS:DISPUTES_GrpIS!AB35)</f>
        <v>0</v>
      </c>
      <c r="AC35" s="19">
        <f>SUM(DISPUTES_GrpOS:DISPUTES_GrpIS!AC35)</f>
        <v>0</v>
      </c>
      <c r="AD35" s="19">
        <f>SUM(DISPUTES_GrpOS:DISPUTES_GrpIS!AD35)</f>
        <v>0</v>
      </c>
      <c r="AE35" s="19">
        <f>SUM(DISPUTES_GrpOS:DISPUTES_GrpIS!AE35)</f>
        <v>0</v>
      </c>
      <c r="AF35" s="19">
        <f>SUM(DISPUTES_GrpOS:DISPUTES_GrpIS!AF35)</f>
        <v>0</v>
      </c>
      <c r="AG35" s="19">
        <f>SUM(DISPUTES_GrpOS:DISPUTES_GrpIS!AG35)</f>
        <v>0</v>
      </c>
      <c r="AH35" s="19">
        <f>SUM(DISPUTES_GrpOS:DISPUTES_GrpIS!AH35)</f>
        <v>0</v>
      </c>
      <c r="AI35" s="19">
        <f>SUM(DISPUTES_GrpOS:DISPUTES_GrpIS!AI35)</f>
        <v>0</v>
      </c>
      <c r="AJ35" s="19">
        <f>SUM(DISPUTES_GrpOS:DISPUTES_GrpIS!AJ35)</f>
        <v>0</v>
      </c>
      <c r="AK35" s="19">
        <f>SUM(DISPUTES_GrpOS:DISPUTES_GrpIS!AK35)</f>
        <v>0</v>
      </c>
      <c r="AL35" s="19">
        <f>SUM(DISPUTES_GrpOS:DISPUTES_GrpIS!AL35)</f>
        <v>0</v>
      </c>
      <c r="AM35" s="19">
        <f>SUM(DISPUTES_GrpOS:DISPUTES_GrpIS!AM35)</f>
        <v>0</v>
      </c>
      <c r="AN35" s="19">
        <f>SUM(DISPUTES_GrpOS:DISPUTES_GrpIS!AN35)</f>
        <v>0</v>
      </c>
      <c r="AO35" s="19">
        <f>SUM(DISPUTES_GrpOS:DISPUTES_GrpIS!AO35)</f>
        <v>0</v>
      </c>
      <c r="AP35" s="19">
        <f>SUM(DISPUTES_GrpOS:DISPUTES_GrpIS!AP35)</f>
        <v>0</v>
      </c>
      <c r="AQ35" s="19">
        <f>SUM(DISPUTES_GrpOS:DISPUTES_GrpIS!AQ35)</f>
        <v>0</v>
      </c>
      <c r="AR35" s="19">
        <f>SUM(DISPUTES_GrpOS:DISPUTES_GrpIS!AR35)</f>
        <v>0</v>
      </c>
      <c r="AS35" s="19">
        <f>SUM(DISPUTES_GrpOS:DISPUTES_GrpIS!AS35)</f>
        <v>0</v>
      </c>
      <c r="AT35" s="19">
        <f>SUM(DISPUTES_GrpOS:DISPUTES_GrpIS!AT35)</f>
        <v>0</v>
      </c>
      <c r="AU35" s="19">
        <f>SUM(DISPUTES_GrpOS:DISPUTES_GrpIS!AU35)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19">
        <f>SUM(DISPUTES_GrpOS:DISPUTES_GrpIS!F36)</f>
        <v>0</v>
      </c>
      <c r="G36" s="19">
        <f>SUM(DISPUTES_GrpOS:DISPUTES_GrpIS!G36)</f>
        <v>0</v>
      </c>
      <c r="H36" s="19">
        <f>SUM(DISPUTES_GrpOS:DISPUTES_GrpIS!H36)</f>
        <v>0</v>
      </c>
      <c r="I36" s="19">
        <f>SUM(DISPUTES_GrpOS:DISPUTES_GrpIS!I36)</f>
        <v>0</v>
      </c>
      <c r="J36" s="19">
        <f>SUM(DISPUTES_GrpOS:DISPUTES_GrpIS!J36)</f>
        <v>0</v>
      </c>
      <c r="K36" s="19">
        <f>SUM(DISPUTES_GrpOS:DISPUTES_GrpIS!K36)</f>
        <v>0</v>
      </c>
      <c r="L36" s="19">
        <f>SUM(DISPUTES_GrpOS:DISPUTES_GrpIS!L36)</f>
        <v>0</v>
      </c>
      <c r="M36" s="19">
        <f>SUM(DISPUTES_GrpOS:DISPUTES_GrpIS!M36)</f>
        <v>0</v>
      </c>
      <c r="N36" s="19">
        <f>SUM(DISPUTES_GrpOS:DISPUTES_GrpIS!N36)</f>
        <v>0</v>
      </c>
      <c r="O36" s="19">
        <f>SUM(DISPUTES_GrpOS:DISPUTES_GrpIS!O36)</f>
        <v>0</v>
      </c>
      <c r="P36" s="19">
        <f>SUM(DISPUTES_GrpOS:DISPUTES_GrpIS!P36)</f>
        <v>0</v>
      </c>
      <c r="Q36" s="19">
        <f>SUM(DISPUTES_GrpOS:DISPUTES_GrpIS!Q36)</f>
        <v>0</v>
      </c>
      <c r="R36" s="19">
        <f>SUM(DISPUTES_GrpOS:DISPUTES_GrpIS!R36)</f>
        <v>0</v>
      </c>
      <c r="S36" s="19">
        <f>SUM(DISPUTES_GrpOS:DISPUTES_GrpIS!S36)</f>
        <v>0</v>
      </c>
      <c r="T36" s="19">
        <f>SUM(DISPUTES_GrpOS:DISPUTES_GrpIS!T36)</f>
        <v>0</v>
      </c>
      <c r="U36" s="19">
        <f>SUM(DISPUTES_GrpOS:DISPUTES_GrpIS!U36)</f>
        <v>0</v>
      </c>
      <c r="V36" s="19">
        <f>SUM(DISPUTES_GrpOS:DISPUTES_GrpIS!V36)</f>
        <v>0</v>
      </c>
      <c r="W36" s="19">
        <f>SUM(DISPUTES_GrpOS:DISPUTES_GrpIS!W36)</f>
        <v>0</v>
      </c>
      <c r="X36" s="19">
        <f>SUM(DISPUTES_GrpOS:DISPUTES_GrpIS!X36)</f>
        <v>0</v>
      </c>
      <c r="Y36" s="19">
        <f>SUM(DISPUTES_GrpOS:DISPUTES_GrpIS!Y36)</f>
        <v>0</v>
      </c>
      <c r="Z36" s="19">
        <f>SUM(DISPUTES_GrpOS:DISPUTES_GrpIS!Z36)</f>
        <v>0</v>
      </c>
      <c r="AA36" s="19">
        <f>SUM(DISPUTES_GrpOS:DISPUTES_GrpIS!AA36)</f>
        <v>0</v>
      </c>
      <c r="AB36" s="19">
        <f>SUM(DISPUTES_GrpOS:DISPUTES_GrpIS!AB36)</f>
        <v>0</v>
      </c>
      <c r="AC36" s="19">
        <f>SUM(DISPUTES_GrpOS:DISPUTES_GrpIS!AC36)</f>
        <v>0</v>
      </c>
      <c r="AD36" s="19">
        <f>SUM(DISPUTES_GrpOS:DISPUTES_GrpIS!AD36)</f>
        <v>0</v>
      </c>
      <c r="AE36" s="19">
        <f>SUM(DISPUTES_GrpOS:DISPUTES_GrpIS!AE36)</f>
        <v>0</v>
      </c>
      <c r="AF36" s="19">
        <f>SUM(DISPUTES_GrpOS:DISPUTES_GrpIS!AF36)</f>
        <v>0</v>
      </c>
      <c r="AG36" s="19">
        <f>SUM(DISPUTES_GrpOS:DISPUTES_GrpIS!AG36)</f>
        <v>0</v>
      </c>
      <c r="AH36" s="19">
        <f>SUM(DISPUTES_GrpOS:DISPUTES_GrpIS!AH36)</f>
        <v>0</v>
      </c>
      <c r="AI36" s="19">
        <f>SUM(DISPUTES_GrpOS:DISPUTES_GrpIS!AI36)</f>
        <v>0</v>
      </c>
      <c r="AJ36" s="19">
        <f>SUM(DISPUTES_GrpOS:DISPUTES_GrpIS!AJ36)</f>
        <v>0</v>
      </c>
      <c r="AK36" s="19">
        <f>SUM(DISPUTES_GrpOS:DISPUTES_GrpIS!AK36)</f>
        <v>0</v>
      </c>
      <c r="AL36" s="19">
        <f>SUM(DISPUTES_GrpOS:DISPUTES_GrpIS!AL36)</f>
        <v>0</v>
      </c>
      <c r="AM36" s="19">
        <f>SUM(DISPUTES_GrpOS:DISPUTES_GrpIS!AM36)</f>
        <v>0</v>
      </c>
      <c r="AN36" s="19">
        <f>SUM(DISPUTES_GrpOS:DISPUTES_GrpIS!AN36)</f>
        <v>0</v>
      </c>
      <c r="AO36" s="19">
        <f>SUM(DISPUTES_GrpOS:DISPUTES_GrpIS!AO36)</f>
        <v>0</v>
      </c>
      <c r="AP36" s="19">
        <f>SUM(DISPUTES_GrpOS:DISPUTES_GrpIS!AP36)</f>
        <v>0</v>
      </c>
      <c r="AQ36" s="19">
        <f>SUM(DISPUTES_GrpOS:DISPUTES_GrpIS!AQ36)</f>
        <v>0</v>
      </c>
      <c r="AR36" s="19">
        <f>SUM(DISPUTES_GrpOS:DISPUTES_GrpIS!AR36)</f>
        <v>0</v>
      </c>
      <c r="AS36" s="19">
        <f>SUM(DISPUTES_GrpOS:DISPUTES_GrpIS!AS36)</f>
        <v>0</v>
      </c>
      <c r="AT36" s="19">
        <f>SUM(DISPUTES_GrpOS:DISPUTES_GrpIS!AT36)</f>
        <v>0</v>
      </c>
      <c r="AU36" s="19">
        <f>SUM(DISPUTES_GrpOS:DISPUTES_GrpIS!AU36)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19">
        <f>SUM(DISPUTES_GrpOS:DISPUTES_GrpIS!F37)</f>
        <v>0</v>
      </c>
      <c r="G37" s="19">
        <f>SUM(DISPUTES_GrpOS:DISPUTES_GrpIS!G37)</f>
        <v>0</v>
      </c>
      <c r="H37" s="19">
        <f>SUM(DISPUTES_GrpOS:DISPUTES_GrpIS!H37)</f>
        <v>0</v>
      </c>
      <c r="I37" s="19">
        <f>SUM(DISPUTES_GrpOS:DISPUTES_GrpIS!I37)</f>
        <v>0</v>
      </c>
      <c r="J37" s="19">
        <f>SUM(DISPUTES_GrpOS:DISPUTES_GrpIS!J37)</f>
        <v>0</v>
      </c>
      <c r="K37" s="19">
        <f>SUM(DISPUTES_GrpOS:DISPUTES_GrpIS!K37)</f>
        <v>0</v>
      </c>
      <c r="L37" s="19">
        <f>SUM(DISPUTES_GrpOS:DISPUTES_GrpIS!L37)</f>
        <v>0</v>
      </c>
      <c r="M37" s="19">
        <f>SUM(DISPUTES_GrpOS:DISPUTES_GrpIS!M37)</f>
        <v>0</v>
      </c>
      <c r="N37" s="19">
        <f>SUM(DISPUTES_GrpOS:DISPUTES_GrpIS!N37)</f>
        <v>0</v>
      </c>
      <c r="O37" s="19">
        <f>SUM(DISPUTES_GrpOS:DISPUTES_GrpIS!O37)</f>
        <v>0</v>
      </c>
      <c r="P37" s="19">
        <f>SUM(DISPUTES_GrpOS:DISPUTES_GrpIS!P37)</f>
        <v>0</v>
      </c>
      <c r="Q37" s="19">
        <f>SUM(DISPUTES_GrpOS:DISPUTES_GrpIS!Q37)</f>
        <v>0</v>
      </c>
      <c r="R37" s="19">
        <f>SUM(DISPUTES_GrpOS:DISPUTES_GrpIS!R37)</f>
        <v>0</v>
      </c>
      <c r="S37" s="19">
        <f>SUM(DISPUTES_GrpOS:DISPUTES_GrpIS!S37)</f>
        <v>0</v>
      </c>
      <c r="T37" s="19">
        <f>SUM(DISPUTES_GrpOS:DISPUTES_GrpIS!T37)</f>
        <v>0</v>
      </c>
      <c r="U37" s="19">
        <f>SUM(DISPUTES_GrpOS:DISPUTES_GrpIS!U37)</f>
        <v>0</v>
      </c>
      <c r="V37" s="19">
        <f>SUM(DISPUTES_GrpOS:DISPUTES_GrpIS!V37)</f>
        <v>0</v>
      </c>
      <c r="W37" s="19">
        <f>SUM(DISPUTES_GrpOS:DISPUTES_GrpIS!W37)</f>
        <v>0</v>
      </c>
      <c r="X37" s="19">
        <f>SUM(DISPUTES_GrpOS:DISPUTES_GrpIS!X37)</f>
        <v>0</v>
      </c>
      <c r="Y37" s="19">
        <f>SUM(DISPUTES_GrpOS:DISPUTES_GrpIS!Y37)</f>
        <v>0</v>
      </c>
      <c r="Z37" s="19">
        <f>SUM(DISPUTES_GrpOS:DISPUTES_GrpIS!Z37)</f>
        <v>0</v>
      </c>
      <c r="AA37" s="19">
        <f>SUM(DISPUTES_GrpOS:DISPUTES_GrpIS!AA37)</f>
        <v>0</v>
      </c>
      <c r="AB37" s="19">
        <f>SUM(DISPUTES_GrpOS:DISPUTES_GrpIS!AB37)</f>
        <v>0</v>
      </c>
      <c r="AC37" s="19">
        <f>SUM(DISPUTES_GrpOS:DISPUTES_GrpIS!AC37)</f>
        <v>0</v>
      </c>
      <c r="AD37" s="19">
        <f>SUM(DISPUTES_GrpOS:DISPUTES_GrpIS!AD37)</f>
        <v>0</v>
      </c>
      <c r="AE37" s="19">
        <f>SUM(DISPUTES_GrpOS:DISPUTES_GrpIS!AE37)</f>
        <v>0</v>
      </c>
      <c r="AF37" s="19">
        <f>SUM(DISPUTES_GrpOS:DISPUTES_GrpIS!AF37)</f>
        <v>0</v>
      </c>
      <c r="AG37" s="19">
        <f>SUM(DISPUTES_GrpOS:DISPUTES_GrpIS!AG37)</f>
        <v>0</v>
      </c>
      <c r="AH37" s="19">
        <f>SUM(DISPUTES_GrpOS:DISPUTES_GrpIS!AH37)</f>
        <v>0</v>
      </c>
      <c r="AI37" s="19">
        <f>SUM(DISPUTES_GrpOS:DISPUTES_GrpIS!AI37)</f>
        <v>0</v>
      </c>
      <c r="AJ37" s="19">
        <f>SUM(DISPUTES_GrpOS:DISPUTES_GrpIS!AJ37)</f>
        <v>0</v>
      </c>
      <c r="AK37" s="19">
        <f>SUM(DISPUTES_GrpOS:DISPUTES_GrpIS!AK37)</f>
        <v>0</v>
      </c>
      <c r="AL37" s="19">
        <f>SUM(DISPUTES_GrpOS:DISPUTES_GrpIS!AL37)</f>
        <v>0</v>
      </c>
      <c r="AM37" s="19">
        <f>SUM(DISPUTES_GrpOS:DISPUTES_GrpIS!AM37)</f>
        <v>0</v>
      </c>
      <c r="AN37" s="19">
        <f>SUM(DISPUTES_GrpOS:DISPUTES_GrpIS!AN37)</f>
        <v>0</v>
      </c>
      <c r="AO37" s="19">
        <f>SUM(DISPUTES_GrpOS:DISPUTES_GrpIS!AO37)</f>
        <v>0</v>
      </c>
      <c r="AP37" s="19">
        <f>SUM(DISPUTES_GrpOS:DISPUTES_GrpIS!AP37)</f>
        <v>0</v>
      </c>
      <c r="AQ37" s="19">
        <f>SUM(DISPUTES_GrpOS:DISPUTES_GrpIS!AQ37)</f>
        <v>0</v>
      </c>
      <c r="AR37" s="19">
        <f>SUM(DISPUTES_GrpOS:DISPUTES_GrpIS!AR37)</f>
        <v>0</v>
      </c>
      <c r="AS37" s="19">
        <f>SUM(DISPUTES_GrpOS:DISPUTES_GrpIS!AS37)</f>
        <v>0</v>
      </c>
      <c r="AT37" s="19">
        <f>SUM(DISPUTES_GrpOS:DISPUTES_GrpIS!AT37)</f>
        <v>0</v>
      </c>
      <c r="AU37" s="19">
        <f>SUM(DISPUTES_GrpOS:DISPUTES_GrpIS!AU37)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19">
        <f>SUM(DISPUTES_GrpOS:DISPUTES_GrpIS!F38)</f>
        <v>0</v>
      </c>
      <c r="G38" s="19">
        <f>SUM(DISPUTES_GrpOS:DISPUTES_GrpIS!G38)</f>
        <v>0</v>
      </c>
      <c r="H38" s="19">
        <f>SUM(DISPUTES_GrpOS:DISPUTES_GrpIS!H38)</f>
        <v>0</v>
      </c>
      <c r="I38" s="19">
        <f>SUM(DISPUTES_GrpOS:DISPUTES_GrpIS!I38)</f>
        <v>0</v>
      </c>
      <c r="J38" s="19">
        <f>SUM(DISPUTES_GrpOS:DISPUTES_GrpIS!J38)</f>
        <v>0</v>
      </c>
      <c r="K38" s="19">
        <f>SUM(DISPUTES_GrpOS:DISPUTES_GrpIS!K38)</f>
        <v>0</v>
      </c>
      <c r="L38" s="19">
        <f>SUM(DISPUTES_GrpOS:DISPUTES_GrpIS!L38)</f>
        <v>0</v>
      </c>
      <c r="M38" s="19">
        <f>SUM(DISPUTES_GrpOS:DISPUTES_GrpIS!M38)</f>
        <v>0</v>
      </c>
      <c r="N38" s="19">
        <f>SUM(DISPUTES_GrpOS:DISPUTES_GrpIS!N38)</f>
        <v>0</v>
      </c>
      <c r="O38" s="19">
        <f>SUM(DISPUTES_GrpOS:DISPUTES_GrpIS!O38)</f>
        <v>0</v>
      </c>
      <c r="P38" s="19">
        <f>SUM(DISPUTES_GrpOS:DISPUTES_GrpIS!P38)</f>
        <v>0</v>
      </c>
      <c r="Q38" s="19">
        <f>SUM(DISPUTES_GrpOS:DISPUTES_GrpIS!Q38)</f>
        <v>0</v>
      </c>
      <c r="R38" s="19">
        <f>SUM(DISPUTES_GrpOS:DISPUTES_GrpIS!R38)</f>
        <v>0</v>
      </c>
      <c r="S38" s="19">
        <f>SUM(DISPUTES_GrpOS:DISPUTES_GrpIS!S38)</f>
        <v>0</v>
      </c>
      <c r="T38" s="19">
        <f>SUM(DISPUTES_GrpOS:DISPUTES_GrpIS!T38)</f>
        <v>0</v>
      </c>
      <c r="U38" s="19">
        <f>SUM(DISPUTES_GrpOS:DISPUTES_GrpIS!U38)</f>
        <v>0</v>
      </c>
      <c r="V38" s="19">
        <f>SUM(DISPUTES_GrpOS:DISPUTES_GrpIS!V38)</f>
        <v>0</v>
      </c>
      <c r="W38" s="19">
        <f>SUM(DISPUTES_GrpOS:DISPUTES_GrpIS!W38)</f>
        <v>0</v>
      </c>
      <c r="X38" s="19">
        <f>SUM(DISPUTES_GrpOS:DISPUTES_GrpIS!X38)</f>
        <v>0</v>
      </c>
      <c r="Y38" s="19">
        <f>SUM(DISPUTES_GrpOS:DISPUTES_GrpIS!Y38)</f>
        <v>0</v>
      </c>
      <c r="Z38" s="19">
        <f>SUM(DISPUTES_GrpOS:DISPUTES_GrpIS!Z38)</f>
        <v>0</v>
      </c>
      <c r="AA38" s="19">
        <f>SUM(DISPUTES_GrpOS:DISPUTES_GrpIS!AA38)</f>
        <v>0</v>
      </c>
      <c r="AB38" s="19">
        <f>SUM(DISPUTES_GrpOS:DISPUTES_GrpIS!AB38)</f>
        <v>0</v>
      </c>
      <c r="AC38" s="19">
        <f>SUM(DISPUTES_GrpOS:DISPUTES_GrpIS!AC38)</f>
        <v>0</v>
      </c>
      <c r="AD38" s="19">
        <f>SUM(DISPUTES_GrpOS:DISPUTES_GrpIS!AD38)</f>
        <v>0</v>
      </c>
      <c r="AE38" s="19">
        <f>SUM(DISPUTES_GrpOS:DISPUTES_GrpIS!AE38)</f>
        <v>0</v>
      </c>
      <c r="AF38" s="19">
        <f>SUM(DISPUTES_GrpOS:DISPUTES_GrpIS!AF38)</f>
        <v>0</v>
      </c>
      <c r="AG38" s="19">
        <f>SUM(DISPUTES_GrpOS:DISPUTES_GrpIS!AG38)</f>
        <v>0</v>
      </c>
      <c r="AH38" s="19">
        <f>SUM(DISPUTES_GrpOS:DISPUTES_GrpIS!AH38)</f>
        <v>0</v>
      </c>
      <c r="AI38" s="19">
        <f>SUM(DISPUTES_GrpOS:DISPUTES_GrpIS!AI38)</f>
        <v>0</v>
      </c>
      <c r="AJ38" s="19">
        <f>SUM(DISPUTES_GrpOS:DISPUTES_GrpIS!AJ38)</f>
        <v>0</v>
      </c>
      <c r="AK38" s="19">
        <f>SUM(DISPUTES_GrpOS:DISPUTES_GrpIS!AK38)</f>
        <v>0</v>
      </c>
      <c r="AL38" s="19">
        <f>SUM(DISPUTES_GrpOS:DISPUTES_GrpIS!AL38)</f>
        <v>0</v>
      </c>
      <c r="AM38" s="19">
        <f>SUM(DISPUTES_GrpOS:DISPUTES_GrpIS!AM38)</f>
        <v>0</v>
      </c>
      <c r="AN38" s="19">
        <f>SUM(DISPUTES_GrpOS:DISPUTES_GrpIS!AN38)</f>
        <v>0</v>
      </c>
      <c r="AO38" s="19">
        <f>SUM(DISPUTES_GrpOS:DISPUTES_GrpIS!AO38)</f>
        <v>0</v>
      </c>
      <c r="AP38" s="19">
        <f>SUM(DISPUTES_GrpOS:DISPUTES_GrpIS!AP38)</f>
        <v>0</v>
      </c>
      <c r="AQ38" s="19">
        <f>SUM(DISPUTES_GrpOS:DISPUTES_GrpIS!AQ38)</f>
        <v>0</v>
      </c>
      <c r="AR38" s="19">
        <f>SUM(DISPUTES_GrpOS:DISPUTES_GrpIS!AR38)</f>
        <v>0</v>
      </c>
      <c r="AS38" s="19">
        <f>SUM(DISPUTES_GrpOS:DISPUTES_GrpIS!AS38)</f>
        <v>0</v>
      </c>
      <c r="AT38" s="19">
        <f>SUM(DISPUTES_GrpOS:DISPUTES_GrpIS!AT38)</f>
        <v>0</v>
      </c>
      <c r="AU38" s="19">
        <f>SUM(DISPUTES_GrpOS:DISPUTES_GrpIS!AU38)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19">
        <f>SUM(DISPUTES_GrpOS:DISPUTES_GrpIS!F40)</f>
        <v>0</v>
      </c>
      <c r="G40" s="19">
        <f>SUM(DISPUTES_GrpOS:DISPUTES_GrpIS!G40)</f>
        <v>0</v>
      </c>
      <c r="H40" s="19">
        <f>SUM(DISPUTES_GrpOS:DISPUTES_GrpIS!H40)</f>
        <v>0</v>
      </c>
      <c r="I40" s="19">
        <f>SUM(DISPUTES_GrpOS:DISPUTES_GrpIS!I40)</f>
        <v>0</v>
      </c>
      <c r="J40" s="19">
        <f>SUM(DISPUTES_GrpOS:DISPUTES_GrpIS!J40)</f>
        <v>0</v>
      </c>
      <c r="K40" s="19">
        <f>SUM(DISPUTES_GrpOS:DISPUTES_GrpIS!K40)</f>
        <v>0</v>
      </c>
      <c r="L40" s="19">
        <f>SUM(DISPUTES_GrpOS:DISPUTES_GrpIS!L40)</f>
        <v>0</v>
      </c>
      <c r="M40" s="19">
        <f>SUM(DISPUTES_GrpOS:DISPUTES_GrpIS!M40)</f>
        <v>0</v>
      </c>
      <c r="N40" s="19">
        <f>SUM(DISPUTES_GrpOS:DISPUTES_GrpIS!N40)</f>
        <v>0</v>
      </c>
      <c r="O40" s="19">
        <f>SUM(DISPUTES_GrpOS:DISPUTES_GrpIS!O40)</f>
        <v>0</v>
      </c>
      <c r="P40" s="19">
        <f>SUM(DISPUTES_GrpOS:DISPUTES_GrpIS!P40)</f>
        <v>0</v>
      </c>
      <c r="Q40" s="19">
        <f>SUM(DISPUTES_GrpOS:DISPUTES_GrpIS!Q40)</f>
        <v>0</v>
      </c>
      <c r="R40" s="19">
        <f>SUM(DISPUTES_GrpOS:DISPUTES_GrpIS!R40)</f>
        <v>0</v>
      </c>
      <c r="S40" s="19">
        <f>SUM(DISPUTES_GrpOS:DISPUTES_GrpIS!S40)</f>
        <v>0</v>
      </c>
      <c r="T40" s="19">
        <f>SUM(DISPUTES_GrpOS:DISPUTES_GrpIS!T40)</f>
        <v>0</v>
      </c>
      <c r="U40" s="19">
        <f>SUM(DISPUTES_GrpOS:DISPUTES_GrpIS!U40)</f>
        <v>0</v>
      </c>
      <c r="V40" s="19">
        <f>SUM(DISPUTES_GrpOS:DISPUTES_GrpIS!V40)</f>
        <v>0</v>
      </c>
      <c r="W40" s="19">
        <f>SUM(DISPUTES_GrpOS:DISPUTES_GrpIS!W40)</f>
        <v>0</v>
      </c>
      <c r="X40" s="19">
        <f>SUM(DISPUTES_GrpOS:DISPUTES_GrpIS!X40)</f>
        <v>0</v>
      </c>
      <c r="Y40" s="19">
        <f>SUM(DISPUTES_GrpOS:DISPUTES_GrpIS!Y40)</f>
        <v>0</v>
      </c>
      <c r="Z40" s="19">
        <f>SUM(DISPUTES_GrpOS:DISPUTES_GrpIS!Z40)</f>
        <v>0</v>
      </c>
      <c r="AA40" s="19">
        <f>SUM(DISPUTES_GrpOS:DISPUTES_GrpIS!AA40)</f>
        <v>0</v>
      </c>
      <c r="AB40" s="19">
        <f>SUM(DISPUTES_GrpOS:DISPUTES_GrpIS!AB40)</f>
        <v>0</v>
      </c>
      <c r="AC40" s="19">
        <f>SUM(DISPUTES_GrpOS:DISPUTES_GrpIS!AC40)</f>
        <v>0</v>
      </c>
      <c r="AD40" s="19">
        <f>SUM(DISPUTES_GrpOS:DISPUTES_GrpIS!AD40)</f>
        <v>0</v>
      </c>
      <c r="AE40" s="19">
        <f>SUM(DISPUTES_GrpOS:DISPUTES_GrpIS!AE40)</f>
        <v>0</v>
      </c>
      <c r="AF40" s="19">
        <f>SUM(DISPUTES_GrpOS:DISPUTES_GrpIS!AF40)</f>
        <v>0</v>
      </c>
      <c r="AG40" s="19">
        <f>SUM(DISPUTES_GrpOS:DISPUTES_GrpIS!AG40)</f>
        <v>0</v>
      </c>
      <c r="AH40" s="19">
        <f>SUM(DISPUTES_GrpOS:DISPUTES_GrpIS!AH40)</f>
        <v>0</v>
      </c>
      <c r="AI40" s="19">
        <f>SUM(DISPUTES_GrpOS:DISPUTES_GrpIS!AI40)</f>
        <v>0</v>
      </c>
      <c r="AJ40" s="19">
        <f>SUM(DISPUTES_GrpOS:DISPUTES_GrpIS!AJ40)</f>
        <v>0</v>
      </c>
      <c r="AK40" s="19">
        <f>SUM(DISPUTES_GrpOS:DISPUTES_GrpIS!AK40)</f>
        <v>0</v>
      </c>
      <c r="AL40" s="19">
        <f>SUM(DISPUTES_GrpOS:DISPUTES_GrpIS!AL40)</f>
        <v>0</v>
      </c>
      <c r="AM40" s="19">
        <f>SUM(DISPUTES_GrpOS:DISPUTES_GrpIS!AM40)</f>
        <v>0</v>
      </c>
      <c r="AN40" s="19">
        <f>SUM(DISPUTES_GrpOS:DISPUTES_GrpIS!AN40)</f>
        <v>0</v>
      </c>
      <c r="AO40" s="19">
        <f>SUM(DISPUTES_GrpOS:DISPUTES_GrpIS!AO40)</f>
        <v>0</v>
      </c>
      <c r="AP40" s="19">
        <f>SUM(DISPUTES_GrpOS:DISPUTES_GrpIS!AP40)</f>
        <v>0</v>
      </c>
      <c r="AQ40" s="19">
        <f>SUM(DISPUTES_GrpOS:DISPUTES_GrpIS!AQ40)</f>
        <v>0</v>
      </c>
      <c r="AR40" s="19">
        <f>SUM(DISPUTES_GrpOS:DISPUTES_GrpIS!AR40)</f>
        <v>0</v>
      </c>
      <c r="AS40" s="19">
        <f>SUM(DISPUTES_GrpOS:DISPUTES_GrpIS!AS40)</f>
        <v>0</v>
      </c>
      <c r="AT40" s="19">
        <f>SUM(DISPUTES_GrpOS:DISPUTES_GrpIS!AT40)</f>
        <v>0</v>
      </c>
      <c r="AU40" s="19">
        <f>SUM(DISPUTES_GrpOS:DISPUTES_GrpIS!AU40)</f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>SUM(DISPUTES_GrpOS:DISPUTES_GrpIS!F42)</f>
        <v>0</v>
      </c>
      <c r="G42" s="52">
        <f>SUM(DISPUTES_GrpOS:DISPUTES_GrpIS!G42)</f>
        <v>0</v>
      </c>
      <c r="H42" s="52">
        <f>SUM(DISPUTES_GrpOS:DISPUTES_GrpIS!H42)</f>
        <v>0</v>
      </c>
      <c r="I42" s="52">
        <f>SUM(DISPUTES_GrpOS:DISPUTES_GrpIS!I42)</f>
        <v>0</v>
      </c>
      <c r="J42" s="52">
        <f>SUM(DISPUTES_GrpOS:DISPUTES_GrpIS!J42)</f>
        <v>0</v>
      </c>
      <c r="K42" s="52">
        <f>SUM(DISPUTES_GrpOS:DISPUTES_GrpIS!K42)</f>
        <v>0</v>
      </c>
      <c r="L42" s="52">
        <f>SUM(DISPUTES_GrpOS:DISPUTES_GrpIS!L42)</f>
        <v>0</v>
      </c>
      <c r="M42" s="52">
        <f>SUM(DISPUTES_GrpOS:DISPUTES_GrpIS!M42)</f>
        <v>0</v>
      </c>
      <c r="N42" s="52">
        <f>SUM(DISPUTES_GrpOS:DISPUTES_GrpIS!N42)</f>
        <v>0</v>
      </c>
      <c r="O42" s="52">
        <f>SUM(DISPUTES_GrpOS:DISPUTES_GrpIS!O42)</f>
        <v>0</v>
      </c>
      <c r="P42" s="52">
        <f>SUM(DISPUTES_GrpOS:DISPUTES_GrpIS!P42)</f>
        <v>0</v>
      </c>
      <c r="Q42" s="52">
        <f>SUM(DISPUTES_GrpOS:DISPUTES_GrpIS!Q42)</f>
        <v>0</v>
      </c>
      <c r="R42" s="52">
        <f>SUM(DISPUTES_GrpOS:DISPUTES_GrpIS!R42)</f>
        <v>0</v>
      </c>
      <c r="S42" s="52">
        <f>SUM(DISPUTES_GrpOS:DISPUTES_GrpIS!S42)</f>
        <v>0</v>
      </c>
      <c r="T42" s="52">
        <f>SUM(DISPUTES_GrpOS:DISPUTES_GrpIS!T42)</f>
        <v>0</v>
      </c>
      <c r="U42" s="52">
        <f>SUM(DISPUTES_GrpOS:DISPUTES_GrpIS!U42)</f>
        <v>0</v>
      </c>
      <c r="V42" s="52">
        <f>SUM(DISPUTES_GrpOS:DISPUTES_GrpIS!V42)</f>
        <v>0</v>
      </c>
      <c r="W42" s="52">
        <f>SUM(DISPUTES_GrpOS:DISPUTES_GrpIS!W42)</f>
        <v>0</v>
      </c>
      <c r="X42" s="52">
        <f>SUM(DISPUTES_GrpOS:DISPUTES_GrpIS!X42)</f>
        <v>0</v>
      </c>
      <c r="Y42" s="52">
        <f>SUM(DISPUTES_GrpOS:DISPUTES_GrpIS!Y42)</f>
        <v>0</v>
      </c>
      <c r="Z42" s="52">
        <f>SUM(DISPUTES_GrpOS:DISPUTES_GrpIS!Z42)</f>
        <v>0</v>
      </c>
      <c r="AA42" s="52">
        <f>SUM(DISPUTES_GrpOS:DISPUTES_GrpIS!AA42)</f>
        <v>0</v>
      </c>
      <c r="AB42" s="52">
        <f>SUM(DISPUTES_GrpOS:DISPUTES_GrpIS!AB42)</f>
        <v>0</v>
      </c>
      <c r="AC42" s="52">
        <f>SUM(DISPUTES_GrpOS:DISPUTES_GrpIS!AC42)</f>
        <v>0</v>
      </c>
      <c r="AD42" s="52">
        <f>SUM(DISPUTES_GrpOS:DISPUTES_GrpIS!AD42)</f>
        <v>0</v>
      </c>
      <c r="AE42" s="52">
        <f>SUM(DISPUTES_GrpOS:DISPUTES_GrpIS!AE42)</f>
        <v>0</v>
      </c>
      <c r="AF42" s="52">
        <f>SUM(DISPUTES_GrpOS:DISPUTES_GrpIS!AF42)</f>
        <v>0</v>
      </c>
      <c r="AG42" s="52">
        <f>SUM(DISPUTES_GrpOS:DISPUTES_GrpIS!AG42)</f>
        <v>0</v>
      </c>
      <c r="AH42" s="52">
        <f>SUM(DISPUTES_GrpOS:DISPUTES_GrpIS!AH42)</f>
        <v>0</v>
      </c>
      <c r="AI42" s="52">
        <f>SUM(DISPUTES_GrpOS:DISPUTES_GrpIS!AI42)</f>
        <v>0</v>
      </c>
      <c r="AJ42" s="52">
        <f>SUM(DISPUTES_GrpOS:DISPUTES_GrpIS!AJ42)</f>
        <v>0</v>
      </c>
      <c r="AK42" s="52">
        <f>SUM(DISPUTES_GrpOS:DISPUTES_GrpIS!AK42)</f>
        <v>0</v>
      </c>
      <c r="AL42" s="52">
        <f>SUM(DISPUTES_GrpOS:DISPUTES_GrpIS!AL42)</f>
        <v>0</v>
      </c>
      <c r="AM42" s="52">
        <f>SUM(DISPUTES_GrpOS:DISPUTES_GrpIS!AM42)</f>
        <v>0</v>
      </c>
      <c r="AN42" s="52">
        <f>SUM(DISPUTES_GrpOS:DISPUTES_GrpIS!AN42)</f>
        <v>0</v>
      </c>
      <c r="AO42" s="52">
        <f>SUM(DISPUTES_GrpOS:DISPUTES_GrpIS!AO42)</f>
        <v>0</v>
      </c>
      <c r="AP42" s="52">
        <f>SUM(DISPUTES_GrpOS:DISPUTES_GrpIS!AP42)</f>
        <v>0</v>
      </c>
      <c r="AQ42" s="52">
        <f>SUM(DISPUTES_GrpOS:DISPUTES_GrpIS!AQ42)</f>
        <v>0</v>
      </c>
      <c r="AR42" s="52">
        <f>SUM(DISPUTES_GrpOS:DISPUTES_GrpIS!AR42)</f>
        <v>0</v>
      </c>
      <c r="AS42" s="52">
        <f>SUM(DISPUTES_GrpOS:DISPUTES_GrpIS!AS42)</f>
        <v>0</v>
      </c>
      <c r="AT42" s="52">
        <f>SUM(DISPUTES_GrpOS:DISPUTES_GrpIS!AT42)</f>
        <v>0</v>
      </c>
      <c r="AU42" s="52">
        <f>SUM(DISPUTES_GrpOS:DISPUTES_GrpIS!AU42)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19">
        <f>SUM(DISPUTES_GrpOS:DISPUTES_GrpIS!F46)</f>
        <v>0</v>
      </c>
      <c r="G46" s="19">
        <f>SUM(DISPUTES_GrpOS:DISPUTES_GrpIS!G46)</f>
        <v>0</v>
      </c>
      <c r="H46" s="19">
        <f>SUM(DISPUTES_GrpOS:DISPUTES_GrpIS!H46)</f>
        <v>0</v>
      </c>
      <c r="I46" s="19">
        <f>SUM(DISPUTES_GrpOS:DISPUTES_GrpIS!I46)</f>
        <v>0</v>
      </c>
      <c r="J46" s="19">
        <f>SUM(DISPUTES_GrpOS:DISPUTES_GrpIS!J46)</f>
        <v>0</v>
      </c>
      <c r="K46" s="19">
        <f>SUM(DISPUTES_GrpOS:DISPUTES_GrpIS!K46)</f>
        <v>0</v>
      </c>
      <c r="L46" s="19">
        <f>SUM(DISPUTES_GrpOS:DISPUTES_GrpIS!L46)</f>
        <v>0</v>
      </c>
      <c r="M46" s="19">
        <f>SUM(DISPUTES_GrpOS:DISPUTES_GrpIS!M46)</f>
        <v>0</v>
      </c>
      <c r="N46" s="19">
        <f>SUM(DISPUTES_GrpOS:DISPUTES_GrpIS!N46)</f>
        <v>0</v>
      </c>
      <c r="O46" s="19">
        <f>SUM(DISPUTES_GrpOS:DISPUTES_GrpIS!O46)</f>
        <v>0</v>
      </c>
      <c r="P46" s="19">
        <f>SUM(DISPUTES_GrpOS:DISPUTES_GrpIS!P46)</f>
        <v>0</v>
      </c>
      <c r="Q46" s="19">
        <f>SUM(DISPUTES_GrpOS:DISPUTES_GrpIS!Q46)</f>
        <v>0</v>
      </c>
      <c r="R46" s="19">
        <f>SUM(DISPUTES_GrpOS:DISPUTES_GrpIS!R46)</f>
        <v>0</v>
      </c>
      <c r="S46" s="19">
        <f>SUM(DISPUTES_GrpOS:DISPUTES_GrpIS!S46)</f>
        <v>0</v>
      </c>
      <c r="T46" s="19">
        <f>SUM(DISPUTES_GrpOS:DISPUTES_GrpIS!T46)</f>
        <v>0</v>
      </c>
      <c r="U46" s="19">
        <f>SUM(DISPUTES_GrpOS:DISPUTES_GrpIS!U46)</f>
        <v>0</v>
      </c>
      <c r="V46" s="19">
        <f>SUM(DISPUTES_GrpOS:DISPUTES_GrpIS!V46)</f>
        <v>0</v>
      </c>
      <c r="W46" s="19">
        <f>SUM(DISPUTES_GrpOS:DISPUTES_GrpIS!W46)</f>
        <v>0</v>
      </c>
      <c r="X46" s="19">
        <f>SUM(DISPUTES_GrpOS:DISPUTES_GrpIS!X46)</f>
        <v>0</v>
      </c>
      <c r="Y46" s="19">
        <f>SUM(DISPUTES_GrpOS:DISPUTES_GrpIS!Y46)</f>
        <v>0</v>
      </c>
      <c r="Z46" s="19">
        <f>SUM(DISPUTES_GrpOS:DISPUTES_GrpIS!Z46)</f>
        <v>0</v>
      </c>
      <c r="AA46" s="19">
        <f>SUM(DISPUTES_GrpOS:DISPUTES_GrpIS!AA46)</f>
        <v>0</v>
      </c>
      <c r="AB46" s="19">
        <f>SUM(DISPUTES_GrpOS:DISPUTES_GrpIS!AB46)</f>
        <v>0</v>
      </c>
      <c r="AC46" s="19">
        <f>SUM(DISPUTES_GrpOS:DISPUTES_GrpIS!AC46)</f>
        <v>0</v>
      </c>
      <c r="AD46" s="19">
        <f>SUM(DISPUTES_GrpOS:DISPUTES_GrpIS!AD46)</f>
        <v>0</v>
      </c>
      <c r="AE46" s="19">
        <f>SUM(DISPUTES_GrpOS:DISPUTES_GrpIS!AE46)</f>
        <v>0</v>
      </c>
      <c r="AF46" s="19">
        <f>SUM(DISPUTES_GrpOS:DISPUTES_GrpIS!AF46)</f>
        <v>0</v>
      </c>
      <c r="AG46" s="19">
        <f>SUM(DISPUTES_GrpOS:DISPUTES_GrpIS!AG46)</f>
        <v>0</v>
      </c>
      <c r="AH46" s="19">
        <f>SUM(DISPUTES_GrpOS:DISPUTES_GrpIS!AH46)</f>
        <v>0</v>
      </c>
      <c r="AI46" s="19">
        <f>SUM(DISPUTES_GrpOS:DISPUTES_GrpIS!AI46)</f>
        <v>0</v>
      </c>
      <c r="AJ46" s="19">
        <f>SUM(DISPUTES_GrpOS:DISPUTES_GrpIS!AJ46)</f>
        <v>0</v>
      </c>
      <c r="AK46" s="19">
        <f>SUM(DISPUTES_GrpOS:DISPUTES_GrpIS!AK46)</f>
        <v>0</v>
      </c>
      <c r="AL46" s="19">
        <f>SUM(DISPUTES_GrpOS:DISPUTES_GrpIS!AL46)</f>
        <v>0</v>
      </c>
      <c r="AM46" s="19">
        <f>SUM(DISPUTES_GrpOS:DISPUTES_GrpIS!AM46)</f>
        <v>0</v>
      </c>
      <c r="AN46" s="19">
        <f>SUM(DISPUTES_GrpOS:DISPUTES_GrpIS!AN46)</f>
        <v>0</v>
      </c>
      <c r="AO46" s="19">
        <f>SUM(DISPUTES_GrpOS:DISPUTES_GrpIS!AO46)</f>
        <v>0</v>
      </c>
      <c r="AP46" s="19">
        <f>SUM(DISPUTES_GrpOS:DISPUTES_GrpIS!AP46)</f>
        <v>0</v>
      </c>
      <c r="AQ46" s="19">
        <f>SUM(DISPUTES_GrpOS:DISPUTES_GrpIS!AQ46)</f>
        <v>0</v>
      </c>
      <c r="AR46" s="19">
        <f>SUM(DISPUTES_GrpOS:DISPUTES_GrpIS!AR46)</f>
        <v>0</v>
      </c>
      <c r="AS46" s="19">
        <f>SUM(DISPUTES_GrpOS:DISPUTES_GrpIS!AS46)</f>
        <v>0</v>
      </c>
      <c r="AT46" s="19">
        <f>SUM(DISPUTES_GrpOS:DISPUTES_GrpIS!AT46)</f>
        <v>0</v>
      </c>
      <c r="AU46" s="19">
        <f>SUM(DISPUTES_GrpOS:DISPUTES_GrpIS!AU46)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19">
        <f>SUM(DISPUTES_GrpOS:DISPUTES_GrpIS!F48)</f>
        <v>0</v>
      </c>
      <c r="G48" s="19">
        <f>SUM(DISPUTES_GrpOS:DISPUTES_GrpIS!G48)</f>
        <v>0</v>
      </c>
      <c r="H48" s="19">
        <f>SUM(DISPUTES_GrpOS:DISPUTES_GrpIS!H48)</f>
        <v>0</v>
      </c>
      <c r="I48" s="19">
        <f>SUM(DISPUTES_GrpOS:DISPUTES_GrpIS!I48)</f>
        <v>0</v>
      </c>
      <c r="J48" s="19">
        <f>SUM(DISPUTES_GrpOS:DISPUTES_GrpIS!J48)</f>
        <v>0</v>
      </c>
      <c r="K48" s="19">
        <f>SUM(DISPUTES_GrpOS:DISPUTES_GrpIS!K48)</f>
        <v>0</v>
      </c>
      <c r="L48" s="19">
        <f>SUM(DISPUTES_GrpOS:DISPUTES_GrpIS!L48)</f>
        <v>0</v>
      </c>
      <c r="M48" s="19">
        <f>SUM(DISPUTES_GrpOS:DISPUTES_GrpIS!M48)</f>
        <v>0</v>
      </c>
      <c r="N48" s="19">
        <f>SUM(DISPUTES_GrpOS:DISPUTES_GrpIS!N48)</f>
        <v>0</v>
      </c>
      <c r="O48" s="19">
        <f>SUM(DISPUTES_GrpOS:DISPUTES_GrpIS!O48)</f>
        <v>0</v>
      </c>
      <c r="P48" s="19">
        <f>SUM(DISPUTES_GrpOS:DISPUTES_GrpIS!P48)</f>
        <v>0</v>
      </c>
      <c r="Q48" s="19">
        <f>SUM(DISPUTES_GrpOS:DISPUTES_GrpIS!Q48)</f>
        <v>0</v>
      </c>
      <c r="R48" s="19">
        <f>SUM(DISPUTES_GrpOS:DISPUTES_GrpIS!R48)</f>
        <v>0</v>
      </c>
      <c r="S48" s="19">
        <f>SUM(DISPUTES_GrpOS:DISPUTES_GrpIS!S48)</f>
        <v>0</v>
      </c>
      <c r="T48" s="19">
        <f>SUM(DISPUTES_GrpOS:DISPUTES_GrpIS!T48)</f>
        <v>0</v>
      </c>
      <c r="U48" s="19">
        <f>SUM(DISPUTES_GrpOS:DISPUTES_GrpIS!U48)</f>
        <v>0</v>
      </c>
      <c r="V48" s="19">
        <f>SUM(DISPUTES_GrpOS:DISPUTES_GrpIS!V48)</f>
        <v>0</v>
      </c>
      <c r="W48" s="19">
        <f>SUM(DISPUTES_GrpOS:DISPUTES_GrpIS!W48)</f>
        <v>0</v>
      </c>
      <c r="X48" s="19">
        <f>SUM(DISPUTES_GrpOS:DISPUTES_GrpIS!X48)</f>
        <v>0</v>
      </c>
      <c r="Y48" s="19">
        <f>SUM(DISPUTES_GrpOS:DISPUTES_GrpIS!Y48)</f>
        <v>0</v>
      </c>
      <c r="Z48" s="19">
        <f>SUM(DISPUTES_GrpOS:DISPUTES_GrpIS!Z48)</f>
        <v>0</v>
      </c>
      <c r="AA48" s="19">
        <f>SUM(DISPUTES_GrpOS:DISPUTES_GrpIS!AA48)</f>
        <v>0</v>
      </c>
      <c r="AB48" s="19">
        <f>SUM(DISPUTES_GrpOS:DISPUTES_GrpIS!AB48)</f>
        <v>0</v>
      </c>
      <c r="AC48" s="19">
        <f>SUM(DISPUTES_GrpOS:DISPUTES_GrpIS!AC48)</f>
        <v>0</v>
      </c>
      <c r="AD48" s="19">
        <f>SUM(DISPUTES_GrpOS:DISPUTES_GrpIS!AD48)</f>
        <v>0</v>
      </c>
      <c r="AE48" s="19">
        <f>SUM(DISPUTES_GrpOS:DISPUTES_GrpIS!AE48)</f>
        <v>0</v>
      </c>
      <c r="AF48" s="19">
        <f>SUM(DISPUTES_GrpOS:DISPUTES_GrpIS!AF48)</f>
        <v>0</v>
      </c>
      <c r="AG48" s="19">
        <f>SUM(DISPUTES_GrpOS:DISPUTES_GrpIS!AG48)</f>
        <v>0</v>
      </c>
      <c r="AH48" s="19">
        <f>SUM(DISPUTES_GrpOS:DISPUTES_GrpIS!AH48)</f>
        <v>0</v>
      </c>
      <c r="AI48" s="19">
        <f>SUM(DISPUTES_GrpOS:DISPUTES_GrpIS!AI48)</f>
        <v>0</v>
      </c>
      <c r="AJ48" s="19">
        <f>SUM(DISPUTES_GrpOS:DISPUTES_GrpIS!AJ48)</f>
        <v>0</v>
      </c>
      <c r="AK48" s="19">
        <f>SUM(DISPUTES_GrpOS:DISPUTES_GrpIS!AK48)</f>
        <v>0</v>
      </c>
      <c r="AL48" s="19">
        <f>SUM(DISPUTES_GrpOS:DISPUTES_GrpIS!AL48)</f>
        <v>0</v>
      </c>
      <c r="AM48" s="19">
        <f>SUM(DISPUTES_GrpOS:DISPUTES_GrpIS!AM48)</f>
        <v>0</v>
      </c>
      <c r="AN48" s="19">
        <f>SUM(DISPUTES_GrpOS:DISPUTES_GrpIS!AN48)</f>
        <v>0</v>
      </c>
      <c r="AO48" s="19">
        <f>SUM(DISPUTES_GrpOS:DISPUTES_GrpIS!AO48)</f>
        <v>0</v>
      </c>
      <c r="AP48" s="19">
        <f>SUM(DISPUTES_GrpOS:DISPUTES_GrpIS!AP48)</f>
        <v>0</v>
      </c>
      <c r="AQ48" s="19">
        <f>SUM(DISPUTES_GrpOS:DISPUTES_GrpIS!AQ48)</f>
        <v>0</v>
      </c>
      <c r="AR48" s="19">
        <f>SUM(DISPUTES_GrpOS:DISPUTES_GrpIS!AR48)</f>
        <v>0</v>
      </c>
      <c r="AS48" s="19">
        <f>SUM(DISPUTES_GrpOS:DISPUTES_GrpIS!AS48)</f>
        <v>0</v>
      </c>
      <c r="AT48" s="19">
        <f>SUM(DISPUTES_GrpOS:DISPUTES_GrpIS!AT48)</f>
        <v>0</v>
      </c>
      <c r="AU48" s="19">
        <f>SUM(DISPUTES_GrpOS:DISPUTES_GrpIS!AU48)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19">
        <f>SUM(DISPUTES_GrpOS:DISPUTES_GrpIS!F49)</f>
        <v>0</v>
      </c>
      <c r="G49" s="19">
        <f>SUM(DISPUTES_GrpOS:DISPUTES_GrpIS!G49)</f>
        <v>0</v>
      </c>
      <c r="H49" s="19">
        <f>SUM(DISPUTES_GrpOS:DISPUTES_GrpIS!H49)</f>
        <v>0</v>
      </c>
      <c r="I49" s="19">
        <f>SUM(DISPUTES_GrpOS:DISPUTES_GrpIS!I49)</f>
        <v>0</v>
      </c>
      <c r="J49" s="19">
        <f>SUM(DISPUTES_GrpOS:DISPUTES_GrpIS!J49)</f>
        <v>0</v>
      </c>
      <c r="K49" s="19">
        <f>SUM(DISPUTES_GrpOS:DISPUTES_GrpIS!K49)</f>
        <v>0</v>
      </c>
      <c r="L49" s="19">
        <f>SUM(DISPUTES_GrpOS:DISPUTES_GrpIS!L49)</f>
        <v>0</v>
      </c>
      <c r="M49" s="19">
        <f>SUM(DISPUTES_GrpOS:DISPUTES_GrpIS!M49)</f>
        <v>0</v>
      </c>
      <c r="N49" s="19">
        <f>SUM(DISPUTES_GrpOS:DISPUTES_GrpIS!N49)</f>
        <v>0</v>
      </c>
      <c r="O49" s="19">
        <f>SUM(DISPUTES_GrpOS:DISPUTES_GrpIS!O49)</f>
        <v>0</v>
      </c>
      <c r="P49" s="19">
        <f>SUM(DISPUTES_GrpOS:DISPUTES_GrpIS!P49)</f>
        <v>0</v>
      </c>
      <c r="Q49" s="19">
        <f>SUM(DISPUTES_GrpOS:DISPUTES_GrpIS!Q49)</f>
        <v>0</v>
      </c>
      <c r="R49" s="19">
        <f>SUM(DISPUTES_GrpOS:DISPUTES_GrpIS!R49)</f>
        <v>0</v>
      </c>
      <c r="S49" s="19">
        <f>SUM(DISPUTES_GrpOS:DISPUTES_GrpIS!S49)</f>
        <v>0</v>
      </c>
      <c r="T49" s="19">
        <f>SUM(DISPUTES_GrpOS:DISPUTES_GrpIS!T49)</f>
        <v>0</v>
      </c>
      <c r="U49" s="19">
        <f>SUM(DISPUTES_GrpOS:DISPUTES_GrpIS!U49)</f>
        <v>0</v>
      </c>
      <c r="V49" s="19">
        <f>SUM(DISPUTES_GrpOS:DISPUTES_GrpIS!V49)</f>
        <v>0</v>
      </c>
      <c r="W49" s="19">
        <f>SUM(DISPUTES_GrpOS:DISPUTES_GrpIS!W49)</f>
        <v>0</v>
      </c>
      <c r="X49" s="19">
        <f>SUM(DISPUTES_GrpOS:DISPUTES_GrpIS!X49)</f>
        <v>0</v>
      </c>
      <c r="Y49" s="19">
        <f>SUM(DISPUTES_GrpOS:DISPUTES_GrpIS!Y49)</f>
        <v>0</v>
      </c>
      <c r="Z49" s="19">
        <f>SUM(DISPUTES_GrpOS:DISPUTES_GrpIS!Z49)</f>
        <v>0</v>
      </c>
      <c r="AA49" s="19">
        <f>SUM(DISPUTES_GrpOS:DISPUTES_GrpIS!AA49)</f>
        <v>0</v>
      </c>
      <c r="AB49" s="19">
        <f>SUM(DISPUTES_GrpOS:DISPUTES_GrpIS!AB49)</f>
        <v>0</v>
      </c>
      <c r="AC49" s="19">
        <f>SUM(DISPUTES_GrpOS:DISPUTES_GrpIS!AC49)</f>
        <v>0</v>
      </c>
      <c r="AD49" s="19">
        <f>SUM(DISPUTES_GrpOS:DISPUTES_GrpIS!AD49)</f>
        <v>0</v>
      </c>
      <c r="AE49" s="19">
        <f>SUM(DISPUTES_GrpOS:DISPUTES_GrpIS!AE49)</f>
        <v>0</v>
      </c>
      <c r="AF49" s="19">
        <f>SUM(DISPUTES_GrpOS:DISPUTES_GrpIS!AF49)</f>
        <v>0</v>
      </c>
      <c r="AG49" s="19">
        <f>SUM(DISPUTES_GrpOS:DISPUTES_GrpIS!AG49)</f>
        <v>0</v>
      </c>
      <c r="AH49" s="19">
        <f>SUM(DISPUTES_GrpOS:DISPUTES_GrpIS!AH49)</f>
        <v>0</v>
      </c>
      <c r="AI49" s="19">
        <f>SUM(DISPUTES_GrpOS:DISPUTES_GrpIS!AI49)</f>
        <v>0</v>
      </c>
      <c r="AJ49" s="19">
        <f>SUM(DISPUTES_GrpOS:DISPUTES_GrpIS!AJ49)</f>
        <v>0</v>
      </c>
      <c r="AK49" s="19">
        <f>SUM(DISPUTES_GrpOS:DISPUTES_GrpIS!AK49)</f>
        <v>0</v>
      </c>
      <c r="AL49" s="19">
        <f>SUM(DISPUTES_GrpOS:DISPUTES_GrpIS!AL49)</f>
        <v>0</v>
      </c>
      <c r="AM49" s="19">
        <f>SUM(DISPUTES_GrpOS:DISPUTES_GrpIS!AM49)</f>
        <v>0</v>
      </c>
      <c r="AN49" s="19">
        <f>SUM(DISPUTES_GrpOS:DISPUTES_GrpIS!AN49)</f>
        <v>0</v>
      </c>
      <c r="AO49" s="19">
        <f>SUM(DISPUTES_GrpOS:DISPUTES_GrpIS!AO49)</f>
        <v>0</v>
      </c>
      <c r="AP49" s="19">
        <f>SUM(DISPUTES_GrpOS:DISPUTES_GrpIS!AP49)</f>
        <v>0</v>
      </c>
      <c r="AQ49" s="19">
        <f>SUM(DISPUTES_GrpOS:DISPUTES_GrpIS!AQ49)</f>
        <v>0</v>
      </c>
      <c r="AR49" s="19">
        <f>SUM(DISPUTES_GrpOS:DISPUTES_GrpIS!AR49)</f>
        <v>0</v>
      </c>
      <c r="AS49" s="19">
        <f>SUM(DISPUTES_GrpOS:DISPUTES_GrpIS!AS49)</f>
        <v>0</v>
      </c>
      <c r="AT49" s="19">
        <f>SUM(DISPUTES_GrpOS:DISPUTES_GrpIS!AT49)</f>
        <v>0</v>
      </c>
      <c r="AU49" s="19">
        <f>SUM(DISPUTES_GrpOS:DISPUTES_GrpIS!AU49)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19">
        <f>SUM(DISPUTES_GrpOS:DISPUTES_GrpIS!F50)</f>
        <v>0</v>
      </c>
      <c r="G50" s="19">
        <f>SUM(DISPUTES_GrpOS:DISPUTES_GrpIS!G50)</f>
        <v>0</v>
      </c>
      <c r="H50" s="19">
        <f>SUM(DISPUTES_GrpOS:DISPUTES_GrpIS!H50)</f>
        <v>0</v>
      </c>
      <c r="I50" s="19">
        <f>SUM(DISPUTES_GrpOS:DISPUTES_GrpIS!I50)</f>
        <v>0</v>
      </c>
      <c r="J50" s="19">
        <f>SUM(DISPUTES_GrpOS:DISPUTES_GrpIS!J50)</f>
        <v>0</v>
      </c>
      <c r="K50" s="19">
        <f>SUM(DISPUTES_GrpOS:DISPUTES_GrpIS!K50)</f>
        <v>0</v>
      </c>
      <c r="L50" s="19">
        <f>SUM(DISPUTES_GrpOS:DISPUTES_GrpIS!L50)</f>
        <v>0</v>
      </c>
      <c r="M50" s="19">
        <f>SUM(DISPUTES_GrpOS:DISPUTES_GrpIS!M50)</f>
        <v>0</v>
      </c>
      <c r="N50" s="19">
        <f>SUM(DISPUTES_GrpOS:DISPUTES_GrpIS!N50)</f>
        <v>0</v>
      </c>
      <c r="O50" s="19">
        <f>SUM(DISPUTES_GrpOS:DISPUTES_GrpIS!O50)</f>
        <v>0</v>
      </c>
      <c r="P50" s="19">
        <f>SUM(DISPUTES_GrpOS:DISPUTES_GrpIS!P50)</f>
        <v>0</v>
      </c>
      <c r="Q50" s="19">
        <f>SUM(DISPUTES_GrpOS:DISPUTES_GrpIS!Q50)</f>
        <v>0</v>
      </c>
      <c r="R50" s="19">
        <f>SUM(DISPUTES_GrpOS:DISPUTES_GrpIS!R50)</f>
        <v>0</v>
      </c>
      <c r="S50" s="19">
        <f>SUM(DISPUTES_GrpOS:DISPUTES_GrpIS!S50)</f>
        <v>0</v>
      </c>
      <c r="T50" s="19">
        <f>SUM(DISPUTES_GrpOS:DISPUTES_GrpIS!T50)</f>
        <v>0</v>
      </c>
      <c r="U50" s="19">
        <f>SUM(DISPUTES_GrpOS:DISPUTES_GrpIS!U50)</f>
        <v>0</v>
      </c>
      <c r="V50" s="19">
        <f>SUM(DISPUTES_GrpOS:DISPUTES_GrpIS!V50)</f>
        <v>0</v>
      </c>
      <c r="W50" s="19">
        <f>SUM(DISPUTES_GrpOS:DISPUTES_GrpIS!W50)</f>
        <v>0</v>
      </c>
      <c r="X50" s="19">
        <f>SUM(DISPUTES_GrpOS:DISPUTES_GrpIS!X50)</f>
        <v>0</v>
      </c>
      <c r="Y50" s="19">
        <f>SUM(DISPUTES_GrpOS:DISPUTES_GrpIS!Y50)</f>
        <v>0</v>
      </c>
      <c r="Z50" s="19">
        <f>SUM(DISPUTES_GrpOS:DISPUTES_GrpIS!Z50)</f>
        <v>0</v>
      </c>
      <c r="AA50" s="19">
        <f>SUM(DISPUTES_GrpOS:DISPUTES_GrpIS!AA50)</f>
        <v>0</v>
      </c>
      <c r="AB50" s="19">
        <f>SUM(DISPUTES_GrpOS:DISPUTES_GrpIS!AB50)</f>
        <v>0</v>
      </c>
      <c r="AC50" s="19">
        <f>SUM(DISPUTES_GrpOS:DISPUTES_GrpIS!AC50)</f>
        <v>0</v>
      </c>
      <c r="AD50" s="19">
        <f>SUM(DISPUTES_GrpOS:DISPUTES_GrpIS!AD50)</f>
        <v>0</v>
      </c>
      <c r="AE50" s="19">
        <f>SUM(DISPUTES_GrpOS:DISPUTES_GrpIS!AE50)</f>
        <v>0</v>
      </c>
      <c r="AF50" s="19">
        <f>SUM(DISPUTES_GrpOS:DISPUTES_GrpIS!AF50)</f>
        <v>0</v>
      </c>
      <c r="AG50" s="19">
        <f>SUM(DISPUTES_GrpOS:DISPUTES_GrpIS!AG50)</f>
        <v>0</v>
      </c>
      <c r="AH50" s="19">
        <f>SUM(DISPUTES_GrpOS:DISPUTES_GrpIS!AH50)</f>
        <v>0</v>
      </c>
      <c r="AI50" s="19">
        <f>SUM(DISPUTES_GrpOS:DISPUTES_GrpIS!AI50)</f>
        <v>0</v>
      </c>
      <c r="AJ50" s="19">
        <f>SUM(DISPUTES_GrpOS:DISPUTES_GrpIS!AJ50)</f>
        <v>0</v>
      </c>
      <c r="AK50" s="19">
        <f>SUM(DISPUTES_GrpOS:DISPUTES_GrpIS!AK50)</f>
        <v>0</v>
      </c>
      <c r="AL50" s="19">
        <f>SUM(DISPUTES_GrpOS:DISPUTES_GrpIS!AL50)</f>
        <v>0</v>
      </c>
      <c r="AM50" s="19">
        <f>SUM(DISPUTES_GrpOS:DISPUTES_GrpIS!AM50)</f>
        <v>0</v>
      </c>
      <c r="AN50" s="19">
        <f>SUM(DISPUTES_GrpOS:DISPUTES_GrpIS!AN50)</f>
        <v>0</v>
      </c>
      <c r="AO50" s="19">
        <f>SUM(DISPUTES_GrpOS:DISPUTES_GrpIS!AO50)</f>
        <v>0</v>
      </c>
      <c r="AP50" s="19">
        <f>SUM(DISPUTES_GrpOS:DISPUTES_GrpIS!AP50)</f>
        <v>0</v>
      </c>
      <c r="AQ50" s="19">
        <f>SUM(DISPUTES_GrpOS:DISPUTES_GrpIS!AQ50)</f>
        <v>0</v>
      </c>
      <c r="AR50" s="19">
        <f>SUM(DISPUTES_GrpOS:DISPUTES_GrpIS!AR50)</f>
        <v>0</v>
      </c>
      <c r="AS50" s="19">
        <f>SUM(DISPUTES_GrpOS:DISPUTES_GrpIS!AS50)</f>
        <v>0</v>
      </c>
      <c r="AT50" s="19">
        <f>SUM(DISPUTES_GrpOS:DISPUTES_GrpIS!AT50)</f>
        <v>0</v>
      </c>
      <c r="AU50" s="19">
        <f>SUM(DISPUTES_GrpOS:DISPUTES_GrpIS!AU50)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19">
        <f>SUM(DISPUTES_GrpOS:DISPUTES_GrpIS!F51)</f>
        <v>0</v>
      </c>
      <c r="G51" s="19">
        <f>SUM(DISPUTES_GrpOS:DISPUTES_GrpIS!G51)</f>
        <v>0</v>
      </c>
      <c r="H51" s="19">
        <f>SUM(DISPUTES_GrpOS:DISPUTES_GrpIS!H51)</f>
        <v>0</v>
      </c>
      <c r="I51" s="19">
        <f>SUM(DISPUTES_GrpOS:DISPUTES_GrpIS!I51)</f>
        <v>0</v>
      </c>
      <c r="J51" s="19">
        <f>SUM(DISPUTES_GrpOS:DISPUTES_GrpIS!J51)</f>
        <v>0</v>
      </c>
      <c r="K51" s="19">
        <f>SUM(DISPUTES_GrpOS:DISPUTES_GrpIS!K51)</f>
        <v>0</v>
      </c>
      <c r="L51" s="19">
        <f>SUM(DISPUTES_GrpOS:DISPUTES_GrpIS!L51)</f>
        <v>0</v>
      </c>
      <c r="M51" s="19">
        <f>SUM(DISPUTES_GrpOS:DISPUTES_GrpIS!M51)</f>
        <v>0</v>
      </c>
      <c r="N51" s="19">
        <f>SUM(DISPUTES_GrpOS:DISPUTES_GrpIS!N51)</f>
        <v>0</v>
      </c>
      <c r="O51" s="19">
        <f>SUM(DISPUTES_GrpOS:DISPUTES_GrpIS!O51)</f>
        <v>0</v>
      </c>
      <c r="P51" s="19">
        <f>SUM(DISPUTES_GrpOS:DISPUTES_GrpIS!P51)</f>
        <v>0</v>
      </c>
      <c r="Q51" s="19">
        <f>SUM(DISPUTES_GrpOS:DISPUTES_GrpIS!Q51)</f>
        <v>0</v>
      </c>
      <c r="R51" s="19">
        <f>SUM(DISPUTES_GrpOS:DISPUTES_GrpIS!R51)</f>
        <v>0</v>
      </c>
      <c r="S51" s="19">
        <f>SUM(DISPUTES_GrpOS:DISPUTES_GrpIS!S51)</f>
        <v>0</v>
      </c>
      <c r="T51" s="19">
        <f>SUM(DISPUTES_GrpOS:DISPUTES_GrpIS!T51)</f>
        <v>0</v>
      </c>
      <c r="U51" s="19">
        <f>SUM(DISPUTES_GrpOS:DISPUTES_GrpIS!U51)</f>
        <v>0</v>
      </c>
      <c r="V51" s="19">
        <f>SUM(DISPUTES_GrpOS:DISPUTES_GrpIS!V51)</f>
        <v>0</v>
      </c>
      <c r="W51" s="19">
        <f>SUM(DISPUTES_GrpOS:DISPUTES_GrpIS!W51)</f>
        <v>0</v>
      </c>
      <c r="X51" s="19">
        <f>SUM(DISPUTES_GrpOS:DISPUTES_GrpIS!X51)</f>
        <v>0</v>
      </c>
      <c r="Y51" s="19">
        <f>SUM(DISPUTES_GrpOS:DISPUTES_GrpIS!Y51)</f>
        <v>0</v>
      </c>
      <c r="Z51" s="19">
        <f>SUM(DISPUTES_GrpOS:DISPUTES_GrpIS!Z51)</f>
        <v>0</v>
      </c>
      <c r="AA51" s="19">
        <f>SUM(DISPUTES_GrpOS:DISPUTES_GrpIS!AA51)</f>
        <v>0</v>
      </c>
      <c r="AB51" s="19">
        <f>SUM(DISPUTES_GrpOS:DISPUTES_GrpIS!AB51)</f>
        <v>0</v>
      </c>
      <c r="AC51" s="19">
        <f>SUM(DISPUTES_GrpOS:DISPUTES_GrpIS!AC51)</f>
        <v>0</v>
      </c>
      <c r="AD51" s="19">
        <f>SUM(DISPUTES_GrpOS:DISPUTES_GrpIS!AD51)</f>
        <v>0</v>
      </c>
      <c r="AE51" s="19">
        <f>SUM(DISPUTES_GrpOS:DISPUTES_GrpIS!AE51)</f>
        <v>0</v>
      </c>
      <c r="AF51" s="19">
        <f>SUM(DISPUTES_GrpOS:DISPUTES_GrpIS!AF51)</f>
        <v>0</v>
      </c>
      <c r="AG51" s="19">
        <f>SUM(DISPUTES_GrpOS:DISPUTES_GrpIS!AG51)</f>
        <v>0</v>
      </c>
      <c r="AH51" s="19">
        <f>SUM(DISPUTES_GrpOS:DISPUTES_GrpIS!AH51)</f>
        <v>0</v>
      </c>
      <c r="AI51" s="19">
        <f>SUM(DISPUTES_GrpOS:DISPUTES_GrpIS!AI51)</f>
        <v>0</v>
      </c>
      <c r="AJ51" s="19">
        <f>SUM(DISPUTES_GrpOS:DISPUTES_GrpIS!AJ51)</f>
        <v>0</v>
      </c>
      <c r="AK51" s="19">
        <f>SUM(DISPUTES_GrpOS:DISPUTES_GrpIS!AK51)</f>
        <v>0</v>
      </c>
      <c r="AL51" s="19">
        <f>SUM(DISPUTES_GrpOS:DISPUTES_GrpIS!AL51)</f>
        <v>0</v>
      </c>
      <c r="AM51" s="19">
        <f>SUM(DISPUTES_GrpOS:DISPUTES_GrpIS!AM51)</f>
        <v>0</v>
      </c>
      <c r="AN51" s="19">
        <f>SUM(DISPUTES_GrpOS:DISPUTES_GrpIS!AN51)</f>
        <v>0</v>
      </c>
      <c r="AO51" s="19">
        <f>SUM(DISPUTES_GrpOS:DISPUTES_GrpIS!AO51)</f>
        <v>0</v>
      </c>
      <c r="AP51" s="19">
        <f>SUM(DISPUTES_GrpOS:DISPUTES_GrpIS!AP51)</f>
        <v>0</v>
      </c>
      <c r="AQ51" s="19">
        <f>SUM(DISPUTES_GrpOS:DISPUTES_GrpIS!AQ51)</f>
        <v>0</v>
      </c>
      <c r="AR51" s="19">
        <f>SUM(DISPUTES_GrpOS:DISPUTES_GrpIS!AR51)</f>
        <v>0</v>
      </c>
      <c r="AS51" s="19">
        <f>SUM(DISPUTES_GrpOS:DISPUTES_GrpIS!AS51)</f>
        <v>0</v>
      </c>
      <c r="AT51" s="19">
        <f>SUM(DISPUTES_GrpOS:DISPUTES_GrpIS!AT51)</f>
        <v>0</v>
      </c>
      <c r="AU51" s="19">
        <f>SUM(DISPUTES_GrpOS:DISPUTES_GrpIS!AU51)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19">
        <f>SUM(DISPUTES_GrpOS:DISPUTES_GrpIS!F52)</f>
        <v>0</v>
      </c>
      <c r="G52" s="19">
        <f>SUM(DISPUTES_GrpOS:DISPUTES_GrpIS!G52)</f>
        <v>0</v>
      </c>
      <c r="H52" s="19">
        <f>SUM(DISPUTES_GrpOS:DISPUTES_GrpIS!H52)</f>
        <v>0</v>
      </c>
      <c r="I52" s="19">
        <f>SUM(DISPUTES_GrpOS:DISPUTES_GrpIS!I52)</f>
        <v>0</v>
      </c>
      <c r="J52" s="19">
        <f>SUM(DISPUTES_GrpOS:DISPUTES_GrpIS!J52)</f>
        <v>0</v>
      </c>
      <c r="K52" s="19">
        <f>SUM(DISPUTES_GrpOS:DISPUTES_GrpIS!K52)</f>
        <v>0</v>
      </c>
      <c r="L52" s="19">
        <f>SUM(DISPUTES_GrpOS:DISPUTES_GrpIS!L52)</f>
        <v>0</v>
      </c>
      <c r="M52" s="19">
        <f>SUM(DISPUTES_GrpOS:DISPUTES_GrpIS!M52)</f>
        <v>0</v>
      </c>
      <c r="N52" s="19">
        <f>SUM(DISPUTES_GrpOS:DISPUTES_GrpIS!N52)</f>
        <v>0</v>
      </c>
      <c r="O52" s="19">
        <f>SUM(DISPUTES_GrpOS:DISPUTES_GrpIS!O52)</f>
        <v>0</v>
      </c>
      <c r="P52" s="19">
        <f>SUM(DISPUTES_GrpOS:DISPUTES_GrpIS!P52)</f>
        <v>0</v>
      </c>
      <c r="Q52" s="19">
        <f>SUM(DISPUTES_GrpOS:DISPUTES_GrpIS!Q52)</f>
        <v>0</v>
      </c>
      <c r="R52" s="19">
        <f>SUM(DISPUTES_GrpOS:DISPUTES_GrpIS!R52)</f>
        <v>0</v>
      </c>
      <c r="S52" s="19">
        <f>SUM(DISPUTES_GrpOS:DISPUTES_GrpIS!S52)</f>
        <v>0</v>
      </c>
      <c r="T52" s="19">
        <f>SUM(DISPUTES_GrpOS:DISPUTES_GrpIS!T52)</f>
        <v>0</v>
      </c>
      <c r="U52" s="19">
        <f>SUM(DISPUTES_GrpOS:DISPUTES_GrpIS!U52)</f>
        <v>0</v>
      </c>
      <c r="V52" s="19">
        <f>SUM(DISPUTES_GrpOS:DISPUTES_GrpIS!V52)</f>
        <v>0</v>
      </c>
      <c r="W52" s="19">
        <f>SUM(DISPUTES_GrpOS:DISPUTES_GrpIS!W52)</f>
        <v>0</v>
      </c>
      <c r="X52" s="19">
        <f>SUM(DISPUTES_GrpOS:DISPUTES_GrpIS!X52)</f>
        <v>0</v>
      </c>
      <c r="Y52" s="19">
        <f>SUM(DISPUTES_GrpOS:DISPUTES_GrpIS!Y52)</f>
        <v>0</v>
      </c>
      <c r="Z52" s="19">
        <f>SUM(DISPUTES_GrpOS:DISPUTES_GrpIS!Z52)</f>
        <v>0</v>
      </c>
      <c r="AA52" s="19">
        <f>SUM(DISPUTES_GrpOS:DISPUTES_GrpIS!AA52)</f>
        <v>0</v>
      </c>
      <c r="AB52" s="19">
        <f>SUM(DISPUTES_GrpOS:DISPUTES_GrpIS!AB52)</f>
        <v>0</v>
      </c>
      <c r="AC52" s="19">
        <f>SUM(DISPUTES_GrpOS:DISPUTES_GrpIS!AC52)</f>
        <v>0</v>
      </c>
      <c r="AD52" s="19">
        <f>SUM(DISPUTES_GrpOS:DISPUTES_GrpIS!AD52)</f>
        <v>0</v>
      </c>
      <c r="AE52" s="19">
        <f>SUM(DISPUTES_GrpOS:DISPUTES_GrpIS!AE52)</f>
        <v>0</v>
      </c>
      <c r="AF52" s="19">
        <f>SUM(DISPUTES_GrpOS:DISPUTES_GrpIS!AF52)</f>
        <v>0</v>
      </c>
      <c r="AG52" s="19">
        <f>SUM(DISPUTES_GrpOS:DISPUTES_GrpIS!AG52)</f>
        <v>0</v>
      </c>
      <c r="AH52" s="19">
        <f>SUM(DISPUTES_GrpOS:DISPUTES_GrpIS!AH52)</f>
        <v>0</v>
      </c>
      <c r="AI52" s="19">
        <f>SUM(DISPUTES_GrpOS:DISPUTES_GrpIS!AI52)</f>
        <v>0</v>
      </c>
      <c r="AJ52" s="19">
        <f>SUM(DISPUTES_GrpOS:DISPUTES_GrpIS!AJ52)</f>
        <v>0</v>
      </c>
      <c r="AK52" s="19">
        <f>SUM(DISPUTES_GrpOS:DISPUTES_GrpIS!AK52)</f>
        <v>0</v>
      </c>
      <c r="AL52" s="19">
        <f>SUM(DISPUTES_GrpOS:DISPUTES_GrpIS!AL52)</f>
        <v>0</v>
      </c>
      <c r="AM52" s="19">
        <f>SUM(DISPUTES_GrpOS:DISPUTES_GrpIS!AM52)</f>
        <v>0</v>
      </c>
      <c r="AN52" s="19">
        <f>SUM(DISPUTES_GrpOS:DISPUTES_GrpIS!AN52)</f>
        <v>0</v>
      </c>
      <c r="AO52" s="19">
        <f>SUM(DISPUTES_GrpOS:DISPUTES_GrpIS!AO52)</f>
        <v>0</v>
      </c>
      <c r="AP52" s="19">
        <f>SUM(DISPUTES_GrpOS:DISPUTES_GrpIS!AP52)</f>
        <v>0</v>
      </c>
      <c r="AQ52" s="19">
        <f>SUM(DISPUTES_GrpOS:DISPUTES_GrpIS!AQ52)</f>
        <v>0</v>
      </c>
      <c r="AR52" s="19">
        <f>SUM(DISPUTES_GrpOS:DISPUTES_GrpIS!AR52)</f>
        <v>0</v>
      </c>
      <c r="AS52" s="19">
        <f>SUM(DISPUTES_GrpOS:DISPUTES_GrpIS!AS52)</f>
        <v>0</v>
      </c>
      <c r="AT52" s="19">
        <f>SUM(DISPUTES_GrpOS:DISPUTES_GrpIS!AT52)</f>
        <v>0</v>
      </c>
      <c r="AU52" s="19">
        <f>SUM(DISPUTES_GrpOS:DISPUTES_GrpIS!AU52)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19">
        <f>SUM(DISPUTES_GrpOS:DISPUTES_GrpIS!F53)</f>
        <v>0</v>
      </c>
      <c r="G53" s="19">
        <f>SUM(DISPUTES_GrpOS:DISPUTES_GrpIS!G53)</f>
        <v>0</v>
      </c>
      <c r="H53" s="19">
        <f>SUM(DISPUTES_GrpOS:DISPUTES_GrpIS!H53)</f>
        <v>0</v>
      </c>
      <c r="I53" s="19">
        <f>SUM(DISPUTES_GrpOS:DISPUTES_GrpIS!I53)</f>
        <v>0</v>
      </c>
      <c r="J53" s="19">
        <f>SUM(DISPUTES_GrpOS:DISPUTES_GrpIS!J53)</f>
        <v>0</v>
      </c>
      <c r="K53" s="19">
        <f>SUM(DISPUTES_GrpOS:DISPUTES_GrpIS!K53)</f>
        <v>0</v>
      </c>
      <c r="L53" s="19">
        <f>SUM(DISPUTES_GrpOS:DISPUTES_GrpIS!L53)</f>
        <v>0</v>
      </c>
      <c r="M53" s="19">
        <f>SUM(DISPUTES_GrpOS:DISPUTES_GrpIS!M53)</f>
        <v>0</v>
      </c>
      <c r="N53" s="19">
        <f>SUM(DISPUTES_GrpOS:DISPUTES_GrpIS!N53)</f>
        <v>0</v>
      </c>
      <c r="O53" s="19">
        <f>SUM(DISPUTES_GrpOS:DISPUTES_GrpIS!O53)</f>
        <v>0</v>
      </c>
      <c r="P53" s="19">
        <f>SUM(DISPUTES_GrpOS:DISPUTES_GrpIS!P53)</f>
        <v>0</v>
      </c>
      <c r="Q53" s="19">
        <f>SUM(DISPUTES_GrpOS:DISPUTES_GrpIS!Q53)</f>
        <v>0</v>
      </c>
      <c r="R53" s="19">
        <f>SUM(DISPUTES_GrpOS:DISPUTES_GrpIS!R53)</f>
        <v>0</v>
      </c>
      <c r="S53" s="19">
        <f>SUM(DISPUTES_GrpOS:DISPUTES_GrpIS!S53)</f>
        <v>0</v>
      </c>
      <c r="T53" s="19">
        <f>SUM(DISPUTES_GrpOS:DISPUTES_GrpIS!T53)</f>
        <v>0</v>
      </c>
      <c r="U53" s="19">
        <f>SUM(DISPUTES_GrpOS:DISPUTES_GrpIS!U53)</f>
        <v>0</v>
      </c>
      <c r="V53" s="19">
        <f>SUM(DISPUTES_GrpOS:DISPUTES_GrpIS!V53)</f>
        <v>0</v>
      </c>
      <c r="W53" s="19">
        <f>SUM(DISPUTES_GrpOS:DISPUTES_GrpIS!W53)</f>
        <v>0</v>
      </c>
      <c r="X53" s="19">
        <f>SUM(DISPUTES_GrpOS:DISPUTES_GrpIS!X53)</f>
        <v>0</v>
      </c>
      <c r="Y53" s="19">
        <f>SUM(DISPUTES_GrpOS:DISPUTES_GrpIS!Y53)</f>
        <v>0</v>
      </c>
      <c r="Z53" s="19">
        <f>SUM(DISPUTES_GrpOS:DISPUTES_GrpIS!Z53)</f>
        <v>0</v>
      </c>
      <c r="AA53" s="19">
        <f>SUM(DISPUTES_GrpOS:DISPUTES_GrpIS!AA53)</f>
        <v>0</v>
      </c>
      <c r="AB53" s="19">
        <f>SUM(DISPUTES_GrpOS:DISPUTES_GrpIS!AB53)</f>
        <v>0</v>
      </c>
      <c r="AC53" s="19">
        <f>SUM(DISPUTES_GrpOS:DISPUTES_GrpIS!AC53)</f>
        <v>0</v>
      </c>
      <c r="AD53" s="19">
        <f>SUM(DISPUTES_GrpOS:DISPUTES_GrpIS!AD53)</f>
        <v>0</v>
      </c>
      <c r="AE53" s="19">
        <f>SUM(DISPUTES_GrpOS:DISPUTES_GrpIS!AE53)</f>
        <v>0</v>
      </c>
      <c r="AF53" s="19">
        <f>SUM(DISPUTES_GrpOS:DISPUTES_GrpIS!AF53)</f>
        <v>0</v>
      </c>
      <c r="AG53" s="19">
        <f>SUM(DISPUTES_GrpOS:DISPUTES_GrpIS!AG53)</f>
        <v>0</v>
      </c>
      <c r="AH53" s="19">
        <f>SUM(DISPUTES_GrpOS:DISPUTES_GrpIS!AH53)</f>
        <v>0</v>
      </c>
      <c r="AI53" s="19">
        <f>SUM(DISPUTES_GrpOS:DISPUTES_GrpIS!AI53)</f>
        <v>0</v>
      </c>
      <c r="AJ53" s="19">
        <f>SUM(DISPUTES_GrpOS:DISPUTES_GrpIS!AJ53)</f>
        <v>0</v>
      </c>
      <c r="AK53" s="19">
        <f>SUM(DISPUTES_GrpOS:DISPUTES_GrpIS!AK53)</f>
        <v>0</v>
      </c>
      <c r="AL53" s="19">
        <f>SUM(DISPUTES_GrpOS:DISPUTES_GrpIS!AL53)</f>
        <v>0</v>
      </c>
      <c r="AM53" s="19">
        <f>SUM(DISPUTES_GrpOS:DISPUTES_GrpIS!AM53)</f>
        <v>0</v>
      </c>
      <c r="AN53" s="19">
        <f>SUM(DISPUTES_GrpOS:DISPUTES_GrpIS!AN53)</f>
        <v>0</v>
      </c>
      <c r="AO53" s="19">
        <f>SUM(DISPUTES_GrpOS:DISPUTES_GrpIS!AO53)</f>
        <v>0</v>
      </c>
      <c r="AP53" s="19">
        <f>SUM(DISPUTES_GrpOS:DISPUTES_GrpIS!AP53)</f>
        <v>0</v>
      </c>
      <c r="AQ53" s="19">
        <f>SUM(DISPUTES_GrpOS:DISPUTES_GrpIS!AQ53)</f>
        <v>0</v>
      </c>
      <c r="AR53" s="19">
        <f>SUM(DISPUTES_GrpOS:DISPUTES_GrpIS!AR53)</f>
        <v>0</v>
      </c>
      <c r="AS53" s="19">
        <f>SUM(DISPUTES_GrpOS:DISPUTES_GrpIS!AS53)</f>
        <v>0</v>
      </c>
      <c r="AT53" s="19">
        <f>SUM(DISPUTES_GrpOS:DISPUTES_GrpIS!AT53)</f>
        <v>0</v>
      </c>
      <c r="AU53" s="19">
        <f>SUM(DISPUTES_GrpOS:DISPUTES_GrpIS!AU53)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19">
        <f>SUM(DISPUTES_GrpOS:DISPUTES_GrpIS!F54)</f>
        <v>0</v>
      </c>
      <c r="G54" s="19">
        <f>SUM(DISPUTES_GrpOS:DISPUTES_GrpIS!G54)</f>
        <v>0</v>
      </c>
      <c r="H54" s="19">
        <f>SUM(DISPUTES_GrpOS:DISPUTES_GrpIS!H54)</f>
        <v>0</v>
      </c>
      <c r="I54" s="19">
        <f>SUM(DISPUTES_GrpOS:DISPUTES_GrpIS!I54)</f>
        <v>0</v>
      </c>
      <c r="J54" s="19">
        <f>SUM(DISPUTES_GrpOS:DISPUTES_GrpIS!J54)</f>
        <v>0</v>
      </c>
      <c r="K54" s="19">
        <f>SUM(DISPUTES_GrpOS:DISPUTES_GrpIS!K54)</f>
        <v>0</v>
      </c>
      <c r="L54" s="19">
        <f>SUM(DISPUTES_GrpOS:DISPUTES_GrpIS!L54)</f>
        <v>0</v>
      </c>
      <c r="M54" s="19">
        <f>SUM(DISPUTES_GrpOS:DISPUTES_GrpIS!M54)</f>
        <v>0</v>
      </c>
      <c r="N54" s="19">
        <f>SUM(DISPUTES_GrpOS:DISPUTES_GrpIS!N54)</f>
        <v>0</v>
      </c>
      <c r="O54" s="19">
        <f>SUM(DISPUTES_GrpOS:DISPUTES_GrpIS!O54)</f>
        <v>0</v>
      </c>
      <c r="P54" s="19">
        <f>SUM(DISPUTES_GrpOS:DISPUTES_GrpIS!P54)</f>
        <v>0</v>
      </c>
      <c r="Q54" s="19">
        <f>SUM(DISPUTES_GrpOS:DISPUTES_GrpIS!Q54)</f>
        <v>0</v>
      </c>
      <c r="R54" s="19">
        <f>SUM(DISPUTES_GrpOS:DISPUTES_GrpIS!R54)</f>
        <v>0</v>
      </c>
      <c r="S54" s="19">
        <f>SUM(DISPUTES_GrpOS:DISPUTES_GrpIS!S54)</f>
        <v>0</v>
      </c>
      <c r="T54" s="19">
        <f>SUM(DISPUTES_GrpOS:DISPUTES_GrpIS!T54)</f>
        <v>0</v>
      </c>
      <c r="U54" s="19">
        <f>SUM(DISPUTES_GrpOS:DISPUTES_GrpIS!U54)</f>
        <v>0</v>
      </c>
      <c r="V54" s="19">
        <f>SUM(DISPUTES_GrpOS:DISPUTES_GrpIS!V54)</f>
        <v>0</v>
      </c>
      <c r="W54" s="19">
        <f>SUM(DISPUTES_GrpOS:DISPUTES_GrpIS!W54)</f>
        <v>0</v>
      </c>
      <c r="X54" s="19">
        <f>SUM(DISPUTES_GrpOS:DISPUTES_GrpIS!X54)</f>
        <v>0</v>
      </c>
      <c r="Y54" s="19">
        <f>SUM(DISPUTES_GrpOS:DISPUTES_GrpIS!Y54)</f>
        <v>0</v>
      </c>
      <c r="Z54" s="19">
        <f>SUM(DISPUTES_GrpOS:DISPUTES_GrpIS!Z54)</f>
        <v>0</v>
      </c>
      <c r="AA54" s="19">
        <f>SUM(DISPUTES_GrpOS:DISPUTES_GrpIS!AA54)</f>
        <v>0</v>
      </c>
      <c r="AB54" s="19">
        <f>SUM(DISPUTES_GrpOS:DISPUTES_GrpIS!AB54)</f>
        <v>0</v>
      </c>
      <c r="AC54" s="19">
        <f>SUM(DISPUTES_GrpOS:DISPUTES_GrpIS!AC54)</f>
        <v>0</v>
      </c>
      <c r="AD54" s="19">
        <f>SUM(DISPUTES_GrpOS:DISPUTES_GrpIS!AD54)</f>
        <v>0</v>
      </c>
      <c r="AE54" s="19">
        <f>SUM(DISPUTES_GrpOS:DISPUTES_GrpIS!AE54)</f>
        <v>0</v>
      </c>
      <c r="AF54" s="19">
        <f>SUM(DISPUTES_GrpOS:DISPUTES_GrpIS!AF54)</f>
        <v>0</v>
      </c>
      <c r="AG54" s="19">
        <f>SUM(DISPUTES_GrpOS:DISPUTES_GrpIS!AG54)</f>
        <v>0</v>
      </c>
      <c r="AH54" s="19">
        <f>SUM(DISPUTES_GrpOS:DISPUTES_GrpIS!AH54)</f>
        <v>0</v>
      </c>
      <c r="AI54" s="19">
        <f>SUM(DISPUTES_GrpOS:DISPUTES_GrpIS!AI54)</f>
        <v>0</v>
      </c>
      <c r="AJ54" s="19">
        <f>SUM(DISPUTES_GrpOS:DISPUTES_GrpIS!AJ54)</f>
        <v>0</v>
      </c>
      <c r="AK54" s="19">
        <f>SUM(DISPUTES_GrpOS:DISPUTES_GrpIS!AK54)</f>
        <v>0</v>
      </c>
      <c r="AL54" s="19">
        <f>SUM(DISPUTES_GrpOS:DISPUTES_GrpIS!AL54)</f>
        <v>0</v>
      </c>
      <c r="AM54" s="19">
        <f>SUM(DISPUTES_GrpOS:DISPUTES_GrpIS!AM54)</f>
        <v>0</v>
      </c>
      <c r="AN54" s="19">
        <f>SUM(DISPUTES_GrpOS:DISPUTES_GrpIS!AN54)</f>
        <v>0</v>
      </c>
      <c r="AO54" s="19">
        <f>SUM(DISPUTES_GrpOS:DISPUTES_GrpIS!AO54)</f>
        <v>0</v>
      </c>
      <c r="AP54" s="19">
        <f>SUM(DISPUTES_GrpOS:DISPUTES_GrpIS!AP54)</f>
        <v>0</v>
      </c>
      <c r="AQ54" s="19">
        <f>SUM(DISPUTES_GrpOS:DISPUTES_GrpIS!AQ54)</f>
        <v>0</v>
      </c>
      <c r="AR54" s="19">
        <f>SUM(DISPUTES_GrpOS:DISPUTES_GrpIS!AR54)</f>
        <v>0</v>
      </c>
      <c r="AS54" s="19">
        <f>SUM(DISPUTES_GrpOS:DISPUTES_GrpIS!AS54)</f>
        <v>0</v>
      </c>
      <c r="AT54" s="19">
        <f>SUM(DISPUTES_GrpOS:DISPUTES_GrpIS!AT54)</f>
        <v>0</v>
      </c>
      <c r="AU54" s="19">
        <f>SUM(DISPUTES_GrpOS:DISPUTES_GrpIS!AU54)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19">
        <f>SUM(DISPUTES_GrpOS:DISPUTES_GrpIS!F55)</f>
        <v>0</v>
      </c>
      <c r="G55" s="19">
        <f>SUM(DISPUTES_GrpOS:DISPUTES_GrpIS!G55)</f>
        <v>0</v>
      </c>
      <c r="H55" s="19">
        <f>SUM(DISPUTES_GrpOS:DISPUTES_GrpIS!H55)</f>
        <v>0</v>
      </c>
      <c r="I55" s="19">
        <f>SUM(DISPUTES_GrpOS:DISPUTES_GrpIS!I55)</f>
        <v>0</v>
      </c>
      <c r="J55" s="19">
        <f>SUM(DISPUTES_GrpOS:DISPUTES_GrpIS!J55)</f>
        <v>0</v>
      </c>
      <c r="K55" s="19">
        <f>SUM(DISPUTES_GrpOS:DISPUTES_GrpIS!K55)</f>
        <v>0</v>
      </c>
      <c r="L55" s="19">
        <f>SUM(DISPUTES_GrpOS:DISPUTES_GrpIS!L55)</f>
        <v>0</v>
      </c>
      <c r="M55" s="19">
        <f>SUM(DISPUTES_GrpOS:DISPUTES_GrpIS!M55)</f>
        <v>0</v>
      </c>
      <c r="N55" s="19">
        <f>SUM(DISPUTES_GrpOS:DISPUTES_GrpIS!N55)</f>
        <v>0</v>
      </c>
      <c r="O55" s="19">
        <f>SUM(DISPUTES_GrpOS:DISPUTES_GrpIS!O55)</f>
        <v>0</v>
      </c>
      <c r="P55" s="19">
        <f>SUM(DISPUTES_GrpOS:DISPUTES_GrpIS!P55)</f>
        <v>0</v>
      </c>
      <c r="Q55" s="19">
        <f>SUM(DISPUTES_GrpOS:DISPUTES_GrpIS!Q55)</f>
        <v>0</v>
      </c>
      <c r="R55" s="19">
        <f>SUM(DISPUTES_GrpOS:DISPUTES_GrpIS!R55)</f>
        <v>0</v>
      </c>
      <c r="S55" s="19">
        <f>SUM(DISPUTES_GrpOS:DISPUTES_GrpIS!S55)</f>
        <v>0</v>
      </c>
      <c r="T55" s="19">
        <f>SUM(DISPUTES_GrpOS:DISPUTES_GrpIS!T55)</f>
        <v>0</v>
      </c>
      <c r="U55" s="19">
        <f>SUM(DISPUTES_GrpOS:DISPUTES_GrpIS!U55)</f>
        <v>0</v>
      </c>
      <c r="V55" s="19">
        <f>SUM(DISPUTES_GrpOS:DISPUTES_GrpIS!V55)</f>
        <v>0</v>
      </c>
      <c r="W55" s="19">
        <f>SUM(DISPUTES_GrpOS:DISPUTES_GrpIS!W55)</f>
        <v>0</v>
      </c>
      <c r="X55" s="19">
        <f>SUM(DISPUTES_GrpOS:DISPUTES_GrpIS!X55)</f>
        <v>0</v>
      </c>
      <c r="Y55" s="19">
        <f>SUM(DISPUTES_GrpOS:DISPUTES_GrpIS!Y55)</f>
        <v>0</v>
      </c>
      <c r="Z55" s="19">
        <f>SUM(DISPUTES_GrpOS:DISPUTES_GrpIS!Z55)</f>
        <v>0</v>
      </c>
      <c r="AA55" s="19">
        <f>SUM(DISPUTES_GrpOS:DISPUTES_GrpIS!AA55)</f>
        <v>0</v>
      </c>
      <c r="AB55" s="19">
        <f>SUM(DISPUTES_GrpOS:DISPUTES_GrpIS!AB55)</f>
        <v>0</v>
      </c>
      <c r="AC55" s="19">
        <f>SUM(DISPUTES_GrpOS:DISPUTES_GrpIS!AC55)</f>
        <v>0</v>
      </c>
      <c r="AD55" s="19">
        <f>SUM(DISPUTES_GrpOS:DISPUTES_GrpIS!AD55)</f>
        <v>0</v>
      </c>
      <c r="AE55" s="19">
        <f>SUM(DISPUTES_GrpOS:DISPUTES_GrpIS!AE55)</f>
        <v>0</v>
      </c>
      <c r="AF55" s="19">
        <f>SUM(DISPUTES_GrpOS:DISPUTES_GrpIS!AF55)</f>
        <v>0</v>
      </c>
      <c r="AG55" s="19">
        <f>SUM(DISPUTES_GrpOS:DISPUTES_GrpIS!AG55)</f>
        <v>0</v>
      </c>
      <c r="AH55" s="19">
        <f>SUM(DISPUTES_GrpOS:DISPUTES_GrpIS!AH55)</f>
        <v>0</v>
      </c>
      <c r="AI55" s="19">
        <f>SUM(DISPUTES_GrpOS:DISPUTES_GrpIS!AI55)</f>
        <v>0</v>
      </c>
      <c r="AJ55" s="19">
        <f>SUM(DISPUTES_GrpOS:DISPUTES_GrpIS!AJ55)</f>
        <v>0</v>
      </c>
      <c r="AK55" s="19">
        <f>SUM(DISPUTES_GrpOS:DISPUTES_GrpIS!AK55)</f>
        <v>0</v>
      </c>
      <c r="AL55" s="19">
        <f>SUM(DISPUTES_GrpOS:DISPUTES_GrpIS!AL55)</f>
        <v>0</v>
      </c>
      <c r="AM55" s="19">
        <f>SUM(DISPUTES_GrpOS:DISPUTES_GrpIS!AM55)</f>
        <v>0</v>
      </c>
      <c r="AN55" s="19">
        <f>SUM(DISPUTES_GrpOS:DISPUTES_GrpIS!AN55)</f>
        <v>0</v>
      </c>
      <c r="AO55" s="19">
        <f>SUM(DISPUTES_GrpOS:DISPUTES_GrpIS!AO55)</f>
        <v>0</v>
      </c>
      <c r="AP55" s="19">
        <f>SUM(DISPUTES_GrpOS:DISPUTES_GrpIS!AP55)</f>
        <v>0</v>
      </c>
      <c r="AQ55" s="19">
        <f>SUM(DISPUTES_GrpOS:DISPUTES_GrpIS!AQ55)</f>
        <v>0</v>
      </c>
      <c r="AR55" s="19">
        <f>SUM(DISPUTES_GrpOS:DISPUTES_GrpIS!AR55)</f>
        <v>0</v>
      </c>
      <c r="AS55" s="19">
        <f>SUM(DISPUTES_GrpOS:DISPUTES_GrpIS!AS55)</f>
        <v>0</v>
      </c>
      <c r="AT55" s="19">
        <f>SUM(DISPUTES_GrpOS:DISPUTES_GrpIS!AT55)</f>
        <v>0</v>
      </c>
      <c r="AU55" s="19">
        <f>SUM(DISPUTES_GrpOS:DISPUTES_GrpIS!AU55)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19">
        <f>SUM(DISPUTES_GrpOS:DISPUTES_GrpIS!F56)</f>
        <v>0</v>
      </c>
      <c r="G56" s="19">
        <f>SUM(DISPUTES_GrpOS:DISPUTES_GrpIS!G56)</f>
        <v>0</v>
      </c>
      <c r="H56" s="19">
        <f>SUM(DISPUTES_GrpOS:DISPUTES_GrpIS!H56)</f>
        <v>0</v>
      </c>
      <c r="I56" s="19">
        <f>SUM(DISPUTES_GrpOS:DISPUTES_GrpIS!I56)</f>
        <v>0</v>
      </c>
      <c r="J56" s="19">
        <f>SUM(DISPUTES_GrpOS:DISPUTES_GrpIS!J56)</f>
        <v>0</v>
      </c>
      <c r="K56" s="19">
        <f>SUM(DISPUTES_GrpOS:DISPUTES_GrpIS!K56)</f>
        <v>0</v>
      </c>
      <c r="L56" s="19">
        <f>SUM(DISPUTES_GrpOS:DISPUTES_GrpIS!L56)</f>
        <v>0</v>
      </c>
      <c r="M56" s="19">
        <f>SUM(DISPUTES_GrpOS:DISPUTES_GrpIS!M56)</f>
        <v>0</v>
      </c>
      <c r="N56" s="19">
        <f>SUM(DISPUTES_GrpOS:DISPUTES_GrpIS!N56)</f>
        <v>0</v>
      </c>
      <c r="O56" s="19">
        <f>SUM(DISPUTES_GrpOS:DISPUTES_GrpIS!O56)</f>
        <v>0</v>
      </c>
      <c r="P56" s="19">
        <f>SUM(DISPUTES_GrpOS:DISPUTES_GrpIS!P56)</f>
        <v>0</v>
      </c>
      <c r="Q56" s="19">
        <f>SUM(DISPUTES_GrpOS:DISPUTES_GrpIS!Q56)</f>
        <v>0</v>
      </c>
      <c r="R56" s="19">
        <f>SUM(DISPUTES_GrpOS:DISPUTES_GrpIS!R56)</f>
        <v>0</v>
      </c>
      <c r="S56" s="19">
        <f>SUM(DISPUTES_GrpOS:DISPUTES_GrpIS!S56)</f>
        <v>0</v>
      </c>
      <c r="T56" s="19">
        <f>SUM(DISPUTES_GrpOS:DISPUTES_GrpIS!T56)</f>
        <v>0</v>
      </c>
      <c r="U56" s="19">
        <f>SUM(DISPUTES_GrpOS:DISPUTES_GrpIS!U56)</f>
        <v>0</v>
      </c>
      <c r="V56" s="19">
        <f>SUM(DISPUTES_GrpOS:DISPUTES_GrpIS!V56)</f>
        <v>0</v>
      </c>
      <c r="W56" s="19">
        <f>SUM(DISPUTES_GrpOS:DISPUTES_GrpIS!W56)</f>
        <v>0</v>
      </c>
      <c r="X56" s="19">
        <f>SUM(DISPUTES_GrpOS:DISPUTES_GrpIS!X56)</f>
        <v>0</v>
      </c>
      <c r="Y56" s="19">
        <f>SUM(DISPUTES_GrpOS:DISPUTES_GrpIS!Y56)</f>
        <v>0</v>
      </c>
      <c r="Z56" s="19">
        <f>SUM(DISPUTES_GrpOS:DISPUTES_GrpIS!Z56)</f>
        <v>0</v>
      </c>
      <c r="AA56" s="19">
        <f>SUM(DISPUTES_GrpOS:DISPUTES_GrpIS!AA56)</f>
        <v>0</v>
      </c>
      <c r="AB56" s="19">
        <f>SUM(DISPUTES_GrpOS:DISPUTES_GrpIS!AB56)</f>
        <v>0</v>
      </c>
      <c r="AC56" s="19">
        <f>SUM(DISPUTES_GrpOS:DISPUTES_GrpIS!AC56)</f>
        <v>0</v>
      </c>
      <c r="AD56" s="19">
        <f>SUM(DISPUTES_GrpOS:DISPUTES_GrpIS!AD56)</f>
        <v>0</v>
      </c>
      <c r="AE56" s="19">
        <f>SUM(DISPUTES_GrpOS:DISPUTES_GrpIS!AE56)</f>
        <v>0</v>
      </c>
      <c r="AF56" s="19">
        <f>SUM(DISPUTES_GrpOS:DISPUTES_GrpIS!AF56)</f>
        <v>0</v>
      </c>
      <c r="AG56" s="19">
        <f>SUM(DISPUTES_GrpOS:DISPUTES_GrpIS!AG56)</f>
        <v>0</v>
      </c>
      <c r="AH56" s="19">
        <f>SUM(DISPUTES_GrpOS:DISPUTES_GrpIS!AH56)</f>
        <v>0</v>
      </c>
      <c r="AI56" s="19">
        <f>SUM(DISPUTES_GrpOS:DISPUTES_GrpIS!AI56)</f>
        <v>0</v>
      </c>
      <c r="AJ56" s="19">
        <f>SUM(DISPUTES_GrpOS:DISPUTES_GrpIS!AJ56)</f>
        <v>0</v>
      </c>
      <c r="AK56" s="19">
        <f>SUM(DISPUTES_GrpOS:DISPUTES_GrpIS!AK56)</f>
        <v>0</v>
      </c>
      <c r="AL56" s="19">
        <f>SUM(DISPUTES_GrpOS:DISPUTES_GrpIS!AL56)</f>
        <v>0</v>
      </c>
      <c r="AM56" s="19">
        <f>SUM(DISPUTES_GrpOS:DISPUTES_GrpIS!AM56)</f>
        <v>0</v>
      </c>
      <c r="AN56" s="19">
        <f>SUM(DISPUTES_GrpOS:DISPUTES_GrpIS!AN56)</f>
        <v>0</v>
      </c>
      <c r="AO56" s="19">
        <f>SUM(DISPUTES_GrpOS:DISPUTES_GrpIS!AO56)</f>
        <v>0</v>
      </c>
      <c r="AP56" s="19">
        <f>SUM(DISPUTES_GrpOS:DISPUTES_GrpIS!AP56)</f>
        <v>0</v>
      </c>
      <c r="AQ56" s="19">
        <f>SUM(DISPUTES_GrpOS:DISPUTES_GrpIS!AQ56)</f>
        <v>0</v>
      </c>
      <c r="AR56" s="19">
        <f>SUM(DISPUTES_GrpOS:DISPUTES_GrpIS!AR56)</f>
        <v>0</v>
      </c>
      <c r="AS56" s="19">
        <f>SUM(DISPUTES_GrpOS:DISPUTES_GrpIS!AS56)</f>
        <v>0</v>
      </c>
      <c r="AT56" s="19">
        <f>SUM(DISPUTES_GrpOS:DISPUTES_GrpIS!AT56)</f>
        <v>0</v>
      </c>
      <c r="AU56" s="19">
        <f>SUM(DISPUTES_GrpOS:DISPUTES_GrpIS!AU56)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19">
        <f>SUM(DISPUTES_GrpOS:DISPUTES_GrpIS!F57)</f>
        <v>0</v>
      </c>
      <c r="G57" s="19">
        <f>SUM(DISPUTES_GrpOS:DISPUTES_GrpIS!G57)</f>
        <v>0</v>
      </c>
      <c r="H57" s="19">
        <f>SUM(DISPUTES_GrpOS:DISPUTES_GrpIS!H57)</f>
        <v>0</v>
      </c>
      <c r="I57" s="19">
        <f>SUM(DISPUTES_GrpOS:DISPUTES_GrpIS!I57)</f>
        <v>0</v>
      </c>
      <c r="J57" s="19">
        <f>SUM(DISPUTES_GrpOS:DISPUTES_GrpIS!J57)</f>
        <v>0</v>
      </c>
      <c r="K57" s="19">
        <f>SUM(DISPUTES_GrpOS:DISPUTES_GrpIS!K57)</f>
        <v>0</v>
      </c>
      <c r="L57" s="19">
        <f>SUM(DISPUTES_GrpOS:DISPUTES_GrpIS!L57)</f>
        <v>0</v>
      </c>
      <c r="M57" s="19">
        <f>SUM(DISPUTES_GrpOS:DISPUTES_GrpIS!M57)</f>
        <v>0</v>
      </c>
      <c r="N57" s="19">
        <f>SUM(DISPUTES_GrpOS:DISPUTES_GrpIS!N57)</f>
        <v>0</v>
      </c>
      <c r="O57" s="19">
        <f>SUM(DISPUTES_GrpOS:DISPUTES_GrpIS!O57)</f>
        <v>0</v>
      </c>
      <c r="P57" s="19">
        <f>SUM(DISPUTES_GrpOS:DISPUTES_GrpIS!P57)</f>
        <v>0</v>
      </c>
      <c r="Q57" s="19">
        <f>SUM(DISPUTES_GrpOS:DISPUTES_GrpIS!Q57)</f>
        <v>0</v>
      </c>
      <c r="R57" s="19">
        <f>SUM(DISPUTES_GrpOS:DISPUTES_GrpIS!R57)</f>
        <v>0</v>
      </c>
      <c r="S57" s="19">
        <f>SUM(DISPUTES_GrpOS:DISPUTES_GrpIS!S57)</f>
        <v>0</v>
      </c>
      <c r="T57" s="19">
        <f>SUM(DISPUTES_GrpOS:DISPUTES_GrpIS!T57)</f>
        <v>0</v>
      </c>
      <c r="U57" s="19">
        <f>SUM(DISPUTES_GrpOS:DISPUTES_GrpIS!U57)</f>
        <v>0</v>
      </c>
      <c r="V57" s="19">
        <f>SUM(DISPUTES_GrpOS:DISPUTES_GrpIS!V57)</f>
        <v>0</v>
      </c>
      <c r="W57" s="19">
        <f>SUM(DISPUTES_GrpOS:DISPUTES_GrpIS!W57)</f>
        <v>0</v>
      </c>
      <c r="X57" s="19">
        <f>SUM(DISPUTES_GrpOS:DISPUTES_GrpIS!X57)</f>
        <v>0</v>
      </c>
      <c r="Y57" s="19">
        <f>SUM(DISPUTES_GrpOS:DISPUTES_GrpIS!Y57)</f>
        <v>0</v>
      </c>
      <c r="Z57" s="19">
        <f>SUM(DISPUTES_GrpOS:DISPUTES_GrpIS!Z57)</f>
        <v>0</v>
      </c>
      <c r="AA57" s="19">
        <f>SUM(DISPUTES_GrpOS:DISPUTES_GrpIS!AA57)</f>
        <v>0</v>
      </c>
      <c r="AB57" s="19">
        <f>SUM(DISPUTES_GrpOS:DISPUTES_GrpIS!AB57)</f>
        <v>0</v>
      </c>
      <c r="AC57" s="19">
        <f>SUM(DISPUTES_GrpOS:DISPUTES_GrpIS!AC57)</f>
        <v>0</v>
      </c>
      <c r="AD57" s="19">
        <f>SUM(DISPUTES_GrpOS:DISPUTES_GrpIS!AD57)</f>
        <v>0</v>
      </c>
      <c r="AE57" s="19">
        <f>SUM(DISPUTES_GrpOS:DISPUTES_GrpIS!AE57)</f>
        <v>0</v>
      </c>
      <c r="AF57" s="19">
        <f>SUM(DISPUTES_GrpOS:DISPUTES_GrpIS!AF57)</f>
        <v>0</v>
      </c>
      <c r="AG57" s="19">
        <f>SUM(DISPUTES_GrpOS:DISPUTES_GrpIS!AG57)</f>
        <v>0</v>
      </c>
      <c r="AH57" s="19">
        <f>SUM(DISPUTES_GrpOS:DISPUTES_GrpIS!AH57)</f>
        <v>0</v>
      </c>
      <c r="AI57" s="19">
        <f>SUM(DISPUTES_GrpOS:DISPUTES_GrpIS!AI57)</f>
        <v>0</v>
      </c>
      <c r="AJ57" s="19">
        <f>SUM(DISPUTES_GrpOS:DISPUTES_GrpIS!AJ57)</f>
        <v>0</v>
      </c>
      <c r="AK57" s="19">
        <f>SUM(DISPUTES_GrpOS:DISPUTES_GrpIS!AK57)</f>
        <v>0</v>
      </c>
      <c r="AL57" s="19">
        <f>SUM(DISPUTES_GrpOS:DISPUTES_GrpIS!AL57)</f>
        <v>0</v>
      </c>
      <c r="AM57" s="19">
        <f>SUM(DISPUTES_GrpOS:DISPUTES_GrpIS!AM57)</f>
        <v>0</v>
      </c>
      <c r="AN57" s="19">
        <f>SUM(DISPUTES_GrpOS:DISPUTES_GrpIS!AN57)</f>
        <v>0</v>
      </c>
      <c r="AO57" s="19">
        <f>SUM(DISPUTES_GrpOS:DISPUTES_GrpIS!AO57)</f>
        <v>0</v>
      </c>
      <c r="AP57" s="19">
        <f>SUM(DISPUTES_GrpOS:DISPUTES_GrpIS!AP57)</f>
        <v>0</v>
      </c>
      <c r="AQ57" s="19">
        <f>SUM(DISPUTES_GrpOS:DISPUTES_GrpIS!AQ57)</f>
        <v>0</v>
      </c>
      <c r="AR57" s="19">
        <f>SUM(DISPUTES_GrpOS:DISPUTES_GrpIS!AR57)</f>
        <v>0</v>
      </c>
      <c r="AS57" s="19">
        <f>SUM(DISPUTES_GrpOS:DISPUTES_GrpIS!AS57)</f>
        <v>0</v>
      </c>
      <c r="AT57" s="19">
        <f>SUM(DISPUTES_GrpOS:DISPUTES_GrpIS!AT57)</f>
        <v>0</v>
      </c>
      <c r="AU57" s="19">
        <f>SUM(DISPUTES_GrpOS:DISPUTES_GrpIS!AU57)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19">
        <f>SUM(DISPUTES_GrpOS:DISPUTES_GrpIS!F58)</f>
        <v>0</v>
      </c>
      <c r="G58" s="19">
        <f>SUM(DISPUTES_GrpOS:DISPUTES_GrpIS!G58)</f>
        <v>0</v>
      </c>
      <c r="H58" s="19">
        <f>SUM(DISPUTES_GrpOS:DISPUTES_GrpIS!H58)</f>
        <v>0</v>
      </c>
      <c r="I58" s="19">
        <f>SUM(DISPUTES_GrpOS:DISPUTES_GrpIS!I58)</f>
        <v>0</v>
      </c>
      <c r="J58" s="19">
        <f>SUM(DISPUTES_GrpOS:DISPUTES_GrpIS!J58)</f>
        <v>0</v>
      </c>
      <c r="K58" s="19">
        <f>SUM(DISPUTES_GrpOS:DISPUTES_GrpIS!K58)</f>
        <v>0</v>
      </c>
      <c r="L58" s="19">
        <f>SUM(DISPUTES_GrpOS:DISPUTES_GrpIS!L58)</f>
        <v>0</v>
      </c>
      <c r="M58" s="19">
        <f>SUM(DISPUTES_GrpOS:DISPUTES_GrpIS!M58)</f>
        <v>0</v>
      </c>
      <c r="N58" s="19">
        <f>SUM(DISPUTES_GrpOS:DISPUTES_GrpIS!N58)</f>
        <v>0</v>
      </c>
      <c r="O58" s="19">
        <f>SUM(DISPUTES_GrpOS:DISPUTES_GrpIS!O58)</f>
        <v>0</v>
      </c>
      <c r="P58" s="19">
        <f>SUM(DISPUTES_GrpOS:DISPUTES_GrpIS!P58)</f>
        <v>0</v>
      </c>
      <c r="Q58" s="19">
        <f>SUM(DISPUTES_GrpOS:DISPUTES_GrpIS!Q58)</f>
        <v>0</v>
      </c>
      <c r="R58" s="19">
        <f>SUM(DISPUTES_GrpOS:DISPUTES_GrpIS!R58)</f>
        <v>0</v>
      </c>
      <c r="S58" s="19">
        <f>SUM(DISPUTES_GrpOS:DISPUTES_GrpIS!S58)</f>
        <v>0</v>
      </c>
      <c r="T58" s="19">
        <f>SUM(DISPUTES_GrpOS:DISPUTES_GrpIS!T58)</f>
        <v>0</v>
      </c>
      <c r="U58" s="19">
        <f>SUM(DISPUTES_GrpOS:DISPUTES_GrpIS!U58)</f>
        <v>0</v>
      </c>
      <c r="V58" s="19">
        <f>SUM(DISPUTES_GrpOS:DISPUTES_GrpIS!V58)</f>
        <v>0</v>
      </c>
      <c r="W58" s="19">
        <f>SUM(DISPUTES_GrpOS:DISPUTES_GrpIS!W58)</f>
        <v>0</v>
      </c>
      <c r="X58" s="19">
        <f>SUM(DISPUTES_GrpOS:DISPUTES_GrpIS!X58)</f>
        <v>0</v>
      </c>
      <c r="Y58" s="19">
        <f>SUM(DISPUTES_GrpOS:DISPUTES_GrpIS!Y58)</f>
        <v>0</v>
      </c>
      <c r="Z58" s="19">
        <f>SUM(DISPUTES_GrpOS:DISPUTES_GrpIS!Z58)</f>
        <v>0</v>
      </c>
      <c r="AA58" s="19">
        <f>SUM(DISPUTES_GrpOS:DISPUTES_GrpIS!AA58)</f>
        <v>0</v>
      </c>
      <c r="AB58" s="19">
        <f>SUM(DISPUTES_GrpOS:DISPUTES_GrpIS!AB58)</f>
        <v>0</v>
      </c>
      <c r="AC58" s="19">
        <f>SUM(DISPUTES_GrpOS:DISPUTES_GrpIS!AC58)</f>
        <v>0</v>
      </c>
      <c r="AD58" s="19">
        <f>SUM(DISPUTES_GrpOS:DISPUTES_GrpIS!AD58)</f>
        <v>0</v>
      </c>
      <c r="AE58" s="19">
        <f>SUM(DISPUTES_GrpOS:DISPUTES_GrpIS!AE58)</f>
        <v>0</v>
      </c>
      <c r="AF58" s="19">
        <f>SUM(DISPUTES_GrpOS:DISPUTES_GrpIS!AF58)</f>
        <v>0</v>
      </c>
      <c r="AG58" s="19">
        <f>SUM(DISPUTES_GrpOS:DISPUTES_GrpIS!AG58)</f>
        <v>0</v>
      </c>
      <c r="AH58" s="19">
        <f>SUM(DISPUTES_GrpOS:DISPUTES_GrpIS!AH58)</f>
        <v>0</v>
      </c>
      <c r="AI58" s="19">
        <f>SUM(DISPUTES_GrpOS:DISPUTES_GrpIS!AI58)</f>
        <v>0</v>
      </c>
      <c r="AJ58" s="19">
        <f>SUM(DISPUTES_GrpOS:DISPUTES_GrpIS!AJ58)</f>
        <v>0</v>
      </c>
      <c r="AK58" s="19">
        <f>SUM(DISPUTES_GrpOS:DISPUTES_GrpIS!AK58)</f>
        <v>0</v>
      </c>
      <c r="AL58" s="19">
        <f>SUM(DISPUTES_GrpOS:DISPUTES_GrpIS!AL58)</f>
        <v>0</v>
      </c>
      <c r="AM58" s="19">
        <f>SUM(DISPUTES_GrpOS:DISPUTES_GrpIS!AM58)</f>
        <v>0</v>
      </c>
      <c r="AN58" s="19">
        <f>SUM(DISPUTES_GrpOS:DISPUTES_GrpIS!AN58)</f>
        <v>0</v>
      </c>
      <c r="AO58" s="19">
        <f>SUM(DISPUTES_GrpOS:DISPUTES_GrpIS!AO58)</f>
        <v>0</v>
      </c>
      <c r="AP58" s="19">
        <f>SUM(DISPUTES_GrpOS:DISPUTES_GrpIS!AP58)</f>
        <v>0</v>
      </c>
      <c r="AQ58" s="19">
        <f>SUM(DISPUTES_GrpOS:DISPUTES_GrpIS!AQ58)</f>
        <v>0</v>
      </c>
      <c r="AR58" s="19">
        <f>SUM(DISPUTES_GrpOS:DISPUTES_GrpIS!AR58)</f>
        <v>0</v>
      </c>
      <c r="AS58" s="19">
        <f>SUM(DISPUTES_GrpOS:DISPUTES_GrpIS!AS58)</f>
        <v>0</v>
      </c>
      <c r="AT58" s="19">
        <f>SUM(DISPUTES_GrpOS:DISPUTES_GrpIS!AT58)</f>
        <v>0</v>
      </c>
      <c r="AU58" s="19">
        <f>SUM(DISPUTES_GrpOS:DISPUTES_GrpIS!AU58)</f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19">
        <f>SUM(DISPUTES_GrpOS:DISPUTES_GrpIS!F60)</f>
        <v>0</v>
      </c>
      <c r="G60" s="19">
        <f>SUM(DISPUTES_GrpOS:DISPUTES_GrpIS!G60)</f>
        <v>0</v>
      </c>
      <c r="H60" s="19">
        <f>SUM(DISPUTES_GrpOS:DISPUTES_GrpIS!H60)</f>
        <v>0</v>
      </c>
      <c r="I60" s="19">
        <f>SUM(DISPUTES_GrpOS:DISPUTES_GrpIS!I60)</f>
        <v>0</v>
      </c>
      <c r="J60" s="19">
        <f>SUM(DISPUTES_GrpOS:DISPUTES_GrpIS!J60)</f>
        <v>0</v>
      </c>
      <c r="K60" s="19">
        <f>SUM(DISPUTES_GrpOS:DISPUTES_GrpIS!K60)</f>
        <v>0</v>
      </c>
      <c r="L60" s="19">
        <f>SUM(DISPUTES_GrpOS:DISPUTES_GrpIS!L60)</f>
        <v>0</v>
      </c>
      <c r="M60" s="19">
        <f>SUM(DISPUTES_GrpOS:DISPUTES_GrpIS!M60)</f>
        <v>0</v>
      </c>
      <c r="N60" s="19">
        <f>SUM(DISPUTES_GrpOS:DISPUTES_GrpIS!N60)</f>
        <v>0</v>
      </c>
      <c r="O60" s="19">
        <f>SUM(DISPUTES_GrpOS:DISPUTES_GrpIS!O60)</f>
        <v>0</v>
      </c>
      <c r="P60" s="19">
        <f>SUM(DISPUTES_GrpOS:DISPUTES_GrpIS!P60)</f>
        <v>0</v>
      </c>
      <c r="Q60" s="19">
        <f>SUM(DISPUTES_GrpOS:DISPUTES_GrpIS!Q60)</f>
        <v>0</v>
      </c>
      <c r="R60" s="19">
        <f>SUM(DISPUTES_GrpOS:DISPUTES_GrpIS!R60)</f>
        <v>0</v>
      </c>
      <c r="S60" s="19">
        <f>SUM(DISPUTES_GrpOS:DISPUTES_GrpIS!S60)</f>
        <v>0</v>
      </c>
      <c r="T60" s="19">
        <f>SUM(DISPUTES_GrpOS:DISPUTES_GrpIS!T60)</f>
        <v>0</v>
      </c>
      <c r="U60" s="19">
        <f>SUM(DISPUTES_GrpOS:DISPUTES_GrpIS!U60)</f>
        <v>0</v>
      </c>
      <c r="V60" s="19">
        <f>SUM(DISPUTES_GrpOS:DISPUTES_GrpIS!V60)</f>
        <v>0</v>
      </c>
      <c r="W60" s="19">
        <f>SUM(DISPUTES_GrpOS:DISPUTES_GrpIS!W60)</f>
        <v>0</v>
      </c>
      <c r="X60" s="19">
        <f>SUM(DISPUTES_GrpOS:DISPUTES_GrpIS!X60)</f>
        <v>0</v>
      </c>
      <c r="Y60" s="19">
        <f>SUM(DISPUTES_GrpOS:DISPUTES_GrpIS!Y60)</f>
        <v>0</v>
      </c>
      <c r="Z60" s="19">
        <f>SUM(DISPUTES_GrpOS:DISPUTES_GrpIS!Z60)</f>
        <v>0</v>
      </c>
      <c r="AA60" s="19">
        <f>SUM(DISPUTES_GrpOS:DISPUTES_GrpIS!AA60)</f>
        <v>0</v>
      </c>
      <c r="AB60" s="19">
        <f>SUM(DISPUTES_GrpOS:DISPUTES_GrpIS!AB60)</f>
        <v>0</v>
      </c>
      <c r="AC60" s="19">
        <f>SUM(DISPUTES_GrpOS:DISPUTES_GrpIS!AC60)</f>
        <v>0</v>
      </c>
      <c r="AD60" s="19">
        <f>SUM(DISPUTES_GrpOS:DISPUTES_GrpIS!AD60)</f>
        <v>0</v>
      </c>
      <c r="AE60" s="19">
        <f>SUM(DISPUTES_GrpOS:DISPUTES_GrpIS!AE60)</f>
        <v>0</v>
      </c>
      <c r="AF60" s="19">
        <f>SUM(DISPUTES_GrpOS:DISPUTES_GrpIS!AF60)</f>
        <v>0</v>
      </c>
      <c r="AG60" s="19">
        <f>SUM(DISPUTES_GrpOS:DISPUTES_GrpIS!AG60)</f>
        <v>0</v>
      </c>
      <c r="AH60" s="19">
        <f>SUM(DISPUTES_GrpOS:DISPUTES_GrpIS!AH60)</f>
        <v>0</v>
      </c>
      <c r="AI60" s="19">
        <f>SUM(DISPUTES_GrpOS:DISPUTES_GrpIS!AI60)</f>
        <v>0</v>
      </c>
      <c r="AJ60" s="19">
        <f>SUM(DISPUTES_GrpOS:DISPUTES_GrpIS!AJ60)</f>
        <v>0</v>
      </c>
      <c r="AK60" s="19">
        <f>SUM(DISPUTES_GrpOS:DISPUTES_GrpIS!AK60)</f>
        <v>0</v>
      </c>
      <c r="AL60" s="19">
        <f>SUM(DISPUTES_GrpOS:DISPUTES_GrpIS!AL60)</f>
        <v>0</v>
      </c>
      <c r="AM60" s="19">
        <f>SUM(DISPUTES_GrpOS:DISPUTES_GrpIS!AM60)</f>
        <v>0</v>
      </c>
      <c r="AN60" s="19">
        <f>SUM(DISPUTES_GrpOS:DISPUTES_GrpIS!AN60)</f>
        <v>0</v>
      </c>
      <c r="AO60" s="19">
        <f>SUM(DISPUTES_GrpOS:DISPUTES_GrpIS!AO60)</f>
        <v>0</v>
      </c>
      <c r="AP60" s="19">
        <f>SUM(DISPUTES_GrpOS:DISPUTES_GrpIS!AP60)</f>
        <v>0</v>
      </c>
      <c r="AQ60" s="19">
        <f>SUM(DISPUTES_GrpOS:DISPUTES_GrpIS!AQ60)</f>
        <v>0</v>
      </c>
      <c r="AR60" s="19">
        <f>SUM(DISPUTES_GrpOS:DISPUTES_GrpIS!AR60)</f>
        <v>0</v>
      </c>
      <c r="AS60" s="19">
        <f>SUM(DISPUTES_GrpOS:DISPUTES_GrpIS!AS60)</f>
        <v>0</v>
      </c>
      <c r="AT60" s="19">
        <f>SUM(DISPUTES_GrpOS:DISPUTES_GrpIS!AT60)</f>
        <v>0</v>
      </c>
      <c r="AU60" s="19">
        <f>SUM(DISPUTES_GrpOS:DISPUTES_GrpIS!AU60)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19">
        <f>SUM(DISPUTES_GrpOS:DISPUTES_GrpIS!F61)</f>
        <v>0</v>
      </c>
      <c r="G61" s="19">
        <f>SUM(DISPUTES_GrpOS:DISPUTES_GrpIS!G61)</f>
        <v>0</v>
      </c>
      <c r="H61" s="19">
        <f>SUM(DISPUTES_GrpOS:DISPUTES_GrpIS!H61)</f>
        <v>0</v>
      </c>
      <c r="I61" s="19">
        <f>SUM(DISPUTES_GrpOS:DISPUTES_GrpIS!I61)</f>
        <v>0</v>
      </c>
      <c r="J61" s="19">
        <f>SUM(DISPUTES_GrpOS:DISPUTES_GrpIS!J61)</f>
        <v>0</v>
      </c>
      <c r="K61" s="19">
        <f>SUM(DISPUTES_GrpOS:DISPUTES_GrpIS!K61)</f>
        <v>0</v>
      </c>
      <c r="L61" s="19">
        <f>SUM(DISPUTES_GrpOS:DISPUTES_GrpIS!L61)</f>
        <v>0</v>
      </c>
      <c r="M61" s="19">
        <f>SUM(DISPUTES_GrpOS:DISPUTES_GrpIS!M61)</f>
        <v>0</v>
      </c>
      <c r="N61" s="19">
        <f>SUM(DISPUTES_GrpOS:DISPUTES_GrpIS!N61)</f>
        <v>0</v>
      </c>
      <c r="O61" s="19">
        <f>SUM(DISPUTES_GrpOS:DISPUTES_GrpIS!O61)</f>
        <v>0</v>
      </c>
      <c r="P61" s="19">
        <f>SUM(DISPUTES_GrpOS:DISPUTES_GrpIS!P61)</f>
        <v>0</v>
      </c>
      <c r="Q61" s="19">
        <f>SUM(DISPUTES_GrpOS:DISPUTES_GrpIS!Q61)</f>
        <v>0</v>
      </c>
      <c r="R61" s="19">
        <f>SUM(DISPUTES_GrpOS:DISPUTES_GrpIS!R61)</f>
        <v>0</v>
      </c>
      <c r="S61" s="19">
        <f>SUM(DISPUTES_GrpOS:DISPUTES_GrpIS!S61)</f>
        <v>0</v>
      </c>
      <c r="T61" s="19">
        <f>SUM(DISPUTES_GrpOS:DISPUTES_GrpIS!T61)</f>
        <v>0</v>
      </c>
      <c r="U61" s="19">
        <f>SUM(DISPUTES_GrpOS:DISPUTES_GrpIS!U61)</f>
        <v>0</v>
      </c>
      <c r="V61" s="19">
        <f>SUM(DISPUTES_GrpOS:DISPUTES_GrpIS!V61)</f>
        <v>0</v>
      </c>
      <c r="W61" s="19">
        <f>SUM(DISPUTES_GrpOS:DISPUTES_GrpIS!W61)</f>
        <v>0</v>
      </c>
      <c r="X61" s="19">
        <f>SUM(DISPUTES_GrpOS:DISPUTES_GrpIS!X61)</f>
        <v>0</v>
      </c>
      <c r="Y61" s="19">
        <f>SUM(DISPUTES_GrpOS:DISPUTES_GrpIS!Y61)</f>
        <v>0</v>
      </c>
      <c r="Z61" s="19">
        <f>SUM(DISPUTES_GrpOS:DISPUTES_GrpIS!Z61)</f>
        <v>0</v>
      </c>
      <c r="AA61" s="19">
        <f>SUM(DISPUTES_GrpOS:DISPUTES_GrpIS!AA61)</f>
        <v>0</v>
      </c>
      <c r="AB61" s="19">
        <f>SUM(DISPUTES_GrpOS:DISPUTES_GrpIS!AB61)</f>
        <v>0</v>
      </c>
      <c r="AC61" s="19">
        <f>SUM(DISPUTES_GrpOS:DISPUTES_GrpIS!AC61)</f>
        <v>0</v>
      </c>
      <c r="AD61" s="19">
        <f>SUM(DISPUTES_GrpOS:DISPUTES_GrpIS!AD61)</f>
        <v>0</v>
      </c>
      <c r="AE61" s="19">
        <f>SUM(DISPUTES_GrpOS:DISPUTES_GrpIS!AE61)</f>
        <v>0</v>
      </c>
      <c r="AF61" s="19">
        <f>SUM(DISPUTES_GrpOS:DISPUTES_GrpIS!AF61)</f>
        <v>0</v>
      </c>
      <c r="AG61" s="19">
        <f>SUM(DISPUTES_GrpOS:DISPUTES_GrpIS!AG61)</f>
        <v>0</v>
      </c>
      <c r="AH61" s="19">
        <f>SUM(DISPUTES_GrpOS:DISPUTES_GrpIS!AH61)</f>
        <v>0</v>
      </c>
      <c r="AI61" s="19">
        <f>SUM(DISPUTES_GrpOS:DISPUTES_GrpIS!AI61)</f>
        <v>0</v>
      </c>
      <c r="AJ61" s="19">
        <f>SUM(DISPUTES_GrpOS:DISPUTES_GrpIS!AJ61)</f>
        <v>0</v>
      </c>
      <c r="AK61" s="19">
        <f>SUM(DISPUTES_GrpOS:DISPUTES_GrpIS!AK61)</f>
        <v>0</v>
      </c>
      <c r="AL61" s="19">
        <f>SUM(DISPUTES_GrpOS:DISPUTES_GrpIS!AL61)</f>
        <v>0</v>
      </c>
      <c r="AM61" s="19">
        <f>SUM(DISPUTES_GrpOS:DISPUTES_GrpIS!AM61)</f>
        <v>0</v>
      </c>
      <c r="AN61" s="19">
        <f>SUM(DISPUTES_GrpOS:DISPUTES_GrpIS!AN61)</f>
        <v>0</v>
      </c>
      <c r="AO61" s="19">
        <f>SUM(DISPUTES_GrpOS:DISPUTES_GrpIS!AO61)</f>
        <v>0</v>
      </c>
      <c r="AP61" s="19">
        <f>SUM(DISPUTES_GrpOS:DISPUTES_GrpIS!AP61)</f>
        <v>0</v>
      </c>
      <c r="AQ61" s="19">
        <f>SUM(DISPUTES_GrpOS:DISPUTES_GrpIS!AQ61)</f>
        <v>0</v>
      </c>
      <c r="AR61" s="19">
        <f>SUM(DISPUTES_GrpOS:DISPUTES_GrpIS!AR61)</f>
        <v>0</v>
      </c>
      <c r="AS61" s="19">
        <f>SUM(DISPUTES_GrpOS:DISPUTES_GrpIS!AS61)</f>
        <v>0</v>
      </c>
      <c r="AT61" s="19">
        <f>SUM(DISPUTES_GrpOS:DISPUTES_GrpIS!AT61)</f>
        <v>0</v>
      </c>
      <c r="AU61" s="19">
        <f>SUM(DISPUTES_GrpOS:DISPUTES_GrpIS!AU61)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19">
        <f>SUM(DISPUTES_GrpOS:DISPUTES_GrpIS!F62)</f>
        <v>0</v>
      </c>
      <c r="G62" s="19">
        <f>SUM(DISPUTES_GrpOS:DISPUTES_GrpIS!G62)</f>
        <v>0</v>
      </c>
      <c r="H62" s="19">
        <f>SUM(DISPUTES_GrpOS:DISPUTES_GrpIS!H62)</f>
        <v>0</v>
      </c>
      <c r="I62" s="19">
        <f>SUM(DISPUTES_GrpOS:DISPUTES_GrpIS!I62)</f>
        <v>0</v>
      </c>
      <c r="J62" s="19">
        <f>SUM(DISPUTES_GrpOS:DISPUTES_GrpIS!J62)</f>
        <v>0</v>
      </c>
      <c r="K62" s="19">
        <f>SUM(DISPUTES_GrpOS:DISPUTES_GrpIS!K62)</f>
        <v>0</v>
      </c>
      <c r="L62" s="19">
        <f>SUM(DISPUTES_GrpOS:DISPUTES_GrpIS!L62)</f>
        <v>0</v>
      </c>
      <c r="M62" s="19">
        <f>SUM(DISPUTES_GrpOS:DISPUTES_GrpIS!M62)</f>
        <v>0</v>
      </c>
      <c r="N62" s="19">
        <f>SUM(DISPUTES_GrpOS:DISPUTES_GrpIS!N62)</f>
        <v>0</v>
      </c>
      <c r="O62" s="19">
        <f>SUM(DISPUTES_GrpOS:DISPUTES_GrpIS!O62)</f>
        <v>0</v>
      </c>
      <c r="P62" s="19">
        <f>SUM(DISPUTES_GrpOS:DISPUTES_GrpIS!P62)</f>
        <v>0</v>
      </c>
      <c r="Q62" s="19">
        <f>SUM(DISPUTES_GrpOS:DISPUTES_GrpIS!Q62)</f>
        <v>0</v>
      </c>
      <c r="R62" s="19">
        <f>SUM(DISPUTES_GrpOS:DISPUTES_GrpIS!R62)</f>
        <v>0</v>
      </c>
      <c r="S62" s="19">
        <f>SUM(DISPUTES_GrpOS:DISPUTES_GrpIS!S62)</f>
        <v>0</v>
      </c>
      <c r="T62" s="19">
        <f>SUM(DISPUTES_GrpOS:DISPUTES_GrpIS!T62)</f>
        <v>0</v>
      </c>
      <c r="U62" s="19">
        <f>SUM(DISPUTES_GrpOS:DISPUTES_GrpIS!U62)</f>
        <v>0</v>
      </c>
      <c r="V62" s="19">
        <f>SUM(DISPUTES_GrpOS:DISPUTES_GrpIS!V62)</f>
        <v>0</v>
      </c>
      <c r="W62" s="19">
        <f>SUM(DISPUTES_GrpOS:DISPUTES_GrpIS!W62)</f>
        <v>0</v>
      </c>
      <c r="X62" s="19">
        <f>SUM(DISPUTES_GrpOS:DISPUTES_GrpIS!X62)</f>
        <v>0</v>
      </c>
      <c r="Y62" s="19">
        <f>SUM(DISPUTES_GrpOS:DISPUTES_GrpIS!Y62)</f>
        <v>0</v>
      </c>
      <c r="Z62" s="19">
        <f>SUM(DISPUTES_GrpOS:DISPUTES_GrpIS!Z62)</f>
        <v>0</v>
      </c>
      <c r="AA62" s="19">
        <f>SUM(DISPUTES_GrpOS:DISPUTES_GrpIS!AA62)</f>
        <v>0</v>
      </c>
      <c r="AB62" s="19">
        <f>SUM(DISPUTES_GrpOS:DISPUTES_GrpIS!AB62)</f>
        <v>0</v>
      </c>
      <c r="AC62" s="19">
        <f>SUM(DISPUTES_GrpOS:DISPUTES_GrpIS!AC62)</f>
        <v>0</v>
      </c>
      <c r="AD62" s="19">
        <f>SUM(DISPUTES_GrpOS:DISPUTES_GrpIS!AD62)</f>
        <v>0</v>
      </c>
      <c r="AE62" s="19">
        <f>SUM(DISPUTES_GrpOS:DISPUTES_GrpIS!AE62)</f>
        <v>0</v>
      </c>
      <c r="AF62" s="19">
        <f>SUM(DISPUTES_GrpOS:DISPUTES_GrpIS!AF62)</f>
        <v>0</v>
      </c>
      <c r="AG62" s="19">
        <f>SUM(DISPUTES_GrpOS:DISPUTES_GrpIS!AG62)</f>
        <v>0</v>
      </c>
      <c r="AH62" s="19">
        <f>SUM(DISPUTES_GrpOS:DISPUTES_GrpIS!AH62)</f>
        <v>0</v>
      </c>
      <c r="AI62" s="19">
        <f>SUM(DISPUTES_GrpOS:DISPUTES_GrpIS!AI62)</f>
        <v>0</v>
      </c>
      <c r="AJ62" s="19">
        <f>SUM(DISPUTES_GrpOS:DISPUTES_GrpIS!AJ62)</f>
        <v>0</v>
      </c>
      <c r="AK62" s="19">
        <f>SUM(DISPUTES_GrpOS:DISPUTES_GrpIS!AK62)</f>
        <v>0</v>
      </c>
      <c r="AL62" s="19">
        <f>SUM(DISPUTES_GrpOS:DISPUTES_GrpIS!AL62)</f>
        <v>0</v>
      </c>
      <c r="AM62" s="19">
        <f>SUM(DISPUTES_GrpOS:DISPUTES_GrpIS!AM62)</f>
        <v>0</v>
      </c>
      <c r="AN62" s="19">
        <f>SUM(DISPUTES_GrpOS:DISPUTES_GrpIS!AN62)</f>
        <v>0</v>
      </c>
      <c r="AO62" s="19">
        <f>SUM(DISPUTES_GrpOS:DISPUTES_GrpIS!AO62)</f>
        <v>0</v>
      </c>
      <c r="AP62" s="19">
        <f>SUM(DISPUTES_GrpOS:DISPUTES_GrpIS!AP62)</f>
        <v>0</v>
      </c>
      <c r="AQ62" s="19">
        <f>SUM(DISPUTES_GrpOS:DISPUTES_GrpIS!AQ62)</f>
        <v>0</v>
      </c>
      <c r="AR62" s="19">
        <f>SUM(DISPUTES_GrpOS:DISPUTES_GrpIS!AR62)</f>
        <v>0</v>
      </c>
      <c r="AS62" s="19">
        <f>SUM(DISPUTES_GrpOS:DISPUTES_GrpIS!AS62)</f>
        <v>0</v>
      </c>
      <c r="AT62" s="19">
        <f>SUM(DISPUTES_GrpOS:DISPUTES_GrpIS!AT62)</f>
        <v>0</v>
      </c>
      <c r="AU62" s="19">
        <f>SUM(DISPUTES_GrpOS:DISPUTES_GrpIS!AU62)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19">
        <f>SUM(DISPUTES_GrpOS:DISPUTES_GrpIS!F63)</f>
        <v>0</v>
      </c>
      <c r="G63" s="19">
        <f>SUM(DISPUTES_GrpOS:DISPUTES_GrpIS!G63)</f>
        <v>0</v>
      </c>
      <c r="H63" s="19">
        <f>SUM(DISPUTES_GrpOS:DISPUTES_GrpIS!H63)</f>
        <v>0</v>
      </c>
      <c r="I63" s="19">
        <f>SUM(DISPUTES_GrpOS:DISPUTES_GrpIS!I63)</f>
        <v>0</v>
      </c>
      <c r="J63" s="19">
        <f>SUM(DISPUTES_GrpOS:DISPUTES_GrpIS!J63)</f>
        <v>0</v>
      </c>
      <c r="K63" s="19">
        <f>SUM(DISPUTES_GrpOS:DISPUTES_GrpIS!K63)</f>
        <v>0</v>
      </c>
      <c r="L63" s="19">
        <f>SUM(DISPUTES_GrpOS:DISPUTES_GrpIS!L63)</f>
        <v>0</v>
      </c>
      <c r="M63" s="19">
        <f>SUM(DISPUTES_GrpOS:DISPUTES_GrpIS!M63)</f>
        <v>0</v>
      </c>
      <c r="N63" s="19">
        <f>SUM(DISPUTES_GrpOS:DISPUTES_GrpIS!N63)</f>
        <v>0</v>
      </c>
      <c r="O63" s="19">
        <f>SUM(DISPUTES_GrpOS:DISPUTES_GrpIS!O63)</f>
        <v>0</v>
      </c>
      <c r="P63" s="19">
        <f>SUM(DISPUTES_GrpOS:DISPUTES_GrpIS!P63)</f>
        <v>0</v>
      </c>
      <c r="Q63" s="19">
        <f>SUM(DISPUTES_GrpOS:DISPUTES_GrpIS!Q63)</f>
        <v>0</v>
      </c>
      <c r="R63" s="19">
        <f>SUM(DISPUTES_GrpOS:DISPUTES_GrpIS!R63)</f>
        <v>0</v>
      </c>
      <c r="S63" s="19">
        <f>SUM(DISPUTES_GrpOS:DISPUTES_GrpIS!S63)</f>
        <v>0</v>
      </c>
      <c r="T63" s="19">
        <f>SUM(DISPUTES_GrpOS:DISPUTES_GrpIS!T63)</f>
        <v>0</v>
      </c>
      <c r="U63" s="19">
        <f>SUM(DISPUTES_GrpOS:DISPUTES_GrpIS!U63)</f>
        <v>0</v>
      </c>
      <c r="V63" s="19">
        <f>SUM(DISPUTES_GrpOS:DISPUTES_GrpIS!V63)</f>
        <v>0</v>
      </c>
      <c r="W63" s="19">
        <f>SUM(DISPUTES_GrpOS:DISPUTES_GrpIS!W63)</f>
        <v>0</v>
      </c>
      <c r="X63" s="19">
        <f>SUM(DISPUTES_GrpOS:DISPUTES_GrpIS!X63)</f>
        <v>0</v>
      </c>
      <c r="Y63" s="19">
        <f>SUM(DISPUTES_GrpOS:DISPUTES_GrpIS!Y63)</f>
        <v>0</v>
      </c>
      <c r="Z63" s="19">
        <f>SUM(DISPUTES_GrpOS:DISPUTES_GrpIS!Z63)</f>
        <v>0</v>
      </c>
      <c r="AA63" s="19">
        <f>SUM(DISPUTES_GrpOS:DISPUTES_GrpIS!AA63)</f>
        <v>0</v>
      </c>
      <c r="AB63" s="19">
        <f>SUM(DISPUTES_GrpOS:DISPUTES_GrpIS!AB63)</f>
        <v>0</v>
      </c>
      <c r="AC63" s="19">
        <f>SUM(DISPUTES_GrpOS:DISPUTES_GrpIS!AC63)</f>
        <v>0</v>
      </c>
      <c r="AD63" s="19">
        <f>SUM(DISPUTES_GrpOS:DISPUTES_GrpIS!AD63)</f>
        <v>0</v>
      </c>
      <c r="AE63" s="19">
        <f>SUM(DISPUTES_GrpOS:DISPUTES_GrpIS!AE63)</f>
        <v>0</v>
      </c>
      <c r="AF63" s="19">
        <f>SUM(DISPUTES_GrpOS:DISPUTES_GrpIS!AF63)</f>
        <v>0</v>
      </c>
      <c r="AG63" s="19">
        <f>SUM(DISPUTES_GrpOS:DISPUTES_GrpIS!AG63)</f>
        <v>0</v>
      </c>
      <c r="AH63" s="19">
        <f>SUM(DISPUTES_GrpOS:DISPUTES_GrpIS!AH63)</f>
        <v>0</v>
      </c>
      <c r="AI63" s="19">
        <f>SUM(DISPUTES_GrpOS:DISPUTES_GrpIS!AI63)</f>
        <v>0</v>
      </c>
      <c r="AJ63" s="19">
        <f>SUM(DISPUTES_GrpOS:DISPUTES_GrpIS!AJ63)</f>
        <v>0</v>
      </c>
      <c r="AK63" s="19">
        <f>SUM(DISPUTES_GrpOS:DISPUTES_GrpIS!AK63)</f>
        <v>0</v>
      </c>
      <c r="AL63" s="19">
        <f>SUM(DISPUTES_GrpOS:DISPUTES_GrpIS!AL63)</f>
        <v>0</v>
      </c>
      <c r="AM63" s="19">
        <f>SUM(DISPUTES_GrpOS:DISPUTES_GrpIS!AM63)</f>
        <v>0</v>
      </c>
      <c r="AN63" s="19">
        <f>SUM(DISPUTES_GrpOS:DISPUTES_GrpIS!AN63)</f>
        <v>0</v>
      </c>
      <c r="AO63" s="19">
        <f>SUM(DISPUTES_GrpOS:DISPUTES_GrpIS!AO63)</f>
        <v>0</v>
      </c>
      <c r="AP63" s="19">
        <f>SUM(DISPUTES_GrpOS:DISPUTES_GrpIS!AP63)</f>
        <v>0</v>
      </c>
      <c r="AQ63" s="19">
        <f>SUM(DISPUTES_GrpOS:DISPUTES_GrpIS!AQ63)</f>
        <v>0</v>
      </c>
      <c r="AR63" s="19">
        <f>SUM(DISPUTES_GrpOS:DISPUTES_GrpIS!AR63)</f>
        <v>0</v>
      </c>
      <c r="AS63" s="19">
        <f>SUM(DISPUTES_GrpOS:DISPUTES_GrpIS!AS63)</f>
        <v>0</v>
      </c>
      <c r="AT63" s="19">
        <f>SUM(DISPUTES_GrpOS:DISPUTES_GrpIS!AT63)</f>
        <v>0</v>
      </c>
      <c r="AU63" s="19">
        <f>SUM(DISPUTES_GrpOS:DISPUTES_GrpIS!AU63)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19">
        <f>SUM(DISPUTES_GrpOS:DISPUTES_GrpIS!F64)</f>
        <v>0</v>
      </c>
      <c r="G64" s="19">
        <f>SUM(DISPUTES_GrpOS:DISPUTES_GrpIS!G64)</f>
        <v>0</v>
      </c>
      <c r="H64" s="19">
        <f>SUM(DISPUTES_GrpOS:DISPUTES_GrpIS!H64)</f>
        <v>0</v>
      </c>
      <c r="I64" s="19">
        <f>SUM(DISPUTES_GrpOS:DISPUTES_GrpIS!I64)</f>
        <v>0</v>
      </c>
      <c r="J64" s="19">
        <f>SUM(DISPUTES_GrpOS:DISPUTES_GrpIS!J64)</f>
        <v>0</v>
      </c>
      <c r="K64" s="19">
        <f>SUM(DISPUTES_GrpOS:DISPUTES_GrpIS!K64)</f>
        <v>0</v>
      </c>
      <c r="L64" s="19">
        <f>SUM(DISPUTES_GrpOS:DISPUTES_GrpIS!L64)</f>
        <v>0</v>
      </c>
      <c r="M64" s="19">
        <f>SUM(DISPUTES_GrpOS:DISPUTES_GrpIS!M64)</f>
        <v>0</v>
      </c>
      <c r="N64" s="19">
        <f>SUM(DISPUTES_GrpOS:DISPUTES_GrpIS!N64)</f>
        <v>0</v>
      </c>
      <c r="O64" s="19">
        <f>SUM(DISPUTES_GrpOS:DISPUTES_GrpIS!O64)</f>
        <v>0</v>
      </c>
      <c r="P64" s="19">
        <f>SUM(DISPUTES_GrpOS:DISPUTES_GrpIS!P64)</f>
        <v>0</v>
      </c>
      <c r="Q64" s="19">
        <f>SUM(DISPUTES_GrpOS:DISPUTES_GrpIS!Q64)</f>
        <v>0</v>
      </c>
      <c r="R64" s="19">
        <f>SUM(DISPUTES_GrpOS:DISPUTES_GrpIS!R64)</f>
        <v>0</v>
      </c>
      <c r="S64" s="19">
        <f>SUM(DISPUTES_GrpOS:DISPUTES_GrpIS!S64)</f>
        <v>0</v>
      </c>
      <c r="T64" s="19">
        <f>SUM(DISPUTES_GrpOS:DISPUTES_GrpIS!T64)</f>
        <v>0</v>
      </c>
      <c r="U64" s="19">
        <f>SUM(DISPUTES_GrpOS:DISPUTES_GrpIS!U64)</f>
        <v>0</v>
      </c>
      <c r="V64" s="19">
        <f>SUM(DISPUTES_GrpOS:DISPUTES_GrpIS!V64)</f>
        <v>0</v>
      </c>
      <c r="W64" s="19">
        <f>SUM(DISPUTES_GrpOS:DISPUTES_GrpIS!W64)</f>
        <v>0</v>
      </c>
      <c r="X64" s="19">
        <f>SUM(DISPUTES_GrpOS:DISPUTES_GrpIS!X64)</f>
        <v>0</v>
      </c>
      <c r="Y64" s="19">
        <f>SUM(DISPUTES_GrpOS:DISPUTES_GrpIS!Y64)</f>
        <v>0</v>
      </c>
      <c r="Z64" s="19">
        <f>SUM(DISPUTES_GrpOS:DISPUTES_GrpIS!Z64)</f>
        <v>0</v>
      </c>
      <c r="AA64" s="19">
        <f>SUM(DISPUTES_GrpOS:DISPUTES_GrpIS!AA64)</f>
        <v>0</v>
      </c>
      <c r="AB64" s="19">
        <f>SUM(DISPUTES_GrpOS:DISPUTES_GrpIS!AB64)</f>
        <v>0</v>
      </c>
      <c r="AC64" s="19">
        <f>SUM(DISPUTES_GrpOS:DISPUTES_GrpIS!AC64)</f>
        <v>0</v>
      </c>
      <c r="AD64" s="19">
        <f>SUM(DISPUTES_GrpOS:DISPUTES_GrpIS!AD64)</f>
        <v>0</v>
      </c>
      <c r="AE64" s="19">
        <f>SUM(DISPUTES_GrpOS:DISPUTES_GrpIS!AE64)</f>
        <v>0</v>
      </c>
      <c r="AF64" s="19">
        <f>SUM(DISPUTES_GrpOS:DISPUTES_GrpIS!AF64)</f>
        <v>0</v>
      </c>
      <c r="AG64" s="19">
        <f>SUM(DISPUTES_GrpOS:DISPUTES_GrpIS!AG64)</f>
        <v>0</v>
      </c>
      <c r="AH64" s="19">
        <f>SUM(DISPUTES_GrpOS:DISPUTES_GrpIS!AH64)</f>
        <v>0</v>
      </c>
      <c r="AI64" s="19">
        <f>SUM(DISPUTES_GrpOS:DISPUTES_GrpIS!AI64)</f>
        <v>0</v>
      </c>
      <c r="AJ64" s="19">
        <f>SUM(DISPUTES_GrpOS:DISPUTES_GrpIS!AJ64)</f>
        <v>0</v>
      </c>
      <c r="AK64" s="19">
        <f>SUM(DISPUTES_GrpOS:DISPUTES_GrpIS!AK64)</f>
        <v>0</v>
      </c>
      <c r="AL64" s="19">
        <f>SUM(DISPUTES_GrpOS:DISPUTES_GrpIS!AL64)</f>
        <v>0</v>
      </c>
      <c r="AM64" s="19">
        <f>SUM(DISPUTES_GrpOS:DISPUTES_GrpIS!AM64)</f>
        <v>0</v>
      </c>
      <c r="AN64" s="19">
        <f>SUM(DISPUTES_GrpOS:DISPUTES_GrpIS!AN64)</f>
        <v>0</v>
      </c>
      <c r="AO64" s="19">
        <f>SUM(DISPUTES_GrpOS:DISPUTES_GrpIS!AO64)</f>
        <v>0</v>
      </c>
      <c r="AP64" s="19">
        <f>SUM(DISPUTES_GrpOS:DISPUTES_GrpIS!AP64)</f>
        <v>0</v>
      </c>
      <c r="AQ64" s="19">
        <f>SUM(DISPUTES_GrpOS:DISPUTES_GrpIS!AQ64)</f>
        <v>0</v>
      </c>
      <c r="AR64" s="19">
        <f>SUM(DISPUTES_GrpOS:DISPUTES_GrpIS!AR64)</f>
        <v>0</v>
      </c>
      <c r="AS64" s="19">
        <f>SUM(DISPUTES_GrpOS:DISPUTES_GrpIS!AS64)</f>
        <v>0</v>
      </c>
      <c r="AT64" s="19">
        <f>SUM(DISPUTES_GrpOS:DISPUTES_GrpIS!AT64)</f>
        <v>0</v>
      </c>
      <c r="AU64" s="19">
        <f>SUM(DISPUTES_GrpOS:DISPUTES_GrpIS!AU64)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19">
        <f>SUM(DISPUTES_GrpOS:DISPUTES_GrpIS!F65)</f>
        <v>0</v>
      </c>
      <c r="G65" s="19">
        <f>SUM(DISPUTES_GrpOS:DISPUTES_GrpIS!G65)</f>
        <v>0</v>
      </c>
      <c r="H65" s="19">
        <f>SUM(DISPUTES_GrpOS:DISPUTES_GrpIS!H65)</f>
        <v>0</v>
      </c>
      <c r="I65" s="19">
        <f>SUM(DISPUTES_GrpOS:DISPUTES_GrpIS!I65)</f>
        <v>0</v>
      </c>
      <c r="J65" s="19">
        <f>SUM(DISPUTES_GrpOS:DISPUTES_GrpIS!J65)</f>
        <v>0</v>
      </c>
      <c r="K65" s="19">
        <f>SUM(DISPUTES_GrpOS:DISPUTES_GrpIS!K65)</f>
        <v>0</v>
      </c>
      <c r="L65" s="19">
        <f>SUM(DISPUTES_GrpOS:DISPUTES_GrpIS!L65)</f>
        <v>0</v>
      </c>
      <c r="M65" s="19">
        <f>SUM(DISPUTES_GrpOS:DISPUTES_GrpIS!M65)</f>
        <v>0</v>
      </c>
      <c r="N65" s="19">
        <f>SUM(DISPUTES_GrpOS:DISPUTES_GrpIS!N65)</f>
        <v>0</v>
      </c>
      <c r="O65" s="19">
        <f>SUM(DISPUTES_GrpOS:DISPUTES_GrpIS!O65)</f>
        <v>0</v>
      </c>
      <c r="P65" s="19">
        <f>SUM(DISPUTES_GrpOS:DISPUTES_GrpIS!P65)</f>
        <v>0</v>
      </c>
      <c r="Q65" s="19">
        <f>SUM(DISPUTES_GrpOS:DISPUTES_GrpIS!Q65)</f>
        <v>0</v>
      </c>
      <c r="R65" s="19">
        <f>SUM(DISPUTES_GrpOS:DISPUTES_GrpIS!R65)</f>
        <v>0</v>
      </c>
      <c r="S65" s="19">
        <f>SUM(DISPUTES_GrpOS:DISPUTES_GrpIS!S65)</f>
        <v>0</v>
      </c>
      <c r="T65" s="19">
        <f>SUM(DISPUTES_GrpOS:DISPUTES_GrpIS!T65)</f>
        <v>0</v>
      </c>
      <c r="U65" s="19">
        <f>SUM(DISPUTES_GrpOS:DISPUTES_GrpIS!U65)</f>
        <v>0</v>
      </c>
      <c r="V65" s="19">
        <f>SUM(DISPUTES_GrpOS:DISPUTES_GrpIS!V65)</f>
        <v>0</v>
      </c>
      <c r="W65" s="19">
        <f>SUM(DISPUTES_GrpOS:DISPUTES_GrpIS!W65)</f>
        <v>0</v>
      </c>
      <c r="X65" s="19">
        <f>SUM(DISPUTES_GrpOS:DISPUTES_GrpIS!X65)</f>
        <v>0</v>
      </c>
      <c r="Y65" s="19">
        <f>SUM(DISPUTES_GrpOS:DISPUTES_GrpIS!Y65)</f>
        <v>0</v>
      </c>
      <c r="Z65" s="19">
        <f>SUM(DISPUTES_GrpOS:DISPUTES_GrpIS!Z65)</f>
        <v>0</v>
      </c>
      <c r="AA65" s="19">
        <f>SUM(DISPUTES_GrpOS:DISPUTES_GrpIS!AA65)</f>
        <v>0</v>
      </c>
      <c r="AB65" s="19">
        <f>SUM(DISPUTES_GrpOS:DISPUTES_GrpIS!AB65)</f>
        <v>0</v>
      </c>
      <c r="AC65" s="19">
        <f>SUM(DISPUTES_GrpOS:DISPUTES_GrpIS!AC65)</f>
        <v>0</v>
      </c>
      <c r="AD65" s="19">
        <f>SUM(DISPUTES_GrpOS:DISPUTES_GrpIS!AD65)</f>
        <v>0</v>
      </c>
      <c r="AE65" s="19">
        <f>SUM(DISPUTES_GrpOS:DISPUTES_GrpIS!AE65)</f>
        <v>0</v>
      </c>
      <c r="AF65" s="19">
        <f>SUM(DISPUTES_GrpOS:DISPUTES_GrpIS!AF65)</f>
        <v>0</v>
      </c>
      <c r="AG65" s="19">
        <f>SUM(DISPUTES_GrpOS:DISPUTES_GrpIS!AG65)</f>
        <v>0</v>
      </c>
      <c r="AH65" s="19">
        <f>SUM(DISPUTES_GrpOS:DISPUTES_GrpIS!AH65)</f>
        <v>0</v>
      </c>
      <c r="AI65" s="19">
        <f>SUM(DISPUTES_GrpOS:DISPUTES_GrpIS!AI65)</f>
        <v>0</v>
      </c>
      <c r="AJ65" s="19">
        <f>SUM(DISPUTES_GrpOS:DISPUTES_GrpIS!AJ65)</f>
        <v>0</v>
      </c>
      <c r="AK65" s="19">
        <f>SUM(DISPUTES_GrpOS:DISPUTES_GrpIS!AK65)</f>
        <v>0</v>
      </c>
      <c r="AL65" s="19">
        <f>SUM(DISPUTES_GrpOS:DISPUTES_GrpIS!AL65)</f>
        <v>0</v>
      </c>
      <c r="AM65" s="19">
        <f>SUM(DISPUTES_GrpOS:DISPUTES_GrpIS!AM65)</f>
        <v>0</v>
      </c>
      <c r="AN65" s="19">
        <f>SUM(DISPUTES_GrpOS:DISPUTES_GrpIS!AN65)</f>
        <v>0</v>
      </c>
      <c r="AO65" s="19">
        <f>SUM(DISPUTES_GrpOS:DISPUTES_GrpIS!AO65)</f>
        <v>0</v>
      </c>
      <c r="AP65" s="19">
        <f>SUM(DISPUTES_GrpOS:DISPUTES_GrpIS!AP65)</f>
        <v>0</v>
      </c>
      <c r="AQ65" s="19">
        <f>SUM(DISPUTES_GrpOS:DISPUTES_GrpIS!AQ65)</f>
        <v>0</v>
      </c>
      <c r="AR65" s="19">
        <f>SUM(DISPUTES_GrpOS:DISPUTES_GrpIS!AR65)</f>
        <v>0</v>
      </c>
      <c r="AS65" s="19">
        <f>SUM(DISPUTES_GrpOS:DISPUTES_GrpIS!AS65)</f>
        <v>0</v>
      </c>
      <c r="AT65" s="19">
        <f>SUM(DISPUTES_GrpOS:DISPUTES_GrpIS!AT65)</f>
        <v>0</v>
      </c>
      <c r="AU65" s="19">
        <f>SUM(DISPUTES_GrpOS:DISPUTES_GrpIS!AU65)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19">
        <f>SUM(DISPUTES_GrpOS:DISPUTES_GrpIS!F66)</f>
        <v>0</v>
      </c>
      <c r="G66" s="19">
        <f>SUM(DISPUTES_GrpOS:DISPUTES_GrpIS!G66)</f>
        <v>0</v>
      </c>
      <c r="H66" s="19">
        <f>SUM(DISPUTES_GrpOS:DISPUTES_GrpIS!H66)</f>
        <v>0</v>
      </c>
      <c r="I66" s="19">
        <f>SUM(DISPUTES_GrpOS:DISPUTES_GrpIS!I66)</f>
        <v>0</v>
      </c>
      <c r="J66" s="19">
        <f>SUM(DISPUTES_GrpOS:DISPUTES_GrpIS!J66)</f>
        <v>0</v>
      </c>
      <c r="K66" s="19">
        <f>SUM(DISPUTES_GrpOS:DISPUTES_GrpIS!K66)</f>
        <v>0</v>
      </c>
      <c r="L66" s="19">
        <f>SUM(DISPUTES_GrpOS:DISPUTES_GrpIS!L66)</f>
        <v>0</v>
      </c>
      <c r="M66" s="19">
        <f>SUM(DISPUTES_GrpOS:DISPUTES_GrpIS!M66)</f>
        <v>0</v>
      </c>
      <c r="N66" s="19">
        <f>SUM(DISPUTES_GrpOS:DISPUTES_GrpIS!N66)</f>
        <v>0</v>
      </c>
      <c r="O66" s="19">
        <f>SUM(DISPUTES_GrpOS:DISPUTES_GrpIS!O66)</f>
        <v>0</v>
      </c>
      <c r="P66" s="19">
        <f>SUM(DISPUTES_GrpOS:DISPUTES_GrpIS!P66)</f>
        <v>0</v>
      </c>
      <c r="Q66" s="19">
        <f>SUM(DISPUTES_GrpOS:DISPUTES_GrpIS!Q66)</f>
        <v>0</v>
      </c>
      <c r="R66" s="19">
        <f>SUM(DISPUTES_GrpOS:DISPUTES_GrpIS!R66)</f>
        <v>0</v>
      </c>
      <c r="S66" s="19">
        <f>SUM(DISPUTES_GrpOS:DISPUTES_GrpIS!S66)</f>
        <v>0</v>
      </c>
      <c r="T66" s="19">
        <f>SUM(DISPUTES_GrpOS:DISPUTES_GrpIS!T66)</f>
        <v>0</v>
      </c>
      <c r="U66" s="19">
        <f>SUM(DISPUTES_GrpOS:DISPUTES_GrpIS!U66)</f>
        <v>0</v>
      </c>
      <c r="V66" s="19">
        <f>SUM(DISPUTES_GrpOS:DISPUTES_GrpIS!V66)</f>
        <v>0</v>
      </c>
      <c r="W66" s="19">
        <f>SUM(DISPUTES_GrpOS:DISPUTES_GrpIS!W66)</f>
        <v>0</v>
      </c>
      <c r="X66" s="19">
        <f>SUM(DISPUTES_GrpOS:DISPUTES_GrpIS!X66)</f>
        <v>0</v>
      </c>
      <c r="Y66" s="19">
        <f>SUM(DISPUTES_GrpOS:DISPUTES_GrpIS!Y66)</f>
        <v>0</v>
      </c>
      <c r="Z66" s="19">
        <f>SUM(DISPUTES_GrpOS:DISPUTES_GrpIS!Z66)</f>
        <v>0</v>
      </c>
      <c r="AA66" s="19">
        <f>SUM(DISPUTES_GrpOS:DISPUTES_GrpIS!AA66)</f>
        <v>0</v>
      </c>
      <c r="AB66" s="19">
        <f>SUM(DISPUTES_GrpOS:DISPUTES_GrpIS!AB66)</f>
        <v>0</v>
      </c>
      <c r="AC66" s="19">
        <f>SUM(DISPUTES_GrpOS:DISPUTES_GrpIS!AC66)</f>
        <v>0</v>
      </c>
      <c r="AD66" s="19">
        <f>SUM(DISPUTES_GrpOS:DISPUTES_GrpIS!AD66)</f>
        <v>0</v>
      </c>
      <c r="AE66" s="19">
        <f>SUM(DISPUTES_GrpOS:DISPUTES_GrpIS!AE66)</f>
        <v>0</v>
      </c>
      <c r="AF66" s="19">
        <f>SUM(DISPUTES_GrpOS:DISPUTES_GrpIS!AF66)</f>
        <v>0</v>
      </c>
      <c r="AG66" s="19">
        <f>SUM(DISPUTES_GrpOS:DISPUTES_GrpIS!AG66)</f>
        <v>0</v>
      </c>
      <c r="AH66" s="19">
        <f>SUM(DISPUTES_GrpOS:DISPUTES_GrpIS!AH66)</f>
        <v>0</v>
      </c>
      <c r="AI66" s="19">
        <f>SUM(DISPUTES_GrpOS:DISPUTES_GrpIS!AI66)</f>
        <v>0</v>
      </c>
      <c r="AJ66" s="19">
        <f>SUM(DISPUTES_GrpOS:DISPUTES_GrpIS!AJ66)</f>
        <v>0</v>
      </c>
      <c r="AK66" s="19">
        <f>SUM(DISPUTES_GrpOS:DISPUTES_GrpIS!AK66)</f>
        <v>0</v>
      </c>
      <c r="AL66" s="19">
        <f>SUM(DISPUTES_GrpOS:DISPUTES_GrpIS!AL66)</f>
        <v>0</v>
      </c>
      <c r="AM66" s="19">
        <f>SUM(DISPUTES_GrpOS:DISPUTES_GrpIS!AM66)</f>
        <v>0</v>
      </c>
      <c r="AN66" s="19">
        <f>SUM(DISPUTES_GrpOS:DISPUTES_GrpIS!AN66)</f>
        <v>0</v>
      </c>
      <c r="AO66" s="19">
        <f>SUM(DISPUTES_GrpOS:DISPUTES_GrpIS!AO66)</f>
        <v>0</v>
      </c>
      <c r="AP66" s="19">
        <f>SUM(DISPUTES_GrpOS:DISPUTES_GrpIS!AP66)</f>
        <v>0</v>
      </c>
      <c r="AQ66" s="19">
        <f>SUM(DISPUTES_GrpOS:DISPUTES_GrpIS!AQ66)</f>
        <v>0</v>
      </c>
      <c r="AR66" s="19">
        <f>SUM(DISPUTES_GrpOS:DISPUTES_GrpIS!AR66)</f>
        <v>0</v>
      </c>
      <c r="AS66" s="19">
        <f>SUM(DISPUTES_GrpOS:DISPUTES_GrpIS!AS66)</f>
        <v>0</v>
      </c>
      <c r="AT66" s="19">
        <f>SUM(DISPUTES_GrpOS:DISPUTES_GrpIS!AT66)</f>
        <v>0</v>
      </c>
      <c r="AU66" s="19">
        <f>SUM(DISPUTES_GrpOS:DISPUTES_GrpIS!AU66)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9">
        <f>SUM(DISPUTES_GrpOS:DISPUTES_GrpIS!F67)</f>
        <v>0</v>
      </c>
      <c r="G67" s="19">
        <f>SUM(DISPUTES_GrpOS:DISPUTES_GrpIS!G67)</f>
        <v>0</v>
      </c>
      <c r="H67" s="19">
        <f>SUM(DISPUTES_GrpOS:DISPUTES_GrpIS!H67)</f>
        <v>0</v>
      </c>
      <c r="I67" s="19">
        <f>SUM(DISPUTES_GrpOS:DISPUTES_GrpIS!I67)</f>
        <v>0</v>
      </c>
      <c r="J67" s="19">
        <f>SUM(DISPUTES_GrpOS:DISPUTES_GrpIS!J67)</f>
        <v>0</v>
      </c>
      <c r="K67" s="19">
        <f>SUM(DISPUTES_GrpOS:DISPUTES_GrpIS!K67)</f>
        <v>0</v>
      </c>
      <c r="L67" s="19">
        <f>SUM(DISPUTES_GrpOS:DISPUTES_GrpIS!L67)</f>
        <v>0</v>
      </c>
      <c r="M67" s="19">
        <f>SUM(DISPUTES_GrpOS:DISPUTES_GrpIS!M67)</f>
        <v>0</v>
      </c>
      <c r="N67" s="19">
        <f>SUM(DISPUTES_GrpOS:DISPUTES_GrpIS!N67)</f>
        <v>0</v>
      </c>
      <c r="O67" s="19">
        <f>SUM(DISPUTES_GrpOS:DISPUTES_GrpIS!O67)</f>
        <v>0</v>
      </c>
      <c r="P67" s="19">
        <f>SUM(DISPUTES_GrpOS:DISPUTES_GrpIS!P67)</f>
        <v>0</v>
      </c>
      <c r="Q67" s="19">
        <f>SUM(DISPUTES_GrpOS:DISPUTES_GrpIS!Q67)</f>
        <v>0</v>
      </c>
      <c r="R67" s="19">
        <f>SUM(DISPUTES_GrpOS:DISPUTES_GrpIS!R67)</f>
        <v>0</v>
      </c>
      <c r="S67" s="19">
        <f>SUM(DISPUTES_GrpOS:DISPUTES_GrpIS!S67)</f>
        <v>0</v>
      </c>
      <c r="T67" s="19">
        <f>SUM(DISPUTES_GrpOS:DISPUTES_GrpIS!T67)</f>
        <v>0</v>
      </c>
      <c r="U67" s="19">
        <f>SUM(DISPUTES_GrpOS:DISPUTES_GrpIS!U67)</f>
        <v>0</v>
      </c>
      <c r="V67" s="19">
        <f>SUM(DISPUTES_GrpOS:DISPUTES_GrpIS!V67)</f>
        <v>0</v>
      </c>
      <c r="W67" s="19">
        <f>SUM(DISPUTES_GrpOS:DISPUTES_GrpIS!W67)</f>
        <v>0</v>
      </c>
      <c r="X67" s="19">
        <f>SUM(DISPUTES_GrpOS:DISPUTES_GrpIS!X67)</f>
        <v>0</v>
      </c>
      <c r="Y67" s="19">
        <f>SUM(DISPUTES_GrpOS:DISPUTES_GrpIS!Y67)</f>
        <v>0</v>
      </c>
      <c r="Z67" s="19">
        <f>SUM(DISPUTES_GrpOS:DISPUTES_GrpIS!Z67)</f>
        <v>0</v>
      </c>
      <c r="AA67" s="19">
        <f>SUM(DISPUTES_GrpOS:DISPUTES_GrpIS!AA67)</f>
        <v>0</v>
      </c>
      <c r="AB67" s="19">
        <f>SUM(DISPUTES_GrpOS:DISPUTES_GrpIS!AB67)</f>
        <v>0</v>
      </c>
      <c r="AC67" s="19">
        <f>SUM(DISPUTES_GrpOS:DISPUTES_GrpIS!AC67)</f>
        <v>0</v>
      </c>
      <c r="AD67" s="19">
        <f>SUM(DISPUTES_GrpOS:DISPUTES_GrpIS!AD67)</f>
        <v>0</v>
      </c>
      <c r="AE67" s="19">
        <f>SUM(DISPUTES_GrpOS:DISPUTES_GrpIS!AE67)</f>
        <v>0</v>
      </c>
      <c r="AF67" s="19">
        <f>SUM(DISPUTES_GrpOS:DISPUTES_GrpIS!AF67)</f>
        <v>0</v>
      </c>
      <c r="AG67" s="19">
        <f>SUM(DISPUTES_GrpOS:DISPUTES_GrpIS!AG67)</f>
        <v>0</v>
      </c>
      <c r="AH67" s="19">
        <f>SUM(DISPUTES_GrpOS:DISPUTES_GrpIS!AH67)</f>
        <v>0</v>
      </c>
      <c r="AI67" s="19">
        <f>SUM(DISPUTES_GrpOS:DISPUTES_GrpIS!AI67)</f>
        <v>0</v>
      </c>
      <c r="AJ67" s="19">
        <f>SUM(DISPUTES_GrpOS:DISPUTES_GrpIS!AJ67)</f>
        <v>0</v>
      </c>
      <c r="AK67" s="19">
        <f>SUM(DISPUTES_GrpOS:DISPUTES_GrpIS!AK67)</f>
        <v>0</v>
      </c>
      <c r="AL67" s="19">
        <f>SUM(DISPUTES_GrpOS:DISPUTES_GrpIS!AL67)</f>
        <v>0</v>
      </c>
      <c r="AM67" s="19">
        <f>SUM(DISPUTES_GrpOS:DISPUTES_GrpIS!AM67)</f>
        <v>0</v>
      </c>
      <c r="AN67" s="19">
        <f>SUM(DISPUTES_GrpOS:DISPUTES_GrpIS!AN67)</f>
        <v>0</v>
      </c>
      <c r="AO67" s="19">
        <f>SUM(DISPUTES_GrpOS:DISPUTES_GrpIS!AO67)</f>
        <v>0</v>
      </c>
      <c r="AP67" s="19">
        <f>SUM(DISPUTES_GrpOS:DISPUTES_GrpIS!AP67)</f>
        <v>0</v>
      </c>
      <c r="AQ67" s="19">
        <f>SUM(DISPUTES_GrpOS:DISPUTES_GrpIS!AQ67)</f>
        <v>0</v>
      </c>
      <c r="AR67" s="19">
        <f>SUM(DISPUTES_GrpOS:DISPUTES_GrpIS!AR67)</f>
        <v>0</v>
      </c>
      <c r="AS67" s="19">
        <f>SUM(DISPUTES_GrpOS:DISPUTES_GrpIS!AS67)</f>
        <v>0</v>
      </c>
      <c r="AT67" s="19">
        <f>SUM(DISPUTES_GrpOS:DISPUTES_GrpIS!AT67)</f>
        <v>0</v>
      </c>
      <c r="AU67" s="19">
        <f>SUM(DISPUTES_GrpOS:DISPUTES_GrpIS!AU67)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19">
        <f>SUM(DISPUTES_GrpOS:DISPUTES_GrpIS!F68)</f>
        <v>0</v>
      </c>
      <c r="G68" s="19">
        <f>SUM(DISPUTES_GrpOS:DISPUTES_GrpIS!G68)</f>
        <v>0</v>
      </c>
      <c r="H68" s="19">
        <f>SUM(DISPUTES_GrpOS:DISPUTES_GrpIS!H68)</f>
        <v>0</v>
      </c>
      <c r="I68" s="19">
        <f>SUM(DISPUTES_GrpOS:DISPUTES_GrpIS!I68)</f>
        <v>0</v>
      </c>
      <c r="J68" s="19">
        <f>SUM(DISPUTES_GrpOS:DISPUTES_GrpIS!J68)</f>
        <v>0</v>
      </c>
      <c r="K68" s="19">
        <f>SUM(DISPUTES_GrpOS:DISPUTES_GrpIS!K68)</f>
        <v>0</v>
      </c>
      <c r="L68" s="19">
        <f>SUM(DISPUTES_GrpOS:DISPUTES_GrpIS!L68)</f>
        <v>0</v>
      </c>
      <c r="M68" s="19">
        <f>SUM(DISPUTES_GrpOS:DISPUTES_GrpIS!M68)</f>
        <v>0</v>
      </c>
      <c r="N68" s="19">
        <f>SUM(DISPUTES_GrpOS:DISPUTES_GrpIS!N68)</f>
        <v>0</v>
      </c>
      <c r="O68" s="19">
        <f>SUM(DISPUTES_GrpOS:DISPUTES_GrpIS!O68)</f>
        <v>0</v>
      </c>
      <c r="P68" s="19">
        <f>SUM(DISPUTES_GrpOS:DISPUTES_GrpIS!P68)</f>
        <v>0</v>
      </c>
      <c r="Q68" s="19">
        <f>SUM(DISPUTES_GrpOS:DISPUTES_GrpIS!Q68)</f>
        <v>0</v>
      </c>
      <c r="R68" s="19">
        <f>SUM(DISPUTES_GrpOS:DISPUTES_GrpIS!R68)</f>
        <v>0</v>
      </c>
      <c r="S68" s="19">
        <f>SUM(DISPUTES_GrpOS:DISPUTES_GrpIS!S68)</f>
        <v>0</v>
      </c>
      <c r="T68" s="19">
        <f>SUM(DISPUTES_GrpOS:DISPUTES_GrpIS!T68)</f>
        <v>0</v>
      </c>
      <c r="U68" s="19">
        <f>SUM(DISPUTES_GrpOS:DISPUTES_GrpIS!U68)</f>
        <v>0</v>
      </c>
      <c r="V68" s="19">
        <f>SUM(DISPUTES_GrpOS:DISPUTES_GrpIS!V68)</f>
        <v>0</v>
      </c>
      <c r="W68" s="19">
        <f>SUM(DISPUTES_GrpOS:DISPUTES_GrpIS!W68)</f>
        <v>0</v>
      </c>
      <c r="X68" s="19">
        <f>SUM(DISPUTES_GrpOS:DISPUTES_GrpIS!X68)</f>
        <v>0</v>
      </c>
      <c r="Y68" s="19">
        <f>SUM(DISPUTES_GrpOS:DISPUTES_GrpIS!Y68)</f>
        <v>0</v>
      </c>
      <c r="Z68" s="19">
        <f>SUM(DISPUTES_GrpOS:DISPUTES_GrpIS!Z68)</f>
        <v>0</v>
      </c>
      <c r="AA68" s="19">
        <f>SUM(DISPUTES_GrpOS:DISPUTES_GrpIS!AA68)</f>
        <v>0</v>
      </c>
      <c r="AB68" s="19">
        <f>SUM(DISPUTES_GrpOS:DISPUTES_GrpIS!AB68)</f>
        <v>0</v>
      </c>
      <c r="AC68" s="19">
        <f>SUM(DISPUTES_GrpOS:DISPUTES_GrpIS!AC68)</f>
        <v>0</v>
      </c>
      <c r="AD68" s="19">
        <f>SUM(DISPUTES_GrpOS:DISPUTES_GrpIS!AD68)</f>
        <v>0</v>
      </c>
      <c r="AE68" s="19">
        <f>SUM(DISPUTES_GrpOS:DISPUTES_GrpIS!AE68)</f>
        <v>0</v>
      </c>
      <c r="AF68" s="19">
        <f>SUM(DISPUTES_GrpOS:DISPUTES_GrpIS!AF68)</f>
        <v>0</v>
      </c>
      <c r="AG68" s="19">
        <f>SUM(DISPUTES_GrpOS:DISPUTES_GrpIS!AG68)</f>
        <v>0</v>
      </c>
      <c r="AH68" s="19">
        <f>SUM(DISPUTES_GrpOS:DISPUTES_GrpIS!AH68)</f>
        <v>0</v>
      </c>
      <c r="AI68" s="19">
        <f>SUM(DISPUTES_GrpOS:DISPUTES_GrpIS!AI68)</f>
        <v>0</v>
      </c>
      <c r="AJ68" s="19">
        <f>SUM(DISPUTES_GrpOS:DISPUTES_GrpIS!AJ68)</f>
        <v>0</v>
      </c>
      <c r="AK68" s="19">
        <f>SUM(DISPUTES_GrpOS:DISPUTES_GrpIS!AK68)</f>
        <v>0</v>
      </c>
      <c r="AL68" s="19">
        <f>SUM(DISPUTES_GrpOS:DISPUTES_GrpIS!AL68)</f>
        <v>0</v>
      </c>
      <c r="AM68" s="19">
        <f>SUM(DISPUTES_GrpOS:DISPUTES_GrpIS!AM68)</f>
        <v>0</v>
      </c>
      <c r="AN68" s="19">
        <f>SUM(DISPUTES_GrpOS:DISPUTES_GrpIS!AN68)</f>
        <v>0</v>
      </c>
      <c r="AO68" s="19">
        <f>SUM(DISPUTES_GrpOS:DISPUTES_GrpIS!AO68)</f>
        <v>0</v>
      </c>
      <c r="AP68" s="19">
        <f>SUM(DISPUTES_GrpOS:DISPUTES_GrpIS!AP68)</f>
        <v>0</v>
      </c>
      <c r="AQ68" s="19">
        <f>SUM(DISPUTES_GrpOS:DISPUTES_GrpIS!AQ68)</f>
        <v>0</v>
      </c>
      <c r="AR68" s="19">
        <f>SUM(DISPUTES_GrpOS:DISPUTES_GrpIS!AR68)</f>
        <v>0</v>
      </c>
      <c r="AS68" s="19">
        <f>SUM(DISPUTES_GrpOS:DISPUTES_GrpIS!AS68)</f>
        <v>0</v>
      </c>
      <c r="AT68" s="19">
        <f>SUM(DISPUTES_GrpOS:DISPUTES_GrpIS!AT68)</f>
        <v>0</v>
      </c>
      <c r="AU68" s="19">
        <f>SUM(DISPUTES_GrpOS:DISPUTES_GrpIS!AU68)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19">
        <f>SUM(DISPUTES_GrpOS:DISPUTES_GrpIS!F69)</f>
        <v>0</v>
      </c>
      <c r="G69" s="19">
        <f>SUM(DISPUTES_GrpOS:DISPUTES_GrpIS!G69)</f>
        <v>0</v>
      </c>
      <c r="H69" s="19">
        <f>SUM(DISPUTES_GrpOS:DISPUTES_GrpIS!H69)</f>
        <v>0</v>
      </c>
      <c r="I69" s="19">
        <f>SUM(DISPUTES_GrpOS:DISPUTES_GrpIS!I69)</f>
        <v>0</v>
      </c>
      <c r="J69" s="19">
        <f>SUM(DISPUTES_GrpOS:DISPUTES_GrpIS!J69)</f>
        <v>0</v>
      </c>
      <c r="K69" s="19">
        <f>SUM(DISPUTES_GrpOS:DISPUTES_GrpIS!K69)</f>
        <v>0</v>
      </c>
      <c r="L69" s="19">
        <f>SUM(DISPUTES_GrpOS:DISPUTES_GrpIS!L69)</f>
        <v>0</v>
      </c>
      <c r="M69" s="19">
        <f>SUM(DISPUTES_GrpOS:DISPUTES_GrpIS!M69)</f>
        <v>0</v>
      </c>
      <c r="N69" s="19">
        <f>SUM(DISPUTES_GrpOS:DISPUTES_GrpIS!N69)</f>
        <v>0</v>
      </c>
      <c r="O69" s="19">
        <f>SUM(DISPUTES_GrpOS:DISPUTES_GrpIS!O69)</f>
        <v>0</v>
      </c>
      <c r="P69" s="19">
        <f>SUM(DISPUTES_GrpOS:DISPUTES_GrpIS!P69)</f>
        <v>0</v>
      </c>
      <c r="Q69" s="19">
        <f>SUM(DISPUTES_GrpOS:DISPUTES_GrpIS!Q69)</f>
        <v>0</v>
      </c>
      <c r="R69" s="19">
        <f>SUM(DISPUTES_GrpOS:DISPUTES_GrpIS!R69)</f>
        <v>0</v>
      </c>
      <c r="S69" s="19">
        <f>SUM(DISPUTES_GrpOS:DISPUTES_GrpIS!S69)</f>
        <v>0</v>
      </c>
      <c r="T69" s="19">
        <f>SUM(DISPUTES_GrpOS:DISPUTES_GrpIS!T69)</f>
        <v>0</v>
      </c>
      <c r="U69" s="19">
        <f>SUM(DISPUTES_GrpOS:DISPUTES_GrpIS!U69)</f>
        <v>0</v>
      </c>
      <c r="V69" s="19">
        <f>SUM(DISPUTES_GrpOS:DISPUTES_GrpIS!V69)</f>
        <v>0</v>
      </c>
      <c r="W69" s="19">
        <f>SUM(DISPUTES_GrpOS:DISPUTES_GrpIS!W69)</f>
        <v>0</v>
      </c>
      <c r="X69" s="19">
        <f>SUM(DISPUTES_GrpOS:DISPUTES_GrpIS!X69)</f>
        <v>0</v>
      </c>
      <c r="Y69" s="19">
        <f>SUM(DISPUTES_GrpOS:DISPUTES_GrpIS!Y69)</f>
        <v>0</v>
      </c>
      <c r="Z69" s="19">
        <f>SUM(DISPUTES_GrpOS:DISPUTES_GrpIS!Z69)</f>
        <v>0</v>
      </c>
      <c r="AA69" s="19">
        <f>SUM(DISPUTES_GrpOS:DISPUTES_GrpIS!AA69)</f>
        <v>0</v>
      </c>
      <c r="AB69" s="19">
        <f>SUM(DISPUTES_GrpOS:DISPUTES_GrpIS!AB69)</f>
        <v>0</v>
      </c>
      <c r="AC69" s="19">
        <f>SUM(DISPUTES_GrpOS:DISPUTES_GrpIS!AC69)</f>
        <v>0</v>
      </c>
      <c r="AD69" s="19">
        <f>SUM(DISPUTES_GrpOS:DISPUTES_GrpIS!AD69)</f>
        <v>0</v>
      </c>
      <c r="AE69" s="19">
        <f>SUM(DISPUTES_GrpOS:DISPUTES_GrpIS!AE69)</f>
        <v>0</v>
      </c>
      <c r="AF69" s="19">
        <f>SUM(DISPUTES_GrpOS:DISPUTES_GrpIS!AF69)</f>
        <v>0</v>
      </c>
      <c r="AG69" s="19">
        <f>SUM(DISPUTES_GrpOS:DISPUTES_GrpIS!AG69)</f>
        <v>0</v>
      </c>
      <c r="AH69" s="19">
        <f>SUM(DISPUTES_GrpOS:DISPUTES_GrpIS!AH69)</f>
        <v>0</v>
      </c>
      <c r="AI69" s="19">
        <f>SUM(DISPUTES_GrpOS:DISPUTES_GrpIS!AI69)</f>
        <v>0</v>
      </c>
      <c r="AJ69" s="19">
        <f>SUM(DISPUTES_GrpOS:DISPUTES_GrpIS!AJ69)</f>
        <v>0</v>
      </c>
      <c r="AK69" s="19">
        <f>SUM(DISPUTES_GrpOS:DISPUTES_GrpIS!AK69)</f>
        <v>0</v>
      </c>
      <c r="AL69" s="19">
        <f>SUM(DISPUTES_GrpOS:DISPUTES_GrpIS!AL69)</f>
        <v>0</v>
      </c>
      <c r="AM69" s="19">
        <f>SUM(DISPUTES_GrpOS:DISPUTES_GrpIS!AM69)</f>
        <v>0</v>
      </c>
      <c r="AN69" s="19">
        <f>SUM(DISPUTES_GrpOS:DISPUTES_GrpIS!AN69)</f>
        <v>0</v>
      </c>
      <c r="AO69" s="19">
        <f>SUM(DISPUTES_GrpOS:DISPUTES_GrpIS!AO69)</f>
        <v>0</v>
      </c>
      <c r="AP69" s="19">
        <f>SUM(DISPUTES_GrpOS:DISPUTES_GrpIS!AP69)</f>
        <v>0</v>
      </c>
      <c r="AQ69" s="19">
        <f>SUM(DISPUTES_GrpOS:DISPUTES_GrpIS!AQ69)</f>
        <v>0</v>
      </c>
      <c r="AR69" s="19">
        <f>SUM(DISPUTES_GrpOS:DISPUTES_GrpIS!AR69)</f>
        <v>0</v>
      </c>
      <c r="AS69" s="19">
        <f>SUM(DISPUTES_GrpOS:DISPUTES_GrpIS!AS69)</f>
        <v>0</v>
      </c>
      <c r="AT69" s="19">
        <f>SUM(DISPUTES_GrpOS:DISPUTES_GrpIS!AT69)</f>
        <v>0</v>
      </c>
      <c r="AU69" s="19">
        <f>SUM(DISPUTES_GrpOS:DISPUTES_GrpIS!AU69)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19">
        <f>SUM(DISPUTES_GrpOS:DISPUTES_GrpIS!F70)</f>
        <v>0</v>
      </c>
      <c r="G70" s="19">
        <f>SUM(DISPUTES_GrpOS:DISPUTES_GrpIS!G70)</f>
        <v>0</v>
      </c>
      <c r="H70" s="19">
        <f>SUM(DISPUTES_GrpOS:DISPUTES_GrpIS!H70)</f>
        <v>0</v>
      </c>
      <c r="I70" s="19">
        <f>SUM(DISPUTES_GrpOS:DISPUTES_GrpIS!I70)</f>
        <v>0</v>
      </c>
      <c r="J70" s="19">
        <f>SUM(DISPUTES_GrpOS:DISPUTES_GrpIS!J70)</f>
        <v>0</v>
      </c>
      <c r="K70" s="19">
        <f>SUM(DISPUTES_GrpOS:DISPUTES_GrpIS!K70)</f>
        <v>0</v>
      </c>
      <c r="L70" s="19">
        <f>SUM(DISPUTES_GrpOS:DISPUTES_GrpIS!L70)</f>
        <v>0</v>
      </c>
      <c r="M70" s="19">
        <f>SUM(DISPUTES_GrpOS:DISPUTES_GrpIS!M70)</f>
        <v>0</v>
      </c>
      <c r="N70" s="19">
        <f>SUM(DISPUTES_GrpOS:DISPUTES_GrpIS!N70)</f>
        <v>0</v>
      </c>
      <c r="O70" s="19">
        <f>SUM(DISPUTES_GrpOS:DISPUTES_GrpIS!O70)</f>
        <v>0</v>
      </c>
      <c r="P70" s="19">
        <f>SUM(DISPUTES_GrpOS:DISPUTES_GrpIS!P70)</f>
        <v>0</v>
      </c>
      <c r="Q70" s="19">
        <f>SUM(DISPUTES_GrpOS:DISPUTES_GrpIS!Q70)</f>
        <v>0</v>
      </c>
      <c r="R70" s="19">
        <f>SUM(DISPUTES_GrpOS:DISPUTES_GrpIS!R70)</f>
        <v>0</v>
      </c>
      <c r="S70" s="19">
        <f>SUM(DISPUTES_GrpOS:DISPUTES_GrpIS!S70)</f>
        <v>0</v>
      </c>
      <c r="T70" s="19">
        <f>SUM(DISPUTES_GrpOS:DISPUTES_GrpIS!T70)</f>
        <v>0</v>
      </c>
      <c r="U70" s="19">
        <f>SUM(DISPUTES_GrpOS:DISPUTES_GrpIS!U70)</f>
        <v>0</v>
      </c>
      <c r="V70" s="19">
        <f>SUM(DISPUTES_GrpOS:DISPUTES_GrpIS!V70)</f>
        <v>0</v>
      </c>
      <c r="W70" s="19">
        <f>SUM(DISPUTES_GrpOS:DISPUTES_GrpIS!W70)</f>
        <v>0</v>
      </c>
      <c r="X70" s="19">
        <f>SUM(DISPUTES_GrpOS:DISPUTES_GrpIS!X70)</f>
        <v>0</v>
      </c>
      <c r="Y70" s="19">
        <f>SUM(DISPUTES_GrpOS:DISPUTES_GrpIS!Y70)</f>
        <v>0</v>
      </c>
      <c r="Z70" s="19">
        <f>SUM(DISPUTES_GrpOS:DISPUTES_GrpIS!Z70)</f>
        <v>0</v>
      </c>
      <c r="AA70" s="19">
        <f>SUM(DISPUTES_GrpOS:DISPUTES_GrpIS!AA70)</f>
        <v>0</v>
      </c>
      <c r="AB70" s="19">
        <f>SUM(DISPUTES_GrpOS:DISPUTES_GrpIS!AB70)</f>
        <v>0</v>
      </c>
      <c r="AC70" s="19">
        <f>SUM(DISPUTES_GrpOS:DISPUTES_GrpIS!AC70)</f>
        <v>0</v>
      </c>
      <c r="AD70" s="19">
        <f>SUM(DISPUTES_GrpOS:DISPUTES_GrpIS!AD70)</f>
        <v>0</v>
      </c>
      <c r="AE70" s="19">
        <f>SUM(DISPUTES_GrpOS:DISPUTES_GrpIS!AE70)</f>
        <v>0</v>
      </c>
      <c r="AF70" s="19">
        <f>SUM(DISPUTES_GrpOS:DISPUTES_GrpIS!AF70)</f>
        <v>0</v>
      </c>
      <c r="AG70" s="19">
        <f>SUM(DISPUTES_GrpOS:DISPUTES_GrpIS!AG70)</f>
        <v>0</v>
      </c>
      <c r="AH70" s="19">
        <f>SUM(DISPUTES_GrpOS:DISPUTES_GrpIS!AH70)</f>
        <v>0</v>
      </c>
      <c r="AI70" s="19">
        <f>SUM(DISPUTES_GrpOS:DISPUTES_GrpIS!AI70)</f>
        <v>0</v>
      </c>
      <c r="AJ70" s="19">
        <f>SUM(DISPUTES_GrpOS:DISPUTES_GrpIS!AJ70)</f>
        <v>0</v>
      </c>
      <c r="AK70" s="19">
        <f>SUM(DISPUTES_GrpOS:DISPUTES_GrpIS!AK70)</f>
        <v>0</v>
      </c>
      <c r="AL70" s="19">
        <f>SUM(DISPUTES_GrpOS:DISPUTES_GrpIS!AL70)</f>
        <v>0</v>
      </c>
      <c r="AM70" s="19">
        <f>SUM(DISPUTES_GrpOS:DISPUTES_GrpIS!AM70)</f>
        <v>0</v>
      </c>
      <c r="AN70" s="19">
        <f>SUM(DISPUTES_GrpOS:DISPUTES_GrpIS!AN70)</f>
        <v>0</v>
      </c>
      <c r="AO70" s="19">
        <f>SUM(DISPUTES_GrpOS:DISPUTES_GrpIS!AO70)</f>
        <v>0</v>
      </c>
      <c r="AP70" s="19">
        <f>SUM(DISPUTES_GrpOS:DISPUTES_GrpIS!AP70)</f>
        <v>0</v>
      </c>
      <c r="AQ70" s="19">
        <f>SUM(DISPUTES_GrpOS:DISPUTES_GrpIS!AQ70)</f>
        <v>0</v>
      </c>
      <c r="AR70" s="19">
        <f>SUM(DISPUTES_GrpOS:DISPUTES_GrpIS!AR70)</f>
        <v>0</v>
      </c>
      <c r="AS70" s="19">
        <f>SUM(DISPUTES_GrpOS:DISPUTES_GrpIS!AS70)</f>
        <v>0</v>
      </c>
      <c r="AT70" s="19">
        <f>SUM(DISPUTES_GrpOS:DISPUTES_GrpIS!AT70)</f>
        <v>0</v>
      </c>
      <c r="AU70" s="19">
        <f>SUM(DISPUTES_GrpOS:DISPUTES_GrpIS!AU70)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19">
        <f>SUM(DISPUTES_GrpOS:DISPUTES_GrpIS!F72)</f>
        <v>0</v>
      </c>
      <c r="G72" s="19">
        <f>SUM(DISPUTES_GrpOS:DISPUTES_GrpIS!G72)</f>
        <v>0</v>
      </c>
      <c r="H72" s="19">
        <f>SUM(DISPUTES_GrpOS:DISPUTES_GrpIS!H72)</f>
        <v>0</v>
      </c>
      <c r="I72" s="19">
        <f>SUM(DISPUTES_GrpOS:DISPUTES_GrpIS!I72)</f>
        <v>0</v>
      </c>
      <c r="J72" s="19">
        <f>SUM(DISPUTES_GrpOS:DISPUTES_GrpIS!J72)</f>
        <v>0</v>
      </c>
      <c r="K72" s="19">
        <f>SUM(DISPUTES_GrpOS:DISPUTES_GrpIS!K72)</f>
        <v>0</v>
      </c>
      <c r="L72" s="19">
        <f>SUM(DISPUTES_GrpOS:DISPUTES_GrpIS!L72)</f>
        <v>0</v>
      </c>
      <c r="M72" s="19">
        <f>SUM(DISPUTES_GrpOS:DISPUTES_GrpIS!M72)</f>
        <v>0</v>
      </c>
      <c r="N72" s="19">
        <f>SUM(DISPUTES_GrpOS:DISPUTES_GrpIS!N72)</f>
        <v>0</v>
      </c>
      <c r="O72" s="19">
        <f>SUM(DISPUTES_GrpOS:DISPUTES_GrpIS!O72)</f>
        <v>0</v>
      </c>
      <c r="P72" s="19">
        <f>SUM(DISPUTES_GrpOS:DISPUTES_GrpIS!P72)</f>
        <v>0</v>
      </c>
      <c r="Q72" s="19">
        <f>SUM(DISPUTES_GrpOS:DISPUTES_GrpIS!Q72)</f>
        <v>0</v>
      </c>
      <c r="R72" s="19">
        <f>SUM(DISPUTES_GrpOS:DISPUTES_GrpIS!R72)</f>
        <v>0</v>
      </c>
      <c r="S72" s="19">
        <f>SUM(DISPUTES_GrpOS:DISPUTES_GrpIS!S72)</f>
        <v>0</v>
      </c>
      <c r="T72" s="19">
        <f>SUM(DISPUTES_GrpOS:DISPUTES_GrpIS!T72)</f>
        <v>0</v>
      </c>
      <c r="U72" s="19">
        <f>SUM(DISPUTES_GrpOS:DISPUTES_GrpIS!U72)</f>
        <v>0</v>
      </c>
      <c r="V72" s="19">
        <f>SUM(DISPUTES_GrpOS:DISPUTES_GrpIS!V72)</f>
        <v>0</v>
      </c>
      <c r="W72" s="19">
        <f>SUM(DISPUTES_GrpOS:DISPUTES_GrpIS!W72)</f>
        <v>0</v>
      </c>
      <c r="X72" s="19">
        <f>SUM(DISPUTES_GrpOS:DISPUTES_GrpIS!X72)</f>
        <v>0</v>
      </c>
      <c r="Y72" s="19">
        <f>SUM(DISPUTES_GrpOS:DISPUTES_GrpIS!Y72)</f>
        <v>0</v>
      </c>
      <c r="Z72" s="19">
        <f>SUM(DISPUTES_GrpOS:DISPUTES_GrpIS!Z72)</f>
        <v>0</v>
      </c>
      <c r="AA72" s="19">
        <f>SUM(DISPUTES_GrpOS:DISPUTES_GrpIS!AA72)</f>
        <v>0</v>
      </c>
      <c r="AB72" s="19">
        <f>SUM(DISPUTES_GrpOS:DISPUTES_GrpIS!AB72)</f>
        <v>0</v>
      </c>
      <c r="AC72" s="19">
        <f>SUM(DISPUTES_GrpOS:DISPUTES_GrpIS!AC72)</f>
        <v>0</v>
      </c>
      <c r="AD72" s="19">
        <f>SUM(DISPUTES_GrpOS:DISPUTES_GrpIS!AD72)</f>
        <v>0</v>
      </c>
      <c r="AE72" s="19">
        <f>SUM(DISPUTES_GrpOS:DISPUTES_GrpIS!AE72)</f>
        <v>0</v>
      </c>
      <c r="AF72" s="19">
        <f>SUM(DISPUTES_GrpOS:DISPUTES_GrpIS!AF72)</f>
        <v>0</v>
      </c>
      <c r="AG72" s="19">
        <f>SUM(DISPUTES_GrpOS:DISPUTES_GrpIS!AG72)</f>
        <v>0</v>
      </c>
      <c r="AH72" s="19">
        <f>SUM(DISPUTES_GrpOS:DISPUTES_GrpIS!AH72)</f>
        <v>0</v>
      </c>
      <c r="AI72" s="19">
        <f>SUM(DISPUTES_GrpOS:DISPUTES_GrpIS!AI72)</f>
        <v>0</v>
      </c>
      <c r="AJ72" s="19">
        <f>SUM(DISPUTES_GrpOS:DISPUTES_GrpIS!AJ72)</f>
        <v>0</v>
      </c>
      <c r="AK72" s="19">
        <f>SUM(DISPUTES_GrpOS:DISPUTES_GrpIS!AK72)</f>
        <v>0</v>
      </c>
      <c r="AL72" s="19">
        <f>SUM(DISPUTES_GrpOS:DISPUTES_GrpIS!AL72)</f>
        <v>0</v>
      </c>
      <c r="AM72" s="19">
        <f>SUM(DISPUTES_GrpOS:DISPUTES_GrpIS!AM72)</f>
        <v>0</v>
      </c>
      <c r="AN72" s="19">
        <f>SUM(DISPUTES_GrpOS:DISPUTES_GrpIS!AN72)</f>
        <v>0</v>
      </c>
      <c r="AO72" s="19">
        <f>SUM(DISPUTES_GrpOS:DISPUTES_GrpIS!AO72)</f>
        <v>0</v>
      </c>
      <c r="AP72" s="19">
        <f>SUM(DISPUTES_GrpOS:DISPUTES_GrpIS!AP72)</f>
        <v>0</v>
      </c>
      <c r="AQ72" s="19">
        <f>SUM(DISPUTES_GrpOS:DISPUTES_GrpIS!AQ72)</f>
        <v>0</v>
      </c>
      <c r="AR72" s="19">
        <f>SUM(DISPUTES_GrpOS:DISPUTES_GrpIS!AR72)</f>
        <v>0</v>
      </c>
      <c r="AS72" s="19">
        <f>SUM(DISPUTES_GrpOS:DISPUTES_GrpIS!AS72)</f>
        <v>0</v>
      </c>
      <c r="AT72" s="19">
        <f>SUM(DISPUTES_GrpOS:DISPUTES_GrpIS!AT72)</f>
        <v>0</v>
      </c>
      <c r="AU72" s="19">
        <f>SUM(DISPUTES_GrpOS:DISPUTES_GrpIS!AU72)</f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>SUM(DISPUTES_GrpOS:DISPUTES_GrpIS!F74)</f>
        <v>0</v>
      </c>
      <c r="G74" s="52">
        <f>SUM(DISPUTES_GrpOS:DISPUTES_GrpIS!G74)</f>
        <v>0</v>
      </c>
      <c r="H74" s="52">
        <f>SUM(DISPUTES_GrpOS:DISPUTES_GrpIS!H74)</f>
        <v>0</v>
      </c>
      <c r="I74" s="52">
        <f>SUM(DISPUTES_GrpOS:DISPUTES_GrpIS!I74)</f>
        <v>0</v>
      </c>
      <c r="J74" s="52">
        <f>SUM(DISPUTES_GrpOS:DISPUTES_GrpIS!J74)</f>
        <v>0</v>
      </c>
      <c r="K74" s="52">
        <f>SUM(DISPUTES_GrpOS:DISPUTES_GrpIS!K74)</f>
        <v>0</v>
      </c>
      <c r="L74" s="52">
        <f>SUM(DISPUTES_GrpOS:DISPUTES_GrpIS!L74)</f>
        <v>0</v>
      </c>
      <c r="M74" s="52">
        <f>SUM(DISPUTES_GrpOS:DISPUTES_GrpIS!M74)</f>
        <v>0</v>
      </c>
      <c r="N74" s="52">
        <f>SUM(DISPUTES_GrpOS:DISPUTES_GrpIS!N74)</f>
        <v>0</v>
      </c>
      <c r="O74" s="52">
        <f>SUM(DISPUTES_GrpOS:DISPUTES_GrpIS!O74)</f>
        <v>0</v>
      </c>
      <c r="P74" s="52">
        <f>SUM(DISPUTES_GrpOS:DISPUTES_GrpIS!P74)</f>
        <v>0</v>
      </c>
      <c r="Q74" s="52">
        <f>SUM(DISPUTES_GrpOS:DISPUTES_GrpIS!Q74)</f>
        <v>0</v>
      </c>
      <c r="R74" s="52">
        <f>SUM(DISPUTES_GrpOS:DISPUTES_GrpIS!R74)</f>
        <v>0</v>
      </c>
      <c r="S74" s="52">
        <f>SUM(DISPUTES_GrpOS:DISPUTES_GrpIS!S74)</f>
        <v>0</v>
      </c>
      <c r="T74" s="52">
        <f>SUM(DISPUTES_GrpOS:DISPUTES_GrpIS!T74)</f>
        <v>0</v>
      </c>
      <c r="U74" s="52">
        <f>SUM(DISPUTES_GrpOS:DISPUTES_GrpIS!U74)</f>
        <v>0</v>
      </c>
      <c r="V74" s="52">
        <f>SUM(DISPUTES_GrpOS:DISPUTES_GrpIS!V74)</f>
        <v>0</v>
      </c>
      <c r="W74" s="52">
        <f>SUM(DISPUTES_GrpOS:DISPUTES_GrpIS!W74)</f>
        <v>0</v>
      </c>
      <c r="X74" s="52">
        <f>SUM(DISPUTES_GrpOS:DISPUTES_GrpIS!X74)</f>
        <v>0</v>
      </c>
      <c r="Y74" s="52">
        <f>SUM(DISPUTES_GrpOS:DISPUTES_GrpIS!Y74)</f>
        <v>0</v>
      </c>
      <c r="Z74" s="52">
        <f>SUM(DISPUTES_GrpOS:DISPUTES_GrpIS!Z74)</f>
        <v>0</v>
      </c>
      <c r="AA74" s="52">
        <f>SUM(DISPUTES_GrpOS:DISPUTES_GrpIS!AA74)</f>
        <v>0</v>
      </c>
      <c r="AB74" s="52">
        <f>SUM(DISPUTES_GrpOS:DISPUTES_GrpIS!AB74)</f>
        <v>0</v>
      </c>
      <c r="AC74" s="52">
        <f>SUM(DISPUTES_GrpOS:DISPUTES_GrpIS!AC74)</f>
        <v>0</v>
      </c>
      <c r="AD74" s="52">
        <f>SUM(DISPUTES_GrpOS:DISPUTES_GrpIS!AD74)</f>
        <v>0</v>
      </c>
      <c r="AE74" s="52">
        <f>SUM(DISPUTES_GrpOS:DISPUTES_GrpIS!AE74)</f>
        <v>0</v>
      </c>
      <c r="AF74" s="52">
        <f>SUM(DISPUTES_GrpOS:DISPUTES_GrpIS!AF74)</f>
        <v>0</v>
      </c>
      <c r="AG74" s="52">
        <f>SUM(DISPUTES_GrpOS:DISPUTES_GrpIS!AG74)</f>
        <v>0</v>
      </c>
      <c r="AH74" s="52">
        <f>SUM(DISPUTES_GrpOS:DISPUTES_GrpIS!AH74)</f>
        <v>0</v>
      </c>
      <c r="AI74" s="52">
        <f>SUM(DISPUTES_GrpOS:DISPUTES_GrpIS!AI74)</f>
        <v>0</v>
      </c>
      <c r="AJ74" s="52">
        <f>SUM(DISPUTES_GrpOS:DISPUTES_GrpIS!AJ74)</f>
        <v>0</v>
      </c>
      <c r="AK74" s="52">
        <f>SUM(DISPUTES_GrpOS:DISPUTES_GrpIS!AK74)</f>
        <v>0</v>
      </c>
      <c r="AL74" s="52">
        <f>SUM(DISPUTES_GrpOS:DISPUTES_GrpIS!AL74)</f>
        <v>0</v>
      </c>
      <c r="AM74" s="52">
        <f>SUM(DISPUTES_GrpOS:DISPUTES_GrpIS!AM74)</f>
        <v>0</v>
      </c>
      <c r="AN74" s="52">
        <f>SUM(DISPUTES_GrpOS:DISPUTES_GrpIS!AN74)</f>
        <v>0</v>
      </c>
      <c r="AO74" s="52">
        <f>SUM(DISPUTES_GrpOS:DISPUTES_GrpIS!AO74)</f>
        <v>0</v>
      </c>
      <c r="AP74" s="52">
        <f>SUM(DISPUTES_GrpOS:DISPUTES_GrpIS!AP74)</f>
        <v>0</v>
      </c>
      <c r="AQ74" s="52">
        <f>SUM(DISPUTES_GrpOS:DISPUTES_GrpIS!AQ74)</f>
        <v>0</v>
      </c>
      <c r="AR74" s="52">
        <f>SUM(DISPUTES_GrpOS:DISPUTES_GrpIS!AR74)</f>
        <v>0</v>
      </c>
      <c r="AS74" s="52">
        <f>SUM(DISPUTES_GrpOS:DISPUTES_GrpIS!AS74)</f>
        <v>0</v>
      </c>
      <c r="AT74" s="52">
        <f>SUM(DISPUTES_GrpOS:DISPUTES_GrpIS!AT74)</f>
        <v>0</v>
      </c>
      <c r="AU74" s="52">
        <f>SUM(DISPUTES_GrpOS:DISPUTES_GrpIS!AU74)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9">
        <f>SUM(DISPUTES_GrpOS:DISPUTES_GrpIS!F78)</f>
        <v>0</v>
      </c>
      <c r="G78" s="19">
        <f>SUM(DISPUTES_GrpOS:DISPUTES_GrpIS!G78)</f>
        <v>0</v>
      </c>
      <c r="H78" s="19">
        <f>SUM(DISPUTES_GrpOS:DISPUTES_GrpIS!H78)</f>
        <v>0</v>
      </c>
      <c r="I78" s="19">
        <f>SUM(DISPUTES_GrpOS:DISPUTES_GrpIS!I78)</f>
        <v>0</v>
      </c>
      <c r="J78" s="19">
        <f>SUM(DISPUTES_GrpOS:DISPUTES_GrpIS!J78)</f>
        <v>0</v>
      </c>
      <c r="K78" s="19">
        <f>SUM(DISPUTES_GrpOS:DISPUTES_GrpIS!K78)</f>
        <v>0</v>
      </c>
      <c r="L78" s="19">
        <f>SUM(DISPUTES_GrpOS:DISPUTES_GrpIS!L78)</f>
        <v>0</v>
      </c>
      <c r="M78" s="19">
        <f>SUM(DISPUTES_GrpOS:DISPUTES_GrpIS!M78)</f>
        <v>0</v>
      </c>
      <c r="N78" s="19">
        <f>SUM(DISPUTES_GrpOS:DISPUTES_GrpIS!N78)</f>
        <v>0</v>
      </c>
      <c r="O78" s="19">
        <f>SUM(DISPUTES_GrpOS:DISPUTES_GrpIS!O78)</f>
        <v>0</v>
      </c>
      <c r="P78" s="19">
        <f>SUM(DISPUTES_GrpOS:DISPUTES_GrpIS!P78)</f>
        <v>0</v>
      </c>
      <c r="Q78" s="19">
        <f>SUM(DISPUTES_GrpOS:DISPUTES_GrpIS!Q78)</f>
        <v>0</v>
      </c>
      <c r="R78" s="19">
        <f>SUM(DISPUTES_GrpOS:DISPUTES_GrpIS!R78)</f>
        <v>0</v>
      </c>
      <c r="S78" s="19">
        <f>SUM(DISPUTES_GrpOS:DISPUTES_GrpIS!S78)</f>
        <v>0</v>
      </c>
      <c r="T78" s="19">
        <f>SUM(DISPUTES_GrpOS:DISPUTES_GrpIS!T78)</f>
        <v>0</v>
      </c>
      <c r="U78" s="19">
        <f>SUM(DISPUTES_GrpOS:DISPUTES_GrpIS!U78)</f>
        <v>0</v>
      </c>
      <c r="V78" s="19">
        <f>SUM(DISPUTES_GrpOS:DISPUTES_GrpIS!V78)</f>
        <v>0</v>
      </c>
      <c r="W78" s="19">
        <f>SUM(DISPUTES_GrpOS:DISPUTES_GrpIS!W78)</f>
        <v>0</v>
      </c>
      <c r="X78" s="19">
        <f>SUM(DISPUTES_GrpOS:DISPUTES_GrpIS!X78)</f>
        <v>0</v>
      </c>
      <c r="Y78" s="19">
        <f>SUM(DISPUTES_GrpOS:DISPUTES_GrpIS!Y78)</f>
        <v>0</v>
      </c>
      <c r="Z78" s="19">
        <f>SUM(DISPUTES_GrpOS:DISPUTES_GrpIS!Z78)</f>
        <v>0</v>
      </c>
      <c r="AA78" s="19">
        <f>SUM(DISPUTES_GrpOS:DISPUTES_GrpIS!AA78)</f>
        <v>0</v>
      </c>
      <c r="AB78" s="19">
        <f>SUM(DISPUTES_GrpOS:DISPUTES_GrpIS!AB78)</f>
        <v>0</v>
      </c>
      <c r="AC78" s="19">
        <f>SUM(DISPUTES_GrpOS:DISPUTES_GrpIS!AC78)</f>
        <v>0</v>
      </c>
      <c r="AD78" s="19">
        <f>SUM(DISPUTES_GrpOS:DISPUTES_GrpIS!AD78)</f>
        <v>0</v>
      </c>
      <c r="AE78" s="19">
        <f>SUM(DISPUTES_GrpOS:DISPUTES_GrpIS!AE78)</f>
        <v>0</v>
      </c>
      <c r="AF78" s="19">
        <f>SUM(DISPUTES_GrpOS:DISPUTES_GrpIS!AF78)</f>
        <v>0</v>
      </c>
      <c r="AG78" s="19">
        <f>SUM(DISPUTES_GrpOS:DISPUTES_GrpIS!AG78)</f>
        <v>0</v>
      </c>
      <c r="AH78" s="19">
        <f>SUM(DISPUTES_GrpOS:DISPUTES_GrpIS!AH78)</f>
        <v>0</v>
      </c>
      <c r="AI78" s="19">
        <f>SUM(DISPUTES_GrpOS:DISPUTES_GrpIS!AI78)</f>
        <v>0</v>
      </c>
      <c r="AJ78" s="19">
        <f>SUM(DISPUTES_GrpOS:DISPUTES_GrpIS!AJ78)</f>
        <v>0</v>
      </c>
      <c r="AK78" s="19">
        <f>SUM(DISPUTES_GrpOS:DISPUTES_GrpIS!AK78)</f>
        <v>0</v>
      </c>
      <c r="AL78" s="19">
        <f>SUM(DISPUTES_GrpOS:DISPUTES_GrpIS!AL78)</f>
        <v>0</v>
      </c>
      <c r="AM78" s="19">
        <f>SUM(DISPUTES_GrpOS:DISPUTES_GrpIS!AM78)</f>
        <v>0</v>
      </c>
      <c r="AN78" s="19">
        <f>SUM(DISPUTES_GrpOS:DISPUTES_GrpIS!AN78)</f>
        <v>0</v>
      </c>
      <c r="AO78" s="19">
        <f>SUM(DISPUTES_GrpOS:DISPUTES_GrpIS!AO78)</f>
        <v>0</v>
      </c>
      <c r="AP78" s="19">
        <f>SUM(DISPUTES_GrpOS:DISPUTES_GrpIS!AP78)</f>
        <v>0</v>
      </c>
      <c r="AQ78" s="19">
        <f>SUM(DISPUTES_GrpOS:DISPUTES_GrpIS!AQ78)</f>
        <v>0</v>
      </c>
      <c r="AR78" s="19">
        <f>SUM(DISPUTES_GrpOS:DISPUTES_GrpIS!AR78)</f>
        <v>0</v>
      </c>
      <c r="AS78" s="19">
        <f>SUM(DISPUTES_GrpOS:DISPUTES_GrpIS!AS78)</f>
        <v>0</v>
      </c>
      <c r="AT78" s="19">
        <f>SUM(DISPUTES_GrpOS:DISPUTES_GrpIS!AT78)</f>
        <v>0</v>
      </c>
      <c r="AU78" s="19">
        <f>SUM(DISPUTES_GrpOS:DISPUTES_GrpIS!AU78)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19">
        <f>SUM(DISPUTES_GrpOS:DISPUTES_GrpIS!F80)</f>
        <v>0</v>
      </c>
      <c r="G80" s="19">
        <f>SUM(DISPUTES_GrpOS:DISPUTES_GrpIS!G80)</f>
        <v>0</v>
      </c>
      <c r="H80" s="19">
        <f>SUM(DISPUTES_GrpOS:DISPUTES_GrpIS!H80)</f>
        <v>0</v>
      </c>
      <c r="I80" s="19">
        <f>SUM(DISPUTES_GrpOS:DISPUTES_GrpIS!I80)</f>
        <v>0</v>
      </c>
      <c r="J80" s="19">
        <f>SUM(DISPUTES_GrpOS:DISPUTES_GrpIS!J80)</f>
        <v>0</v>
      </c>
      <c r="K80" s="19">
        <f>SUM(DISPUTES_GrpOS:DISPUTES_GrpIS!K80)</f>
        <v>0</v>
      </c>
      <c r="L80" s="19">
        <f>SUM(DISPUTES_GrpOS:DISPUTES_GrpIS!L80)</f>
        <v>0</v>
      </c>
      <c r="M80" s="19">
        <f>SUM(DISPUTES_GrpOS:DISPUTES_GrpIS!M80)</f>
        <v>0</v>
      </c>
      <c r="N80" s="19">
        <f>SUM(DISPUTES_GrpOS:DISPUTES_GrpIS!N80)</f>
        <v>0</v>
      </c>
      <c r="O80" s="19">
        <f>SUM(DISPUTES_GrpOS:DISPUTES_GrpIS!O80)</f>
        <v>0</v>
      </c>
      <c r="P80" s="19">
        <f>SUM(DISPUTES_GrpOS:DISPUTES_GrpIS!P80)</f>
        <v>0</v>
      </c>
      <c r="Q80" s="19">
        <f>SUM(DISPUTES_GrpOS:DISPUTES_GrpIS!Q80)</f>
        <v>0</v>
      </c>
      <c r="R80" s="19">
        <f>SUM(DISPUTES_GrpOS:DISPUTES_GrpIS!R80)</f>
        <v>0</v>
      </c>
      <c r="S80" s="19">
        <f>SUM(DISPUTES_GrpOS:DISPUTES_GrpIS!S80)</f>
        <v>0</v>
      </c>
      <c r="T80" s="19">
        <f>SUM(DISPUTES_GrpOS:DISPUTES_GrpIS!T80)</f>
        <v>0</v>
      </c>
      <c r="U80" s="19">
        <f>SUM(DISPUTES_GrpOS:DISPUTES_GrpIS!U80)</f>
        <v>0</v>
      </c>
      <c r="V80" s="19">
        <f>SUM(DISPUTES_GrpOS:DISPUTES_GrpIS!V80)</f>
        <v>0</v>
      </c>
      <c r="W80" s="19">
        <f>SUM(DISPUTES_GrpOS:DISPUTES_GrpIS!W80)</f>
        <v>0</v>
      </c>
      <c r="X80" s="19">
        <f>SUM(DISPUTES_GrpOS:DISPUTES_GrpIS!X80)</f>
        <v>0</v>
      </c>
      <c r="Y80" s="19">
        <f>SUM(DISPUTES_GrpOS:DISPUTES_GrpIS!Y80)</f>
        <v>0</v>
      </c>
      <c r="Z80" s="19">
        <f>SUM(DISPUTES_GrpOS:DISPUTES_GrpIS!Z80)</f>
        <v>0</v>
      </c>
      <c r="AA80" s="19">
        <f>SUM(DISPUTES_GrpOS:DISPUTES_GrpIS!AA80)</f>
        <v>0</v>
      </c>
      <c r="AB80" s="19">
        <f>SUM(DISPUTES_GrpOS:DISPUTES_GrpIS!AB80)</f>
        <v>0</v>
      </c>
      <c r="AC80" s="19">
        <f>SUM(DISPUTES_GrpOS:DISPUTES_GrpIS!AC80)</f>
        <v>0</v>
      </c>
      <c r="AD80" s="19">
        <f>SUM(DISPUTES_GrpOS:DISPUTES_GrpIS!AD80)</f>
        <v>0</v>
      </c>
      <c r="AE80" s="19">
        <f>SUM(DISPUTES_GrpOS:DISPUTES_GrpIS!AE80)</f>
        <v>0</v>
      </c>
      <c r="AF80" s="19">
        <f>SUM(DISPUTES_GrpOS:DISPUTES_GrpIS!AF80)</f>
        <v>0</v>
      </c>
      <c r="AG80" s="19">
        <f>SUM(DISPUTES_GrpOS:DISPUTES_GrpIS!AG80)</f>
        <v>0</v>
      </c>
      <c r="AH80" s="19">
        <f>SUM(DISPUTES_GrpOS:DISPUTES_GrpIS!AH80)</f>
        <v>0</v>
      </c>
      <c r="AI80" s="19">
        <f>SUM(DISPUTES_GrpOS:DISPUTES_GrpIS!AI80)</f>
        <v>0</v>
      </c>
      <c r="AJ80" s="19">
        <f>SUM(DISPUTES_GrpOS:DISPUTES_GrpIS!AJ80)</f>
        <v>0</v>
      </c>
      <c r="AK80" s="19">
        <f>SUM(DISPUTES_GrpOS:DISPUTES_GrpIS!AK80)</f>
        <v>0</v>
      </c>
      <c r="AL80" s="19">
        <f>SUM(DISPUTES_GrpOS:DISPUTES_GrpIS!AL80)</f>
        <v>0</v>
      </c>
      <c r="AM80" s="19">
        <f>SUM(DISPUTES_GrpOS:DISPUTES_GrpIS!AM80)</f>
        <v>0</v>
      </c>
      <c r="AN80" s="19">
        <f>SUM(DISPUTES_GrpOS:DISPUTES_GrpIS!AN80)</f>
        <v>0</v>
      </c>
      <c r="AO80" s="19">
        <f>SUM(DISPUTES_GrpOS:DISPUTES_GrpIS!AO80)</f>
        <v>0</v>
      </c>
      <c r="AP80" s="19">
        <f>SUM(DISPUTES_GrpOS:DISPUTES_GrpIS!AP80)</f>
        <v>0</v>
      </c>
      <c r="AQ80" s="19">
        <f>SUM(DISPUTES_GrpOS:DISPUTES_GrpIS!AQ80)</f>
        <v>0</v>
      </c>
      <c r="AR80" s="19">
        <f>SUM(DISPUTES_GrpOS:DISPUTES_GrpIS!AR80)</f>
        <v>0</v>
      </c>
      <c r="AS80" s="19">
        <f>SUM(DISPUTES_GrpOS:DISPUTES_GrpIS!AS80)</f>
        <v>0</v>
      </c>
      <c r="AT80" s="19">
        <f>SUM(DISPUTES_GrpOS:DISPUTES_GrpIS!AT80)</f>
        <v>0</v>
      </c>
      <c r="AU80" s="19">
        <f>SUM(DISPUTES_GrpOS:DISPUTES_GrpIS!AU80)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9">
        <f>SUM(DISPUTES_GrpOS:DISPUTES_GrpIS!F81)</f>
        <v>0</v>
      </c>
      <c r="G81" s="19">
        <f>SUM(DISPUTES_GrpOS:DISPUTES_GrpIS!G81)</f>
        <v>0</v>
      </c>
      <c r="H81" s="19">
        <f>SUM(DISPUTES_GrpOS:DISPUTES_GrpIS!H81)</f>
        <v>0</v>
      </c>
      <c r="I81" s="19">
        <f>SUM(DISPUTES_GrpOS:DISPUTES_GrpIS!I81)</f>
        <v>0</v>
      </c>
      <c r="J81" s="19">
        <f>SUM(DISPUTES_GrpOS:DISPUTES_GrpIS!J81)</f>
        <v>0</v>
      </c>
      <c r="K81" s="19">
        <f>SUM(DISPUTES_GrpOS:DISPUTES_GrpIS!K81)</f>
        <v>0</v>
      </c>
      <c r="L81" s="19">
        <f>SUM(DISPUTES_GrpOS:DISPUTES_GrpIS!L81)</f>
        <v>0</v>
      </c>
      <c r="M81" s="19">
        <f>SUM(DISPUTES_GrpOS:DISPUTES_GrpIS!M81)</f>
        <v>0</v>
      </c>
      <c r="N81" s="19">
        <f>SUM(DISPUTES_GrpOS:DISPUTES_GrpIS!N81)</f>
        <v>0</v>
      </c>
      <c r="O81" s="19">
        <f>SUM(DISPUTES_GrpOS:DISPUTES_GrpIS!O81)</f>
        <v>0</v>
      </c>
      <c r="P81" s="19">
        <f>SUM(DISPUTES_GrpOS:DISPUTES_GrpIS!P81)</f>
        <v>0</v>
      </c>
      <c r="Q81" s="19">
        <f>SUM(DISPUTES_GrpOS:DISPUTES_GrpIS!Q81)</f>
        <v>0</v>
      </c>
      <c r="R81" s="19">
        <f>SUM(DISPUTES_GrpOS:DISPUTES_GrpIS!R81)</f>
        <v>0</v>
      </c>
      <c r="S81" s="19">
        <f>SUM(DISPUTES_GrpOS:DISPUTES_GrpIS!S81)</f>
        <v>0</v>
      </c>
      <c r="T81" s="19">
        <f>SUM(DISPUTES_GrpOS:DISPUTES_GrpIS!T81)</f>
        <v>0</v>
      </c>
      <c r="U81" s="19">
        <f>SUM(DISPUTES_GrpOS:DISPUTES_GrpIS!U81)</f>
        <v>0</v>
      </c>
      <c r="V81" s="19">
        <f>SUM(DISPUTES_GrpOS:DISPUTES_GrpIS!V81)</f>
        <v>0</v>
      </c>
      <c r="W81" s="19">
        <f>SUM(DISPUTES_GrpOS:DISPUTES_GrpIS!W81)</f>
        <v>0</v>
      </c>
      <c r="X81" s="19">
        <f>SUM(DISPUTES_GrpOS:DISPUTES_GrpIS!X81)</f>
        <v>0</v>
      </c>
      <c r="Y81" s="19">
        <f>SUM(DISPUTES_GrpOS:DISPUTES_GrpIS!Y81)</f>
        <v>0</v>
      </c>
      <c r="Z81" s="19">
        <f>SUM(DISPUTES_GrpOS:DISPUTES_GrpIS!Z81)</f>
        <v>0</v>
      </c>
      <c r="AA81" s="19">
        <f>SUM(DISPUTES_GrpOS:DISPUTES_GrpIS!AA81)</f>
        <v>0</v>
      </c>
      <c r="AB81" s="19">
        <f>SUM(DISPUTES_GrpOS:DISPUTES_GrpIS!AB81)</f>
        <v>0</v>
      </c>
      <c r="AC81" s="19">
        <f>SUM(DISPUTES_GrpOS:DISPUTES_GrpIS!AC81)</f>
        <v>0</v>
      </c>
      <c r="AD81" s="19">
        <f>SUM(DISPUTES_GrpOS:DISPUTES_GrpIS!AD81)</f>
        <v>0</v>
      </c>
      <c r="AE81" s="19">
        <f>SUM(DISPUTES_GrpOS:DISPUTES_GrpIS!AE81)</f>
        <v>0</v>
      </c>
      <c r="AF81" s="19">
        <f>SUM(DISPUTES_GrpOS:DISPUTES_GrpIS!AF81)</f>
        <v>0</v>
      </c>
      <c r="AG81" s="19">
        <f>SUM(DISPUTES_GrpOS:DISPUTES_GrpIS!AG81)</f>
        <v>0</v>
      </c>
      <c r="AH81" s="19">
        <f>SUM(DISPUTES_GrpOS:DISPUTES_GrpIS!AH81)</f>
        <v>0</v>
      </c>
      <c r="AI81" s="19">
        <f>SUM(DISPUTES_GrpOS:DISPUTES_GrpIS!AI81)</f>
        <v>0</v>
      </c>
      <c r="AJ81" s="19">
        <f>SUM(DISPUTES_GrpOS:DISPUTES_GrpIS!AJ81)</f>
        <v>0</v>
      </c>
      <c r="AK81" s="19">
        <f>SUM(DISPUTES_GrpOS:DISPUTES_GrpIS!AK81)</f>
        <v>0</v>
      </c>
      <c r="AL81" s="19">
        <f>SUM(DISPUTES_GrpOS:DISPUTES_GrpIS!AL81)</f>
        <v>0</v>
      </c>
      <c r="AM81" s="19">
        <f>SUM(DISPUTES_GrpOS:DISPUTES_GrpIS!AM81)</f>
        <v>0</v>
      </c>
      <c r="AN81" s="19">
        <f>SUM(DISPUTES_GrpOS:DISPUTES_GrpIS!AN81)</f>
        <v>0</v>
      </c>
      <c r="AO81" s="19">
        <f>SUM(DISPUTES_GrpOS:DISPUTES_GrpIS!AO81)</f>
        <v>0</v>
      </c>
      <c r="AP81" s="19">
        <f>SUM(DISPUTES_GrpOS:DISPUTES_GrpIS!AP81)</f>
        <v>0</v>
      </c>
      <c r="AQ81" s="19">
        <f>SUM(DISPUTES_GrpOS:DISPUTES_GrpIS!AQ81)</f>
        <v>0</v>
      </c>
      <c r="AR81" s="19">
        <f>SUM(DISPUTES_GrpOS:DISPUTES_GrpIS!AR81)</f>
        <v>0</v>
      </c>
      <c r="AS81" s="19">
        <f>SUM(DISPUTES_GrpOS:DISPUTES_GrpIS!AS81)</f>
        <v>0</v>
      </c>
      <c r="AT81" s="19">
        <f>SUM(DISPUTES_GrpOS:DISPUTES_GrpIS!AT81)</f>
        <v>0</v>
      </c>
      <c r="AU81" s="19">
        <f>SUM(DISPUTES_GrpOS:DISPUTES_GrpIS!AU81)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9">
        <f>SUM(DISPUTES_GrpOS:DISPUTES_GrpIS!F82)</f>
        <v>0</v>
      </c>
      <c r="G82" s="19">
        <f>SUM(DISPUTES_GrpOS:DISPUTES_GrpIS!G82)</f>
        <v>0</v>
      </c>
      <c r="H82" s="19">
        <f>SUM(DISPUTES_GrpOS:DISPUTES_GrpIS!H82)</f>
        <v>0</v>
      </c>
      <c r="I82" s="19">
        <f>SUM(DISPUTES_GrpOS:DISPUTES_GrpIS!I82)</f>
        <v>0</v>
      </c>
      <c r="J82" s="19">
        <f>SUM(DISPUTES_GrpOS:DISPUTES_GrpIS!J82)</f>
        <v>0</v>
      </c>
      <c r="K82" s="19">
        <f>SUM(DISPUTES_GrpOS:DISPUTES_GrpIS!K82)</f>
        <v>0</v>
      </c>
      <c r="L82" s="19">
        <f>SUM(DISPUTES_GrpOS:DISPUTES_GrpIS!L82)</f>
        <v>0</v>
      </c>
      <c r="M82" s="19">
        <f>SUM(DISPUTES_GrpOS:DISPUTES_GrpIS!M82)</f>
        <v>0</v>
      </c>
      <c r="N82" s="19">
        <f>SUM(DISPUTES_GrpOS:DISPUTES_GrpIS!N82)</f>
        <v>0</v>
      </c>
      <c r="O82" s="19">
        <f>SUM(DISPUTES_GrpOS:DISPUTES_GrpIS!O82)</f>
        <v>0</v>
      </c>
      <c r="P82" s="19">
        <f>SUM(DISPUTES_GrpOS:DISPUTES_GrpIS!P82)</f>
        <v>0</v>
      </c>
      <c r="Q82" s="19">
        <f>SUM(DISPUTES_GrpOS:DISPUTES_GrpIS!Q82)</f>
        <v>0</v>
      </c>
      <c r="R82" s="19">
        <f>SUM(DISPUTES_GrpOS:DISPUTES_GrpIS!R82)</f>
        <v>0</v>
      </c>
      <c r="S82" s="19">
        <f>SUM(DISPUTES_GrpOS:DISPUTES_GrpIS!S82)</f>
        <v>0</v>
      </c>
      <c r="T82" s="19">
        <f>SUM(DISPUTES_GrpOS:DISPUTES_GrpIS!T82)</f>
        <v>0</v>
      </c>
      <c r="U82" s="19">
        <f>SUM(DISPUTES_GrpOS:DISPUTES_GrpIS!U82)</f>
        <v>0</v>
      </c>
      <c r="V82" s="19">
        <f>SUM(DISPUTES_GrpOS:DISPUTES_GrpIS!V82)</f>
        <v>0</v>
      </c>
      <c r="W82" s="19">
        <f>SUM(DISPUTES_GrpOS:DISPUTES_GrpIS!W82)</f>
        <v>0</v>
      </c>
      <c r="X82" s="19">
        <f>SUM(DISPUTES_GrpOS:DISPUTES_GrpIS!X82)</f>
        <v>0</v>
      </c>
      <c r="Y82" s="19">
        <f>SUM(DISPUTES_GrpOS:DISPUTES_GrpIS!Y82)</f>
        <v>0</v>
      </c>
      <c r="Z82" s="19">
        <f>SUM(DISPUTES_GrpOS:DISPUTES_GrpIS!Z82)</f>
        <v>0</v>
      </c>
      <c r="AA82" s="19">
        <f>SUM(DISPUTES_GrpOS:DISPUTES_GrpIS!AA82)</f>
        <v>0</v>
      </c>
      <c r="AB82" s="19">
        <f>SUM(DISPUTES_GrpOS:DISPUTES_GrpIS!AB82)</f>
        <v>0</v>
      </c>
      <c r="AC82" s="19">
        <f>SUM(DISPUTES_GrpOS:DISPUTES_GrpIS!AC82)</f>
        <v>0</v>
      </c>
      <c r="AD82" s="19">
        <f>SUM(DISPUTES_GrpOS:DISPUTES_GrpIS!AD82)</f>
        <v>0</v>
      </c>
      <c r="AE82" s="19">
        <f>SUM(DISPUTES_GrpOS:DISPUTES_GrpIS!AE82)</f>
        <v>0</v>
      </c>
      <c r="AF82" s="19">
        <f>SUM(DISPUTES_GrpOS:DISPUTES_GrpIS!AF82)</f>
        <v>0</v>
      </c>
      <c r="AG82" s="19">
        <f>SUM(DISPUTES_GrpOS:DISPUTES_GrpIS!AG82)</f>
        <v>0</v>
      </c>
      <c r="AH82" s="19">
        <f>SUM(DISPUTES_GrpOS:DISPUTES_GrpIS!AH82)</f>
        <v>0</v>
      </c>
      <c r="AI82" s="19">
        <f>SUM(DISPUTES_GrpOS:DISPUTES_GrpIS!AI82)</f>
        <v>0</v>
      </c>
      <c r="AJ82" s="19">
        <f>SUM(DISPUTES_GrpOS:DISPUTES_GrpIS!AJ82)</f>
        <v>0</v>
      </c>
      <c r="AK82" s="19">
        <f>SUM(DISPUTES_GrpOS:DISPUTES_GrpIS!AK82)</f>
        <v>0</v>
      </c>
      <c r="AL82" s="19">
        <f>SUM(DISPUTES_GrpOS:DISPUTES_GrpIS!AL82)</f>
        <v>0</v>
      </c>
      <c r="AM82" s="19">
        <f>SUM(DISPUTES_GrpOS:DISPUTES_GrpIS!AM82)</f>
        <v>0</v>
      </c>
      <c r="AN82" s="19">
        <f>SUM(DISPUTES_GrpOS:DISPUTES_GrpIS!AN82)</f>
        <v>0</v>
      </c>
      <c r="AO82" s="19">
        <f>SUM(DISPUTES_GrpOS:DISPUTES_GrpIS!AO82)</f>
        <v>0</v>
      </c>
      <c r="AP82" s="19">
        <f>SUM(DISPUTES_GrpOS:DISPUTES_GrpIS!AP82)</f>
        <v>0</v>
      </c>
      <c r="AQ82" s="19">
        <f>SUM(DISPUTES_GrpOS:DISPUTES_GrpIS!AQ82)</f>
        <v>0</v>
      </c>
      <c r="AR82" s="19">
        <f>SUM(DISPUTES_GrpOS:DISPUTES_GrpIS!AR82)</f>
        <v>0</v>
      </c>
      <c r="AS82" s="19">
        <f>SUM(DISPUTES_GrpOS:DISPUTES_GrpIS!AS82)</f>
        <v>0</v>
      </c>
      <c r="AT82" s="19">
        <f>SUM(DISPUTES_GrpOS:DISPUTES_GrpIS!AT82)</f>
        <v>0</v>
      </c>
      <c r="AU82" s="19">
        <f>SUM(DISPUTES_GrpOS:DISPUTES_GrpIS!AU82)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9">
        <f>SUM(DISPUTES_GrpOS:DISPUTES_GrpIS!F83)</f>
        <v>0</v>
      </c>
      <c r="G83" s="19">
        <f>SUM(DISPUTES_GrpOS:DISPUTES_GrpIS!G83)</f>
        <v>0</v>
      </c>
      <c r="H83" s="19">
        <f>SUM(DISPUTES_GrpOS:DISPUTES_GrpIS!H83)</f>
        <v>0</v>
      </c>
      <c r="I83" s="19">
        <f>SUM(DISPUTES_GrpOS:DISPUTES_GrpIS!I83)</f>
        <v>0</v>
      </c>
      <c r="J83" s="19">
        <f>SUM(DISPUTES_GrpOS:DISPUTES_GrpIS!J83)</f>
        <v>0</v>
      </c>
      <c r="K83" s="19">
        <f>SUM(DISPUTES_GrpOS:DISPUTES_GrpIS!K83)</f>
        <v>0</v>
      </c>
      <c r="L83" s="19">
        <f>SUM(DISPUTES_GrpOS:DISPUTES_GrpIS!L83)</f>
        <v>0</v>
      </c>
      <c r="M83" s="19">
        <f>SUM(DISPUTES_GrpOS:DISPUTES_GrpIS!M83)</f>
        <v>0</v>
      </c>
      <c r="N83" s="19">
        <f>SUM(DISPUTES_GrpOS:DISPUTES_GrpIS!N83)</f>
        <v>0</v>
      </c>
      <c r="O83" s="19">
        <f>SUM(DISPUTES_GrpOS:DISPUTES_GrpIS!O83)</f>
        <v>0</v>
      </c>
      <c r="P83" s="19">
        <f>SUM(DISPUTES_GrpOS:DISPUTES_GrpIS!P83)</f>
        <v>0</v>
      </c>
      <c r="Q83" s="19">
        <f>SUM(DISPUTES_GrpOS:DISPUTES_GrpIS!Q83)</f>
        <v>0</v>
      </c>
      <c r="R83" s="19">
        <f>SUM(DISPUTES_GrpOS:DISPUTES_GrpIS!R83)</f>
        <v>0</v>
      </c>
      <c r="S83" s="19">
        <f>SUM(DISPUTES_GrpOS:DISPUTES_GrpIS!S83)</f>
        <v>0</v>
      </c>
      <c r="T83" s="19">
        <f>SUM(DISPUTES_GrpOS:DISPUTES_GrpIS!T83)</f>
        <v>0</v>
      </c>
      <c r="U83" s="19">
        <f>SUM(DISPUTES_GrpOS:DISPUTES_GrpIS!U83)</f>
        <v>0</v>
      </c>
      <c r="V83" s="19">
        <f>SUM(DISPUTES_GrpOS:DISPUTES_GrpIS!V83)</f>
        <v>0</v>
      </c>
      <c r="W83" s="19">
        <f>SUM(DISPUTES_GrpOS:DISPUTES_GrpIS!W83)</f>
        <v>0</v>
      </c>
      <c r="X83" s="19">
        <f>SUM(DISPUTES_GrpOS:DISPUTES_GrpIS!X83)</f>
        <v>0</v>
      </c>
      <c r="Y83" s="19">
        <f>SUM(DISPUTES_GrpOS:DISPUTES_GrpIS!Y83)</f>
        <v>0</v>
      </c>
      <c r="Z83" s="19">
        <f>SUM(DISPUTES_GrpOS:DISPUTES_GrpIS!Z83)</f>
        <v>0</v>
      </c>
      <c r="AA83" s="19">
        <f>SUM(DISPUTES_GrpOS:DISPUTES_GrpIS!AA83)</f>
        <v>0</v>
      </c>
      <c r="AB83" s="19">
        <f>SUM(DISPUTES_GrpOS:DISPUTES_GrpIS!AB83)</f>
        <v>0</v>
      </c>
      <c r="AC83" s="19">
        <f>SUM(DISPUTES_GrpOS:DISPUTES_GrpIS!AC83)</f>
        <v>0</v>
      </c>
      <c r="AD83" s="19">
        <f>SUM(DISPUTES_GrpOS:DISPUTES_GrpIS!AD83)</f>
        <v>0</v>
      </c>
      <c r="AE83" s="19">
        <f>SUM(DISPUTES_GrpOS:DISPUTES_GrpIS!AE83)</f>
        <v>0</v>
      </c>
      <c r="AF83" s="19">
        <f>SUM(DISPUTES_GrpOS:DISPUTES_GrpIS!AF83)</f>
        <v>0</v>
      </c>
      <c r="AG83" s="19">
        <f>SUM(DISPUTES_GrpOS:DISPUTES_GrpIS!AG83)</f>
        <v>0</v>
      </c>
      <c r="AH83" s="19">
        <f>SUM(DISPUTES_GrpOS:DISPUTES_GrpIS!AH83)</f>
        <v>0</v>
      </c>
      <c r="AI83" s="19">
        <f>SUM(DISPUTES_GrpOS:DISPUTES_GrpIS!AI83)</f>
        <v>0</v>
      </c>
      <c r="AJ83" s="19">
        <f>SUM(DISPUTES_GrpOS:DISPUTES_GrpIS!AJ83)</f>
        <v>0</v>
      </c>
      <c r="AK83" s="19">
        <f>SUM(DISPUTES_GrpOS:DISPUTES_GrpIS!AK83)</f>
        <v>0</v>
      </c>
      <c r="AL83" s="19">
        <f>SUM(DISPUTES_GrpOS:DISPUTES_GrpIS!AL83)</f>
        <v>0</v>
      </c>
      <c r="AM83" s="19">
        <f>SUM(DISPUTES_GrpOS:DISPUTES_GrpIS!AM83)</f>
        <v>0</v>
      </c>
      <c r="AN83" s="19">
        <f>SUM(DISPUTES_GrpOS:DISPUTES_GrpIS!AN83)</f>
        <v>0</v>
      </c>
      <c r="AO83" s="19">
        <f>SUM(DISPUTES_GrpOS:DISPUTES_GrpIS!AO83)</f>
        <v>0</v>
      </c>
      <c r="AP83" s="19">
        <f>SUM(DISPUTES_GrpOS:DISPUTES_GrpIS!AP83)</f>
        <v>0</v>
      </c>
      <c r="AQ83" s="19">
        <f>SUM(DISPUTES_GrpOS:DISPUTES_GrpIS!AQ83)</f>
        <v>0</v>
      </c>
      <c r="AR83" s="19">
        <f>SUM(DISPUTES_GrpOS:DISPUTES_GrpIS!AR83)</f>
        <v>0</v>
      </c>
      <c r="AS83" s="19">
        <f>SUM(DISPUTES_GrpOS:DISPUTES_GrpIS!AS83)</f>
        <v>0</v>
      </c>
      <c r="AT83" s="19">
        <f>SUM(DISPUTES_GrpOS:DISPUTES_GrpIS!AT83)</f>
        <v>0</v>
      </c>
      <c r="AU83" s="19">
        <f>SUM(DISPUTES_GrpOS:DISPUTES_GrpIS!AU83)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9">
        <f>SUM(DISPUTES_GrpOS:DISPUTES_GrpIS!F84)</f>
        <v>0</v>
      </c>
      <c r="G84" s="19">
        <f>SUM(DISPUTES_GrpOS:DISPUTES_GrpIS!G84)</f>
        <v>0</v>
      </c>
      <c r="H84" s="19">
        <f>SUM(DISPUTES_GrpOS:DISPUTES_GrpIS!H84)</f>
        <v>0</v>
      </c>
      <c r="I84" s="19">
        <f>SUM(DISPUTES_GrpOS:DISPUTES_GrpIS!I84)</f>
        <v>0</v>
      </c>
      <c r="J84" s="19">
        <f>SUM(DISPUTES_GrpOS:DISPUTES_GrpIS!J84)</f>
        <v>0</v>
      </c>
      <c r="K84" s="19">
        <f>SUM(DISPUTES_GrpOS:DISPUTES_GrpIS!K84)</f>
        <v>0</v>
      </c>
      <c r="L84" s="19">
        <f>SUM(DISPUTES_GrpOS:DISPUTES_GrpIS!L84)</f>
        <v>0</v>
      </c>
      <c r="M84" s="19">
        <f>SUM(DISPUTES_GrpOS:DISPUTES_GrpIS!M84)</f>
        <v>0</v>
      </c>
      <c r="N84" s="19">
        <f>SUM(DISPUTES_GrpOS:DISPUTES_GrpIS!N84)</f>
        <v>0</v>
      </c>
      <c r="O84" s="19">
        <f>SUM(DISPUTES_GrpOS:DISPUTES_GrpIS!O84)</f>
        <v>0</v>
      </c>
      <c r="P84" s="19">
        <f>SUM(DISPUTES_GrpOS:DISPUTES_GrpIS!P84)</f>
        <v>0</v>
      </c>
      <c r="Q84" s="19">
        <f>SUM(DISPUTES_GrpOS:DISPUTES_GrpIS!Q84)</f>
        <v>0</v>
      </c>
      <c r="R84" s="19">
        <f>SUM(DISPUTES_GrpOS:DISPUTES_GrpIS!R84)</f>
        <v>0</v>
      </c>
      <c r="S84" s="19">
        <f>SUM(DISPUTES_GrpOS:DISPUTES_GrpIS!S84)</f>
        <v>0</v>
      </c>
      <c r="T84" s="19">
        <f>SUM(DISPUTES_GrpOS:DISPUTES_GrpIS!T84)</f>
        <v>0</v>
      </c>
      <c r="U84" s="19">
        <f>SUM(DISPUTES_GrpOS:DISPUTES_GrpIS!U84)</f>
        <v>0</v>
      </c>
      <c r="V84" s="19">
        <f>SUM(DISPUTES_GrpOS:DISPUTES_GrpIS!V84)</f>
        <v>0</v>
      </c>
      <c r="W84" s="19">
        <f>SUM(DISPUTES_GrpOS:DISPUTES_GrpIS!W84)</f>
        <v>0</v>
      </c>
      <c r="X84" s="19">
        <f>SUM(DISPUTES_GrpOS:DISPUTES_GrpIS!X84)</f>
        <v>0</v>
      </c>
      <c r="Y84" s="19">
        <f>SUM(DISPUTES_GrpOS:DISPUTES_GrpIS!Y84)</f>
        <v>0</v>
      </c>
      <c r="Z84" s="19">
        <f>SUM(DISPUTES_GrpOS:DISPUTES_GrpIS!Z84)</f>
        <v>0</v>
      </c>
      <c r="AA84" s="19">
        <f>SUM(DISPUTES_GrpOS:DISPUTES_GrpIS!AA84)</f>
        <v>0</v>
      </c>
      <c r="AB84" s="19">
        <f>SUM(DISPUTES_GrpOS:DISPUTES_GrpIS!AB84)</f>
        <v>0</v>
      </c>
      <c r="AC84" s="19">
        <f>SUM(DISPUTES_GrpOS:DISPUTES_GrpIS!AC84)</f>
        <v>0</v>
      </c>
      <c r="AD84" s="19">
        <f>SUM(DISPUTES_GrpOS:DISPUTES_GrpIS!AD84)</f>
        <v>0</v>
      </c>
      <c r="AE84" s="19">
        <f>SUM(DISPUTES_GrpOS:DISPUTES_GrpIS!AE84)</f>
        <v>0</v>
      </c>
      <c r="AF84" s="19">
        <f>SUM(DISPUTES_GrpOS:DISPUTES_GrpIS!AF84)</f>
        <v>0</v>
      </c>
      <c r="AG84" s="19">
        <f>SUM(DISPUTES_GrpOS:DISPUTES_GrpIS!AG84)</f>
        <v>0</v>
      </c>
      <c r="AH84" s="19">
        <f>SUM(DISPUTES_GrpOS:DISPUTES_GrpIS!AH84)</f>
        <v>0</v>
      </c>
      <c r="AI84" s="19">
        <f>SUM(DISPUTES_GrpOS:DISPUTES_GrpIS!AI84)</f>
        <v>0</v>
      </c>
      <c r="AJ84" s="19">
        <f>SUM(DISPUTES_GrpOS:DISPUTES_GrpIS!AJ84)</f>
        <v>0</v>
      </c>
      <c r="AK84" s="19">
        <f>SUM(DISPUTES_GrpOS:DISPUTES_GrpIS!AK84)</f>
        <v>0</v>
      </c>
      <c r="AL84" s="19">
        <f>SUM(DISPUTES_GrpOS:DISPUTES_GrpIS!AL84)</f>
        <v>0</v>
      </c>
      <c r="AM84" s="19">
        <f>SUM(DISPUTES_GrpOS:DISPUTES_GrpIS!AM84)</f>
        <v>0</v>
      </c>
      <c r="AN84" s="19">
        <f>SUM(DISPUTES_GrpOS:DISPUTES_GrpIS!AN84)</f>
        <v>0</v>
      </c>
      <c r="AO84" s="19">
        <f>SUM(DISPUTES_GrpOS:DISPUTES_GrpIS!AO84)</f>
        <v>0</v>
      </c>
      <c r="AP84" s="19">
        <f>SUM(DISPUTES_GrpOS:DISPUTES_GrpIS!AP84)</f>
        <v>0</v>
      </c>
      <c r="AQ84" s="19">
        <f>SUM(DISPUTES_GrpOS:DISPUTES_GrpIS!AQ84)</f>
        <v>0</v>
      </c>
      <c r="AR84" s="19">
        <f>SUM(DISPUTES_GrpOS:DISPUTES_GrpIS!AR84)</f>
        <v>0</v>
      </c>
      <c r="AS84" s="19">
        <f>SUM(DISPUTES_GrpOS:DISPUTES_GrpIS!AS84)</f>
        <v>0</v>
      </c>
      <c r="AT84" s="19">
        <f>SUM(DISPUTES_GrpOS:DISPUTES_GrpIS!AT84)</f>
        <v>0</v>
      </c>
      <c r="AU84" s="19">
        <f>SUM(DISPUTES_GrpOS:DISPUTES_GrpIS!AU84)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19">
        <f>SUM(DISPUTES_GrpOS:DISPUTES_GrpIS!F85)</f>
        <v>0</v>
      </c>
      <c r="G85" s="19">
        <f>SUM(DISPUTES_GrpOS:DISPUTES_GrpIS!G85)</f>
        <v>0</v>
      </c>
      <c r="H85" s="19">
        <f>SUM(DISPUTES_GrpOS:DISPUTES_GrpIS!H85)</f>
        <v>0</v>
      </c>
      <c r="I85" s="19">
        <f>SUM(DISPUTES_GrpOS:DISPUTES_GrpIS!I85)</f>
        <v>0</v>
      </c>
      <c r="J85" s="19">
        <f>SUM(DISPUTES_GrpOS:DISPUTES_GrpIS!J85)</f>
        <v>0</v>
      </c>
      <c r="K85" s="19">
        <f>SUM(DISPUTES_GrpOS:DISPUTES_GrpIS!K85)</f>
        <v>0</v>
      </c>
      <c r="L85" s="19">
        <f>SUM(DISPUTES_GrpOS:DISPUTES_GrpIS!L85)</f>
        <v>0</v>
      </c>
      <c r="M85" s="19">
        <f>SUM(DISPUTES_GrpOS:DISPUTES_GrpIS!M85)</f>
        <v>0</v>
      </c>
      <c r="N85" s="19">
        <f>SUM(DISPUTES_GrpOS:DISPUTES_GrpIS!N85)</f>
        <v>0</v>
      </c>
      <c r="O85" s="19">
        <f>SUM(DISPUTES_GrpOS:DISPUTES_GrpIS!O85)</f>
        <v>0</v>
      </c>
      <c r="P85" s="19">
        <f>SUM(DISPUTES_GrpOS:DISPUTES_GrpIS!P85)</f>
        <v>0</v>
      </c>
      <c r="Q85" s="19">
        <f>SUM(DISPUTES_GrpOS:DISPUTES_GrpIS!Q85)</f>
        <v>0</v>
      </c>
      <c r="R85" s="19">
        <f>SUM(DISPUTES_GrpOS:DISPUTES_GrpIS!R85)</f>
        <v>0</v>
      </c>
      <c r="S85" s="19">
        <f>SUM(DISPUTES_GrpOS:DISPUTES_GrpIS!S85)</f>
        <v>0</v>
      </c>
      <c r="T85" s="19">
        <f>SUM(DISPUTES_GrpOS:DISPUTES_GrpIS!T85)</f>
        <v>0</v>
      </c>
      <c r="U85" s="19">
        <f>SUM(DISPUTES_GrpOS:DISPUTES_GrpIS!U85)</f>
        <v>0</v>
      </c>
      <c r="V85" s="19">
        <f>SUM(DISPUTES_GrpOS:DISPUTES_GrpIS!V85)</f>
        <v>0</v>
      </c>
      <c r="W85" s="19">
        <f>SUM(DISPUTES_GrpOS:DISPUTES_GrpIS!W85)</f>
        <v>0</v>
      </c>
      <c r="X85" s="19">
        <f>SUM(DISPUTES_GrpOS:DISPUTES_GrpIS!X85)</f>
        <v>0</v>
      </c>
      <c r="Y85" s="19">
        <f>SUM(DISPUTES_GrpOS:DISPUTES_GrpIS!Y85)</f>
        <v>0</v>
      </c>
      <c r="Z85" s="19">
        <f>SUM(DISPUTES_GrpOS:DISPUTES_GrpIS!Z85)</f>
        <v>0</v>
      </c>
      <c r="AA85" s="19">
        <f>SUM(DISPUTES_GrpOS:DISPUTES_GrpIS!AA85)</f>
        <v>0</v>
      </c>
      <c r="AB85" s="19">
        <f>SUM(DISPUTES_GrpOS:DISPUTES_GrpIS!AB85)</f>
        <v>0</v>
      </c>
      <c r="AC85" s="19">
        <f>SUM(DISPUTES_GrpOS:DISPUTES_GrpIS!AC85)</f>
        <v>0</v>
      </c>
      <c r="AD85" s="19">
        <f>SUM(DISPUTES_GrpOS:DISPUTES_GrpIS!AD85)</f>
        <v>0</v>
      </c>
      <c r="AE85" s="19">
        <f>SUM(DISPUTES_GrpOS:DISPUTES_GrpIS!AE85)</f>
        <v>0</v>
      </c>
      <c r="AF85" s="19">
        <f>SUM(DISPUTES_GrpOS:DISPUTES_GrpIS!AF85)</f>
        <v>0</v>
      </c>
      <c r="AG85" s="19">
        <f>SUM(DISPUTES_GrpOS:DISPUTES_GrpIS!AG85)</f>
        <v>0</v>
      </c>
      <c r="AH85" s="19">
        <f>SUM(DISPUTES_GrpOS:DISPUTES_GrpIS!AH85)</f>
        <v>0</v>
      </c>
      <c r="AI85" s="19">
        <f>SUM(DISPUTES_GrpOS:DISPUTES_GrpIS!AI85)</f>
        <v>0</v>
      </c>
      <c r="AJ85" s="19">
        <f>SUM(DISPUTES_GrpOS:DISPUTES_GrpIS!AJ85)</f>
        <v>0</v>
      </c>
      <c r="AK85" s="19">
        <f>SUM(DISPUTES_GrpOS:DISPUTES_GrpIS!AK85)</f>
        <v>0</v>
      </c>
      <c r="AL85" s="19">
        <f>SUM(DISPUTES_GrpOS:DISPUTES_GrpIS!AL85)</f>
        <v>0</v>
      </c>
      <c r="AM85" s="19">
        <f>SUM(DISPUTES_GrpOS:DISPUTES_GrpIS!AM85)</f>
        <v>0</v>
      </c>
      <c r="AN85" s="19">
        <f>SUM(DISPUTES_GrpOS:DISPUTES_GrpIS!AN85)</f>
        <v>0</v>
      </c>
      <c r="AO85" s="19">
        <f>SUM(DISPUTES_GrpOS:DISPUTES_GrpIS!AO85)</f>
        <v>0</v>
      </c>
      <c r="AP85" s="19">
        <f>SUM(DISPUTES_GrpOS:DISPUTES_GrpIS!AP85)</f>
        <v>0</v>
      </c>
      <c r="AQ85" s="19">
        <f>SUM(DISPUTES_GrpOS:DISPUTES_GrpIS!AQ85)</f>
        <v>0</v>
      </c>
      <c r="AR85" s="19">
        <f>SUM(DISPUTES_GrpOS:DISPUTES_GrpIS!AR85)</f>
        <v>0</v>
      </c>
      <c r="AS85" s="19">
        <f>SUM(DISPUTES_GrpOS:DISPUTES_GrpIS!AS85)</f>
        <v>0</v>
      </c>
      <c r="AT85" s="19">
        <f>SUM(DISPUTES_GrpOS:DISPUTES_GrpIS!AT85)</f>
        <v>0</v>
      </c>
      <c r="AU85" s="19">
        <f>SUM(DISPUTES_GrpOS:DISPUTES_GrpIS!AU85)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9">
        <f>SUM(DISPUTES_GrpOS:DISPUTES_GrpIS!F86)</f>
        <v>0</v>
      </c>
      <c r="G86" s="19">
        <f>SUM(DISPUTES_GrpOS:DISPUTES_GrpIS!G86)</f>
        <v>0</v>
      </c>
      <c r="H86" s="19">
        <f>SUM(DISPUTES_GrpOS:DISPUTES_GrpIS!H86)</f>
        <v>0</v>
      </c>
      <c r="I86" s="19">
        <f>SUM(DISPUTES_GrpOS:DISPUTES_GrpIS!I86)</f>
        <v>0</v>
      </c>
      <c r="J86" s="19">
        <f>SUM(DISPUTES_GrpOS:DISPUTES_GrpIS!J86)</f>
        <v>0</v>
      </c>
      <c r="K86" s="19">
        <f>SUM(DISPUTES_GrpOS:DISPUTES_GrpIS!K86)</f>
        <v>0</v>
      </c>
      <c r="L86" s="19">
        <f>SUM(DISPUTES_GrpOS:DISPUTES_GrpIS!L86)</f>
        <v>0</v>
      </c>
      <c r="M86" s="19">
        <f>SUM(DISPUTES_GrpOS:DISPUTES_GrpIS!M86)</f>
        <v>0</v>
      </c>
      <c r="N86" s="19">
        <f>SUM(DISPUTES_GrpOS:DISPUTES_GrpIS!N86)</f>
        <v>0</v>
      </c>
      <c r="O86" s="19">
        <f>SUM(DISPUTES_GrpOS:DISPUTES_GrpIS!O86)</f>
        <v>0</v>
      </c>
      <c r="P86" s="19">
        <f>SUM(DISPUTES_GrpOS:DISPUTES_GrpIS!P86)</f>
        <v>0</v>
      </c>
      <c r="Q86" s="19">
        <f>SUM(DISPUTES_GrpOS:DISPUTES_GrpIS!Q86)</f>
        <v>0</v>
      </c>
      <c r="R86" s="19">
        <f>SUM(DISPUTES_GrpOS:DISPUTES_GrpIS!R86)</f>
        <v>0</v>
      </c>
      <c r="S86" s="19">
        <f>SUM(DISPUTES_GrpOS:DISPUTES_GrpIS!S86)</f>
        <v>0</v>
      </c>
      <c r="T86" s="19">
        <f>SUM(DISPUTES_GrpOS:DISPUTES_GrpIS!T86)</f>
        <v>0</v>
      </c>
      <c r="U86" s="19">
        <f>SUM(DISPUTES_GrpOS:DISPUTES_GrpIS!U86)</f>
        <v>0</v>
      </c>
      <c r="V86" s="19">
        <f>SUM(DISPUTES_GrpOS:DISPUTES_GrpIS!V86)</f>
        <v>0</v>
      </c>
      <c r="W86" s="19">
        <f>SUM(DISPUTES_GrpOS:DISPUTES_GrpIS!W86)</f>
        <v>0</v>
      </c>
      <c r="X86" s="19">
        <f>SUM(DISPUTES_GrpOS:DISPUTES_GrpIS!X86)</f>
        <v>0</v>
      </c>
      <c r="Y86" s="19">
        <f>SUM(DISPUTES_GrpOS:DISPUTES_GrpIS!Y86)</f>
        <v>0</v>
      </c>
      <c r="Z86" s="19">
        <f>SUM(DISPUTES_GrpOS:DISPUTES_GrpIS!Z86)</f>
        <v>0</v>
      </c>
      <c r="AA86" s="19">
        <f>SUM(DISPUTES_GrpOS:DISPUTES_GrpIS!AA86)</f>
        <v>0</v>
      </c>
      <c r="AB86" s="19">
        <f>SUM(DISPUTES_GrpOS:DISPUTES_GrpIS!AB86)</f>
        <v>0</v>
      </c>
      <c r="AC86" s="19">
        <f>SUM(DISPUTES_GrpOS:DISPUTES_GrpIS!AC86)</f>
        <v>0</v>
      </c>
      <c r="AD86" s="19">
        <f>SUM(DISPUTES_GrpOS:DISPUTES_GrpIS!AD86)</f>
        <v>0</v>
      </c>
      <c r="AE86" s="19">
        <f>SUM(DISPUTES_GrpOS:DISPUTES_GrpIS!AE86)</f>
        <v>0</v>
      </c>
      <c r="AF86" s="19">
        <f>SUM(DISPUTES_GrpOS:DISPUTES_GrpIS!AF86)</f>
        <v>0</v>
      </c>
      <c r="AG86" s="19">
        <f>SUM(DISPUTES_GrpOS:DISPUTES_GrpIS!AG86)</f>
        <v>0</v>
      </c>
      <c r="AH86" s="19">
        <f>SUM(DISPUTES_GrpOS:DISPUTES_GrpIS!AH86)</f>
        <v>0</v>
      </c>
      <c r="AI86" s="19">
        <f>SUM(DISPUTES_GrpOS:DISPUTES_GrpIS!AI86)</f>
        <v>0</v>
      </c>
      <c r="AJ86" s="19">
        <f>SUM(DISPUTES_GrpOS:DISPUTES_GrpIS!AJ86)</f>
        <v>0</v>
      </c>
      <c r="AK86" s="19">
        <f>SUM(DISPUTES_GrpOS:DISPUTES_GrpIS!AK86)</f>
        <v>0</v>
      </c>
      <c r="AL86" s="19">
        <f>SUM(DISPUTES_GrpOS:DISPUTES_GrpIS!AL86)</f>
        <v>0</v>
      </c>
      <c r="AM86" s="19">
        <f>SUM(DISPUTES_GrpOS:DISPUTES_GrpIS!AM86)</f>
        <v>0</v>
      </c>
      <c r="AN86" s="19">
        <f>SUM(DISPUTES_GrpOS:DISPUTES_GrpIS!AN86)</f>
        <v>0</v>
      </c>
      <c r="AO86" s="19">
        <f>SUM(DISPUTES_GrpOS:DISPUTES_GrpIS!AO86)</f>
        <v>0</v>
      </c>
      <c r="AP86" s="19">
        <f>SUM(DISPUTES_GrpOS:DISPUTES_GrpIS!AP86)</f>
        <v>0</v>
      </c>
      <c r="AQ86" s="19">
        <f>SUM(DISPUTES_GrpOS:DISPUTES_GrpIS!AQ86)</f>
        <v>0</v>
      </c>
      <c r="AR86" s="19">
        <f>SUM(DISPUTES_GrpOS:DISPUTES_GrpIS!AR86)</f>
        <v>0</v>
      </c>
      <c r="AS86" s="19">
        <f>SUM(DISPUTES_GrpOS:DISPUTES_GrpIS!AS86)</f>
        <v>0</v>
      </c>
      <c r="AT86" s="19">
        <f>SUM(DISPUTES_GrpOS:DISPUTES_GrpIS!AT86)</f>
        <v>0</v>
      </c>
      <c r="AU86" s="19">
        <f>SUM(DISPUTES_GrpOS:DISPUTES_GrpIS!AU86)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9">
        <f>SUM(DISPUTES_GrpOS:DISPUTES_GrpIS!F87)</f>
        <v>0</v>
      </c>
      <c r="G87" s="19">
        <f>SUM(DISPUTES_GrpOS:DISPUTES_GrpIS!G87)</f>
        <v>0</v>
      </c>
      <c r="H87" s="19">
        <f>SUM(DISPUTES_GrpOS:DISPUTES_GrpIS!H87)</f>
        <v>0</v>
      </c>
      <c r="I87" s="19">
        <f>SUM(DISPUTES_GrpOS:DISPUTES_GrpIS!I87)</f>
        <v>0</v>
      </c>
      <c r="J87" s="19">
        <f>SUM(DISPUTES_GrpOS:DISPUTES_GrpIS!J87)</f>
        <v>0</v>
      </c>
      <c r="K87" s="19">
        <f>SUM(DISPUTES_GrpOS:DISPUTES_GrpIS!K87)</f>
        <v>0</v>
      </c>
      <c r="L87" s="19">
        <f>SUM(DISPUTES_GrpOS:DISPUTES_GrpIS!L87)</f>
        <v>0</v>
      </c>
      <c r="M87" s="19">
        <f>SUM(DISPUTES_GrpOS:DISPUTES_GrpIS!M87)</f>
        <v>0</v>
      </c>
      <c r="N87" s="19">
        <f>SUM(DISPUTES_GrpOS:DISPUTES_GrpIS!N87)</f>
        <v>0</v>
      </c>
      <c r="O87" s="19">
        <f>SUM(DISPUTES_GrpOS:DISPUTES_GrpIS!O87)</f>
        <v>0</v>
      </c>
      <c r="P87" s="19">
        <f>SUM(DISPUTES_GrpOS:DISPUTES_GrpIS!P87)</f>
        <v>0</v>
      </c>
      <c r="Q87" s="19">
        <f>SUM(DISPUTES_GrpOS:DISPUTES_GrpIS!Q87)</f>
        <v>0</v>
      </c>
      <c r="R87" s="19">
        <f>SUM(DISPUTES_GrpOS:DISPUTES_GrpIS!R87)</f>
        <v>0</v>
      </c>
      <c r="S87" s="19">
        <f>SUM(DISPUTES_GrpOS:DISPUTES_GrpIS!S87)</f>
        <v>0</v>
      </c>
      <c r="T87" s="19">
        <f>SUM(DISPUTES_GrpOS:DISPUTES_GrpIS!T87)</f>
        <v>0</v>
      </c>
      <c r="U87" s="19">
        <f>SUM(DISPUTES_GrpOS:DISPUTES_GrpIS!U87)</f>
        <v>0</v>
      </c>
      <c r="V87" s="19">
        <f>SUM(DISPUTES_GrpOS:DISPUTES_GrpIS!V87)</f>
        <v>0</v>
      </c>
      <c r="W87" s="19">
        <f>SUM(DISPUTES_GrpOS:DISPUTES_GrpIS!W87)</f>
        <v>0</v>
      </c>
      <c r="X87" s="19">
        <f>SUM(DISPUTES_GrpOS:DISPUTES_GrpIS!X87)</f>
        <v>0</v>
      </c>
      <c r="Y87" s="19">
        <f>SUM(DISPUTES_GrpOS:DISPUTES_GrpIS!Y87)</f>
        <v>0</v>
      </c>
      <c r="Z87" s="19">
        <f>SUM(DISPUTES_GrpOS:DISPUTES_GrpIS!Z87)</f>
        <v>0</v>
      </c>
      <c r="AA87" s="19">
        <f>SUM(DISPUTES_GrpOS:DISPUTES_GrpIS!AA87)</f>
        <v>0</v>
      </c>
      <c r="AB87" s="19">
        <f>SUM(DISPUTES_GrpOS:DISPUTES_GrpIS!AB87)</f>
        <v>0</v>
      </c>
      <c r="AC87" s="19">
        <f>SUM(DISPUTES_GrpOS:DISPUTES_GrpIS!AC87)</f>
        <v>0</v>
      </c>
      <c r="AD87" s="19">
        <f>SUM(DISPUTES_GrpOS:DISPUTES_GrpIS!AD87)</f>
        <v>0</v>
      </c>
      <c r="AE87" s="19">
        <f>SUM(DISPUTES_GrpOS:DISPUTES_GrpIS!AE87)</f>
        <v>0</v>
      </c>
      <c r="AF87" s="19">
        <f>SUM(DISPUTES_GrpOS:DISPUTES_GrpIS!AF87)</f>
        <v>0</v>
      </c>
      <c r="AG87" s="19">
        <f>SUM(DISPUTES_GrpOS:DISPUTES_GrpIS!AG87)</f>
        <v>0</v>
      </c>
      <c r="AH87" s="19">
        <f>SUM(DISPUTES_GrpOS:DISPUTES_GrpIS!AH87)</f>
        <v>0</v>
      </c>
      <c r="AI87" s="19">
        <f>SUM(DISPUTES_GrpOS:DISPUTES_GrpIS!AI87)</f>
        <v>0</v>
      </c>
      <c r="AJ87" s="19">
        <f>SUM(DISPUTES_GrpOS:DISPUTES_GrpIS!AJ87)</f>
        <v>0</v>
      </c>
      <c r="AK87" s="19">
        <f>SUM(DISPUTES_GrpOS:DISPUTES_GrpIS!AK87)</f>
        <v>0</v>
      </c>
      <c r="AL87" s="19">
        <f>SUM(DISPUTES_GrpOS:DISPUTES_GrpIS!AL87)</f>
        <v>0</v>
      </c>
      <c r="AM87" s="19">
        <f>SUM(DISPUTES_GrpOS:DISPUTES_GrpIS!AM87)</f>
        <v>0</v>
      </c>
      <c r="AN87" s="19">
        <f>SUM(DISPUTES_GrpOS:DISPUTES_GrpIS!AN87)</f>
        <v>0</v>
      </c>
      <c r="AO87" s="19">
        <f>SUM(DISPUTES_GrpOS:DISPUTES_GrpIS!AO87)</f>
        <v>0</v>
      </c>
      <c r="AP87" s="19">
        <f>SUM(DISPUTES_GrpOS:DISPUTES_GrpIS!AP87)</f>
        <v>0</v>
      </c>
      <c r="AQ87" s="19">
        <f>SUM(DISPUTES_GrpOS:DISPUTES_GrpIS!AQ87)</f>
        <v>0</v>
      </c>
      <c r="AR87" s="19">
        <f>SUM(DISPUTES_GrpOS:DISPUTES_GrpIS!AR87)</f>
        <v>0</v>
      </c>
      <c r="AS87" s="19">
        <f>SUM(DISPUTES_GrpOS:DISPUTES_GrpIS!AS87)</f>
        <v>0</v>
      </c>
      <c r="AT87" s="19">
        <f>SUM(DISPUTES_GrpOS:DISPUTES_GrpIS!AT87)</f>
        <v>0</v>
      </c>
      <c r="AU87" s="19">
        <f>SUM(DISPUTES_GrpOS:DISPUTES_GrpIS!AU87)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19">
        <f>SUM(DISPUTES_GrpOS:DISPUTES_GrpIS!F88)</f>
        <v>0</v>
      </c>
      <c r="G88" s="19">
        <f>SUM(DISPUTES_GrpOS:DISPUTES_GrpIS!G88)</f>
        <v>0</v>
      </c>
      <c r="H88" s="19">
        <f>SUM(DISPUTES_GrpOS:DISPUTES_GrpIS!H88)</f>
        <v>0</v>
      </c>
      <c r="I88" s="19">
        <f>SUM(DISPUTES_GrpOS:DISPUTES_GrpIS!I88)</f>
        <v>0</v>
      </c>
      <c r="J88" s="19">
        <f>SUM(DISPUTES_GrpOS:DISPUTES_GrpIS!J88)</f>
        <v>0</v>
      </c>
      <c r="K88" s="19">
        <f>SUM(DISPUTES_GrpOS:DISPUTES_GrpIS!K88)</f>
        <v>0</v>
      </c>
      <c r="L88" s="19">
        <f>SUM(DISPUTES_GrpOS:DISPUTES_GrpIS!L88)</f>
        <v>0</v>
      </c>
      <c r="M88" s="19">
        <f>SUM(DISPUTES_GrpOS:DISPUTES_GrpIS!M88)</f>
        <v>0</v>
      </c>
      <c r="N88" s="19">
        <f>SUM(DISPUTES_GrpOS:DISPUTES_GrpIS!N88)</f>
        <v>0</v>
      </c>
      <c r="O88" s="19">
        <f>SUM(DISPUTES_GrpOS:DISPUTES_GrpIS!O88)</f>
        <v>0</v>
      </c>
      <c r="P88" s="19">
        <f>SUM(DISPUTES_GrpOS:DISPUTES_GrpIS!P88)</f>
        <v>0</v>
      </c>
      <c r="Q88" s="19">
        <f>SUM(DISPUTES_GrpOS:DISPUTES_GrpIS!Q88)</f>
        <v>0</v>
      </c>
      <c r="R88" s="19">
        <f>SUM(DISPUTES_GrpOS:DISPUTES_GrpIS!R88)</f>
        <v>0</v>
      </c>
      <c r="S88" s="19">
        <f>SUM(DISPUTES_GrpOS:DISPUTES_GrpIS!S88)</f>
        <v>0</v>
      </c>
      <c r="T88" s="19">
        <f>SUM(DISPUTES_GrpOS:DISPUTES_GrpIS!T88)</f>
        <v>0</v>
      </c>
      <c r="U88" s="19">
        <f>SUM(DISPUTES_GrpOS:DISPUTES_GrpIS!U88)</f>
        <v>0</v>
      </c>
      <c r="V88" s="19">
        <f>SUM(DISPUTES_GrpOS:DISPUTES_GrpIS!V88)</f>
        <v>0</v>
      </c>
      <c r="W88" s="19">
        <f>SUM(DISPUTES_GrpOS:DISPUTES_GrpIS!W88)</f>
        <v>0</v>
      </c>
      <c r="X88" s="19">
        <f>SUM(DISPUTES_GrpOS:DISPUTES_GrpIS!X88)</f>
        <v>0</v>
      </c>
      <c r="Y88" s="19">
        <f>SUM(DISPUTES_GrpOS:DISPUTES_GrpIS!Y88)</f>
        <v>0</v>
      </c>
      <c r="Z88" s="19">
        <f>SUM(DISPUTES_GrpOS:DISPUTES_GrpIS!Z88)</f>
        <v>0</v>
      </c>
      <c r="AA88" s="19">
        <f>SUM(DISPUTES_GrpOS:DISPUTES_GrpIS!AA88)</f>
        <v>0</v>
      </c>
      <c r="AB88" s="19">
        <f>SUM(DISPUTES_GrpOS:DISPUTES_GrpIS!AB88)</f>
        <v>0</v>
      </c>
      <c r="AC88" s="19">
        <f>SUM(DISPUTES_GrpOS:DISPUTES_GrpIS!AC88)</f>
        <v>0</v>
      </c>
      <c r="AD88" s="19">
        <f>SUM(DISPUTES_GrpOS:DISPUTES_GrpIS!AD88)</f>
        <v>0</v>
      </c>
      <c r="AE88" s="19">
        <f>SUM(DISPUTES_GrpOS:DISPUTES_GrpIS!AE88)</f>
        <v>0</v>
      </c>
      <c r="AF88" s="19">
        <f>SUM(DISPUTES_GrpOS:DISPUTES_GrpIS!AF88)</f>
        <v>0</v>
      </c>
      <c r="AG88" s="19">
        <f>SUM(DISPUTES_GrpOS:DISPUTES_GrpIS!AG88)</f>
        <v>0</v>
      </c>
      <c r="AH88" s="19">
        <f>SUM(DISPUTES_GrpOS:DISPUTES_GrpIS!AH88)</f>
        <v>0</v>
      </c>
      <c r="AI88" s="19">
        <f>SUM(DISPUTES_GrpOS:DISPUTES_GrpIS!AI88)</f>
        <v>0</v>
      </c>
      <c r="AJ88" s="19">
        <f>SUM(DISPUTES_GrpOS:DISPUTES_GrpIS!AJ88)</f>
        <v>0</v>
      </c>
      <c r="AK88" s="19">
        <f>SUM(DISPUTES_GrpOS:DISPUTES_GrpIS!AK88)</f>
        <v>0</v>
      </c>
      <c r="AL88" s="19">
        <f>SUM(DISPUTES_GrpOS:DISPUTES_GrpIS!AL88)</f>
        <v>0</v>
      </c>
      <c r="AM88" s="19">
        <f>SUM(DISPUTES_GrpOS:DISPUTES_GrpIS!AM88)</f>
        <v>0</v>
      </c>
      <c r="AN88" s="19">
        <f>SUM(DISPUTES_GrpOS:DISPUTES_GrpIS!AN88)</f>
        <v>0</v>
      </c>
      <c r="AO88" s="19">
        <f>SUM(DISPUTES_GrpOS:DISPUTES_GrpIS!AO88)</f>
        <v>0</v>
      </c>
      <c r="AP88" s="19">
        <f>SUM(DISPUTES_GrpOS:DISPUTES_GrpIS!AP88)</f>
        <v>0</v>
      </c>
      <c r="AQ88" s="19">
        <f>SUM(DISPUTES_GrpOS:DISPUTES_GrpIS!AQ88)</f>
        <v>0</v>
      </c>
      <c r="AR88" s="19">
        <f>SUM(DISPUTES_GrpOS:DISPUTES_GrpIS!AR88)</f>
        <v>0</v>
      </c>
      <c r="AS88" s="19">
        <f>SUM(DISPUTES_GrpOS:DISPUTES_GrpIS!AS88)</f>
        <v>0</v>
      </c>
      <c r="AT88" s="19">
        <f>SUM(DISPUTES_GrpOS:DISPUTES_GrpIS!AT88)</f>
        <v>0</v>
      </c>
      <c r="AU88" s="19">
        <f>SUM(DISPUTES_GrpOS:DISPUTES_GrpIS!AU88)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9">
        <f>SUM(DISPUTES_GrpOS:DISPUTES_GrpIS!F89)</f>
        <v>0</v>
      </c>
      <c r="G89" s="19">
        <f>SUM(DISPUTES_GrpOS:DISPUTES_GrpIS!G89)</f>
        <v>0</v>
      </c>
      <c r="H89" s="19">
        <f>SUM(DISPUTES_GrpOS:DISPUTES_GrpIS!H89)</f>
        <v>0</v>
      </c>
      <c r="I89" s="19">
        <f>SUM(DISPUTES_GrpOS:DISPUTES_GrpIS!I89)</f>
        <v>0</v>
      </c>
      <c r="J89" s="19">
        <f>SUM(DISPUTES_GrpOS:DISPUTES_GrpIS!J89)</f>
        <v>0</v>
      </c>
      <c r="K89" s="19">
        <f>SUM(DISPUTES_GrpOS:DISPUTES_GrpIS!K89)</f>
        <v>0</v>
      </c>
      <c r="L89" s="19">
        <f>SUM(DISPUTES_GrpOS:DISPUTES_GrpIS!L89)</f>
        <v>0</v>
      </c>
      <c r="M89" s="19">
        <f>SUM(DISPUTES_GrpOS:DISPUTES_GrpIS!M89)</f>
        <v>0</v>
      </c>
      <c r="N89" s="19">
        <f>SUM(DISPUTES_GrpOS:DISPUTES_GrpIS!N89)</f>
        <v>0</v>
      </c>
      <c r="O89" s="19">
        <f>SUM(DISPUTES_GrpOS:DISPUTES_GrpIS!O89)</f>
        <v>0</v>
      </c>
      <c r="P89" s="19">
        <f>SUM(DISPUTES_GrpOS:DISPUTES_GrpIS!P89)</f>
        <v>0</v>
      </c>
      <c r="Q89" s="19">
        <f>SUM(DISPUTES_GrpOS:DISPUTES_GrpIS!Q89)</f>
        <v>0</v>
      </c>
      <c r="R89" s="19">
        <f>SUM(DISPUTES_GrpOS:DISPUTES_GrpIS!R89)</f>
        <v>0</v>
      </c>
      <c r="S89" s="19">
        <f>SUM(DISPUTES_GrpOS:DISPUTES_GrpIS!S89)</f>
        <v>0</v>
      </c>
      <c r="T89" s="19">
        <f>SUM(DISPUTES_GrpOS:DISPUTES_GrpIS!T89)</f>
        <v>0</v>
      </c>
      <c r="U89" s="19">
        <f>SUM(DISPUTES_GrpOS:DISPUTES_GrpIS!U89)</f>
        <v>0</v>
      </c>
      <c r="V89" s="19">
        <f>SUM(DISPUTES_GrpOS:DISPUTES_GrpIS!V89)</f>
        <v>0</v>
      </c>
      <c r="W89" s="19">
        <f>SUM(DISPUTES_GrpOS:DISPUTES_GrpIS!W89)</f>
        <v>0</v>
      </c>
      <c r="X89" s="19">
        <f>SUM(DISPUTES_GrpOS:DISPUTES_GrpIS!X89)</f>
        <v>0</v>
      </c>
      <c r="Y89" s="19">
        <f>SUM(DISPUTES_GrpOS:DISPUTES_GrpIS!Y89)</f>
        <v>0</v>
      </c>
      <c r="Z89" s="19">
        <f>SUM(DISPUTES_GrpOS:DISPUTES_GrpIS!Z89)</f>
        <v>0</v>
      </c>
      <c r="AA89" s="19">
        <f>SUM(DISPUTES_GrpOS:DISPUTES_GrpIS!AA89)</f>
        <v>0</v>
      </c>
      <c r="AB89" s="19">
        <f>SUM(DISPUTES_GrpOS:DISPUTES_GrpIS!AB89)</f>
        <v>0</v>
      </c>
      <c r="AC89" s="19">
        <f>SUM(DISPUTES_GrpOS:DISPUTES_GrpIS!AC89)</f>
        <v>0</v>
      </c>
      <c r="AD89" s="19">
        <f>SUM(DISPUTES_GrpOS:DISPUTES_GrpIS!AD89)</f>
        <v>0</v>
      </c>
      <c r="AE89" s="19">
        <f>SUM(DISPUTES_GrpOS:DISPUTES_GrpIS!AE89)</f>
        <v>0</v>
      </c>
      <c r="AF89" s="19">
        <f>SUM(DISPUTES_GrpOS:DISPUTES_GrpIS!AF89)</f>
        <v>0</v>
      </c>
      <c r="AG89" s="19">
        <f>SUM(DISPUTES_GrpOS:DISPUTES_GrpIS!AG89)</f>
        <v>0</v>
      </c>
      <c r="AH89" s="19">
        <f>SUM(DISPUTES_GrpOS:DISPUTES_GrpIS!AH89)</f>
        <v>0</v>
      </c>
      <c r="AI89" s="19">
        <f>SUM(DISPUTES_GrpOS:DISPUTES_GrpIS!AI89)</f>
        <v>0</v>
      </c>
      <c r="AJ89" s="19">
        <f>SUM(DISPUTES_GrpOS:DISPUTES_GrpIS!AJ89)</f>
        <v>0</v>
      </c>
      <c r="AK89" s="19">
        <f>SUM(DISPUTES_GrpOS:DISPUTES_GrpIS!AK89)</f>
        <v>0</v>
      </c>
      <c r="AL89" s="19">
        <f>SUM(DISPUTES_GrpOS:DISPUTES_GrpIS!AL89)</f>
        <v>0</v>
      </c>
      <c r="AM89" s="19">
        <f>SUM(DISPUTES_GrpOS:DISPUTES_GrpIS!AM89)</f>
        <v>0</v>
      </c>
      <c r="AN89" s="19">
        <f>SUM(DISPUTES_GrpOS:DISPUTES_GrpIS!AN89)</f>
        <v>0</v>
      </c>
      <c r="AO89" s="19">
        <f>SUM(DISPUTES_GrpOS:DISPUTES_GrpIS!AO89)</f>
        <v>0</v>
      </c>
      <c r="AP89" s="19">
        <f>SUM(DISPUTES_GrpOS:DISPUTES_GrpIS!AP89)</f>
        <v>0</v>
      </c>
      <c r="AQ89" s="19">
        <f>SUM(DISPUTES_GrpOS:DISPUTES_GrpIS!AQ89)</f>
        <v>0</v>
      </c>
      <c r="AR89" s="19">
        <f>SUM(DISPUTES_GrpOS:DISPUTES_GrpIS!AR89)</f>
        <v>0</v>
      </c>
      <c r="AS89" s="19">
        <f>SUM(DISPUTES_GrpOS:DISPUTES_GrpIS!AS89)</f>
        <v>0</v>
      </c>
      <c r="AT89" s="19">
        <f>SUM(DISPUTES_GrpOS:DISPUTES_GrpIS!AT89)</f>
        <v>0</v>
      </c>
      <c r="AU89" s="19">
        <f>SUM(DISPUTES_GrpOS:DISPUTES_GrpIS!AU89)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19">
        <f>SUM(DISPUTES_GrpOS:DISPUTES_GrpIS!F90)</f>
        <v>0</v>
      </c>
      <c r="G90" s="19">
        <f>SUM(DISPUTES_GrpOS:DISPUTES_GrpIS!G90)</f>
        <v>0</v>
      </c>
      <c r="H90" s="19">
        <f>SUM(DISPUTES_GrpOS:DISPUTES_GrpIS!H90)</f>
        <v>0</v>
      </c>
      <c r="I90" s="19">
        <f>SUM(DISPUTES_GrpOS:DISPUTES_GrpIS!I90)</f>
        <v>0</v>
      </c>
      <c r="J90" s="19">
        <f>SUM(DISPUTES_GrpOS:DISPUTES_GrpIS!J90)</f>
        <v>0</v>
      </c>
      <c r="K90" s="19">
        <f>SUM(DISPUTES_GrpOS:DISPUTES_GrpIS!K90)</f>
        <v>0</v>
      </c>
      <c r="L90" s="19">
        <f>SUM(DISPUTES_GrpOS:DISPUTES_GrpIS!L90)</f>
        <v>0</v>
      </c>
      <c r="M90" s="19">
        <f>SUM(DISPUTES_GrpOS:DISPUTES_GrpIS!M90)</f>
        <v>0</v>
      </c>
      <c r="N90" s="19">
        <f>SUM(DISPUTES_GrpOS:DISPUTES_GrpIS!N90)</f>
        <v>0</v>
      </c>
      <c r="O90" s="19">
        <f>SUM(DISPUTES_GrpOS:DISPUTES_GrpIS!O90)</f>
        <v>0</v>
      </c>
      <c r="P90" s="19">
        <f>SUM(DISPUTES_GrpOS:DISPUTES_GrpIS!P90)</f>
        <v>0</v>
      </c>
      <c r="Q90" s="19">
        <f>SUM(DISPUTES_GrpOS:DISPUTES_GrpIS!Q90)</f>
        <v>0</v>
      </c>
      <c r="R90" s="19">
        <f>SUM(DISPUTES_GrpOS:DISPUTES_GrpIS!R90)</f>
        <v>0</v>
      </c>
      <c r="S90" s="19">
        <f>SUM(DISPUTES_GrpOS:DISPUTES_GrpIS!S90)</f>
        <v>0</v>
      </c>
      <c r="T90" s="19">
        <f>SUM(DISPUTES_GrpOS:DISPUTES_GrpIS!T90)</f>
        <v>0</v>
      </c>
      <c r="U90" s="19">
        <f>SUM(DISPUTES_GrpOS:DISPUTES_GrpIS!U90)</f>
        <v>0</v>
      </c>
      <c r="V90" s="19">
        <f>SUM(DISPUTES_GrpOS:DISPUTES_GrpIS!V90)</f>
        <v>0</v>
      </c>
      <c r="W90" s="19">
        <f>SUM(DISPUTES_GrpOS:DISPUTES_GrpIS!W90)</f>
        <v>0</v>
      </c>
      <c r="X90" s="19">
        <f>SUM(DISPUTES_GrpOS:DISPUTES_GrpIS!X90)</f>
        <v>0</v>
      </c>
      <c r="Y90" s="19">
        <f>SUM(DISPUTES_GrpOS:DISPUTES_GrpIS!Y90)</f>
        <v>0</v>
      </c>
      <c r="Z90" s="19">
        <f>SUM(DISPUTES_GrpOS:DISPUTES_GrpIS!Z90)</f>
        <v>0</v>
      </c>
      <c r="AA90" s="19">
        <f>SUM(DISPUTES_GrpOS:DISPUTES_GrpIS!AA90)</f>
        <v>0</v>
      </c>
      <c r="AB90" s="19">
        <f>SUM(DISPUTES_GrpOS:DISPUTES_GrpIS!AB90)</f>
        <v>0</v>
      </c>
      <c r="AC90" s="19">
        <f>SUM(DISPUTES_GrpOS:DISPUTES_GrpIS!AC90)</f>
        <v>0</v>
      </c>
      <c r="AD90" s="19">
        <f>SUM(DISPUTES_GrpOS:DISPUTES_GrpIS!AD90)</f>
        <v>0</v>
      </c>
      <c r="AE90" s="19">
        <f>SUM(DISPUTES_GrpOS:DISPUTES_GrpIS!AE90)</f>
        <v>0</v>
      </c>
      <c r="AF90" s="19">
        <f>SUM(DISPUTES_GrpOS:DISPUTES_GrpIS!AF90)</f>
        <v>0</v>
      </c>
      <c r="AG90" s="19">
        <f>SUM(DISPUTES_GrpOS:DISPUTES_GrpIS!AG90)</f>
        <v>0</v>
      </c>
      <c r="AH90" s="19">
        <f>SUM(DISPUTES_GrpOS:DISPUTES_GrpIS!AH90)</f>
        <v>0</v>
      </c>
      <c r="AI90" s="19">
        <f>SUM(DISPUTES_GrpOS:DISPUTES_GrpIS!AI90)</f>
        <v>0</v>
      </c>
      <c r="AJ90" s="19">
        <f>SUM(DISPUTES_GrpOS:DISPUTES_GrpIS!AJ90)</f>
        <v>0</v>
      </c>
      <c r="AK90" s="19">
        <f>SUM(DISPUTES_GrpOS:DISPUTES_GrpIS!AK90)</f>
        <v>0</v>
      </c>
      <c r="AL90" s="19">
        <f>SUM(DISPUTES_GrpOS:DISPUTES_GrpIS!AL90)</f>
        <v>0</v>
      </c>
      <c r="AM90" s="19">
        <f>SUM(DISPUTES_GrpOS:DISPUTES_GrpIS!AM90)</f>
        <v>0</v>
      </c>
      <c r="AN90" s="19">
        <f>SUM(DISPUTES_GrpOS:DISPUTES_GrpIS!AN90)</f>
        <v>0</v>
      </c>
      <c r="AO90" s="19">
        <f>SUM(DISPUTES_GrpOS:DISPUTES_GrpIS!AO90)</f>
        <v>0</v>
      </c>
      <c r="AP90" s="19">
        <f>SUM(DISPUTES_GrpOS:DISPUTES_GrpIS!AP90)</f>
        <v>0</v>
      </c>
      <c r="AQ90" s="19">
        <f>SUM(DISPUTES_GrpOS:DISPUTES_GrpIS!AQ90)</f>
        <v>0</v>
      </c>
      <c r="AR90" s="19">
        <f>SUM(DISPUTES_GrpOS:DISPUTES_GrpIS!AR90)</f>
        <v>0</v>
      </c>
      <c r="AS90" s="19">
        <f>SUM(DISPUTES_GrpOS:DISPUTES_GrpIS!AS90)</f>
        <v>0</v>
      </c>
      <c r="AT90" s="19">
        <f>SUM(DISPUTES_GrpOS:DISPUTES_GrpIS!AT90)</f>
        <v>0</v>
      </c>
      <c r="AU90" s="19">
        <f>SUM(DISPUTES_GrpOS:DISPUTES_GrpIS!AU90)</f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19">
        <f>SUM(DISPUTES_GrpOS:DISPUTES_GrpIS!F92)</f>
        <v>0</v>
      </c>
      <c r="G92" s="19">
        <f>SUM(DISPUTES_GrpOS:DISPUTES_GrpIS!G92)</f>
        <v>0</v>
      </c>
      <c r="H92" s="19">
        <f>SUM(DISPUTES_GrpOS:DISPUTES_GrpIS!H92)</f>
        <v>0</v>
      </c>
      <c r="I92" s="19">
        <f>SUM(DISPUTES_GrpOS:DISPUTES_GrpIS!I92)</f>
        <v>0</v>
      </c>
      <c r="J92" s="19">
        <f>SUM(DISPUTES_GrpOS:DISPUTES_GrpIS!J92)</f>
        <v>0</v>
      </c>
      <c r="K92" s="19">
        <f>SUM(DISPUTES_GrpOS:DISPUTES_GrpIS!K92)</f>
        <v>0</v>
      </c>
      <c r="L92" s="19">
        <f>SUM(DISPUTES_GrpOS:DISPUTES_GrpIS!L92)</f>
        <v>0</v>
      </c>
      <c r="M92" s="19">
        <f>SUM(DISPUTES_GrpOS:DISPUTES_GrpIS!M92)</f>
        <v>0</v>
      </c>
      <c r="N92" s="19">
        <f>SUM(DISPUTES_GrpOS:DISPUTES_GrpIS!N92)</f>
        <v>0</v>
      </c>
      <c r="O92" s="19">
        <f>SUM(DISPUTES_GrpOS:DISPUTES_GrpIS!O92)</f>
        <v>0</v>
      </c>
      <c r="P92" s="19">
        <f>SUM(DISPUTES_GrpOS:DISPUTES_GrpIS!P92)</f>
        <v>0</v>
      </c>
      <c r="Q92" s="19">
        <f>SUM(DISPUTES_GrpOS:DISPUTES_GrpIS!Q92)</f>
        <v>0</v>
      </c>
      <c r="R92" s="19">
        <f>SUM(DISPUTES_GrpOS:DISPUTES_GrpIS!R92)</f>
        <v>0</v>
      </c>
      <c r="S92" s="19">
        <f>SUM(DISPUTES_GrpOS:DISPUTES_GrpIS!S92)</f>
        <v>0</v>
      </c>
      <c r="T92" s="19">
        <f>SUM(DISPUTES_GrpOS:DISPUTES_GrpIS!T92)</f>
        <v>0</v>
      </c>
      <c r="U92" s="19">
        <f>SUM(DISPUTES_GrpOS:DISPUTES_GrpIS!U92)</f>
        <v>0</v>
      </c>
      <c r="V92" s="19">
        <f>SUM(DISPUTES_GrpOS:DISPUTES_GrpIS!V92)</f>
        <v>0</v>
      </c>
      <c r="W92" s="19">
        <f>SUM(DISPUTES_GrpOS:DISPUTES_GrpIS!W92)</f>
        <v>0</v>
      </c>
      <c r="X92" s="19">
        <f>SUM(DISPUTES_GrpOS:DISPUTES_GrpIS!X92)</f>
        <v>0</v>
      </c>
      <c r="Y92" s="19">
        <f>SUM(DISPUTES_GrpOS:DISPUTES_GrpIS!Y92)</f>
        <v>0</v>
      </c>
      <c r="Z92" s="19">
        <f>SUM(DISPUTES_GrpOS:DISPUTES_GrpIS!Z92)</f>
        <v>0</v>
      </c>
      <c r="AA92" s="19">
        <f>SUM(DISPUTES_GrpOS:DISPUTES_GrpIS!AA92)</f>
        <v>0</v>
      </c>
      <c r="AB92" s="19">
        <f>SUM(DISPUTES_GrpOS:DISPUTES_GrpIS!AB92)</f>
        <v>0</v>
      </c>
      <c r="AC92" s="19">
        <f>SUM(DISPUTES_GrpOS:DISPUTES_GrpIS!AC92)</f>
        <v>0</v>
      </c>
      <c r="AD92" s="19">
        <f>SUM(DISPUTES_GrpOS:DISPUTES_GrpIS!AD92)</f>
        <v>0</v>
      </c>
      <c r="AE92" s="19">
        <f>SUM(DISPUTES_GrpOS:DISPUTES_GrpIS!AE92)</f>
        <v>0</v>
      </c>
      <c r="AF92" s="19">
        <f>SUM(DISPUTES_GrpOS:DISPUTES_GrpIS!AF92)</f>
        <v>0</v>
      </c>
      <c r="AG92" s="19">
        <f>SUM(DISPUTES_GrpOS:DISPUTES_GrpIS!AG92)</f>
        <v>0</v>
      </c>
      <c r="AH92" s="19">
        <f>SUM(DISPUTES_GrpOS:DISPUTES_GrpIS!AH92)</f>
        <v>0</v>
      </c>
      <c r="AI92" s="19">
        <f>SUM(DISPUTES_GrpOS:DISPUTES_GrpIS!AI92)</f>
        <v>0</v>
      </c>
      <c r="AJ92" s="19">
        <f>SUM(DISPUTES_GrpOS:DISPUTES_GrpIS!AJ92)</f>
        <v>0</v>
      </c>
      <c r="AK92" s="19">
        <f>SUM(DISPUTES_GrpOS:DISPUTES_GrpIS!AK92)</f>
        <v>0</v>
      </c>
      <c r="AL92" s="19">
        <f>SUM(DISPUTES_GrpOS:DISPUTES_GrpIS!AL92)</f>
        <v>0</v>
      </c>
      <c r="AM92" s="19">
        <f>SUM(DISPUTES_GrpOS:DISPUTES_GrpIS!AM92)</f>
        <v>0</v>
      </c>
      <c r="AN92" s="19">
        <f>SUM(DISPUTES_GrpOS:DISPUTES_GrpIS!AN92)</f>
        <v>0</v>
      </c>
      <c r="AO92" s="19">
        <f>SUM(DISPUTES_GrpOS:DISPUTES_GrpIS!AO92)</f>
        <v>0</v>
      </c>
      <c r="AP92" s="19">
        <f>SUM(DISPUTES_GrpOS:DISPUTES_GrpIS!AP92)</f>
        <v>0</v>
      </c>
      <c r="AQ92" s="19">
        <f>SUM(DISPUTES_GrpOS:DISPUTES_GrpIS!AQ92)</f>
        <v>0</v>
      </c>
      <c r="AR92" s="19">
        <f>SUM(DISPUTES_GrpOS:DISPUTES_GrpIS!AR92)</f>
        <v>0</v>
      </c>
      <c r="AS92" s="19">
        <f>SUM(DISPUTES_GrpOS:DISPUTES_GrpIS!AS92)</f>
        <v>0</v>
      </c>
      <c r="AT92" s="19">
        <f>SUM(DISPUTES_GrpOS:DISPUTES_GrpIS!AT92)</f>
        <v>0</v>
      </c>
      <c r="AU92" s="19">
        <f>SUM(DISPUTES_GrpOS:DISPUTES_GrpIS!AU92)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9">
        <f>SUM(DISPUTES_GrpOS:DISPUTES_GrpIS!F93)</f>
        <v>0</v>
      </c>
      <c r="G93" s="19">
        <f>SUM(DISPUTES_GrpOS:DISPUTES_GrpIS!G93)</f>
        <v>0</v>
      </c>
      <c r="H93" s="19">
        <f>SUM(DISPUTES_GrpOS:DISPUTES_GrpIS!H93)</f>
        <v>0</v>
      </c>
      <c r="I93" s="19">
        <f>SUM(DISPUTES_GrpOS:DISPUTES_GrpIS!I93)</f>
        <v>0</v>
      </c>
      <c r="J93" s="19">
        <f>SUM(DISPUTES_GrpOS:DISPUTES_GrpIS!J93)</f>
        <v>0</v>
      </c>
      <c r="K93" s="19">
        <f>SUM(DISPUTES_GrpOS:DISPUTES_GrpIS!K93)</f>
        <v>0</v>
      </c>
      <c r="L93" s="19">
        <f>SUM(DISPUTES_GrpOS:DISPUTES_GrpIS!L93)</f>
        <v>0</v>
      </c>
      <c r="M93" s="19">
        <f>SUM(DISPUTES_GrpOS:DISPUTES_GrpIS!M93)</f>
        <v>0</v>
      </c>
      <c r="N93" s="19">
        <f>SUM(DISPUTES_GrpOS:DISPUTES_GrpIS!N93)</f>
        <v>0</v>
      </c>
      <c r="O93" s="19">
        <f>SUM(DISPUTES_GrpOS:DISPUTES_GrpIS!O93)</f>
        <v>0</v>
      </c>
      <c r="P93" s="19">
        <f>SUM(DISPUTES_GrpOS:DISPUTES_GrpIS!P93)</f>
        <v>0</v>
      </c>
      <c r="Q93" s="19">
        <f>SUM(DISPUTES_GrpOS:DISPUTES_GrpIS!Q93)</f>
        <v>0</v>
      </c>
      <c r="R93" s="19">
        <f>SUM(DISPUTES_GrpOS:DISPUTES_GrpIS!R93)</f>
        <v>0</v>
      </c>
      <c r="S93" s="19">
        <f>SUM(DISPUTES_GrpOS:DISPUTES_GrpIS!S93)</f>
        <v>0</v>
      </c>
      <c r="T93" s="19">
        <f>SUM(DISPUTES_GrpOS:DISPUTES_GrpIS!T93)</f>
        <v>0</v>
      </c>
      <c r="U93" s="19">
        <f>SUM(DISPUTES_GrpOS:DISPUTES_GrpIS!U93)</f>
        <v>0</v>
      </c>
      <c r="V93" s="19">
        <f>SUM(DISPUTES_GrpOS:DISPUTES_GrpIS!V93)</f>
        <v>0</v>
      </c>
      <c r="W93" s="19">
        <f>SUM(DISPUTES_GrpOS:DISPUTES_GrpIS!W93)</f>
        <v>0</v>
      </c>
      <c r="X93" s="19">
        <f>SUM(DISPUTES_GrpOS:DISPUTES_GrpIS!X93)</f>
        <v>0</v>
      </c>
      <c r="Y93" s="19">
        <f>SUM(DISPUTES_GrpOS:DISPUTES_GrpIS!Y93)</f>
        <v>0</v>
      </c>
      <c r="Z93" s="19">
        <f>SUM(DISPUTES_GrpOS:DISPUTES_GrpIS!Z93)</f>
        <v>0</v>
      </c>
      <c r="AA93" s="19">
        <f>SUM(DISPUTES_GrpOS:DISPUTES_GrpIS!AA93)</f>
        <v>0</v>
      </c>
      <c r="AB93" s="19">
        <f>SUM(DISPUTES_GrpOS:DISPUTES_GrpIS!AB93)</f>
        <v>0</v>
      </c>
      <c r="AC93" s="19">
        <f>SUM(DISPUTES_GrpOS:DISPUTES_GrpIS!AC93)</f>
        <v>0</v>
      </c>
      <c r="AD93" s="19">
        <f>SUM(DISPUTES_GrpOS:DISPUTES_GrpIS!AD93)</f>
        <v>0</v>
      </c>
      <c r="AE93" s="19">
        <f>SUM(DISPUTES_GrpOS:DISPUTES_GrpIS!AE93)</f>
        <v>0</v>
      </c>
      <c r="AF93" s="19">
        <f>SUM(DISPUTES_GrpOS:DISPUTES_GrpIS!AF93)</f>
        <v>0</v>
      </c>
      <c r="AG93" s="19">
        <f>SUM(DISPUTES_GrpOS:DISPUTES_GrpIS!AG93)</f>
        <v>0</v>
      </c>
      <c r="AH93" s="19">
        <f>SUM(DISPUTES_GrpOS:DISPUTES_GrpIS!AH93)</f>
        <v>0</v>
      </c>
      <c r="AI93" s="19">
        <f>SUM(DISPUTES_GrpOS:DISPUTES_GrpIS!AI93)</f>
        <v>0</v>
      </c>
      <c r="AJ93" s="19">
        <f>SUM(DISPUTES_GrpOS:DISPUTES_GrpIS!AJ93)</f>
        <v>0</v>
      </c>
      <c r="AK93" s="19">
        <f>SUM(DISPUTES_GrpOS:DISPUTES_GrpIS!AK93)</f>
        <v>0</v>
      </c>
      <c r="AL93" s="19">
        <f>SUM(DISPUTES_GrpOS:DISPUTES_GrpIS!AL93)</f>
        <v>0</v>
      </c>
      <c r="AM93" s="19">
        <f>SUM(DISPUTES_GrpOS:DISPUTES_GrpIS!AM93)</f>
        <v>0</v>
      </c>
      <c r="AN93" s="19">
        <f>SUM(DISPUTES_GrpOS:DISPUTES_GrpIS!AN93)</f>
        <v>0</v>
      </c>
      <c r="AO93" s="19">
        <f>SUM(DISPUTES_GrpOS:DISPUTES_GrpIS!AO93)</f>
        <v>0</v>
      </c>
      <c r="AP93" s="19">
        <f>SUM(DISPUTES_GrpOS:DISPUTES_GrpIS!AP93)</f>
        <v>0</v>
      </c>
      <c r="AQ93" s="19">
        <f>SUM(DISPUTES_GrpOS:DISPUTES_GrpIS!AQ93)</f>
        <v>0</v>
      </c>
      <c r="AR93" s="19">
        <f>SUM(DISPUTES_GrpOS:DISPUTES_GrpIS!AR93)</f>
        <v>0</v>
      </c>
      <c r="AS93" s="19">
        <f>SUM(DISPUTES_GrpOS:DISPUTES_GrpIS!AS93)</f>
        <v>0</v>
      </c>
      <c r="AT93" s="19">
        <f>SUM(DISPUTES_GrpOS:DISPUTES_GrpIS!AT93)</f>
        <v>0</v>
      </c>
      <c r="AU93" s="19">
        <f>SUM(DISPUTES_GrpOS:DISPUTES_GrpIS!AU93)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19">
        <f>SUM(DISPUTES_GrpOS:DISPUTES_GrpIS!F94)</f>
        <v>0</v>
      </c>
      <c r="G94" s="19">
        <f>SUM(DISPUTES_GrpOS:DISPUTES_GrpIS!G94)</f>
        <v>0</v>
      </c>
      <c r="H94" s="19">
        <f>SUM(DISPUTES_GrpOS:DISPUTES_GrpIS!H94)</f>
        <v>0</v>
      </c>
      <c r="I94" s="19">
        <f>SUM(DISPUTES_GrpOS:DISPUTES_GrpIS!I94)</f>
        <v>0</v>
      </c>
      <c r="J94" s="19">
        <f>SUM(DISPUTES_GrpOS:DISPUTES_GrpIS!J94)</f>
        <v>0</v>
      </c>
      <c r="K94" s="19">
        <f>SUM(DISPUTES_GrpOS:DISPUTES_GrpIS!K94)</f>
        <v>0</v>
      </c>
      <c r="L94" s="19">
        <f>SUM(DISPUTES_GrpOS:DISPUTES_GrpIS!L94)</f>
        <v>0</v>
      </c>
      <c r="M94" s="19">
        <f>SUM(DISPUTES_GrpOS:DISPUTES_GrpIS!M94)</f>
        <v>0</v>
      </c>
      <c r="N94" s="19">
        <f>SUM(DISPUTES_GrpOS:DISPUTES_GrpIS!N94)</f>
        <v>0</v>
      </c>
      <c r="O94" s="19">
        <f>SUM(DISPUTES_GrpOS:DISPUTES_GrpIS!O94)</f>
        <v>0</v>
      </c>
      <c r="P94" s="19">
        <f>SUM(DISPUTES_GrpOS:DISPUTES_GrpIS!P94)</f>
        <v>0</v>
      </c>
      <c r="Q94" s="19">
        <f>SUM(DISPUTES_GrpOS:DISPUTES_GrpIS!Q94)</f>
        <v>0</v>
      </c>
      <c r="R94" s="19">
        <f>SUM(DISPUTES_GrpOS:DISPUTES_GrpIS!R94)</f>
        <v>0</v>
      </c>
      <c r="S94" s="19">
        <f>SUM(DISPUTES_GrpOS:DISPUTES_GrpIS!S94)</f>
        <v>0</v>
      </c>
      <c r="T94" s="19">
        <f>SUM(DISPUTES_GrpOS:DISPUTES_GrpIS!T94)</f>
        <v>0</v>
      </c>
      <c r="U94" s="19">
        <f>SUM(DISPUTES_GrpOS:DISPUTES_GrpIS!U94)</f>
        <v>0</v>
      </c>
      <c r="V94" s="19">
        <f>SUM(DISPUTES_GrpOS:DISPUTES_GrpIS!V94)</f>
        <v>0</v>
      </c>
      <c r="W94" s="19">
        <f>SUM(DISPUTES_GrpOS:DISPUTES_GrpIS!W94)</f>
        <v>0</v>
      </c>
      <c r="X94" s="19">
        <f>SUM(DISPUTES_GrpOS:DISPUTES_GrpIS!X94)</f>
        <v>0</v>
      </c>
      <c r="Y94" s="19">
        <f>SUM(DISPUTES_GrpOS:DISPUTES_GrpIS!Y94)</f>
        <v>0</v>
      </c>
      <c r="Z94" s="19">
        <f>SUM(DISPUTES_GrpOS:DISPUTES_GrpIS!Z94)</f>
        <v>0</v>
      </c>
      <c r="AA94" s="19">
        <f>SUM(DISPUTES_GrpOS:DISPUTES_GrpIS!AA94)</f>
        <v>0</v>
      </c>
      <c r="AB94" s="19">
        <f>SUM(DISPUTES_GrpOS:DISPUTES_GrpIS!AB94)</f>
        <v>0</v>
      </c>
      <c r="AC94" s="19">
        <f>SUM(DISPUTES_GrpOS:DISPUTES_GrpIS!AC94)</f>
        <v>0</v>
      </c>
      <c r="AD94" s="19">
        <f>SUM(DISPUTES_GrpOS:DISPUTES_GrpIS!AD94)</f>
        <v>0</v>
      </c>
      <c r="AE94" s="19">
        <f>SUM(DISPUTES_GrpOS:DISPUTES_GrpIS!AE94)</f>
        <v>0</v>
      </c>
      <c r="AF94" s="19">
        <f>SUM(DISPUTES_GrpOS:DISPUTES_GrpIS!AF94)</f>
        <v>0</v>
      </c>
      <c r="AG94" s="19">
        <f>SUM(DISPUTES_GrpOS:DISPUTES_GrpIS!AG94)</f>
        <v>0</v>
      </c>
      <c r="AH94" s="19">
        <f>SUM(DISPUTES_GrpOS:DISPUTES_GrpIS!AH94)</f>
        <v>0</v>
      </c>
      <c r="AI94" s="19">
        <f>SUM(DISPUTES_GrpOS:DISPUTES_GrpIS!AI94)</f>
        <v>0</v>
      </c>
      <c r="AJ94" s="19">
        <f>SUM(DISPUTES_GrpOS:DISPUTES_GrpIS!AJ94)</f>
        <v>0</v>
      </c>
      <c r="AK94" s="19">
        <f>SUM(DISPUTES_GrpOS:DISPUTES_GrpIS!AK94)</f>
        <v>0</v>
      </c>
      <c r="AL94" s="19">
        <f>SUM(DISPUTES_GrpOS:DISPUTES_GrpIS!AL94)</f>
        <v>0</v>
      </c>
      <c r="AM94" s="19">
        <f>SUM(DISPUTES_GrpOS:DISPUTES_GrpIS!AM94)</f>
        <v>0</v>
      </c>
      <c r="AN94" s="19">
        <f>SUM(DISPUTES_GrpOS:DISPUTES_GrpIS!AN94)</f>
        <v>0</v>
      </c>
      <c r="AO94" s="19">
        <f>SUM(DISPUTES_GrpOS:DISPUTES_GrpIS!AO94)</f>
        <v>0</v>
      </c>
      <c r="AP94" s="19">
        <f>SUM(DISPUTES_GrpOS:DISPUTES_GrpIS!AP94)</f>
        <v>0</v>
      </c>
      <c r="AQ94" s="19">
        <f>SUM(DISPUTES_GrpOS:DISPUTES_GrpIS!AQ94)</f>
        <v>0</v>
      </c>
      <c r="AR94" s="19">
        <f>SUM(DISPUTES_GrpOS:DISPUTES_GrpIS!AR94)</f>
        <v>0</v>
      </c>
      <c r="AS94" s="19">
        <f>SUM(DISPUTES_GrpOS:DISPUTES_GrpIS!AS94)</f>
        <v>0</v>
      </c>
      <c r="AT94" s="19">
        <f>SUM(DISPUTES_GrpOS:DISPUTES_GrpIS!AT94)</f>
        <v>0</v>
      </c>
      <c r="AU94" s="19">
        <f>SUM(DISPUTES_GrpOS:DISPUTES_GrpIS!AU94)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19">
        <f>SUM(DISPUTES_GrpOS:DISPUTES_GrpIS!F95)</f>
        <v>0</v>
      </c>
      <c r="G95" s="19">
        <f>SUM(DISPUTES_GrpOS:DISPUTES_GrpIS!G95)</f>
        <v>0</v>
      </c>
      <c r="H95" s="19">
        <f>SUM(DISPUTES_GrpOS:DISPUTES_GrpIS!H95)</f>
        <v>0</v>
      </c>
      <c r="I95" s="19">
        <f>SUM(DISPUTES_GrpOS:DISPUTES_GrpIS!I95)</f>
        <v>0</v>
      </c>
      <c r="J95" s="19">
        <f>SUM(DISPUTES_GrpOS:DISPUTES_GrpIS!J95)</f>
        <v>0</v>
      </c>
      <c r="K95" s="19">
        <f>SUM(DISPUTES_GrpOS:DISPUTES_GrpIS!K95)</f>
        <v>0</v>
      </c>
      <c r="L95" s="19">
        <f>SUM(DISPUTES_GrpOS:DISPUTES_GrpIS!L95)</f>
        <v>0</v>
      </c>
      <c r="M95" s="19">
        <f>SUM(DISPUTES_GrpOS:DISPUTES_GrpIS!M95)</f>
        <v>0</v>
      </c>
      <c r="N95" s="19">
        <f>SUM(DISPUTES_GrpOS:DISPUTES_GrpIS!N95)</f>
        <v>0</v>
      </c>
      <c r="O95" s="19">
        <f>SUM(DISPUTES_GrpOS:DISPUTES_GrpIS!O95)</f>
        <v>0</v>
      </c>
      <c r="P95" s="19">
        <f>SUM(DISPUTES_GrpOS:DISPUTES_GrpIS!P95)</f>
        <v>0</v>
      </c>
      <c r="Q95" s="19">
        <f>SUM(DISPUTES_GrpOS:DISPUTES_GrpIS!Q95)</f>
        <v>0</v>
      </c>
      <c r="R95" s="19">
        <f>SUM(DISPUTES_GrpOS:DISPUTES_GrpIS!R95)</f>
        <v>0</v>
      </c>
      <c r="S95" s="19">
        <f>SUM(DISPUTES_GrpOS:DISPUTES_GrpIS!S95)</f>
        <v>0</v>
      </c>
      <c r="T95" s="19">
        <f>SUM(DISPUTES_GrpOS:DISPUTES_GrpIS!T95)</f>
        <v>0</v>
      </c>
      <c r="U95" s="19">
        <f>SUM(DISPUTES_GrpOS:DISPUTES_GrpIS!U95)</f>
        <v>0</v>
      </c>
      <c r="V95" s="19">
        <f>SUM(DISPUTES_GrpOS:DISPUTES_GrpIS!V95)</f>
        <v>0</v>
      </c>
      <c r="W95" s="19">
        <f>SUM(DISPUTES_GrpOS:DISPUTES_GrpIS!W95)</f>
        <v>0</v>
      </c>
      <c r="X95" s="19">
        <f>SUM(DISPUTES_GrpOS:DISPUTES_GrpIS!X95)</f>
        <v>0</v>
      </c>
      <c r="Y95" s="19">
        <f>SUM(DISPUTES_GrpOS:DISPUTES_GrpIS!Y95)</f>
        <v>0</v>
      </c>
      <c r="Z95" s="19">
        <f>SUM(DISPUTES_GrpOS:DISPUTES_GrpIS!Z95)</f>
        <v>0</v>
      </c>
      <c r="AA95" s="19">
        <f>SUM(DISPUTES_GrpOS:DISPUTES_GrpIS!AA95)</f>
        <v>0</v>
      </c>
      <c r="AB95" s="19">
        <f>SUM(DISPUTES_GrpOS:DISPUTES_GrpIS!AB95)</f>
        <v>0</v>
      </c>
      <c r="AC95" s="19">
        <f>SUM(DISPUTES_GrpOS:DISPUTES_GrpIS!AC95)</f>
        <v>0</v>
      </c>
      <c r="AD95" s="19">
        <f>SUM(DISPUTES_GrpOS:DISPUTES_GrpIS!AD95)</f>
        <v>0</v>
      </c>
      <c r="AE95" s="19">
        <f>SUM(DISPUTES_GrpOS:DISPUTES_GrpIS!AE95)</f>
        <v>0</v>
      </c>
      <c r="AF95" s="19">
        <f>SUM(DISPUTES_GrpOS:DISPUTES_GrpIS!AF95)</f>
        <v>0</v>
      </c>
      <c r="AG95" s="19">
        <f>SUM(DISPUTES_GrpOS:DISPUTES_GrpIS!AG95)</f>
        <v>0</v>
      </c>
      <c r="AH95" s="19">
        <f>SUM(DISPUTES_GrpOS:DISPUTES_GrpIS!AH95)</f>
        <v>0</v>
      </c>
      <c r="AI95" s="19">
        <f>SUM(DISPUTES_GrpOS:DISPUTES_GrpIS!AI95)</f>
        <v>0</v>
      </c>
      <c r="AJ95" s="19">
        <f>SUM(DISPUTES_GrpOS:DISPUTES_GrpIS!AJ95)</f>
        <v>0</v>
      </c>
      <c r="AK95" s="19">
        <f>SUM(DISPUTES_GrpOS:DISPUTES_GrpIS!AK95)</f>
        <v>0</v>
      </c>
      <c r="AL95" s="19">
        <f>SUM(DISPUTES_GrpOS:DISPUTES_GrpIS!AL95)</f>
        <v>0</v>
      </c>
      <c r="AM95" s="19">
        <f>SUM(DISPUTES_GrpOS:DISPUTES_GrpIS!AM95)</f>
        <v>0</v>
      </c>
      <c r="AN95" s="19">
        <f>SUM(DISPUTES_GrpOS:DISPUTES_GrpIS!AN95)</f>
        <v>0</v>
      </c>
      <c r="AO95" s="19">
        <f>SUM(DISPUTES_GrpOS:DISPUTES_GrpIS!AO95)</f>
        <v>0</v>
      </c>
      <c r="AP95" s="19">
        <f>SUM(DISPUTES_GrpOS:DISPUTES_GrpIS!AP95)</f>
        <v>0</v>
      </c>
      <c r="AQ95" s="19">
        <f>SUM(DISPUTES_GrpOS:DISPUTES_GrpIS!AQ95)</f>
        <v>0</v>
      </c>
      <c r="AR95" s="19">
        <f>SUM(DISPUTES_GrpOS:DISPUTES_GrpIS!AR95)</f>
        <v>0</v>
      </c>
      <c r="AS95" s="19">
        <f>SUM(DISPUTES_GrpOS:DISPUTES_GrpIS!AS95)</f>
        <v>0</v>
      </c>
      <c r="AT95" s="19">
        <f>SUM(DISPUTES_GrpOS:DISPUTES_GrpIS!AT95)</f>
        <v>0</v>
      </c>
      <c r="AU95" s="19">
        <f>SUM(DISPUTES_GrpOS:DISPUTES_GrpIS!AU95)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19">
        <f>SUM(DISPUTES_GrpOS:DISPUTES_GrpIS!F96)</f>
        <v>0</v>
      </c>
      <c r="G96" s="19">
        <f>SUM(DISPUTES_GrpOS:DISPUTES_GrpIS!G96)</f>
        <v>0</v>
      </c>
      <c r="H96" s="19">
        <f>SUM(DISPUTES_GrpOS:DISPUTES_GrpIS!H96)</f>
        <v>0</v>
      </c>
      <c r="I96" s="19">
        <f>SUM(DISPUTES_GrpOS:DISPUTES_GrpIS!I96)</f>
        <v>0</v>
      </c>
      <c r="J96" s="19">
        <f>SUM(DISPUTES_GrpOS:DISPUTES_GrpIS!J96)</f>
        <v>0</v>
      </c>
      <c r="K96" s="19">
        <f>SUM(DISPUTES_GrpOS:DISPUTES_GrpIS!K96)</f>
        <v>0</v>
      </c>
      <c r="L96" s="19">
        <f>SUM(DISPUTES_GrpOS:DISPUTES_GrpIS!L96)</f>
        <v>0</v>
      </c>
      <c r="M96" s="19">
        <f>SUM(DISPUTES_GrpOS:DISPUTES_GrpIS!M96)</f>
        <v>0</v>
      </c>
      <c r="N96" s="19">
        <f>SUM(DISPUTES_GrpOS:DISPUTES_GrpIS!N96)</f>
        <v>0</v>
      </c>
      <c r="O96" s="19">
        <f>SUM(DISPUTES_GrpOS:DISPUTES_GrpIS!O96)</f>
        <v>0</v>
      </c>
      <c r="P96" s="19">
        <f>SUM(DISPUTES_GrpOS:DISPUTES_GrpIS!P96)</f>
        <v>0</v>
      </c>
      <c r="Q96" s="19">
        <f>SUM(DISPUTES_GrpOS:DISPUTES_GrpIS!Q96)</f>
        <v>0</v>
      </c>
      <c r="R96" s="19">
        <f>SUM(DISPUTES_GrpOS:DISPUTES_GrpIS!R96)</f>
        <v>0</v>
      </c>
      <c r="S96" s="19">
        <f>SUM(DISPUTES_GrpOS:DISPUTES_GrpIS!S96)</f>
        <v>0</v>
      </c>
      <c r="T96" s="19">
        <f>SUM(DISPUTES_GrpOS:DISPUTES_GrpIS!T96)</f>
        <v>0</v>
      </c>
      <c r="U96" s="19">
        <f>SUM(DISPUTES_GrpOS:DISPUTES_GrpIS!U96)</f>
        <v>0</v>
      </c>
      <c r="V96" s="19">
        <f>SUM(DISPUTES_GrpOS:DISPUTES_GrpIS!V96)</f>
        <v>0</v>
      </c>
      <c r="W96" s="19">
        <f>SUM(DISPUTES_GrpOS:DISPUTES_GrpIS!W96)</f>
        <v>0</v>
      </c>
      <c r="X96" s="19">
        <f>SUM(DISPUTES_GrpOS:DISPUTES_GrpIS!X96)</f>
        <v>0</v>
      </c>
      <c r="Y96" s="19">
        <f>SUM(DISPUTES_GrpOS:DISPUTES_GrpIS!Y96)</f>
        <v>0</v>
      </c>
      <c r="Z96" s="19">
        <f>SUM(DISPUTES_GrpOS:DISPUTES_GrpIS!Z96)</f>
        <v>0</v>
      </c>
      <c r="AA96" s="19">
        <f>SUM(DISPUTES_GrpOS:DISPUTES_GrpIS!AA96)</f>
        <v>0</v>
      </c>
      <c r="AB96" s="19">
        <f>SUM(DISPUTES_GrpOS:DISPUTES_GrpIS!AB96)</f>
        <v>0</v>
      </c>
      <c r="AC96" s="19">
        <f>SUM(DISPUTES_GrpOS:DISPUTES_GrpIS!AC96)</f>
        <v>0</v>
      </c>
      <c r="AD96" s="19">
        <f>SUM(DISPUTES_GrpOS:DISPUTES_GrpIS!AD96)</f>
        <v>0</v>
      </c>
      <c r="AE96" s="19">
        <f>SUM(DISPUTES_GrpOS:DISPUTES_GrpIS!AE96)</f>
        <v>0</v>
      </c>
      <c r="AF96" s="19">
        <f>SUM(DISPUTES_GrpOS:DISPUTES_GrpIS!AF96)</f>
        <v>0</v>
      </c>
      <c r="AG96" s="19">
        <f>SUM(DISPUTES_GrpOS:DISPUTES_GrpIS!AG96)</f>
        <v>0</v>
      </c>
      <c r="AH96" s="19">
        <f>SUM(DISPUTES_GrpOS:DISPUTES_GrpIS!AH96)</f>
        <v>0</v>
      </c>
      <c r="AI96" s="19">
        <f>SUM(DISPUTES_GrpOS:DISPUTES_GrpIS!AI96)</f>
        <v>0</v>
      </c>
      <c r="AJ96" s="19">
        <f>SUM(DISPUTES_GrpOS:DISPUTES_GrpIS!AJ96)</f>
        <v>0</v>
      </c>
      <c r="AK96" s="19">
        <f>SUM(DISPUTES_GrpOS:DISPUTES_GrpIS!AK96)</f>
        <v>0</v>
      </c>
      <c r="AL96" s="19">
        <f>SUM(DISPUTES_GrpOS:DISPUTES_GrpIS!AL96)</f>
        <v>0</v>
      </c>
      <c r="AM96" s="19">
        <f>SUM(DISPUTES_GrpOS:DISPUTES_GrpIS!AM96)</f>
        <v>0</v>
      </c>
      <c r="AN96" s="19">
        <f>SUM(DISPUTES_GrpOS:DISPUTES_GrpIS!AN96)</f>
        <v>0</v>
      </c>
      <c r="AO96" s="19">
        <f>SUM(DISPUTES_GrpOS:DISPUTES_GrpIS!AO96)</f>
        <v>0</v>
      </c>
      <c r="AP96" s="19">
        <f>SUM(DISPUTES_GrpOS:DISPUTES_GrpIS!AP96)</f>
        <v>0</v>
      </c>
      <c r="AQ96" s="19">
        <f>SUM(DISPUTES_GrpOS:DISPUTES_GrpIS!AQ96)</f>
        <v>0</v>
      </c>
      <c r="AR96" s="19">
        <f>SUM(DISPUTES_GrpOS:DISPUTES_GrpIS!AR96)</f>
        <v>0</v>
      </c>
      <c r="AS96" s="19">
        <f>SUM(DISPUTES_GrpOS:DISPUTES_GrpIS!AS96)</f>
        <v>0</v>
      </c>
      <c r="AT96" s="19">
        <f>SUM(DISPUTES_GrpOS:DISPUTES_GrpIS!AT96)</f>
        <v>0</v>
      </c>
      <c r="AU96" s="19">
        <f>SUM(DISPUTES_GrpOS:DISPUTES_GrpIS!AU96)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19">
        <f>SUM(DISPUTES_GrpOS:DISPUTES_GrpIS!F97)</f>
        <v>0</v>
      </c>
      <c r="G97" s="19">
        <f>SUM(DISPUTES_GrpOS:DISPUTES_GrpIS!G97)</f>
        <v>0</v>
      </c>
      <c r="H97" s="19">
        <f>SUM(DISPUTES_GrpOS:DISPUTES_GrpIS!H97)</f>
        <v>0</v>
      </c>
      <c r="I97" s="19">
        <f>SUM(DISPUTES_GrpOS:DISPUTES_GrpIS!I97)</f>
        <v>0</v>
      </c>
      <c r="J97" s="19">
        <f>SUM(DISPUTES_GrpOS:DISPUTES_GrpIS!J97)</f>
        <v>0</v>
      </c>
      <c r="K97" s="19">
        <f>SUM(DISPUTES_GrpOS:DISPUTES_GrpIS!K97)</f>
        <v>0</v>
      </c>
      <c r="L97" s="19">
        <f>SUM(DISPUTES_GrpOS:DISPUTES_GrpIS!L97)</f>
        <v>0</v>
      </c>
      <c r="M97" s="19">
        <f>SUM(DISPUTES_GrpOS:DISPUTES_GrpIS!M97)</f>
        <v>0</v>
      </c>
      <c r="N97" s="19">
        <f>SUM(DISPUTES_GrpOS:DISPUTES_GrpIS!N97)</f>
        <v>0</v>
      </c>
      <c r="O97" s="19">
        <f>SUM(DISPUTES_GrpOS:DISPUTES_GrpIS!O97)</f>
        <v>0</v>
      </c>
      <c r="P97" s="19">
        <f>SUM(DISPUTES_GrpOS:DISPUTES_GrpIS!P97)</f>
        <v>0</v>
      </c>
      <c r="Q97" s="19">
        <f>SUM(DISPUTES_GrpOS:DISPUTES_GrpIS!Q97)</f>
        <v>0</v>
      </c>
      <c r="R97" s="19">
        <f>SUM(DISPUTES_GrpOS:DISPUTES_GrpIS!R97)</f>
        <v>0</v>
      </c>
      <c r="S97" s="19">
        <f>SUM(DISPUTES_GrpOS:DISPUTES_GrpIS!S97)</f>
        <v>0</v>
      </c>
      <c r="T97" s="19">
        <f>SUM(DISPUTES_GrpOS:DISPUTES_GrpIS!T97)</f>
        <v>0</v>
      </c>
      <c r="U97" s="19">
        <f>SUM(DISPUTES_GrpOS:DISPUTES_GrpIS!U97)</f>
        <v>0</v>
      </c>
      <c r="V97" s="19">
        <f>SUM(DISPUTES_GrpOS:DISPUTES_GrpIS!V97)</f>
        <v>0</v>
      </c>
      <c r="W97" s="19">
        <f>SUM(DISPUTES_GrpOS:DISPUTES_GrpIS!W97)</f>
        <v>0</v>
      </c>
      <c r="X97" s="19">
        <f>SUM(DISPUTES_GrpOS:DISPUTES_GrpIS!X97)</f>
        <v>0</v>
      </c>
      <c r="Y97" s="19">
        <f>SUM(DISPUTES_GrpOS:DISPUTES_GrpIS!Y97)</f>
        <v>0</v>
      </c>
      <c r="Z97" s="19">
        <f>SUM(DISPUTES_GrpOS:DISPUTES_GrpIS!Z97)</f>
        <v>0</v>
      </c>
      <c r="AA97" s="19">
        <f>SUM(DISPUTES_GrpOS:DISPUTES_GrpIS!AA97)</f>
        <v>0</v>
      </c>
      <c r="AB97" s="19">
        <f>SUM(DISPUTES_GrpOS:DISPUTES_GrpIS!AB97)</f>
        <v>0</v>
      </c>
      <c r="AC97" s="19">
        <f>SUM(DISPUTES_GrpOS:DISPUTES_GrpIS!AC97)</f>
        <v>0</v>
      </c>
      <c r="AD97" s="19">
        <f>SUM(DISPUTES_GrpOS:DISPUTES_GrpIS!AD97)</f>
        <v>0</v>
      </c>
      <c r="AE97" s="19">
        <f>SUM(DISPUTES_GrpOS:DISPUTES_GrpIS!AE97)</f>
        <v>0</v>
      </c>
      <c r="AF97" s="19">
        <f>SUM(DISPUTES_GrpOS:DISPUTES_GrpIS!AF97)</f>
        <v>0</v>
      </c>
      <c r="AG97" s="19">
        <f>SUM(DISPUTES_GrpOS:DISPUTES_GrpIS!AG97)</f>
        <v>0</v>
      </c>
      <c r="AH97" s="19">
        <f>SUM(DISPUTES_GrpOS:DISPUTES_GrpIS!AH97)</f>
        <v>0</v>
      </c>
      <c r="AI97" s="19">
        <f>SUM(DISPUTES_GrpOS:DISPUTES_GrpIS!AI97)</f>
        <v>0</v>
      </c>
      <c r="AJ97" s="19">
        <f>SUM(DISPUTES_GrpOS:DISPUTES_GrpIS!AJ97)</f>
        <v>0</v>
      </c>
      <c r="AK97" s="19">
        <f>SUM(DISPUTES_GrpOS:DISPUTES_GrpIS!AK97)</f>
        <v>0</v>
      </c>
      <c r="AL97" s="19">
        <f>SUM(DISPUTES_GrpOS:DISPUTES_GrpIS!AL97)</f>
        <v>0</v>
      </c>
      <c r="AM97" s="19">
        <f>SUM(DISPUTES_GrpOS:DISPUTES_GrpIS!AM97)</f>
        <v>0</v>
      </c>
      <c r="AN97" s="19">
        <f>SUM(DISPUTES_GrpOS:DISPUTES_GrpIS!AN97)</f>
        <v>0</v>
      </c>
      <c r="AO97" s="19">
        <f>SUM(DISPUTES_GrpOS:DISPUTES_GrpIS!AO97)</f>
        <v>0</v>
      </c>
      <c r="AP97" s="19">
        <f>SUM(DISPUTES_GrpOS:DISPUTES_GrpIS!AP97)</f>
        <v>0</v>
      </c>
      <c r="AQ97" s="19">
        <f>SUM(DISPUTES_GrpOS:DISPUTES_GrpIS!AQ97)</f>
        <v>0</v>
      </c>
      <c r="AR97" s="19">
        <f>SUM(DISPUTES_GrpOS:DISPUTES_GrpIS!AR97)</f>
        <v>0</v>
      </c>
      <c r="AS97" s="19">
        <f>SUM(DISPUTES_GrpOS:DISPUTES_GrpIS!AS97)</f>
        <v>0</v>
      </c>
      <c r="AT97" s="19">
        <f>SUM(DISPUTES_GrpOS:DISPUTES_GrpIS!AT97)</f>
        <v>0</v>
      </c>
      <c r="AU97" s="19">
        <f>SUM(DISPUTES_GrpOS:DISPUTES_GrpIS!AU97)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19">
        <f>SUM(DISPUTES_GrpOS:DISPUTES_GrpIS!F98)</f>
        <v>0</v>
      </c>
      <c r="G98" s="19">
        <f>SUM(DISPUTES_GrpOS:DISPUTES_GrpIS!G98)</f>
        <v>0</v>
      </c>
      <c r="H98" s="19">
        <f>SUM(DISPUTES_GrpOS:DISPUTES_GrpIS!H98)</f>
        <v>0</v>
      </c>
      <c r="I98" s="19">
        <f>SUM(DISPUTES_GrpOS:DISPUTES_GrpIS!I98)</f>
        <v>0</v>
      </c>
      <c r="J98" s="19">
        <f>SUM(DISPUTES_GrpOS:DISPUTES_GrpIS!J98)</f>
        <v>0</v>
      </c>
      <c r="K98" s="19">
        <f>SUM(DISPUTES_GrpOS:DISPUTES_GrpIS!K98)</f>
        <v>0</v>
      </c>
      <c r="L98" s="19">
        <f>SUM(DISPUTES_GrpOS:DISPUTES_GrpIS!L98)</f>
        <v>0</v>
      </c>
      <c r="M98" s="19">
        <f>SUM(DISPUTES_GrpOS:DISPUTES_GrpIS!M98)</f>
        <v>0</v>
      </c>
      <c r="N98" s="19">
        <f>SUM(DISPUTES_GrpOS:DISPUTES_GrpIS!N98)</f>
        <v>0</v>
      </c>
      <c r="O98" s="19">
        <f>SUM(DISPUTES_GrpOS:DISPUTES_GrpIS!O98)</f>
        <v>0</v>
      </c>
      <c r="P98" s="19">
        <f>SUM(DISPUTES_GrpOS:DISPUTES_GrpIS!P98)</f>
        <v>0</v>
      </c>
      <c r="Q98" s="19">
        <f>SUM(DISPUTES_GrpOS:DISPUTES_GrpIS!Q98)</f>
        <v>0</v>
      </c>
      <c r="R98" s="19">
        <f>SUM(DISPUTES_GrpOS:DISPUTES_GrpIS!R98)</f>
        <v>0</v>
      </c>
      <c r="S98" s="19">
        <f>SUM(DISPUTES_GrpOS:DISPUTES_GrpIS!S98)</f>
        <v>0</v>
      </c>
      <c r="T98" s="19">
        <f>SUM(DISPUTES_GrpOS:DISPUTES_GrpIS!T98)</f>
        <v>0</v>
      </c>
      <c r="U98" s="19">
        <f>SUM(DISPUTES_GrpOS:DISPUTES_GrpIS!U98)</f>
        <v>0</v>
      </c>
      <c r="V98" s="19">
        <f>SUM(DISPUTES_GrpOS:DISPUTES_GrpIS!V98)</f>
        <v>0</v>
      </c>
      <c r="W98" s="19">
        <f>SUM(DISPUTES_GrpOS:DISPUTES_GrpIS!W98)</f>
        <v>0</v>
      </c>
      <c r="X98" s="19">
        <f>SUM(DISPUTES_GrpOS:DISPUTES_GrpIS!X98)</f>
        <v>0</v>
      </c>
      <c r="Y98" s="19">
        <f>SUM(DISPUTES_GrpOS:DISPUTES_GrpIS!Y98)</f>
        <v>0</v>
      </c>
      <c r="Z98" s="19">
        <f>SUM(DISPUTES_GrpOS:DISPUTES_GrpIS!Z98)</f>
        <v>0</v>
      </c>
      <c r="AA98" s="19">
        <f>SUM(DISPUTES_GrpOS:DISPUTES_GrpIS!AA98)</f>
        <v>0</v>
      </c>
      <c r="AB98" s="19">
        <f>SUM(DISPUTES_GrpOS:DISPUTES_GrpIS!AB98)</f>
        <v>0</v>
      </c>
      <c r="AC98" s="19">
        <f>SUM(DISPUTES_GrpOS:DISPUTES_GrpIS!AC98)</f>
        <v>0</v>
      </c>
      <c r="AD98" s="19">
        <f>SUM(DISPUTES_GrpOS:DISPUTES_GrpIS!AD98)</f>
        <v>0</v>
      </c>
      <c r="AE98" s="19">
        <f>SUM(DISPUTES_GrpOS:DISPUTES_GrpIS!AE98)</f>
        <v>0</v>
      </c>
      <c r="AF98" s="19">
        <f>SUM(DISPUTES_GrpOS:DISPUTES_GrpIS!AF98)</f>
        <v>0</v>
      </c>
      <c r="AG98" s="19">
        <f>SUM(DISPUTES_GrpOS:DISPUTES_GrpIS!AG98)</f>
        <v>0</v>
      </c>
      <c r="AH98" s="19">
        <f>SUM(DISPUTES_GrpOS:DISPUTES_GrpIS!AH98)</f>
        <v>0</v>
      </c>
      <c r="AI98" s="19">
        <f>SUM(DISPUTES_GrpOS:DISPUTES_GrpIS!AI98)</f>
        <v>0</v>
      </c>
      <c r="AJ98" s="19">
        <f>SUM(DISPUTES_GrpOS:DISPUTES_GrpIS!AJ98)</f>
        <v>0</v>
      </c>
      <c r="AK98" s="19">
        <f>SUM(DISPUTES_GrpOS:DISPUTES_GrpIS!AK98)</f>
        <v>0</v>
      </c>
      <c r="AL98" s="19">
        <f>SUM(DISPUTES_GrpOS:DISPUTES_GrpIS!AL98)</f>
        <v>0</v>
      </c>
      <c r="AM98" s="19">
        <f>SUM(DISPUTES_GrpOS:DISPUTES_GrpIS!AM98)</f>
        <v>0</v>
      </c>
      <c r="AN98" s="19">
        <f>SUM(DISPUTES_GrpOS:DISPUTES_GrpIS!AN98)</f>
        <v>0</v>
      </c>
      <c r="AO98" s="19">
        <f>SUM(DISPUTES_GrpOS:DISPUTES_GrpIS!AO98)</f>
        <v>0</v>
      </c>
      <c r="AP98" s="19">
        <f>SUM(DISPUTES_GrpOS:DISPUTES_GrpIS!AP98)</f>
        <v>0</v>
      </c>
      <c r="AQ98" s="19">
        <f>SUM(DISPUTES_GrpOS:DISPUTES_GrpIS!AQ98)</f>
        <v>0</v>
      </c>
      <c r="AR98" s="19">
        <f>SUM(DISPUTES_GrpOS:DISPUTES_GrpIS!AR98)</f>
        <v>0</v>
      </c>
      <c r="AS98" s="19">
        <f>SUM(DISPUTES_GrpOS:DISPUTES_GrpIS!AS98)</f>
        <v>0</v>
      </c>
      <c r="AT98" s="19">
        <f>SUM(DISPUTES_GrpOS:DISPUTES_GrpIS!AT98)</f>
        <v>0</v>
      </c>
      <c r="AU98" s="19">
        <f>SUM(DISPUTES_GrpOS:DISPUTES_GrpIS!AU98)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9">
        <f>SUM(DISPUTES_GrpOS:DISPUTES_GrpIS!F99)</f>
        <v>0</v>
      </c>
      <c r="G99" s="19">
        <f>SUM(DISPUTES_GrpOS:DISPUTES_GrpIS!G99)</f>
        <v>0</v>
      </c>
      <c r="H99" s="19">
        <f>SUM(DISPUTES_GrpOS:DISPUTES_GrpIS!H99)</f>
        <v>0</v>
      </c>
      <c r="I99" s="19">
        <f>SUM(DISPUTES_GrpOS:DISPUTES_GrpIS!I99)</f>
        <v>0</v>
      </c>
      <c r="J99" s="19">
        <f>SUM(DISPUTES_GrpOS:DISPUTES_GrpIS!J99)</f>
        <v>0</v>
      </c>
      <c r="K99" s="19">
        <f>SUM(DISPUTES_GrpOS:DISPUTES_GrpIS!K99)</f>
        <v>0</v>
      </c>
      <c r="L99" s="19">
        <f>SUM(DISPUTES_GrpOS:DISPUTES_GrpIS!L99)</f>
        <v>0</v>
      </c>
      <c r="M99" s="19">
        <f>SUM(DISPUTES_GrpOS:DISPUTES_GrpIS!M99)</f>
        <v>0</v>
      </c>
      <c r="N99" s="19">
        <f>SUM(DISPUTES_GrpOS:DISPUTES_GrpIS!N99)</f>
        <v>0</v>
      </c>
      <c r="O99" s="19">
        <f>SUM(DISPUTES_GrpOS:DISPUTES_GrpIS!O99)</f>
        <v>0</v>
      </c>
      <c r="P99" s="19">
        <f>SUM(DISPUTES_GrpOS:DISPUTES_GrpIS!P99)</f>
        <v>0</v>
      </c>
      <c r="Q99" s="19">
        <f>SUM(DISPUTES_GrpOS:DISPUTES_GrpIS!Q99)</f>
        <v>0</v>
      </c>
      <c r="R99" s="19">
        <f>SUM(DISPUTES_GrpOS:DISPUTES_GrpIS!R99)</f>
        <v>0</v>
      </c>
      <c r="S99" s="19">
        <f>SUM(DISPUTES_GrpOS:DISPUTES_GrpIS!S99)</f>
        <v>0</v>
      </c>
      <c r="T99" s="19">
        <f>SUM(DISPUTES_GrpOS:DISPUTES_GrpIS!T99)</f>
        <v>0</v>
      </c>
      <c r="U99" s="19">
        <f>SUM(DISPUTES_GrpOS:DISPUTES_GrpIS!U99)</f>
        <v>0</v>
      </c>
      <c r="V99" s="19">
        <f>SUM(DISPUTES_GrpOS:DISPUTES_GrpIS!V99)</f>
        <v>0</v>
      </c>
      <c r="W99" s="19">
        <f>SUM(DISPUTES_GrpOS:DISPUTES_GrpIS!W99)</f>
        <v>0</v>
      </c>
      <c r="X99" s="19">
        <f>SUM(DISPUTES_GrpOS:DISPUTES_GrpIS!X99)</f>
        <v>0</v>
      </c>
      <c r="Y99" s="19">
        <f>SUM(DISPUTES_GrpOS:DISPUTES_GrpIS!Y99)</f>
        <v>0</v>
      </c>
      <c r="Z99" s="19">
        <f>SUM(DISPUTES_GrpOS:DISPUTES_GrpIS!Z99)</f>
        <v>0</v>
      </c>
      <c r="AA99" s="19">
        <f>SUM(DISPUTES_GrpOS:DISPUTES_GrpIS!AA99)</f>
        <v>0</v>
      </c>
      <c r="AB99" s="19">
        <f>SUM(DISPUTES_GrpOS:DISPUTES_GrpIS!AB99)</f>
        <v>0</v>
      </c>
      <c r="AC99" s="19">
        <f>SUM(DISPUTES_GrpOS:DISPUTES_GrpIS!AC99)</f>
        <v>0</v>
      </c>
      <c r="AD99" s="19">
        <f>SUM(DISPUTES_GrpOS:DISPUTES_GrpIS!AD99)</f>
        <v>0</v>
      </c>
      <c r="AE99" s="19">
        <f>SUM(DISPUTES_GrpOS:DISPUTES_GrpIS!AE99)</f>
        <v>0</v>
      </c>
      <c r="AF99" s="19">
        <f>SUM(DISPUTES_GrpOS:DISPUTES_GrpIS!AF99)</f>
        <v>0</v>
      </c>
      <c r="AG99" s="19">
        <f>SUM(DISPUTES_GrpOS:DISPUTES_GrpIS!AG99)</f>
        <v>0</v>
      </c>
      <c r="AH99" s="19">
        <f>SUM(DISPUTES_GrpOS:DISPUTES_GrpIS!AH99)</f>
        <v>0</v>
      </c>
      <c r="AI99" s="19">
        <f>SUM(DISPUTES_GrpOS:DISPUTES_GrpIS!AI99)</f>
        <v>0</v>
      </c>
      <c r="AJ99" s="19">
        <f>SUM(DISPUTES_GrpOS:DISPUTES_GrpIS!AJ99)</f>
        <v>0</v>
      </c>
      <c r="AK99" s="19">
        <f>SUM(DISPUTES_GrpOS:DISPUTES_GrpIS!AK99)</f>
        <v>0</v>
      </c>
      <c r="AL99" s="19">
        <f>SUM(DISPUTES_GrpOS:DISPUTES_GrpIS!AL99)</f>
        <v>0</v>
      </c>
      <c r="AM99" s="19">
        <f>SUM(DISPUTES_GrpOS:DISPUTES_GrpIS!AM99)</f>
        <v>0</v>
      </c>
      <c r="AN99" s="19">
        <f>SUM(DISPUTES_GrpOS:DISPUTES_GrpIS!AN99)</f>
        <v>0</v>
      </c>
      <c r="AO99" s="19">
        <f>SUM(DISPUTES_GrpOS:DISPUTES_GrpIS!AO99)</f>
        <v>0</v>
      </c>
      <c r="AP99" s="19">
        <f>SUM(DISPUTES_GrpOS:DISPUTES_GrpIS!AP99)</f>
        <v>0</v>
      </c>
      <c r="AQ99" s="19">
        <f>SUM(DISPUTES_GrpOS:DISPUTES_GrpIS!AQ99)</f>
        <v>0</v>
      </c>
      <c r="AR99" s="19">
        <f>SUM(DISPUTES_GrpOS:DISPUTES_GrpIS!AR99)</f>
        <v>0</v>
      </c>
      <c r="AS99" s="19">
        <f>SUM(DISPUTES_GrpOS:DISPUTES_GrpIS!AS99)</f>
        <v>0</v>
      </c>
      <c r="AT99" s="19">
        <f>SUM(DISPUTES_GrpOS:DISPUTES_GrpIS!AT99)</f>
        <v>0</v>
      </c>
      <c r="AU99" s="19">
        <f>SUM(DISPUTES_GrpOS:DISPUTES_GrpIS!AU99)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9">
        <f>SUM(DISPUTES_GrpOS:DISPUTES_GrpIS!F100)</f>
        <v>0</v>
      </c>
      <c r="G100" s="19">
        <f>SUM(DISPUTES_GrpOS:DISPUTES_GrpIS!G100)</f>
        <v>0</v>
      </c>
      <c r="H100" s="19">
        <f>SUM(DISPUTES_GrpOS:DISPUTES_GrpIS!H100)</f>
        <v>0</v>
      </c>
      <c r="I100" s="19">
        <f>SUM(DISPUTES_GrpOS:DISPUTES_GrpIS!I100)</f>
        <v>0</v>
      </c>
      <c r="J100" s="19">
        <f>SUM(DISPUTES_GrpOS:DISPUTES_GrpIS!J100)</f>
        <v>0</v>
      </c>
      <c r="K100" s="19">
        <f>SUM(DISPUTES_GrpOS:DISPUTES_GrpIS!K100)</f>
        <v>0</v>
      </c>
      <c r="L100" s="19">
        <f>SUM(DISPUTES_GrpOS:DISPUTES_GrpIS!L100)</f>
        <v>0</v>
      </c>
      <c r="M100" s="19">
        <f>SUM(DISPUTES_GrpOS:DISPUTES_GrpIS!M100)</f>
        <v>0</v>
      </c>
      <c r="N100" s="19">
        <f>SUM(DISPUTES_GrpOS:DISPUTES_GrpIS!N100)</f>
        <v>0</v>
      </c>
      <c r="O100" s="19">
        <f>SUM(DISPUTES_GrpOS:DISPUTES_GrpIS!O100)</f>
        <v>0</v>
      </c>
      <c r="P100" s="19">
        <f>SUM(DISPUTES_GrpOS:DISPUTES_GrpIS!P100)</f>
        <v>0</v>
      </c>
      <c r="Q100" s="19">
        <f>SUM(DISPUTES_GrpOS:DISPUTES_GrpIS!Q100)</f>
        <v>0</v>
      </c>
      <c r="R100" s="19">
        <f>SUM(DISPUTES_GrpOS:DISPUTES_GrpIS!R100)</f>
        <v>0</v>
      </c>
      <c r="S100" s="19">
        <f>SUM(DISPUTES_GrpOS:DISPUTES_GrpIS!S100)</f>
        <v>0</v>
      </c>
      <c r="T100" s="19">
        <f>SUM(DISPUTES_GrpOS:DISPUTES_GrpIS!T100)</f>
        <v>0</v>
      </c>
      <c r="U100" s="19">
        <f>SUM(DISPUTES_GrpOS:DISPUTES_GrpIS!U100)</f>
        <v>0</v>
      </c>
      <c r="V100" s="19">
        <f>SUM(DISPUTES_GrpOS:DISPUTES_GrpIS!V100)</f>
        <v>0</v>
      </c>
      <c r="W100" s="19">
        <f>SUM(DISPUTES_GrpOS:DISPUTES_GrpIS!W100)</f>
        <v>0</v>
      </c>
      <c r="X100" s="19">
        <f>SUM(DISPUTES_GrpOS:DISPUTES_GrpIS!X100)</f>
        <v>0</v>
      </c>
      <c r="Y100" s="19">
        <f>SUM(DISPUTES_GrpOS:DISPUTES_GrpIS!Y100)</f>
        <v>0</v>
      </c>
      <c r="Z100" s="19">
        <f>SUM(DISPUTES_GrpOS:DISPUTES_GrpIS!Z100)</f>
        <v>0</v>
      </c>
      <c r="AA100" s="19">
        <f>SUM(DISPUTES_GrpOS:DISPUTES_GrpIS!AA100)</f>
        <v>0</v>
      </c>
      <c r="AB100" s="19">
        <f>SUM(DISPUTES_GrpOS:DISPUTES_GrpIS!AB100)</f>
        <v>0</v>
      </c>
      <c r="AC100" s="19">
        <f>SUM(DISPUTES_GrpOS:DISPUTES_GrpIS!AC100)</f>
        <v>0</v>
      </c>
      <c r="AD100" s="19">
        <f>SUM(DISPUTES_GrpOS:DISPUTES_GrpIS!AD100)</f>
        <v>0</v>
      </c>
      <c r="AE100" s="19">
        <f>SUM(DISPUTES_GrpOS:DISPUTES_GrpIS!AE100)</f>
        <v>0</v>
      </c>
      <c r="AF100" s="19">
        <f>SUM(DISPUTES_GrpOS:DISPUTES_GrpIS!AF100)</f>
        <v>0</v>
      </c>
      <c r="AG100" s="19">
        <f>SUM(DISPUTES_GrpOS:DISPUTES_GrpIS!AG100)</f>
        <v>0</v>
      </c>
      <c r="AH100" s="19">
        <f>SUM(DISPUTES_GrpOS:DISPUTES_GrpIS!AH100)</f>
        <v>0</v>
      </c>
      <c r="AI100" s="19">
        <f>SUM(DISPUTES_GrpOS:DISPUTES_GrpIS!AI100)</f>
        <v>0</v>
      </c>
      <c r="AJ100" s="19">
        <f>SUM(DISPUTES_GrpOS:DISPUTES_GrpIS!AJ100)</f>
        <v>0</v>
      </c>
      <c r="AK100" s="19">
        <f>SUM(DISPUTES_GrpOS:DISPUTES_GrpIS!AK100)</f>
        <v>0</v>
      </c>
      <c r="AL100" s="19">
        <f>SUM(DISPUTES_GrpOS:DISPUTES_GrpIS!AL100)</f>
        <v>0</v>
      </c>
      <c r="AM100" s="19">
        <f>SUM(DISPUTES_GrpOS:DISPUTES_GrpIS!AM100)</f>
        <v>0</v>
      </c>
      <c r="AN100" s="19">
        <f>SUM(DISPUTES_GrpOS:DISPUTES_GrpIS!AN100)</f>
        <v>0</v>
      </c>
      <c r="AO100" s="19">
        <f>SUM(DISPUTES_GrpOS:DISPUTES_GrpIS!AO100)</f>
        <v>0</v>
      </c>
      <c r="AP100" s="19">
        <f>SUM(DISPUTES_GrpOS:DISPUTES_GrpIS!AP100)</f>
        <v>0</v>
      </c>
      <c r="AQ100" s="19">
        <f>SUM(DISPUTES_GrpOS:DISPUTES_GrpIS!AQ100)</f>
        <v>0</v>
      </c>
      <c r="AR100" s="19">
        <f>SUM(DISPUTES_GrpOS:DISPUTES_GrpIS!AR100)</f>
        <v>0</v>
      </c>
      <c r="AS100" s="19">
        <f>SUM(DISPUTES_GrpOS:DISPUTES_GrpIS!AS100)</f>
        <v>0</v>
      </c>
      <c r="AT100" s="19">
        <f>SUM(DISPUTES_GrpOS:DISPUTES_GrpIS!AT100)</f>
        <v>0</v>
      </c>
      <c r="AU100" s="19">
        <f>SUM(DISPUTES_GrpOS:DISPUTES_GrpIS!AU100)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19">
        <f>SUM(DISPUTES_GrpOS:DISPUTES_GrpIS!F101)</f>
        <v>0</v>
      </c>
      <c r="G101" s="19">
        <f>SUM(DISPUTES_GrpOS:DISPUTES_GrpIS!G101)</f>
        <v>0</v>
      </c>
      <c r="H101" s="19">
        <f>SUM(DISPUTES_GrpOS:DISPUTES_GrpIS!H101)</f>
        <v>0</v>
      </c>
      <c r="I101" s="19">
        <f>SUM(DISPUTES_GrpOS:DISPUTES_GrpIS!I101)</f>
        <v>0</v>
      </c>
      <c r="J101" s="19">
        <f>SUM(DISPUTES_GrpOS:DISPUTES_GrpIS!J101)</f>
        <v>0</v>
      </c>
      <c r="K101" s="19">
        <f>SUM(DISPUTES_GrpOS:DISPUTES_GrpIS!K101)</f>
        <v>0</v>
      </c>
      <c r="L101" s="19">
        <f>SUM(DISPUTES_GrpOS:DISPUTES_GrpIS!L101)</f>
        <v>0</v>
      </c>
      <c r="M101" s="19">
        <f>SUM(DISPUTES_GrpOS:DISPUTES_GrpIS!M101)</f>
        <v>0</v>
      </c>
      <c r="N101" s="19">
        <f>SUM(DISPUTES_GrpOS:DISPUTES_GrpIS!N101)</f>
        <v>0</v>
      </c>
      <c r="O101" s="19">
        <f>SUM(DISPUTES_GrpOS:DISPUTES_GrpIS!O101)</f>
        <v>0</v>
      </c>
      <c r="P101" s="19">
        <f>SUM(DISPUTES_GrpOS:DISPUTES_GrpIS!P101)</f>
        <v>0</v>
      </c>
      <c r="Q101" s="19">
        <f>SUM(DISPUTES_GrpOS:DISPUTES_GrpIS!Q101)</f>
        <v>0</v>
      </c>
      <c r="R101" s="19">
        <f>SUM(DISPUTES_GrpOS:DISPUTES_GrpIS!R101)</f>
        <v>0</v>
      </c>
      <c r="S101" s="19">
        <f>SUM(DISPUTES_GrpOS:DISPUTES_GrpIS!S101)</f>
        <v>0</v>
      </c>
      <c r="T101" s="19">
        <f>SUM(DISPUTES_GrpOS:DISPUTES_GrpIS!T101)</f>
        <v>0</v>
      </c>
      <c r="U101" s="19">
        <f>SUM(DISPUTES_GrpOS:DISPUTES_GrpIS!U101)</f>
        <v>0</v>
      </c>
      <c r="V101" s="19">
        <f>SUM(DISPUTES_GrpOS:DISPUTES_GrpIS!V101)</f>
        <v>0</v>
      </c>
      <c r="W101" s="19">
        <f>SUM(DISPUTES_GrpOS:DISPUTES_GrpIS!W101)</f>
        <v>0</v>
      </c>
      <c r="X101" s="19">
        <f>SUM(DISPUTES_GrpOS:DISPUTES_GrpIS!X101)</f>
        <v>0</v>
      </c>
      <c r="Y101" s="19">
        <f>SUM(DISPUTES_GrpOS:DISPUTES_GrpIS!Y101)</f>
        <v>0</v>
      </c>
      <c r="Z101" s="19">
        <f>SUM(DISPUTES_GrpOS:DISPUTES_GrpIS!Z101)</f>
        <v>0</v>
      </c>
      <c r="AA101" s="19">
        <f>SUM(DISPUTES_GrpOS:DISPUTES_GrpIS!AA101)</f>
        <v>0</v>
      </c>
      <c r="AB101" s="19">
        <f>SUM(DISPUTES_GrpOS:DISPUTES_GrpIS!AB101)</f>
        <v>0</v>
      </c>
      <c r="AC101" s="19">
        <f>SUM(DISPUTES_GrpOS:DISPUTES_GrpIS!AC101)</f>
        <v>0</v>
      </c>
      <c r="AD101" s="19">
        <f>SUM(DISPUTES_GrpOS:DISPUTES_GrpIS!AD101)</f>
        <v>0</v>
      </c>
      <c r="AE101" s="19">
        <f>SUM(DISPUTES_GrpOS:DISPUTES_GrpIS!AE101)</f>
        <v>0</v>
      </c>
      <c r="AF101" s="19">
        <f>SUM(DISPUTES_GrpOS:DISPUTES_GrpIS!AF101)</f>
        <v>0</v>
      </c>
      <c r="AG101" s="19">
        <f>SUM(DISPUTES_GrpOS:DISPUTES_GrpIS!AG101)</f>
        <v>0</v>
      </c>
      <c r="AH101" s="19">
        <f>SUM(DISPUTES_GrpOS:DISPUTES_GrpIS!AH101)</f>
        <v>0</v>
      </c>
      <c r="AI101" s="19">
        <f>SUM(DISPUTES_GrpOS:DISPUTES_GrpIS!AI101)</f>
        <v>0</v>
      </c>
      <c r="AJ101" s="19">
        <f>SUM(DISPUTES_GrpOS:DISPUTES_GrpIS!AJ101)</f>
        <v>0</v>
      </c>
      <c r="AK101" s="19">
        <f>SUM(DISPUTES_GrpOS:DISPUTES_GrpIS!AK101)</f>
        <v>0</v>
      </c>
      <c r="AL101" s="19">
        <f>SUM(DISPUTES_GrpOS:DISPUTES_GrpIS!AL101)</f>
        <v>0</v>
      </c>
      <c r="AM101" s="19">
        <f>SUM(DISPUTES_GrpOS:DISPUTES_GrpIS!AM101)</f>
        <v>0</v>
      </c>
      <c r="AN101" s="19">
        <f>SUM(DISPUTES_GrpOS:DISPUTES_GrpIS!AN101)</f>
        <v>0</v>
      </c>
      <c r="AO101" s="19">
        <f>SUM(DISPUTES_GrpOS:DISPUTES_GrpIS!AO101)</f>
        <v>0</v>
      </c>
      <c r="AP101" s="19">
        <f>SUM(DISPUTES_GrpOS:DISPUTES_GrpIS!AP101)</f>
        <v>0</v>
      </c>
      <c r="AQ101" s="19">
        <f>SUM(DISPUTES_GrpOS:DISPUTES_GrpIS!AQ101)</f>
        <v>0</v>
      </c>
      <c r="AR101" s="19">
        <f>SUM(DISPUTES_GrpOS:DISPUTES_GrpIS!AR101)</f>
        <v>0</v>
      </c>
      <c r="AS101" s="19">
        <f>SUM(DISPUTES_GrpOS:DISPUTES_GrpIS!AS101)</f>
        <v>0</v>
      </c>
      <c r="AT101" s="19">
        <f>SUM(DISPUTES_GrpOS:DISPUTES_GrpIS!AT101)</f>
        <v>0</v>
      </c>
      <c r="AU101" s="19">
        <f>SUM(DISPUTES_GrpOS:DISPUTES_GrpIS!AU101)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19">
        <f>SUM(DISPUTES_GrpOS:DISPUTES_GrpIS!F102)</f>
        <v>0</v>
      </c>
      <c r="G102" s="19">
        <f>SUM(DISPUTES_GrpOS:DISPUTES_GrpIS!G102)</f>
        <v>0</v>
      </c>
      <c r="H102" s="19">
        <f>SUM(DISPUTES_GrpOS:DISPUTES_GrpIS!H102)</f>
        <v>0</v>
      </c>
      <c r="I102" s="19">
        <f>SUM(DISPUTES_GrpOS:DISPUTES_GrpIS!I102)</f>
        <v>0</v>
      </c>
      <c r="J102" s="19">
        <f>SUM(DISPUTES_GrpOS:DISPUTES_GrpIS!J102)</f>
        <v>0</v>
      </c>
      <c r="K102" s="19">
        <f>SUM(DISPUTES_GrpOS:DISPUTES_GrpIS!K102)</f>
        <v>0</v>
      </c>
      <c r="L102" s="19">
        <f>SUM(DISPUTES_GrpOS:DISPUTES_GrpIS!L102)</f>
        <v>0</v>
      </c>
      <c r="M102" s="19">
        <f>SUM(DISPUTES_GrpOS:DISPUTES_GrpIS!M102)</f>
        <v>0</v>
      </c>
      <c r="N102" s="19">
        <f>SUM(DISPUTES_GrpOS:DISPUTES_GrpIS!N102)</f>
        <v>0</v>
      </c>
      <c r="O102" s="19">
        <f>SUM(DISPUTES_GrpOS:DISPUTES_GrpIS!O102)</f>
        <v>0</v>
      </c>
      <c r="P102" s="19">
        <f>SUM(DISPUTES_GrpOS:DISPUTES_GrpIS!P102)</f>
        <v>0</v>
      </c>
      <c r="Q102" s="19">
        <f>SUM(DISPUTES_GrpOS:DISPUTES_GrpIS!Q102)</f>
        <v>0</v>
      </c>
      <c r="R102" s="19">
        <f>SUM(DISPUTES_GrpOS:DISPUTES_GrpIS!R102)</f>
        <v>0</v>
      </c>
      <c r="S102" s="19">
        <f>SUM(DISPUTES_GrpOS:DISPUTES_GrpIS!S102)</f>
        <v>0</v>
      </c>
      <c r="T102" s="19">
        <f>SUM(DISPUTES_GrpOS:DISPUTES_GrpIS!T102)</f>
        <v>0</v>
      </c>
      <c r="U102" s="19">
        <f>SUM(DISPUTES_GrpOS:DISPUTES_GrpIS!U102)</f>
        <v>0</v>
      </c>
      <c r="V102" s="19">
        <f>SUM(DISPUTES_GrpOS:DISPUTES_GrpIS!V102)</f>
        <v>0</v>
      </c>
      <c r="W102" s="19">
        <f>SUM(DISPUTES_GrpOS:DISPUTES_GrpIS!W102)</f>
        <v>0</v>
      </c>
      <c r="X102" s="19">
        <f>SUM(DISPUTES_GrpOS:DISPUTES_GrpIS!X102)</f>
        <v>0</v>
      </c>
      <c r="Y102" s="19">
        <f>SUM(DISPUTES_GrpOS:DISPUTES_GrpIS!Y102)</f>
        <v>0</v>
      </c>
      <c r="Z102" s="19">
        <f>SUM(DISPUTES_GrpOS:DISPUTES_GrpIS!Z102)</f>
        <v>0</v>
      </c>
      <c r="AA102" s="19">
        <f>SUM(DISPUTES_GrpOS:DISPUTES_GrpIS!AA102)</f>
        <v>0</v>
      </c>
      <c r="AB102" s="19">
        <f>SUM(DISPUTES_GrpOS:DISPUTES_GrpIS!AB102)</f>
        <v>0</v>
      </c>
      <c r="AC102" s="19">
        <f>SUM(DISPUTES_GrpOS:DISPUTES_GrpIS!AC102)</f>
        <v>0</v>
      </c>
      <c r="AD102" s="19">
        <f>SUM(DISPUTES_GrpOS:DISPUTES_GrpIS!AD102)</f>
        <v>0</v>
      </c>
      <c r="AE102" s="19">
        <f>SUM(DISPUTES_GrpOS:DISPUTES_GrpIS!AE102)</f>
        <v>0</v>
      </c>
      <c r="AF102" s="19">
        <f>SUM(DISPUTES_GrpOS:DISPUTES_GrpIS!AF102)</f>
        <v>0</v>
      </c>
      <c r="AG102" s="19">
        <f>SUM(DISPUTES_GrpOS:DISPUTES_GrpIS!AG102)</f>
        <v>0</v>
      </c>
      <c r="AH102" s="19">
        <f>SUM(DISPUTES_GrpOS:DISPUTES_GrpIS!AH102)</f>
        <v>0</v>
      </c>
      <c r="AI102" s="19">
        <f>SUM(DISPUTES_GrpOS:DISPUTES_GrpIS!AI102)</f>
        <v>0</v>
      </c>
      <c r="AJ102" s="19">
        <f>SUM(DISPUTES_GrpOS:DISPUTES_GrpIS!AJ102)</f>
        <v>0</v>
      </c>
      <c r="AK102" s="19">
        <f>SUM(DISPUTES_GrpOS:DISPUTES_GrpIS!AK102)</f>
        <v>0</v>
      </c>
      <c r="AL102" s="19">
        <f>SUM(DISPUTES_GrpOS:DISPUTES_GrpIS!AL102)</f>
        <v>0</v>
      </c>
      <c r="AM102" s="19">
        <f>SUM(DISPUTES_GrpOS:DISPUTES_GrpIS!AM102)</f>
        <v>0</v>
      </c>
      <c r="AN102" s="19">
        <f>SUM(DISPUTES_GrpOS:DISPUTES_GrpIS!AN102)</f>
        <v>0</v>
      </c>
      <c r="AO102" s="19">
        <f>SUM(DISPUTES_GrpOS:DISPUTES_GrpIS!AO102)</f>
        <v>0</v>
      </c>
      <c r="AP102" s="19">
        <f>SUM(DISPUTES_GrpOS:DISPUTES_GrpIS!AP102)</f>
        <v>0</v>
      </c>
      <c r="AQ102" s="19">
        <f>SUM(DISPUTES_GrpOS:DISPUTES_GrpIS!AQ102)</f>
        <v>0</v>
      </c>
      <c r="AR102" s="19">
        <f>SUM(DISPUTES_GrpOS:DISPUTES_GrpIS!AR102)</f>
        <v>0</v>
      </c>
      <c r="AS102" s="19">
        <f>SUM(DISPUTES_GrpOS:DISPUTES_GrpIS!AS102)</f>
        <v>0</v>
      </c>
      <c r="AT102" s="19">
        <f>SUM(DISPUTES_GrpOS:DISPUTES_GrpIS!AT102)</f>
        <v>0</v>
      </c>
      <c r="AU102" s="19">
        <f>SUM(DISPUTES_GrpOS:DISPUTES_GrpIS!AU102)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9">
        <f>SUM(DISPUTES_GrpOS:DISPUTES_GrpIS!F104)</f>
        <v>0</v>
      </c>
      <c r="G104" s="19">
        <f>SUM(DISPUTES_GrpOS:DISPUTES_GrpIS!G104)</f>
        <v>0</v>
      </c>
      <c r="H104" s="19">
        <f>SUM(DISPUTES_GrpOS:DISPUTES_GrpIS!H104)</f>
        <v>0</v>
      </c>
      <c r="I104" s="19">
        <f>SUM(DISPUTES_GrpOS:DISPUTES_GrpIS!I104)</f>
        <v>0</v>
      </c>
      <c r="J104" s="19">
        <f>SUM(DISPUTES_GrpOS:DISPUTES_GrpIS!J104)</f>
        <v>0</v>
      </c>
      <c r="K104" s="19">
        <f>SUM(DISPUTES_GrpOS:DISPUTES_GrpIS!K104)</f>
        <v>0</v>
      </c>
      <c r="L104" s="19">
        <f>SUM(DISPUTES_GrpOS:DISPUTES_GrpIS!L104)</f>
        <v>0</v>
      </c>
      <c r="M104" s="19">
        <f>SUM(DISPUTES_GrpOS:DISPUTES_GrpIS!M104)</f>
        <v>0</v>
      </c>
      <c r="N104" s="19">
        <f>SUM(DISPUTES_GrpOS:DISPUTES_GrpIS!N104)</f>
        <v>0</v>
      </c>
      <c r="O104" s="19">
        <f>SUM(DISPUTES_GrpOS:DISPUTES_GrpIS!O104)</f>
        <v>0</v>
      </c>
      <c r="P104" s="19">
        <f>SUM(DISPUTES_GrpOS:DISPUTES_GrpIS!P104)</f>
        <v>0</v>
      </c>
      <c r="Q104" s="19">
        <f>SUM(DISPUTES_GrpOS:DISPUTES_GrpIS!Q104)</f>
        <v>0</v>
      </c>
      <c r="R104" s="19">
        <f>SUM(DISPUTES_GrpOS:DISPUTES_GrpIS!R104)</f>
        <v>0</v>
      </c>
      <c r="S104" s="19">
        <f>SUM(DISPUTES_GrpOS:DISPUTES_GrpIS!S104)</f>
        <v>0</v>
      </c>
      <c r="T104" s="19">
        <f>SUM(DISPUTES_GrpOS:DISPUTES_GrpIS!T104)</f>
        <v>0</v>
      </c>
      <c r="U104" s="19">
        <f>SUM(DISPUTES_GrpOS:DISPUTES_GrpIS!U104)</f>
        <v>0</v>
      </c>
      <c r="V104" s="19">
        <f>SUM(DISPUTES_GrpOS:DISPUTES_GrpIS!V104)</f>
        <v>0</v>
      </c>
      <c r="W104" s="19">
        <f>SUM(DISPUTES_GrpOS:DISPUTES_GrpIS!W104)</f>
        <v>0</v>
      </c>
      <c r="X104" s="19">
        <f>SUM(DISPUTES_GrpOS:DISPUTES_GrpIS!X104)</f>
        <v>0</v>
      </c>
      <c r="Y104" s="19">
        <f>SUM(DISPUTES_GrpOS:DISPUTES_GrpIS!Y104)</f>
        <v>0</v>
      </c>
      <c r="Z104" s="19">
        <f>SUM(DISPUTES_GrpOS:DISPUTES_GrpIS!Z104)</f>
        <v>0</v>
      </c>
      <c r="AA104" s="19">
        <f>SUM(DISPUTES_GrpOS:DISPUTES_GrpIS!AA104)</f>
        <v>0</v>
      </c>
      <c r="AB104" s="19">
        <f>SUM(DISPUTES_GrpOS:DISPUTES_GrpIS!AB104)</f>
        <v>0</v>
      </c>
      <c r="AC104" s="19">
        <f>SUM(DISPUTES_GrpOS:DISPUTES_GrpIS!AC104)</f>
        <v>0</v>
      </c>
      <c r="AD104" s="19">
        <f>SUM(DISPUTES_GrpOS:DISPUTES_GrpIS!AD104)</f>
        <v>0</v>
      </c>
      <c r="AE104" s="19">
        <f>SUM(DISPUTES_GrpOS:DISPUTES_GrpIS!AE104)</f>
        <v>0</v>
      </c>
      <c r="AF104" s="19">
        <f>SUM(DISPUTES_GrpOS:DISPUTES_GrpIS!AF104)</f>
        <v>0</v>
      </c>
      <c r="AG104" s="19">
        <f>SUM(DISPUTES_GrpOS:DISPUTES_GrpIS!AG104)</f>
        <v>0</v>
      </c>
      <c r="AH104" s="19">
        <f>SUM(DISPUTES_GrpOS:DISPUTES_GrpIS!AH104)</f>
        <v>0</v>
      </c>
      <c r="AI104" s="19">
        <f>SUM(DISPUTES_GrpOS:DISPUTES_GrpIS!AI104)</f>
        <v>0</v>
      </c>
      <c r="AJ104" s="19">
        <f>SUM(DISPUTES_GrpOS:DISPUTES_GrpIS!AJ104)</f>
        <v>0</v>
      </c>
      <c r="AK104" s="19">
        <f>SUM(DISPUTES_GrpOS:DISPUTES_GrpIS!AK104)</f>
        <v>0</v>
      </c>
      <c r="AL104" s="19">
        <f>SUM(DISPUTES_GrpOS:DISPUTES_GrpIS!AL104)</f>
        <v>0</v>
      </c>
      <c r="AM104" s="19">
        <f>SUM(DISPUTES_GrpOS:DISPUTES_GrpIS!AM104)</f>
        <v>0</v>
      </c>
      <c r="AN104" s="19">
        <f>SUM(DISPUTES_GrpOS:DISPUTES_GrpIS!AN104)</f>
        <v>0</v>
      </c>
      <c r="AO104" s="19">
        <f>SUM(DISPUTES_GrpOS:DISPUTES_GrpIS!AO104)</f>
        <v>0</v>
      </c>
      <c r="AP104" s="19">
        <f>SUM(DISPUTES_GrpOS:DISPUTES_GrpIS!AP104)</f>
        <v>0</v>
      </c>
      <c r="AQ104" s="19">
        <f>SUM(DISPUTES_GrpOS:DISPUTES_GrpIS!AQ104)</f>
        <v>0</v>
      </c>
      <c r="AR104" s="19">
        <f>SUM(DISPUTES_GrpOS:DISPUTES_GrpIS!AR104)</f>
        <v>0</v>
      </c>
      <c r="AS104" s="19">
        <f>SUM(DISPUTES_GrpOS:DISPUTES_GrpIS!AS104)</f>
        <v>0</v>
      </c>
      <c r="AT104" s="19">
        <f>SUM(DISPUTES_GrpOS:DISPUTES_GrpIS!AT104)</f>
        <v>0</v>
      </c>
      <c r="AU104" s="19">
        <f>SUM(DISPUTES_GrpOS:DISPUTES_GrpIS!AU104)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/>
      <c r="O108" s="169"/>
      <c r="P108" s="169"/>
      <c r="Q108" s="169"/>
      <c r="R108" s="169" t="e">
        <f t="shared" ref="R108:Z108" si="91">R30/R28</f>
        <v>#DIV/0!</v>
      </c>
      <c r="S108" s="169" t="e">
        <f t="shared" si="91"/>
        <v>#DIV/0!</v>
      </c>
      <c r="T108" s="169" t="e">
        <f t="shared" si="91"/>
        <v>#DIV/0!</v>
      </c>
      <c r="U108" s="169" t="e">
        <f t="shared" si="91"/>
        <v>#DIV/0!</v>
      </c>
      <c r="V108" s="169" t="e">
        <f t="shared" si="91"/>
        <v>#DIV/0!</v>
      </c>
      <c r="W108" s="169" t="e">
        <f t="shared" si="91"/>
        <v>#DIV/0!</v>
      </c>
      <c r="X108" s="169" t="e">
        <f t="shared" si="91"/>
        <v>#DIV/0!</v>
      </c>
      <c r="Y108" s="169" t="e">
        <f t="shared" si="91"/>
        <v>#DIV/0!</v>
      </c>
      <c r="Z108" s="169" t="e">
        <f t="shared" si="91"/>
        <v>#DIV/0!</v>
      </c>
      <c r="AA108" s="169" t="e">
        <f t="shared" ref="AA108" si="92">AA30/AA28</f>
        <v>#DIV/0!</v>
      </c>
      <c r="AB108" s="169" t="e">
        <f t="shared" ref="AB108:AD108" si="93">AB30/AB28</f>
        <v>#DIV/0!</v>
      </c>
      <c r="AC108" s="169" t="e">
        <f t="shared" si="93"/>
        <v>#DIV/0!</v>
      </c>
      <c r="AD108" s="169" t="e">
        <f t="shared" si="93"/>
        <v>#DIV/0!</v>
      </c>
      <c r="AE108" s="169"/>
      <c r="AF108" s="169" t="e">
        <f t="shared" ref="AF108:AN108" si="94">AF30/AF28</f>
        <v>#DIV/0!</v>
      </c>
      <c r="AG108" s="169" t="e">
        <f t="shared" si="94"/>
        <v>#DIV/0!</v>
      </c>
      <c r="AH108" s="169" t="e">
        <f t="shared" si="94"/>
        <v>#DIV/0!</v>
      </c>
      <c r="AI108" s="169" t="e">
        <f t="shared" si="94"/>
        <v>#DIV/0!</v>
      </c>
      <c r="AJ108" s="169" t="e">
        <f t="shared" si="94"/>
        <v>#DIV/0!</v>
      </c>
      <c r="AK108" s="169" t="e">
        <f t="shared" si="94"/>
        <v>#DIV/0!</v>
      </c>
      <c r="AL108" s="169" t="e">
        <f t="shared" si="94"/>
        <v>#DIV/0!</v>
      </c>
      <c r="AM108" s="169" t="e">
        <f t="shared" si="94"/>
        <v>#DIV/0!</v>
      </c>
      <c r="AN108" s="169" t="e">
        <f t="shared" si="94"/>
        <v>#DIV/0!</v>
      </c>
      <c r="AO108" s="169" t="e">
        <f t="shared" ref="AO108" si="95">AO30/AO28</f>
        <v>#DIV/0!</v>
      </c>
      <c r="AP108" s="169"/>
      <c r="AQ108" s="169"/>
      <c r="AR108" s="169"/>
      <c r="AS108" s="169"/>
      <c r="AT108" s="169" t="e">
        <f>AT30/AT28</f>
        <v>#DIV/0!</v>
      </c>
      <c r="AU108" s="169" t="e">
        <f>AU30/AU28</f>
        <v>#DIV/0!</v>
      </c>
    </row>
    <row r="109" spans="1:47" x14ac:dyDescent="0.55000000000000004">
      <c r="D109" s="33" t="s">
        <v>454</v>
      </c>
      <c r="F109" s="169" t="e">
        <f t="shared" ref="F109:L109" si="96">F62/F60</f>
        <v>#DIV/0!</v>
      </c>
      <c r="G109" s="169" t="e">
        <f t="shared" si="96"/>
        <v>#DIV/0!</v>
      </c>
      <c r="H109" s="169" t="e">
        <f t="shared" si="96"/>
        <v>#DIV/0!</v>
      </c>
      <c r="I109" s="169" t="e">
        <f t="shared" si="96"/>
        <v>#DIV/0!</v>
      </c>
      <c r="J109" s="169" t="e">
        <f t="shared" si="96"/>
        <v>#DIV/0!</v>
      </c>
      <c r="K109" s="169" t="e">
        <f t="shared" si="96"/>
        <v>#DIV/0!</v>
      </c>
      <c r="L109" s="169" t="e">
        <f t="shared" si="96"/>
        <v>#DIV/0!</v>
      </c>
      <c r="M109" s="169" t="e">
        <f t="shared" ref="M109" si="97">M62/M60</f>
        <v>#DIV/0!</v>
      </c>
      <c r="N109" s="169"/>
      <c r="O109" s="169"/>
      <c r="P109" s="169"/>
      <c r="Q109" s="169"/>
      <c r="R109" s="169" t="e">
        <f t="shared" ref="R109:Z109" si="98">R62/R60</f>
        <v>#DIV/0!</v>
      </c>
      <c r="S109" s="169" t="e">
        <f t="shared" si="98"/>
        <v>#DIV/0!</v>
      </c>
      <c r="T109" s="169" t="e">
        <f t="shared" si="98"/>
        <v>#DIV/0!</v>
      </c>
      <c r="U109" s="169" t="e">
        <f t="shared" si="98"/>
        <v>#DIV/0!</v>
      </c>
      <c r="V109" s="169" t="e">
        <f t="shared" si="98"/>
        <v>#DIV/0!</v>
      </c>
      <c r="W109" s="169" t="e">
        <f t="shared" si="98"/>
        <v>#DIV/0!</v>
      </c>
      <c r="X109" s="169" t="e">
        <f t="shared" si="98"/>
        <v>#DIV/0!</v>
      </c>
      <c r="Y109" s="169" t="e">
        <f t="shared" si="98"/>
        <v>#DIV/0!</v>
      </c>
      <c r="Z109" s="169" t="e">
        <f t="shared" si="98"/>
        <v>#DIV/0!</v>
      </c>
      <c r="AA109" s="169" t="e">
        <f t="shared" ref="AA109" si="99">AA62/AA60</f>
        <v>#DIV/0!</v>
      </c>
      <c r="AB109" s="169" t="e">
        <f t="shared" ref="AB109:AD109" si="100">AB62/AB60</f>
        <v>#DIV/0!</v>
      </c>
      <c r="AC109" s="169" t="e">
        <f t="shared" si="100"/>
        <v>#DIV/0!</v>
      </c>
      <c r="AD109" s="169" t="e">
        <f t="shared" si="100"/>
        <v>#DIV/0!</v>
      </c>
      <c r="AE109" s="169"/>
      <c r="AF109" s="169" t="e">
        <f t="shared" ref="AF109:AN109" si="101">AF62/AF60</f>
        <v>#DIV/0!</v>
      </c>
      <c r="AG109" s="169" t="e">
        <f t="shared" si="101"/>
        <v>#DIV/0!</v>
      </c>
      <c r="AH109" s="169" t="e">
        <f t="shared" si="101"/>
        <v>#DIV/0!</v>
      </c>
      <c r="AI109" s="169" t="e">
        <f t="shared" si="101"/>
        <v>#DIV/0!</v>
      </c>
      <c r="AJ109" s="169" t="e">
        <f t="shared" si="101"/>
        <v>#DIV/0!</v>
      </c>
      <c r="AK109" s="169" t="e">
        <f t="shared" si="101"/>
        <v>#DIV/0!</v>
      </c>
      <c r="AL109" s="169" t="e">
        <f t="shared" si="101"/>
        <v>#DIV/0!</v>
      </c>
      <c r="AM109" s="169" t="e">
        <f t="shared" si="101"/>
        <v>#DIV/0!</v>
      </c>
      <c r="AN109" s="169" t="e">
        <f t="shared" si="101"/>
        <v>#DIV/0!</v>
      </c>
      <c r="AO109" s="169" t="e">
        <f t="shared" ref="AO109" si="102">AO62/AO60</f>
        <v>#DIV/0!</v>
      </c>
      <c r="AP109" s="169"/>
      <c r="AQ109" s="169"/>
      <c r="AR109" s="169"/>
      <c r="AS109" s="169"/>
      <c r="AT109" s="169" t="e">
        <f>AT62/AT60</f>
        <v>#DIV/0!</v>
      </c>
      <c r="AU109" s="169" t="e">
        <f>AU62/AU60</f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103">INDIRECT($A$4&amp;"!"&amp;G111)</f>
        <v>#DIV/0!</v>
      </c>
      <c r="H112" s="180" t="e">
        <f t="shared" ca="1" si="103"/>
        <v>#DIV/0!</v>
      </c>
      <c r="I112" s="180" t="e">
        <f t="shared" ca="1" si="103"/>
        <v>#DIV/0!</v>
      </c>
      <c r="J112" s="180" t="e">
        <f t="shared" ca="1" si="103"/>
        <v>#DIV/0!</v>
      </c>
      <c r="K112" s="180" t="e">
        <f t="shared" ca="1" si="103"/>
        <v>#DIV/0!</v>
      </c>
      <c r="L112" s="180" t="e">
        <f t="shared" ca="1" si="103"/>
        <v>#DIV/0!</v>
      </c>
      <c r="M112" s="180" t="e">
        <f t="shared" ref="M112" ca="1" si="104">INDIRECT($A$4&amp;"!"&amp;M111)</f>
        <v>#DIV/0!</v>
      </c>
      <c r="N112" s="180"/>
      <c r="O112" s="180"/>
      <c r="P112" s="180"/>
      <c r="Q112" s="180"/>
      <c r="R112" s="180" t="e">
        <f t="shared" ca="1" si="103"/>
        <v>#DIV/0!</v>
      </c>
      <c r="S112" s="180" t="e">
        <f t="shared" ca="1" si="103"/>
        <v>#DIV/0!</v>
      </c>
      <c r="T112" s="180" t="e">
        <f t="shared" ref="T112:AU112" ca="1" si="105">INDIRECT($A$4&amp;"!"&amp;T111)</f>
        <v>#DIV/0!</v>
      </c>
      <c r="U112" s="180" t="e">
        <f t="shared" ca="1" si="105"/>
        <v>#DIV/0!</v>
      </c>
      <c r="V112" s="180" t="e">
        <f t="shared" ca="1" si="105"/>
        <v>#DIV/0!</v>
      </c>
      <c r="W112" s="180" t="e">
        <f t="shared" ca="1" si="105"/>
        <v>#DIV/0!</v>
      </c>
      <c r="X112" s="180" t="e">
        <f t="shared" ca="1" si="105"/>
        <v>#DIV/0!</v>
      </c>
      <c r="Y112" s="180" t="e">
        <f t="shared" ca="1" si="105"/>
        <v>#DIV/0!</v>
      </c>
      <c r="Z112" s="180" t="e">
        <f t="shared" ca="1" si="105"/>
        <v>#DIV/0!</v>
      </c>
      <c r="AA112" s="180" t="e">
        <f t="shared" ref="AA112" ca="1" si="106">INDIRECT($A$4&amp;"!"&amp;AA111)</f>
        <v>#DIV/0!</v>
      </c>
      <c r="AB112" s="180" t="e">
        <f t="shared" ref="AB112:AD112" ca="1" si="107">INDIRECT($A$4&amp;"!"&amp;AB111)</f>
        <v>#DIV/0!</v>
      </c>
      <c r="AC112" s="180" t="e">
        <f t="shared" ca="1" si="107"/>
        <v>#DIV/0!</v>
      </c>
      <c r="AD112" s="180" t="e">
        <f t="shared" ca="1" si="107"/>
        <v>#DIV/0!</v>
      </c>
      <c r="AE112" s="180"/>
      <c r="AF112" s="180" t="e">
        <f t="shared" ca="1" si="105"/>
        <v>#DIV/0!</v>
      </c>
      <c r="AG112" s="180" t="e">
        <f t="shared" ca="1" si="105"/>
        <v>#DIV/0!</v>
      </c>
      <c r="AH112" s="180" t="e">
        <f t="shared" ca="1" si="105"/>
        <v>#DIV/0!</v>
      </c>
      <c r="AI112" s="180" t="e">
        <f t="shared" ca="1" si="105"/>
        <v>#DIV/0!</v>
      </c>
      <c r="AJ112" s="180" t="e">
        <f t="shared" ca="1" si="105"/>
        <v>#DIV/0!</v>
      </c>
      <c r="AK112" s="180" t="e">
        <f t="shared" ca="1" si="105"/>
        <v>#DIV/0!</v>
      </c>
      <c r="AL112" s="180" t="e">
        <f t="shared" ca="1" si="105"/>
        <v>#DIV/0!</v>
      </c>
      <c r="AM112" s="180" t="e">
        <f t="shared" ca="1" si="105"/>
        <v>#DIV/0!</v>
      </c>
      <c r="AN112" s="180" t="e">
        <f t="shared" ca="1" si="105"/>
        <v>#DIV/0!</v>
      </c>
      <c r="AO112" s="180" t="e">
        <f t="shared" ref="AO112" ca="1" si="108">INDIRECT($A$4&amp;"!"&amp;AO111)</f>
        <v>#DIV/0!</v>
      </c>
      <c r="AP112" s="180"/>
      <c r="AQ112" s="180"/>
      <c r="AR112" s="180"/>
      <c r="AS112" s="180"/>
      <c r="AT112" s="180" t="e">
        <f t="shared" ca="1" si="105"/>
        <v>#DIV/0!</v>
      </c>
      <c r="AU112" s="180" t="e">
        <f t="shared" ca="1" si="105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109">G48/G16</f>
        <v>#DIV/0!</v>
      </c>
      <c r="H113" s="179" t="e">
        <f t="shared" si="109"/>
        <v>#DIV/0!</v>
      </c>
      <c r="I113" s="179" t="e">
        <f t="shared" si="109"/>
        <v>#DIV/0!</v>
      </c>
      <c r="J113" s="179" t="e">
        <f t="shared" si="109"/>
        <v>#DIV/0!</v>
      </c>
      <c r="K113" s="179" t="e">
        <f t="shared" si="109"/>
        <v>#DIV/0!</v>
      </c>
      <c r="L113" s="179" t="e">
        <f t="shared" si="109"/>
        <v>#DIV/0!</v>
      </c>
      <c r="M113" s="179" t="e">
        <f t="shared" ref="M113" si="110">M48/M16</f>
        <v>#DIV/0!</v>
      </c>
      <c r="N113" s="179"/>
      <c r="O113" s="179"/>
      <c r="P113" s="179"/>
      <c r="Q113" s="179"/>
      <c r="R113" s="179" t="e">
        <f t="shared" si="109"/>
        <v>#DIV/0!</v>
      </c>
      <c r="S113" s="179" t="e">
        <f t="shared" si="109"/>
        <v>#DIV/0!</v>
      </c>
      <c r="T113" s="179" t="e">
        <f t="shared" si="109"/>
        <v>#DIV/0!</v>
      </c>
      <c r="U113" s="179" t="e">
        <f t="shared" si="109"/>
        <v>#DIV/0!</v>
      </c>
      <c r="V113" s="179" t="e">
        <f t="shared" si="109"/>
        <v>#DIV/0!</v>
      </c>
      <c r="W113" s="179" t="e">
        <f t="shared" si="109"/>
        <v>#DIV/0!</v>
      </c>
      <c r="X113" s="179" t="e">
        <f t="shared" si="109"/>
        <v>#DIV/0!</v>
      </c>
      <c r="Y113" s="179" t="e">
        <f t="shared" si="109"/>
        <v>#DIV/0!</v>
      </c>
      <c r="Z113" s="179" t="e">
        <f t="shared" si="109"/>
        <v>#DIV/0!</v>
      </c>
      <c r="AA113" s="179" t="e">
        <f t="shared" ref="AA113" si="111">AA48/AA16</f>
        <v>#DIV/0!</v>
      </c>
      <c r="AB113" s="179" t="e">
        <f t="shared" ref="AB113:AD113" si="112">AB48/AB16</f>
        <v>#DIV/0!</v>
      </c>
      <c r="AC113" s="179" t="e">
        <f t="shared" si="112"/>
        <v>#DIV/0!</v>
      </c>
      <c r="AD113" s="179" t="e">
        <f t="shared" si="112"/>
        <v>#DIV/0!</v>
      </c>
      <c r="AE113" s="179"/>
      <c r="AF113" s="179" t="e">
        <f t="shared" si="109"/>
        <v>#DIV/0!</v>
      </c>
      <c r="AG113" s="179" t="e">
        <f t="shared" si="109"/>
        <v>#DIV/0!</v>
      </c>
      <c r="AH113" s="179" t="e">
        <f t="shared" si="109"/>
        <v>#DIV/0!</v>
      </c>
      <c r="AI113" s="179" t="e">
        <f t="shared" si="109"/>
        <v>#DIV/0!</v>
      </c>
      <c r="AJ113" s="179" t="e">
        <f t="shared" si="109"/>
        <v>#DIV/0!</v>
      </c>
      <c r="AK113" s="179" t="e">
        <f t="shared" si="109"/>
        <v>#DIV/0!</v>
      </c>
      <c r="AL113" s="179" t="e">
        <f t="shared" si="109"/>
        <v>#DIV/0!</v>
      </c>
      <c r="AM113" s="179" t="e">
        <f t="shared" si="109"/>
        <v>#DIV/0!</v>
      </c>
      <c r="AN113" s="179" t="e">
        <f t="shared" si="109"/>
        <v>#DIV/0!</v>
      </c>
      <c r="AO113" s="179" t="e">
        <f t="shared" ref="AO113" si="113">AO48/AO16</f>
        <v>#DIV/0!</v>
      </c>
      <c r="AP113" s="179"/>
      <c r="AQ113" s="179"/>
      <c r="AR113" s="179"/>
      <c r="AS113" s="179"/>
      <c r="AT113" s="179" t="e">
        <f t="shared" si="109"/>
        <v>#DIV/0!</v>
      </c>
      <c r="AU113" s="179" t="e">
        <f t="shared" si="109"/>
        <v>#DIV/0!</v>
      </c>
    </row>
    <row r="114" spans="4:47" x14ac:dyDescent="0.55000000000000004">
      <c r="D114" s="1" t="s">
        <v>443</v>
      </c>
      <c r="F114" s="174" t="e">
        <f t="shared" ref="F114:L114" ca="1" si="114">F113/F112</f>
        <v>#DIV/0!</v>
      </c>
      <c r="G114" s="174" t="e">
        <f t="shared" ca="1" si="114"/>
        <v>#DIV/0!</v>
      </c>
      <c r="H114" s="174" t="e">
        <f t="shared" ca="1" si="114"/>
        <v>#DIV/0!</v>
      </c>
      <c r="I114" s="174" t="e">
        <f t="shared" ca="1" si="114"/>
        <v>#DIV/0!</v>
      </c>
      <c r="J114" s="174" t="e">
        <f t="shared" ca="1" si="114"/>
        <v>#DIV/0!</v>
      </c>
      <c r="K114" s="174" t="e">
        <f t="shared" ca="1" si="114"/>
        <v>#DIV/0!</v>
      </c>
      <c r="L114" s="174" t="e">
        <f t="shared" ca="1" si="114"/>
        <v>#DIV/0!</v>
      </c>
      <c r="M114" s="174" t="e">
        <f t="shared" ref="M114" ca="1" si="115">M113/M112</f>
        <v>#DIV/0!</v>
      </c>
      <c r="N114" s="174"/>
      <c r="O114" s="174"/>
      <c r="P114" s="174"/>
      <c r="Q114" s="174"/>
      <c r="R114" s="174" t="e">
        <f t="shared" ref="R114:Z114" ca="1" si="116">R113/R112</f>
        <v>#DIV/0!</v>
      </c>
      <c r="S114" s="174" t="e">
        <f t="shared" ca="1" si="116"/>
        <v>#DIV/0!</v>
      </c>
      <c r="T114" s="174" t="e">
        <f t="shared" ca="1" si="116"/>
        <v>#DIV/0!</v>
      </c>
      <c r="U114" s="174" t="e">
        <f t="shared" ca="1" si="116"/>
        <v>#DIV/0!</v>
      </c>
      <c r="V114" s="174" t="e">
        <f t="shared" ca="1" si="116"/>
        <v>#DIV/0!</v>
      </c>
      <c r="W114" s="174" t="e">
        <f t="shared" ca="1" si="116"/>
        <v>#DIV/0!</v>
      </c>
      <c r="X114" s="174" t="e">
        <f t="shared" ca="1" si="116"/>
        <v>#DIV/0!</v>
      </c>
      <c r="Y114" s="174" t="e">
        <f t="shared" ca="1" si="116"/>
        <v>#DIV/0!</v>
      </c>
      <c r="Z114" s="174" t="e">
        <f t="shared" ca="1" si="116"/>
        <v>#DIV/0!</v>
      </c>
      <c r="AA114" s="174" t="e">
        <f t="shared" ref="AA114" ca="1" si="117">AA113/AA112</f>
        <v>#DIV/0!</v>
      </c>
      <c r="AB114" s="174" t="e">
        <f t="shared" ref="AB114:AD114" ca="1" si="118">AB113/AB112</f>
        <v>#DIV/0!</v>
      </c>
      <c r="AC114" s="174" t="e">
        <f t="shared" ca="1" si="118"/>
        <v>#DIV/0!</v>
      </c>
      <c r="AD114" s="174" t="e">
        <f t="shared" ca="1" si="118"/>
        <v>#DIV/0!</v>
      </c>
      <c r="AE114" s="174"/>
      <c r="AF114" s="174" t="e">
        <f t="shared" ref="AF114:AN114" ca="1" si="119">AF113/AF112</f>
        <v>#DIV/0!</v>
      </c>
      <c r="AG114" s="174" t="e">
        <f t="shared" ca="1" si="119"/>
        <v>#DIV/0!</v>
      </c>
      <c r="AH114" s="174" t="e">
        <f t="shared" ca="1" si="119"/>
        <v>#DIV/0!</v>
      </c>
      <c r="AI114" s="174" t="e">
        <f t="shared" ca="1" si="119"/>
        <v>#DIV/0!</v>
      </c>
      <c r="AJ114" s="174" t="e">
        <f t="shared" ca="1" si="119"/>
        <v>#DIV/0!</v>
      </c>
      <c r="AK114" s="174" t="e">
        <f t="shared" ca="1" si="119"/>
        <v>#DIV/0!</v>
      </c>
      <c r="AL114" s="174" t="e">
        <f t="shared" ca="1" si="119"/>
        <v>#DIV/0!</v>
      </c>
      <c r="AM114" s="174" t="e">
        <f t="shared" ca="1" si="119"/>
        <v>#DIV/0!</v>
      </c>
      <c r="AN114" s="174" t="e">
        <f t="shared" ca="1" si="119"/>
        <v>#DIV/0!</v>
      </c>
      <c r="AO114" s="174" t="e">
        <f t="shared" ref="AO114" ca="1" si="120">AO113/AO112</f>
        <v>#DIV/0!</v>
      </c>
      <c r="AP114" s="174"/>
      <c r="AQ114" s="174"/>
      <c r="AR114" s="174"/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21">G21/(G14+G16)</f>
        <v>#DIV/0!</v>
      </c>
      <c r="H117" s="174" t="e">
        <f t="shared" si="121"/>
        <v>#DIV/0!</v>
      </c>
      <c r="I117" s="174" t="e">
        <f t="shared" si="121"/>
        <v>#DIV/0!</v>
      </c>
      <c r="J117" s="174" t="e">
        <f t="shared" si="121"/>
        <v>#DIV/0!</v>
      </c>
      <c r="K117" s="174" t="e">
        <f t="shared" si="121"/>
        <v>#DIV/0!</v>
      </c>
      <c r="L117" s="174" t="e">
        <f t="shared" si="121"/>
        <v>#DIV/0!</v>
      </c>
      <c r="M117" s="174" t="e">
        <f t="shared" ref="M117" si="122">M21/(M14+M16)</f>
        <v>#DIV/0!</v>
      </c>
      <c r="N117" s="174"/>
      <c r="O117" s="174"/>
      <c r="P117" s="174"/>
      <c r="Q117" s="174"/>
      <c r="R117" s="174" t="e">
        <f t="shared" si="121"/>
        <v>#DIV/0!</v>
      </c>
      <c r="S117" s="174" t="e">
        <f t="shared" si="121"/>
        <v>#DIV/0!</v>
      </c>
      <c r="T117" s="174" t="e">
        <f t="shared" si="121"/>
        <v>#DIV/0!</v>
      </c>
      <c r="U117" s="174" t="e">
        <f t="shared" si="121"/>
        <v>#DIV/0!</v>
      </c>
      <c r="V117" s="174" t="e">
        <f t="shared" si="121"/>
        <v>#DIV/0!</v>
      </c>
      <c r="W117" s="174" t="e">
        <f t="shared" si="121"/>
        <v>#DIV/0!</v>
      </c>
      <c r="X117" s="174" t="e">
        <f t="shared" si="121"/>
        <v>#DIV/0!</v>
      </c>
      <c r="Y117" s="174" t="e">
        <f t="shared" si="121"/>
        <v>#DIV/0!</v>
      </c>
      <c r="Z117" s="174" t="e">
        <f t="shared" si="121"/>
        <v>#DIV/0!</v>
      </c>
      <c r="AA117" s="174" t="e">
        <f t="shared" ref="AA117" si="123">AA21/(AA14+AA16)</f>
        <v>#DIV/0!</v>
      </c>
      <c r="AB117" s="174" t="e">
        <f t="shared" ref="AB117:AD117" si="124">AB21/(AB14+AB16)</f>
        <v>#DIV/0!</v>
      </c>
      <c r="AC117" s="174" t="e">
        <f t="shared" si="124"/>
        <v>#DIV/0!</v>
      </c>
      <c r="AD117" s="174" t="e">
        <f t="shared" si="124"/>
        <v>#DIV/0!</v>
      </c>
      <c r="AE117" s="174"/>
      <c r="AF117" s="174" t="e">
        <f t="shared" si="121"/>
        <v>#DIV/0!</v>
      </c>
      <c r="AG117" s="174" t="e">
        <f t="shared" si="121"/>
        <v>#DIV/0!</v>
      </c>
      <c r="AH117" s="174" t="e">
        <f t="shared" si="121"/>
        <v>#DIV/0!</v>
      </c>
      <c r="AI117" s="174" t="e">
        <f t="shared" si="121"/>
        <v>#DIV/0!</v>
      </c>
      <c r="AJ117" s="174" t="e">
        <f t="shared" si="121"/>
        <v>#DIV/0!</v>
      </c>
      <c r="AK117" s="174" t="e">
        <f t="shared" si="121"/>
        <v>#DIV/0!</v>
      </c>
      <c r="AL117" s="174" t="e">
        <f t="shared" si="121"/>
        <v>#DIV/0!</v>
      </c>
      <c r="AM117" s="174" t="e">
        <f t="shared" si="121"/>
        <v>#DIV/0!</v>
      </c>
      <c r="AN117" s="174" t="e">
        <f t="shared" si="121"/>
        <v>#DIV/0!</v>
      </c>
      <c r="AO117" s="174" t="e">
        <f t="shared" ref="AO117" si="125">AO21/(AO14+AO16)</f>
        <v>#DIV/0!</v>
      </c>
      <c r="AP117" s="174"/>
      <c r="AQ117" s="174"/>
      <c r="AR117" s="174"/>
      <c r="AS117" s="174"/>
      <c r="AT117" s="174" t="e">
        <f t="shared" si="121"/>
        <v>#DIV/0!</v>
      </c>
      <c r="AU117" s="174" t="e">
        <f t="shared" si="121"/>
        <v>#DIV/0!</v>
      </c>
    </row>
  </sheetData>
  <sheetProtection algorithmName="SHA-256" hashValue="IyxYCTu8TtPrZtV1gYQvSSYdij9e7Z0H9iHf1MwG+Lg=" saltValue="BSL25y42xIQoUOT9u4W+hQ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6251" priority="34">
      <formula>NOT(F42=0)</formula>
    </cfRule>
  </conditionalFormatting>
  <conditionalFormatting sqref="F74">
    <cfRule type="expression" dxfId="6250" priority="33">
      <formula>NOT(F74=0)</formula>
    </cfRule>
  </conditionalFormatting>
  <conditionalFormatting sqref="G74:L74 Q74 S74:Z74 AE74 AG74:AN74 AS74 AU74 N74 AB74 AP74">
    <cfRule type="expression" dxfId="6249" priority="24">
      <formula>NOT(G74=0)</formula>
    </cfRule>
  </conditionalFormatting>
  <conditionalFormatting sqref="G42:L42 Q42 S42:Z42 AE42 AG42:AN42 AS42 AU42 N42 AB42 AP42">
    <cfRule type="expression" dxfId="6248" priority="23">
      <formula>NOT(G42=0)</formula>
    </cfRule>
  </conditionalFormatting>
  <conditionalFormatting sqref="O74:P74">
    <cfRule type="expression" dxfId="6247" priority="22">
      <formula>NOT(O74=0)</formula>
    </cfRule>
  </conditionalFormatting>
  <conditionalFormatting sqref="O42:P42">
    <cfRule type="expression" dxfId="6246" priority="21">
      <formula>NOT(O42=0)</formula>
    </cfRule>
  </conditionalFormatting>
  <conditionalFormatting sqref="R74">
    <cfRule type="expression" dxfId="6245" priority="20">
      <formula>NOT(R74=0)</formula>
    </cfRule>
  </conditionalFormatting>
  <conditionalFormatting sqref="R42">
    <cfRule type="expression" dxfId="6244" priority="19">
      <formula>NOT(R42=0)</formula>
    </cfRule>
  </conditionalFormatting>
  <conditionalFormatting sqref="AC74:AD74">
    <cfRule type="expression" dxfId="6243" priority="18">
      <formula>NOT(AC74=0)</formula>
    </cfRule>
  </conditionalFormatting>
  <conditionalFormatting sqref="AC42:AD42">
    <cfRule type="expression" dxfId="6242" priority="17">
      <formula>NOT(AC42=0)</formula>
    </cfRule>
  </conditionalFormatting>
  <conditionalFormatting sqref="AF74">
    <cfRule type="expression" dxfId="6241" priority="16">
      <formula>NOT(AF74=0)</formula>
    </cfRule>
  </conditionalFormatting>
  <conditionalFormatting sqref="AF42">
    <cfRule type="expression" dxfId="6240" priority="15">
      <formula>NOT(AF42=0)</formula>
    </cfRule>
  </conditionalFormatting>
  <conditionalFormatting sqref="AQ74:AR74">
    <cfRule type="expression" dxfId="6239" priority="14">
      <formula>NOT(AQ74=0)</formula>
    </cfRule>
  </conditionalFormatting>
  <conditionalFormatting sqref="AQ42:AR42">
    <cfRule type="expression" dxfId="6238" priority="13">
      <formula>NOT(AQ42=0)</formula>
    </cfRule>
  </conditionalFormatting>
  <conditionalFormatting sqref="AT74">
    <cfRule type="expression" dxfId="6237" priority="12">
      <formula>NOT(AT74=0)</formula>
    </cfRule>
  </conditionalFormatting>
  <conditionalFormatting sqref="AT42">
    <cfRule type="expression" dxfId="6236" priority="11">
      <formula>NOT(AT42=0)</formula>
    </cfRule>
  </conditionalFormatting>
  <conditionalFormatting sqref="M74">
    <cfRule type="expression" dxfId="6235" priority="10">
      <formula>NOT(M74=0)</formula>
    </cfRule>
  </conditionalFormatting>
  <conditionalFormatting sqref="M42">
    <cfRule type="expression" dxfId="6234" priority="9">
      <formula>NOT(M42=0)</formula>
    </cfRule>
  </conditionalFormatting>
  <conditionalFormatting sqref="AA74">
    <cfRule type="expression" dxfId="6233" priority="8">
      <formula>NOT(AA74=0)</formula>
    </cfRule>
  </conditionalFormatting>
  <conditionalFormatting sqref="AA42">
    <cfRule type="expression" dxfId="6232" priority="7">
      <formula>NOT(AA42=0)</formula>
    </cfRule>
  </conditionalFormatting>
  <conditionalFormatting sqref="AO74">
    <cfRule type="expression" dxfId="6231" priority="6">
      <formula>NOT(AO74=0)</formula>
    </cfRule>
  </conditionalFormatting>
  <conditionalFormatting sqref="AO42">
    <cfRule type="expression" dxfId="6230" priority="5">
      <formula>NOT(AO42=0)</formula>
    </cfRule>
  </conditionalFormatting>
  <conditionalFormatting sqref="F75">
    <cfRule type="expression" dxfId="6229" priority="4">
      <formula>F74=0</formula>
    </cfRule>
  </conditionalFormatting>
  <conditionalFormatting sqref="G75:AU75">
    <cfRule type="expression" dxfId="6228" priority="3">
      <formula>G74=0</formula>
    </cfRule>
  </conditionalFormatting>
  <conditionalFormatting sqref="F43">
    <cfRule type="expression" dxfId="6227" priority="2">
      <formula>F42=0</formula>
    </cfRule>
  </conditionalFormatting>
  <conditionalFormatting sqref="G43:AU43">
    <cfRule type="expression" dxfId="6226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1509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18"/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18"/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:P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2"/>
        <v>0</v>
      </c>
      <c r="O16" s="77">
        <f t="shared" si="2"/>
        <v>0</v>
      </c>
      <c r="P16" s="77">
        <f t="shared" si="2"/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ref="Y16:AD16" si="5">SUBTOTAL(9,Y17:Y20)</f>
        <v>0</v>
      </c>
      <c r="Z16" s="77">
        <f t="shared" si="4"/>
        <v>0</v>
      </c>
      <c r="AA16" s="77">
        <f t="shared" ref="AA16" si="6">SUBTOTAL(9,AA17:AA20)</f>
        <v>0</v>
      </c>
      <c r="AB16" s="77">
        <f t="shared" si="5"/>
        <v>0</v>
      </c>
      <c r="AC16" s="77">
        <f t="shared" si="5"/>
        <v>0</v>
      </c>
      <c r="AD16" s="77">
        <f t="shared" si="5"/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ref="AM16:AR16" si="8">SUBTOTAL(9,AM17:AM20)</f>
        <v>0</v>
      </c>
      <c r="AN16" s="77">
        <f t="shared" si="7"/>
        <v>0</v>
      </c>
      <c r="AO16" s="77">
        <f t="shared" ref="AO16" si="9">SUBTOTAL(9,AO17:AO20)</f>
        <v>0</v>
      </c>
      <c r="AP16" s="77">
        <f t="shared" si="8"/>
        <v>0</v>
      </c>
      <c r="AQ16" s="77">
        <f t="shared" si="8"/>
        <v>0</v>
      </c>
      <c r="AR16" s="77">
        <f t="shared" si="8"/>
        <v>0</v>
      </c>
      <c r="AS16" s="77">
        <f t="shared" si="7"/>
        <v>0</v>
      </c>
      <c r="AT16" s="77">
        <f>SUBTOTAL(9,AT17:AT20)</f>
        <v>0</v>
      </c>
      <c r="AU16" s="77">
        <f t="shared" si="7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18"/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18"/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18"/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18"/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18"/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18"/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18"/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18"/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18"/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Q21" si="10">SUBTOTAL(9,H22:H25)</f>
        <v>0</v>
      </c>
      <c r="I21" s="77">
        <f>SUBTOTAL(9,I22:I25)</f>
        <v>0</v>
      </c>
      <c r="J21" s="77">
        <f>SUBTOTAL(9,J22:J25)</f>
        <v>0</v>
      </c>
      <c r="K21" s="77">
        <f>SUBTOTAL(9,K22:K25)</f>
        <v>0</v>
      </c>
      <c r="L21" s="77">
        <f>SUBTOTAL(9,L22:L25)</f>
        <v>0</v>
      </c>
      <c r="M21" s="77">
        <f>SUBTOTAL(9,M22:M25)</f>
        <v>0</v>
      </c>
      <c r="N21" s="77">
        <f t="shared" ref="N21:P21" si="11">SUBTOTAL(9,N22:N25)</f>
        <v>0</v>
      </c>
      <c r="O21" s="77">
        <f t="shared" si="11"/>
        <v>0</v>
      </c>
      <c r="P21" s="77">
        <f t="shared" si="11"/>
        <v>0</v>
      </c>
      <c r="Q21" s="77">
        <f t="shared" si="10"/>
        <v>0</v>
      </c>
      <c r="R21" s="77">
        <f t="shared" ref="R21:Z21" si="12">SUBTOTAL(9,R22:R25)</f>
        <v>0</v>
      </c>
      <c r="S21" s="77">
        <f t="shared" si="12"/>
        <v>0</v>
      </c>
      <c r="T21" s="77">
        <f t="shared" si="12"/>
        <v>0</v>
      </c>
      <c r="U21" s="77">
        <f t="shared" si="12"/>
        <v>0</v>
      </c>
      <c r="V21" s="77">
        <f t="shared" si="12"/>
        <v>0</v>
      </c>
      <c r="W21" s="77">
        <f t="shared" si="12"/>
        <v>0</v>
      </c>
      <c r="X21" s="77">
        <f t="shared" si="12"/>
        <v>0</v>
      </c>
      <c r="Y21" s="77">
        <f t="shared" ref="Y21:AD21" si="13">SUBTOTAL(9,Y22:Y25)</f>
        <v>0</v>
      </c>
      <c r="Z21" s="77">
        <f t="shared" si="12"/>
        <v>0</v>
      </c>
      <c r="AA21" s="77">
        <f t="shared" ref="AA21" si="14">SUBTOTAL(9,AA22:AA25)</f>
        <v>0</v>
      </c>
      <c r="AB21" s="77">
        <f t="shared" si="13"/>
        <v>0</v>
      </c>
      <c r="AC21" s="77">
        <f t="shared" si="13"/>
        <v>0</v>
      </c>
      <c r="AD21" s="77">
        <f t="shared" si="13"/>
        <v>0</v>
      </c>
      <c r="AE21" s="77">
        <f t="shared" ref="AE21:AG21" si="15">SUBTOTAL(9,AE22:AE25)</f>
        <v>0</v>
      </c>
      <c r="AF21" s="77">
        <f>SUBTOTAL(9,AF22:AF25)</f>
        <v>0</v>
      </c>
      <c r="AG21" s="77">
        <f t="shared" si="15"/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ref="AM21:AR21" si="17">SUBTOTAL(9,AM22:AM25)</f>
        <v>0</v>
      </c>
      <c r="AN21" s="77">
        <f t="shared" si="16"/>
        <v>0</v>
      </c>
      <c r="AO21" s="77">
        <f t="shared" ref="AO21" si="18">SUBTOTAL(9,AO22:AO25)</f>
        <v>0</v>
      </c>
      <c r="AP21" s="77">
        <f t="shared" si="17"/>
        <v>0</v>
      </c>
      <c r="AQ21" s="77">
        <f t="shared" si="17"/>
        <v>0</v>
      </c>
      <c r="AR21" s="77">
        <f t="shared" si="17"/>
        <v>0</v>
      </c>
      <c r="AS21" s="77">
        <f t="shared" ref="AS21:AU21" si="19">SUBTOTAL(9,AS22:AS25)</f>
        <v>0</v>
      </c>
      <c r="AT21" s="77">
        <f>SUBTOTAL(9,AT22:AT25)</f>
        <v>0</v>
      </c>
      <c r="AU21" s="77">
        <f t="shared" si="19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18"/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18"/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18"/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18"/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18"/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18"/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18"/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18"/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18"/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18"/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ref="N26:P26" si="22">N14+N16-N21</f>
        <v>0</v>
      </c>
      <c r="O26" s="77">
        <f t="shared" si="22"/>
        <v>0</v>
      </c>
      <c r="P26" s="77">
        <f t="shared" si="22"/>
        <v>0</v>
      </c>
      <c r="Q26" s="77">
        <f t="shared" si="20"/>
        <v>0</v>
      </c>
      <c r="R26" s="77">
        <f t="shared" si="20"/>
        <v>0</v>
      </c>
      <c r="S26" s="77">
        <f t="shared" si="20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ref="AB26:AD26" si="24">AB14+AB16-AB21</f>
        <v>0</v>
      </c>
      <c r="AC26" s="77">
        <f t="shared" si="24"/>
        <v>0</v>
      </c>
      <c r="AD26" s="77">
        <f t="shared" si="24"/>
        <v>0</v>
      </c>
      <c r="AE26" s="77">
        <f t="shared" si="20"/>
        <v>0</v>
      </c>
      <c r="AF26" s="77">
        <f t="shared" si="20"/>
        <v>0</v>
      </c>
      <c r="AG26" s="77">
        <f t="shared" si="20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ref="AP26:AR26" si="26">AP14+AP16-AP21</f>
        <v>0</v>
      </c>
      <c r="AQ26" s="77">
        <f t="shared" si="26"/>
        <v>0</v>
      </c>
      <c r="AR26" s="77">
        <f t="shared" si="26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7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8">SUBTOTAL(9,G29:G38)</f>
        <v>0</v>
      </c>
      <c r="H28" s="77">
        <f t="shared" si="28"/>
        <v>0</v>
      </c>
      <c r="I28" s="77">
        <f t="shared" si="28"/>
        <v>0</v>
      </c>
      <c r="J28" s="77">
        <f t="shared" si="28"/>
        <v>0</v>
      </c>
      <c r="K28" s="77">
        <f t="shared" si="28"/>
        <v>0</v>
      </c>
      <c r="L28" s="77">
        <f t="shared" si="28"/>
        <v>0</v>
      </c>
      <c r="M28" s="77">
        <f t="shared" si="28"/>
        <v>0</v>
      </c>
      <c r="N28" s="77">
        <f t="shared" si="28"/>
        <v>0</v>
      </c>
      <c r="O28" s="77">
        <f t="shared" si="28"/>
        <v>0</v>
      </c>
      <c r="P28" s="77">
        <f t="shared" si="28"/>
        <v>0</v>
      </c>
      <c r="Q28" s="77">
        <f t="shared" si="28"/>
        <v>0</v>
      </c>
      <c r="R28" s="77">
        <f t="shared" si="28"/>
        <v>0</v>
      </c>
      <c r="S28" s="77">
        <f t="shared" si="28"/>
        <v>0</v>
      </c>
      <c r="T28" s="77">
        <f t="shared" si="28"/>
        <v>0</v>
      </c>
      <c r="U28" s="77">
        <f t="shared" si="28"/>
        <v>0</v>
      </c>
      <c r="V28" s="77">
        <f t="shared" si="28"/>
        <v>0</v>
      </c>
      <c r="W28" s="77">
        <f t="shared" si="28"/>
        <v>0</v>
      </c>
      <c r="X28" s="77">
        <f t="shared" si="28"/>
        <v>0</v>
      </c>
      <c r="Y28" s="77">
        <f t="shared" si="28"/>
        <v>0</v>
      </c>
      <c r="Z28" s="77">
        <f t="shared" si="28"/>
        <v>0</v>
      </c>
      <c r="AA28" s="77">
        <f t="shared" si="28"/>
        <v>0</v>
      </c>
      <c r="AB28" s="77">
        <f t="shared" si="28"/>
        <v>0</v>
      </c>
      <c r="AC28" s="77">
        <f t="shared" si="28"/>
        <v>0</v>
      </c>
      <c r="AD28" s="77">
        <f t="shared" si="28"/>
        <v>0</v>
      </c>
      <c r="AE28" s="77">
        <f t="shared" si="28"/>
        <v>0</v>
      </c>
      <c r="AF28" s="77">
        <f t="shared" si="28"/>
        <v>0</v>
      </c>
      <c r="AG28" s="77">
        <f t="shared" si="28"/>
        <v>0</v>
      </c>
      <c r="AH28" s="77">
        <f t="shared" si="28"/>
        <v>0</v>
      </c>
      <c r="AI28" s="77">
        <f t="shared" si="28"/>
        <v>0</v>
      </c>
      <c r="AJ28" s="77">
        <f t="shared" si="28"/>
        <v>0</v>
      </c>
      <c r="AK28" s="77">
        <f t="shared" si="28"/>
        <v>0</v>
      </c>
      <c r="AL28" s="77">
        <f t="shared" si="28"/>
        <v>0</v>
      </c>
      <c r="AM28" s="77">
        <f t="shared" si="28"/>
        <v>0</v>
      </c>
      <c r="AN28" s="77">
        <f t="shared" si="28"/>
        <v>0</v>
      </c>
      <c r="AO28" s="77">
        <f t="shared" si="28"/>
        <v>0</v>
      </c>
      <c r="AP28" s="77">
        <f t="shared" si="28"/>
        <v>0</v>
      </c>
      <c r="AQ28" s="77">
        <f t="shared" si="28"/>
        <v>0</v>
      </c>
      <c r="AR28" s="77">
        <f t="shared" si="28"/>
        <v>0</v>
      </c>
      <c r="AS28" s="77">
        <f t="shared" si="28"/>
        <v>0</v>
      </c>
      <c r="AT28" s="77">
        <f t="shared" si="28"/>
        <v>0</v>
      </c>
      <c r="AU28" s="77">
        <f t="shared" si="28"/>
        <v>0</v>
      </c>
    </row>
    <row r="29" spans="1:47" x14ac:dyDescent="0.55000000000000004">
      <c r="A29" s="91" t="str">
        <f t="shared" si="27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18"/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18"/>
      <c r="AT29" s="279">
        <v>0</v>
      </c>
      <c r="AU29" s="279">
        <v>0</v>
      </c>
    </row>
    <row r="30" spans="1:47" x14ac:dyDescent="0.55000000000000004">
      <c r="A30" s="91" t="str">
        <f t="shared" si="27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9">SUBTOTAL(9,G31:G33)</f>
        <v>0</v>
      </c>
      <c r="H30" s="77">
        <f t="shared" si="29"/>
        <v>0</v>
      </c>
      <c r="I30" s="77">
        <f t="shared" si="29"/>
        <v>0</v>
      </c>
      <c r="J30" s="77">
        <f t="shared" si="29"/>
        <v>0</v>
      </c>
      <c r="K30" s="77">
        <f t="shared" ref="K30:P30" si="30">SUBTOTAL(9,K31:K33)</f>
        <v>0</v>
      </c>
      <c r="L30" s="77">
        <f t="shared" si="29"/>
        <v>0</v>
      </c>
      <c r="M30" s="77">
        <f t="shared" ref="M30" si="31">SUBTOTAL(9,M31:M33)</f>
        <v>0</v>
      </c>
      <c r="N30" s="77">
        <f t="shared" si="30"/>
        <v>0</v>
      </c>
      <c r="O30" s="77">
        <f t="shared" si="30"/>
        <v>0</v>
      </c>
      <c r="P30" s="77">
        <f t="shared" si="30"/>
        <v>0</v>
      </c>
      <c r="Q30" s="77">
        <f t="shared" si="29"/>
        <v>0</v>
      </c>
      <c r="R30" s="77">
        <f t="shared" si="29"/>
        <v>0</v>
      </c>
      <c r="S30" s="77">
        <f t="shared" si="29"/>
        <v>0</v>
      </c>
      <c r="T30" s="77">
        <f t="shared" si="29"/>
        <v>0</v>
      </c>
      <c r="U30" s="77">
        <f t="shared" si="29"/>
        <v>0</v>
      </c>
      <c r="V30" s="77">
        <f t="shared" si="29"/>
        <v>0</v>
      </c>
      <c r="W30" s="77">
        <f t="shared" si="29"/>
        <v>0</v>
      </c>
      <c r="X30" s="77">
        <f t="shared" si="29"/>
        <v>0</v>
      </c>
      <c r="Y30" s="77">
        <f t="shared" ref="Y30:AD30" si="32">SUBTOTAL(9,Y31:Y33)</f>
        <v>0</v>
      </c>
      <c r="Z30" s="77">
        <f t="shared" si="29"/>
        <v>0</v>
      </c>
      <c r="AA30" s="77">
        <f t="shared" ref="AA30" si="33">SUBTOTAL(9,AA31:AA33)</f>
        <v>0</v>
      </c>
      <c r="AB30" s="77">
        <f t="shared" si="32"/>
        <v>0</v>
      </c>
      <c r="AC30" s="77">
        <f t="shared" si="32"/>
        <v>0</v>
      </c>
      <c r="AD30" s="77">
        <f t="shared" si="32"/>
        <v>0</v>
      </c>
      <c r="AE30" s="77">
        <f t="shared" si="29"/>
        <v>0</v>
      </c>
      <c r="AF30" s="77">
        <f t="shared" si="29"/>
        <v>0</v>
      </c>
      <c r="AG30" s="77">
        <f t="shared" si="29"/>
        <v>0</v>
      </c>
      <c r="AH30" s="77">
        <f t="shared" si="29"/>
        <v>0</v>
      </c>
      <c r="AI30" s="77">
        <f t="shared" si="29"/>
        <v>0</v>
      </c>
      <c r="AJ30" s="77">
        <f t="shared" si="29"/>
        <v>0</v>
      </c>
      <c r="AK30" s="77">
        <f t="shared" si="29"/>
        <v>0</v>
      </c>
      <c r="AL30" s="77">
        <f t="shared" si="29"/>
        <v>0</v>
      </c>
      <c r="AM30" s="77">
        <f t="shared" ref="AM30:AR30" si="34">SUBTOTAL(9,AM31:AM33)</f>
        <v>0</v>
      </c>
      <c r="AN30" s="77">
        <f t="shared" si="29"/>
        <v>0</v>
      </c>
      <c r="AO30" s="77">
        <f t="shared" ref="AO30" si="35">SUBTOTAL(9,AO31:AO33)</f>
        <v>0</v>
      </c>
      <c r="AP30" s="77">
        <f t="shared" si="34"/>
        <v>0</v>
      </c>
      <c r="AQ30" s="77">
        <f t="shared" si="34"/>
        <v>0</v>
      </c>
      <c r="AR30" s="77">
        <f t="shared" si="34"/>
        <v>0</v>
      </c>
      <c r="AS30" s="77">
        <f t="shared" si="29"/>
        <v>0</v>
      </c>
      <c r="AT30" s="77">
        <f t="shared" si="29"/>
        <v>0</v>
      </c>
      <c r="AU30" s="77">
        <f t="shared" si="29"/>
        <v>0</v>
      </c>
    </row>
    <row r="31" spans="1:47" x14ac:dyDescent="0.55000000000000004">
      <c r="A31" s="91" t="str">
        <f t="shared" si="27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18"/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18"/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18"/>
      <c r="AT31" s="279">
        <v>0</v>
      </c>
      <c r="AU31" s="279">
        <v>0</v>
      </c>
    </row>
    <row r="32" spans="1:47" x14ac:dyDescent="0.55000000000000004">
      <c r="A32" s="91" t="str">
        <f t="shared" si="27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8"/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18"/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18"/>
      <c r="AT32" s="279">
        <v>0</v>
      </c>
      <c r="AU32" s="279">
        <v>0</v>
      </c>
    </row>
    <row r="33" spans="1:47" x14ac:dyDescent="0.55000000000000004">
      <c r="A33" s="91" t="str">
        <f t="shared" si="27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18"/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18"/>
      <c r="AT33" s="279">
        <v>0</v>
      </c>
      <c r="AU33" s="279">
        <v>0</v>
      </c>
    </row>
    <row r="34" spans="1:47" x14ac:dyDescent="0.55000000000000004">
      <c r="A34" s="91" t="str">
        <f t="shared" si="27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18"/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18"/>
      <c r="AT34" s="279">
        <v>0</v>
      </c>
      <c r="AU34" s="279">
        <v>0</v>
      </c>
    </row>
    <row r="35" spans="1:47" x14ac:dyDescent="0.55000000000000004">
      <c r="A35" s="91" t="str">
        <f t="shared" si="27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18"/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7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6">SUBTOTAL(9,G37:G38)</f>
        <v>0</v>
      </c>
      <c r="H36" s="77">
        <f t="shared" si="36"/>
        <v>0</v>
      </c>
      <c r="I36" s="77">
        <f t="shared" si="36"/>
        <v>0</v>
      </c>
      <c r="J36" s="77">
        <f t="shared" si="36"/>
        <v>0</v>
      </c>
      <c r="K36" s="77">
        <f t="shared" si="36"/>
        <v>0</v>
      </c>
      <c r="L36" s="77">
        <f t="shared" si="36"/>
        <v>0</v>
      </c>
      <c r="M36" s="77">
        <f t="shared" si="36"/>
        <v>0</v>
      </c>
      <c r="N36" s="77">
        <f t="shared" si="36"/>
        <v>0</v>
      </c>
      <c r="O36" s="77">
        <f t="shared" si="36"/>
        <v>0</v>
      </c>
      <c r="P36" s="77">
        <f t="shared" si="36"/>
        <v>0</v>
      </c>
      <c r="Q36" s="77">
        <f t="shared" si="36"/>
        <v>0</v>
      </c>
      <c r="R36" s="77">
        <f t="shared" si="36"/>
        <v>0</v>
      </c>
      <c r="S36" s="77">
        <f t="shared" si="36"/>
        <v>0</v>
      </c>
      <c r="T36" s="77">
        <f t="shared" si="36"/>
        <v>0</v>
      </c>
      <c r="U36" s="77">
        <f t="shared" si="36"/>
        <v>0</v>
      </c>
      <c r="V36" s="77">
        <f t="shared" si="36"/>
        <v>0</v>
      </c>
      <c r="W36" s="77">
        <f t="shared" si="36"/>
        <v>0</v>
      </c>
      <c r="X36" s="77">
        <f t="shared" si="36"/>
        <v>0</v>
      </c>
      <c r="Y36" s="77">
        <f t="shared" si="36"/>
        <v>0</v>
      </c>
      <c r="Z36" s="77">
        <f t="shared" si="36"/>
        <v>0</v>
      </c>
      <c r="AA36" s="77">
        <f t="shared" si="36"/>
        <v>0</v>
      </c>
      <c r="AB36" s="77">
        <f t="shared" si="36"/>
        <v>0</v>
      </c>
      <c r="AC36" s="77">
        <f t="shared" si="36"/>
        <v>0</v>
      </c>
      <c r="AD36" s="77">
        <f t="shared" si="36"/>
        <v>0</v>
      </c>
      <c r="AE36" s="77">
        <f t="shared" si="36"/>
        <v>0</v>
      </c>
      <c r="AF36" s="77">
        <f t="shared" si="36"/>
        <v>0</v>
      </c>
      <c r="AG36" s="77">
        <f t="shared" si="36"/>
        <v>0</v>
      </c>
      <c r="AH36" s="77">
        <f t="shared" si="36"/>
        <v>0</v>
      </c>
      <c r="AI36" s="77">
        <f t="shared" si="36"/>
        <v>0</v>
      </c>
      <c r="AJ36" s="77">
        <f t="shared" si="36"/>
        <v>0</v>
      </c>
      <c r="AK36" s="77">
        <f t="shared" si="36"/>
        <v>0</v>
      </c>
      <c r="AL36" s="77">
        <f t="shared" si="36"/>
        <v>0</v>
      </c>
      <c r="AM36" s="77">
        <f t="shared" si="36"/>
        <v>0</v>
      </c>
      <c r="AN36" s="77">
        <f t="shared" si="36"/>
        <v>0</v>
      </c>
      <c r="AO36" s="77">
        <f t="shared" si="36"/>
        <v>0</v>
      </c>
      <c r="AP36" s="77">
        <f t="shared" si="36"/>
        <v>0</v>
      </c>
      <c r="AQ36" s="77">
        <f t="shared" si="36"/>
        <v>0</v>
      </c>
      <c r="AR36" s="77">
        <f t="shared" si="36"/>
        <v>0</v>
      </c>
      <c r="AS36" s="77">
        <f t="shared" si="36"/>
        <v>0</v>
      </c>
      <c r="AT36" s="77">
        <f t="shared" si="36"/>
        <v>0</v>
      </c>
      <c r="AU36" s="77">
        <f t="shared" si="36"/>
        <v>0</v>
      </c>
    </row>
    <row r="37" spans="1:47" x14ac:dyDescent="0.55000000000000004">
      <c r="A37" s="91" t="str">
        <f t="shared" si="27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18"/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18"/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279">
        <v>0</v>
      </c>
      <c r="AQ37" s="279">
        <v>0</v>
      </c>
      <c r="AR37" s="279">
        <v>0</v>
      </c>
      <c r="AS37" s="18"/>
      <c r="AT37" s="279">
        <v>0</v>
      </c>
      <c r="AU37" s="279">
        <v>0</v>
      </c>
    </row>
    <row r="38" spans="1:47" x14ac:dyDescent="0.55000000000000004">
      <c r="A38" s="91" t="str">
        <f t="shared" si="27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18"/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18"/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18"/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18"/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18"/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279">
        <v>0</v>
      </c>
      <c r="AQ40" s="279">
        <v>0</v>
      </c>
      <c r="AR40" s="279">
        <v>0</v>
      </c>
      <c r="AS40" s="18"/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7">F40-SUM(F14:F16)+F28+F21</f>
        <v>0</v>
      </c>
      <c r="G42" s="52">
        <f t="shared" si="37"/>
        <v>0</v>
      </c>
      <c r="H42" s="52">
        <f t="shared" si="37"/>
        <v>0</v>
      </c>
      <c r="I42" s="52">
        <f t="shared" si="37"/>
        <v>0</v>
      </c>
      <c r="J42" s="52">
        <f t="shared" si="37"/>
        <v>0</v>
      </c>
      <c r="K42" s="52">
        <f t="shared" si="37"/>
        <v>0</v>
      </c>
      <c r="L42" s="52">
        <f t="shared" si="37"/>
        <v>0</v>
      </c>
      <c r="M42" s="52">
        <f t="shared" ref="M42" si="38">M40-SUM(M14:M16)+M28+M21</f>
        <v>0</v>
      </c>
      <c r="N42" s="52">
        <f t="shared" si="37"/>
        <v>0</v>
      </c>
      <c r="O42" s="52">
        <f t="shared" si="37"/>
        <v>0</v>
      </c>
      <c r="P42" s="52">
        <f t="shared" si="37"/>
        <v>0</v>
      </c>
      <c r="Q42" s="52">
        <f t="shared" si="37"/>
        <v>0</v>
      </c>
      <c r="R42" s="52">
        <f t="shared" si="37"/>
        <v>0</v>
      </c>
      <c r="S42" s="52">
        <f t="shared" si="37"/>
        <v>0</v>
      </c>
      <c r="T42" s="52">
        <f t="shared" si="37"/>
        <v>0</v>
      </c>
      <c r="U42" s="52">
        <f t="shared" si="37"/>
        <v>0</v>
      </c>
      <c r="V42" s="52">
        <f t="shared" si="37"/>
        <v>0</v>
      </c>
      <c r="W42" s="52">
        <f t="shared" si="37"/>
        <v>0</v>
      </c>
      <c r="X42" s="52">
        <f t="shared" si="37"/>
        <v>0</v>
      </c>
      <c r="Y42" s="52">
        <f t="shared" si="37"/>
        <v>0</v>
      </c>
      <c r="Z42" s="52">
        <f t="shared" si="37"/>
        <v>0</v>
      </c>
      <c r="AA42" s="52">
        <f t="shared" ref="AA42" si="39">AA40-SUM(AA14:AA16)+AA28+AA21</f>
        <v>0</v>
      </c>
      <c r="AB42" s="52">
        <f t="shared" ref="AB42:AD42" si="40">AB40-SUM(AB14:AB16)+AB28+AB21</f>
        <v>0</v>
      </c>
      <c r="AC42" s="52">
        <f t="shared" si="40"/>
        <v>0</v>
      </c>
      <c r="AD42" s="52">
        <f t="shared" si="40"/>
        <v>0</v>
      </c>
      <c r="AE42" s="52">
        <f t="shared" si="37"/>
        <v>0</v>
      </c>
      <c r="AF42" s="52">
        <f t="shared" si="37"/>
        <v>0</v>
      </c>
      <c r="AG42" s="52">
        <f t="shared" si="37"/>
        <v>0</v>
      </c>
      <c r="AH42" s="52">
        <f t="shared" si="37"/>
        <v>0</v>
      </c>
      <c r="AI42" s="52">
        <f t="shared" si="37"/>
        <v>0</v>
      </c>
      <c r="AJ42" s="52">
        <f t="shared" si="37"/>
        <v>0</v>
      </c>
      <c r="AK42" s="52">
        <f t="shared" si="37"/>
        <v>0</v>
      </c>
      <c r="AL42" s="52">
        <f t="shared" si="37"/>
        <v>0</v>
      </c>
      <c r="AM42" s="52">
        <f t="shared" si="37"/>
        <v>0</v>
      </c>
      <c r="AN42" s="52">
        <f t="shared" si="37"/>
        <v>0</v>
      </c>
      <c r="AO42" s="52">
        <f t="shared" ref="AO42" si="41">AO40-SUM(AO14:AO16)+AO28+AO21</f>
        <v>0</v>
      </c>
      <c r="AP42" s="52">
        <f t="shared" ref="AP42:AR42" si="42">AP40-SUM(AP14:AP16)+AP28+AP21</f>
        <v>0</v>
      </c>
      <c r="AQ42" s="52">
        <f t="shared" si="42"/>
        <v>0</v>
      </c>
      <c r="AR42" s="52">
        <f t="shared" si="42"/>
        <v>0</v>
      </c>
      <c r="AS42" s="52">
        <f t="shared" si="37"/>
        <v>0</v>
      </c>
      <c r="AT42" s="52">
        <f t="shared" si="37"/>
        <v>0</v>
      </c>
      <c r="AU42" s="52">
        <f t="shared" si="37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3">IF(F42&lt;&gt;0,CHAR(251),CHAR(252))</f>
        <v>ü</v>
      </c>
      <c r="G43" s="192" t="str">
        <f t="shared" ref="G43" si="44">IF(G42&lt;&gt;0,CHAR(251),CHAR(252))</f>
        <v>ü</v>
      </c>
      <c r="H43" s="192" t="str">
        <f t="shared" ref="H43" si="45">IF(H42&lt;&gt;0,CHAR(251),CHAR(252))</f>
        <v>ü</v>
      </c>
      <c r="I43" s="192" t="str">
        <f t="shared" ref="I43" si="46">IF(I42&lt;&gt;0,CHAR(251),CHAR(252))</f>
        <v>ü</v>
      </c>
      <c r="J43" s="192" t="str">
        <f t="shared" ref="J43" si="47">IF(J42&lt;&gt;0,CHAR(251),CHAR(252))</f>
        <v>ü</v>
      </c>
      <c r="K43" s="192" t="str">
        <f t="shared" ref="K43" si="48">IF(K42&lt;&gt;0,CHAR(251),CHAR(252))</f>
        <v>ü</v>
      </c>
      <c r="L43" s="192" t="str">
        <f t="shared" ref="L43" si="49">IF(L42&lt;&gt;0,CHAR(251),CHAR(252))</f>
        <v>ü</v>
      </c>
      <c r="M43" s="192" t="str">
        <f t="shared" ref="M43" si="50">IF(M42&lt;&gt;0,CHAR(251),CHAR(252))</f>
        <v>ü</v>
      </c>
      <c r="N43" s="192" t="str">
        <f t="shared" ref="N43" si="51">IF(N42&lt;&gt;0,CHAR(251),CHAR(252))</f>
        <v>ü</v>
      </c>
      <c r="O43" s="192" t="str">
        <f t="shared" ref="O43" si="52">IF(O42&lt;&gt;0,CHAR(251),CHAR(252))</f>
        <v>ü</v>
      </c>
      <c r="P43" s="192" t="str">
        <f t="shared" ref="P43" si="53">IF(P42&lt;&gt;0,CHAR(251),CHAR(252))</f>
        <v>ü</v>
      </c>
      <c r="Q43" s="192" t="str">
        <f t="shared" ref="Q43" si="54">IF(Q42&lt;&gt;0,CHAR(251),CHAR(252))</f>
        <v>ü</v>
      </c>
      <c r="R43" s="192" t="str">
        <f t="shared" ref="R43" si="55">IF(R42&lt;&gt;0,CHAR(251),CHAR(252))</f>
        <v>ü</v>
      </c>
      <c r="S43" s="192" t="str">
        <f t="shared" ref="S43" si="56">IF(S42&lt;&gt;0,CHAR(251),CHAR(252))</f>
        <v>ü</v>
      </c>
      <c r="T43" s="192" t="str">
        <f t="shared" ref="T43" si="57">IF(T42&lt;&gt;0,CHAR(251),CHAR(252))</f>
        <v>ü</v>
      </c>
      <c r="U43" s="192" t="str">
        <f t="shared" ref="U43" si="58">IF(U42&lt;&gt;0,CHAR(251),CHAR(252))</f>
        <v>ü</v>
      </c>
      <c r="V43" s="192" t="str">
        <f t="shared" ref="V43" si="59">IF(V42&lt;&gt;0,CHAR(251),CHAR(252))</f>
        <v>ü</v>
      </c>
      <c r="W43" s="192" t="str">
        <f t="shared" ref="W43" si="60">IF(W42&lt;&gt;0,CHAR(251),CHAR(252))</f>
        <v>ü</v>
      </c>
      <c r="X43" s="192" t="str">
        <f t="shared" ref="X43" si="61">IF(X42&lt;&gt;0,CHAR(251),CHAR(252))</f>
        <v>ü</v>
      </c>
      <c r="Y43" s="192" t="str">
        <f t="shared" ref="Y43" si="62">IF(Y42&lt;&gt;0,CHAR(251),CHAR(252))</f>
        <v>ü</v>
      </c>
      <c r="Z43" s="192" t="str">
        <f t="shared" ref="Z43" si="63">IF(Z42&lt;&gt;0,CHAR(251),CHAR(252))</f>
        <v>ü</v>
      </c>
      <c r="AA43" s="192" t="str">
        <f t="shared" ref="AA43" si="64">IF(AA42&lt;&gt;0,CHAR(251),CHAR(252))</f>
        <v>ü</v>
      </c>
      <c r="AB43" s="192" t="str">
        <f t="shared" ref="AB43" si="65">IF(AB42&lt;&gt;0,CHAR(251),CHAR(252))</f>
        <v>ü</v>
      </c>
      <c r="AC43" s="192" t="str">
        <f t="shared" ref="AC43" si="66">IF(AC42&lt;&gt;0,CHAR(251),CHAR(252))</f>
        <v>ü</v>
      </c>
      <c r="AD43" s="192" t="str">
        <f t="shared" ref="AD43" si="67">IF(AD42&lt;&gt;0,CHAR(251),CHAR(252))</f>
        <v>ü</v>
      </c>
      <c r="AE43" s="192" t="str">
        <f t="shared" ref="AE43" si="68">IF(AE42&lt;&gt;0,CHAR(251),CHAR(252))</f>
        <v>ü</v>
      </c>
      <c r="AF43" s="192" t="str">
        <f t="shared" ref="AF43" si="69">IF(AF42&lt;&gt;0,CHAR(251),CHAR(252))</f>
        <v>ü</v>
      </c>
      <c r="AG43" s="192" t="str">
        <f t="shared" ref="AG43" si="70">IF(AG42&lt;&gt;0,CHAR(251),CHAR(252))</f>
        <v>ü</v>
      </c>
      <c r="AH43" s="192" t="str">
        <f t="shared" ref="AH43" si="71">IF(AH42&lt;&gt;0,CHAR(251),CHAR(252))</f>
        <v>ü</v>
      </c>
      <c r="AI43" s="192" t="str">
        <f t="shared" ref="AI43" si="72">IF(AI42&lt;&gt;0,CHAR(251),CHAR(252))</f>
        <v>ü</v>
      </c>
      <c r="AJ43" s="192" t="str">
        <f t="shared" ref="AJ43" si="73">IF(AJ42&lt;&gt;0,CHAR(251),CHAR(252))</f>
        <v>ü</v>
      </c>
      <c r="AK43" s="192" t="str">
        <f t="shared" ref="AK43" si="74">IF(AK42&lt;&gt;0,CHAR(251),CHAR(252))</f>
        <v>ü</v>
      </c>
      <c r="AL43" s="192" t="str">
        <f t="shared" ref="AL43" si="75">IF(AL42&lt;&gt;0,CHAR(251),CHAR(252))</f>
        <v>ü</v>
      </c>
      <c r="AM43" s="192" t="str">
        <f t="shared" ref="AM43" si="76">IF(AM42&lt;&gt;0,CHAR(251),CHAR(252))</f>
        <v>ü</v>
      </c>
      <c r="AN43" s="192" t="str">
        <f t="shared" ref="AN43" si="77">IF(AN42&lt;&gt;0,CHAR(251),CHAR(252))</f>
        <v>ü</v>
      </c>
      <c r="AO43" s="192" t="str">
        <f t="shared" ref="AO43" si="78">IF(AO42&lt;&gt;0,CHAR(251),CHAR(252))</f>
        <v>ü</v>
      </c>
      <c r="AP43" s="192" t="str">
        <f t="shared" ref="AP43" si="79">IF(AP42&lt;&gt;0,CHAR(251),CHAR(252))</f>
        <v>ü</v>
      </c>
      <c r="AQ43" s="192" t="str">
        <f t="shared" ref="AQ43" si="80">IF(AQ42&lt;&gt;0,CHAR(251),CHAR(252))</f>
        <v>ü</v>
      </c>
      <c r="AR43" s="192" t="str">
        <f t="shared" ref="AR43" si="81">IF(AR42&lt;&gt;0,CHAR(251),CHAR(252))</f>
        <v>ü</v>
      </c>
      <c r="AS43" s="192" t="str">
        <f t="shared" ref="AS43" si="82">IF(AS42&lt;&gt;0,CHAR(251),CHAR(252))</f>
        <v>ü</v>
      </c>
      <c r="AT43" s="192" t="str">
        <f t="shared" ref="AT43" si="83">IF(AT42&lt;&gt;0,CHAR(251),CHAR(252))</f>
        <v>ü</v>
      </c>
      <c r="AU43" s="192" t="str">
        <f t="shared" ref="AU43" si="8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18"/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18"/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18"/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6">SUBTOTAL(9,F49:F52)</f>
        <v>0</v>
      </c>
      <c r="G48" s="77">
        <f t="shared" si="86"/>
        <v>0</v>
      </c>
      <c r="H48" s="77">
        <f t="shared" si="86"/>
        <v>0</v>
      </c>
      <c r="I48" s="77">
        <f t="shared" si="86"/>
        <v>0</v>
      </c>
      <c r="J48" s="77">
        <f t="shared" si="86"/>
        <v>0</v>
      </c>
      <c r="K48" s="77">
        <f t="shared" ref="K48:P48" si="87">SUBTOTAL(9,K49:K52)</f>
        <v>0</v>
      </c>
      <c r="L48" s="77">
        <f t="shared" si="86"/>
        <v>0</v>
      </c>
      <c r="M48" s="77">
        <f t="shared" ref="M48" si="88">SUBTOTAL(9,M49:M52)</f>
        <v>0</v>
      </c>
      <c r="N48" s="77">
        <f t="shared" si="87"/>
        <v>0</v>
      </c>
      <c r="O48" s="77">
        <f t="shared" si="87"/>
        <v>0</v>
      </c>
      <c r="P48" s="77">
        <f t="shared" si="87"/>
        <v>0</v>
      </c>
      <c r="Q48" s="77">
        <f t="shared" si="86"/>
        <v>0</v>
      </c>
      <c r="R48" s="77">
        <f t="shared" si="86"/>
        <v>0</v>
      </c>
      <c r="S48" s="77">
        <f t="shared" si="86"/>
        <v>0</v>
      </c>
      <c r="T48" s="77">
        <f t="shared" si="86"/>
        <v>0</v>
      </c>
      <c r="U48" s="77">
        <f t="shared" ref="U48:AG48" si="89">SUBTOTAL(9,U49:U52)</f>
        <v>0</v>
      </c>
      <c r="V48" s="77">
        <f t="shared" si="89"/>
        <v>0</v>
      </c>
      <c r="W48" s="77">
        <f t="shared" si="89"/>
        <v>0</v>
      </c>
      <c r="X48" s="77">
        <f t="shared" si="89"/>
        <v>0</v>
      </c>
      <c r="Y48" s="77">
        <f t="shared" ref="Y48:AD48" si="90">SUBTOTAL(9,Y49:Y52)</f>
        <v>0</v>
      </c>
      <c r="Z48" s="77">
        <f t="shared" si="89"/>
        <v>0</v>
      </c>
      <c r="AA48" s="77">
        <f t="shared" ref="AA48" si="91">SUBTOTAL(9,AA49:AA52)</f>
        <v>0</v>
      </c>
      <c r="AB48" s="77">
        <f t="shared" si="90"/>
        <v>0</v>
      </c>
      <c r="AC48" s="77">
        <f t="shared" si="90"/>
        <v>0</v>
      </c>
      <c r="AD48" s="77">
        <f t="shared" si="90"/>
        <v>0</v>
      </c>
      <c r="AE48" s="77">
        <f t="shared" si="89"/>
        <v>0</v>
      </c>
      <c r="AF48" s="77">
        <f>SUBTOTAL(9,AF49:AF52)</f>
        <v>0</v>
      </c>
      <c r="AG48" s="77">
        <f t="shared" si="89"/>
        <v>0</v>
      </c>
      <c r="AH48" s="77">
        <f>SUBTOTAL(9,AH49:AH52)</f>
        <v>0</v>
      </c>
      <c r="AI48" s="77">
        <f t="shared" ref="AI48:AU48" si="92">SUBTOTAL(9,AI49:AI52)</f>
        <v>0</v>
      </c>
      <c r="AJ48" s="77">
        <f t="shared" si="92"/>
        <v>0</v>
      </c>
      <c r="AK48" s="77">
        <f t="shared" si="92"/>
        <v>0</v>
      </c>
      <c r="AL48" s="77">
        <f t="shared" si="92"/>
        <v>0</v>
      </c>
      <c r="AM48" s="77">
        <f t="shared" ref="AM48:AR48" si="93">SUBTOTAL(9,AM49:AM52)</f>
        <v>0</v>
      </c>
      <c r="AN48" s="77">
        <f t="shared" si="92"/>
        <v>0</v>
      </c>
      <c r="AO48" s="77">
        <f t="shared" ref="AO48" si="94">SUBTOTAL(9,AO49:AO52)</f>
        <v>0</v>
      </c>
      <c r="AP48" s="77">
        <f t="shared" si="93"/>
        <v>0</v>
      </c>
      <c r="AQ48" s="77">
        <f t="shared" si="93"/>
        <v>0</v>
      </c>
      <c r="AR48" s="77">
        <f t="shared" si="93"/>
        <v>0</v>
      </c>
      <c r="AS48" s="77">
        <f t="shared" si="92"/>
        <v>0</v>
      </c>
      <c r="AT48" s="77">
        <f>SUBTOTAL(9,AT49:AT52)</f>
        <v>0</v>
      </c>
      <c r="AU48" s="77">
        <f t="shared" si="92"/>
        <v>0</v>
      </c>
    </row>
    <row r="49" spans="1:47" x14ac:dyDescent="0.55000000000000004">
      <c r="A49" s="90" t="str">
        <f t="shared" si="8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18"/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279">
        <v>0</v>
      </c>
      <c r="AC49" s="279">
        <v>0</v>
      </c>
      <c r="AD49" s="279">
        <v>0</v>
      </c>
      <c r="AE49" s="18"/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279">
        <v>0</v>
      </c>
      <c r="AQ49" s="279">
        <v>0</v>
      </c>
      <c r="AR49" s="279">
        <v>0</v>
      </c>
      <c r="AS49" s="18"/>
      <c r="AT49" s="279">
        <v>0</v>
      </c>
      <c r="AU49" s="279">
        <v>0</v>
      </c>
    </row>
    <row r="50" spans="1:47" x14ac:dyDescent="0.55000000000000004">
      <c r="A50" s="90" t="str">
        <f t="shared" si="8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18"/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279">
        <v>0</v>
      </c>
      <c r="AC50" s="279">
        <v>0</v>
      </c>
      <c r="AD50" s="279">
        <v>0</v>
      </c>
      <c r="AE50" s="18"/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279">
        <v>0</v>
      </c>
      <c r="AQ50" s="279">
        <v>0</v>
      </c>
      <c r="AR50" s="279">
        <v>0</v>
      </c>
      <c r="AS50" s="18"/>
      <c r="AT50" s="279">
        <v>0</v>
      </c>
      <c r="AU50" s="279">
        <v>0</v>
      </c>
    </row>
    <row r="51" spans="1:47" x14ac:dyDescent="0.55000000000000004">
      <c r="A51" s="90" t="str">
        <f t="shared" si="8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18"/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18"/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279">
        <v>0</v>
      </c>
      <c r="AQ51" s="279">
        <v>0</v>
      </c>
      <c r="AR51" s="279">
        <v>0</v>
      </c>
      <c r="AS51" s="18"/>
      <c r="AT51" s="279">
        <v>0</v>
      </c>
      <c r="AU51" s="279">
        <v>0</v>
      </c>
    </row>
    <row r="52" spans="1:47" x14ac:dyDescent="0.55000000000000004">
      <c r="A52" s="90" t="str">
        <f t="shared" si="8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18"/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18"/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279">
        <v>0</v>
      </c>
      <c r="AQ52" s="279">
        <v>0</v>
      </c>
      <c r="AR52" s="279">
        <v>0</v>
      </c>
      <c r="AS52" s="18"/>
      <c r="AT52" s="279">
        <v>0</v>
      </c>
      <c r="AU52" s="279">
        <v>0</v>
      </c>
    </row>
    <row r="53" spans="1:47" x14ac:dyDescent="0.55000000000000004">
      <c r="A53" s="90" t="str">
        <f t="shared" si="8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95">SUBTOTAL(9,F54:F57)</f>
        <v>0</v>
      </c>
      <c r="G53" s="77">
        <f t="shared" si="95"/>
        <v>0</v>
      </c>
      <c r="H53" s="77">
        <f t="shared" si="95"/>
        <v>0</v>
      </c>
      <c r="I53" s="77">
        <f t="shared" si="95"/>
        <v>0</v>
      </c>
      <c r="J53" s="77">
        <f t="shared" si="95"/>
        <v>0</v>
      </c>
      <c r="K53" s="77">
        <f t="shared" ref="K53:P53" si="96">SUBTOTAL(9,K54:K57)</f>
        <v>0</v>
      </c>
      <c r="L53" s="77">
        <f t="shared" si="95"/>
        <v>0</v>
      </c>
      <c r="M53" s="77">
        <f t="shared" ref="M53" si="97">SUBTOTAL(9,M54:M57)</f>
        <v>0</v>
      </c>
      <c r="N53" s="77">
        <f t="shared" si="96"/>
        <v>0</v>
      </c>
      <c r="O53" s="77">
        <f t="shared" si="96"/>
        <v>0</v>
      </c>
      <c r="P53" s="77">
        <f t="shared" si="96"/>
        <v>0</v>
      </c>
      <c r="Q53" s="77">
        <f t="shared" ref="Q53:S53" si="98">SUBTOTAL(9,Q54:Q57)</f>
        <v>0</v>
      </c>
      <c r="R53" s="77">
        <f>SUBTOTAL(9,R54:R57)</f>
        <v>0</v>
      </c>
      <c r="S53" s="77">
        <f t="shared" si="98"/>
        <v>0</v>
      </c>
      <c r="T53" s="77">
        <f t="shared" ref="T53:Z53" si="99">SUBTOTAL(9,T54:T57)</f>
        <v>0</v>
      </c>
      <c r="U53" s="77">
        <f t="shared" si="99"/>
        <v>0</v>
      </c>
      <c r="V53" s="77">
        <f t="shared" si="99"/>
        <v>0</v>
      </c>
      <c r="W53" s="77">
        <f t="shared" si="99"/>
        <v>0</v>
      </c>
      <c r="X53" s="77">
        <f t="shared" si="99"/>
        <v>0</v>
      </c>
      <c r="Y53" s="77">
        <f t="shared" ref="Y53:AD53" si="100">SUBTOTAL(9,Y54:Y57)</f>
        <v>0</v>
      </c>
      <c r="Z53" s="77">
        <f t="shared" si="99"/>
        <v>0</v>
      </c>
      <c r="AA53" s="77">
        <f t="shared" ref="AA53" si="101">SUBTOTAL(9,AA54:AA57)</f>
        <v>0</v>
      </c>
      <c r="AB53" s="77">
        <f t="shared" si="100"/>
        <v>0</v>
      </c>
      <c r="AC53" s="77">
        <f t="shared" si="100"/>
        <v>0</v>
      </c>
      <c r="AD53" s="77">
        <f t="shared" si="100"/>
        <v>0</v>
      </c>
      <c r="AE53" s="77">
        <f t="shared" ref="AE53:AG53" si="102">SUBTOTAL(9,AE54:AE57)</f>
        <v>0</v>
      </c>
      <c r="AF53" s="77">
        <f>SUBTOTAL(9,AF54:AF57)</f>
        <v>0</v>
      </c>
      <c r="AG53" s="77">
        <f t="shared" si="102"/>
        <v>0</v>
      </c>
      <c r="AH53" s="77">
        <f t="shared" ref="AH53:AN53" si="103">SUBTOTAL(9,AH54:AH57)</f>
        <v>0</v>
      </c>
      <c r="AI53" s="77">
        <f t="shared" si="103"/>
        <v>0</v>
      </c>
      <c r="AJ53" s="77">
        <f t="shared" si="103"/>
        <v>0</v>
      </c>
      <c r="AK53" s="77">
        <f t="shared" si="103"/>
        <v>0</v>
      </c>
      <c r="AL53" s="77">
        <f t="shared" si="103"/>
        <v>0</v>
      </c>
      <c r="AM53" s="77">
        <f t="shared" ref="AM53:AR53" si="104">SUBTOTAL(9,AM54:AM57)</f>
        <v>0</v>
      </c>
      <c r="AN53" s="77">
        <f t="shared" si="103"/>
        <v>0</v>
      </c>
      <c r="AO53" s="77">
        <f t="shared" ref="AO53" si="105">SUBTOTAL(9,AO54:AO57)</f>
        <v>0</v>
      </c>
      <c r="AP53" s="77">
        <f t="shared" si="104"/>
        <v>0</v>
      </c>
      <c r="AQ53" s="77">
        <f t="shared" si="104"/>
        <v>0</v>
      </c>
      <c r="AR53" s="77">
        <f t="shared" si="104"/>
        <v>0</v>
      </c>
      <c r="AS53" s="77">
        <f t="shared" ref="AS53:AU53" si="106">SUBTOTAL(9,AS54:AS57)</f>
        <v>0</v>
      </c>
      <c r="AT53" s="77">
        <f>SUBTOTAL(9,AT54:AT57)</f>
        <v>0</v>
      </c>
      <c r="AU53" s="77">
        <f t="shared" si="106"/>
        <v>0</v>
      </c>
    </row>
    <row r="54" spans="1:47" x14ac:dyDescent="0.55000000000000004">
      <c r="A54" s="90" t="str">
        <f t="shared" si="8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18"/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18"/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279">
        <v>0</v>
      </c>
      <c r="AQ54" s="279">
        <v>0</v>
      </c>
      <c r="AR54" s="279">
        <v>0</v>
      </c>
      <c r="AS54" s="18"/>
      <c r="AT54" s="279">
        <v>0</v>
      </c>
      <c r="AU54" s="279">
        <v>0</v>
      </c>
    </row>
    <row r="55" spans="1:47" x14ac:dyDescent="0.55000000000000004">
      <c r="A55" s="90" t="str">
        <f t="shared" si="8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18"/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18"/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279">
        <v>0</v>
      </c>
      <c r="AQ55" s="279">
        <v>0</v>
      </c>
      <c r="AR55" s="279">
        <v>0</v>
      </c>
      <c r="AS55" s="18"/>
      <c r="AT55" s="279">
        <v>0</v>
      </c>
      <c r="AU55" s="279">
        <v>0</v>
      </c>
    </row>
    <row r="56" spans="1:47" x14ac:dyDescent="0.55000000000000004">
      <c r="A56" s="90" t="str">
        <f t="shared" si="8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18"/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18"/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279">
        <v>0</v>
      </c>
      <c r="AQ56" s="279">
        <v>0</v>
      </c>
      <c r="AR56" s="279">
        <v>0</v>
      </c>
      <c r="AS56" s="18"/>
      <c r="AT56" s="279">
        <v>0</v>
      </c>
      <c r="AU56" s="279">
        <v>0</v>
      </c>
    </row>
    <row r="57" spans="1:47" x14ac:dyDescent="0.55000000000000004">
      <c r="A57" s="90" t="str">
        <f t="shared" si="8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18"/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18"/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18"/>
      <c r="AT57" s="279">
        <v>0</v>
      </c>
      <c r="AU57" s="279">
        <v>0</v>
      </c>
    </row>
    <row r="58" spans="1:47" x14ac:dyDescent="0.55000000000000004">
      <c r="A58" s="90" t="str">
        <f t="shared" si="8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7">F46+F48-F53</f>
        <v>0</v>
      </c>
      <c r="G58" s="77">
        <f t="shared" si="107"/>
        <v>0</v>
      </c>
      <c r="H58" s="77">
        <f t="shared" si="107"/>
        <v>0</v>
      </c>
      <c r="I58" s="77">
        <f t="shared" si="107"/>
        <v>0</v>
      </c>
      <c r="J58" s="77">
        <f t="shared" si="107"/>
        <v>0</v>
      </c>
      <c r="K58" s="77">
        <f t="shared" si="107"/>
        <v>0</v>
      </c>
      <c r="L58" s="77">
        <f t="shared" si="107"/>
        <v>0</v>
      </c>
      <c r="M58" s="77">
        <f t="shared" ref="M58" si="108">M46+M48-M53</f>
        <v>0</v>
      </c>
      <c r="N58" s="77">
        <f t="shared" ref="N58:P58" si="109">N46+N48-N53</f>
        <v>0</v>
      </c>
      <c r="O58" s="77">
        <f t="shared" si="109"/>
        <v>0</v>
      </c>
      <c r="P58" s="77">
        <f t="shared" si="109"/>
        <v>0</v>
      </c>
      <c r="Q58" s="77">
        <f t="shared" si="107"/>
        <v>0</v>
      </c>
      <c r="R58" s="77">
        <f t="shared" si="107"/>
        <v>0</v>
      </c>
      <c r="S58" s="77">
        <f t="shared" si="107"/>
        <v>0</v>
      </c>
      <c r="T58" s="77">
        <f t="shared" si="107"/>
        <v>0</v>
      </c>
      <c r="U58" s="77">
        <f t="shared" si="107"/>
        <v>0</v>
      </c>
      <c r="V58" s="77">
        <f t="shared" si="107"/>
        <v>0</v>
      </c>
      <c r="W58" s="77">
        <f t="shared" si="107"/>
        <v>0</v>
      </c>
      <c r="X58" s="77">
        <f t="shared" si="107"/>
        <v>0</v>
      </c>
      <c r="Y58" s="77">
        <f t="shared" si="107"/>
        <v>0</v>
      </c>
      <c r="Z58" s="77">
        <f t="shared" si="107"/>
        <v>0</v>
      </c>
      <c r="AA58" s="77">
        <f t="shared" ref="AA58" si="110">AA46+AA48-AA53</f>
        <v>0</v>
      </c>
      <c r="AB58" s="77">
        <f t="shared" ref="AB58:AD58" si="111">AB46+AB48-AB53</f>
        <v>0</v>
      </c>
      <c r="AC58" s="77">
        <f t="shared" si="111"/>
        <v>0</v>
      </c>
      <c r="AD58" s="77">
        <f t="shared" si="111"/>
        <v>0</v>
      </c>
      <c r="AE58" s="77">
        <f t="shared" si="107"/>
        <v>0</v>
      </c>
      <c r="AF58" s="77">
        <f t="shared" si="107"/>
        <v>0</v>
      </c>
      <c r="AG58" s="77">
        <f t="shared" si="107"/>
        <v>0</v>
      </c>
      <c r="AH58" s="77">
        <f t="shared" si="107"/>
        <v>0</v>
      </c>
      <c r="AI58" s="77">
        <f t="shared" si="107"/>
        <v>0</v>
      </c>
      <c r="AJ58" s="77">
        <f t="shared" si="107"/>
        <v>0</v>
      </c>
      <c r="AK58" s="77">
        <f t="shared" si="107"/>
        <v>0</v>
      </c>
      <c r="AL58" s="77">
        <f t="shared" si="107"/>
        <v>0</v>
      </c>
      <c r="AM58" s="77">
        <f t="shared" si="107"/>
        <v>0</v>
      </c>
      <c r="AN58" s="77">
        <f t="shared" si="107"/>
        <v>0</v>
      </c>
      <c r="AO58" s="77">
        <f t="shared" ref="AO58" si="112">AO46+AO48-AO53</f>
        <v>0</v>
      </c>
      <c r="AP58" s="77">
        <f t="shared" ref="AP58:AR58" si="113">AP46+AP48-AP53</f>
        <v>0</v>
      </c>
      <c r="AQ58" s="77">
        <f t="shared" si="113"/>
        <v>0</v>
      </c>
      <c r="AR58" s="77">
        <f t="shared" si="113"/>
        <v>0</v>
      </c>
      <c r="AS58" s="77">
        <f t="shared" si="107"/>
        <v>0</v>
      </c>
      <c r="AT58" s="77">
        <f t="shared" si="107"/>
        <v>0</v>
      </c>
      <c r="AU58" s="77">
        <f t="shared" si="107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" si="114">SUBTOTAL(9,G61:G70)</f>
        <v>0</v>
      </c>
      <c r="H60" s="77">
        <f t="shared" ref="H60" si="115">SUBTOTAL(9,H61:H70)</f>
        <v>0</v>
      </c>
      <c r="I60" s="77">
        <f t="shared" ref="I60" si="116">SUBTOTAL(9,I61:I70)</f>
        <v>0</v>
      </c>
      <c r="J60" s="77">
        <f t="shared" ref="J60" si="117">SUBTOTAL(9,J61:J70)</f>
        <v>0</v>
      </c>
      <c r="K60" s="77">
        <f t="shared" ref="K60" si="118">SUBTOTAL(9,K61:K70)</f>
        <v>0</v>
      </c>
      <c r="L60" s="77">
        <f t="shared" ref="L60" si="119">SUBTOTAL(9,L61:L70)</f>
        <v>0</v>
      </c>
      <c r="M60" s="77">
        <f t="shared" ref="M60" si="120">SUBTOTAL(9,M61:M70)</f>
        <v>0</v>
      </c>
      <c r="N60" s="77">
        <f t="shared" ref="N60" si="121">SUBTOTAL(9,N61:N70)</f>
        <v>0</v>
      </c>
      <c r="O60" s="77">
        <f t="shared" ref="O60" si="122">SUBTOTAL(9,O61:O70)</f>
        <v>0</v>
      </c>
      <c r="P60" s="77">
        <f t="shared" ref="P60" si="123">SUBTOTAL(9,P61:P70)</f>
        <v>0</v>
      </c>
      <c r="Q60" s="77">
        <f t="shared" ref="Q60" si="124">SUBTOTAL(9,Q61:Q70)</f>
        <v>0</v>
      </c>
      <c r="R60" s="77">
        <f t="shared" ref="R60" si="125">SUBTOTAL(9,R61:R70)</f>
        <v>0</v>
      </c>
      <c r="S60" s="77">
        <f t="shared" ref="S60" si="126">SUBTOTAL(9,S61:S70)</f>
        <v>0</v>
      </c>
      <c r="T60" s="77">
        <f t="shared" ref="T60" si="127">SUBTOTAL(9,T61:T70)</f>
        <v>0</v>
      </c>
      <c r="U60" s="77">
        <f t="shared" ref="U60" si="128">SUBTOTAL(9,U61:U70)</f>
        <v>0</v>
      </c>
      <c r="V60" s="77">
        <f t="shared" ref="V60" si="129">SUBTOTAL(9,V61:V70)</f>
        <v>0</v>
      </c>
      <c r="W60" s="77">
        <f t="shared" ref="W60" si="130">SUBTOTAL(9,W61:W70)</f>
        <v>0</v>
      </c>
      <c r="X60" s="77">
        <f t="shared" ref="X60" si="131">SUBTOTAL(9,X61:X70)</f>
        <v>0</v>
      </c>
      <c r="Y60" s="77">
        <f t="shared" ref="Y60" si="132">SUBTOTAL(9,Y61:Y70)</f>
        <v>0</v>
      </c>
      <c r="Z60" s="77">
        <f t="shared" ref="Z60" si="133">SUBTOTAL(9,Z61:Z70)</f>
        <v>0</v>
      </c>
      <c r="AA60" s="77">
        <f t="shared" ref="AA60" si="134">SUBTOTAL(9,AA61:AA70)</f>
        <v>0</v>
      </c>
      <c r="AB60" s="77">
        <f t="shared" ref="AB60" si="135">SUBTOTAL(9,AB61:AB70)</f>
        <v>0</v>
      </c>
      <c r="AC60" s="77">
        <f t="shared" ref="AC60" si="136">SUBTOTAL(9,AC61:AC70)</f>
        <v>0</v>
      </c>
      <c r="AD60" s="77">
        <f t="shared" ref="AD60" si="137">SUBTOTAL(9,AD61:AD70)</f>
        <v>0</v>
      </c>
      <c r="AE60" s="77">
        <f t="shared" ref="AE60" si="138">SUBTOTAL(9,AE61:AE70)</f>
        <v>0</v>
      </c>
      <c r="AF60" s="77">
        <f t="shared" ref="AF60" si="139">SUBTOTAL(9,AF61:AF70)</f>
        <v>0</v>
      </c>
      <c r="AG60" s="77">
        <f t="shared" ref="AG60" si="140">SUBTOTAL(9,AG61:AG70)</f>
        <v>0</v>
      </c>
      <c r="AH60" s="77">
        <f t="shared" ref="AH60" si="141">SUBTOTAL(9,AH61:AH70)</f>
        <v>0</v>
      </c>
      <c r="AI60" s="77">
        <f t="shared" ref="AI60" si="142">SUBTOTAL(9,AI61:AI70)</f>
        <v>0</v>
      </c>
      <c r="AJ60" s="77">
        <f t="shared" ref="AJ60" si="143">SUBTOTAL(9,AJ61:AJ70)</f>
        <v>0</v>
      </c>
      <c r="AK60" s="77">
        <f t="shared" ref="AK60" si="144">SUBTOTAL(9,AK61:AK70)</f>
        <v>0</v>
      </c>
      <c r="AL60" s="77">
        <f t="shared" ref="AL60" si="145">SUBTOTAL(9,AL61:AL70)</f>
        <v>0</v>
      </c>
      <c r="AM60" s="77">
        <f t="shared" ref="AM60" si="146">SUBTOTAL(9,AM61:AM70)</f>
        <v>0</v>
      </c>
      <c r="AN60" s="77">
        <f t="shared" ref="AN60" si="147">SUBTOTAL(9,AN61:AN70)</f>
        <v>0</v>
      </c>
      <c r="AO60" s="77">
        <f t="shared" ref="AO60" si="148">SUBTOTAL(9,AO61:AO70)</f>
        <v>0</v>
      </c>
      <c r="AP60" s="77">
        <f t="shared" ref="AP60" si="149">SUBTOTAL(9,AP61:AP70)</f>
        <v>0</v>
      </c>
      <c r="AQ60" s="77">
        <f t="shared" ref="AQ60" si="150">SUBTOTAL(9,AQ61:AQ70)</f>
        <v>0</v>
      </c>
      <c r="AR60" s="77">
        <f t="shared" ref="AR60" si="151">SUBTOTAL(9,AR61:AR70)</f>
        <v>0</v>
      </c>
      <c r="AS60" s="77">
        <f t="shared" ref="AS60" si="152">SUBTOTAL(9,AS61:AS70)</f>
        <v>0</v>
      </c>
      <c r="AT60" s="77">
        <f t="shared" ref="AT60" si="153">SUBTOTAL(9,AT61:AT70)</f>
        <v>0</v>
      </c>
      <c r="AU60" s="77">
        <f t="shared" ref="AU60" si="154">SUBTOTAL(9,AU61:AU70)</f>
        <v>0</v>
      </c>
    </row>
    <row r="61" spans="1:47" x14ac:dyDescent="0.55000000000000004">
      <c r="A61" s="90" t="str">
        <f t="shared" si="8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18"/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18"/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279">
        <v>0</v>
      </c>
      <c r="AQ61" s="279">
        <v>0</v>
      </c>
      <c r="AR61" s="279">
        <v>0</v>
      </c>
      <c r="AS61" s="18"/>
      <c r="AT61" s="279">
        <v>0</v>
      </c>
      <c r="AU61" s="279">
        <v>0</v>
      </c>
    </row>
    <row r="62" spans="1:47" x14ac:dyDescent="0.55000000000000004">
      <c r="A62" s="90" t="str">
        <f t="shared" si="8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SUBTOTAL(9,F63:F65)</f>
        <v>0</v>
      </c>
      <c r="G62" s="77">
        <f t="shared" ref="G62:AU62" si="155">SUBTOTAL(9,G63:G65)</f>
        <v>0</v>
      </c>
      <c r="H62" s="77">
        <f t="shared" si="155"/>
        <v>0</v>
      </c>
      <c r="I62" s="77">
        <f t="shared" si="155"/>
        <v>0</v>
      </c>
      <c r="J62" s="77">
        <f t="shared" si="155"/>
        <v>0</v>
      </c>
      <c r="K62" s="77">
        <f t="shared" ref="K62:P62" si="156">SUBTOTAL(9,K63:K65)</f>
        <v>0</v>
      </c>
      <c r="L62" s="77">
        <f t="shared" si="155"/>
        <v>0</v>
      </c>
      <c r="M62" s="77">
        <f t="shared" ref="M62" si="157">SUBTOTAL(9,M63:M65)</f>
        <v>0</v>
      </c>
      <c r="N62" s="77">
        <f t="shared" si="156"/>
        <v>0</v>
      </c>
      <c r="O62" s="77">
        <f t="shared" si="156"/>
        <v>0</v>
      </c>
      <c r="P62" s="77">
        <f t="shared" si="156"/>
        <v>0</v>
      </c>
      <c r="Q62" s="77">
        <f t="shared" si="155"/>
        <v>0</v>
      </c>
      <c r="R62" s="77">
        <f t="shared" si="155"/>
        <v>0</v>
      </c>
      <c r="S62" s="77">
        <f t="shared" si="155"/>
        <v>0</v>
      </c>
      <c r="T62" s="77">
        <f t="shared" si="155"/>
        <v>0</v>
      </c>
      <c r="U62" s="77">
        <f t="shared" si="155"/>
        <v>0</v>
      </c>
      <c r="V62" s="77">
        <f t="shared" si="155"/>
        <v>0</v>
      </c>
      <c r="W62" s="77">
        <f t="shared" si="155"/>
        <v>0</v>
      </c>
      <c r="X62" s="77">
        <f t="shared" si="155"/>
        <v>0</v>
      </c>
      <c r="Y62" s="77">
        <f t="shared" ref="Y62:AD62" si="158">SUBTOTAL(9,Y63:Y65)</f>
        <v>0</v>
      </c>
      <c r="Z62" s="77">
        <f t="shared" si="155"/>
        <v>0</v>
      </c>
      <c r="AA62" s="77">
        <f t="shared" ref="AA62" si="159">SUBTOTAL(9,AA63:AA65)</f>
        <v>0</v>
      </c>
      <c r="AB62" s="77">
        <f t="shared" si="158"/>
        <v>0</v>
      </c>
      <c r="AC62" s="77">
        <f t="shared" si="158"/>
        <v>0</v>
      </c>
      <c r="AD62" s="77">
        <f t="shared" si="158"/>
        <v>0</v>
      </c>
      <c r="AE62" s="77">
        <f t="shared" si="155"/>
        <v>0</v>
      </c>
      <c r="AF62" s="77">
        <f t="shared" si="155"/>
        <v>0</v>
      </c>
      <c r="AG62" s="77">
        <f t="shared" si="155"/>
        <v>0</v>
      </c>
      <c r="AH62" s="77">
        <f t="shared" si="155"/>
        <v>0</v>
      </c>
      <c r="AI62" s="77">
        <f t="shared" si="155"/>
        <v>0</v>
      </c>
      <c r="AJ62" s="77">
        <f t="shared" si="155"/>
        <v>0</v>
      </c>
      <c r="AK62" s="77">
        <f t="shared" si="155"/>
        <v>0</v>
      </c>
      <c r="AL62" s="77">
        <f t="shared" si="155"/>
        <v>0</v>
      </c>
      <c r="AM62" s="77">
        <f t="shared" ref="AM62:AR62" si="160">SUBTOTAL(9,AM63:AM65)</f>
        <v>0</v>
      </c>
      <c r="AN62" s="77">
        <f t="shared" si="155"/>
        <v>0</v>
      </c>
      <c r="AO62" s="77">
        <f t="shared" ref="AO62" si="161">SUBTOTAL(9,AO63:AO65)</f>
        <v>0</v>
      </c>
      <c r="AP62" s="77">
        <f t="shared" si="160"/>
        <v>0</v>
      </c>
      <c r="AQ62" s="77">
        <f t="shared" si="160"/>
        <v>0</v>
      </c>
      <c r="AR62" s="77">
        <f t="shared" si="160"/>
        <v>0</v>
      </c>
      <c r="AS62" s="77">
        <f t="shared" si="155"/>
        <v>0</v>
      </c>
      <c r="AT62" s="77">
        <f t="shared" si="155"/>
        <v>0</v>
      </c>
      <c r="AU62" s="77">
        <f t="shared" si="155"/>
        <v>0</v>
      </c>
    </row>
    <row r="63" spans="1:47" x14ac:dyDescent="0.55000000000000004">
      <c r="A63" s="90" t="str">
        <f t="shared" si="8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18"/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18"/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18"/>
      <c r="AT63" s="279">
        <v>0</v>
      </c>
      <c r="AU63" s="279">
        <v>0</v>
      </c>
    </row>
    <row r="64" spans="1:47" x14ac:dyDescent="0.55000000000000004">
      <c r="A64" s="90" t="str">
        <f t="shared" si="8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18"/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18"/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18"/>
      <c r="AT64" s="279">
        <v>0</v>
      </c>
      <c r="AU64" s="279">
        <v>0</v>
      </c>
    </row>
    <row r="65" spans="1:47" x14ac:dyDescent="0.55000000000000004">
      <c r="A65" s="90" t="str">
        <f t="shared" si="8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18"/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18"/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18"/>
      <c r="AT65" s="279">
        <v>0</v>
      </c>
      <c r="AU65" s="279">
        <v>0</v>
      </c>
    </row>
    <row r="66" spans="1:47" x14ac:dyDescent="0.55000000000000004">
      <c r="A66" s="90" t="str">
        <f t="shared" si="8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18"/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18"/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18"/>
      <c r="AT66" s="279">
        <v>0</v>
      </c>
      <c r="AU66" s="279">
        <v>0</v>
      </c>
    </row>
    <row r="67" spans="1:47" x14ac:dyDescent="0.55000000000000004">
      <c r="A67" s="90" t="str">
        <f t="shared" si="8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18"/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62">SUBTOTAL(9,G69:G70)</f>
        <v>0</v>
      </c>
      <c r="H68" s="77">
        <f t="shared" ref="H68" si="163">SUBTOTAL(9,H69:H70)</f>
        <v>0</v>
      </c>
      <c r="I68" s="77">
        <f t="shared" ref="I68" si="164">SUBTOTAL(9,I69:I70)</f>
        <v>0</v>
      </c>
      <c r="J68" s="77">
        <f t="shared" ref="J68" si="165">SUBTOTAL(9,J69:J70)</f>
        <v>0</v>
      </c>
      <c r="K68" s="77">
        <f t="shared" ref="K68" si="166">SUBTOTAL(9,K69:K70)</f>
        <v>0</v>
      </c>
      <c r="L68" s="77">
        <f t="shared" ref="L68" si="167">SUBTOTAL(9,L69:L70)</f>
        <v>0</v>
      </c>
      <c r="M68" s="77">
        <f t="shared" ref="M68" si="168">SUBTOTAL(9,M69:M70)</f>
        <v>0</v>
      </c>
      <c r="N68" s="77">
        <f t="shared" ref="N68" si="169">SUBTOTAL(9,N69:N70)</f>
        <v>0</v>
      </c>
      <c r="O68" s="77">
        <f t="shared" ref="O68" si="170">SUBTOTAL(9,O69:O70)</f>
        <v>0</v>
      </c>
      <c r="P68" s="77">
        <f t="shared" ref="P68" si="171">SUBTOTAL(9,P69:P70)</f>
        <v>0</v>
      </c>
      <c r="Q68" s="77">
        <f t="shared" ref="Q68" si="172">SUBTOTAL(9,Q69:Q70)</f>
        <v>0</v>
      </c>
      <c r="R68" s="77">
        <f t="shared" ref="R68" si="173">SUBTOTAL(9,R69:R70)</f>
        <v>0</v>
      </c>
      <c r="S68" s="77">
        <f t="shared" ref="S68" si="174">SUBTOTAL(9,S69:S70)</f>
        <v>0</v>
      </c>
      <c r="T68" s="77">
        <f t="shared" ref="T68" si="175">SUBTOTAL(9,T69:T70)</f>
        <v>0</v>
      </c>
      <c r="U68" s="77">
        <f t="shared" ref="U68" si="176">SUBTOTAL(9,U69:U70)</f>
        <v>0</v>
      </c>
      <c r="V68" s="77">
        <f t="shared" ref="V68" si="177">SUBTOTAL(9,V69:V70)</f>
        <v>0</v>
      </c>
      <c r="W68" s="77">
        <f t="shared" ref="W68" si="178">SUBTOTAL(9,W69:W70)</f>
        <v>0</v>
      </c>
      <c r="X68" s="77">
        <f t="shared" ref="X68" si="179">SUBTOTAL(9,X69:X70)</f>
        <v>0</v>
      </c>
      <c r="Y68" s="77">
        <f t="shared" ref="Y68" si="180">SUBTOTAL(9,Y69:Y70)</f>
        <v>0</v>
      </c>
      <c r="Z68" s="77">
        <f t="shared" ref="Z68" si="181">SUBTOTAL(9,Z69:Z70)</f>
        <v>0</v>
      </c>
      <c r="AA68" s="77">
        <f t="shared" ref="AA68" si="182">SUBTOTAL(9,AA69:AA70)</f>
        <v>0</v>
      </c>
      <c r="AB68" s="77">
        <f t="shared" ref="AB68" si="183">SUBTOTAL(9,AB69:AB70)</f>
        <v>0</v>
      </c>
      <c r="AC68" s="77">
        <f t="shared" ref="AC68" si="184">SUBTOTAL(9,AC69:AC70)</f>
        <v>0</v>
      </c>
      <c r="AD68" s="77">
        <f t="shared" ref="AD68" si="185">SUBTOTAL(9,AD69:AD70)</f>
        <v>0</v>
      </c>
      <c r="AE68" s="77">
        <f t="shared" ref="AE68" si="186">SUBTOTAL(9,AE69:AE70)</f>
        <v>0</v>
      </c>
      <c r="AF68" s="77">
        <f t="shared" ref="AF68" si="187">SUBTOTAL(9,AF69:AF70)</f>
        <v>0</v>
      </c>
      <c r="AG68" s="77">
        <f t="shared" ref="AG68" si="188">SUBTOTAL(9,AG69:AG70)</f>
        <v>0</v>
      </c>
      <c r="AH68" s="77">
        <f t="shared" ref="AH68" si="189">SUBTOTAL(9,AH69:AH70)</f>
        <v>0</v>
      </c>
      <c r="AI68" s="77">
        <f t="shared" ref="AI68" si="190">SUBTOTAL(9,AI69:AI70)</f>
        <v>0</v>
      </c>
      <c r="AJ68" s="77">
        <f t="shared" ref="AJ68" si="191">SUBTOTAL(9,AJ69:AJ70)</f>
        <v>0</v>
      </c>
      <c r="AK68" s="77">
        <f t="shared" ref="AK68" si="192">SUBTOTAL(9,AK69:AK70)</f>
        <v>0</v>
      </c>
      <c r="AL68" s="77">
        <f t="shared" ref="AL68" si="193">SUBTOTAL(9,AL69:AL70)</f>
        <v>0</v>
      </c>
      <c r="AM68" s="77">
        <f t="shared" ref="AM68" si="194">SUBTOTAL(9,AM69:AM70)</f>
        <v>0</v>
      </c>
      <c r="AN68" s="77">
        <f t="shared" ref="AN68" si="195">SUBTOTAL(9,AN69:AN70)</f>
        <v>0</v>
      </c>
      <c r="AO68" s="77">
        <f t="shared" ref="AO68" si="196">SUBTOTAL(9,AO69:AO70)</f>
        <v>0</v>
      </c>
      <c r="AP68" s="77">
        <f t="shared" ref="AP68" si="197">SUBTOTAL(9,AP69:AP70)</f>
        <v>0</v>
      </c>
      <c r="AQ68" s="77">
        <f t="shared" ref="AQ68" si="198">SUBTOTAL(9,AQ69:AQ70)</f>
        <v>0</v>
      </c>
      <c r="AR68" s="77">
        <f t="shared" ref="AR68" si="199">SUBTOTAL(9,AR69:AR70)</f>
        <v>0</v>
      </c>
      <c r="AS68" s="77">
        <f t="shared" ref="AS68" si="200">SUBTOTAL(9,AS69:AS70)</f>
        <v>0</v>
      </c>
      <c r="AT68" s="77">
        <f t="shared" ref="AT68" si="201">SUBTOTAL(9,AT69:AT70)</f>
        <v>0</v>
      </c>
      <c r="AU68" s="77">
        <f t="shared" ref="AU68" si="202">SUBTOTAL(9,AU69:AU70)</f>
        <v>0</v>
      </c>
    </row>
    <row r="69" spans="1:47" x14ac:dyDescent="0.55000000000000004">
      <c r="A69" s="90" t="str">
        <f t="shared" si="8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18"/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18"/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18"/>
      <c r="AT69" s="279">
        <v>0</v>
      </c>
      <c r="AU69" s="279">
        <v>0</v>
      </c>
    </row>
    <row r="70" spans="1:47" x14ac:dyDescent="0.55000000000000004">
      <c r="A70" s="90" t="str">
        <f t="shared" si="8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18"/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18"/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18"/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18"/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18"/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279">
        <v>0</v>
      </c>
      <c r="AQ72" s="279">
        <v>0</v>
      </c>
      <c r="AR72" s="279">
        <v>0</v>
      </c>
      <c r="AS72" s="18"/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203">F72-SUM(F46:F48)+F60+F53</f>
        <v>0</v>
      </c>
      <c r="G74" s="52">
        <f t="shared" si="203"/>
        <v>0</v>
      </c>
      <c r="H74" s="52">
        <f t="shared" si="203"/>
        <v>0</v>
      </c>
      <c r="I74" s="52">
        <f t="shared" si="203"/>
        <v>0</v>
      </c>
      <c r="J74" s="52">
        <f t="shared" si="203"/>
        <v>0</v>
      </c>
      <c r="K74" s="52">
        <f t="shared" si="203"/>
        <v>0</v>
      </c>
      <c r="L74" s="52">
        <f t="shared" si="203"/>
        <v>0</v>
      </c>
      <c r="M74" s="52">
        <f t="shared" ref="M74" si="204">M72-SUM(M46:M48)+M60+M53</f>
        <v>0</v>
      </c>
      <c r="N74" s="52">
        <f t="shared" si="203"/>
        <v>0</v>
      </c>
      <c r="O74" s="52">
        <f t="shared" si="203"/>
        <v>0</v>
      </c>
      <c r="P74" s="52">
        <f t="shared" si="203"/>
        <v>0</v>
      </c>
      <c r="Q74" s="52">
        <f t="shared" si="203"/>
        <v>0</v>
      </c>
      <c r="R74" s="52">
        <f t="shared" si="203"/>
        <v>0</v>
      </c>
      <c r="S74" s="52">
        <f t="shared" si="203"/>
        <v>0</v>
      </c>
      <c r="T74" s="52">
        <f t="shared" si="203"/>
        <v>0</v>
      </c>
      <c r="U74" s="52">
        <f t="shared" si="203"/>
        <v>0</v>
      </c>
      <c r="V74" s="52">
        <f t="shared" si="203"/>
        <v>0</v>
      </c>
      <c r="W74" s="52">
        <f t="shared" si="203"/>
        <v>0</v>
      </c>
      <c r="X74" s="52">
        <f t="shared" si="203"/>
        <v>0</v>
      </c>
      <c r="Y74" s="52">
        <f t="shared" si="203"/>
        <v>0</v>
      </c>
      <c r="Z74" s="52">
        <f t="shared" si="203"/>
        <v>0</v>
      </c>
      <c r="AA74" s="52">
        <f t="shared" ref="AA74" si="205">AA72-SUM(AA46:AA48)+AA60+AA53</f>
        <v>0</v>
      </c>
      <c r="AB74" s="52">
        <f t="shared" si="203"/>
        <v>0</v>
      </c>
      <c r="AC74" s="52">
        <f t="shared" si="203"/>
        <v>0</v>
      </c>
      <c r="AD74" s="52">
        <f t="shared" si="203"/>
        <v>0</v>
      </c>
      <c r="AE74" s="52">
        <f t="shared" si="203"/>
        <v>0</v>
      </c>
      <c r="AF74" s="52">
        <f t="shared" si="203"/>
        <v>0</v>
      </c>
      <c r="AG74" s="52">
        <f t="shared" si="203"/>
        <v>0</v>
      </c>
      <c r="AH74" s="52">
        <f t="shared" si="203"/>
        <v>0</v>
      </c>
      <c r="AI74" s="52">
        <f t="shared" si="203"/>
        <v>0</v>
      </c>
      <c r="AJ74" s="52">
        <f t="shared" si="203"/>
        <v>0</v>
      </c>
      <c r="AK74" s="52">
        <f t="shared" si="203"/>
        <v>0</v>
      </c>
      <c r="AL74" s="52">
        <f t="shared" si="203"/>
        <v>0</v>
      </c>
      <c r="AM74" s="52">
        <f t="shared" si="203"/>
        <v>0</v>
      </c>
      <c r="AN74" s="52">
        <f t="shared" si="203"/>
        <v>0</v>
      </c>
      <c r="AO74" s="52">
        <f t="shared" ref="AO74" si="206">AO72-SUM(AO46:AO48)+AO60+AO53</f>
        <v>0</v>
      </c>
      <c r="AP74" s="52">
        <f t="shared" si="203"/>
        <v>0</v>
      </c>
      <c r="AQ74" s="52">
        <f t="shared" si="203"/>
        <v>0</v>
      </c>
      <c r="AR74" s="52">
        <f t="shared" si="203"/>
        <v>0</v>
      </c>
      <c r="AS74" s="52">
        <f t="shared" si="203"/>
        <v>0</v>
      </c>
      <c r="AT74" s="52">
        <f t="shared" si="203"/>
        <v>0</v>
      </c>
      <c r="AU74" s="52">
        <f t="shared" si="203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207">IF(F74&lt;&gt;0,CHAR(251),CHAR(252))</f>
        <v>ü</v>
      </c>
      <c r="G75" s="192" t="str">
        <f t="shared" ref="G75" si="208">IF(G74&lt;&gt;0,CHAR(251),CHAR(252))</f>
        <v>ü</v>
      </c>
      <c r="H75" s="192" t="str">
        <f t="shared" ref="H75" si="209">IF(H74&lt;&gt;0,CHAR(251),CHAR(252))</f>
        <v>ü</v>
      </c>
      <c r="I75" s="192" t="str">
        <f t="shared" ref="I75" si="210">IF(I74&lt;&gt;0,CHAR(251),CHAR(252))</f>
        <v>ü</v>
      </c>
      <c r="J75" s="192" t="str">
        <f t="shared" ref="J75" si="211">IF(J74&lt;&gt;0,CHAR(251),CHAR(252))</f>
        <v>ü</v>
      </c>
      <c r="K75" s="192" t="str">
        <f t="shared" ref="K75" si="212">IF(K74&lt;&gt;0,CHAR(251),CHAR(252))</f>
        <v>ü</v>
      </c>
      <c r="L75" s="192" t="str">
        <f t="shared" ref="L75" si="213">IF(L74&lt;&gt;0,CHAR(251),CHAR(252))</f>
        <v>ü</v>
      </c>
      <c r="M75" s="192" t="str">
        <f t="shared" ref="M75" si="214">IF(M74&lt;&gt;0,CHAR(251),CHAR(252))</f>
        <v>ü</v>
      </c>
      <c r="N75" s="192" t="str">
        <f t="shared" ref="N75" si="215">IF(N74&lt;&gt;0,CHAR(251),CHAR(252))</f>
        <v>ü</v>
      </c>
      <c r="O75" s="192" t="str">
        <f t="shared" ref="O75" si="216">IF(O74&lt;&gt;0,CHAR(251),CHAR(252))</f>
        <v>ü</v>
      </c>
      <c r="P75" s="192" t="str">
        <f t="shared" ref="P75" si="217">IF(P74&lt;&gt;0,CHAR(251),CHAR(252))</f>
        <v>ü</v>
      </c>
      <c r="Q75" s="192" t="str">
        <f t="shared" ref="Q75" si="218">IF(Q74&lt;&gt;0,CHAR(251),CHAR(252))</f>
        <v>ü</v>
      </c>
      <c r="R75" s="192" t="str">
        <f t="shared" ref="R75" si="219">IF(R74&lt;&gt;0,CHAR(251),CHAR(252))</f>
        <v>ü</v>
      </c>
      <c r="S75" s="192" t="str">
        <f t="shared" ref="S75" si="220">IF(S74&lt;&gt;0,CHAR(251),CHAR(252))</f>
        <v>ü</v>
      </c>
      <c r="T75" s="192" t="str">
        <f t="shared" ref="T75" si="221">IF(T74&lt;&gt;0,CHAR(251),CHAR(252))</f>
        <v>ü</v>
      </c>
      <c r="U75" s="192" t="str">
        <f t="shared" ref="U75" si="222">IF(U74&lt;&gt;0,CHAR(251),CHAR(252))</f>
        <v>ü</v>
      </c>
      <c r="V75" s="192" t="str">
        <f t="shared" ref="V75" si="223">IF(V74&lt;&gt;0,CHAR(251),CHAR(252))</f>
        <v>ü</v>
      </c>
      <c r="W75" s="192" t="str">
        <f t="shared" ref="W75" si="224">IF(W74&lt;&gt;0,CHAR(251),CHAR(252))</f>
        <v>ü</v>
      </c>
      <c r="X75" s="192" t="str">
        <f t="shared" ref="X75" si="225">IF(X74&lt;&gt;0,CHAR(251),CHAR(252))</f>
        <v>ü</v>
      </c>
      <c r="Y75" s="192" t="str">
        <f t="shared" ref="Y75" si="226">IF(Y74&lt;&gt;0,CHAR(251),CHAR(252))</f>
        <v>ü</v>
      </c>
      <c r="Z75" s="192" t="str">
        <f t="shared" ref="Z75" si="227">IF(Z74&lt;&gt;0,CHAR(251),CHAR(252))</f>
        <v>ü</v>
      </c>
      <c r="AA75" s="192" t="str">
        <f t="shared" ref="AA75" si="228">IF(AA74&lt;&gt;0,CHAR(251),CHAR(252))</f>
        <v>ü</v>
      </c>
      <c r="AB75" s="192" t="str">
        <f t="shared" ref="AB75" si="229">IF(AB74&lt;&gt;0,CHAR(251),CHAR(252))</f>
        <v>ü</v>
      </c>
      <c r="AC75" s="192" t="str">
        <f t="shared" ref="AC75" si="230">IF(AC74&lt;&gt;0,CHAR(251),CHAR(252))</f>
        <v>ü</v>
      </c>
      <c r="AD75" s="192" t="str">
        <f t="shared" ref="AD75" si="231">IF(AD74&lt;&gt;0,CHAR(251),CHAR(252))</f>
        <v>ü</v>
      </c>
      <c r="AE75" s="192" t="str">
        <f t="shared" ref="AE75" si="232">IF(AE74&lt;&gt;0,CHAR(251),CHAR(252))</f>
        <v>ü</v>
      </c>
      <c r="AF75" s="192" t="str">
        <f t="shared" ref="AF75" si="233">IF(AF74&lt;&gt;0,CHAR(251),CHAR(252))</f>
        <v>ü</v>
      </c>
      <c r="AG75" s="192" t="str">
        <f t="shared" ref="AG75" si="234">IF(AG74&lt;&gt;0,CHAR(251),CHAR(252))</f>
        <v>ü</v>
      </c>
      <c r="AH75" s="192" t="str">
        <f t="shared" ref="AH75" si="235">IF(AH74&lt;&gt;0,CHAR(251),CHAR(252))</f>
        <v>ü</v>
      </c>
      <c r="AI75" s="192" t="str">
        <f t="shared" ref="AI75" si="236">IF(AI74&lt;&gt;0,CHAR(251),CHAR(252))</f>
        <v>ü</v>
      </c>
      <c r="AJ75" s="192" t="str">
        <f t="shared" ref="AJ75" si="237">IF(AJ74&lt;&gt;0,CHAR(251),CHAR(252))</f>
        <v>ü</v>
      </c>
      <c r="AK75" s="192" t="str">
        <f t="shared" ref="AK75" si="238">IF(AK74&lt;&gt;0,CHAR(251),CHAR(252))</f>
        <v>ü</v>
      </c>
      <c r="AL75" s="192" t="str">
        <f t="shared" ref="AL75" si="239">IF(AL74&lt;&gt;0,CHAR(251),CHAR(252))</f>
        <v>ü</v>
      </c>
      <c r="AM75" s="192" t="str">
        <f t="shared" ref="AM75" si="240">IF(AM74&lt;&gt;0,CHAR(251),CHAR(252))</f>
        <v>ü</v>
      </c>
      <c r="AN75" s="192" t="str">
        <f t="shared" ref="AN75" si="241">IF(AN74&lt;&gt;0,CHAR(251),CHAR(252))</f>
        <v>ü</v>
      </c>
      <c r="AO75" s="192" t="str">
        <f t="shared" ref="AO75" si="242">IF(AO74&lt;&gt;0,CHAR(251),CHAR(252))</f>
        <v>ü</v>
      </c>
      <c r="AP75" s="192" t="str">
        <f t="shared" ref="AP75" si="243">IF(AP74&lt;&gt;0,CHAR(251),CHAR(252))</f>
        <v>ü</v>
      </c>
      <c r="AQ75" s="192" t="str">
        <f t="shared" ref="AQ75" si="244">IF(AQ74&lt;&gt;0,CHAR(251),CHAR(252))</f>
        <v>ü</v>
      </c>
      <c r="AR75" s="192" t="str">
        <f t="shared" ref="AR75" si="245">IF(AR74&lt;&gt;0,CHAR(251),CHAR(252))</f>
        <v>ü</v>
      </c>
      <c r="AS75" s="192" t="str">
        <f t="shared" ref="AS75" si="246">IF(AS74&lt;&gt;0,CHAR(251),CHAR(252))</f>
        <v>ü</v>
      </c>
      <c r="AT75" s="192" t="str">
        <f t="shared" ref="AT75" si="247">IF(AT74&lt;&gt;0,CHAR(251),CHAR(252))</f>
        <v>ü</v>
      </c>
      <c r="AU75" s="192" t="str">
        <f t="shared" ref="AU75" si="248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49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50">SUBTOTAL(9,F81:F84)</f>
        <v>0</v>
      </c>
      <c r="G80" s="77">
        <f t="shared" si="250"/>
        <v>0</v>
      </c>
      <c r="H80" s="77">
        <f t="shared" si="250"/>
        <v>0</v>
      </c>
      <c r="I80" s="77">
        <f t="shared" si="250"/>
        <v>0</v>
      </c>
      <c r="J80" s="77">
        <f t="shared" si="250"/>
        <v>0</v>
      </c>
      <c r="K80" s="77">
        <f t="shared" ref="K80" si="251">SUBTOTAL(9,K81:K84)</f>
        <v>0</v>
      </c>
      <c r="L80" s="77">
        <f t="shared" si="250"/>
        <v>0</v>
      </c>
      <c r="M80" s="77">
        <f t="shared" ref="M80" si="252">SUBTOTAL(9,M81:M84)</f>
        <v>0</v>
      </c>
      <c r="N80" s="77">
        <f t="shared" si="250"/>
        <v>0</v>
      </c>
      <c r="O80" s="77">
        <f t="shared" si="250"/>
        <v>0</v>
      </c>
      <c r="P80" s="77">
        <f t="shared" si="250"/>
        <v>0</v>
      </c>
      <c r="Q80" s="77">
        <f t="shared" si="250"/>
        <v>0</v>
      </c>
      <c r="R80" s="77">
        <f t="shared" si="250"/>
        <v>0</v>
      </c>
      <c r="S80" s="77">
        <f t="shared" si="250"/>
        <v>0</v>
      </c>
      <c r="T80" s="77">
        <f t="shared" si="250"/>
        <v>0</v>
      </c>
      <c r="U80" s="77">
        <f t="shared" ref="U80:AG80" si="253">SUBTOTAL(9,U81:U84)</f>
        <v>0</v>
      </c>
      <c r="V80" s="77">
        <f t="shared" si="253"/>
        <v>0</v>
      </c>
      <c r="W80" s="77">
        <f t="shared" si="253"/>
        <v>0</v>
      </c>
      <c r="X80" s="77">
        <f t="shared" si="253"/>
        <v>0</v>
      </c>
      <c r="Y80" s="77">
        <f t="shared" ref="Y80" si="254">SUBTOTAL(9,Y81:Y84)</f>
        <v>0</v>
      </c>
      <c r="Z80" s="77">
        <f t="shared" si="253"/>
        <v>0</v>
      </c>
      <c r="AA80" s="77">
        <f t="shared" ref="AA80" si="255">SUBTOTAL(9,AA81:AA84)</f>
        <v>0</v>
      </c>
      <c r="AB80" s="77">
        <f t="shared" si="253"/>
        <v>0</v>
      </c>
      <c r="AC80" s="77">
        <f>SUBTOTAL(9,AC81:AC84)</f>
        <v>0</v>
      </c>
      <c r="AD80" s="77">
        <f>SUBTOTAL(9,AD81:AD84)</f>
        <v>0</v>
      </c>
      <c r="AE80" s="77">
        <f t="shared" si="253"/>
        <v>0</v>
      </c>
      <c r="AF80" s="77">
        <f>SUBTOTAL(9,AF81:AF84)</f>
        <v>0</v>
      </c>
      <c r="AG80" s="77">
        <f t="shared" si="253"/>
        <v>0</v>
      </c>
      <c r="AH80" s="77">
        <f>SUBTOTAL(9,AH81:AH84)</f>
        <v>0</v>
      </c>
      <c r="AI80" s="77">
        <f t="shared" ref="AI80:AU80" si="256">SUBTOTAL(9,AI81:AI84)</f>
        <v>0</v>
      </c>
      <c r="AJ80" s="77">
        <f t="shared" si="256"/>
        <v>0</v>
      </c>
      <c r="AK80" s="77">
        <f t="shared" si="256"/>
        <v>0</v>
      </c>
      <c r="AL80" s="77">
        <f t="shared" si="256"/>
        <v>0</v>
      </c>
      <c r="AM80" s="77">
        <f t="shared" ref="AM80" si="257">SUBTOTAL(9,AM81:AM84)</f>
        <v>0</v>
      </c>
      <c r="AN80" s="77">
        <f t="shared" si="256"/>
        <v>0</v>
      </c>
      <c r="AO80" s="77">
        <f t="shared" ref="AO80" si="258">SUBTOTAL(9,AO81:AO84)</f>
        <v>0</v>
      </c>
      <c r="AP80" s="77">
        <f t="shared" si="256"/>
        <v>0</v>
      </c>
      <c r="AQ80" s="77">
        <f>SUBTOTAL(9,AQ81:AQ84)</f>
        <v>0</v>
      </c>
      <c r="AR80" s="77">
        <f>SUBTOTAL(9,AR81:AR84)</f>
        <v>0</v>
      </c>
      <c r="AS80" s="77">
        <f t="shared" si="256"/>
        <v>0</v>
      </c>
      <c r="AT80" s="77">
        <f>SUBTOTAL(9,AT81:AT84)</f>
        <v>0</v>
      </c>
      <c r="AU80" s="77">
        <f t="shared" si="256"/>
        <v>0</v>
      </c>
    </row>
    <row r="81" spans="1:47" x14ac:dyDescent="0.55000000000000004">
      <c r="A81" s="90" t="str">
        <f t="shared" si="249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49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49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49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49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259">SUBTOTAL(9,F86:F89)</f>
        <v>0</v>
      </c>
      <c r="G85" s="77">
        <f t="shared" si="259"/>
        <v>0</v>
      </c>
      <c r="H85" s="77">
        <f t="shared" si="259"/>
        <v>0</v>
      </c>
      <c r="I85" s="77">
        <f t="shared" si="259"/>
        <v>0</v>
      </c>
      <c r="J85" s="77">
        <f t="shared" si="259"/>
        <v>0</v>
      </c>
      <c r="K85" s="77">
        <f t="shared" ref="K85" si="260">SUBTOTAL(9,K86:K89)</f>
        <v>0</v>
      </c>
      <c r="L85" s="77">
        <f t="shared" si="259"/>
        <v>0</v>
      </c>
      <c r="M85" s="77">
        <f t="shared" ref="M85" si="261">SUBTOTAL(9,M86:M89)</f>
        <v>0</v>
      </c>
      <c r="N85" s="77">
        <f t="shared" ref="N85:S85" si="26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62"/>
        <v>0</v>
      </c>
      <c r="R85" s="77">
        <f>SUBTOTAL(9,R86:R89)</f>
        <v>0</v>
      </c>
      <c r="S85" s="77">
        <f t="shared" si="262"/>
        <v>0</v>
      </c>
      <c r="T85" s="77">
        <f t="shared" ref="T85:Z85" si="263">SUBTOTAL(9,T86:T89)</f>
        <v>0</v>
      </c>
      <c r="U85" s="77">
        <f t="shared" si="263"/>
        <v>0</v>
      </c>
      <c r="V85" s="77">
        <f t="shared" si="263"/>
        <v>0</v>
      </c>
      <c r="W85" s="77">
        <f t="shared" si="263"/>
        <v>0</v>
      </c>
      <c r="X85" s="77">
        <f t="shared" si="263"/>
        <v>0</v>
      </c>
      <c r="Y85" s="77">
        <f t="shared" ref="Y85" si="264">SUBTOTAL(9,Y86:Y89)</f>
        <v>0</v>
      </c>
      <c r="Z85" s="77">
        <f t="shared" si="263"/>
        <v>0</v>
      </c>
      <c r="AA85" s="77">
        <f t="shared" ref="AA85" si="265">SUBTOTAL(9,AA86:AA89)</f>
        <v>0</v>
      </c>
      <c r="AB85" s="77">
        <f t="shared" ref="AB85:AG85" si="26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66"/>
        <v>0</v>
      </c>
      <c r="AF85" s="77">
        <f>SUBTOTAL(9,AF86:AF89)</f>
        <v>0</v>
      </c>
      <c r="AG85" s="77">
        <f t="shared" si="266"/>
        <v>0</v>
      </c>
      <c r="AH85" s="77">
        <f t="shared" ref="AH85:AN85" si="267">SUBTOTAL(9,AH86:AH89)</f>
        <v>0</v>
      </c>
      <c r="AI85" s="77">
        <f t="shared" si="267"/>
        <v>0</v>
      </c>
      <c r="AJ85" s="77">
        <f t="shared" si="267"/>
        <v>0</v>
      </c>
      <c r="AK85" s="77">
        <f t="shared" si="267"/>
        <v>0</v>
      </c>
      <c r="AL85" s="77">
        <f t="shared" si="267"/>
        <v>0</v>
      </c>
      <c r="AM85" s="77">
        <f t="shared" ref="AM85" si="268">SUBTOTAL(9,AM86:AM89)</f>
        <v>0</v>
      </c>
      <c r="AN85" s="77">
        <f t="shared" si="267"/>
        <v>0</v>
      </c>
      <c r="AO85" s="77">
        <f t="shared" ref="AO85" si="269">SUBTOTAL(9,AO86:AO89)</f>
        <v>0</v>
      </c>
      <c r="AP85" s="77">
        <f t="shared" ref="AP85:AU85" si="270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70"/>
        <v>0</v>
      </c>
      <c r="AT85" s="77">
        <f>SUBTOTAL(9,AT86:AT89)</f>
        <v>0</v>
      </c>
      <c r="AU85" s="77">
        <f t="shared" si="270"/>
        <v>0</v>
      </c>
    </row>
    <row r="86" spans="1:47" x14ac:dyDescent="0.55000000000000004">
      <c r="A86" s="90" t="str">
        <f t="shared" si="249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49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49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49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49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71">F78+F80-F85</f>
        <v>0</v>
      </c>
      <c r="G90" s="77">
        <f t="shared" si="271"/>
        <v>0</v>
      </c>
      <c r="H90" s="77">
        <f t="shared" si="271"/>
        <v>0</v>
      </c>
      <c r="I90" s="77">
        <f t="shared" si="271"/>
        <v>0</v>
      </c>
      <c r="J90" s="77">
        <f t="shared" si="271"/>
        <v>0</v>
      </c>
      <c r="K90" s="77">
        <f t="shared" si="271"/>
        <v>0</v>
      </c>
      <c r="L90" s="77">
        <f t="shared" si="271"/>
        <v>0</v>
      </c>
      <c r="M90" s="77">
        <f t="shared" ref="M90" si="272">M78+M80-M85</f>
        <v>0</v>
      </c>
      <c r="N90" s="77">
        <f t="shared" si="271"/>
        <v>0</v>
      </c>
      <c r="O90" s="77">
        <f t="shared" si="271"/>
        <v>0</v>
      </c>
      <c r="P90" s="77">
        <f t="shared" si="271"/>
        <v>0</v>
      </c>
      <c r="Q90" s="77">
        <f t="shared" si="271"/>
        <v>0</v>
      </c>
      <c r="R90" s="77">
        <f t="shared" si="271"/>
        <v>0</v>
      </c>
      <c r="S90" s="77">
        <f t="shared" si="271"/>
        <v>0</v>
      </c>
      <c r="T90" s="77">
        <f t="shared" si="271"/>
        <v>0</v>
      </c>
      <c r="U90" s="77">
        <f t="shared" si="271"/>
        <v>0</v>
      </c>
      <c r="V90" s="77">
        <f t="shared" si="271"/>
        <v>0</v>
      </c>
      <c r="W90" s="77">
        <f t="shared" si="271"/>
        <v>0</v>
      </c>
      <c r="X90" s="77">
        <f t="shared" si="271"/>
        <v>0</v>
      </c>
      <c r="Y90" s="77">
        <f t="shared" si="271"/>
        <v>0</v>
      </c>
      <c r="Z90" s="77">
        <f t="shared" si="271"/>
        <v>0</v>
      </c>
      <c r="AA90" s="77">
        <f t="shared" ref="AA90" si="273">AA78+AA80-AA85</f>
        <v>0</v>
      </c>
      <c r="AB90" s="77">
        <f t="shared" si="271"/>
        <v>0</v>
      </c>
      <c r="AC90" s="77">
        <f t="shared" si="271"/>
        <v>0</v>
      </c>
      <c r="AD90" s="77">
        <f t="shared" si="271"/>
        <v>0</v>
      </c>
      <c r="AE90" s="77">
        <f t="shared" si="271"/>
        <v>0</v>
      </c>
      <c r="AF90" s="77">
        <f t="shared" si="271"/>
        <v>0</v>
      </c>
      <c r="AG90" s="77">
        <f t="shared" si="271"/>
        <v>0</v>
      </c>
      <c r="AH90" s="77">
        <f t="shared" si="271"/>
        <v>0</v>
      </c>
      <c r="AI90" s="77">
        <f t="shared" si="271"/>
        <v>0</v>
      </c>
      <c r="AJ90" s="77">
        <f t="shared" si="271"/>
        <v>0</v>
      </c>
      <c r="AK90" s="77">
        <f t="shared" si="271"/>
        <v>0</v>
      </c>
      <c r="AL90" s="77">
        <f t="shared" si="271"/>
        <v>0</v>
      </c>
      <c r="AM90" s="77">
        <f t="shared" si="271"/>
        <v>0</v>
      </c>
      <c r="AN90" s="77">
        <f t="shared" si="271"/>
        <v>0</v>
      </c>
      <c r="AO90" s="77">
        <f t="shared" ref="AO90" si="274">AO78+AO80-AO85</f>
        <v>0</v>
      </c>
      <c r="AP90" s="77">
        <f t="shared" si="271"/>
        <v>0</v>
      </c>
      <c r="AQ90" s="77">
        <f t="shared" si="271"/>
        <v>0</v>
      </c>
      <c r="AR90" s="77">
        <f t="shared" si="271"/>
        <v>0</v>
      </c>
      <c r="AS90" s="77">
        <f t="shared" si="271"/>
        <v>0</v>
      </c>
      <c r="AT90" s="77">
        <f t="shared" si="271"/>
        <v>0</v>
      </c>
      <c r="AU90" s="77">
        <f t="shared" si="271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75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" si="276">SUBTOTAL(9,G93:G102)</f>
        <v>0</v>
      </c>
      <c r="H92" s="77">
        <f t="shared" ref="H92" si="277">SUBTOTAL(9,H93:H102)</f>
        <v>0</v>
      </c>
      <c r="I92" s="77">
        <f t="shared" ref="I92" si="278">SUBTOTAL(9,I93:I102)</f>
        <v>0</v>
      </c>
      <c r="J92" s="77">
        <f t="shared" ref="J92" si="279">SUBTOTAL(9,J93:J102)</f>
        <v>0</v>
      </c>
      <c r="K92" s="77">
        <f t="shared" ref="K92" si="280">SUBTOTAL(9,K93:K102)</f>
        <v>0</v>
      </c>
      <c r="L92" s="77">
        <f t="shared" ref="L92" si="281">SUBTOTAL(9,L93:L102)</f>
        <v>0</v>
      </c>
      <c r="M92" s="77">
        <f t="shared" ref="M92" si="282">SUBTOTAL(9,M93:M102)</f>
        <v>0</v>
      </c>
      <c r="N92" s="77">
        <f t="shared" ref="N92" si="283">SUBTOTAL(9,N93:N102)</f>
        <v>0</v>
      </c>
      <c r="O92" s="77">
        <f t="shared" ref="O92" si="284">SUBTOTAL(9,O93:O102)</f>
        <v>0</v>
      </c>
      <c r="P92" s="77">
        <f t="shared" ref="P92" si="285">SUBTOTAL(9,P93:P102)</f>
        <v>0</v>
      </c>
      <c r="Q92" s="77">
        <f t="shared" ref="Q92" si="286">SUBTOTAL(9,Q93:Q102)</f>
        <v>0</v>
      </c>
      <c r="R92" s="77">
        <f t="shared" ref="R92" si="287">SUBTOTAL(9,R93:R102)</f>
        <v>0</v>
      </c>
      <c r="S92" s="77">
        <f t="shared" ref="S92" si="288">SUBTOTAL(9,S93:S102)</f>
        <v>0</v>
      </c>
      <c r="T92" s="77">
        <f t="shared" ref="T92" si="289">SUBTOTAL(9,T93:T102)</f>
        <v>0</v>
      </c>
      <c r="U92" s="77">
        <f t="shared" ref="U92" si="290">SUBTOTAL(9,U93:U102)</f>
        <v>0</v>
      </c>
      <c r="V92" s="77">
        <f t="shared" ref="V92" si="291">SUBTOTAL(9,V93:V102)</f>
        <v>0</v>
      </c>
      <c r="W92" s="77">
        <f t="shared" ref="W92" si="292">SUBTOTAL(9,W93:W102)</f>
        <v>0</v>
      </c>
      <c r="X92" s="77">
        <f t="shared" ref="X92" si="293">SUBTOTAL(9,X93:X102)</f>
        <v>0</v>
      </c>
      <c r="Y92" s="77">
        <f t="shared" ref="Y92" si="294">SUBTOTAL(9,Y93:Y102)</f>
        <v>0</v>
      </c>
      <c r="Z92" s="77">
        <f t="shared" ref="Z92" si="295">SUBTOTAL(9,Z93:Z102)</f>
        <v>0</v>
      </c>
      <c r="AA92" s="77">
        <f t="shared" ref="AA92" si="296">SUBTOTAL(9,AA93:AA102)</f>
        <v>0</v>
      </c>
      <c r="AB92" s="77">
        <f t="shared" ref="AB92" si="297">SUBTOTAL(9,AB93:AB102)</f>
        <v>0</v>
      </c>
      <c r="AC92" s="77">
        <f t="shared" ref="AC92" si="298">SUBTOTAL(9,AC93:AC102)</f>
        <v>0</v>
      </c>
      <c r="AD92" s="77">
        <f t="shared" ref="AD92" si="299">SUBTOTAL(9,AD93:AD102)</f>
        <v>0</v>
      </c>
      <c r="AE92" s="77">
        <f t="shared" ref="AE92" si="300">SUBTOTAL(9,AE93:AE102)</f>
        <v>0</v>
      </c>
      <c r="AF92" s="77">
        <f t="shared" ref="AF92" si="301">SUBTOTAL(9,AF93:AF102)</f>
        <v>0</v>
      </c>
      <c r="AG92" s="77">
        <f t="shared" ref="AG92" si="302">SUBTOTAL(9,AG93:AG102)</f>
        <v>0</v>
      </c>
      <c r="AH92" s="77">
        <f t="shared" ref="AH92" si="303">SUBTOTAL(9,AH93:AH102)</f>
        <v>0</v>
      </c>
      <c r="AI92" s="77">
        <f t="shared" ref="AI92" si="304">SUBTOTAL(9,AI93:AI102)</f>
        <v>0</v>
      </c>
      <c r="AJ92" s="77">
        <f t="shared" ref="AJ92" si="305">SUBTOTAL(9,AJ93:AJ102)</f>
        <v>0</v>
      </c>
      <c r="AK92" s="77">
        <f t="shared" ref="AK92" si="306">SUBTOTAL(9,AK93:AK102)</f>
        <v>0</v>
      </c>
      <c r="AL92" s="77">
        <f t="shared" ref="AL92" si="307">SUBTOTAL(9,AL93:AL102)</f>
        <v>0</v>
      </c>
      <c r="AM92" s="77">
        <f t="shared" ref="AM92" si="308">SUBTOTAL(9,AM93:AM102)</f>
        <v>0</v>
      </c>
      <c r="AN92" s="77">
        <f t="shared" ref="AN92" si="309">SUBTOTAL(9,AN93:AN102)</f>
        <v>0</v>
      </c>
      <c r="AO92" s="77">
        <f t="shared" ref="AO92" si="310">SUBTOTAL(9,AO93:AO102)</f>
        <v>0</v>
      </c>
      <c r="AP92" s="77">
        <f t="shared" ref="AP92" si="311">SUBTOTAL(9,AP93:AP102)</f>
        <v>0</v>
      </c>
      <c r="AQ92" s="77">
        <f t="shared" ref="AQ92" si="312">SUBTOTAL(9,AQ93:AQ102)</f>
        <v>0</v>
      </c>
      <c r="AR92" s="77">
        <f t="shared" ref="AR92" si="313">SUBTOTAL(9,AR93:AR102)</f>
        <v>0</v>
      </c>
      <c r="AS92" s="77">
        <f t="shared" ref="AS92" si="314">SUBTOTAL(9,AS93:AS102)</f>
        <v>0</v>
      </c>
      <c r="AT92" s="77">
        <f t="shared" ref="AT92" si="315">SUBTOTAL(9,AT93:AT102)</f>
        <v>0</v>
      </c>
      <c r="AU92" s="77">
        <f t="shared" ref="AU92" si="316">SUBTOTAL(9,AU93:AU102)</f>
        <v>0</v>
      </c>
    </row>
    <row r="93" spans="1:47" x14ac:dyDescent="0.55000000000000004">
      <c r="A93" s="90" t="str">
        <f t="shared" si="275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75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SUBTOTAL(9,F95:F97)</f>
        <v>0</v>
      </c>
      <c r="G94" s="77">
        <f t="shared" ref="G94:AU94" si="317">SUBTOTAL(9,G95:G97)</f>
        <v>0</v>
      </c>
      <c r="H94" s="77">
        <f t="shared" si="317"/>
        <v>0</v>
      </c>
      <c r="I94" s="77">
        <f t="shared" si="317"/>
        <v>0</v>
      </c>
      <c r="J94" s="77">
        <f t="shared" si="317"/>
        <v>0</v>
      </c>
      <c r="K94" s="77">
        <f t="shared" ref="K94" si="318">SUBTOTAL(9,K95:K97)</f>
        <v>0</v>
      </c>
      <c r="L94" s="77">
        <f t="shared" si="317"/>
        <v>0</v>
      </c>
      <c r="M94" s="77">
        <f t="shared" ref="M94" si="319">SUBTOTAL(9,M95:M97)</f>
        <v>0</v>
      </c>
      <c r="N94" s="77">
        <f t="shared" si="317"/>
        <v>0</v>
      </c>
      <c r="O94" s="77">
        <f t="shared" si="317"/>
        <v>0</v>
      </c>
      <c r="P94" s="77">
        <f t="shared" si="317"/>
        <v>0</v>
      </c>
      <c r="Q94" s="77">
        <f t="shared" si="317"/>
        <v>0</v>
      </c>
      <c r="R94" s="77">
        <f t="shared" si="317"/>
        <v>0</v>
      </c>
      <c r="S94" s="77">
        <f t="shared" si="317"/>
        <v>0</v>
      </c>
      <c r="T94" s="77">
        <f t="shared" si="317"/>
        <v>0</v>
      </c>
      <c r="U94" s="77">
        <f t="shared" si="317"/>
        <v>0</v>
      </c>
      <c r="V94" s="77">
        <f t="shared" si="317"/>
        <v>0</v>
      </c>
      <c r="W94" s="77">
        <f t="shared" si="317"/>
        <v>0</v>
      </c>
      <c r="X94" s="77">
        <f t="shared" si="317"/>
        <v>0</v>
      </c>
      <c r="Y94" s="77">
        <f t="shared" ref="Y94" si="320">SUBTOTAL(9,Y95:Y97)</f>
        <v>0</v>
      </c>
      <c r="Z94" s="77">
        <f t="shared" si="317"/>
        <v>0</v>
      </c>
      <c r="AA94" s="77">
        <f t="shared" ref="AA94" si="321">SUBTOTAL(9,AA95:AA97)</f>
        <v>0</v>
      </c>
      <c r="AB94" s="77">
        <f t="shared" si="317"/>
        <v>0</v>
      </c>
      <c r="AC94" s="77">
        <f t="shared" si="317"/>
        <v>0</v>
      </c>
      <c r="AD94" s="77">
        <f t="shared" si="317"/>
        <v>0</v>
      </c>
      <c r="AE94" s="77">
        <f t="shared" si="317"/>
        <v>0</v>
      </c>
      <c r="AF94" s="77">
        <f t="shared" si="317"/>
        <v>0</v>
      </c>
      <c r="AG94" s="77">
        <f t="shared" si="317"/>
        <v>0</v>
      </c>
      <c r="AH94" s="77">
        <f t="shared" si="317"/>
        <v>0</v>
      </c>
      <c r="AI94" s="77">
        <f t="shared" si="317"/>
        <v>0</v>
      </c>
      <c r="AJ94" s="77">
        <f t="shared" si="317"/>
        <v>0</v>
      </c>
      <c r="AK94" s="77">
        <f t="shared" si="317"/>
        <v>0</v>
      </c>
      <c r="AL94" s="77">
        <f t="shared" si="317"/>
        <v>0</v>
      </c>
      <c r="AM94" s="77">
        <f t="shared" ref="AM94" si="322">SUBTOTAL(9,AM95:AM97)</f>
        <v>0</v>
      </c>
      <c r="AN94" s="77">
        <f t="shared" si="317"/>
        <v>0</v>
      </c>
      <c r="AO94" s="77">
        <f t="shared" ref="AO94" si="323">SUBTOTAL(9,AO95:AO97)</f>
        <v>0</v>
      </c>
      <c r="AP94" s="77">
        <f t="shared" si="317"/>
        <v>0</v>
      </c>
      <c r="AQ94" s="77">
        <f t="shared" si="317"/>
        <v>0</v>
      </c>
      <c r="AR94" s="77">
        <f t="shared" si="317"/>
        <v>0</v>
      </c>
      <c r="AS94" s="77">
        <f t="shared" si="317"/>
        <v>0</v>
      </c>
      <c r="AT94" s="77">
        <f t="shared" si="317"/>
        <v>0</v>
      </c>
      <c r="AU94" s="77">
        <f t="shared" si="317"/>
        <v>0</v>
      </c>
    </row>
    <row r="95" spans="1:47" x14ac:dyDescent="0.55000000000000004">
      <c r="A95" s="90" t="str">
        <f t="shared" si="275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18"/>
      <c r="O95" s="18"/>
      <c r="P95" s="18"/>
      <c r="Q95" s="18"/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18"/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279">
        <v>0</v>
      </c>
      <c r="AQ95" s="279">
        <v>0</v>
      </c>
      <c r="AR95" s="279">
        <v>0</v>
      </c>
      <c r="AS95" s="18"/>
      <c r="AT95" s="279">
        <v>0</v>
      </c>
      <c r="AU95" s="279">
        <v>0</v>
      </c>
    </row>
    <row r="96" spans="1:47" x14ac:dyDescent="0.55000000000000004">
      <c r="A96" s="90" t="str">
        <f t="shared" si="275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18"/>
      <c r="O96" s="18"/>
      <c r="P96" s="18"/>
      <c r="Q96" s="18"/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18"/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279">
        <v>0</v>
      </c>
      <c r="AQ96" s="279">
        <v>0</v>
      </c>
      <c r="AR96" s="279">
        <v>0</v>
      </c>
      <c r="AS96" s="18"/>
      <c r="AT96" s="279">
        <v>0</v>
      </c>
      <c r="AU96" s="279">
        <v>0</v>
      </c>
    </row>
    <row r="97" spans="1:47" x14ac:dyDescent="0.55000000000000004">
      <c r="A97" s="90" t="str">
        <f t="shared" si="275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18"/>
      <c r="O97" s="18"/>
      <c r="P97" s="18"/>
      <c r="Q97" s="18"/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18"/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279">
        <v>0</v>
      </c>
      <c r="AQ97" s="279">
        <v>0</v>
      </c>
      <c r="AR97" s="279">
        <v>0</v>
      </c>
      <c r="AS97" s="18"/>
      <c r="AT97" s="279">
        <v>0</v>
      </c>
      <c r="AU97" s="279">
        <v>0</v>
      </c>
    </row>
    <row r="98" spans="1:47" x14ac:dyDescent="0.55000000000000004">
      <c r="A98" s="90" t="str">
        <f t="shared" si="275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18"/>
      <c r="O98" s="18"/>
      <c r="P98" s="18"/>
      <c r="Q98" s="18"/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18"/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279">
        <v>0</v>
      </c>
      <c r="AQ98" s="279">
        <v>0</v>
      </c>
      <c r="AR98" s="279">
        <v>0</v>
      </c>
      <c r="AS98" s="18"/>
      <c r="AT98" s="279">
        <v>0</v>
      </c>
      <c r="AU98" s="279">
        <v>0</v>
      </c>
    </row>
    <row r="99" spans="1:47" x14ac:dyDescent="0.55000000000000004">
      <c r="A99" s="90" t="str">
        <f t="shared" si="275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18"/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75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75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75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324">G30/G28</f>
        <v>#DIV/0!</v>
      </c>
      <c r="H108" s="169" t="e">
        <f t="shared" si="324"/>
        <v>#DIV/0!</v>
      </c>
      <c r="I108" s="169" t="e">
        <f t="shared" si="324"/>
        <v>#DIV/0!</v>
      </c>
      <c r="J108" s="169" t="e">
        <f t="shared" si="324"/>
        <v>#DIV/0!</v>
      </c>
      <c r="K108" s="169" t="e">
        <f t="shared" si="324"/>
        <v>#DIV/0!</v>
      </c>
      <c r="L108" s="169" t="e">
        <f t="shared" si="324"/>
        <v>#DIV/0!</v>
      </c>
      <c r="M108" s="169" t="e">
        <f t="shared" ref="M108" si="325">M30/M28</f>
        <v>#DIV/0!</v>
      </c>
      <c r="N108" s="169"/>
      <c r="O108" s="169"/>
      <c r="P108" s="169"/>
      <c r="Q108" s="169"/>
      <c r="R108" s="169" t="e">
        <f t="shared" ref="R108:Z108" si="326">R30/R28</f>
        <v>#DIV/0!</v>
      </c>
      <c r="S108" s="169" t="e">
        <f t="shared" si="326"/>
        <v>#DIV/0!</v>
      </c>
      <c r="T108" s="169" t="e">
        <f t="shared" si="326"/>
        <v>#DIV/0!</v>
      </c>
      <c r="U108" s="169" t="e">
        <f t="shared" si="326"/>
        <v>#DIV/0!</v>
      </c>
      <c r="V108" s="169" t="e">
        <f t="shared" si="326"/>
        <v>#DIV/0!</v>
      </c>
      <c r="W108" s="169" t="e">
        <f t="shared" si="326"/>
        <v>#DIV/0!</v>
      </c>
      <c r="X108" s="169" t="e">
        <f t="shared" si="326"/>
        <v>#DIV/0!</v>
      </c>
      <c r="Y108" s="169" t="e">
        <f t="shared" si="326"/>
        <v>#DIV/0!</v>
      </c>
      <c r="Z108" s="169" t="e">
        <f t="shared" si="326"/>
        <v>#DIV/0!</v>
      </c>
      <c r="AA108" s="169" t="e">
        <f t="shared" ref="AA108" si="327">AA30/AA28</f>
        <v>#DIV/0!</v>
      </c>
      <c r="AB108" s="169"/>
      <c r="AC108" s="169"/>
      <c r="AD108" s="169"/>
      <c r="AE108" s="169"/>
      <c r="AF108" s="169" t="e">
        <f t="shared" ref="AF108:AN108" si="328">AF30/AF28</f>
        <v>#DIV/0!</v>
      </c>
      <c r="AG108" s="169" t="e">
        <f t="shared" si="328"/>
        <v>#DIV/0!</v>
      </c>
      <c r="AH108" s="169" t="e">
        <f t="shared" si="328"/>
        <v>#DIV/0!</v>
      </c>
      <c r="AI108" s="169" t="e">
        <f t="shared" si="328"/>
        <v>#DIV/0!</v>
      </c>
      <c r="AJ108" s="169" t="e">
        <f t="shared" si="328"/>
        <v>#DIV/0!</v>
      </c>
      <c r="AK108" s="169" t="e">
        <f t="shared" si="328"/>
        <v>#DIV/0!</v>
      </c>
      <c r="AL108" s="169" t="e">
        <f t="shared" si="328"/>
        <v>#DIV/0!</v>
      </c>
      <c r="AM108" s="169" t="e">
        <f t="shared" si="328"/>
        <v>#DIV/0!</v>
      </c>
      <c r="AN108" s="169" t="e">
        <f t="shared" si="328"/>
        <v>#DIV/0!</v>
      </c>
      <c r="AO108" s="169" t="e">
        <f t="shared" ref="AO108" si="329">AO30/AO28</f>
        <v>#DIV/0!</v>
      </c>
      <c r="AP108" s="169" t="e">
        <f t="shared" ref="AP108:AR108" si="330">AP30/AP28</f>
        <v>#DIV/0!</v>
      </c>
      <c r="AQ108" s="169" t="e">
        <f t="shared" si="330"/>
        <v>#DIV/0!</v>
      </c>
      <c r="AR108" s="169" t="e">
        <f t="shared" si="330"/>
        <v>#DIV/0!</v>
      </c>
      <c r="AS108" s="169"/>
      <c r="AT108" s="169" t="e">
        <f>AT30/AT28</f>
        <v>#DIV/0!</v>
      </c>
      <c r="AU108" s="169" t="e">
        <f>AU30/AU28</f>
        <v>#DIV/0!</v>
      </c>
    </row>
    <row r="109" spans="1:47" x14ac:dyDescent="0.55000000000000004">
      <c r="D109" s="33" t="s">
        <v>454</v>
      </c>
      <c r="F109" s="169" t="e">
        <f t="shared" ref="F109:L109" si="331">F62/F60</f>
        <v>#DIV/0!</v>
      </c>
      <c r="G109" s="169" t="e">
        <f t="shared" si="331"/>
        <v>#DIV/0!</v>
      </c>
      <c r="H109" s="169" t="e">
        <f t="shared" si="331"/>
        <v>#DIV/0!</v>
      </c>
      <c r="I109" s="169" t="e">
        <f t="shared" si="331"/>
        <v>#DIV/0!</v>
      </c>
      <c r="J109" s="169" t="e">
        <f t="shared" si="331"/>
        <v>#DIV/0!</v>
      </c>
      <c r="K109" s="169" t="e">
        <f t="shared" si="331"/>
        <v>#DIV/0!</v>
      </c>
      <c r="L109" s="169" t="e">
        <f t="shared" si="331"/>
        <v>#DIV/0!</v>
      </c>
      <c r="M109" s="169" t="e">
        <f t="shared" ref="M109" si="332">M62/M60</f>
        <v>#DIV/0!</v>
      </c>
      <c r="N109" s="169"/>
      <c r="O109" s="169"/>
      <c r="P109" s="169"/>
      <c r="Q109" s="169"/>
      <c r="R109" s="169" t="e">
        <f t="shared" ref="R109:Z109" si="333">R62/R60</f>
        <v>#DIV/0!</v>
      </c>
      <c r="S109" s="169" t="e">
        <f t="shared" si="333"/>
        <v>#DIV/0!</v>
      </c>
      <c r="T109" s="169" t="e">
        <f t="shared" si="333"/>
        <v>#DIV/0!</v>
      </c>
      <c r="U109" s="169" t="e">
        <f t="shared" si="333"/>
        <v>#DIV/0!</v>
      </c>
      <c r="V109" s="169" t="e">
        <f t="shared" si="333"/>
        <v>#DIV/0!</v>
      </c>
      <c r="W109" s="169" t="e">
        <f t="shared" si="333"/>
        <v>#DIV/0!</v>
      </c>
      <c r="X109" s="169" t="e">
        <f t="shared" si="333"/>
        <v>#DIV/0!</v>
      </c>
      <c r="Y109" s="169" t="e">
        <f t="shared" si="333"/>
        <v>#DIV/0!</v>
      </c>
      <c r="Z109" s="169" t="e">
        <f t="shared" si="333"/>
        <v>#DIV/0!</v>
      </c>
      <c r="AA109" s="169" t="e">
        <f t="shared" ref="AA109" si="334">AA62/AA60</f>
        <v>#DIV/0!</v>
      </c>
      <c r="AB109" s="169"/>
      <c r="AC109" s="169"/>
      <c r="AD109" s="169"/>
      <c r="AE109" s="169"/>
      <c r="AF109" s="169" t="e">
        <f t="shared" ref="AF109:AN109" si="335">AF62/AF60</f>
        <v>#DIV/0!</v>
      </c>
      <c r="AG109" s="169" t="e">
        <f t="shared" si="335"/>
        <v>#DIV/0!</v>
      </c>
      <c r="AH109" s="169" t="e">
        <f t="shared" si="335"/>
        <v>#DIV/0!</v>
      </c>
      <c r="AI109" s="169" t="e">
        <f t="shared" si="335"/>
        <v>#DIV/0!</v>
      </c>
      <c r="AJ109" s="169" t="e">
        <f t="shared" si="335"/>
        <v>#DIV/0!</v>
      </c>
      <c r="AK109" s="169" t="e">
        <f t="shared" si="335"/>
        <v>#DIV/0!</v>
      </c>
      <c r="AL109" s="169" t="e">
        <f t="shared" si="335"/>
        <v>#DIV/0!</v>
      </c>
      <c r="AM109" s="169" t="e">
        <f t="shared" si="335"/>
        <v>#DIV/0!</v>
      </c>
      <c r="AN109" s="169" t="e">
        <f t="shared" si="335"/>
        <v>#DIV/0!</v>
      </c>
      <c r="AO109" s="169" t="e">
        <f t="shared" ref="AO109" si="336">AO62/AO60</f>
        <v>#DIV/0!</v>
      </c>
      <c r="AP109" s="169" t="e">
        <f t="shared" ref="AP109:AR109" si="337">AP62/AP60</f>
        <v>#DIV/0!</v>
      </c>
      <c r="AQ109" s="169" t="e">
        <f t="shared" si="337"/>
        <v>#DIV/0!</v>
      </c>
      <c r="AR109" s="169" t="e">
        <f t="shared" si="337"/>
        <v>#DIV/0!</v>
      </c>
      <c r="AS109" s="169"/>
      <c r="AT109" s="169" t="e">
        <f>AT62/AT60</f>
        <v>#DIV/0!</v>
      </c>
      <c r="AU109" s="169" t="e">
        <f>AU62/AU60</f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338">INDIRECT($A$4&amp;"!"&amp;G111)</f>
        <v>#DIV/0!</v>
      </c>
      <c r="H112" s="180" t="e">
        <f t="shared" ca="1" si="338"/>
        <v>#DIV/0!</v>
      </c>
      <c r="I112" s="180" t="e">
        <f t="shared" ca="1" si="338"/>
        <v>#DIV/0!</v>
      </c>
      <c r="J112" s="180" t="e">
        <f t="shared" ca="1" si="338"/>
        <v>#DIV/0!</v>
      </c>
      <c r="K112" s="180" t="e">
        <f t="shared" ca="1" si="338"/>
        <v>#DIV/0!</v>
      </c>
      <c r="L112" s="180" t="e">
        <f t="shared" ca="1" si="338"/>
        <v>#DIV/0!</v>
      </c>
      <c r="M112" s="180" t="e">
        <f t="shared" ref="M112" ca="1" si="339">INDIRECT($A$4&amp;"!"&amp;M111)</f>
        <v>#DIV/0!</v>
      </c>
      <c r="N112" s="180"/>
      <c r="O112" s="180"/>
      <c r="P112" s="180"/>
      <c r="Q112" s="180"/>
      <c r="R112" s="180" t="e">
        <f t="shared" ca="1" si="338"/>
        <v>#DIV/0!</v>
      </c>
      <c r="S112" s="180" t="e">
        <f t="shared" ca="1" si="338"/>
        <v>#DIV/0!</v>
      </c>
      <c r="T112" s="180" t="e">
        <f t="shared" ref="T112:AU112" ca="1" si="340">INDIRECT($A$4&amp;"!"&amp;T111)</f>
        <v>#DIV/0!</v>
      </c>
      <c r="U112" s="180" t="e">
        <f t="shared" ca="1" si="340"/>
        <v>#DIV/0!</v>
      </c>
      <c r="V112" s="180" t="e">
        <f t="shared" ca="1" si="340"/>
        <v>#DIV/0!</v>
      </c>
      <c r="W112" s="180" t="e">
        <f t="shared" ca="1" si="340"/>
        <v>#DIV/0!</v>
      </c>
      <c r="X112" s="180" t="e">
        <f t="shared" ca="1" si="340"/>
        <v>#DIV/0!</v>
      </c>
      <c r="Y112" s="180" t="e">
        <f t="shared" ca="1" si="340"/>
        <v>#DIV/0!</v>
      </c>
      <c r="Z112" s="180" t="e">
        <f t="shared" ca="1" si="340"/>
        <v>#DIV/0!</v>
      </c>
      <c r="AA112" s="180" t="e">
        <f t="shared" ref="AA112" ca="1" si="341">INDIRECT($A$4&amp;"!"&amp;AA111)</f>
        <v>#DIV/0!</v>
      </c>
      <c r="AB112" s="180"/>
      <c r="AC112" s="180"/>
      <c r="AD112" s="180"/>
      <c r="AE112" s="180"/>
      <c r="AF112" s="180" t="e">
        <f t="shared" ca="1" si="340"/>
        <v>#DIV/0!</v>
      </c>
      <c r="AG112" s="180" t="e">
        <f t="shared" ca="1" si="340"/>
        <v>#DIV/0!</v>
      </c>
      <c r="AH112" s="180" t="e">
        <f t="shared" ca="1" si="340"/>
        <v>#DIV/0!</v>
      </c>
      <c r="AI112" s="180" t="e">
        <f t="shared" ca="1" si="340"/>
        <v>#DIV/0!</v>
      </c>
      <c r="AJ112" s="180" t="e">
        <f t="shared" ca="1" si="340"/>
        <v>#DIV/0!</v>
      </c>
      <c r="AK112" s="180" t="e">
        <f t="shared" ca="1" si="340"/>
        <v>#DIV/0!</v>
      </c>
      <c r="AL112" s="180" t="e">
        <f t="shared" ca="1" si="340"/>
        <v>#DIV/0!</v>
      </c>
      <c r="AM112" s="180" t="e">
        <f t="shared" ca="1" si="340"/>
        <v>#DIV/0!</v>
      </c>
      <c r="AN112" s="180" t="e">
        <f t="shared" ca="1" si="340"/>
        <v>#DIV/0!</v>
      </c>
      <c r="AO112" s="180" t="e">
        <f t="shared" ref="AO112" ca="1" si="342">INDIRECT($A$4&amp;"!"&amp;AO111)</f>
        <v>#DIV/0!</v>
      </c>
      <c r="AP112" s="180" t="e">
        <f t="shared" ref="AP112:AR112" ca="1" si="343">INDIRECT($A$4&amp;"!"&amp;AP111)</f>
        <v>#DIV/0!</v>
      </c>
      <c r="AQ112" s="180" t="e">
        <f t="shared" ca="1" si="343"/>
        <v>#DIV/0!</v>
      </c>
      <c r="AR112" s="180" t="e">
        <f t="shared" ca="1" si="343"/>
        <v>#DIV/0!</v>
      </c>
      <c r="AS112" s="180"/>
      <c r="AT112" s="180" t="e">
        <f t="shared" ca="1" si="340"/>
        <v>#DIV/0!</v>
      </c>
      <c r="AU112" s="180" t="e">
        <f t="shared" ca="1" si="340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344">G48/G16</f>
        <v>#DIV/0!</v>
      </c>
      <c r="H113" s="179" t="e">
        <f t="shared" si="344"/>
        <v>#DIV/0!</v>
      </c>
      <c r="I113" s="179" t="e">
        <f t="shared" si="344"/>
        <v>#DIV/0!</v>
      </c>
      <c r="J113" s="179" t="e">
        <f t="shared" si="344"/>
        <v>#DIV/0!</v>
      </c>
      <c r="K113" s="179" t="e">
        <f t="shared" si="344"/>
        <v>#DIV/0!</v>
      </c>
      <c r="L113" s="179" t="e">
        <f t="shared" si="344"/>
        <v>#DIV/0!</v>
      </c>
      <c r="M113" s="179" t="e">
        <f t="shared" ref="M113" si="345">M48/M16</f>
        <v>#DIV/0!</v>
      </c>
      <c r="N113" s="179"/>
      <c r="O113" s="179"/>
      <c r="P113" s="179"/>
      <c r="Q113" s="179"/>
      <c r="R113" s="179" t="e">
        <f t="shared" si="344"/>
        <v>#DIV/0!</v>
      </c>
      <c r="S113" s="179" t="e">
        <f t="shared" si="344"/>
        <v>#DIV/0!</v>
      </c>
      <c r="T113" s="179" t="e">
        <f t="shared" si="344"/>
        <v>#DIV/0!</v>
      </c>
      <c r="U113" s="179" t="e">
        <f t="shared" si="344"/>
        <v>#DIV/0!</v>
      </c>
      <c r="V113" s="179" t="e">
        <f t="shared" si="344"/>
        <v>#DIV/0!</v>
      </c>
      <c r="W113" s="179" t="e">
        <f t="shared" si="344"/>
        <v>#DIV/0!</v>
      </c>
      <c r="X113" s="179" t="e">
        <f t="shared" si="344"/>
        <v>#DIV/0!</v>
      </c>
      <c r="Y113" s="179" t="e">
        <f t="shared" si="344"/>
        <v>#DIV/0!</v>
      </c>
      <c r="Z113" s="179" t="e">
        <f t="shared" si="344"/>
        <v>#DIV/0!</v>
      </c>
      <c r="AA113" s="179" t="e">
        <f t="shared" ref="AA113" si="346">AA48/AA16</f>
        <v>#DIV/0!</v>
      </c>
      <c r="AB113" s="179"/>
      <c r="AC113" s="179"/>
      <c r="AD113" s="179"/>
      <c r="AE113" s="179"/>
      <c r="AF113" s="179" t="e">
        <f t="shared" si="344"/>
        <v>#DIV/0!</v>
      </c>
      <c r="AG113" s="179" t="e">
        <f t="shared" si="344"/>
        <v>#DIV/0!</v>
      </c>
      <c r="AH113" s="179" t="e">
        <f t="shared" si="344"/>
        <v>#DIV/0!</v>
      </c>
      <c r="AI113" s="179" t="e">
        <f t="shared" si="344"/>
        <v>#DIV/0!</v>
      </c>
      <c r="AJ113" s="179" t="e">
        <f t="shared" si="344"/>
        <v>#DIV/0!</v>
      </c>
      <c r="AK113" s="179" t="e">
        <f t="shared" si="344"/>
        <v>#DIV/0!</v>
      </c>
      <c r="AL113" s="179" t="e">
        <f t="shared" si="344"/>
        <v>#DIV/0!</v>
      </c>
      <c r="AM113" s="179" t="e">
        <f t="shared" si="344"/>
        <v>#DIV/0!</v>
      </c>
      <c r="AN113" s="179" t="e">
        <f t="shared" si="344"/>
        <v>#DIV/0!</v>
      </c>
      <c r="AO113" s="179" t="e">
        <f t="shared" ref="AO113" si="347">AO48/AO16</f>
        <v>#DIV/0!</v>
      </c>
      <c r="AP113" s="179" t="e">
        <f t="shared" ref="AP113:AR113" si="348">AP48/AP16</f>
        <v>#DIV/0!</v>
      </c>
      <c r="AQ113" s="179" t="e">
        <f t="shared" si="348"/>
        <v>#DIV/0!</v>
      </c>
      <c r="AR113" s="179" t="e">
        <f t="shared" si="348"/>
        <v>#DIV/0!</v>
      </c>
      <c r="AS113" s="179"/>
      <c r="AT113" s="179" t="e">
        <f t="shared" si="344"/>
        <v>#DIV/0!</v>
      </c>
      <c r="AU113" s="179" t="e">
        <f t="shared" si="344"/>
        <v>#DIV/0!</v>
      </c>
    </row>
    <row r="114" spans="4:47" x14ac:dyDescent="0.55000000000000004">
      <c r="D114" s="1" t="s">
        <v>443</v>
      </c>
      <c r="F114" s="174" t="e">
        <f t="shared" ref="F114:L114" ca="1" si="349">F113/F112</f>
        <v>#DIV/0!</v>
      </c>
      <c r="G114" s="174" t="e">
        <f t="shared" ca="1" si="349"/>
        <v>#DIV/0!</v>
      </c>
      <c r="H114" s="174" t="e">
        <f t="shared" ca="1" si="349"/>
        <v>#DIV/0!</v>
      </c>
      <c r="I114" s="174" t="e">
        <f t="shared" ca="1" si="349"/>
        <v>#DIV/0!</v>
      </c>
      <c r="J114" s="174" t="e">
        <f t="shared" ca="1" si="349"/>
        <v>#DIV/0!</v>
      </c>
      <c r="K114" s="174" t="e">
        <f t="shared" ca="1" si="349"/>
        <v>#DIV/0!</v>
      </c>
      <c r="L114" s="174" t="e">
        <f t="shared" ca="1" si="349"/>
        <v>#DIV/0!</v>
      </c>
      <c r="M114" s="174" t="e">
        <f t="shared" ref="M114" ca="1" si="350">M113/M112</f>
        <v>#DIV/0!</v>
      </c>
      <c r="N114" s="174"/>
      <c r="O114" s="174"/>
      <c r="P114" s="174"/>
      <c r="Q114" s="174"/>
      <c r="R114" s="174" t="e">
        <f t="shared" ref="R114:Z114" ca="1" si="351">R113/R112</f>
        <v>#DIV/0!</v>
      </c>
      <c r="S114" s="174" t="e">
        <f t="shared" ca="1" si="351"/>
        <v>#DIV/0!</v>
      </c>
      <c r="T114" s="174" t="e">
        <f t="shared" ca="1" si="351"/>
        <v>#DIV/0!</v>
      </c>
      <c r="U114" s="174" t="e">
        <f t="shared" ca="1" si="351"/>
        <v>#DIV/0!</v>
      </c>
      <c r="V114" s="174" t="e">
        <f t="shared" ca="1" si="351"/>
        <v>#DIV/0!</v>
      </c>
      <c r="W114" s="174" t="e">
        <f t="shared" ca="1" si="351"/>
        <v>#DIV/0!</v>
      </c>
      <c r="X114" s="174" t="e">
        <f t="shared" ca="1" si="351"/>
        <v>#DIV/0!</v>
      </c>
      <c r="Y114" s="174" t="e">
        <f t="shared" ca="1" si="351"/>
        <v>#DIV/0!</v>
      </c>
      <c r="Z114" s="174" t="e">
        <f t="shared" ca="1" si="351"/>
        <v>#DIV/0!</v>
      </c>
      <c r="AA114" s="174" t="e">
        <f t="shared" ref="AA114" ca="1" si="352">AA113/AA112</f>
        <v>#DIV/0!</v>
      </c>
      <c r="AB114" s="174"/>
      <c r="AC114" s="174"/>
      <c r="AD114" s="174"/>
      <c r="AE114" s="174"/>
      <c r="AF114" s="174" t="e">
        <f t="shared" ref="AF114:AN114" ca="1" si="353">AF113/AF112</f>
        <v>#DIV/0!</v>
      </c>
      <c r="AG114" s="174" t="e">
        <f t="shared" ca="1" si="353"/>
        <v>#DIV/0!</v>
      </c>
      <c r="AH114" s="174" t="e">
        <f t="shared" ca="1" si="353"/>
        <v>#DIV/0!</v>
      </c>
      <c r="AI114" s="174" t="e">
        <f t="shared" ca="1" si="353"/>
        <v>#DIV/0!</v>
      </c>
      <c r="AJ114" s="174" t="e">
        <f t="shared" ca="1" si="353"/>
        <v>#DIV/0!</v>
      </c>
      <c r="AK114" s="174" t="e">
        <f t="shared" ca="1" si="353"/>
        <v>#DIV/0!</v>
      </c>
      <c r="AL114" s="174" t="e">
        <f t="shared" ca="1" si="353"/>
        <v>#DIV/0!</v>
      </c>
      <c r="AM114" s="174" t="e">
        <f t="shared" ca="1" si="353"/>
        <v>#DIV/0!</v>
      </c>
      <c r="AN114" s="174" t="e">
        <f t="shared" ca="1" si="353"/>
        <v>#DIV/0!</v>
      </c>
      <c r="AO114" s="174" t="e">
        <f t="shared" ref="AO114" ca="1" si="354">AO113/AO112</f>
        <v>#DIV/0!</v>
      </c>
      <c r="AP114" s="174" t="e">
        <f t="shared" ref="AP114:AR114" ca="1" si="355">AP113/AP112</f>
        <v>#DIV/0!</v>
      </c>
      <c r="AQ114" s="174" t="e">
        <f t="shared" ca="1" si="355"/>
        <v>#DIV/0!</v>
      </c>
      <c r="AR114" s="174" t="e">
        <f t="shared" ca="1" si="355"/>
        <v>#DIV/0!</v>
      </c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356">G21/(G14+G16)</f>
        <v>#DIV/0!</v>
      </c>
      <c r="H117" s="174" t="e">
        <f t="shared" si="356"/>
        <v>#DIV/0!</v>
      </c>
      <c r="I117" s="174" t="e">
        <f t="shared" si="356"/>
        <v>#DIV/0!</v>
      </c>
      <c r="J117" s="174" t="e">
        <f t="shared" si="356"/>
        <v>#DIV/0!</v>
      </c>
      <c r="K117" s="174" t="e">
        <f t="shared" si="356"/>
        <v>#DIV/0!</v>
      </c>
      <c r="L117" s="174" t="e">
        <f t="shared" si="356"/>
        <v>#DIV/0!</v>
      </c>
      <c r="M117" s="174" t="e">
        <f t="shared" ref="M117" si="357">M21/(M14+M16)</f>
        <v>#DIV/0!</v>
      </c>
      <c r="N117" s="174"/>
      <c r="O117" s="174"/>
      <c r="P117" s="174"/>
      <c r="Q117" s="174"/>
      <c r="R117" s="174" t="e">
        <f t="shared" si="356"/>
        <v>#DIV/0!</v>
      </c>
      <c r="S117" s="174" t="e">
        <f t="shared" si="356"/>
        <v>#DIV/0!</v>
      </c>
      <c r="T117" s="174" t="e">
        <f t="shared" si="356"/>
        <v>#DIV/0!</v>
      </c>
      <c r="U117" s="174" t="e">
        <f t="shared" si="356"/>
        <v>#DIV/0!</v>
      </c>
      <c r="V117" s="174" t="e">
        <f t="shared" si="356"/>
        <v>#DIV/0!</v>
      </c>
      <c r="W117" s="174" t="e">
        <f t="shared" si="356"/>
        <v>#DIV/0!</v>
      </c>
      <c r="X117" s="174" t="e">
        <f t="shared" si="356"/>
        <v>#DIV/0!</v>
      </c>
      <c r="Y117" s="174" t="e">
        <f t="shared" si="356"/>
        <v>#DIV/0!</v>
      </c>
      <c r="Z117" s="174" t="e">
        <f t="shared" si="356"/>
        <v>#DIV/0!</v>
      </c>
      <c r="AA117" s="174" t="e">
        <f t="shared" ref="AA117" si="358">AA21/(AA14+AA16)</f>
        <v>#DIV/0!</v>
      </c>
      <c r="AB117" s="174"/>
      <c r="AC117" s="174"/>
      <c r="AD117" s="174"/>
      <c r="AE117" s="174"/>
      <c r="AF117" s="174" t="e">
        <f t="shared" si="356"/>
        <v>#DIV/0!</v>
      </c>
      <c r="AG117" s="174" t="e">
        <f t="shared" si="356"/>
        <v>#DIV/0!</v>
      </c>
      <c r="AH117" s="174" t="e">
        <f t="shared" si="356"/>
        <v>#DIV/0!</v>
      </c>
      <c r="AI117" s="174" t="e">
        <f t="shared" si="356"/>
        <v>#DIV/0!</v>
      </c>
      <c r="AJ117" s="174" t="e">
        <f t="shared" si="356"/>
        <v>#DIV/0!</v>
      </c>
      <c r="AK117" s="174" t="e">
        <f t="shared" si="356"/>
        <v>#DIV/0!</v>
      </c>
      <c r="AL117" s="174" t="e">
        <f t="shared" si="356"/>
        <v>#DIV/0!</v>
      </c>
      <c r="AM117" s="174" t="e">
        <f t="shared" si="356"/>
        <v>#DIV/0!</v>
      </c>
      <c r="AN117" s="174" t="e">
        <f t="shared" si="356"/>
        <v>#DIV/0!</v>
      </c>
      <c r="AO117" s="174" t="e">
        <f t="shared" ref="AO117" si="359">AO21/(AO14+AO16)</f>
        <v>#DIV/0!</v>
      </c>
      <c r="AP117" s="174" t="e">
        <f t="shared" ref="AP117:AR117" si="360">AP21/(AP14+AP16)</f>
        <v>#DIV/0!</v>
      </c>
      <c r="AQ117" s="174" t="e">
        <f t="shared" si="360"/>
        <v>#DIV/0!</v>
      </c>
      <c r="AR117" s="174" t="e">
        <f t="shared" si="360"/>
        <v>#DIV/0!</v>
      </c>
      <c r="AS117" s="174"/>
      <c r="AT117" s="174" t="e">
        <f t="shared" si="356"/>
        <v>#DIV/0!</v>
      </c>
      <c r="AU117" s="174" t="e">
        <f t="shared" si="356"/>
        <v>#DIV/0!</v>
      </c>
    </row>
  </sheetData>
  <sheetProtection algorithmName="SHA-256" hashValue="efeKfJOYojbSadwy+MZaYSl47ey3UDtNKp4aDJMV6gM=" saltValue="a2BerYM+c7jfjRi08kM19w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6225" priority="1765">
      <formula>NOT(F42=0)</formula>
    </cfRule>
  </conditionalFormatting>
  <conditionalFormatting sqref="H42">
    <cfRule type="expression" dxfId="6224" priority="1764">
      <formula>NOT(H42=0)</formula>
    </cfRule>
  </conditionalFormatting>
  <conditionalFormatting sqref="L42">
    <cfRule type="expression" dxfId="6223" priority="1763">
      <formula>NOT(L42=0)</formula>
    </cfRule>
  </conditionalFormatting>
  <conditionalFormatting sqref="N42 Q42">
    <cfRule type="expression" dxfId="6222" priority="1747">
      <formula>NOT(N42=0)</formula>
    </cfRule>
  </conditionalFormatting>
  <conditionalFormatting sqref="I42:J42">
    <cfRule type="expression" dxfId="6221" priority="1589">
      <formula>NOT(I42=0)</formula>
    </cfRule>
  </conditionalFormatting>
  <conditionalFormatting sqref="S42">
    <cfRule type="expression" dxfId="6220" priority="1703">
      <formula>NOT(S42=0)</formula>
    </cfRule>
  </conditionalFormatting>
  <conditionalFormatting sqref="G42">
    <cfRule type="expression" dxfId="6219" priority="1559">
      <formula>NOT(G42=0)</formula>
    </cfRule>
  </conditionalFormatting>
  <conditionalFormatting sqref="F74">
    <cfRule type="expression" dxfId="6218" priority="1354">
      <formula>NOT(F74=0)</formula>
    </cfRule>
  </conditionalFormatting>
  <conditionalFormatting sqref="H74">
    <cfRule type="expression" dxfId="6217" priority="1353">
      <formula>NOT(H74=0)</formula>
    </cfRule>
  </conditionalFormatting>
  <conditionalFormatting sqref="L74">
    <cfRule type="expression" dxfId="6216" priority="1352">
      <formula>NOT(L74=0)</formula>
    </cfRule>
  </conditionalFormatting>
  <conditionalFormatting sqref="N74 Q74">
    <cfRule type="expression" dxfId="6215" priority="1351">
      <formula>NOT(N74=0)</formula>
    </cfRule>
  </conditionalFormatting>
  <conditionalFormatting sqref="S74">
    <cfRule type="expression" dxfId="6214" priority="1342">
      <formula>NOT(S74=0)</formula>
    </cfRule>
  </conditionalFormatting>
  <conditionalFormatting sqref="I74:J74">
    <cfRule type="expression" dxfId="6213" priority="1333">
      <formula>NOT(I74=0)</formula>
    </cfRule>
  </conditionalFormatting>
  <conditionalFormatting sqref="G74">
    <cfRule type="expression" dxfId="6212" priority="1324">
      <formula>NOT(G74=0)</formula>
    </cfRule>
  </conditionalFormatting>
  <conditionalFormatting sqref="T42">
    <cfRule type="expression" dxfId="6211" priority="918">
      <formula>NOT(T42=0)</formula>
    </cfRule>
  </conditionalFormatting>
  <conditionalFormatting sqref="V42">
    <cfRule type="expression" dxfId="6210" priority="917">
      <formula>NOT(V42=0)</formula>
    </cfRule>
  </conditionalFormatting>
  <conditionalFormatting sqref="Z42">
    <cfRule type="expression" dxfId="6209" priority="916">
      <formula>NOT(Z42=0)</formula>
    </cfRule>
  </conditionalFormatting>
  <conditionalFormatting sqref="AE42">
    <cfRule type="expression" dxfId="6208" priority="915">
      <formula>NOT(AE42=0)</formula>
    </cfRule>
  </conditionalFormatting>
  <conditionalFormatting sqref="W42:X42">
    <cfRule type="expression" dxfId="6207" priority="897">
      <formula>NOT(W42=0)</formula>
    </cfRule>
  </conditionalFormatting>
  <conditionalFormatting sqref="AG42">
    <cfRule type="expression" dxfId="6206" priority="906">
      <formula>NOT(AG42=0)</formula>
    </cfRule>
  </conditionalFormatting>
  <conditionalFormatting sqref="U42">
    <cfRule type="expression" dxfId="6205" priority="888">
      <formula>NOT(U42=0)</formula>
    </cfRule>
  </conditionalFormatting>
  <conditionalFormatting sqref="T74">
    <cfRule type="expression" dxfId="6204" priority="850">
      <formula>NOT(T74=0)</formula>
    </cfRule>
  </conditionalFormatting>
  <conditionalFormatting sqref="V74">
    <cfRule type="expression" dxfId="6203" priority="849">
      <formula>NOT(V74=0)</formula>
    </cfRule>
  </conditionalFormatting>
  <conditionalFormatting sqref="Z74">
    <cfRule type="expression" dxfId="6202" priority="848">
      <formula>NOT(Z74=0)</formula>
    </cfRule>
  </conditionalFormatting>
  <conditionalFormatting sqref="AB74 AE74">
    <cfRule type="expression" dxfId="6201" priority="847">
      <formula>NOT(AB74=0)</formula>
    </cfRule>
  </conditionalFormatting>
  <conditionalFormatting sqref="AG74">
    <cfRule type="expression" dxfId="6200" priority="838">
      <formula>NOT(AG74=0)</formula>
    </cfRule>
  </conditionalFormatting>
  <conditionalFormatting sqref="W74:X74">
    <cfRule type="expression" dxfId="6199" priority="829">
      <formula>NOT(W74=0)</formula>
    </cfRule>
  </conditionalFormatting>
  <conditionalFormatting sqref="U74">
    <cfRule type="expression" dxfId="6198" priority="820">
      <formula>NOT(U74=0)</formula>
    </cfRule>
  </conditionalFormatting>
  <conditionalFormatting sqref="AH42">
    <cfRule type="expression" dxfId="6197" priority="770">
      <formula>NOT(AH42=0)</formula>
    </cfRule>
  </conditionalFormatting>
  <conditionalFormatting sqref="AJ42">
    <cfRule type="expression" dxfId="6196" priority="769">
      <formula>NOT(AJ42=0)</formula>
    </cfRule>
  </conditionalFormatting>
  <conditionalFormatting sqref="AN42">
    <cfRule type="expression" dxfId="6195" priority="768">
      <formula>NOT(AN42=0)</formula>
    </cfRule>
  </conditionalFormatting>
  <conditionalFormatting sqref="AS42">
    <cfRule type="expression" dxfId="6194" priority="767">
      <formula>NOT(AS42=0)</formula>
    </cfRule>
  </conditionalFormatting>
  <conditionalFormatting sqref="AK42:AL42">
    <cfRule type="expression" dxfId="6193" priority="749">
      <formula>NOT(AK42=0)</formula>
    </cfRule>
  </conditionalFormatting>
  <conditionalFormatting sqref="AU42">
    <cfRule type="expression" dxfId="6192" priority="758">
      <formula>NOT(AU42=0)</formula>
    </cfRule>
  </conditionalFormatting>
  <conditionalFormatting sqref="AI42">
    <cfRule type="expression" dxfId="6191" priority="740">
      <formula>NOT(AI42=0)</formula>
    </cfRule>
  </conditionalFormatting>
  <conditionalFormatting sqref="AH74">
    <cfRule type="expression" dxfId="6190" priority="702">
      <formula>NOT(AH74=0)</formula>
    </cfRule>
  </conditionalFormatting>
  <conditionalFormatting sqref="AJ74">
    <cfRule type="expression" dxfId="6189" priority="701">
      <formula>NOT(AJ74=0)</formula>
    </cfRule>
  </conditionalFormatting>
  <conditionalFormatting sqref="AN74">
    <cfRule type="expression" dxfId="6188" priority="700">
      <formula>NOT(AN74=0)</formula>
    </cfRule>
  </conditionalFormatting>
  <conditionalFormatting sqref="AP74 AS74">
    <cfRule type="expression" dxfId="6187" priority="699">
      <formula>NOT(AP74=0)</formula>
    </cfRule>
  </conditionalFormatting>
  <conditionalFormatting sqref="AU74">
    <cfRule type="expression" dxfId="6186" priority="690">
      <formula>NOT(AU74=0)</formula>
    </cfRule>
  </conditionalFormatting>
  <conditionalFormatting sqref="AK74:AL74">
    <cfRule type="expression" dxfId="6185" priority="681">
      <formula>NOT(AK74=0)</formula>
    </cfRule>
  </conditionalFormatting>
  <conditionalFormatting sqref="AI74">
    <cfRule type="expression" dxfId="6184" priority="672">
      <formula>NOT(AI74=0)</formula>
    </cfRule>
  </conditionalFormatting>
  <conditionalFormatting sqref="O42:P42">
    <cfRule type="expression" dxfId="6183" priority="646">
      <formula>NOT(O42=0)</formula>
    </cfRule>
  </conditionalFormatting>
  <conditionalFormatting sqref="O74:P74">
    <cfRule type="expression" dxfId="6182" priority="645">
      <formula>NOT(O74=0)</formula>
    </cfRule>
  </conditionalFormatting>
  <conditionalFormatting sqref="R42">
    <cfRule type="expression" dxfId="6181" priority="636">
      <formula>NOT(R42=0)</formula>
    </cfRule>
  </conditionalFormatting>
  <conditionalFormatting sqref="R74">
    <cfRule type="expression" dxfId="6180" priority="625">
      <formula>NOT(R74=0)</formula>
    </cfRule>
  </conditionalFormatting>
  <conditionalFormatting sqref="AC74:AD74">
    <cfRule type="expression" dxfId="6179" priority="619">
      <formula>NOT(AC74=0)</formula>
    </cfRule>
  </conditionalFormatting>
  <conditionalFormatting sqref="AF42">
    <cfRule type="expression" dxfId="6178" priority="610">
      <formula>NOT(AF42=0)</formula>
    </cfRule>
  </conditionalFormatting>
  <conditionalFormatting sqref="AF74">
    <cfRule type="expression" dxfId="6177" priority="599">
      <formula>NOT(AF74=0)</formula>
    </cfRule>
  </conditionalFormatting>
  <conditionalFormatting sqref="AQ74:AR74">
    <cfRule type="expression" dxfId="6176" priority="593">
      <formula>NOT(AQ74=0)</formula>
    </cfRule>
  </conditionalFormatting>
  <conditionalFormatting sqref="AT42">
    <cfRule type="expression" dxfId="6175" priority="584">
      <formula>NOT(AT42=0)</formula>
    </cfRule>
  </conditionalFormatting>
  <conditionalFormatting sqref="AT74">
    <cfRule type="expression" dxfId="6174" priority="573">
      <formula>NOT(AT74=0)</formula>
    </cfRule>
  </conditionalFormatting>
  <conditionalFormatting sqref="K42">
    <cfRule type="expression" dxfId="6173" priority="498">
      <formula>NOT(K42=0)</formula>
    </cfRule>
  </conditionalFormatting>
  <conditionalFormatting sqref="K74">
    <cfRule type="expression" dxfId="6172" priority="488">
      <formula>NOT(K74=0)</formula>
    </cfRule>
  </conditionalFormatting>
  <conditionalFormatting sqref="AM42">
    <cfRule type="expression" dxfId="6171" priority="460">
      <formula>NOT(AM42=0)</formula>
    </cfRule>
  </conditionalFormatting>
  <conditionalFormatting sqref="AM74">
    <cfRule type="expression" dxfId="6170" priority="451">
      <formula>NOT(AM74=0)</formula>
    </cfRule>
  </conditionalFormatting>
  <conditionalFormatting sqref="Y42">
    <cfRule type="expression" dxfId="6169" priority="438">
      <formula>NOT(Y42=0)</formula>
    </cfRule>
  </conditionalFormatting>
  <conditionalFormatting sqref="Y74">
    <cfRule type="expression" dxfId="6168" priority="429">
      <formula>NOT(Y74=0)</formula>
    </cfRule>
  </conditionalFormatting>
  <conditionalFormatting sqref="AB42:AD42">
    <cfRule type="expression" dxfId="6167" priority="355">
      <formula>NOT(AB42=0)</formula>
    </cfRule>
  </conditionalFormatting>
  <conditionalFormatting sqref="AP42:AR42">
    <cfRule type="expression" dxfId="6166" priority="319">
      <formula>NOT(AP42=0)</formula>
    </cfRule>
  </conditionalFormatting>
  <conditionalFormatting sqref="M42">
    <cfRule type="expression" dxfId="6165" priority="279">
      <formula>NOT(M42=0)</formula>
    </cfRule>
  </conditionalFormatting>
  <conditionalFormatting sqref="M74">
    <cfRule type="expression" dxfId="6164" priority="278">
      <formula>NOT(M74=0)</formula>
    </cfRule>
  </conditionalFormatting>
  <conditionalFormatting sqref="AA42">
    <cfRule type="expression" dxfId="6163" priority="240">
      <formula>NOT(AA42=0)</formula>
    </cfRule>
  </conditionalFormatting>
  <conditionalFormatting sqref="AA74">
    <cfRule type="expression" dxfId="6162" priority="239">
      <formula>NOT(AA74=0)</formula>
    </cfRule>
  </conditionalFormatting>
  <conditionalFormatting sqref="AO42">
    <cfRule type="expression" dxfId="6161" priority="204">
      <formula>NOT(AO42=0)</formula>
    </cfRule>
  </conditionalFormatting>
  <conditionalFormatting sqref="AO74">
    <cfRule type="expression" dxfId="6160" priority="203">
      <formula>NOT(AO74=0)</formula>
    </cfRule>
  </conditionalFormatting>
  <conditionalFormatting sqref="F75">
    <cfRule type="expression" dxfId="6159" priority="202">
      <formula>F74=0</formula>
    </cfRule>
  </conditionalFormatting>
  <conditionalFormatting sqref="G75:AU75">
    <cfRule type="expression" dxfId="6158" priority="201">
      <formula>G74=0</formula>
    </cfRule>
  </conditionalFormatting>
  <conditionalFormatting sqref="F43">
    <cfRule type="expression" dxfId="6157" priority="200">
      <formula>F42=0</formula>
    </cfRule>
  </conditionalFormatting>
  <conditionalFormatting sqref="G43:AU43">
    <cfRule type="expression" dxfId="6156" priority="199">
      <formula>G42=0</formula>
    </cfRule>
  </conditionalFormatting>
  <conditionalFormatting sqref="F14">
    <cfRule type="expression" dxfId="6155" priority="3408" stopIfTrue="1">
      <formula>LEN(TRIM($F$14))=0</formula>
    </cfRule>
  </conditionalFormatting>
  <conditionalFormatting sqref="G14">
    <cfRule type="expression" dxfId="6154" priority="3409" stopIfTrue="1">
      <formula>LEN(TRIM($G$14))=0</formula>
    </cfRule>
  </conditionalFormatting>
  <conditionalFormatting sqref="H14">
    <cfRule type="expression" dxfId="6153" priority="3410" stopIfTrue="1">
      <formula>LEN(TRIM($H$14))=0</formula>
    </cfRule>
  </conditionalFormatting>
  <conditionalFormatting sqref="I14">
    <cfRule type="expression" dxfId="6152" priority="3411" stopIfTrue="1">
      <formula>LEN(TRIM($I$14))=0</formula>
    </cfRule>
  </conditionalFormatting>
  <conditionalFormatting sqref="J14">
    <cfRule type="expression" dxfId="6151" priority="3412" stopIfTrue="1">
      <formula>LEN(TRIM($J$14))=0</formula>
    </cfRule>
  </conditionalFormatting>
  <conditionalFormatting sqref="K14">
    <cfRule type="expression" dxfId="6150" priority="3413" stopIfTrue="1">
      <formula>LEN(TRIM($K$14))=0</formula>
    </cfRule>
  </conditionalFormatting>
  <conditionalFormatting sqref="L14">
    <cfRule type="expression" dxfId="6149" priority="3414" stopIfTrue="1">
      <formula>LEN(TRIM($L$14))=0</formula>
    </cfRule>
  </conditionalFormatting>
  <conditionalFormatting sqref="M14">
    <cfRule type="expression" dxfId="6148" priority="3415" stopIfTrue="1">
      <formula>LEN(TRIM($M$14))=0</formula>
    </cfRule>
  </conditionalFormatting>
  <conditionalFormatting sqref="N14">
    <cfRule type="expression" dxfId="6147" priority="3416" stopIfTrue="1">
      <formula>LEN(TRIM($N$14))=0</formula>
    </cfRule>
  </conditionalFormatting>
  <conditionalFormatting sqref="O14">
    <cfRule type="expression" dxfId="6146" priority="3417" stopIfTrue="1">
      <formula>LEN(TRIM($O$14))=0</formula>
    </cfRule>
  </conditionalFormatting>
  <conditionalFormatting sqref="P14">
    <cfRule type="expression" dxfId="6145" priority="3418" stopIfTrue="1">
      <formula>LEN(TRIM($P$14))=0</formula>
    </cfRule>
  </conditionalFormatting>
  <conditionalFormatting sqref="R14">
    <cfRule type="expression" dxfId="6144" priority="3419" stopIfTrue="1">
      <formula>LEN(TRIM($R$14))=0</formula>
    </cfRule>
  </conditionalFormatting>
  <conditionalFormatting sqref="S14">
    <cfRule type="expression" dxfId="6143" priority="3420" stopIfTrue="1">
      <formula>LEN(TRIM($S$14))=0</formula>
    </cfRule>
  </conditionalFormatting>
  <conditionalFormatting sqref="T14">
    <cfRule type="expression" dxfId="6142" priority="3421" stopIfTrue="1">
      <formula>LEN(TRIM($T$14))=0</formula>
    </cfRule>
  </conditionalFormatting>
  <conditionalFormatting sqref="U14">
    <cfRule type="expression" dxfId="6141" priority="3422" stopIfTrue="1">
      <formula>LEN(TRIM($U$14))=0</formula>
    </cfRule>
  </conditionalFormatting>
  <conditionalFormatting sqref="V14">
    <cfRule type="expression" dxfId="6140" priority="3423" stopIfTrue="1">
      <formula>LEN(TRIM($V$14))=0</formula>
    </cfRule>
  </conditionalFormatting>
  <conditionalFormatting sqref="W14">
    <cfRule type="expression" dxfId="6139" priority="3424" stopIfTrue="1">
      <formula>LEN(TRIM($W$14))=0</formula>
    </cfRule>
  </conditionalFormatting>
  <conditionalFormatting sqref="X14">
    <cfRule type="expression" dxfId="6138" priority="3425" stopIfTrue="1">
      <formula>LEN(TRIM($X$14))=0</formula>
    </cfRule>
  </conditionalFormatting>
  <conditionalFormatting sqref="Y14">
    <cfRule type="expression" dxfId="6137" priority="3426" stopIfTrue="1">
      <formula>LEN(TRIM($Y$14))=0</formula>
    </cfRule>
  </conditionalFormatting>
  <conditionalFormatting sqref="Z14">
    <cfRule type="expression" dxfId="6136" priority="3427" stopIfTrue="1">
      <formula>LEN(TRIM($Z$14))=0</formula>
    </cfRule>
  </conditionalFormatting>
  <conditionalFormatting sqref="AA14">
    <cfRule type="expression" dxfId="6135" priority="3428" stopIfTrue="1">
      <formula>LEN(TRIM($AA$14))=0</formula>
    </cfRule>
  </conditionalFormatting>
  <conditionalFormatting sqref="AB14">
    <cfRule type="expression" dxfId="6134" priority="3429" stopIfTrue="1">
      <formula>LEN(TRIM($AB$14))=0</formula>
    </cfRule>
  </conditionalFormatting>
  <conditionalFormatting sqref="AC14">
    <cfRule type="expression" dxfId="6133" priority="3430" stopIfTrue="1">
      <formula>LEN(TRIM($AC$14))=0</formula>
    </cfRule>
  </conditionalFormatting>
  <conditionalFormatting sqref="AD14">
    <cfRule type="expression" dxfId="6132" priority="3431" stopIfTrue="1">
      <formula>LEN(TRIM($AD$14))=0</formula>
    </cfRule>
  </conditionalFormatting>
  <conditionalFormatting sqref="AF14">
    <cfRule type="expression" dxfId="6131" priority="3432" stopIfTrue="1">
      <formula>LEN(TRIM($AF$14))=0</formula>
    </cfRule>
  </conditionalFormatting>
  <conditionalFormatting sqref="AG14">
    <cfRule type="expression" dxfId="6130" priority="3433" stopIfTrue="1">
      <formula>LEN(TRIM($AG$14))=0</formula>
    </cfRule>
  </conditionalFormatting>
  <conditionalFormatting sqref="AH14">
    <cfRule type="expression" dxfId="6129" priority="3434" stopIfTrue="1">
      <formula>LEN(TRIM($AH$14))=0</formula>
    </cfRule>
  </conditionalFormatting>
  <conditionalFormatting sqref="AI14">
    <cfRule type="expression" dxfId="6128" priority="3435" stopIfTrue="1">
      <formula>LEN(TRIM($AI$14))=0</formula>
    </cfRule>
  </conditionalFormatting>
  <conditionalFormatting sqref="AJ14">
    <cfRule type="expression" dxfId="6127" priority="3436" stopIfTrue="1">
      <formula>LEN(TRIM($AJ$14))=0</formula>
    </cfRule>
  </conditionalFormatting>
  <conditionalFormatting sqref="AK14">
    <cfRule type="expression" dxfId="6126" priority="3437" stopIfTrue="1">
      <formula>LEN(TRIM($AK$14))=0</formula>
    </cfRule>
  </conditionalFormatting>
  <conditionalFormatting sqref="AL14">
    <cfRule type="expression" dxfId="6125" priority="3438" stopIfTrue="1">
      <formula>LEN(TRIM($AL$14))=0</formula>
    </cfRule>
  </conditionalFormatting>
  <conditionalFormatting sqref="AM14">
    <cfRule type="expression" dxfId="6124" priority="3439" stopIfTrue="1">
      <formula>LEN(TRIM($AM$14))=0</formula>
    </cfRule>
  </conditionalFormatting>
  <conditionalFormatting sqref="AN14">
    <cfRule type="expression" dxfId="6123" priority="3440" stopIfTrue="1">
      <formula>LEN(TRIM($AN$14))=0</formula>
    </cfRule>
  </conditionalFormatting>
  <conditionalFormatting sqref="AO14">
    <cfRule type="expression" dxfId="6122" priority="3441" stopIfTrue="1">
      <formula>LEN(TRIM($AO$14))=0</formula>
    </cfRule>
  </conditionalFormatting>
  <conditionalFormatting sqref="AP14">
    <cfRule type="expression" dxfId="6121" priority="3442" stopIfTrue="1">
      <formula>LEN(TRIM($AP$14))=0</formula>
    </cfRule>
  </conditionalFormatting>
  <conditionalFormatting sqref="AQ14">
    <cfRule type="expression" dxfId="6120" priority="3443" stopIfTrue="1">
      <formula>LEN(TRIM($AQ$14))=0</formula>
    </cfRule>
  </conditionalFormatting>
  <conditionalFormatting sqref="AR14">
    <cfRule type="expression" dxfId="6119" priority="3444" stopIfTrue="1">
      <formula>LEN(TRIM($AR$14))=0</formula>
    </cfRule>
  </conditionalFormatting>
  <conditionalFormatting sqref="AT14">
    <cfRule type="expression" dxfId="6118" priority="3445" stopIfTrue="1">
      <formula>LEN(TRIM($AT$14))=0</formula>
    </cfRule>
  </conditionalFormatting>
  <conditionalFormatting sqref="AU14">
    <cfRule type="expression" dxfId="6117" priority="3446" stopIfTrue="1">
      <formula>LEN(TRIM($AU$14))=0</formula>
    </cfRule>
  </conditionalFormatting>
  <conditionalFormatting sqref="F17">
    <cfRule type="expression" dxfId="6116" priority="3447" stopIfTrue="1">
      <formula>LEN(TRIM($F$17))=0</formula>
    </cfRule>
  </conditionalFormatting>
  <conditionalFormatting sqref="G17">
    <cfRule type="expression" dxfId="6115" priority="3448" stopIfTrue="1">
      <formula>LEN(TRIM($G$17))=0</formula>
    </cfRule>
  </conditionalFormatting>
  <conditionalFormatting sqref="H17">
    <cfRule type="expression" dxfId="6114" priority="3449" stopIfTrue="1">
      <formula>LEN(TRIM($H$17))=0</formula>
    </cfRule>
  </conditionalFormatting>
  <conditionalFormatting sqref="I17">
    <cfRule type="expression" dxfId="6113" priority="3450" stopIfTrue="1">
      <formula>LEN(TRIM($I$17))=0</formula>
    </cfRule>
  </conditionalFormatting>
  <conditionalFormatting sqref="J17">
    <cfRule type="expression" dxfId="6112" priority="3451" stopIfTrue="1">
      <formula>LEN(TRIM($J$17))=0</formula>
    </cfRule>
  </conditionalFormatting>
  <conditionalFormatting sqref="K17">
    <cfRule type="expression" dxfId="6111" priority="3452" stopIfTrue="1">
      <formula>LEN(TRIM($K$17))=0</formula>
    </cfRule>
  </conditionalFormatting>
  <conditionalFormatting sqref="L17">
    <cfRule type="expression" dxfId="6110" priority="3453" stopIfTrue="1">
      <formula>LEN(TRIM($L$17))=0</formula>
    </cfRule>
  </conditionalFormatting>
  <conditionalFormatting sqref="M17">
    <cfRule type="expression" dxfId="6109" priority="3454" stopIfTrue="1">
      <formula>LEN(TRIM($M$17))=0</formula>
    </cfRule>
  </conditionalFormatting>
  <conditionalFormatting sqref="N17">
    <cfRule type="expression" dxfId="6108" priority="3455" stopIfTrue="1">
      <formula>LEN(TRIM($N$17))=0</formula>
    </cfRule>
  </conditionalFormatting>
  <conditionalFormatting sqref="O17">
    <cfRule type="expression" dxfId="6107" priority="3456" stopIfTrue="1">
      <formula>LEN(TRIM($O$17))=0</formula>
    </cfRule>
  </conditionalFormatting>
  <conditionalFormatting sqref="P17">
    <cfRule type="expression" dxfId="6106" priority="3457" stopIfTrue="1">
      <formula>LEN(TRIM($P$17))=0</formula>
    </cfRule>
  </conditionalFormatting>
  <conditionalFormatting sqref="F18">
    <cfRule type="expression" dxfId="6105" priority="3458" stopIfTrue="1">
      <formula>LEN(TRIM($F$18))=0</formula>
    </cfRule>
  </conditionalFormatting>
  <conditionalFormatting sqref="G18">
    <cfRule type="expression" dxfId="6104" priority="3459" stopIfTrue="1">
      <formula>LEN(TRIM($G$18))=0</formula>
    </cfRule>
  </conditionalFormatting>
  <conditionalFormatting sqref="H18">
    <cfRule type="expression" dxfId="6103" priority="3460" stopIfTrue="1">
      <formula>LEN(TRIM($H$18))=0</formula>
    </cfRule>
  </conditionalFormatting>
  <conditionalFormatting sqref="I18">
    <cfRule type="expression" dxfId="6102" priority="3461" stopIfTrue="1">
      <formula>LEN(TRIM($I$18))=0</formula>
    </cfRule>
  </conditionalFormatting>
  <conditionalFormatting sqref="J18">
    <cfRule type="expression" dxfId="6101" priority="3462" stopIfTrue="1">
      <formula>LEN(TRIM($J$18))=0</formula>
    </cfRule>
  </conditionalFormatting>
  <conditionalFormatting sqref="K18">
    <cfRule type="expression" dxfId="6100" priority="3463" stopIfTrue="1">
      <formula>LEN(TRIM($K$18))=0</formula>
    </cfRule>
  </conditionalFormatting>
  <conditionalFormatting sqref="L18">
    <cfRule type="expression" dxfId="6099" priority="3464" stopIfTrue="1">
      <formula>LEN(TRIM($L$18))=0</formula>
    </cfRule>
  </conditionalFormatting>
  <conditionalFormatting sqref="M18">
    <cfRule type="expression" dxfId="6098" priority="3465" stopIfTrue="1">
      <formula>LEN(TRIM($M$18))=0</formula>
    </cfRule>
  </conditionalFormatting>
  <conditionalFormatting sqref="N18">
    <cfRule type="expression" dxfId="6097" priority="3466" stopIfTrue="1">
      <formula>LEN(TRIM($N$18))=0</formula>
    </cfRule>
  </conditionalFormatting>
  <conditionalFormatting sqref="O18">
    <cfRule type="expression" dxfId="6096" priority="3467" stopIfTrue="1">
      <formula>LEN(TRIM($O$18))=0</formula>
    </cfRule>
  </conditionalFormatting>
  <conditionalFormatting sqref="P18">
    <cfRule type="expression" dxfId="6095" priority="3468" stopIfTrue="1">
      <formula>LEN(TRIM($P$18))=0</formula>
    </cfRule>
  </conditionalFormatting>
  <conditionalFormatting sqref="F19">
    <cfRule type="expression" dxfId="6094" priority="3469" stopIfTrue="1">
      <formula>LEN(TRIM($F$19))=0</formula>
    </cfRule>
  </conditionalFormatting>
  <conditionalFormatting sqref="G19">
    <cfRule type="expression" dxfId="6093" priority="3470" stopIfTrue="1">
      <formula>LEN(TRIM($G$19))=0</formula>
    </cfRule>
  </conditionalFormatting>
  <conditionalFormatting sqref="H19">
    <cfRule type="expression" dxfId="6092" priority="3471" stopIfTrue="1">
      <formula>LEN(TRIM($H$19))=0</formula>
    </cfRule>
  </conditionalFormatting>
  <conditionalFormatting sqref="I19">
    <cfRule type="expression" dxfId="6091" priority="3472" stopIfTrue="1">
      <formula>LEN(TRIM($I$19))=0</formula>
    </cfRule>
  </conditionalFormatting>
  <conditionalFormatting sqref="J19">
    <cfRule type="expression" dxfId="6090" priority="3473" stopIfTrue="1">
      <formula>LEN(TRIM($J$19))=0</formula>
    </cfRule>
  </conditionalFormatting>
  <conditionalFormatting sqref="K19">
    <cfRule type="expression" dxfId="6089" priority="3474" stopIfTrue="1">
      <formula>LEN(TRIM($K$19))=0</formula>
    </cfRule>
  </conditionalFormatting>
  <conditionalFormatting sqref="L19">
    <cfRule type="expression" dxfId="6088" priority="3475" stopIfTrue="1">
      <formula>LEN(TRIM($L$19))=0</formula>
    </cfRule>
  </conditionalFormatting>
  <conditionalFormatting sqref="M19">
    <cfRule type="expression" dxfId="6087" priority="3476" stopIfTrue="1">
      <formula>LEN(TRIM($M$19))=0</formula>
    </cfRule>
  </conditionalFormatting>
  <conditionalFormatting sqref="N19">
    <cfRule type="expression" dxfId="6086" priority="3477" stopIfTrue="1">
      <formula>LEN(TRIM($N$19))=0</formula>
    </cfRule>
  </conditionalFormatting>
  <conditionalFormatting sqref="O19">
    <cfRule type="expression" dxfId="6085" priority="3478" stopIfTrue="1">
      <formula>LEN(TRIM($O$19))=0</formula>
    </cfRule>
  </conditionalFormatting>
  <conditionalFormatting sqref="P19">
    <cfRule type="expression" dxfId="6084" priority="3479" stopIfTrue="1">
      <formula>LEN(TRIM($P$19))=0</formula>
    </cfRule>
  </conditionalFormatting>
  <conditionalFormatting sqref="F20">
    <cfRule type="expression" dxfId="6083" priority="3480" stopIfTrue="1">
      <formula>LEN(TRIM($F$20))=0</formula>
    </cfRule>
  </conditionalFormatting>
  <conditionalFormatting sqref="G20">
    <cfRule type="expression" dxfId="6082" priority="3481" stopIfTrue="1">
      <formula>LEN(TRIM($G$20))=0</formula>
    </cfRule>
  </conditionalFormatting>
  <conditionalFormatting sqref="H20">
    <cfRule type="expression" dxfId="6081" priority="3482" stopIfTrue="1">
      <formula>LEN(TRIM($H$20))=0</formula>
    </cfRule>
  </conditionalFormatting>
  <conditionalFormatting sqref="I20">
    <cfRule type="expression" dxfId="6080" priority="3483" stopIfTrue="1">
      <formula>LEN(TRIM($I$20))=0</formula>
    </cfRule>
  </conditionalFormatting>
  <conditionalFormatting sqref="J20">
    <cfRule type="expression" dxfId="6079" priority="3484" stopIfTrue="1">
      <formula>LEN(TRIM($J$20))=0</formula>
    </cfRule>
  </conditionalFormatting>
  <conditionalFormatting sqref="K20">
    <cfRule type="expression" dxfId="6078" priority="3485" stopIfTrue="1">
      <formula>LEN(TRIM($K$20))=0</formula>
    </cfRule>
  </conditionalFormatting>
  <conditionalFormatting sqref="L20">
    <cfRule type="expression" dxfId="6077" priority="3486" stopIfTrue="1">
      <formula>LEN(TRIM($L$20))=0</formula>
    </cfRule>
  </conditionalFormatting>
  <conditionalFormatting sqref="M20">
    <cfRule type="expression" dxfId="6076" priority="3487" stopIfTrue="1">
      <formula>LEN(TRIM($M$20))=0</formula>
    </cfRule>
  </conditionalFormatting>
  <conditionalFormatting sqref="N20">
    <cfRule type="expression" dxfId="6075" priority="3488" stopIfTrue="1">
      <formula>LEN(TRIM($N$20))=0</formula>
    </cfRule>
  </conditionalFormatting>
  <conditionalFormatting sqref="O20">
    <cfRule type="expression" dxfId="6074" priority="3489" stopIfTrue="1">
      <formula>LEN(TRIM($O$20))=0</formula>
    </cfRule>
  </conditionalFormatting>
  <conditionalFormatting sqref="P20">
    <cfRule type="expression" dxfId="6073" priority="3490" stopIfTrue="1">
      <formula>LEN(TRIM($P$20))=0</formula>
    </cfRule>
  </conditionalFormatting>
  <conditionalFormatting sqref="R17">
    <cfRule type="expression" dxfId="6072" priority="3491" stopIfTrue="1">
      <formula>LEN(TRIM($R$17))=0</formula>
    </cfRule>
  </conditionalFormatting>
  <conditionalFormatting sqref="S17">
    <cfRule type="expression" dxfId="6071" priority="3492" stopIfTrue="1">
      <formula>LEN(TRIM($S$17))=0</formula>
    </cfRule>
  </conditionalFormatting>
  <conditionalFormatting sqref="T17">
    <cfRule type="expression" dxfId="6070" priority="3493" stopIfTrue="1">
      <formula>LEN(TRIM($T$17))=0</formula>
    </cfRule>
  </conditionalFormatting>
  <conditionalFormatting sqref="U17">
    <cfRule type="expression" dxfId="6069" priority="3494" stopIfTrue="1">
      <formula>LEN(TRIM($U$17))=0</formula>
    </cfRule>
  </conditionalFormatting>
  <conditionalFormatting sqref="V17">
    <cfRule type="expression" dxfId="6068" priority="3495" stopIfTrue="1">
      <formula>LEN(TRIM($V$17))=0</formula>
    </cfRule>
  </conditionalFormatting>
  <conditionalFormatting sqref="W17">
    <cfRule type="expression" dxfId="6067" priority="3496" stopIfTrue="1">
      <formula>LEN(TRIM($W$17))=0</formula>
    </cfRule>
  </conditionalFormatting>
  <conditionalFormatting sqref="X17">
    <cfRule type="expression" dxfId="6066" priority="3497" stopIfTrue="1">
      <formula>LEN(TRIM($X$17))=0</formula>
    </cfRule>
  </conditionalFormatting>
  <conditionalFormatting sqref="Y17">
    <cfRule type="expression" dxfId="6065" priority="3498" stopIfTrue="1">
      <formula>LEN(TRIM($Y$17))=0</formula>
    </cfRule>
  </conditionalFormatting>
  <conditionalFormatting sqref="Z17">
    <cfRule type="expression" dxfId="6064" priority="3499" stopIfTrue="1">
      <formula>LEN(TRIM($Z$17))=0</formula>
    </cfRule>
  </conditionalFormatting>
  <conditionalFormatting sqref="AA17">
    <cfRule type="expression" dxfId="6063" priority="3500" stopIfTrue="1">
      <formula>LEN(TRIM($AA$17))=0</formula>
    </cfRule>
  </conditionalFormatting>
  <conditionalFormatting sqref="AB17">
    <cfRule type="expression" dxfId="6062" priority="3501" stopIfTrue="1">
      <formula>LEN(TRIM($AB$17))=0</formula>
    </cfRule>
  </conditionalFormatting>
  <conditionalFormatting sqref="AC17">
    <cfRule type="expression" dxfId="6061" priority="3502" stopIfTrue="1">
      <formula>LEN(TRIM($AC$17))=0</formula>
    </cfRule>
  </conditionalFormatting>
  <conditionalFormatting sqref="AD17">
    <cfRule type="expression" dxfId="6060" priority="3503" stopIfTrue="1">
      <formula>LEN(TRIM($AD$17))=0</formula>
    </cfRule>
  </conditionalFormatting>
  <conditionalFormatting sqref="R18">
    <cfRule type="expression" dxfId="6059" priority="3504" stopIfTrue="1">
      <formula>LEN(TRIM($R$18))=0</formula>
    </cfRule>
  </conditionalFormatting>
  <conditionalFormatting sqref="S18">
    <cfRule type="expression" dxfId="6058" priority="3505" stopIfTrue="1">
      <formula>LEN(TRIM($S$18))=0</formula>
    </cfRule>
  </conditionalFormatting>
  <conditionalFormatting sqref="T18">
    <cfRule type="expression" dxfId="6057" priority="3506" stopIfTrue="1">
      <formula>LEN(TRIM($T$18))=0</formula>
    </cfRule>
  </conditionalFormatting>
  <conditionalFormatting sqref="U18">
    <cfRule type="expression" dxfId="6056" priority="3507" stopIfTrue="1">
      <formula>LEN(TRIM($U$18))=0</formula>
    </cfRule>
  </conditionalFormatting>
  <conditionalFormatting sqref="V18">
    <cfRule type="expression" dxfId="6055" priority="3508" stopIfTrue="1">
      <formula>LEN(TRIM($V$18))=0</formula>
    </cfRule>
  </conditionalFormatting>
  <conditionalFormatting sqref="W18">
    <cfRule type="expression" dxfId="6054" priority="3509" stopIfTrue="1">
      <formula>LEN(TRIM($W$18))=0</formula>
    </cfRule>
  </conditionalFormatting>
  <conditionalFormatting sqref="X18">
    <cfRule type="expression" dxfId="6053" priority="3510" stopIfTrue="1">
      <formula>LEN(TRIM($X$18))=0</formula>
    </cfRule>
  </conditionalFormatting>
  <conditionalFormatting sqref="Y18">
    <cfRule type="expression" dxfId="6052" priority="3511" stopIfTrue="1">
      <formula>LEN(TRIM($Y$18))=0</formula>
    </cfRule>
  </conditionalFormatting>
  <conditionalFormatting sqref="Z18">
    <cfRule type="expression" dxfId="6051" priority="3512" stopIfTrue="1">
      <formula>LEN(TRIM($Z$18))=0</formula>
    </cfRule>
  </conditionalFormatting>
  <conditionalFormatting sqref="AA18">
    <cfRule type="expression" dxfId="6050" priority="3513" stopIfTrue="1">
      <formula>LEN(TRIM($AA$18))=0</formula>
    </cfRule>
  </conditionalFormatting>
  <conditionalFormatting sqref="AB18">
    <cfRule type="expression" dxfId="6049" priority="3514" stopIfTrue="1">
      <formula>LEN(TRIM($AB$18))=0</formula>
    </cfRule>
  </conditionalFormatting>
  <conditionalFormatting sqref="AC18">
    <cfRule type="expression" dxfId="6048" priority="3515" stopIfTrue="1">
      <formula>LEN(TRIM($AC$18))=0</formula>
    </cfRule>
  </conditionalFormatting>
  <conditionalFormatting sqref="AD18">
    <cfRule type="expression" dxfId="6047" priority="3516" stopIfTrue="1">
      <formula>LEN(TRIM($AD$18))=0</formula>
    </cfRule>
  </conditionalFormatting>
  <conditionalFormatting sqref="R19">
    <cfRule type="expression" dxfId="6046" priority="3517" stopIfTrue="1">
      <formula>LEN(TRIM($R$19))=0</formula>
    </cfRule>
  </conditionalFormatting>
  <conditionalFormatting sqref="S19">
    <cfRule type="expression" dxfId="6045" priority="3518" stopIfTrue="1">
      <formula>LEN(TRIM($S$19))=0</formula>
    </cfRule>
  </conditionalFormatting>
  <conditionalFormatting sqref="T19">
    <cfRule type="expression" dxfId="6044" priority="3519" stopIfTrue="1">
      <formula>LEN(TRIM($T$19))=0</formula>
    </cfRule>
  </conditionalFormatting>
  <conditionalFormatting sqref="U19">
    <cfRule type="expression" dxfId="6043" priority="3520" stopIfTrue="1">
      <formula>LEN(TRIM($U$19))=0</formula>
    </cfRule>
  </conditionalFormatting>
  <conditionalFormatting sqref="V19">
    <cfRule type="expression" dxfId="6042" priority="3521" stopIfTrue="1">
      <formula>LEN(TRIM($V$19))=0</formula>
    </cfRule>
  </conditionalFormatting>
  <conditionalFormatting sqref="W19">
    <cfRule type="expression" dxfId="6041" priority="3522" stopIfTrue="1">
      <formula>LEN(TRIM($W$19))=0</formula>
    </cfRule>
  </conditionalFormatting>
  <conditionalFormatting sqref="X19">
    <cfRule type="expression" dxfId="6040" priority="3523" stopIfTrue="1">
      <formula>LEN(TRIM($X$19))=0</formula>
    </cfRule>
  </conditionalFormatting>
  <conditionalFormatting sqref="Y19">
    <cfRule type="expression" dxfId="6039" priority="3524" stopIfTrue="1">
      <formula>LEN(TRIM($Y$19))=0</formula>
    </cfRule>
  </conditionalFormatting>
  <conditionalFormatting sqref="Z19">
    <cfRule type="expression" dxfId="6038" priority="3525" stopIfTrue="1">
      <formula>LEN(TRIM($Z$19))=0</formula>
    </cfRule>
  </conditionalFormatting>
  <conditionalFormatting sqref="AA19">
    <cfRule type="expression" dxfId="6037" priority="3526" stopIfTrue="1">
      <formula>LEN(TRIM($AA$19))=0</formula>
    </cfRule>
  </conditionalFormatting>
  <conditionalFormatting sqref="AB19">
    <cfRule type="expression" dxfId="6036" priority="3527" stopIfTrue="1">
      <formula>LEN(TRIM($AB$19))=0</formula>
    </cfRule>
  </conditionalFormatting>
  <conditionalFormatting sqref="AC19">
    <cfRule type="expression" dxfId="6035" priority="3528" stopIfTrue="1">
      <formula>LEN(TRIM($AC$19))=0</formula>
    </cfRule>
  </conditionalFormatting>
  <conditionalFormatting sqref="AD19">
    <cfRule type="expression" dxfId="6034" priority="3529" stopIfTrue="1">
      <formula>LEN(TRIM($AD$19))=0</formula>
    </cfRule>
  </conditionalFormatting>
  <conditionalFormatting sqref="R20">
    <cfRule type="expression" dxfId="6033" priority="3530" stopIfTrue="1">
      <formula>LEN(TRIM($R$20))=0</formula>
    </cfRule>
  </conditionalFormatting>
  <conditionalFormatting sqref="S20">
    <cfRule type="expression" dxfId="6032" priority="3531" stopIfTrue="1">
      <formula>LEN(TRIM($S$20))=0</formula>
    </cfRule>
  </conditionalFormatting>
  <conditionalFormatting sqref="T20">
    <cfRule type="expression" dxfId="6031" priority="3532" stopIfTrue="1">
      <formula>LEN(TRIM($T$20))=0</formula>
    </cfRule>
  </conditionalFormatting>
  <conditionalFormatting sqref="U20">
    <cfRule type="expression" dxfId="6030" priority="3533" stopIfTrue="1">
      <formula>LEN(TRIM($U$20))=0</formula>
    </cfRule>
  </conditionalFormatting>
  <conditionalFormatting sqref="V20">
    <cfRule type="expression" dxfId="6029" priority="3534" stopIfTrue="1">
      <formula>LEN(TRIM($V$20))=0</formula>
    </cfRule>
  </conditionalFormatting>
  <conditionalFormatting sqref="W20">
    <cfRule type="expression" dxfId="6028" priority="3535" stopIfTrue="1">
      <formula>LEN(TRIM($W$20))=0</formula>
    </cfRule>
  </conditionalFormatting>
  <conditionalFormatting sqref="X20">
    <cfRule type="expression" dxfId="6027" priority="3536" stopIfTrue="1">
      <formula>LEN(TRIM($X$20))=0</formula>
    </cfRule>
  </conditionalFormatting>
  <conditionalFormatting sqref="Y20">
    <cfRule type="expression" dxfId="6026" priority="3537" stopIfTrue="1">
      <formula>LEN(TRIM($Y$20))=0</formula>
    </cfRule>
  </conditionalFormatting>
  <conditionalFormatting sqref="Z20">
    <cfRule type="expression" dxfId="6025" priority="3538" stopIfTrue="1">
      <formula>LEN(TRIM($Z$20))=0</formula>
    </cfRule>
  </conditionalFormatting>
  <conditionalFormatting sqref="AA20">
    <cfRule type="expression" dxfId="6024" priority="3539" stopIfTrue="1">
      <formula>LEN(TRIM($AA$20))=0</formula>
    </cfRule>
  </conditionalFormatting>
  <conditionalFormatting sqref="AB20">
    <cfRule type="expression" dxfId="6023" priority="3540" stopIfTrue="1">
      <formula>LEN(TRIM($AB$20))=0</formula>
    </cfRule>
  </conditionalFormatting>
  <conditionalFormatting sqref="AC20">
    <cfRule type="expression" dxfId="6022" priority="3541" stopIfTrue="1">
      <formula>LEN(TRIM($AC$20))=0</formula>
    </cfRule>
  </conditionalFormatting>
  <conditionalFormatting sqref="AD20">
    <cfRule type="expression" dxfId="6021" priority="3542" stopIfTrue="1">
      <formula>LEN(TRIM($AD$20))=0</formula>
    </cfRule>
  </conditionalFormatting>
  <conditionalFormatting sqref="AF17">
    <cfRule type="expression" dxfId="6020" priority="3543" stopIfTrue="1">
      <formula>LEN(TRIM($AF$17))=0</formula>
    </cfRule>
  </conditionalFormatting>
  <conditionalFormatting sqref="AG17">
    <cfRule type="expression" dxfId="6019" priority="3544" stopIfTrue="1">
      <formula>LEN(TRIM($AG$17))=0</formula>
    </cfRule>
  </conditionalFormatting>
  <conditionalFormatting sqref="AH17">
    <cfRule type="expression" dxfId="6018" priority="3545" stopIfTrue="1">
      <formula>LEN(TRIM($AH$17))=0</formula>
    </cfRule>
  </conditionalFormatting>
  <conditionalFormatting sqref="AI17">
    <cfRule type="expression" dxfId="6017" priority="3546" stopIfTrue="1">
      <formula>LEN(TRIM($AI$17))=0</formula>
    </cfRule>
  </conditionalFormatting>
  <conditionalFormatting sqref="AJ17">
    <cfRule type="expression" dxfId="6016" priority="3547" stopIfTrue="1">
      <formula>LEN(TRIM($AJ$17))=0</formula>
    </cfRule>
  </conditionalFormatting>
  <conditionalFormatting sqref="AK17">
    <cfRule type="expression" dxfId="6015" priority="3548" stopIfTrue="1">
      <formula>LEN(TRIM($AK$17))=0</formula>
    </cfRule>
  </conditionalFormatting>
  <conditionalFormatting sqref="AL17">
    <cfRule type="expression" dxfId="6014" priority="3549" stopIfTrue="1">
      <formula>LEN(TRIM($AL$17))=0</formula>
    </cfRule>
  </conditionalFormatting>
  <conditionalFormatting sqref="AM17">
    <cfRule type="expression" dxfId="6013" priority="3550" stopIfTrue="1">
      <formula>LEN(TRIM($AM$17))=0</formula>
    </cfRule>
  </conditionalFormatting>
  <conditionalFormatting sqref="AN17">
    <cfRule type="expression" dxfId="6012" priority="3551" stopIfTrue="1">
      <formula>LEN(TRIM($AN$17))=0</formula>
    </cfRule>
  </conditionalFormatting>
  <conditionalFormatting sqref="AO17">
    <cfRule type="expression" dxfId="6011" priority="3552" stopIfTrue="1">
      <formula>LEN(TRIM($AO$17))=0</formula>
    </cfRule>
  </conditionalFormatting>
  <conditionalFormatting sqref="AP17">
    <cfRule type="expression" dxfId="6010" priority="3553" stopIfTrue="1">
      <formula>LEN(TRIM($AP$17))=0</formula>
    </cfRule>
  </conditionalFormatting>
  <conditionalFormatting sqref="AQ17">
    <cfRule type="expression" dxfId="6009" priority="3554" stopIfTrue="1">
      <formula>LEN(TRIM($AQ$17))=0</formula>
    </cfRule>
  </conditionalFormatting>
  <conditionalFormatting sqref="AR17">
    <cfRule type="expression" dxfId="6008" priority="3555" stopIfTrue="1">
      <formula>LEN(TRIM($AR$17))=0</formula>
    </cfRule>
  </conditionalFormatting>
  <conditionalFormatting sqref="AF18">
    <cfRule type="expression" dxfId="6007" priority="3556" stopIfTrue="1">
      <formula>LEN(TRIM($AF$18))=0</formula>
    </cfRule>
  </conditionalFormatting>
  <conditionalFormatting sqref="AG18">
    <cfRule type="expression" dxfId="6006" priority="3557" stopIfTrue="1">
      <formula>LEN(TRIM($AG$18))=0</formula>
    </cfRule>
  </conditionalFormatting>
  <conditionalFormatting sqref="AH18">
    <cfRule type="expression" dxfId="6005" priority="3558" stopIfTrue="1">
      <formula>LEN(TRIM($AH$18))=0</formula>
    </cfRule>
  </conditionalFormatting>
  <conditionalFormatting sqref="AI18">
    <cfRule type="expression" dxfId="6004" priority="3559" stopIfTrue="1">
      <formula>LEN(TRIM($AI$18))=0</formula>
    </cfRule>
  </conditionalFormatting>
  <conditionalFormatting sqref="AJ18">
    <cfRule type="expression" dxfId="6003" priority="3560" stopIfTrue="1">
      <formula>LEN(TRIM($AJ$18))=0</formula>
    </cfRule>
  </conditionalFormatting>
  <conditionalFormatting sqref="AK18">
    <cfRule type="expression" dxfId="6002" priority="3561" stopIfTrue="1">
      <formula>LEN(TRIM($AK$18))=0</formula>
    </cfRule>
  </conditionalFormatting>
  <conditionalFormatting sqref="AL18">
    <cfRule type="expression" dxfId="6001" priority="3562" stopIfTrue="1">
      <formula>LEN(TRIM($AL$18))=0</formula>
    </cfRule>
  </conditionalFormatting>
  <conditionalFormatting sqref="AM18">
    <cfRule type="expression" dxfId="6000" priority="3563" stopIfTrue="1">
      <formula>LEN(TRIM($AM$18))=0</formula>
    </cfRule>
  </conditionalFormatting>
  <conditionalFormatting sqref="AN18">
    <cfRule type="expression" dxfId="5999" priority="3564" stopIfTrue="1">
      <formula>LEN(TRIM($AN$18))=0</formula>
    </cfRule>
  </conditionalFormatting>
  <conditionalFormatting sqref="AO18">
    <cfRule type="expression" dxfId="5998" priority="3565" stopIfTrue="1">
      <formula>LEN(TRIM($AO$18))=0</formula>
    </cfRule>
  </conditionalFormatting>
  <conditionalFormatting sqref="AP18">
    <cfRule type="expression" dxfId="5997" priority="3566" stopIfTrue="1">
      <formula>LEN(TRIM($AP$18))=0</formula>
    </cfRule>
  </conditionalFormatting>
  <conditionalFormatting sqref="AQ18">
    <cfRule type="expression" dxfId="5996" priority="3567" stopIfTrue="1">
      <formula>LEN(TRIM($AQ$18))=0</formula>
    </cfRule>
  </conditionalFormatting>
  <conditionalFormatting sqref="AR18">
    <cfRule type="expression" dxfId="5995" priority="3568" stopIfTrue="1">
      <formula>LEN(TRIM($AR$18))=0</formula>
    </cfRule>
  </conditionalFormatting>
  <conditionalFormatting sqref="AF19">
    <cfRule type="expression" dxfId="5994" priority="3569" stopIfTrue="1">
      <formula>LEN(TRIM($AF$19))=0</formula>
    </cfRule>
  </conditionalFormatting>
  <conditionalFormatting sqref="AG19">
    <cfRule type="expression" dxfId="5993" priority="3570" stopIfTrue="1">
      <formula>LEN(TRIM($AG$19))=0</formula>
    </cfRule>
  </conditionalFormatting>
  <conditionalFormatting sqref="AH19">
    <cfRule type="expression" dxfId="5992" priority="3571" stopIfTrue="1">
      <formula>LEN(TRIM($AH$19))=0</formula>
    </cfRule>
  </conditionalFormatting>
  <conditionalFormatting sqref="AI19">
    <cfRule type="expression" dxfId="5991" priority="3572" stopIfTrue="1">
      <formula>LEN(TRIM($AI$19))=0</formula>
    </cfRule>
  </conditionalFormatting>
  <conditionalFormatting sqref="AJ19">
    <cfRule type="expression" dxfId="5990" priority="3573" stopIfTrue="1">
      <formula>LEN(TRIM($AJ$19))=0</formula>
    </cfRule>
  </conditionalFormatting>
  <conditionalFormatting sqref="AK19">
    <cfRule type="expression" dxfId="5989" priority="3574" stopIfTrue="1">
      <formula>LEN(TRIM($AK$19))=0</formula>
    </cfRule>
  </conditionalFormatting>
  <conditionalFormatting sqref="AL19">
    <cfRule type="expression" dxfId="5988" priority="3575" stopIfTrue="1">
      <formula>LEN(TRIM($AL$19))=0</formula>
    </cfRule>
  </conditionalFormatting>
  <conditionalFormatting sqref="AM19">
    <cfRule type="expression" dxfId="5987" priority="3576" stopIfTrue="1">
      <formula>LEN(TRIM($AM$19))=0</formula>
    </cfRule>
  </conditionalFormatting>
  <conditionalFormatting sqref="AN19">
    <cfRule type="expression" dxfId="5986" priority="3577" stopIfTrue="1">
      <formula>LEN(TRIM($AN$19))=0</formula>
    </cfRule>
  </conditionalFormatting>
  <conditionalFormatting sqref="AO19">
    <cfRule type="expression" dxfId="5985" priority="3578" stopIfTrue="1">
      <formula>LEN(TRIM($AO$19))=0</formula>
    </cfRule>
  </conditionalFormatting>
  <conditionalFormatting sqref="AP19">
    <cfRule type="expression" dxfId="5984" priority="3579" stopIfTrue="1">
      <formula>LEN(TRIM($AP$19))=0</formula>
    </cfRule>
  </conditionalFormatting>
  <conditionalFormatting sqref="AQ19">
    <cfRule type="expression" dxfId="5983" priority="3580" stopIfTrue="1">
      <formula>LEN(TRIM($AQ$19))=0</formula>
    </cfRule>
  </conditionalFormatting>
  <conditionalFormatting sqref="AR19">
    <cfRule type="expression" dxfId="5982" priority="3581" stopIfTrue="1">
      <formula>LEN(TRIM($AR$19))=0</formula>
    </cfRule>
  </conditionalFormatting>
  <conditionalFormatting sqref="AF20">
    <cfRule type="expression" dxfId="5981" priority="3582" stopIfTrue="1">
      <formula>LEN(TRIM($AF$20))=0</formula>
    </cfRule>
  </conditionalFormatting>
  <conditionalFormatting sqref="AG20">
    <cfRule type="expression" dxfId="5980" priority="3583" stopIfTrue="1">
      <formula>LEN(TRIM($AG$20))=0</formula>
    </cfRule>
  </conditionalFormatting>
  <conditionalFormatting sqref="AH20">
    <cfRule type="expression" dxfId="5979" priority="3584" stopIfTrue="1">
      <formula>LEN(TRIM($AH$20))=0</formula>
    </cfRule>
  </conditionalFormatting>
  <conditionalFormatting sqref="AI20">
    <cfRule type="expression" dxfId="5978" priority="3585" stopIfTrue="1">
      <formula>LEN(TRIM($AI$20))=0</formula>
    </cfRule>
  </conditionalFormatting>
  <conditionalFormatting sqref="AJ20">
    <cfRule type="expression" dxfId="5977" priority="3586" stopIfTrue="1">
      <formula>LEN(TRIM($AJ$20))=0</formula>
    </cfRule>
  </conditionalFormatting>
  <conditionalFormatting sqref="AK20">
    <cfRule type="expression" dxfId="5976" priority="3587" stopIfTrue="1">
      <formula>LEN(TRIM($AK$20))=0</formula>
    </cfRule>
  </conditionalFormatting>
  <conditionalFormatting sqref="AL20">
    <cfRule type="expression" dxfId="5975" priority="3588" stopIfTrue="1">
      <formula>LEN(TRIM($AL$20))=0</formula>
    </cfRule>
  </conditionalFormatting>
  <conditionalFormatting sqref="AM20">
    <cfRule type="expression" dxfId="5974" priority="3589" stopIfTrue="1">
      <formula>LEN(TRIM($AM$20))=0</formula>
    </cfRule>
  </conditionalFormatting>
  <conditionalFormatting sqref="AN20">
    <cfRule type="expression" dxfId="5973" priority="3590" stopIfTrue="1">
      <formula>LEN(TRIM($AN$20))=0</formula>
    </cfRule>
  </conditionalFormatting>
  <conditionalFormatting sqref="AO20">
    <cfRule type="expression" dxfId="5972" priority="3591" stopIfTrue="1">
      <formula>LEN(TRIM($AO$20))=0</formula>
    </cfRule>
  </conditionalFormatting>
  <conditionalFormatting sqref="AP20">
    <cfRule type="expression" dxfId="5971" priority="3592" stopIfTrue="1">
      <formula>LEN(TRIM($AP$20))=0</formula>
    </cfRule>
  </conditionalFormatting>
  <conditionalFormatting sqref="AQ20">
    <cfRule type="expression" dxfId="5970" priority="3593" stopIfTrue="1">
      <formula>LEN(TRIM($AQ$20))=0</formula>
    </cfRule>
  </conditionalFormatting>
  <conditionalFormatting sqref="AR20">
    <cfRule type="expression" dxfId="5969" priority="3594" stopIfTrue="1">
      <formula>LEN(TRIM($AR$20))=0</formula>
    </cfRule>
  </conditionalFormatting>
  <conditionalFormatting sqref="AT17">
    <cfRule type="expression" dxfId="5968" priority="3595" stopIfTrue="1">
      <formula>LEN(TRIM($AT$17))=0</formula>
    </cfRule>
  </conditionalFormatting>
  <conditionalFormatting sqref="AU17">
    <cfRule type="expression" dxfId="5967" priority="3596" stopIfTrue="1">
      <formula>LEN(TRIM($AU$17))=0</formula>
    </cfRule>
  </conditionalFormatting>
  <conditionalFormatting sqref="AT18">
    <cfRule type="expression" dxfId="5966" priority="3597" stopIfTrue="1">
      <formula>LEN(TRIM($AT$18))=0</formula>
    </cfRule>
  </conditionalFormatting>
  <conditionalFormatting sqref="AU18">
    <cfRule type="expression" dxfId="5965" priority="3598" stopIfTrue="1">
      <formula>LEN(TRIM($AU$18))=0</formula>
    </cfRule>
  </conditionalFormatting>
  <conditionalFormatting sqref="AT19">
    <cfRule type="expression" dxfId="5964" priority="3599" stopIfTrue="1">
      <formula>LEN(TRIM($AT$19))=0</formula>
    </cfRule>
  </conditionalFormatting>
  <conditionalFormatting sqref="AU19">
    <cfRule type="expression" dxfId="5963" priority="3600" stopIfTrue="1">
      <formula>LEN(TRIM($AU$19))=0</formula>
    </cfRule>
  </conditionalFormatting>
  <conditionalFormatting sqref="AT20">
    <cfRule type="expression" dxfId="5962" priority="3601" stopIfTrue="1">
      <formula>LEN(TRIM($AT$20))=0</formula>
    </cfRule>
  </conditionalFormatting>
  <conditionalFormatting sqref="AU20">
    <cfRule type="expression" dxfId="5961" priority="3602" stopIfTrue="1">
      <formula>LEN(TRIM($AU$20))=0</formula>
    </cfRule>
  </conditionalFormatting>
  <conditionalFormatting sqref="F22">
    <cfRule type="expression" dxfId="5960" priority="3603" stopIfTrue="1">
      <formula>LEN(TRIM($F$22))=0</formula>
    </cfRule>
  </conditionalFormatting>
  <conditionalFormatting sqref="G22">
    <cfRule type="expression" dxfId="5959" priority="3604" stopIfTrue="1">
      <formula>LEN(TRIM($G$22))=0</formula>
    </cfRule>
  </conditionalFormatting>
  <conditionalFormatting sqref="H22">
    <cfRule type="expression" dxfId="5958" priority="3605" stopIfTrue="1">
      <formula>LEN(TRIM($H$22))=0</formula>
    </cfRule>
  </conditionalFormatting>
  <conditionalFormatting sqref="I22">
    <cfRule type="expression" dxfId="5957" priority="3606" stopIfTrue="1">
      <formula>LEN(TRIM($I$22))=0</formula>
    </cfRule>
  </conditionalFormatting>
  <conditionalFormatting sqref="J22">
    <cfRule type="expression" dxfId="5956" priority="3607" stopIfTrue="1">
      <formula>LEN(TRIM($J$22))=0</formula>
    </cfRule>
  </conditionalFormatting>
  <conditionalFormatting sqref="K22">
    <cfRule type="expression" dxfId="5955" priority="3608" stopIfTrue="1">
      <formula>LEN(TRIM($K$22))=0</formula>
    </cfRule>
  </conditionalFormatting>
  <conditionalFormatting sqref="L22">
    <cfRule type="expression" dxfId="5954" priority="3609" stopIfTrue="1">
      <formula>LEN(TRIM($L$22))=0</formula>
    </cfRule>
  </conditionalFormatting>
  <conditionalFormatting sqref="M22">
    <cfRule type="expression" dxfId="5953" priority="3610" stopIfTrue="1">
      <formula>LEN(TRIM($M$22))=0</formula>
    </cfRule>
  </conditionalFormatting>
  <conditionalFormatting sqref="N22">
    <cfRule type="expression" dxfId="5952" priority="3611" stopIfTrue="1">
      <formula>LEN(TRIM($N$22))=0</formula>
    </cfRule>
  </conditionalFormatting>
  <conditionalFormatting sqref="O22">
    <cfRule type="expression" dxfId="5951" priority="3612" stopIfTrue="1">
      <formula>LEN(TRIM($O$22))=0</formula>
    </cfRule>
  </conditionalFormatting>
  <conditionalFormatting sqref="P22">
    <cfRule type="expression" dxfId="5950" priority="3613" stopIfTrue="1">
      <formula>LEN(TRIM($P$22))=0</formula>
    </cfRule>
  </conditionalFormatting>
  <conditionalFormatting sqref="F23">
    <cfRule type="expression" dxfId="5949" priority="3614" stopIfTrue="1">
      <formula>LEN(TRIM($F$23))=0</formula>
    </cfRule>
  </conditionalFormatting>
  <conditionalFormatting sqref="G23">
    <cfRule type="expression" dxfId="5948" priority="3615" stopIfTrue="1">
      <formula>LEN(TRIM($G$23))=0</formula>
    </cfRule>
  </conditionalFormatting>
  <conditionalFormatting sqref="H23">
    <cfRule type="expression" dxfId="5947" priority="3616" stopIfTrue="1">
      <formula>LEN(TRIM($H$23))=0</formula>
    </cfRule>
  </conditionalFormatting>
  <conditionalFormatting sqref="I23">
    <cfRule type="expression" dxfId="5946" priority="3617" stopIfTrue="1">
      <formula>LEN(TRIM($I$23))=0</formula>
    </cfRule>
  </conditionalFormatting>
  <conditionalFormatting sqref="J23">
    <cfRule type="expression" dxfId="5945" priority="3618" stopIfTrue="1">
      <formula>LEN(TRIM($J$23))=0</formula>
    </cfRule>
  </conditionalFormatting>
  <conditionalFormatting sqref="K23">
    <cfRule type="expression" dxfId="5944" priority="3619" stopIfTrue="1">
      <formula>LEN(TRIM($K$23))=0</formula>
    </cfRule>
  </conditionalFormatting>
  <conditionalFormatting sqref="L23">
    <cfRule type="expression" dxfId="5943" priority="3620" stopIfTrue="1">
      <formula>LEN(TRIM($L$23))=0</formula>
    </cfRule>
  </conditionalFormatting>
  <conditionalFormatting sqref="M23">
    <cfRule type="expression" dxfId="5942" priority="3621" stopIfTrue="1">
      <formula>LEN(TRIM($M$23))=0</formula>
    </cfRule>
  </conditionalFormatting>
  <conditionalFormatting sqref="N23">
    <cfRule type="expression" dxfId="5941" priority="3622" stopIfTrue="1">
      <formula>LEN(TRIM($N$23))=0</formula>
    </cfRule>
  </conditionalFormatting>
  <conditionalFormatting sqref="O23">
    <cfRule type="expression" dxfId="5940" priority="3623" stopIfTrue="1">
      <formula>LEN(TRIM($O$23))=0</formula>
    </cfRule>
  </conditionalFormatting>
  <conditionalFormatting sqref="P23">
    <cfRule type="expression" dxfId="5939" priority="3624" stopIfTrue="1">
      <formula>LEN(TRIM($P$23))=0</formula>
    </cfRule>
  </conditionalFormatting>
  <conditionalFormatting sqref="F24">
    <cfRule type="expression" dxfId="5938" priority="3625" stopIfTrue="1">
      <formula>LEN(TRIM($F$24))=0</formula>
    </cfRule>
  </conditionalFormatting>
  <conditionalFormatting sqref="G24">
    <cfRule type="expression" dxfId="5937" priority="3626" stopIfTrue="1">
      <formula>LEN(TRIM($G$24))=0</formula>
    </cfRule>
  </conditionalFormatting>
  <conditionalFormatting sqref="H24">
    <cfRule type="expression" dxfId="5936" priority="3627" stopIfTrue="1">
      <formula>LEN(TRIM($H$24))=0</formula>
    </cfRule>
  </conditionalFormatting>
  <conditionalFormatting sqref="I24">
    <cfRule type="expression" dxfId="5935" priority="3628" stopIfTrue="1">
      <formula>LEN(TRIM($I$24))=0</formula>
    </cfRule>
  </conditionalFormatting>
  <conditionalFormatting sqref="J24">
    <cfRule type="expression" dxfId="5934" priority="3629" stopIfTrue="1">
      <formula>LEN(TRIM($J$24))=0</formula>
    </cfRule>
  </conditionalFormatting>
  <conditionalFormatting sqref="K24">
    <cfRule type="expression" dxfId="5933" priority="3630" stopIfTrue="1">
      <formula>LEN(TRIM($K$24))=0</formula>
    </cfRule>
  </conditionalFormatting>
  <conditionalFormatting sqref="L24">
    <cfRule type="expression" dxfId="5932" priority="3631" stopIfTrue="1">
      <formula>LEN(TRIM($L$24))=0</formula>
    </cfRule>
  </conditionalFormatting>
  <conditionalFormatting sqref="M24">
    <cfRule type="expression" dxfId="5931" priority="3632" stopIfTrue="1">
      <formula>LEN(TRIM($M$24))=0</formula>
    </cfRule>
  </conditionalFormatting>
  <conditionalFormatting sqref="N24">
    <cfRule type="expression" dxfId="5930" priority="3633" stopIfTrue="1">
      <formula>LEN(TRIM($N$24))=0</formula>
    </cfRule>
  </conditionalFormatting>
  <conditionalFormatting sqref="O24">
    <cfRule type="expression" dxfId="5929" priority="3634" stopIfTrue="1">
      <formula>LEN(TRIM($O$24))=0</formula>
    </cfRule>
  </conditionalFormatting>
  <conditionalFormatting sqref="P24">
    <cfRule type="expression" dxfId="5928" priority="3635" stopIfTrue="1">
      <formula>LEN(TRIM($P$24))=0</formula>
    </cfRule>
  </conditionalFormatting>
  <conditionalFormatting sqref="F25">
    <cfRule type="expression" dxfId="5927" priority="3636" stopIfTrue="1">
      <formula>LEN(TRIM($F$25))=0</formula>
    </cfRule>
  </conditionalFormatting>
  <conditionalFormatting sqref="G25">
    <cfRule type="expression" dxfId="5926" priority="3637" stopIfTrue="1">
      <formula>LEN(TRIM($G$25))=0</formula>
    </cfRule>
  </conditionalFormatting>
  <conditionalFormatting sqref="H25">
    <cfRule type="expression" dxfId="5925" priority="3638" stopIfTrue="1">
      <formula>LEN(TRIM($H$25))=0</formula>
    </cfRule>
  </conditionalFormatting>
  <conditionalFormatting sqref="I25">
    <cfRule type="expression" dxfId="5924" priority="3639" stopIfTrue="1">
      <formula>LEN(TRIM($I$25))=0</formula>
    </cfRule>
  </conditionalFormatting>
  <conditionalFormatting sqref="J25">
    <cfRule type="expression" dxfId="5923" priority="3640" stopIfTrue="1">
      <formula>LEN(TRIM($J$25))=0</formula>
    </cfRule>
  </conditionalFormatting>
  <conditionalFormatting sqref="K25">
    <cfRule type="expression" dxfId="5922" priority="3641" stopIfTrue="1">
      <formula>LEN(TRIM($K$25))=0</formula>
    </cfRule>
  </conditionalFormatting>
  <conditionalFormatting sqref="L25">
    <cfRule type="expression" dxfId="5921" priority="3642" stopIfTrue="1">
      <formula>LEN(TRIM($L$25))=0</formula>
    </cfRule>
  </conditionalFormatting>
  <conditionalFormatting sqref="M25">
    <cfRule type="expression" dxfId="5920" priority="3643" stopIfTrue="1">
      <formula>LEN(TRIM($M$25))=0</formula>
    </cfRule>
  </conditionalFormatting>
  <conditionalFormatting sqref="N25">
    <cfRule type="expression" dxfId="5919" priority="3644" stopIfTrue="1">
      <formula>LEN(TRIM($N$25))=0</formula>
    </cfRule>
  </conditionalFormatting>
  <conditionalFormatting sqref="O25">
    <cfRule type="expression" dxfId="5918" priority="3645" stopIfTrue="1">
      <formula>LEN(TRIM($O$25))=0</formula>
    </cfRule>
  </conditionalFormatting>
  <conditionalFormatting sqref="P25">
    <cfRule type="expression" dxfId="5917" priority="3646" stopIfTrue="1">
      <formula>LEN(TRIM($P$25))=0</formula>
    </cfRule>
  </conditionalFormatting>
  <conditionalFormatting sqref="R22">
    <cfRule type="expression" dxfId="5916" priority="3647" stopIfTrue="1">
      <formula>LEN(TRIM($R$22))=0</formula>
    </cfRule>
  </conditionalFormatting>
  <conditionalFormatting sqref="S22">
    <cfRule type="expression" dxfId="5915" priority="3648" stopIfTrue="1">
      <formula>LEN(TRIM($S$22))=0</formula>
    </cfRule>
  </conditionalFormatting>
  <conditionalFormatting sqref="T22">
    <cfRule type="expression" dxfId="5914" priority="3649" stopIfTrue="1">
      <formula>LEN(TRIM($T$22))=0</formula>
    </cfRule>
  </conditionalFormatting>
  <conditionalFormatting sqref="U22">
    <cfRule type="expression" dxfId="5913" priority="3650" stopIfTrue="1">
      <formula>LEN(TRIM($U$22))=0</formula>
    </cfRule>
  </conditionalFormatting>
  <conditionalFormatting sqref="V22">
    <cfRule type="expression" dxfId="5912" priority="3651" stopIfTrue="1">
      <formula>LEN(TRIM($V$22))=0</formula>
    </cfRule>
  </conditionalFormatting>
  <conditionalFormatting sqref="W22">
    <cfRule type="expression" dxfId="5911" priority="3652" stopIfTrue="1">
      <formula>LEN(TRIM($W$22))=0</formula>
    </cfRule>
  </conditionalFormatting>
  <conditionalFormatting sqref="X22">
    <cfRule type="expression" dxfId="5910" priority="3653" stopIfTrue="1">
      <formula>LEN(TRIM($X$22))=0</formula>
    </cfRule>
  </conditionalFormatting>
  <conditionalFormatting sqref="Y22">
    <cfRule type="expression" dxfId="5909" priority="3654" stopIfTrue="1">
      <formula>LEN(TRIM($Y$22))=0</formula>
    </cfRule>
  </conditionalFormatting>
  <conditionalFormatting sqref="Z22">
    <cfRule type="expression" dxfId="5908" priority="3655" stopIfTrue="1">
      <formula>LEN(TRIM($Z$22))=0</formula>
    </cfRule>
  </conditionalFormatting>
  <conditionalFormatting sqref="AA22">
    <cfRule type="expression" dxfId="5907" priority="3656" stopIfTrue="1">
      <formula>LEN(TRIM($AA$22))=0</formula>
    </cfRule>
  </conditionalFormatting>
  <conditionalFormatting sqref="AB22">
    <cfRule type="expression" dxfId="5906" priority="3657" stopIfTrue="1">
      <formula>LEN(TRIM($AB$22))=0</formula>
    </cfRule>
  </conditionalFormatting>
  <conditionalFormatting sqref="AC22">
    <cfRule type="expression" dxfId="5905" priority="3658" stopIfTrue="1">
      <formula>LEN(TRIM($AC$22))=0</formula>
    </cfRule>
  </conditionalFormatting>
  <conditionalFormatting sqref="AD22">
    <cfRule type="expression" dxfId="5904" priority="3659" stopIfTrue="1">
      <formula>LEN(TRIM($AD$22))=0</formula>
    </cfRule>
  </conditionalFormatting>
  <conditionalFormatting sqref="R23">
    <cfRule type="expression" dxfId="5903" priority="3660" stopIfTrue="1">
      <formula>LEN(TRIM($R$23))=0</formula>
    </cfRule>
  </conditionalFormatting>
  <conditionalFormatting sqref="S23">
    <cfRule type="expression" dxfId="5902" priority="3661" stopIfTrue="1">
      <formula>LEN(TRIM($S$23))=0</formula>
    </cfRule>
  </conditionalFormatting>
  <conditionalFormatting sqref="T23">
    <cfRule type="expression" dxfId="5901" priority="3662" stopIfTrue="1">
      <formula>LEN(TRIM($T$23))=0</formula>
    </cfRule>
  </conditionalFormatting>
  <conditionalFormatting sqref="U23">
    <cfRule type="expression" dxfId="5900" priority="3663" stopIfTrue="1">
      <formula>LEN(TRIM($U$23))=0</formula>
    </cfRule>
  </conditionalFormatting>
  <conditionalFormatting sqref="V23">
    <cfRule type="expression" dxfId="5899" priority="3664" stopIfTrue="1">
      <formula>LEN(TRIM($V$23))=0</formula>
    </cfRule>
  </conditionalFormatting>
  <conditionalFormatting sqref="W23">
    <cfRule type="expression" dxfId="5898" priority="3665" stopIfTrue="1">
      <formula>LEN(TRIM($W$23))=0</formula>
    </cfRule>
  </conditionalFormatting>
  <conditionalFormatting sqref="X23">
    <cfRule type="expression" dxfId="5897" priority="3666" stopIfTrue="1">
      <formula>LEN(TRIM($X$23))=0</formula>
    </cfRule>
  </conditionalFormatting>
  <conditionalFormatting sqref="Y23">
    <cfRule type="expression" dxfId="5896" priority="3667" stopIfTrue="1">
      <formula>LEN(TRIM($Y$23))=0</formula>
    </cfRule>
  </conditionalFormatting>
  <conditionalFormatting sqref="Z23">
    <cfRule type="expression" dxfId="5895" priority="3668" stopIfTrue="1">
      <formula>LEN(TRIM($Z$23))=0</formula>
    </cfRule>
  </conditionalFormatting>
  <conditionalFormatting sqref="AA23">
    <cfRule type="expression" dxfId="5894" priority="3669" stopIfTrue="1">
      <formula>LEN(TRIM($AA$23))=0</formula>
    </cfRule>
  </conditionalFormatting>
  <conditionalFormatting sqref="AB23">
    <cfRule type="expression" dxfId="5893" priority="3670" stopIfTrue="1">
      <formula>LEN(TRIM($AB$23))=0</formula>
    </cfRule>
  </conditionalFormatting>
  <conditionalFormatting sqref="AC23">
    <cfRule type="expression" dxfId="5892" priority="3671" stopIfTrue="1">
      <formula>LEN(TRIM($AC$23))=0</formula>
    </cfRule>
  </conditionalFormatting>
  <conditionalFormatting sqref="AD23">
    <cfRule type="expression" dxfId="5891" priority="3672" stopIfTrue="1">
      <formula>LEN(TRIM($AD$23))=0</formula>
    </cfRule>
  </conditionalFormatting>
  <conditionalFormatting sqref="R24">
    <cfRule type="expression" dxfId="5890" priority="3673" stopIfTrue="1">
      <formula>LEN(TRIM($R$24))=0</formula>
    </cfRule>
  </conditionalFormatting>
  <conditionalFormatting sqref="S24">
    <cfRule type="expression" dxfId="5889" priority="3674" stopIfTrue="1">
      <formula>LEN(TRIM($S$24))=0</formula>
    </cfRule>
  </conditionalFormatting>
  <conditionalFormatting sqref="T24">
    <cfRule type="expression" dxfId="5888" priority="3675" stopIfTrue="1">
      <formula>LEN(TRIM($T$24))=0</formula>
    </cfRule>
  </conditionalFormatting>
  <conditionalFormatting sqref="U24">
    <cfRule type="expression" dxfId="5887" priority="3676" stopIfTrue="1">
      <formula>LEN(TRIM($U$24))=0</formula>
    </cfRule>
  </conditionalFormatting>
  <conditionalFormatting sqref="V24">
    <cfRule type="expression" dxfId="5886" priority="3677" stopIfTrue="1">
      <formula>LEN(TRIM($V$24))=0</formula>
    </cfRule>
  </conditionalFormatting>
  <conditionalFormatting sqref="W24">
    <cfRule type="expression" dxfId="5885" priority="3678" stopIfTrue="1">
      <formula>LEN(TRIM($W$24))=0</formula>
    </cfRule>
  </conditionalFormatting>
  <conditionalFormatting sqref="X24">
    <cfRule type="expression" dxfId="5884" priority="3679" stopIfTrue="1">
      <formula>LEN(TRIM($X$24))=0</formula>
    </cfRule>
  </conditionalFormatting>
  <conditionalFormatting sqref="Y24">
    <cfRule type="expression" dxfId="5883" priority="3680" stopIfTrue="1">
      <formula>LEN(TRIM($Y$24))=0</formula>
    </cfRule>
  </conditionalFormatting>
  <conditionalFormatting sqref="Z24">
    <cfRule type="expression" dxfId="5882" priority="3681" stopIfTrue="1">
      <formula>LEN(TRIM($Z$24))=0</formula>
    </cfRule>
  </conditionalFormatting>
  <conditionalFormatting sqref="AA24">
    <cfRule type="expression" dxfId="5881" priority="3682" stopIfTrue="1">
      <formula>LEN(TRIM($AA$24))=0</formula>
    </cfRule>
  </conditionalFormatting>
  <conditionalFormatting sqref="AB24">
    <cfRule type="expression" dxfId="5880" priority="3683" stopIfTrue="1">
      <formula>LEN(TRIM($AB$24))=0</formula>
    </cfRule>
  </conditionalFormatting>
  <conditionalFormatting sqref="AC24">
    <cfRule type="expression" dxfId="5879" priority="3684" stopIfTrue="1">
      <formula>LEN(TRIM($AC$24))=0</formula>
    </cfRule>
  </conditionalFormatting>
  <conditionalFormatting sqref="AD24">
    <cfRule type="expression" dxfId="5878" priority="3685" stopIfTrue="1">
      <formula>LEN(TRIM($AD$24))=0</formula>
    </cfRule>
  </conditionalFormatting>
  <conditionalFormatting sqref="R25">
    <cfRule type="expression" dxfId="5877" priority="3686" stopIfTrue="1">
      <formula>LEN(TRIM($R$25))=0</formula>
    </cfRule>
  </conditionalFormatting>
  <conditionalFormatting sqref="S25">
    <cfRule type="expression" dxfId="5876" priority="3687" stopIfTrue="1">
      <formula>LEN(TRIM($S$25))=0</formula>
    </cfRule>
  </conditionalFormatting>
  <conditionalFormatting sqref="T25">
    <cfRule type="expression" dxfId="5875" priority="3688" stopIfTrue="1">
      <formula>LEN(TRIM($T$25))=0</formula>
    </cfRule>
  </conditionalFormatting>
  <conditionalFormatting sqref="U25">
    <cfRule type="expression" dxfId="5874" priority="3689" stopIfTrue="1">
      <formula>LEN(TRIM($U$25))=0</formula>
    </cfRule>
  </conditionalFormatting>
  <conditionalFormatting sqref="V25">
    <cfRule type="expression" dxfId="5873" priority="3690" stopIfTrue="1">
      <formula>LEN(TRIM($V$25))=0</formula>
    </cfRule>
  </conditionalFormatting>
  <conditionalFormatting sqref="W25">
    <cfRule type="expression" dxfId="5872" priority="3691" stopIfTrue="1">
      <formula>LEN(TRIM($W$25))=0</formula>
    </cfRule>
  </conditionalFormatting>
  <conditionalFormatting sqref="X25">
    <cfRule type="expression" dxfId="5871" priority="3692" stopIfTrue="1">
      <formula>LEN(TRIM($X$25))=0</formula>
    </cfRule>
  </conditionalFormatting>
  <conditionalFormatting sqref="Y25">
    <cfRule type="expression" dxfId="5870" priority="3693" stopIfTrue="1">
      <formula>LEN(TRIM($Y$25))=0</formula>
    </cfRule>
  </conditionalFormatting>
  <conditionalFormatting sqref="Z25">
    <cfRule type="expression" dxfId="5869" priority="3694" stopIfTrue="1">
      <formula>LEN(TRIM($Z$25))=0</formula>
    </cfRule>
  </conditionalFormatting>
  <conditionalFormatting sqref="AA25">
    <cfRule type="expression" dxfId="5868" priority="3695" stopIfTrue="1">
      <formula>LEN(TRIM($AA$25))=0</formula>
    </cfRule>
  </conditionalFormatting>
  <conditionalFormatting sqref="AB25">
    <cfRule type="expression" dxfId="5867" priority="3696" stopIfTrue="1">
      <formula>LEN(TRIM($AB$25))=0</formula>
    </cfRule>
  </conditionalFormatting>
  <conditionalFormatting sqref="AC25">
    <cfRule type="expression" dxfId="5866" priority="3697" stopIfTrue="1">
      <formula>LEN(TRIM($AC$25))=0</formula>
    </cfRule>
  </conditionalFormatting>
  <conditionalFormatting sqref="AD25">
    <cfRule type="expression" dxfId="5865" priority="3698" stopIfTrue="1">
      <formula>LEN(TRIM($AD$25))=0</formula>
    </cfRule>
  </conditionalFormatting>
  <conditionalFormatting sqref="AF22">
    <cfRule type="expression" dxfId="5864" priority="3699" stopIfTrue="1">
      <formula>LEN(TRIM($AF$22))=0</formula>
    </cfRule>
  </conditionalFormatting>
  <conditionalFormatting sqref="AG22">
    <cfRule type="expression" dxfId="5863" priority="3700" stopIfTrue="1">
      <formula>LEN(TRIM($AG$22))=0</formula>
    </cfRule>
  </conditionalFormatting>
  <conditionalFormatting sqref="AH22">
    <cfRule type="expression" dxfId="5862" priority="3701" stopIfTrue="1">
      <formula>LEN(TRIM($AH$22))=0</formula>
    </cfRule>
  </conditionalFormatting>
  <conditionalFormatting sqref="AI22">
    <cfRule type="expression" dxfId="5861" priority="3702" stopIfTrue="1">
      <formula>LEN(TRIM($AI$22))=0</formula>
    </cfRule>
  </conditionalFormatting>
  <conditionalFormatting sqref="AJ22">
    <cfRule type="expression" dxfId="5860" priority="3703" stopIfTrue="1">
      <formula>LEN(TRIM($AJ$22))=0</formula>
    </cfRule>
  </conditionalFormatting>
  <conditionalFormatting sqref="AK22">
    <cfRule type="expression" dxfId="5859" priority="3704" stopIfTrue="1">
      <formula>LEN(TRIM($AK$22))=0</formula>
    </cfRule>
  </conditionalFormatting>
  <conditionalFormatting sqref="AL22">
    <cfRule type="expression" dxfId="5858" priority="3705" stopIfTrue="1">
      <formula>LEN(TRIM($AL$22))=0</formula>
    </cfRule>
  </conditionalFormatting>
  <conditionalFormatting sqref="AM22">
    <cfRule type="expression" dxfId="5857" priority="3706" stopIfTrue="1">
      <formula>LEN(TRIM($AM$22))=0</formula>
    </cfRule>
  </conditionalFormatting>
  <conditionalFormatting sqref="AN22">
    <cfRule type="expression" dxfId="5856" priority="3707" stopIfTrue="1">
      <formula>LEN(TRIM($AN$22))=0</formula>
    </cfRule>
  </conditionalFormatting>
  <conditionalFormatting sqref="AO22">
    <cfRule type="expression" dxfId="5855" priority="3708" stopIfTrue="1">
      <formula>LEN(TRIM($AO$22))=0</formula>
    </cfRule>
  </conditionalFormatting>
  <conditionalFormatting sqref="AP22">
    <cfRule type="expression" dxfId="5854" priority="3709" stopIfTrue="1">
      <formula>LEN(TRIM($AP$22))=0</formula>
    </cfRule>
  </conditionalFormatting>
  <conditionalFormatting sqref="AQ22">
    <cfRule type="expression" dxfId="5853" priority="3710" stopIfTrue="1">
      <formula>LEN(TRIM($AQ$22))=0</formula>
    </cfRule>
  </conditionalFormatting>
  <conditionalFormatting sqref="AR22">
    <cfRule type="expression" dxfId="5852" priority="3711" stopIfTrue="1">
      <formula>LEN(TRIM($AR$22))=0</formula>
    </cfRule>
  </conditionalFormatting>
  <conditionalFormatting sqref="AF23">
    <cfRule type="expression" dxfId="5851" priority="3712" stopIfTrue="1">
      <formula>LEN(TRIM($AF$23))=0</formula>
    </cfRule>
  </conditionalFormatting>
  <conditionalFormatting sqref="AG23">
    <cfRule type="expression" dxfId="5850" priority="3713" stopIfTrue="1">
      <formula>LEN(TRIM($AG$23))=0</formula>
    </cfRule>
  </conditionalFormatting>
  <conditionalFormatting sqref="AH23">
    <cfRule type="expression" dxfId="5849" priority="3714" stopIfTrue="1">
      <formula>LEN(TRIM($AH$23))=0</formula>
    </cfRule>
  </conditionalFormatting>
  <conditionalFormatting sqref="AI23">
    <cfRule type="expression" dxfId="5848" priority="3715" stopIfTrue="1">
      <formula>LEN(TRIM($AI$23))=0</formula>
    </cfRule>
  </conditionalFormatting>
  <conditionalFormatting sqref="AJ23">
    <cfRule type="expression" dxfId="5847" priority="3716" stopIfTrue="1">
      <formula>LEN(TRIM($AJ$23))=0</formula>
    </cfRule>
  </conditionalFormatting>
  <conditionalFormatting sqref="AK23">
    <cfRule type="expression" dxfId="5846" priority="3717" stopIfTrue="1">
      <formula>LEN(TRIM($AK$23))=0</formula>
    </cfRule>
  </conditionalFormatting>
  <conditionalFormatting sqref="AL23">
    <cfRule type="expression" dxfId="5845" priority="3718" stopIfTrue="1">
      <formula>LEN(TRIM($AL$23))=0</formula>
    </cfRule>
  </conditionalFormatting>
  <conditionalFormatting sqref="AM23">
    <cfRule type="expression" dxfId="5844" priority="3719" stopIfTrue="1">
      <formula>LEN(TRIM($AM$23))=0</formula>
    </cfRule>
  </conditionalFormatting>
  <conditionalFormatting sqref="AN23">
    <cfRule type="expression" dxfId="5843" priority="3720" stopIfTrue="1">
      <formula>LEN(TRIM($AN$23))=0</formula>
    </cfRule>
  </conditionalFormatting>
  <conditionalFormatting sqref="AO23">
    <cfRule type="expression" dxfId="5842" priority="3721" stopIfTrue="1">
      <formula>LEN(TRIM($AO$23))=0</formula>
    </cfRule>
  </conditionalFormatting>
  <conditionalFormatting sqref="AP23">
    <cfRule type="expression" dxfId="5841" priority="3722" stopIfTrue="1">
      <formula>LEN(TRIM($AP$23))=0</formula>
    </cfRule>
  </conditionalFormatting>
  <conditionalFormatting sqref="AQ23">
    <cfRule type="expression" dxfId="5840" priority="3723" stopIfTrue="1">
      <formula>LEN(TRIM($AQ$23))=0</formula>
    </cfRule>
  </conditionalFormatting>
  <conditionalFormatting sqref="AR23">
    <cfRule type="expression" dxfId="5839" priority="3724" stopIfTrue="1">
      <formula>LEN(TRIM($AR$23))=0</formula>
    </cfRule>
  </conditionalFormatting>
  <conditionalFormatting sqref="AF24">
    <cfRule type="expression" dxfId="5838" priority="3725" stopIfTrue="1">
      <formula>LEN(TRIM($AF$24))=0</formula>
    </cfRule>
  </conditionalFormatting>
  <conditionalFormatting sqref="AG24">
    <cfRule type="expression" dxfId="5837" priority="3726" stopIfTrue="1">
      <formula>LEN(TRIM($AG$24))=0</formula>
    </cfRule>
  </conditionalFormatting>
  <conditionalFormatting sqref="AH24">
    <cfRule type="expression" dxfId="5836" priority="3727" stopIfTrue="1">
      <formula>LEN(TRIM($AH$24))=0</formula>
    </cfRule>
  </conditionalFormatting>
  <conditionalFormatting sqref="AI24">
    <cfRule type="expression" dxfId="5835" priority="3728" stopIfTrue="1">
      <formula>LEN(TRIM($AI$24))=0</formula>
    </cfRule>
  </conditionalFormatting>
  <conditionalFormatting sqref="AJ24">
    <cfRule type="expression" dxfId="5834" priority="3729" stopIfTrue="1">
      <formula>LEN(TRIM($AJ$24))=0</formula>
    </cfRule>
  </conditionalFormatting>
  <conditionalFormatting sqref="AK24">
    <cfRule type="expression" dxfId="5833" priority="3730" stopIfTrue="1">
      <formula>LEN(TRIM($AK$24))=0</formula>
    </cfRule>
  </conditionalFormatting>
  <conditionalFormatting sqref="AL24">
    <cfRule type="expression" dxfId="5832" priority="3731" stopIfTrue="1">
      <formula>LEN(TRIM($AL$24))=0</formula>
    </cfRule>
  </conditionalFormatting>
  <conditionalFormatting sqref="AM24">
    <cfRule type="expression" dxfId="5831" priority="3732" stopIfTrue="1">
      <formula>LEN(TRIM($AM$24))=0</formula>
    </cfRule>
  </conditionalFormatting>
  <conditionalFormatting sqref="AN24">
    <cfRule type="expression" dxfId="5830" priority="3733" stopIfTrue="1">
      <formula>LEN(TRIM($AN$24))=0</formula>
    </cfRule>
  </conditionalFormatting>
  <conditionalFormatting sqref="AO24">
    <cfRule type="expression" dxfId="5829" priority="3734" stopIfTrue="1">
      <formula>LEN(TRIM($AO$24))=0</formula>
    </cfRule>
  </conditionalFormatting>
  <conditionalFormatting sqref="AP24">
    <cfRule type="expression" dxfId="5828" priority="3735" stopIfTrue="1">
      <formula>LEN(TRIM($AP$24))=0</formula>
    </cfRule>
  </conditionalFormatting>
  <conditionalFormatting sqref="AQ24">
    <cfRule type="expression" dxfId="5827" priority="3736" stopIfTrue="1">
      <formula>LEN(TRIM($AQ$24))=0</formula>
    </cfRule>
  </conditionalFormatting>
  <conditionalFormatting sqref="AR24">
    <cfRule type="expression" dxfId="5826" priority="3737" stopIfTrue="1">
      <formula>LEN(TRIM($AR$24))=0</formula>
    </cfRule>
  </conditionalFormatting>
  <conditionalFormatting sqref="AF25">
    <cfRule type="expression" dxfId="5825" priority="3738" stopIfTrue="1">
      <formula>LEN(TRIM($AF$25))=0</formula>
    </cfRule>
  </conditionalFormatting>
  <conditionalFormatting sqref="AG25">
    <cfRule type="expression" dxfId="5824" priority="3739" stopIfTrue="1">
      <formula>LEN(TRIM($AG$25))=0</formula>
    </cfRule>
  </conditionalFormatting>
  <conditionalFormatting sqref="AH25">
    <cfRule type="expression" dxfId="5823" priority="3740" stopIfTrue="1">
      <formula>LEN(TRIM($AH$25))=0</formula>
    </cfRule>
  </conditionalFormatting>
  <conditionalFormatting sqref="AI25">
    <cfRule type="expression" dxfId="5822" priority="3741" stopIfTrue="1">
      <formula>LEN(TRIM($AI$25))=0</formula>
    </cfRule>
  </conditionalFormatting>
  <conditionalFormatting sqref="AJ25">
    <cfRule type="expression" dxfId="5821" priority="3742" stopIfTrue="1">
      <formula>LEN(TRIM($AJ$25))=0</formula>
    </cfRule>
  </conditionalFormatting>
  <conditionalFormatting sqref="AK25">
    <cfRule type="expression" dxfId="5820" priority="3743" stopIfTrue="1">
      <formula>LEN(TRIM($AK$25))=0</formula>
    </cfRule>
  </conditionalFormatting>
  <conditionalFormatting sqref="AL25">
    <cfRule type="expression" dxfId="5819" priority="3744" stopIfTrue="1">
      <formula>LEN(TRIM($AL$25))=0</formula>
    </cfRule>
  </conditionalFormatting>
  <conditionalFormatting sqref="AM25">
    <cfRule type="expression" dxfId="5818" priority="3745" stopIfTrue="1">
      <formula>LEN(TRIM($AM$25))=0</formula>
    </cfRule>
  </conditionalFormatting>
  <conditionalFormatting sqref="AN25">
    <cfRule type="expression" dxfId="5817" priority="3746" stopIfTrue="1">
      <formula>LEN(TRIM($AN$25))=0</formula>
    </cfRule>
  </conditionalFormatting>
  <conditionalFormatting sqref="AO25">
    <cfRule type="expression" dxfId="5816" priority="3747" stopIfTrue="1">
      <formula>LEN(TRIM($AO$25))=0</formula>
    </cfRule>
  </conditionalFormatting>
  <conditionalFormatting sqref="AP25">
    <cfRule type="expression" dxfId="5815" priority="3748" stopIfTrue="1">
      <formula>LEN(TRIM($AP$25))=0</formula>
    </cfRule>
  </conditionalFormatting>
  <conditionalFormatting sqref="AQ25">
    <cfRule type="expression" dxfId="5814" priority="3749" stopIfTrue="1">
      <formula>LEN(TRIM($AQ$25))=0</formula>
    </cfRule>
  </conditionalFormatting>
  <conditionalFormatting sqref="AR25">
    <cfRule type="expression" dxfId="5813" priority="3750" stopIfTrue="1">
      <formula>LEN(TRIM($AR$25))=0</formula>
    </cfRule>
  </conditionalFormatting>
  <conditionalFormatting sqref="AT22">
    <cfRule type="expression" dxfId="5812" priority="3751" stopIfTrue="1">
      <formula>LEN(TRIM($AT$22))=0</formula>
    </cfRule>
  </conditionalFormatting>
  <conditionalFormatting sqref="AU22">
    <cfRule type="expression" dxfId="5811" priority="3752" stopIfTrue="1">
      <formula>LEN(TRIM($AU$22))=0</formula>
    </cfRule>
  </conditionalFormatting>
  <conditionalFormatting sqref="AT23">
    <cfRule type="expression" dxfId="5810" priority="3753" stopIfTrue="1">
      <formula>LEN(TRIM($AT$23))=0</formula>
    </cfRule>
  </conditionalFormatting>
  <conditionalFormatting sqref="AU23">
    <cfRule type="expression" dxfId="5809" priority="3754" stopIfTrue="1">
      <formula>LEN(TRIM($AU$23))=0</formula>
    </cfRule>
  </conditionalFormatting>
  <conditionalFormatting sqref="AT24">
    <cfRule type="expression" dxfId="5808" priority="3755" stopIfTrue="1">
      <formula>LEN(TRIM($AT$24))=0</formula>
    </cfRule>
  </conditionalFormatting>
  <conditionalFormatting sqref="AU24">
    <cfRule type="expression" dxfId="5807" priority="3756" stopIfTrue="1">
      <formula>LEN(TRIM($AU$24))=0</formula>
    </cfRule>
  </conditionalFormatting>
  <conditionalFormatting sqref="AT25">
    <cfRule type="expression" dxfId="5806" priority="3757" stopIfTrue="1">
      <formula>LEN(TRIM($AT$25))=0</formula>
    </cfRule>
  </conditionalFormatting>
  <conditionalFormatting sqref="AU25">
    <cfRule type="expression" dxfId="5805" priority="3758" stopIfTrue="1">
      <formula>LEN(TRIM($AU$25))=0</formula>
    </cfRule>
  </conditionalFormatting>
  <conditionalFormatting sqref="F29">
    <cfRule type="expression" dxfId="5804" priority="3759" stopIfTrue="1">
      <formula>LEN(TRIM($F$29))=0</formula>
    </cfRule>
  </conditionalFormatting>
  <conditionalFormatting sqref="G29">
    <cfRule type="expression" dxfId="5803" priority="3760" stopIfTrue="1">
      <formula>LEN(TRIM($G$29))=0</formula>
    </cfRule>
  </conditionalFormatting>
  <conditionalFormatting sqref="H29">
    <cfRule type="expression" dxfId="5802" priority="3761" stopIfTrue="1">
      <formula>LEN(TRIM($H$29))=0</formula>
    </cfRule>
  </conditionalFormatting>
  <conditionalFormatting sqref="I29">
    <cfRule type="expression" dxfId="5801" priority="3762" stopIfTrue="1">
      <formula>LEN(TRIM($I$29))=0</formula>
    </cfRule>
  </conditionalFormatting>
  <conditionalFormatting sqref="J29">
    <cfRule type="expression" dxfId="5800" priority="3763" stopIfTrue="1">
      <formula>LEN(TRIM($J$29))=0</formula>
    </cfRule>
  </conditionalFormatting>
  <conditionalFormatting sqref="K29">
    <cfRule type="expression" dxfId="5799" priority="3764" stopIfTrue="1">
      <formula>LEN(TRIM($K$29))=0</formula>
    </cfRule>
  </conditionalFormatting>
  <conditionalFormatting sqref="L29">
    <cfRule type="expression" dxfId="5798" priority="3765" stopIfTrue="1">
      <formula>LEN(TRIM($L$29))=0</formula>
    </cfRule>
  </conditionalFormatting>
  <conditionalFormatting sqref="M29">
    <cfRule type="expression" dxfId="5797" priority="3766" stopIfTrue="1">
      <formula>LEN(TRIM($M$29))=0</formula>
    </cfRule>
  </conditionalFormatting>
  <conditionalFormatting sqref="N29">
    <cfRule type="expression" dxfId="5796" priority="3767" stopIfTrue="1">
      <formula>LEN(TRIM($N$29))=0</formula>
    </cfRule>
  </conditionalFormatting>
  <conditionalFormatting sqref="O29">
    <cfRule type="expression" dxfId="5795" priority="3768" stopIfTrue="1">
      <formula>LEN(TRIM($O$29))=0</formula>
    </cfRule>
  </conditionalFormatting>
  <conditionalFormatting sqref="P29">
    <cfRule type="expression" dxfId="5794" priority="3769" stopIfTrue="1">
      <formula>LEN(TRIM($P$29))=0</formula>
    </cfRule>
  </conditionalFormatting>
  <conditionalFormatting sqref="R29">
    <cfRule type="expression" dxfId="5793" priority="3770" stopIfTrue="1">
      <formula>LEN(TRIM($R$29))=0</formula>
    </cfRule>
  </conditionalFormatting>
  <conditionalFormatting sqref="S29">
    <cfRule type="expression" dxfId="5792" priority="3771" stopIfTrue="1">
      <formula>LEN(TRIM($S$29))=0</formula>
    </cfRule>
  </conditionalFormatting>
  <conditionalFormatting sqref="T29">
    <cfRule type="expression" dxfId="5791" priority="3772" stopIfTrue="1">
      <formula>LEN(TRIM($T$29))=0</formula>
    </cfRule>
  </conditionalFormatting>
  <conditionalFormatting sqref="U29">
    <cfRule type="expression" dxfId="5790" priority="3773" stopIfTrue="1">
      <formula>LEN(TRIM($U$29))=0</formula>
    </cfRule>
  </conditionalFormatting>
  <conditionalFormatting sqref="V29">
    <cfRule type="expression" dxfId="5789" priority="3774" stopIfTrue="1">
      <formula>LEN(TRIM($V$29))=0</formula>
    </cfRule>
  </conditionalFormatting>
  <conditionalFormatting sqref="W29">
    <cfRule type="expression" dxfId="5788" priority="3775" stopIfTrue="1">
      <formula>LEN(TRIM($W$29))=0</formula>
    </cfRule>
  </conditionalFormatting>
  <conditionalFormatting sqref="X29">
    <cfRule type="expression" dxfId="5787" priority="3776" stopIfTrue="1">
      <formula>LEN(TRIM($X$29))=0</formula>
    </cfRule>
  </conditionalFormatting>
  <conditionalFormatting sqref="Y29">
    <cfRule type="expression" dxfId="5786" priority="3777" stopIfTrue="1">
      <formula>LEN(TRIM($Y$29))=0</formula>
    </cfRule>
  </conditionalFormatting>
  <conditionalFormatting sqref="Z29">
    <cfRule type="expression" dxfId="5785" priority="3778" stopIfTrue="1">
      <formula>LEN(TRIM($Z$29))=0</formula>
    </cfRule>
  </conditionalFormatting>
  <conditionalFormatting sqref="AA29">
    <cfRule type="expression" dxfId="5784" priority="3779" stopIfTrue="1">
      <formula>LEN(TRIM($AA$29))=0</formula>
    </cfRule>
  </conditionalFormatting>
  <conditionalFormatting sqref="AB29">
    <cfRule type="expression" dxfId="5783" priority="3780" stopIfTrue="1">
      <formula>LEN(TRIM($AB$29))=0</formula>
    </cfRule>
  </conditionalFormatting>
  <conditionalFormatting sqref="AC29">
    <cfRule type="expression" dxfId="5782" priority="3781" stopIfTrue="1">
      <formula>LEN(TRIM($AC$29))=0</formula>
    </cfRule>
  </conditionalFormatting>
  <conditionalFormatting sqref="AD29">
    <cfRule type="expression" dxfId="5781" priority="3782" stopIfTrue="1">
      <formula>LEN(TRIM($AD$29))=0</formula>
    </cfRule>
  </conditionalFormatting>
  <conditionalFormatting sqref="AF29">
    <cfRule type="expression" dxfId="5780" priority="3783" stopIfTrue="1">
      <formula>LEN(TRIM($AF$29))=0</formula>
    </cfRule>
  </conditionalFormatting>
  <conditionalFormatting sqref="AG29">
    <cfRule type="expression" dxfId="5779" priority="3784" stopIfTrue="1">
      <formula>LEN(TRIM($AG$29))=0</formula>
    </cfRule>
  </conditionalFormatting>
  <conditionalFormatting sqref="AH29">
    <cfRule type="expression" dxfId="5778" priority="3785" stopIfTrue="1">
      <formula>LEN(TRIM($AH$29))=0</formula>
    </cfRule>
  </conditionalFormatting>
  <conditionalFormatting sqref="AI29">
    <cfRule type="expression" dxfId="5777" priority="3786" stopIfTrue="1">
      <formula>LEN(TRIM($AI$29))=0</formula>
    </cfRule>
  </conditionalFormatting>
  <conditionalFormatting sqref="AJ29">
    <cfRule type="expression" dxfId="5776" priority="3787" stopIfTrue="1">
      <formula>LEN(TRIM($AJ$29))=0</formula>
    </cfRule>
  </conditionalFormatting>
  <conditionalFormatting sqref="AK29">
    <cfRule type="expression" dxfId="5775" priority="3788" stopIfTrue="1">
      <formula>LEN(TRIM($AK$29))=0</formula>
    </cfRule>
  </conditionalFormatting>
  <conditionalFormatting sqref="AL29">
    <cfRule type="expression" dxfId="5774" priority="3789" stopIfTrue="1">
      <formula>LEN(TRIM($AL$29))=0</formula>
    </cfRule>
  </conditionalFormatting>
  <conditionalFormatting sqref="AM29">
    <cfRule type="expression" dxfId="5773" priority="3790" stopIfTrue="1">
      <formula>LEN(TRIM($AM$29))=0</formula>
    </cfRule>
  </conditionalFormatting>
  <conditionalFormatting sqref="AN29">
    <cfRule type="expression" dxfId="5772" priority="3791" stopIfTrue="1">
      <formula>LEN(TRIM($AN$29))=0</formula>
    </cfRule>
  </conditionalFormatting>
  <conditionalFormatting sqref="AO29">
    <cfRule type="expression" dxfId="5771" priority="3792" stopIfTrue="1">
      <formula>LEN(TRIM($AO$29))=0</formula>
    </cfRule>
  </conditionalFormatting>
  <conditionalFormatting sqref="AP29">
    <cfRule type="expression" dxfId="5770" priority="3793" stopIfTrue="1">
      <formula>LEN(TRIM($AP$29))=0</formula>
    </cfRule>
  </conditionalFormatting>
  <conditionalFormatting sqref="AQ29">
    <cfRule type="expression" dxfId="5769" priority="3794" stopIfTrue="1">
      <formula>LEN(TRIM($AQ$29))=0</formula>
    </cfRule>
  </conditionalFormatting>
  <conditionalFormatting sqref="AR29">
    <cfRule type="expression" dxfId="5768" priority="3795" stopIfTrue="1">
      <formula>LEN(TRIM($AR$29))=0</formula>
    </cfRule>
  </conditionalFormatting>
  <conditionalFormatting sqref="AT29">
    <cfRule type="expression" dxfId="5767" priority="3796" stopIfTrue="1">
      <formula>LEN(TRIM($AT$29))=0</formula>
    </cfRule>
  </conditionalFormatting>
  <conditionalFormatting sqref="AU29">
    <cfRule type="expression" dxfId="5766" priority="3797" stopIfTrue="1">
      <formula>LEN(TRIM($AU$29))=0</formula>
    </cfRule>
  </conditionalFormatting>
  <conditionalFormatting sqref="F31">
    <cfRule type="expression" dxfId="5765" priority="3798" stopIfTrue="1">
      <formula>LEN(TRIM($F$31))=0</formula>
    </cfRule>
  </conditionalFormatting>
  <conditionalFormatting sqref="G31">
    <cfRule type="expression" dxfId="5764" priority="3799" stopIfTrue="1">
      <formula>LEN(TRIM($G$31))=0</formula>
    </cfRule>
  </conditionalFormatting>
  <conditionalFormatting sqref="H31">
    <cfRule type="expression" dxfId="5763" priority="3800" stopIfTrue="1">
      <formula>LEN(TRIM($H$31))=0</formula>
    </cfRule>
  </conditionalFormatting>
  <conditionalFormatting sqref="I31">
    <cfRule type="expression" dxfId="5762" priority="3801" stopIfTrue="1">
      <formula>LEN(TRIM($I$31))=0</formula>
    </cfRule>
  </conditionalFormatting>
  <conditionalFormatting sqref="J31">
    <cfRule type="expression" dxfId="5761" priority="3802" stopIfTrue="1">
      <formula>LEN(TRIM($J$31))=0</formula>
    </cfRule>
  </conditionalFormatting>
  <conditionalFormatting sqref="K31">
    <cfRule type="expression" dxfId="5760" priority="3803" stopIfTrue="1">
      <formula>LEN(TRIM($K$31))=0</formula>
    </cfRule>
  </conditionalFormatting>
  <conditionalFormatting sqref="L31">
    <cfRule type="expression" dxfId="5759" priority="3804" stopIfTrue="1">
      <formula>LEN(TRIM($L$31))=0</formula>
    </cfRule>
  </conditionalFormatting>
  <conditionalFormatting sqref="M31">
    <cfRule type="expression" dxfId="5758" priority="3805" stopIfTrue="1">
      <formula>LEN(TRIM($M$31))=0</formula>
    </cfRule>
  </conditionalFormatting>
  <conditionalFormatting sqref="N31">
    <cfRule type="expression" dxfId="5757" priority="3806" stopIfTrue="1">
      <formula>LEN(TRIM($N$31))=0</formula>
    </cfRule>
  </conditionalFormatting>
  <conditionalFormatting sqref="O31">
    <cfRule type="expression" dxfId="5756" priority="3807" stopIfTrue="1">
      <formula>LEN(TRIM($O$31))=0</formula>
    </cfRule>
  </conditionalFormatting>
  <conditionalFormatting sqref="P31">
    <cfRule type="expression" dxfId="5755" priority="3808" stopIfTrue="1">
      <formula>LEN(TRIM($P$31))=0</formula>
    </cfRule>
  </conditionalFormatting>
  <conditionalFormatting sqref="F32">
    <cfRule type="expression" dxfId="5754" priority="3809" stopIfTrue="1">
      <formula>LEN(TRIM($F$32))=0</formula>
    </cfRule>
  </conditionalFormatting>
  <conditionalFormatting sqref="G32">
    <cfRule type="expression" dxfId="5753" priority="3810" stopIfTrue="1">
      <formula>LEN(TRIM($G$32))=0</formula>
    </cfRule>
  </conditionalFormatting>
  <conditionalFormatting sqref="H32">
    <cfRule type="expression" dxfId="5752" priority="3811" stopIfTrue="1">
      <formula>LEN(TRIM($H$32))=0</formula>
    </cfRule>
  </conditionalFormatting>
  <conditionalFormatting sqref="I32">
    <cfRule type="expression" dxfId="5751" priority="3812" stopIfTrue="1">
      <formula>LEN(TRIM($I$32))=0</formula>
    </cfRule>
  </conditionalFormatting>
  <conditionalFormatting sqref="J32">
    <cfRule type="expression" dxfId="5750" priority="3813" stopIfTrue="1">
      <formula>LEN(TRIM($J$32))=0</formula>
    </cfRule>
  </conditionalFormatting>
  <conditionalFormatting sqref="K32">
    <cfRule type="expression" dxfId="5749" priority="3814" stopIfTrue="1">
      <formula>LEN(TRIM($K$32))=0</formula>
    </cfRule>
  </conditionalFormatting>
  <conditionalFormatting sqref="L32">
    <cfRule type="expression" dxfId="5748" priority="3815" stopIfTrue="1">
      <formula>LEN(TRIM($L$32))=0</formula>
    </cfRule>
  </conditionalFormatting>
  <conditionalFormatting sqref="M32">
    <cfRule type="expression" dxfId="5747" priority="3816" stopIfTrue="1">
      <formula>LEN(TRIM($M$32))=0</formula>
    </cfRule>
  </conditionalFormatting>
  <conditionalFormatting sqref="N32">
    <cfRule type="expression" dxfId="5746" priority="3817" stopIfTrue="1">
      <formula>LEN(TRIM($N$32))=0</formula>
    </cfRule>
  </conditionalFormatting>
  <conditionalFormatting sqref="O32">
    <cfRule type="expression" dxfId="5745" priority="3818" stopIfTrue="1">
      <formula>LEN(TRIM($O$32))=0</formula>
    </cfRule>
  </conditionalFormatting>
  <conditionalFormatting sqref="P32">
    <cfRule type="expression" dxfId="5744" priority="3819" stopIfTrue="1">
      <formula>LEN(TRIM($P$32))=0</formula>
    </cfRule>
  </conditionalFormatting>
  <conditionalFormatting sqref="F33">
    <cfRule type="expression" dxfId="5743" priority="3820" stopIfTrue="1">
      <formula>LEN(TRIM($F$33))=0</formula>
    </cfRule>
  </conditionalFormatting>
  <conditionalFormatting sqref="G33">
    <cfRule type="expression" dxfId="5742" priority="3821" stopIfTrue="1">
      <formula>LEN(TRIM($G$33))=0</formula>
    </cfRule>
  </conditionalFormatting>
  <conditionalFormatting sqref="H33">
    <cfRule type="expression" dxfId="5741" priority="3822" stopIfTrue="1">
      <formula>LEN(TRIM($H$33))=0</formula>
    </cfRule>
  </conditionalFormatting>
  <conditionalFormatting sqref="I33">
    <cfRule type="expression" dxfId="5740" priority="3823" stopIfTrue="1">
      <formula>LEN(TRIM($I$33))=0</formula>
    </cfRule>
  </conditionalFormatting>
  <conditionalFormatting sqref="J33">
    <cfRule type="expression" dxfId="5739" priority="3824" stopIfTrue="1">
      <formula>LEN(TRIM($J$33))=0</formula>
    </cfRule>
  </conditionalFormatting>
  <conditionalFormatting sqref="K33">
    <cfRule type="expression" dxfId="5738" priority="3825" stopIfTrue="1">
      <formula>LEN(TRIM($K$33))=0</formula>
    </cfRule>
  </conditionalFormatting>
  <conditionalFormatting sqref="L33">
    <cfRule type="expression" dxfId="5737" priority="3826" stopIfTrue="1">
      <formula>LEN(TRIM($L$33))=0</formula>
    </cfRule>
  </conditionalFormatting>
  <conditionalFormatting sqref="M33">
    <cfRule type="expression" dxfId="5736" priority="3827" stopIfTrue="1">
      <formula>LEN(TRIM($M$33))=0</formula>
    </cfRule>
  </conditionalFormatting>
  <conditionalFormatting sqref="N33">
    <cfRule type="expression" dxfId="5735" priority="3828" stopIfTrue="1">
      <formula>LEN(TRIM($N$33))=0</formula>
    </cfRule>
  </conditionalFormatting>
  <conditionalFormatting sqref="O33">
    <cfRule type="expression" dxfId="5734" priority="3829" stopIfTrue="1">
      <formula>LEN(TRIM($O$33))=0</formula>
    </cfRule>
  </conditionalFormatting>
  <conditionalFormatting sqref="P33">
    <cfRule type="expression" dxfId="5733" priority="3830" stopIfTrue="1">
      <formula>LEN(TRIM($P$33))=0</formula>
    </cfRule>
  </conditionalFormatting>
  <conditionalFormatting sqref="F34">
    <cfRule type="expression" dxfId="5732" priority="3831" stopIfTrue="1">
      <formula>LEN(TRIM($F$34))=0</formula>
    </cfRule>
  </conditionalFormatting>
  <conditionalFormatting sqref="G34">
    <cfRule type="expression" dxfId="5731" priority="3832" stopIfTrue="1">
      <formula>LEN(TRIM($G$34))=0</formula>
    </cfRule>
  </conditionalFormatting>
  <conditionalFormatting sqref="H34">
    <cfRule type="expression" dxfId="5730" priority="3833" stopIfTrue="1">
      <formula>LEN(TRIM($H$34))=0</formula>
    </cfRule>
  </conditionalFormatting>
  <conditionalFormatting sqref="I34">
    <cfRule type="expression" dxfId="5729" priority="3834" stopIfTrue="1">
      <formula>LEN(TRIM($I$34))=0</formula>
    </cfRule>
  </conditionalFormatting>
  <conditionalFormatting sqref="J34">
    <cfRule type="expression" dxfId="5728" priority="3835" stopIfTrue="1">
      <formula>LEN(TRIM($J$34))=0</formula>
    </cfRule>
  </conditionalFormatting>
  <conditionalFormatting sqref="K34">
    <cfRule type="expression" dxfId="5727" priority="3836" stopIfTrue="1">
      <formula>LEN(TRIM($K$34))=0</formula>
    </cfRule>
  </conditionalFormatting>
  <conditionalFormatting sqref="L34">
    <cfRule type="expression" dxfId="5726" priority="3837" stopIfTrue="1">
      <formula>LEN(TRIM($L$34))=0</formula>
    </cfRule>
  </conditionalFormatting>
  <conditionalFormatting sqref="M34">
    <cfRule type="expression" dxfId="5725" priority="3838" stopIfTrue="1">
      <formula>LEN(TRIM($M$34))=0</formula>
    </cfRule>
  </conditionalFormatting>
  <conditionalFormatting sqref="N34">
    <cfRule type="expression" dxfId="5724" priority="3839" stopIfTrue="1">
      <formula>LEN(TRIM($N$34))=0</formula>
    </cfRule>
  </conditionalFormatting>
  <conditionalFormatting sqref="O34">
    <cfRule type="expression" dxfId="5723" priority="3840" stopIfTrue="1">
      <formula>LEN(TRIM($O$34))=0</formula>
    </cfRule>
  </conditionalFormatting>
  <conditionalFormatting sqref="P34">
    <cfRule type="expression" dxfId="5722" priority="3841" stopIfTrue="1">
      <formula>LEN(TRIM($P$34))=0</formula>
    </cfRule>
  </conditionalFormatting>
  <conditionalFormatting sqref="R31">
    <cfRule type="expression" dxfId="5721" priority="3842" stopIfTrue="1">
      <formula>LEN(TRIM($R$31))=0</formula>
    </cfRule>
  </conditionalFormatting>
  <conditionalFormatting sqref="S31">
    <cfRule type="expression" dxfId="5720" priority="3843" stopIfTrue="1">
      <formula>LEN(TRIM($S$31))=0</formula>
    </cfRule>
  </conditionalFormatting>
  <conditionalFormatting sqref="T31">
    <cfRule type="expression" dxfId="5719" priority="3844" stopIfTrue="1">
      <formula>LEN(TRIM($T$31))=0</formula>
    </cfRule>
  </conditionalFormatting>
  <conditionalFormatting sqref="U31">
    <cfRule type="expression" dxfId="5718" priority="3845" stopIfTrue="1">
      <formula>LEN(TRIM($U$31))=0</formula>
    </cfRule>
  </conditionalFormatting>
  <conditionalFormatting sqref="V31">
    <cfRule type="expression" dxfId="5717" priority="3846" stopIfTrue="1">
      <formula>LEN(TRIM($V$31))=0</formula>
    </cfRule>
  </conditionalFormatting>
  <conditionalFormatting sqref="W31">
    <cfRule type="expression" dxfId="5716" priority="3847" stopIfTrue="1">
      <formula>LEN(TRIM($W$31))=0</formula>
    </cfRule>
  </conditionalFormatting>
  <conditionalFormatting sqref="X31">
    <cfRule type="expression" dxfId="5715" priority="3848" stopIfTrue="1">
      <formula>LEN(TRIM($X$31))=0</formula>
    </cfRule>
  </conditionalFormatting>
  <conditionalFormatting sqref="Y31">
    <cfRule type="expression" dxfId="5714" priority="3849" stopIfTrue="1">
      <formula>LEN(TRIM($Y$31))=0</formula>
    </cfRule>
  </conditionalFormatting>
  <conditionalFormatting sqref="Z31">
    <cfRule type="expression" dxfId="5713" priority="3850" stopIfTrue="1">
      <formula>LEN(TRIM($Z$31))=0</formula>
    </cfRule>
  </conditionalFormatting>
  <conditionalFormatting sqref="AA31">
    <cfRule type="expression" dxfId="5712" priority="3851" stopIfTrue="1">
      <formula>LEN(TRIM($AA$31))=0</formula>
    </cfRule>
  </conditionalFormatting>
  <conditionalFormatting sqref="AB31">
    <cfRule type="expression" dxfId="5711" priority="3852" stopIfTrue="1">
      <formula>LEN(TRIM($AB$31))=0</formula>
    </cfRule>
  </conditionalFormatting>
  <conditionalFormatting sqref="AC31">
    <cfRule type="expression" dxfId="5710" priority="3853" stopIfTrue="1">
      <formula>LEN(TRIM($AC$31))=0</formula>
    </cfRule>
  </conditionalFormatting>
  <conditionalFormatting sqref="AD31">
    <cfRule type="expression" dxfId="5709" priority="3854" stopIfTrue="1">
      <formula>LEN(TRIM($AD$31))=0</formula>
    </cfRule>
  </conditionalFormatting>
  <conditionalFormatting sqref="R32">
    <cfRule type="expression" dxfId="5708" priority="3855" stopIfTrue="1">
      <formula>LEN(TRIM($R$32))=0</formula>
    </cfRule>
  </conditionalFormatting>
  <conditionalFormatting sqref="S32">
    <cfRule type="expression" dxfId="5707" priority="3856" stopIfTrue="1">
      <formula>LEN(TRIM($S$32))=0</formula>
    </cfRule>
  </conditionalFormatting>
  <conditionalFormatting sqref="T32">
    <cfRule type="expression" dxfId="5706" priority="3857" stopIfTrue="1">
      <formula>LEN(TRIM($T$32))=0</formula>
    </cfRule>
  </conditionalFormatting>
  <conditionalFormatting sqref="U32">
    <cfRule type="expression" dxfId="5705" priority="3858" stopIfTrue="1">
      <formula>LEN(TRIM($U$32))=0</formula>
    </cfRule>
  </conditionalFormatting>
  <conditionalFormatting sqref="V32">
    <cfRule type="expression" dxfId="5704" priority="3859" stopIfTrue="1">
      <formula>LEN(TRIM($V$32))=0</formula>
    </cfRule>
  </conditionalFormatting>
  <conditionalFormatting sqref="W32">
    <cfRule type="expression" dxfId="5703" priority="3860" stopIfTrue="1">
      <formula>LEN(TRIM($W$32))=0</formula>
    </cfRule>
  </conditionalFormatting>
  <conditionalFormatting sqref="X32">
    <cfRule type="expression" dxfId="5702" priority="3861" stopIfTrue="1">
      <formula>LEN(TRIM($X$32))=0</formula>
    </cfRule>
  </conditionalFormatting>
  <conditionalFormatting sqref="Y32">
    <cfRule type="expression" dxfId="5701" priority="3862" stopIfTrue="1">
      <formula>LEN(TRIM($Y$32))=0</formula>
    </cfRule>
  </conditionalFormatting>
  <conditionalFormatting sqref="Z32">
    <cfRule type="expression" dxfId="5700" priority="3863" stopIfTrue="1">
      <formula>LEN(TRIM($Z$32))=0</formula>
    </cfRule>
  </conditionalFormatting>
  <conditionalFormatting sqref="AA32">
    <cfRule type="expression" dxfId="5699" priority="3864" stopIfTrue="1">
      <formula>LEN(TRIM($AA$32))=0</formula>
    </cfRule>
  </conditionalFormatting>
  <conditionalFormatting sqref="AB32">
    <cfRule type="expression" dxfId="5698" priority="3865" stopIfTrue="1">
      <formula>LEN(TRIM($AB$32))=0</formula>
    </cfRule>
  </conditionalFormatting>
  <conditionalFormatting sqref="AC32">
    <cfRule type="expression" dxfId="5697" priority="3866" stopIfTrue="1">
      <formula>LEN(TRIM($AC$32))=0</formula>
    </cfRule>
  </conditionalFormatting>
  <conditionalFormatting sqref="AD32">
    <cfRule type="expression" dxfId="5696" priority="3867" stopIfTrue="1">
      <formula>LEN(TRIM($AD$32))=0</formula>
    </cfRule>
  </conditionalFormatting>
  <conditionalFormatting sqref="R33">
    <cfRule type="expression" dxfId="5695" priority="3868" stopIfTrue="1">
      <formula>LEN(TRIM($R$33))=0</formula>
    </cfRule>
  </conditionalFormatting>
  <conditionalFormatting sqref="S33">
    <cfRule type="expression" dxfId="5694" priority="3869" stopIfTrue="1">
      <formula>LEN(TRIM($S$33))=0</formula>
    </cfRule>
  </conditionalFormatting>
  <conditionalFormatting sqref="T33">
    <cfRule type="expression" dxfId="5693" priority="3870" stopIfTrue="1">
      <formula>LEN(TRIM($T$33))=0</formula>
    </cfRule>
  </conditionalFormatting>
  <conditionalFormatting sqref="U33">
    <cfRule type="expression" dxfId="5692" priority="3871" stopIfTrue="1">
      <formula>LEN(TRIM($U$33))=0</formula>
    </cfRule>
  </conditionalFormatting>
  <conditionalFormatting sqref="V33">
    <cfRule type="expression" dxfId="5691" priority="3872" stopIfTrue="1">
      <formula>LEN(TRIM($V$33))=0</formula>
    </cfRule>
  </conditionalFormatting>
  <conditionalFormatting sqref="W33">
    <cfRule type="expression" dxfId="5690" priority="3873" stopIfTrue="1">
      <formula>LEN(TRIM($W$33))=0</formula>
    </cfRule>
  </conditionalFormatting>
  <conditionalFormatting sqref="X33">
    <cfRule type="expression" dxfId="5689" priority="3874" stopIfTrue="1">
      <formula>LEN(TRIM($X$33))=0</formula>
    </cfRule>
  </conditionalFormatting>
  <conditionalFormatting sqref="Y33">
    <cfRule type="expression" dxfId="5688" priority="3875" stopIfTrue="1">
      <formula>LEN(TRIM($Y$33))=0</formula>
    </cfRule>
  </conditionalFormatting>
  <conditionalFormatting sqref="Z33">
    <cfRule type="expression" dxfId="5687" priority="3876" stopIfTrue="1">
      <formula>LEN(TRIM($Z$33))=0</formula>
    </cfRule>
  </conditionalFormatting>
  <conditionalFormatting sqref="AA33">
    <cfRule type="expression" dxfId="5686" priority="3877" stopIfTrue="1">
      <formula>LEN(TRIM($AA$33))=0</formula>
    </cfRule>
  </conditionalFormatting>
  <conditionalFormatting sqref="AB33">
    <cfRule type="expression" dxfId="5685" priority="3878" stopIfTrue="1">
      <formula>LEN(TRIM($AB$33))=0</formula>
    </cfRule>
  </conditionalFormatting>
  <conditionalFormatting sqref="AC33">
    <cfRule type="expression" dxfId="5684" priority="3879" stopIfTrue="1">
      <formula>LEN(TRIM($AC$33))=0</formula>
    </cfRule>
  </conditionalFormatting>
  <conditionalFormatting sqref="AD33">
    <cfRule type="expression" dxfId="5683" priority="3880" stopIfTrue="1">
      <formula>LEN(TRIM($AD$33))=0</formula>
    </cfRule>
  </conditionalFormatting>
  <conditionalFormatting sqref="R34">
    <cfRule type="expression" dxfId="5682" priority="3881" stopIfTrue="1">
      <formula>LEN(TRIM($R$34))=0</formula>
    </cfRule>
  </conditionalFormatting>
  <conditionalFormatting sqref="S34">
    <cfRule type="expression" dxfId="5681" priority="3882" stopIfTrue="1">
      <formula>LEN(TRIM($S$34))=0</formula>
    </cfRule>
  </conditionalFormatting>
  <conditionalFormatting sqref="T34">
    <cfRule type="expression" dxfId="5680" priority="3883" stopIfTrue="1">
      <formula>LEN(TRIM($T$34))=0</formula>
    </cfRule>
  </conditionalFormatting>
  <conditionalFormatting sqref="U34">
    <cfRule type="expression" dxfId="5679" priority="3884" stopIfTrue="1">
      <formula>LEN(TRIM($U$34))=0</formula>
    </cfRule>
  </conditionalFormatting>
  <conditionalFormatting sqref="V34">
    <cfRule type="expression" dxfId="5678" priority="3885" stopIfTrue="1">
      <formula>LEN(TRIM($V$34))=0</formula>
    </cfRule>
  </conditionalFormatting>
  <conditionalFormatting sqref="W34">
    <cfRule type="expression" dxfId="5677" priority="3886" stopIfTrue="1">
      <formula>LEN(TRIM($W$34))=0</formula>
    </cfRule>
  </conditionalFormatting>
  <conditionalFormatting sqref="X34">
    <cfRule type="expression" dxfId="5676" priority="3887" stopIfTrue="1">
      <formula>LEN(TRIM($X$34))=0</formula>
    </cfRule>
  </conditionalFormatting>
  <conditionalFormatting sqref="Y34">
    <cfRule type="expression" dxfId="5675" priority="3888" stopIfTrue="1">
      <formula>LEN(TRIM($Y$34))=0</formula>
    </cfRule>
  </conditionalFormatting>
  <conditionalFormatting sqref="Z34">
    <cfRule type="expression" dxfId="5674" priority="3889" stopIfTrue="1">
      <formula>LEN(TRIM($Z$34))=0</formula>
    </cfRule>
  </conditionalFormatting>
  <conditionalFormatting sqref="AA34">
    <cfRule type="expression" dxfId="5673" priority="3890" stopIfTrue="1">
      <formula>LEN(TRIM($AA$34))=0</formula>
    </cfRule>
  </conditionalFormatting>
  <conditionalFormatting sqref="AB34">
    <cfRule type="expression" dxfId="5672" priority="3891" stopIfTrue="1">
      <formula>LEN(TRIM($AB$34))=0</formula>
    </cfRule>
  </conditionalFormatting>
  <conditionalFormatting sqref="AC34">
    <cfRule type="expression" dxfId="5671" priority="3892" stopIfTrue="1">
      <formula>LEN(TRIM($AC$34))=0</formula>
    </cfRule>
  </conditionalFormatting>
  <conditionalFormatting sqref="AD34">
    <cfRule type="expression" dxfId="5670" priority="3893" stopIfTrue="1">
      <formula>LEN(TRIM($AD$34))=0</formula>
    </cfRule>
  </conditionalFormatting>
  <conditionalFormatting sqref="AF31">
    <cfRule type="expression" dxfId="5669" priority="3894" stopIfTrue="1">
      <formula>LEN(TRIM($AF$31))=0</formula>
    </cfRule>
  </conditionalFormatting>
  <conditionalFormatting sqref="AG31">
    <cfRule type="expression" dxfId="5668" priority="3895" stopIfTrue="1">
      <formula>LEN(TRIM($AG$31))=0</formula>
    </cfRule>
  </conditionalFormatting>
  <conditionalFormatting sqref="AH31">
    <cfRule type="expression" dxfId="5667" priority="3896" stopIfTrue="1">
      <formula>LEN(TRIM($AH$31))=0</formula>
    </cfRule>
  </conditionalFormatting>
  <conditionalFormatting sqref="AI31">
    <cfRule type="expression" dxfId="5666" priority="3897" stopIfTrue="1">
      <formula>LEN(TRIM($AI$31))=0</formula>
    </cfRule>
  </conditionalFormatting>
  <conditionalFormatting sqref="AJ31">
    <cfRule type="expression" dxfId="5665" priority="3898" stopIfTrue="1">
      <formula>LEN(TRIM($AJ$31))=0</formula>
    </cfRule>
  </conditionalFormatting>
  <conditionalFormatting sqref="AK31">
    <cfRule type="expression" dxfId="5664" priority="3899" stopIfTrue="1">
      <formula>LEN(TRIM($AK$31))=0</formula>
    </cfRule>
  </conditionalFormatting>
  <conditionalFormatting sqref="AL31">
    <cfRule type="expression" dxfId="5663" priority="3900" stopIfTrue="1">
      <formula>LEN(TRIM($AL$31))=0</formula>
    </cfRule>
  </conditionalFormatting>
  <conditionalFormatting sqref="AM31">
    <cfRule type="expression" dxfId="5662" priority="3901" stopIfTrue="1">
      <formula>LEN(TRIM($AM$31))=0</formula>
    </cfRule>
  </conditionalFormatting>
  <conditionalFormatting sqref="AN31">
    <cfRule type="expression" dxfId="5661" priority="3902" stopIfTrue="1">
      <formula>LEN(TRIM($AN$31))=0</formula>
    </cfRule>
  </conditionalFormatting>
  <conditionalFormatting sqref="AO31">
    <cfRule type="expression" dxfId="5660" priority="3903" stopIfTrue="1">
      <formula>LEN(TRIM($AO$31))=0</formula>
    </cfRule>
  </conditionalFormatting>
  <conditionalFormatting sqref="AP31">
    <cfRule type="expression" dxfId="5659" priority="3904" stopIfTrue="1">
      <formula>LEN(TRIM($AP$31))=0</formula>
    </cfRule>
  </conditionalFormatting>
  <conditionalFormatting sqref="AQ31">
    <cfRule type="expression" dxfId="5658" priority="3905" stopIfTrue="1">
      <formula>LEN(TRIM($AQ$31))=0</formula>
    </cfRule>
  </conditionalFormatting>
  <conditionalFormatting sqref="AR31">
    <cfRule type="expression" dxfId="5657" priority="3906" stopIfTrue="1">
      <formula>LEN(TRIM($AR$31))=0</formula>
    </cfRule>
  </conditionalFormatting>
  <conditionalFormatting sqref="AF32">
    <cfRule type="expression" dxfId="5656" priority="3907" stopIfTrue="1">
      <formula>LEN(TRIM($AF$32))=0</formula>
    </cfRule>
  </conditionalFormatting>
  <conditionalFormatting sqref="AG32">
    <cfRule type="expression" dxfId="5655" priority="3908" stopIfTrue="1">
      <formula>LEN(TRIM($AG$32))=0</formula>
    </cfRule>
  </conditionalFormatting>
  <conditionalFormatting sqref="AH32">
    <cfRule type="expression" dxfId="5654" priority="3909" stopIfTrue="1">
      <formula>LEN(TRIM($AH$32))=0</formula>
    </cfRule>
  </conditionalFormatting>
  <conditionalFormatting sqref="AI32">
    <cfRule type="expression" dxfId="5653" priority="3910" stopIfTrue="1">
      <formula>LEN(TRIM($AI$32))=0</formula>
    </cfRule>
  </conditionalFormatting>
  <conditionalFormatting sqref="AJ32">
    <cfRule type="expression" dxfId="5652" priority="3911" stopIfTrue="1">
      <formula>LEN(TRIM($AJ$32))=0</formula>
    </cfRule>
  </conditionalFormatting>
  <conditionalFormatting sqref="AK32">
    <cfRule type="expression" dxfId="5651" priority="3912" stopIfTrue="1">
      <formula>LEN(TRIM($AK$32))=0</formula>
    </cfRule>
  </conditionalFormatting>
  <conditionalFormatting sqref="AL32">
    <cfRule type="expression" dxfId="5650" priority="3913" stopIfTrue="1">
      <formula>LEN(TRIM($AL$32))=0</formula>
    </cfRule>
  </conditionalFormatting>
  <conditionalFormatting sqref="AM32">
    <cfRule type="expression" dxfId="5649" priority="3914" stopIfTrue="1">
      <formula>LEN(TRIM($AM$32))=0</formula>
    </cfRule>
  </conditionalFormatting>
  <conditionalFormatting sqref="AN32">
    <cfRule type="expression" dxfId="5648" priority="3915" stopIfTrue="1">
      <formula>LEN(TRIM($AN$32))=0</formula>
    </cfRule>
  </conditionalFormatting>
  <conditionalFormatting sqref="AO32">
    <cfRule type="expression" dxfId="5647" priority="3916" stopIfTrue="1">
      <formula>LEN(TRIM($AO$32))=0</formula>
    </cfRule>
  </conditionalFormatting>
  <conditionalFormatting sqref="AP32">
    <cfRule type="expression" dxfId="5646" priority="3917" stopIfTrue="1">
      <formula>LEN(TRIM($AP$32))=0</formula>
    </cfRule>
  </conditionalFormatting>
  <conditionalFormatting sqref="AQ32">
    <cfRule type="expression" dxfId="5645" priority="3918" stopIfTrue="1">
      <formula>LEN(TRIM($AQ$32))=0</formula>
    </cfRule>
  </conditionalFormatting>
  <conditionalFormatting sqref="AR32">
    <cfRule type="expression" dxfId="5644" priority="3919" stopIfTrue="1">
      <formula>LEN(TRIM($AR$32))=0</formula>
    </cfRule>
  </conditionalFormatting>
  <conditionalFormatting sqref="AF33">
    <cfRule type="expression" dxfId="5643" priority="3920" stopIfTrue="1">
      <formula>LEN(TRIM($AF$33))=0</formula>
    </cfRule>
  </conditionalFormatting>
  <conditionalFormatting sqref="AG33">
    <cfRule type="expression" dxfId="5642" priority="3921" stopIfTrue="1">
      <formula>LEN(TRIM($AG$33))=0</formula>
    </cfRule>
  </conditionalFormatting>
  <conditionalFormatting sqref="AH33">
    <cfRule type="expression" dxfId="5641" priority="3922" stopIfTrue="1">
      <formula>LEN(TRIM($AH$33))=0</formula>
    </cfRule>
  </conditionalFormatting>
  <conditionalFormatting sqref="AI33">
    <cfRule type="expression" dxfId="5640" priority="3923" stopIfTrue="1">
      <formula>LEN(TRIM($AI$33))=0</formula>
    </cfRule>
  </conditionalFormatting>
  <conditionalFormatting sqref="AJ33">
    <cfRule type="expression" dxfId="5639" priority="3924" stopIfTrue="1">
      <formula>LEN(TRIM($AJ$33))=0</formula>
    </cfRule>
  </conditionalFormatting>
  <conditionalFormatting sqref="AK33">
    <cfRule type="expression" dxfId="5638" priority="3925" stopIfTrue="1">
      <formula>LEN(TRIM($AK$33))=0</formula>
    </cfRule>
  </conditionalFormatting>
  <conditionalFormatting sqref="AL33">
    <cfRule type="expression" dxfId="5637" priority="3926" stopIfTrue="1">
      <formula>LEN(TRIM($AL$33))=0</formula>
    </cfRule>
  </conditionalFormatting>
  <conditionalFormatting sqref="AM33">
    <cfRule type="expression" dxfId="5636" priority="3927" stopIfTrue="1">
      <formula>LEN(TRIM($AM$33))=0</formula>
    </cfRule>
  </conditionalFormatting>
  <conditionalFormatting sqref="AN33">
    <cfRule type="expression" dxfId="5635" priority="3928" stopIfTrue="1">
      <formula>LEN(TRIM($AN$33))=0</formula>
    </cfRule>
  </conditionalFormatting>
  <conditionalFormatting sqref="AO33">
    <cfRule type="expression" dxfId="5634" priority="3929" stopIfTrue="1">
      <formula>LEN(TRIM($AO$33))=0</formula>
    </cfRule>
  </conditionalFormatting>
  <conditionalFormatting sqref="AP33">
    <cfRule type="expression" dxfId="5633" priority="3930" stopIfTrue="1">
      <formula>LEN(TRIM($AP$33))=0</formula>
    </cfRule>
  </conditionalFormatting>
  <conditionalFormatting sqref="AQ33">
    <cfRule type="expression" dxfId="5632" priority="3931" stopIfTrue="1">
      <formula>LEN(TRIM($AQ$33))=0</formula>
    </cfRule>
  </conditionalFormatting>
  <conditionalFormatting sqref="AR33">
    <cfRule type="expression" dxfId="5631" priority="3932" stopIfTrue="1">
      <formula>LEN(TRIM($AR$33))=0</formula>
    </cfRule>
  </conditionalFormatting>
  <conditionalFormatting sqref="AF34">
    <cfRule type="expression" dxfId="5630" priority="3933" stopIfTrue="1">
      <formula>LEN(TRIM($AF$34))=0</formula>
    </cfRule>
  </conditionalFormatting>
  <conditionalFormatting sqref="AG34">
    <cfRule type="expression" dxfId="5629" priority="3934" stopIfTrue="1">
      <formula>LEN(TRIM($AG$34))=0</formula>
    </cfRule>
  </conditionalFormatting>
  <conditionalFormatting sqref="AH34">
    <cfRule type="expression" dxfId="5628" priority="3935" stopIfTrue="1">
      <formula>LEN(TRIM($AH$34))=0</formula>
    </cfRule>
  </conditionalFormatting>
  <conditionalFormatting sqref="AI34">
    <cfRule type="expression" dxfId="5627" priority="3936" stopIfTrue="1">
      <formula>LEN(TRIM($AI$34))=0</formula>
    </cfRule>
  </conditionalFormatting>
  <conditionalFormatting sqref="AJ34">
    <cfRule type="expression" dxfId="5626" priority="3937" stopIfTrue="1">
      <formula>LEN(TRIM($AJ$34))=0</formula>
    </cfRule>
  </conditionalFormatting>
  <conditionalFormatting sqref="AK34">
    <cfRule type="expression" dxfId="5625" priority="3938" stopIfTrue="1">
      <formula>LEN(TRIM($AK$34))=0</formula>
    </cfRule>
  </conditionalFormatting>
  <conditionalFormatting sqref="AL34">
    <cfRule type="expression" dxfId="5624" priority="3939" stopIfTrue="1">
      <formula>LEN(TRIM($AL$34))=0</formula>
    </cfRule>
  </conditionalFormatting>
  <conditionalFormatting sqref="AM34">
    <cfRule type="expression" dxfId="5623" priority="3940" stopIfTrue="1">
      <formula>LEN(TRIM($AM$34))=0</formula>
    </cfRule>
  </conditionalFormatting>
  <conditionalFormatting sqref="AN34">
    <cfRule type="expression" dxfId="5622" priority="3941" stopIfTrue="1">
      <formula>LEN(TRIM($AN$34))=0</formula>
    </cfRule>
  </conditionalFormatting>
  <conditionalFormatting sqref="AO34">
    <cfRule type="expression" dxfId="5621" priority="3942" stopIfTrue="1">
      <formula>LEN(TRIM($AO$34))=0</formula>
    </cfRule>
  </conditionalFormatting>
  <conditionalFormatting sqref="AP34">
    <cfRule type="expression" dxfId="5620" priority="3943" stopIfTrue="1">
      <formula>LEN(TRIM($AP$34))=0</formula>
    </cfRule>
  </conditionalFormatting>
  <conditionalFormatting sqref="AQ34">
    <cfRule type="expression" dxfId="5619" priority="3944" stopIfTrue="1">
      <formula>LEN(TRIM($AQ$34))=0</formula>
    </cfRule>
  </conditionalFormatting>
  <conditionalFormatting sqref="AR34">
    <cfRule type="expression" dxfId="5618" priority="3945" stopIfTrue="1">
      <formula>LEN(TRIM($AR$34))=0</formula>
    </cfRule>
  </conditionalFormatting>
  <conditionalFormatting sqref="AT31">
    <cfRule type="expression" dxfId="5617" priority="3946" stopIfTrue="1">
      <formula>LEN(TRIM($AT$31))=0</formula>
    </cfRule>
  </conditionalFormatting>
  <conditionalFormatting sqref="AU31">
    <cfRule type="expression" dxfId="5616" priority="3947" stopIfTrue="1">
      <formula>LEN(TRIM($AU$31))=0</formula>
    </cfRule>
  </conditionalFormatting>
  <conditionalFormatting sqref="AT32">
    <cfRule type="expression" dxfId="5615" priority="3948" stopIfTrue="1">
      <formula>LEN(TRIM($AT$32))=0</formula>
    </cfRule>
  </conditionalFormatting>
  <conditionalFormatting sqref="AU32">
    <cfRule type="expression" dxfId="5614" priority="3949" stopIfTrue="1">
      <formula>LEN(TRIM($AU$32))=0</formula>
    </cfRule>
  </conditionalFormatting>
  <conditionalFormatting sqref="AT33">
    <cfRule type="expression" dxfId="5613" priority="3950" stopIfTrue="1">
      <formula>LEN(TRIM($AT$33))=0</formula>
    </cfRule>
  </conditionalFormatting>
  <conditionalFormatting sqref="AU33">
    <cfRule type="expression" dxfId="5612" priority="3951" stopIfTrue="1">
      <formula>LEN(TRIM($AU$33))=0</formula>
    </cfRule>
  </conditionalFormatting>
  <conditionalFormatting sqref="AT34">
    <cfRule type="expression" dxfId="5611" priority="3952" stopIfTrue="1">
      <formula>LEN(TRIM($AT$34))=0</formula>
    </cfRule>
  </conditionalFormatting>
  <conditionalFormatting sqref="AU34">
    <cfRule type="expression" dxfId="5610" priority="3953" stopIfTrue="1">
      <formula>LEN(TRIM($AU$34))=0</formula>
    </cfRule>
  </conditionalFormatting>
  <conditionalFormatting sqref="T35">
    <cfRule type="expression" dxfId="5609" priority="3954" stopIfTrue="1">
      <formula>LEN(TRIM($T$35))=0</formula>
    </cfRule>
  </conditionalFormatting>
  <conditionalFormatting sqref="U35">
    <cfRule type="expression" dxfId="5608" priority="3955" stopIfTrue="1">
      <formula>LEN(TRIM($U$35))=0</formula>
    </cfRule>
  </conditionalFormatting>
  <conditionalFormatting sqref="V35">
    <cfRule type="expression" dxfId="5607" priority="3956" stopIfTrue="1">
      <formula>LEN(TRIM($V$35))=0</formula>
    </cfRule>
  </conditionalFormatting>
  <conditionalFormatting sqref="W35">
    <cfRule type="expression" dxfId="5606" priority="3957" stopIfTrue="1">
      <formula>LEN(TRIM($W$35))=0</formula>
    </cfRule>
  </conditionalFormatting>
  <conditionalFormatting sqref="X35">
    <cfRule type="expression" dxfId="5605" priority="3958" stopIfTrue="1">
      <formula>LEN(TRIM($X$35))=0</formula>
    </cfRule>
  </conditionalFormatting>
  <conditionalFormatting sqref="Y35">
    <cfRule type="expression" dxfId="5604" priority="3959" stopIfTrue="1">
      <formula>LEN(TRIM($Y$35))=0</formula>
    </cfRule>
  </conditionalFormatting>
  <conditionalFormatting sqref="Z35">
    <cfRule type="expression" dxfId="5603" priority="3960" stopIfTrue="1">
      <formula>LEN(TRIM($Z$35))=0</formula>
    </cfRule>
  </conditionalFormatting>
  <conditionalFormatting sqref="AA35">
    <cfRule type="expression" dxfId="5602" priority="3961" stopIfTrue="1">
      <formula>LEN(TRIM($AA$35))=0</formula>
    </cfRule>
  </conditionalFormatting>
  <conditionalFormatting sqref="AB35">
    <cfRule type="expression" dxfId="5601" priority="3962" stopIfTrue="1">
      <formula>LEN(TRIM($AB$35))=0</formula>
    </cfRule>
  </conditionalFormatting>
  <conditionalFormatting sqref="AC35">
    <cfRule type="expression" dxfId="5600" priority="3963" stopIfTrue="1">
      <formula>LEN(TRIM($AC$35))=0</formula>
    </cfRule>
  </conditionalFormatting>
  <conditionalFormatting sqref="AD35">
    <cfRule type="expression" dxfId="5599" priority="3964" stopIfTrue="1">
      <formula>LEN(TRIM($AD$35))=0</formula>
    </cfRule>
  </conditionalFormatting>
  <conditionalFormatting sqref="AF35">
    <cfRule type="expression" dxfId="5598" priority="3965" stopIfTrue="1">
      <formula>LEN(TRIM($AF$35))=0</formula>
    </cfRule>
  </conditionalFormatting>
  <conditionalFormatting sqref="AG35">
    <cfRule type="expression" dxfId="5597" priority="3966" stopIfTrue="1">
      <formula>LEN(TRIM($AG$35))=0</formula>
    </cfRule>
  </conditionalFormatting>
  <conditionalFormatting sqref="F37">
    <cfRule type="expression" dxfId="5596" priority="3967" stopIfTrue="1">
      <formula>LEN(TRIM($F$37))=0</formula>
    </cfRule>
  </conditionalFormatting>
  <conditionalFormatting sqref="G37">
    <cfRule type="expression" dxfId="5595" priority="3968" stopIfTrue="1">
      <formula>LEN(TRIM($G$37))=0</formula>
    </cfRule>
  </conditionalFormatting>
  <conditionalFormatting sqref="H37">
    <cfRule type="expression" dxfId="5594" priority="3969" stopIfTrue="1">
      <formula>LEN(TRIM($H$37))=0</formula>
    </cfRule>
  </conditionalFormatting>
  <conditionalFormatting sqref="I37">
    <cfRule type="expression" dxfId="5593" priority="3970" stopIfTrue="1">
      <formula>LEN(TRIM($I$37))=0</formula>
    </cfRule>
  </conditionalFormatting>
  <conditionalFormatting sqref="J37">
    <cfRule type="expression" dxfId="5592" priority="3971" stopIfTrue="1">
      <formula>LEN(TRIM($J$37))=0</formula>
    </cfRule>
  </conditionalFormatting>
  <conditionalFormatting sqref="K37">
    <cfRule type="expression" dxfId="5591" priority="3972" stopIfTrue="1">
      <formula>LEN(TRIM($K$37))=0</formula>
    </cfRule>
  </conditionalFormatting>
  <conditionalFormatting sqref="L37">
    <cfRule type="expression" dxfId="5590" priority="3973" stopIfTrue="1">
      <formula>LEN(TRIM($L$37))=0</formula>
    </cfRule>
  </conditionalFormatting>
  <conditionalFormatting sqref="M37">
    <cfRule type="expression" dxfId="5589" priority="3974" stopIfTrue="1">
      <formula>LEN(TRIM($M$37))=0</formula>
    </cfRule>
  </conditionalFormatting>
  <conditionalFormatting sqref="N37">
    <cfRule type="expression" dxfId="5588" priority="3975" stopIfTrue="1">
      <formula>LEN(TRIM($N$37))=0</formula>
    </cfRule>
  </conditionalFormatting>
  <conditionalFormatting sqref="O37">
    <cfRule type="expression" dxfId="5587" priority="3976" stopIfTrue="1">
      <formula>LEN(TRIM($O$37))=0</formula>
    </cfRule>
  </conditionalFormatting>
  <conditionalFormatting sqref="P37">
    <cfRule type="expression" dxfId="5586" priority="3977" stopIfTrue="1">
      <formula>LEN(TRIM($P$37))=0</formula>
    </cfRule>
  </conditionalFormatting>
  <conditionalFormatting sqref="F38">
    <cfRule type="expression" dxfId="5585" priority="3978" stopIfTrue="1">
      <formula>LEN(TRIM($F$38))=0</formula>
    </cfRule>
  </conditionalFormatting>
  <conditionalFormatting sqref="G38">
    <cfRule type="expression" dxfId="5584" priority="3979" stopIfTrue="1">
      <formula>LEN(TRIM($G$38))=0</formula>
    </cfRule>
  </conditionalFormatting>
  <conditionalFormatting sqref="H38">
    <cfRule type="expression" dxfId="5583" priority="3980" stopIfTrue="1">
      <formula>LEN(TRIM($H$38))=0</formula>
    </cfRule>
  </conditionalFormatting>
  <conditionalFormatting sqref="I38">
    <cfRule type="expression" dxfId="5582" priority="3981" stopIfTrue="1">
      <formula>LEN(TRIM($I$38))=0</formula>
    </cfRule>
  </conditionalFormatting>
  <conditionalFormatting sqref="J38">
    <cfRule type="expression" dxfId="5581" priority="3982" stopIfTrue="1">
      <formula>LEN(TRIM($J$38))=0</formula>
    </cfRule>
  </conditionalFormatting>
  <conditionalFormatting sqref="K38">
    <cfRule type="expression" dxfId="5580" priority="3983" stopIfTrue="1">
      <formula>LEN(TRIM($K$38))=0</formula>
    </cfRule>
  </conditionalFormatting>
  <conditionalFormatting sqref="L38">
    <cfRule type="expression" dxfId="5579" priority="3984" stopIfTrue="1">
      <formula>LEN(TRIM($L$38))=0</formula>
    </cfRule>
  </conditionalFormatting>
  <conditionalFormatting sqref="M38">
    <cfRule type="expression" dxfId="5578" priority="3985" stopIfTrue="1">
      <formula>LEN(TRIM($M$38))=0</formula>
    </cfRule>
  </conditionalFormatting>
  <conditionalFormatting sqref="N38">
    <cfRule type="expression" dxfId="5577" priority="3986" stopIfTrue="1">
      <formula>LEN(TRIM($N$38))=0</formula>
    </cfRule>
  </conditionalFormatting>
  <conditionalFormatting sqref="O38">
    <cfRule type="expression" dxfId="5576" priority="3987" stopIfTrue="1">
      <formula>LEN(TRIM($O$38))=0</formula>
    </cfRule>
  </conditionalFormatting>
  <conditionalFormatting sqref="P38">
    <cfRule type="expression" dxfId="5575" priority="3988" stopIfTrue="1">
      <formula>LEN(TRIM($P$38))=0</formula>
    </cfRule>
  </conditionalFormatting>
  <conditionalFormatting sqref="R37">
    <cfRule type="expression" dxfId="5574" priority="3989" stopIfTrue="1">
      <formula>LEN(TRIM($R$37))=0</formula>
    </cfRule>
  </conditionalFormatting>
  <conditionalFormatting sqref="S37">
    <cfRule type="expression" dxfId="5573" priority="3990" stopIfTrue="1">
      <formula>LEN(TRIM($S$37))=0</formula>
    </cfRule>
  </conditionalFormatting>
  <conditionalFormatting sqref="T37">
    <cfRule type="expression" dxfId="5572" priority="3991" stopIfTrue="1">
      <formula>LEN(TRIM($T$37))=0</formula>
    </cfRule>
  </conditionalFormatting>
  <conditionalFormatting sqref="U37">
    <cfRule type="expression" dxfId="5571" priority="3992" stopIfTrue="1">
      <formula>LEN(TRIM($U$37))=0</formula>
    </cfRule>
  </conditionalFormatting>
  <conditionalFormatting sqref="V37">
    <cfRule type="expression" dxfId="5570" priority="3993" stopIfTrue="1">
      <formula>LEN(TRIM($V$37))=0</formula>
    </cfRule>
  </conditionalFormatting>
  <conditionalFormatting sqref="W37">
    <cfRule type="expression" dxfId="5569" priority="3994" stopIfTrue="1">
      <formula>LEN(TRIM($W$37))=0</formula>
    </cfRule>
  </conditionalFormatting>
  <conditionalFormatting sqref="X37">
    <cfRule type="expression" dxfId="5568" priority="3995" stopIfTrue="1">
      <formula>LEN(TRIM($X$37))=0</formula>
    </cfRule>
  </conditionalFormatting>
  <conditionalFormatting sqref="Y37">
    <cfRule type="expression" dxfId="5567" priority="3996" stopIfTrue="1">
      <formula>LEN(TRIM($Y$37))=0</formula>
    </cfRule>
  </conditionalFormatting>
  <conditionalFormatting sqref="Z37">
    <cfRule type="expression" dxfId="5566" priority="3997" stopIfTrue="1">
      <formula>LEN(TRIM($Z$37))=0</formula>
    </cfRule>
  </conditionalFormatting>
  <conditionalFormatting sqref="AA37">
    <cfRule type="expression" dxfId="5565" priority="3998" stopIfTrue="1">
      <formula>LEN(TRIM($AA$37))=0</formula>
    </cfRule>
  </conditionalFormatting>
  <conditionalFormatting sqref="AB37">
    <cfRule type="expression" dxfId="5564" priority="3999" stopIfTrue="1">
      <formula>LEN(TRIM($AB$37))=0</formula>
    </cfRule>
  </conditionalFormatting>
  <conditionalFormatting sqref="AC37">
    <cfRule type="expression" dxfId="5563" priority="4000" stopIfTrue="1">
      <formula>LEN(TRIM($AC$37))=0</formula>
    </cfRule>
  </conditionalFormatting>
  <conditionalFormatting sqref="AD37">
    <cfRule type="expression" dxfId="5562" priority="4001" stopIfTrue="1">
      <formula>LEN(TRIM($AD$37))=0</formula>
    </cfRule>
  </conditionalFormatting>
  <conditionalFormatting sqref="R38">
    <cfRule type="expression" dxfId="5561" priority="4002" stopIfTrue="1">
      <formula>LEN(TRIM($R$38))=0</formula>
    </cfRule>
  </conditionalFormatting>
  <conditionalFormatting sqref="S38">
    <cfRule type="expression" dxfId="5560" priority="4003" stopIfTrue="1">
      <formula>LEN(TRIM($S$38))=0</formula>
    </cfRule>
  </conditionalFormatting>
  <conditionalFormatting sqref="T38">
    <cfRule type="expression" dxfId="5559" priority="4004" stopIfTrue="1">
      <formula>LEN(TRIM($T$38))=0</formula>
    </cfRule>
  </conditionalFormatting>
  <conditionalFormatting sqref="U38">
    <cfRule type="expression" dxfId="5558" priority="4005" stopIfTrue="1">
      <formula>LEN(TRIM($U$38))=0</formula>
    </cfRule>
  </conditionalFormatting>
  <conditionalFormatting sqref="V38">
    <cfRule type="expression" dxfId="5557" priority="4006" stopIfTrue="1">
      <formula>LEN(TRIM($V$38))=0</formula>
    </cfRule>
  </conditionalFormatting>
  <conditionalFormatting sqref="W38">
    <cfRule type="expression" dxfId="5556" priority="4007" stopIfTrue="1">
      <formula>LEN(TRIM($W$38))=0</formula>
    </cfRule>
  </conditionalFormatting>
  <conditionalFormatting sqref="X38">
    <cfRule type="expression" dxfId="5555" priority="4008" stopIfTrue="1">
      <formula>LEN(TRIM($X$38))=0</formula>
    </cfRule>
  </conditionalFormatting>
  <conditionalFormatting sqref="Y38">
    <cfRule type="expression" dxfId="5554" priority="4009" stopIfTrue="1">
      <formula>LEN(TRIM($Y$38))=0</formula>
    </cfRule>
  </conditionalFormatting>
  <conditionalFormatting sqref="Z38">
    <cfRule type="expression" dxfId="5553" priority="4010" stopIfTrue="1">
      <formula>LEN(TRIM($Z$38))=0</formula>
    </cfRule>
  </conditionalFormatting>
  <conditionalFormatting sqref="AA38">
    <cfRule type="expression" dxfId="5552" priority="4011" stopIfTrue="1">
      <formula>LEN(TRIM($AA$38))=0</formula>
    </cfRule>
  </conditionalFormatting>
  <conditionalFormatting sqref="AB38">
    <cfRule type="expression" dxfId="5551" priority="4012" stopIfTrue="1">
      <formula>LEN(TRIM($AB$38))=0</formula>
    </cfRule>
  </conditionalFormatting>
  <conditionalFormatting sqref="AC38">
    <cfRule type="expression" dxfId="5550" priority="4013" stopIfTrue="1">
      <formula>LEN(TRIM($AC$38))=0</formula>
    </cfRule>
  </conditionalFormatting>
  <conditionalFormatting sqref="AD38">
    <cfRule type="expression" dxfId="5549" priority="4014" stopIfTrue="1">
      <formula>LEN(TRIM($AD$38))=0</formula>
    </cfRule>
  </conditionalFormatting>
  <conditionalFormatting sqref="AF37">
    <cfRule type="expression" dxfId="5548" priority="4015" stopIfTrue="1">
      <formula>LEN(TRIM($AF$37))=0</formula>
    </cfRule>
  </conditionalFormatting>
  <conditionalFormatting sqref="AG37">
    <cfRule type="expression" dxfId="5547" priority="4016" stopIfTrue="1">
      <formula>LEN(TRIM($AG$37))=0</formula>
    </cfRule>
  </conditionalFormatting>
  <conditionalFormatting sqref="AH37">
    <cfRule type="expression" dxfId="5546" priority="4017" stopIfTrue="1">
      <formula>LEN(TRIM($AH$37))=0</formula>
    </cfRule>
  </conditionalFormatting>
  <conditionalFormatting sqref="AI37">
    <cfRule type="expression" dxfId="5545" priority="4018" stopIfTrue="1">
      <formula>LEN(TRIM($AI$37))=0</formula>
    </cfRule>
  </conditionalFormatting>
  <conditionalFormatting sqref="AJ37">
    <cfRule type="expression" dxfId="5544" priority="4019" stopIfTrue="1">
      <formula>LEN(TRIM($AJ$37))=0</formula>
    </cfRule>
  </conditionalFormatting>
  <conditionalFormatting sqref="AK37">
    <cfRule type="expression" dxfId="5543" priority="4020" stopIfTrue="1">
      <formula>LEN(TRIM($AK$37))=0</formula>
    </cfRule>
  </conditionalFormatting>
  <conditionalFormatting sqref="AL37">
    <cfRule type="expression" dxfId="5542" priority="4021" stopIfTrue="1">
      <formula>LEN(TRIM($AL$37))=0</formula>
    </cfRule>
  </conditionalFormatting>
  <conditionalFormatting sqref="AM37">
    <cfRule type="expression" dxfId="5541" priority="4022" stopIfTrue="1">
      <formula>LEN(TRIM($AM$37))=0</formula>
    </cfRule>
  </conditionalFormatting>
  <conditionalFormatting sqref="AN37">
    <cfRule type="expression" dxfId="5540" priority="4023" stopIfTrue="1">
      <formula>LEN(TRIM($AN$37))=0</formula>
    </cfRule>
  </conditionalFormatting>
  <conditionalFormatting sqref="AO37">
    <cfRule type="expression" dxfId="5539" priority="4024" stopIfTrue="1">
      <formula>LEN(TRIM($AO$37))=0</formula>
    </cfRule>
  </conditionalFormatting>
  <conditionalFormatting sqref="AP37">
    <cfRule type="expression" dxfId="5538" priority="4025" stopIfTrue="1">
      <formula>LEN(TRIM($AP$37))=0</formula>
    </cfRule>
  </conditionalFormatting>
  <conditionalFormatting sqref="AQ37">
    <cfRule type="expression" dxfId="5537" priority="4026" stopIfTrue="1">
      <formula>LEN(TRIM($AQ$37))=0</formula>
    </cfRule>
  </conditionalFormatting>
  <conditionalFormatting sqref="AR37">
    <cfRule type="expression" dxfId="5536" priority="4027" stopIfTrue="1">
      <formula>LEN(TRIM($AR$37))=0</formula>
    </cfRule>
  </conditionalFormatting>
  <conditionalFormatting sqref="AF38">
    <cfRule type="expression" dxfId="5535" priority="4028" stopIfTrue="1">
      <formula>LEN(TRIM($AF$38))=0</formula>
    </cfRule>
  </conditionalFormatting>
  <conditionalFormatting sqref="AG38">
    <cfRule type="expression" dxfId="5534" priority="4029" stopIfTrue="1">
      <formula>LEN(TRIM($AG$38))=0</formula>
    </cfRule>
  </conditionalFormatting>
  <conditionalFormatting sqref="AH38">
    <cfRule type="expression" dxfId="5533" priority="4030" stopIfTrue="1">
      <formula>LEN(TRIM($AH$38))=0</formula>
    </cfRule>
  </conditionalFormatting>
  <conditionalFormatting sqref="AI38">
    <cfRule type="expression" dxfId="5532" priority="4031" stopIfTrue="1">
      <formula>LEN(TRIM($AI$38))=0</formula>
    </cfRule>
  </conditionalFormatting>
  <conditionalFormatting sqref="AJ38">
    <cfRule type="expression" dxfId="5531" priority="4032" stopIfTrue="1">
      <formula>LEN(TRIM($AJ$38))=0</formula>
    </cfRule>
  </conditionalFormatting>
  <conditionalFormatting sqref="AK38">
    <cfRule type="expression" dxfId="5530" priority="4033" stopIfTrue="1">
      <formula>LEN(TRIM($AK$38))=0</formula>
    </cfRule>
  </conditionalFormatting>
  <conditionalFormatting sqref="AL38">
    <cfRule type="expression" dxfId="5529" priority="4034" stopIfTrue="1">
      <formula>LEN(TRIM($AL$38))=0</formula>
    </cfRule>
  </conditionalFormatting>
  <conditionalFormatting sqref="AM38">
    <cfRule type="expression" dxfId="5528" priority="4035" stopIfTrue="1">
      <formula>LEN(TRIM($AM$38))=0</formula>
    </cfRule>
  </conditionalFormatting>
  <conditionalFormatting sqref="AN38">
    <cfRule type="expression" dxfId="5527" priority="4036" stopIfTrue="1">
      <formula>LEN(TRIM($AN$38))=0</formula>
    </cfRule>
  </conditionalFormatting>
  <conditionalFormatting sqref="AO38">
    <cfRule type="expression" dxfId="5526" priority="4037" stopIfTrue="1">
      <formula>LEN(TRIM($AO$38))=0</formula>
    </cfRule>
  </conditionalFormatting>
  <conditionalFormatting sqref="AP38">
    <cfRule type="expression" dxfId="5525" priority="4038" stopIfTrue="1">
      <formula>LEN(TRIM($AP$38))=0</formula>
    </cfRule>
  </conditionalFormatting>
  <conditionalFormatting sqref="AQ38">
    <cfRule type="expression" dxfId="5524" priority="4039" stopIfTrue="1">
      <formula>LEN(TRIM($AQ$38))=0</formula>
    </cfRule>
  </conditionalFormatting>
  <conditionalFormatting sqref="AR38">
    <cfRule type="expression" dxfId="5523" priority="4040" stopIfTrue="1">
      <formula>LEN(TRIM($AR$38))=0</formula>
    </cfRule>
  </conditionalFormatting>
  <conditionalFormatting sqref="AT37">
    <cfRule type="expression" dxfId="5522" priority="4041" stopIfTrue="1">
      <formula>LEN(TRIM($AT$37))=0</formula>
    </cfRule>
  </conditionalFormatting>
  <conditionalFormatting sqref="AU37">
    <cfRule type="expression" dxfId="5521" priority="4042" stopIfTrue="1">
      <formula>LEN(TRIM($AU$37))=0</formula>
    </cfRule>
  </conditionalFormatting>
  <conditionalFormatting sqref="AT38">
    <cfRule type="expression" dxfId="5520" priority="4043" stopIfTrue="1">
      <formula>LEN(TRIM($AT$38))=0</formula>
    </cfRule>
  </conditionalFormatting>
  <conditionalFormatting sqref="AU38">
    <cfRule type="expression" dxfId="5519" priority="4044" stopIfTrue="1">
      <formula>LEN(TRIM($AU$38))=0</formula>
    </cfRule>
  </conditionalFormatting>
  <conditionalFormatting sqref="F40">
    <cfRule type="expression" dxfId="5518" priority="4045" stopIfTrue="1">
      <formula>LEN(TRIM($F$40))=0</formula>
    </cfRule>
  </conditionalFormatting>
  <conditionalFormatting sqref="G40">
    <cfRule type="expression" dxfId="5517" priority="4046" stopIfTrue="1">
      <formula>LEN(TRIM($G$40))=0</formula>
    </cfRule>
  </conditionalFormatting>
  <conditionalFormatting sqref="H40">
    <cfRule type="expression" dxfId="5516" priority="4047" stopIfTrue="1">
      <formula>LEN(TRIM($H$40))=0</formula>
    </cfRule>
  </conditionalFormatting>
  <conditionalFormatting sqref="I40">
    <cfRule type="expression" dxfId="5515" priority="4048" stopIfTrue="1">
      <formula>LEN(TRIM($I$40))=0</formula>
    </cfRule>
  </conditionalFormatting>
  <conditionalFormatting sqref="J40">
    <cfRule type="expression" dxfId="5514" priority="4049" stopIfTrue="1">
      <formula>LEN(TRIM($J$40))=0</formula>
    </cfRule>
  </conditionalFormatting>
  <conditionalFormatting sqref="K40">
    <cfRule type="expression" dxfId="5513" priority="4050" stopIfTrue="1">
      <formula>LEN(TRIM($K$40))=0</formula>
    </cfRule>
  </conditionalFormatting>
  <conditionalFormatting sqref="L40">
    <cfRule type="expression" dxfId="5512" priority="4051" stopIfTrue="1">
      <formula>LEN(TRIM($L$40))=0</formula>
    </cfRule>
  </conditionalFormatting>
  <conditionalFormatting sqref="M40">
    <cfRule type="expression" dxfId="5511" priority="4052" stopIfTrue="1">
      <formula>LEN(TRIM($M$40))=0</formula>
    </cfRule>
  </conditionalFormatting>
  <conditionalFormatting sqref="N40">
    <cfRule type="expression" dxfId="5510" priority="4053" stopIfTrue="1">
      <formula>LEN(TRIM($N$40))=0</formula>
    </cfRule>
  </conditionalFormatting>
  <conditionalFormatting sqref="O40">
    <cfRule type="expression" dxfId="5509" priority="4054" stopIfTrue="1">
      <formula>LEN(TRIM($O$40))=0</formula>
    </cfRule>
  </conditionalFormatting>
  <conditionalFormatting sqref="P40">
    <cfRule type="expression" dxfId="5508" priority="4055" stopIfTrue="1">
      <formula>LEN(TRIM($P$40))=0</formula>
    </cfRule>
  </conditionalFormatting>
  <conditionalFormatting sqref="R40">
    <cfRule type="expression" dxfId="5507" priority="4056" stopIfTrue="1">
      <formula>LEN(TRIM($R$40))=0</formula>
    </cfRule>
  </conditionalFormatting>
  <conditionalFormatting sqref="S40">
    <cfRule type="expression" dxfId="5506" priority="4057" stopIfTrue="1">
      <formula>LEN(TRIM($S$40))=0</formula>
    </cfRule>
  </conditionalFormatting>
  <conditionalFormatting sqref="T40">
    <cfRule type="expression" dxfId="5505" priority="4058" stopIfTrue="1">
      <formula>LEN(TRIM($T$40))=0</formula>
    </cfRule>
  </conditionalFormatting>
  <conditionalFormatting sqref="U40">
    <cfRule type="expression" dxfId="5504" priority="4059" stopIfTrue="1">
      <formula>LEN(TRIM($U$40))=0</formula>
    </cfRule>
  </conditionalFormatting>
  <conditionalFormatting sqref="V40">
    <cfRule type="expression" dxfId="5503" priority="4060" stopIfTrue="1">
      <formula>LEN(TRIM($V$40))=0</formula>
    </cfRule>
  </conditionalFormatting>
  <conditionalFormatting sqref="W40">
    <cfRule type="expression" dxfId="5502" priority="4061" stopIfTrue="1">
      <formula>LEN(TRIM($W$40))=0</formula>
    </cfRule>
  </conditionalFormatting>
  <conditionalFormatting sqref="X40">
    <cfRule type="expression" dxfId="5501" priority="4062" stopIfTrue="1">
      <formula>LEN(TRIM($X$40))=0</formula>
    </cfRule>
  </conditionalFormatting>
  <conditionalFormatting sqref="Y40">
    <cfRule type="expression" dxfId="5500" priority="4063" stopIfTrue="1">
      <formula>LEN(TRIM($Y$40))=0</formula>
    </cfRule>
  </conditionalFormatting>
  <conditionalFormatting sqref="Z40">
    <cfRule type="expression" dxfId="5499" priority="4064" stopIfTrue="1">
      <formula>LEN(TRIM($Z$40))=0</formula>
    </cfRule>
  </conditionalFormatting>
  <conditionalFormatting sqref="AA40">
    <cfRule type="expression" dxfId="5498" priority="4065" stopIfTrue="1">
      <formula>LEN(TRIM($AA$40))=0</formula>
    </cfRule>
  </conditionalFormatting>
  <conditionalFormatting sqref="AB40">
    <cfRule type="expression" dxfId="5497" priority="4066" stopIfTrue="1">
      <formula>LEN(TRIM($AB$40))=0</formula>
    </cfRule>
  </conditionalFormatting>
  <conditionalFormatting sqref="AC40">
    <cfRule type="expression" dxfId="5496" priority="4067" stopIfTrue="1">
      <formula>LEN(TRIM($AC$40))=0</formula>
    </cfRule>
  </conditionalFormatting>
  <conditionalFormatting sqref="AD40">
    <cfRule type="expression" dxfId="5495" priority="4068" stopIfTrue="1">
      <formula>LEN(TRIM($AD$40))=0</formula>
    </cfRule>
  </conditionalFormatting>
  <conditionalFormatting sqref="AF40">
    <cfRule type="expression" dxfId="5494" priority="4069" stopIfTrue="1">
      <formula>LEN(TRIM($AF$40))=0</formula>
    </cfRule>
  </conditionalFormatting>
  <conditionalFormatting sqref="AG40">
    <cfRule type="expression" dxfId="5493" priority="4070" stopIfTrue="1">
      <formula>LEN(TRIM($AG$40))=0</formula>
    </cfRule>
  </conditionalFormatting>
  <conditionalFormatting sqref="AH40">
    <cfRule type="expression" dxfId="5492" priority="4071" stopIfTrue="1">
      <formula>LEN(TRIM($AH$40))=0</formula>
    </cfRule>
  </conditionalFormatting>
  <conditionalFormatting sqref="AI40">
    <cfRule type="expression" dxfId="5491" priority="4072" stopIfTrue="1">
      <formula>LEN(TRIM($AI$40))=0</formula>
    </cfRule>
  </conditionalFormatting>
  <conditionalFormatting sqref="AJ40">
    <cfRule type="expression" dxfId="5490" priority="4073" stopIfTrue="1">
      <formula>LEN(TRIM($AJ$40))=0</formula>
    </cfRule>
  </conditionalFormatting>
  <conditionalFormatting sqref="AK40">
    <cfRule type="expression" dxfId="5489" priority="4074" stopIfTrue="1">
      <formula>LEN(TRIM($AK$40))=0</formula>
    </cfRule>
  </conditionalFormatting>
  <conditionalFormatting sqref="AL40">
    <cfRule type="expression" dxfId="5488" priority="4075" stopIfTrue="1">
      <formula>LEN(TRIM($AL$40))=0</formula>
    </cfRule>
  </conditionalFormatting>
  <conditionalFormatting sqref="AM40">
    <cfRule type="expression" dxfId="5487" priority="4076" stopIfTrue="1">
      <formula>LEN(TRIM($AM$40))=0</formula>
    </cfRule>
  </conditionalFormatting>
  <conditionalFormatting sqref="AN40">
    <cfRule type="expression" dxfId="5486" priority="4077" stopIfTrue="1">
      <formula>LEN(TRIM($AN$40))=0</formula>
    </cfRule>
  </conditionalFormatting>
  <conditionalFormatting sqref="AO40">
    <cfRule type="expression" dxfId="5485" priority="4078" stopIfTrue="1">
      <formula>LEN(TRIM($AO$40))=0</formula>
    </cfRule>
  </conditionalFormatting>
  <conditionalFormatting sqref="AP40">
    <cfRule type="expression" dxfId="5484" priority="4079" stopIfTrue="1">
      <formula>LEN(TRIM($AP$40))=0</formula>
    </cfRule>
  </conditionalFormatting>
  <conditionalFormatting sqref="AQ40">
    <cfRule type="expression" dxfId="5483" priority="4080" stopIfTrue="1">
      <formula>LEN(TRIM($AQ$40))=0</formula>
    </cfRule>
  </conditionalFormatting>
  <conditionalFormatting sqref="AR40">
    <cfRule type="expression" dxfId="5482" priority="4081" stopIfTrue="1">
      <formula>LEN(TRIM($AR$40))=0</formula>
    </cfRule>
  </conditionalFormatting>
  <conditionalFormatting sqref="AT40">
    <cfRule type="expression" dxfId="5481" priority="4082" stopIfTrue="1">
      <formula>LEN(TRIM($AT$40))=0</formula>
    </cfRule>
  </conditionalFormatting>
  <conditionalFormatting sqref="AU40">
    <cfRule type="expression" dxfId="5480" priority="4083" stopIfTrue="1">
      <formula>LEN(TRIM($AU$40))=0</formula>
    </cfRule>
  </conditionalFormatting>
  <conditionalFormatting sqref="F46">
    <cfRule type="expression" dxfId="5479" priority="4084" stopIfTrue="1">
      <formula>LEN(TRIM($F$46))=0</formula>
    </cfRule>
  </conditionalFormatting>
  <conditionalFormatting sqref="G46">
    <cfRule type="expression" dxfId="5478" priority="4085" stopIfTrue="1">
      <formula>LEN(TRIM($G$46))=0</formula>
    </cfRule>
  </conditionalFormatting>
  <conditionalFormatting sqref="H46">
    <cfRule type="expression" dxfId="5477" priority="4086" stopIfTrue="1">
      <formula>LEN(TRIM($H$46))=0</formula>
    </cfRule>
  </conditionalFormatting>
  <conditionalFormatting sqref="I46">
    <cfRule type="expression" dxfId="5476" priority="4087" stopIfTrue="1">
      <formula>LEN(TRIM($I$46))=0</formula>
    </cfRule>
  </conditionalFormatting>
  <conditionalFormatting sqref="J46">
    <cfRule type="expression" dxfId="5475" priority="4088" stopIfTrue="1">
      <formula>LEN(TRIM($J$46))=0</formula>
    </cfRule>
  </conditionalFormatting>
  <conditionalFormatting sqref="K46">
    <cfRule type="expression" dxfId="5474" priority="4089" stopIfTrue="1">
      <formula>LEN(TRIM($K$46))=0</formula>
    </cfRule>
  </conditionalFormatting>
  <conditionalFormatting sqref="L46">
    <cfRule type="expression" dxfId="5473" priority="4090" stopIfTrue="1">
      <formula>LEN(TRIM($L$46))=0</formula>
    </cfRule>
  </conditionalFormatting>
  <conditionalFormatting sqref="M46">
    <cfRule type="expression" dxfId="5472" priority="4091" stopIfTrue="1">
      <formula>LEN(TRIM($M$46))=0</formula>
    </cfRule>
  </conditionalFormatting>
  <conditionalFormatting sqref="N46">
    <cfRule type="expression" dxfId="5471" priority="4092" stopIfTrue="1">
      <formula>LEN(TRIM($N$46))=0</formula>
    </cfRule>
  </conditionalFormatting>
  <conditionalFormatting sqref="O46">
    <cfRule type="expression" dxfId="5470" priority="4093" stopIfTrue="1">
      <formula>LEN(TRIM($O$46))=0</formula>
    </cfRule>
  </conditionalFormatting>
  <conditionalFormatting sqref="P46">
    <cfRule type="expression" dxfId="5469" priority="4094" stopIfTrue="1">
      <formula>LEN(TRIM($P$46))=0</formula>
    </cfRule>
  </conditionalFormatting>
  <conditionalFormatting sqref="R46">
    <cfRule type="expression" dxfId="5468" priority="4095" stopIfTrue="1">
      <formula>LEN(TRIM($R$46))=0</formula>
    </cfRule>
  </conditionalFormatting>
  <conditionalFormatting sqref="S46">
    <cfRule type="expression" dxfId="5467" priority="4096" stopIfTrue="1">
      <formula>LEN(TRIM($S$46))=0</formula>
    </cfRule>
  </conditionalFormatting>
  <conditionalFormatting sqref="T46">
    <cfRule type="expression" dxfId="5466" priority="4097" stopIfTrue="1">
      <formula>LEN(TRIM($T$46))=0</formula>
    </cfRule>
  </conditionalFormatting>
  <conditionalFormatting sqref="U46">
    <cfRule type="expression" dxfId="5465" priority="4098" stopIfTrue="1">
      <formula>LEN(TRIM($U$46))=0</formula>
    </cfRule>
  </conditionalFormatting>
  <conditionalFormatting sqref="V46">
    <cfRule type="expression" dxfId="5464" priority="4099" stopIfTrue="1">
      <formula>LEN(TRIM($V$46))=0</formula>
    </cfRule>
  </conditionalFormatting>
  <conditionalFormatting sqref="W46">
    <cfRule type="expression" dxfId="5463" priority="4100" stopIfTrue="1">
      <formula>LEN(TRIM($W$46))=0</formula>
    </cfRule>
  </conditionalFormatting>
  <conditionalFormatting sqref="X46">
    <cfRule type="expression" dxfId="5462" priority="4101" stopIfTrue="1">
      <formula>LEN(TRIM($X$46))=0</formula>
    </cfRule>
  </conditionalFormatting>
  <conditionalFormatting sqref="Y46">
    <cfRule type="expression" dxfId="5461" priority="4102" stopIfTrue="1">
      <formula>LEN(TRIM($Y$46))=0</formula>
    </cfRule>
  </conditionalFormatting>
  <conditionalFormatting sqref="Z46">
    <cfRule type="expression" dxfId="5460" priority="4103" stopIfTrue="1">
      <formula>LEN(TRIM($Z$46))=0</formula>
    </cfRule>
  </conditionalFormatting>
  <conditionalFormatting sqref="AA46">
    <cfRule type="expression" dxfId="5459" priority="4104" stopIfTrue="1">
      <formula>LEN(TRIM($AA$46))=0</formula>
    </cfRule>
  </conditionalFormatting>
  <conditionalFormatting sqref="AB46">
    <cfRule type="expression" dxfId="5458" priority="4105" stopIfTrue="1">
      <formula>LEN(TRIM($AB$46))=0</formula>
    </cfRule>
  </conditionalFormatting>
  <conditionalFormatting sqref="AC46">
    <cfRule type="expression" dxfId="5457" priority="4106" stopIfTrue="1">
      <formula>LEN(TRIM($AC$46))=0</formula>
    </cfRule>
  </conditionalFormatting>
  <conditionalFormatting sqref="AD46">
    <cfRule type="expression" dxfId="5456" priority="4107" stopIfTrue="1">
      <formula>LEN(TRIM($AD$46))=0</formula>
    </cfRule>
  </conditionalFormatting>
  <conditionalFormatting sqref="AF46">
    <cfRule type="expression" dxfId="5455" priority="4108" stopIfTrue="1">
      <formula>LEN(TRIM($AF$46))=0</formula>
    </cfRule>
  </conditionalFormatting>
  <conditionalFormatting sqref="AG46">
    <cfRule type="expression" dxfId="5454" priority="4109" stopIfTrue="1">
      <formula>LEN(TRIM($AG$46))=0</formula>
    </cfRule>
  </conditionalFormatting>
  <conditionalFormatting sqref="AH46">
    <cfRule type="expression" dxfId="5453" priority="4110" stopIfTrue="1">
      <formula>LEN(TRIM($AH$46))=0</formula>
    </cfRule>
  </conditionalFormatting>
  <conditionalFormatting sqref="AI46">
    <cfRule type="expression" dxfId="5452" priority="4111" stopIfTrue="1">
      <formula>LEN(TRIM($AI$46))=0</formula>
    </cfRule>
  </conditionalFormatting>
  <conditionalFormatting sqref="AJ46">
    <cfRule type="expression" dxfId="5451" priority="4112" stopIfTrue="1">
      <formula>LEN(TRIM($AJ$46))=0</formula>
    </cfRule>
  </conditionalFormatting>
  <conditionalFormatting sqref="AK46">
    <cfRule type="expression" dxfId="5450" priority="4113" stopIfTrue="1">
      <formula>LEN(TRIM($AK$46))=0</formula>
    </cfRule>
  </conditionalFormatting>
  <conditionalFormatting sqref="AL46">
    <cfRule type="expression" dxfId="5449" priority="4114" stopIfTrue="1">
      <formula>LEN(TRIM($AL$46))=0</formula>
    </cfRule>
  </conditionalFormatting>
  <conditionalFormatting sqref="AM46">
    <cfRule type="expression" dxfId="5448" priority="4115" stopIfTrue="1">
      <formula>LEN(TRIM($AM$46))=0</formula>
    </cfRule>
  </conditionalFormatting>
  <conditionalFormatting sqref="AN46">
    <cfRule type="expression" dxfId="5447" priority="4116" stopIfTrue="1">
      <formula>LEN(TRIM($AN$46))=0</formula>
    </cfRule>
  </conditionalFormatting>
  <conditionalFormatting sqref="AO46">
    <cfRule type="expression" dxfId="5446" priority="4117" stopIfTrue="1">
      <formula>LEN(TRIM($AO$46))=0</formula>
    </cfRule>
  </conditionalFormatting>
  <conditionalFormatting sqref="AP46">
    <cfRule type="expression" dxfId="5445" priority="4118" stopIfTrue="1">
      <formula>LEN(TRIM($AP$46))=0</formula>
    </cfRule>
  </conditionalFormatting>
  <conditionalFormatting sqref="AQ46">
    <cfRule type="expression" dxfId="5444" priority="4119" stopIfTrue="1">
      <formula>LEN(TRIM($AQ$46))=0</formula>
    </cfRule>
  </conditionalFormatting>
  <conditionalFormatting sqref="AR46">
    <cfRule type="expression" dxfId="5443" priority="4120" stopIfTrue="1">
      <formula>LEN(TRIM($AR$46))=0</formula>
    </cfRule>
  </conditionalFormatting>
  <conditionalFormatting sqref="AT46">
    <cfRule type="expression" dxfId="5442" priority="4121" stopIfTrue="1">
      <formula>LEN(TRIM($AT$46))=0</formula>
    </cfRule>
  </conditionalFormatting>
  <conditionalFormatting sqref="AU46">
    <cfRule type="expression" dxfId="5441" priority="4122" stopIfTrue="1">
      <formula>LEN(TRIM($AU$46))=0</formula>
    </cfRule>
  </conditionalFormatting>
  <conditionalFormatting sqref="F49">
    <cfRule type="expression" dxfId="5440" priority="4123" stopIfTrue="1">
      <formula>LEN(TRIM($F$49))=0</formula>
    </cfRule>
  </conditionalFormatting>
  <conditionalFormatting sqref="G49">
    <cfRule type="expression" dxfId="5439" priority="4124" stopIfTrue="1">
      <formula>LEN(TRIM($G$49))=0</formula>
    </cfRule>
  </conditionalFormatting>
  <conditionalFormatting sqref="H49">
    <cfRule type="expression" dxfId="5438" priority="4125" stopIfTrue="1">
      <formula>LEN(TRIM($H$49))=0</formula>
    </cfRule>
  </conditionalFormatting>
  <conditionalFormatting sqref="I49">
    <cfRule type="expression" dxfId="5437" priority="4126" stopIfTrue="1">
      <formula>LEN(TRIM($I$49))=0</formula>
    </cfRule>
  </conditionalFormatting>
  <conditionalFormatting sqref="J49">
    <cfRule type="expression" dxfId="5436" priority="4127" stopIfTrue="1">
      <formula>LEN(TRIM($J$49))=0</formula>
    </cfRule>
  </conditionalFormatting>
  <conditionalFormatting sqref="K49">
    <cfRule type="expression" dxfId="5435" priority="4128" stopIfTrue="1">
      <formula>LEN(TRIM($K$49))=0</formula>
    </cfRule>
  </conditionalFormatting>
  <conditionalFormatting sqref="L49">
    <cfRule type="expression" dxfId="5434" priority="4129" stopIfTrue="1">
      <formula>LEN(TRIM($L$49))=0</formula>
    </cfRule>
  </conditionalFormatting>
  <conditionalFormatting sqref="M49">
    <cfRule type="expression" dxfId="5433" priority="4130" stopIfTrue="1">
      <formula>LEN(TRIM($M$49))=0</formula>
    </cfRule>
  </conditionalFormatting>
  <conditionalFormatting sqref="N49">
    <cfRule type="expression" dxfId="5432" priority="4131" stopIfTrue="1">
      <formula>LEN(TRIM($N$49))=0</formula>
    </cfRule>
  </conditionalFormatting>
  <conditionalFormatting sqref="O49">
    <cfRule type="expression" dxfId="5431" priority="4132" stopIfTrue="1">
      <formula>LEN(TRIM($O$49))=0</formula>
    </cfRule>
  </conditionalFormatting>
  <conditionalFormatting sqref="P49">
    <cfRule type="expression" dxfId="5430" priority="4133" stopIfTrue="1">
      <formula>LEN(TRIM($P$49))=0</formula>
    </cfRule>
  </conditionalFormatting>
  <conditionalFormatting sqref="F50">
    <cfRule type="expression" dxfId="5429" priority="4134" stopIfTrue="1">
      <formula>LEN(TRIM($F$50))=0</formula>
    </cfRule>
  </conditionalFormatting>
  <conditionalFormatting sqref="G50">
    <cfRule type="expression" dxfId="5428" priority="4135" stopIfTrue="1">
      <formula>LEN(TRIM($G$50))=0</formula>
    </cfRule>
  </conditionalFormatting>
  <conditionalFormatting sqref="H50">
    <cfRule type="expression" dxfId="5427" priority="4136" stopIfTrue="1">
      <formula>LEN(TRIM($H$50))=0</formula>
    </cfRule>
  </conditionalFormatting>
  <conditionalFormatting sqref="I50">
    <cfRule type="expression" dxfId="5426" priority="4137" stopIfTrue="1">
      <formula>LEN(TRIM($I$50))=0</formula>
    </cfRule>
  </conditionalFormatting>
  <conditionalFormatting sqref="J50">
    <cfRule type="expression" dxfId="5425" priority="4138" stopIfTrue="1">
      <formula>LEN(TRIM($J$50))=0</formula>
    </cfRule>
  </conditionalFormatting>
  <conditionalFormatting sqref="K50">
    <cfRule type="expression" dxfId="5424" priority="4139" stopIfTrue="1">
      <formula>LEN(TRIM($K$50))=0</formula>
    </cfRule>
  </conditionalFormatting>
  <conditionalFormatting sqref="L50">
    <cfRule type="expression" dxfId="5423" priority="4140" stopIfTrue="1">
      <formula>LEN(TRIM($L$50))=0</formula>
    </cfRule>
  </conditionalFormatting>
  <conditionalFormatting sqref="M50">
    <cfRule type="expression" dxfId="5422" priority="4141" stopIfTrue="1">
      <formula>LEN(TRIM($M$50))=0</formula>
    </cfRule>
  </conditionalFormatting>
  <conditionalFormatting sqref="N50">
    <cfRule type="expression" dxfId="5421" priority="4142" stopIfTrue="1">
      <formula>LEN(TRIM($N$50))=0</formula>
    </cfRule>
  </conditionalFormatting>
  <conditionalFormatting sqref="O50">
    <cfRule type="expression" dxfId="5420" priority="4143" stopIfTrue="1">
      <formula>LEN(TRIM($O$50))=0</formula>
    </cfRule>
  </conditionalFormatting>
  <conditionalFormatting sqref="P50">
    <cfRule type="expression" dxfId="5419" priority="4144" stopIfTrue="1">
      <formula>LEN(TRIM($P$50))=0</formula>
    </cfRule>
  </conditionalFormatting>
  <conditionalFormatting sqref="F51">
    <cfRule type="expression" dxfId="5418" priority="4145" stopIfTrue="1">
      <formula>LEN(TRIM($F$51))=0</formula>
    </cfRule>
  </conditionalFormatting>
  <conditionalFormatting sqref="G51">
    <cfRule type="expression" dxfId="5417" priority="4146" stopIfTrue="1">
      <formula>LEN(TRIM($G$51))=0</formula>
    </cfRule>
  </conditionalFormatting>
  <conditionalFormatting sqref="H51">
    <cfRule type="expression" dxfId="5416" priority="4147" stopIfTrue="1">
      <formula>LEN(TRIM($H$51))=0</formula>
    </cfRule>
  </conditionalFormatting>
  <conditionalFormatting sqref="I51">
    <cfRule type="expression" dxfId="5415" priority="4148" stopIfTrue="1">
      <formula>LEN(TRIM($I$51))=0</formula>
    </cfRule>
  </conditionalFormatting>
  <conditionalFormatting sqref="J51">
    <cfRule type="expression" dxfId="5414" priority="4149" stopIfTrue="1">
      <formula>LEN(TRIM($J$51))=0</formula>
    </cfRule>
  </conditionalFormatting>
  <conditionalFormatting sqref="K51">
    <cfRule type="expression" dxfId="5413" priority="4150" stopIfTrue="1">
      <formula>LEN(TRIM($K$51))=0</formula>
    </cfRule>
  </conditionalFormatting>
  <conditionalFormatting sqref="L51">
    <cfRule type="expression" dxfId="5412" priority="4151" stopIfTrue="1">
      <formula>LEN(TRIM($L$51))=0</formula>
    </cfRule>
  </conditionalFormatting>
  <conditionalFormatting sqref="M51">
    <cfRule type="expression" dxfId="5411" priority="4152" stopIfTrue="1">
      <formula>LEN(TRIM($M$51))=0</formula>
    </cfRule>
  </conditionalFormatting>
  <conditionalFormatting sqref="N51">
    <cfRule type="expression" dxfId="5410" priority="4153" stopIfTrue="1">
      <formula>LEN(TRIM($N$51))=0</formula>
    </cfRule>
  </conditionalFormatting>
  <conditionalFormatting sqref="O51">
    <cfRule type="expression" dxfId="5409" priority="4154" stopIfTrue="1">
      <formula>LEN(TRIM($O$51))=0</formula>
    </cfRule>
  </conditionalFormatting>
  <conditionalFormatting sqref="P51">
    <cfRule type="expression" dxfId="5408" priority="4155" stopIfTrue="1">
      <formula>LEN(TRIM($P$51))=0</formula>
    </cfRule>
  </conditionalFormatting>
  <conditionalFormatting sqref="F52">
    <cfRule type="expression" dxfId="5407" priority="4156" stopIfTrue="1">
      <formula>LEN(TRIM($F$52))=0</formula>
    </cfRule>
  </conditionalFormatting>
  <conditionalFormatting sqref="G52">
    <cfRule type="expression" dxfId="5406" priority="4157" stopIfTrue="1">
      <formula>LEN(TRIM($G$52))=0</formula>
    </cfRule>
  </conditionalFormatting>
  <conditionalFormatting sqref="H52">
    <cfRule type="expression" dxfId="5405" priority="4158" stopIfTrue="1">
      <formula>LEN(TRIM($H$52))=0</formula>
    </cfRule>
  </conditionalFormatting>
  <conditionalFormatting sqref="I52">
    <cfRule type="expression" dxfId="5404" priority="4159" stopIfTrue="1">
      <formula>LEN(TRIM($I$52))=0</formula>
    </cfRule>
  </conditionalFormatting>
  <conditionalFormatting sqref="J52">
    <cfRule type="expression" dxfId="5403" priority="4160" stopIfTrue="1">
      <formula>LEN(TRIM($J$52))=0</formula>
    </cfRule>
  </conditionalFormatting>
  <conditionalFormatting sqref="K52">
    <cfRule type="expression" dxfId="5402" priority="4161" stopIfTrue="1">
      <formula>LEN(TRIM($K$52))=0</formula>
    </cfRule>
  </conditionalFormatting>
  <conditionalFormatting sqref="L52">
    <cfRule type="expression" dxfId="5401" priority="4162" stopIfTrue="1">
      <formula>LEN(TRIM($L$52))=0</formula>
    </cfRule>
  </conditionalFormatting>
  <conditionalFormatting sqref="M52">
    <cfRule type="expression" dxfId="5400" priority="4163" stopIfTrue="1">
      <formula>LEN(TRIM($M$52))=0</formula>
    </cfRule>
  </conditionalFormatting>
  <conditionalFormatting sqref="N52">
    <cfRule type="expression" dxfId="5399" priority="4164" stopIfTrue="1">
      <formula>LEN(TRIM($N$52))=0</formula>
    </cfRule>
  </conditionalFormatting>
  <conditionalFormatting sqref="O52">
    <cfRule type="expression" dxfId="5398" priority="4165" stopIfTrue="1">
      <formula>LEN(TRIM($O$52))=0</formula>
    </cfRule>
  </conditionalFormatting>
  <conditionalFormatting sqref="P52">
    <cfRule type="expression" dxfId="5397" priority="4166" stopIfTrue="1">
      <formula>LEN(TRIM($P$52))=0</formula>
    </cfRule>
  </conditionalFormatting>
  <conditionalFormatting sqref="R49">
    <cfRule type="expression" dxfId="5396" priority="4167" stopIfTrue="1">
      <formula>LEN(TRIM($R$49))=0</formula>
    </cfRule>
  </conditionalFormatting>
  <conditionalFormatting sqref="S49">
    <cfRule type="expression" dxfId="5395" priority="4168" stopIfTrue="1">
      <formula>LEN(TRIM($S$49))=0</formula>
    </cfRule>
  </conditionalFormatting>
  <conditionalFormatting sqref="T49">
    <cfRule type="expression" dxfId="5394" priority="4169" stopIfTrue="1">
      <formula>LEN(TRIM($T$49))=0</formula>
    </cfRule>
  </conditionalFormatting>
  <conditionalFormatting sqref="U49">
    <cfRule type="expression" dxfId="5393" priority="4170" stopIfTrue="1">
      <formula>LEN(TRIM($U$49))=0</formula>
    </cfRule>
  </conditionalFormatting>
  <conditionalFormatting sqref="V49">
    <cfRule type="expression" dxfId="5392" priority="4171" stopIfTrue="1">
      <formula>LEN(TRIM($V$49))=0</formula>
    </cfRule>
  </conditionalFormatting>
  <conditionalFormatting sqref="W49">
    <cfRule type="expression" dxfId="5391" priority="4172" stopIfTrue="1">
      <formula>LEN(TRIM($W$49))=0</formula>
    </cfRule>
  </conditionalFormatting>
  <conditionalFormatting sqref="X49">
    <cfRule type="expression" dxfId="5390" priority="4173" stopIfTrue="1">
      <formula>LEN(TRIM($X$49))=0</formula>
    </cfRule>
  </conditionalFormatting>
  <conditionalFormatting sqref="Y49">
    <cfRule type="expression" dxfId="5389" priority="4174" stopIfTrue="1">
      <formula>LEN(TRIM($Y$49))=0</formula>
    </cfRule>
  </conditionalFormatting>
  <conditionalFormatting sqref="Z49">
    <cfRule type="expression" dxfId="5388" priority="4175" stopIfTrue="1">
      <formula>LEN(TRIM($Z$49))=0</formula>
    </cfRule>
  </conditionalFormatting>
  <conditionalFormatting sqref="AA49">
    <cfRule type="expression" dxfId="5387" priority="4176" stopIfTrue="1">
      <formula>LEN(TRIM($AA$49))=0</formula>
    </cfRule>
  </conditionalFormatting>
  <conditionalFormatting sqref="AB49">
    <cfRule type="expression" dxfId="5386" priority="4177" stopIfTrue="1">
      <formula>LEN(TRIM($AB$49))=0</formula>
    </cfRule>
  </conditionalFormatting>
  <conditionalFormatting sqref="AC49">
    <cfRule type="expression" dxfId="5385" priority="4178" stopIfTrue="1">
      <formula>LEN(TRIM($AC$49))=0</formula>
    </cfRule>
  </conditionalFormatting>
  <conditionalFormatting sqref="AD49">
    <cfRule type="expression" dxfId="5384" priority="4179" stopIfTrue="1">
      <formula>LEN(TRIM($AD$49))=0</formula>
    </cfRule>
  </conditionalFormatting>
  <conditionalFormatting sqref="R50">
    <cfRule type="expression" dxfId="5383" priority="4180" stopIfTrue="1">
      <formula>LEN(TRIM($R$50))=0</formula>
    </cfRule>
  </conditionalFormatting>
  <conditionalFormatting sqref="S50">
    <cfRule type="expression" dxfId="5382" priority="4181" stopIfTrue="1">
      <formula>LEN(TRIM($S$50))=0</formula>
    </cfRule>
  </conditionalFormatting>
  <conditionalFormatting sqref="T50">
    <cfRule type="expression" dxfId="5381" priority="4182" stopIfTrue="1">
      <formula>LEN(TRIM($T$50))=0</formula>
    </cfRule>
  </conditionalFormatting>
  <conditionalFormatting sqref="U50">
    <cfRule type="expression" dxfId="5380" priority="4183" stopIfTrue="1">
      <formula>LEN(TRIM($U$50))=0</formula>
    </cfRule>
  </conditionalFormatting>
  <conditionalFormatting sqref="V50">
    <cfRule type="expression" dxfId="5379" priority="4184" stopIfTrue="1">
      <formula>LEN(TRIM($V$50))=0</formula>
    </cfRule>
  </conditionalFormatting>
  <conditionalFormatting sqref="W50">
    <cfRule type="expression" dxfId="5378" priority="4185" stopIfTrue="1">
      <formula>LEN(TRIM($W$50))=0</formula>
    </cfRule>
  </conditionalFormatting>
  <conditionalFormatting sqref="X50">
    <cfRule type="expression" dxfId="5377" priority="4186" stopIfTrue="1">
      <formula>LEN(TRIM($X$50))=0</formula>
    </cfRule>
  </conditionalFormatting>
  <conditionalFormatting sqref="Y50">
    <cfRule type="expression" dxfId="5376" priority="4187" stopIfTrue="1">
      <formula>LEN(TRIM($Y$50))=0</formula>
    </cfRule>
  </conditionalFormatting>
  <conditionalFormatting sqref="Z50">
    <cfRule type="expression" dxfId="5375" priority="4188" stopIfTrue="1">
      <formula>LEN(TRIM($Z$50))=0</formula>
    </cfRule>
  </conditionalFormatting>
  <conditionalFormatting sqref="AA50">
    <cfRule type="expression" dxfId="5374" priority="4189" stopIfTrue="1">
      <formula>LEN(TRIM($AA$50))=0</formula>
    </cfRule>
  </conditionalFormatting>
  <conditionalFormatting sqref="AB50">
    <cfRule type="expression" dxfId="5373" priority="4190" stopIfTrue="1">
      <formula>LEN(TRIM($AB$50))=0</formula>
    </cfRule>
  </conditionalFormatting>
  <conditionalFormatting sqref="AC50">
    <cfRule type="expression" dxfId="5372" priority="4191" stopIfTrue="1">
      <formula>LEN(TRIM($AC$50))=0</formula>
    </cfRule>
  </conditionalFormatting>
  <conditionalFormatting sqref="AD50">
    <cfRule type="expression" dxfId="5371" priority="4192" stopIfTrue="1">
      <formula>LEN(TRIM($AD$50))=0</formula>
    </cfRule>
  </conditionalFormatting>
  <conditionalFormatting sqref="R51">
    <cfRule type="expression" dxfId="5370" priority="4193" stopIfTrue="1">
      <formula>LEN(TRIM($R$51))=0</formula>
    </cfRule>
  </conditionalFormatting>
  <conditionalFormatting sqref="S51">
    <cfRule type="expression" dxfId="5369" priority="4194" stopIfTrue="1">
      <formula>LEN(TRIM($S$51))=0</formula>
    </cfRule>
  </conditionalFormatting>
  <conditionalFormatting sqref="T51">
    <cfRule type="expression" dxfId="5368" priority="4195" stopIfTrue="1">
      <formula>LEN(TRIM($T$51))=0</formula>
    </cfRule>
  </conditionalFormatting>
  <conditionalFormatting sqref="U51">
    <cfRule type="expression" dxfId="5367" priority="4196" stopIfTrue="1">
      <formula>LEN(TRIM($U$51))=0</formula>
    </cfRule>
  </conditionalFormatting>
  <conditionalFormatting sqref="V51">
    <cfRule type="expression" dxfId="5366" priority="4197" stopIfTrue="1">
      <formula>LEN(TRIM($V$51))=0</formula>
    </cfRule>
  </conditionalFormatting>
  <conditionalFormatting sqref="W51">
    <cfRule type="expression" dxfId="5365" priority="4198" stopIfTrue="1">
      <formula>LEN(TRIM($W$51))=0</formula>
    </cfRule>
  </conditionalFormatting>
  <conditionalFormatting sqref="X51">
    <cfRule type="expression" dxfId="5364" priority="4199" stopIfTrue="1">
      <formula>LEN(TRIM($X$51))=0</formula>
    </cfRule>
  </conditionalFormatting>
  <conditionalFormatting sqref="Y51">
    <cfRule type="expression" dxfId="5363" priority="4200" stopIfTrue="1">
      <formula>LEN(TRIM($Y$51))=0</formula>
    </cfRule>
  </conditionalFormatting>
  <conditionalFormatting sqref="Z51">
    <cfRule type="expression" dxfId="5362" priority="4201" stopIfTrue="1">
      <formula>LEN(TRIM($Z$51))=0</formula>
    </cfRule>
  </conditionalFormatting>
  <conditionalFormatting sqref="AA51">
    <cfRule type="expression" dxfId="5361" priority="4202" stopIfTrue="1">
      <formula>LEN(TRIM($AA$51))=0</formula>
    </cfRule>
  </conditionalFormatting>
  <conditionalFormatting sqref="AB51">
    <cfRule type="expression" dxfId="5360" priority="4203" stopIfTrue="1">
      <formula>LEN(TRIM($AB$51))=0</formula>
    </cfRule>
  </conditionalFormatting>
  <conditionalFormatting sqref="AC51">
    <cfRule type="expression" dxfId="5359" priority="4204" stopIfTrue="1">
      <formula>LEN(TRIM($AC$51))=0</formula>
    </cfRule>
  </conditionalFormatting>
  <conditionalFormatting sqref="AD51">
    <cfRule type="expression" dxfId="5358" priority="4205" stopIfTrue="1">
      <formula>LEN(TRIM($AD$51))=0</formula>
    </cfRule>
  </conditionalFormatting>
  <conditionalFormatting sqref="R52">
    <cfRule type="expression" dxfId="5357" priority="4206" stopIfTrue="1">
      <formula>LEN(TRIM($R$52))=0</formula>
    </cfRule>
  </conditionalFormatting>
  <conditionalFormatting sqref="S52">
    <cfRule type="expression" dxfId="5356" priority="4207" stopIfTrue="1">
      <formula>LEN(TRIM($S$52))=0</formula>
    </cfRule>
  </conditionalFormatting>
  <conditionalFormatting sqref="T52">
    <cfRule type="expression" dxfId="5355" priority="4208" stopIfTrue="1">
      <formula>LEN(TRIM($T$52))=0</formula>
    </cfRule>
  </conditionalFormatting>
  <conditionalFormatting sqref="U52">
    <cfRule type="expression" dxfId="5354" priority="4209" stopIfTrue="1">
      <formula>LEN(TRIM($U$52))=0</formula>
    </cfRule>
  </conditionalFormatting>
  <conditionalFormatting sqref="V52">
    <cfRule type="expression" dxfId="5353" priority="4210" stopIfTrue="1">
      <formula>LEN(TRIM($V$52))=0</formula>
    </cfRule>
  </conditionalFormatting>
  <conditionalFormatting sqref="W52">
    <cfRule type="expression" dxfId="5352" priority="4211" stopIfTrue="1">
      <formula>LEN(TRIM($W$52))=0</formula>
    </cfRule>
  </conditionalFormatting>
  <conditionalFormatting sqref="X52">
    <cfRule type="expression" dxfId="5351" priority="4212" stopIfTrue="1">
      <formula>LEN(TRIM($X$52))=0</formula>
    </cfRule>
  </conditionalFormatting>
  <conditionalFormatting sqref="Y52">
    <cfRule type="expression" dxfId="5350" priority="4213" stopIfTrue="1">
      <formula>LEN(TRIM($Y$52))=0</formula>
    </cfRule>
  </conditionalFormatting>
  <conditionalFormatting sqref="Z52">
    <cfRule type="expression" dxfId="5349" priority="4214" stopIfTrue="1">
      <formula>LEN(TRIM($Z$52))=0</formula>
    </cfRule>
  </conditionalFormatting>
  <conditionalFormatting sqref="AA52">
    <cfRule type="expression" dxfId="5348" priority="4215" stopIfTrue="1">
      <formula>LEN(TRIM($AA$52))=0</formula>
    </cfRule>
  </conditionalFormatting>
  <conditionalFormatting sqref="AB52">
    <cfRule type="expression" dxfId="5347" priority="4216" stopIfTrue="1">
      <formula>LEN(TRIM($AB$52))=0</formula>
    </cfRule>
  </conditionalFormatting>
  <conditionalFormatting sqref="AC52">
    <cfRule type="expression" dxfId="5346" priority="4217" stopIfTrue="1">
      <formula>LEN(TRIM($AC$52))=0</formula>
    </cfRule>
  </conditionalFormatting>
  <conditionalFormatting sqref="AD52">
    <cfRule type="expression" dxfId="5345" priority="4218" stopIfTrue="1">
      <formula>LEN(TRIM($AD$52))=0</formula>
    </cfRule>
  </conditionalFormatting>
  <conditionalFormatting sqref="AF49">
    <cfRule type="expression" dxfId="5344" priority="4219" stopIfTrue="1">
      <formula>LEN(TRIM($AF$49))=0</formula>
    </cfRule>
  </conditionalFormatting>
  <conditionalFormatting sqref="AG49">
    <cfRule type="expression" dxfId="5343" priority="4220" stopIfTrue="1">
      <formula>LEN(TRIM($AG$49))=0</formula>
    </cfRule>
  </conditionalFormatting>
  <conditionalFormatting sqref="AH49">
    <cfRule type="expression" dxfId="5342" priority="4221" stopIfTrue="1">
      <formula>LEN(TRIM($AH$49))=0</formula>
    </cfRule>
  </conditionalFormatting>
  <conditionalFormatting sqref="AI49">
    <cfRule type="expression" dxfId="5341" priority="4222" stopIfTrue="1">
      <formula>LEN(TRIM($AI$49))=0</formula>
    </cfRule>
  </conditionalFormatting>
  <conditionalFormatting sqref="AJ49">
    <cfRule type="expression" dxfId="5340" priority="4223" stopIfTrue="1">
      <formula>LEN(TRIM($AJ$49))=0</formula>
    </cfRule>
  </conditionalFormatting>
  <conditionalFormatting sqref="AK49">
    <cfRule type="expression" dxfId="5339" priority="4224" stopIfTrue="1">
      <formula>LEN(TRIM($AK$49))=0</formula>
    </cfRule>
  </conditionalFormatting>
  <conditionalFormatting sqref="AL49">
    <cfRule type="expression" dxfId="5338" priority="4225" stopIfTrue="1">
      <formula>LEN(TRIM($AL$49))=0</formula>
    </cfRule>
  </conditionalFormatting>
  <conditionalFormatting sqref="AM49">
    <cfRule type="expression" dxfId="5337" priority="4226" stopIfTrue="1">
      <formula>LEN(TRIM($AM$49))=0</formula>
    </cfRule>
  </conditionalFormatting>
  <conditionalFormatting sqref="AN49">
    <cfRule type="expression" dxfId="5336" priority="4227" stopIfTrue="1">
      <formula>LEN(TRIM($AN$49))=0</formula>
    </cfRule>
  </conditionalFormatting>
  <conditionalFormatting sqref="AO49">
    <cfRule type="expression" dxfId="5335" priority="4228" stopIfTrue="1">
      <formula>LEN(TRIM($AO$49))=0</formula>
    </cfRule>
  </conditionalFormatting>
  <conditionalFormatting sqref="AP49">
    <cfRule type="expression" dxfId="5334" priority="4229" stopIfTrue="1">
      <formula>LEN(TRIM($AP$49))=0</formula>
    </cfRule>
  </conditionalFormatting>
  <conditionalFormatting sqref="AQ49">
    <cfRule type="expression" dxfId="5333" priority="4230" stopIfTrue="1">
      <formula>LEN(TRIM($AQ$49))=0</formula>
    </cfRule>
  </conditionalFormatting>
  <conditionalFormatting sqref="AR49">
    <cfRule type="expression" dxfId="5332" priority="4231" stopIfTrue="1">
      <formula>LEN(TRIM($AR$49))=0</formula>
    </cfRule>
  </conditionalFormatting>
  <conditionalFormatting sqref="AF50">
    <cfRule type="expression" dxfId="5331" priority="4232" stopIfTrue="1">
      <formula>LEN(TRIM($AF$50))=0</formula>
    </cfRule>
  </conditionalFormatting>
  <conditionalFormatting sqref="AG50">
    <cfRule type="expression" dxfId="5330" priority="4233" stopIfTrue="1">
      <formula>LEN(TRIM($AG$50))=0</formula>
    </cfRule>
  </conditionalFormatting>
  <conditionalFormatting sqref="AH50">
    <cfRule type="expression" dxfId="5329" priority="4234" stopIfTrue="1">
      <formula>LEN(TRIM($AH$50))=0</formula>
    </cfRule>
  </conditionalFormatting>
  <conditionalFormatting sqref="AI50">
    <cfRule type="expression" dxfId="5328" priority="4235" stopIfTrue="1">
      <formula>LEN(TRIM($AI$50))=0</formula>
    </cfRule>
  </conditionalFormatting>
  <conditionalFormatting sqref="AJ50">
    <cfRule type="expression" dxfId="5327" priority="4236" stopIfTrue="1">
      <formula>LEN(TRIM($AJ$50))=0</formula>
    </cfRule>
  </conditionalFormatting>
  <conditionalFormatting sqref="AK50">
    <cfRule type="expression" dxfId="5326" priority="4237" stopIfTrue="1">
      <formula>LEN(TRIM($AK$50))=0</formula>
    </cfRule>
  </conditionalFormatting>
  <conditionalFormatting sqref="AL50">
    <cfRule type="expression" dxfId="5325" priority="4238" stopIfTrue="1">
      <formula>LEN(TRIM($AL$50))=0</formula>
    </cfRule>
  </conditionalFormatting>
  <conditionalFormatting sqref="AM50">
    <cfRule type="expression" dxfId="5324" priority="4239" stopIfTrue="1">
      <formula>LEN(TRIM($AM$50))=0</formula>
    </cfRule>
  </conditionalFormatting>
  <conditionalFormatting sqref="AN50">
    <cfRule type="expression" dxfId="5323" priority="4240" stopIfTrue="1">
      <formula>LEN(TRIM($AN$50))=0</formula>
    </cfRule>
  </conditionalFormatting>
  <conditionalFormatting sqref="AO50">
    <cfRule type="expression" dxfId="5322" priority="4241" stopIfTrue="1">
      <formula>LEN(TRIM($AO$50))=0</formula>
    </cfRule>
  </conditionalFormatting>
  <conditionalFormatting sqref="AP50">
    <cfRule type="expression" dxfId="5321" priority="4242" stopIfTrue="1">
      <formula>LEN(TRIM($AP$50))=0</formula>
    </cfRule>
  </conditionalFormatting>
  <conditionalFormatting sqref="AQ50">
    <cfRule type="expression" dxfId="5320" priority="4243" stopIfTrue="1">
      <formula>LEN(TRIM($AQ$50))=0</formula>
    </cfRule>
  </conditionalFormatting>
  <conditionalFormatting sqref="AR50">
    <cfRule type="expression" dxfId="5319" priority="4244" stopIfTrue="1">
      <formula>LEN(TRIM($AR$50))=0</formula>
    </cfRule>
  </conditionalFormatting>
  <conditionalFormatting sqref="AF51">
    <cfRule type="expression" dxfId="5318" priority="4245" stopIfTrue="1">
      <formula>LEN(TRIM($AF$51))=0</formula>
    </cfRule>
  </conditionalFormatting>
  <conditionalFormatting sqref="AG51">
    <cfRule type="expression" dxfId="5317" priority="4246" stopIfTrue="1">
      <formula>LEN(TRIM($AG$51))=0</formula>
    </cfRule>
  </conditionalFormatting>
  <conditionalFormatting sqref="AH51">
    <cfRule type="expression" dxfId="5316" priority="4247" stopIfTrue="1">
      <formula>LEN(TRIM($AH$51))=0</formula>
    </cfRule>
  </conditionalFormatting>
  <conditionalFormatting sqref="AI51">
    <cfRule type="expression" dxfId="5315" priority="4248" stopIfTrue="1">
      <formula>LEN(TRIM($AI$51))=0</formula>
    </cfRule>
  </conditionalFormatting>
  <conditionalFormatting sqref="AJ51">
    <cfRule type="expression" dxfId="5314" priority="4249" stopIfTrue="1">
      <formula>LEN(TRIM($AJ$51))=0</formula>
    </cfRule>
  </conditionalFormatting>
  <conditionalFormatting sqref="AK51">
    <cfRule type="expression" dxfId="5313" priority="4250" stopIfTrue="1">
      <formula>LEN(TRIM($AK$51))=0</formula>
    </cfRule>
  </conditionalFormatting>
  <conditionalFormatting sqref="AL51">
    <cfRule type="expression" dxfId="5312" priority="4251" stopIfTrue="1">
      <formula>LEN(TRIM($AL$51))=0</formula>
    </cfRule>
  </conditionalFormatting>
  <conditionalFormatting sqref="AM51">
    <cfRule type="expression" dxfId="5311" priority="4252" stopIfTrue="1">
      <formula>LEN(TRIM($AM$51))=0</formula>
    </cfRule>
  </conditionalFormatting>
  <conditionalFormatting sqref="AN51">
    <cfRule type="expression" dxfId="5310" priority="4253" stopIfTrue="1">
      <formula>LEN(TRIM($AN$51))=0</formula>
    </cfRule>
  </conditionalFormatting>
  <conditionalFormatting sqref="AO51">
    <cfRule type="expression" dxfId="5309" priority="4254" stopIfTrue="1">
      <formula>LEN(TRIM($AO$51))=0</formula>
    </cfRule>
  </conditionalFormatting>
  <conditionalFormatting sqref="AP51">
    <cfRule type="expression" dxfId="5308" priority="4255" stopIfTrue="1">
      <formula>LEN(TRIM($AP$51))=0</formula>
    </cfRule>
  </conditionalFormatting>
  <conditionalFormatting sqref="AQ51">
    <cfRule type="expression" dxfId="5307" priority="4256" stopIfTrue="1">
      <formula>LEN(TRIM($AQ$51))=0</formula>
    </cfRule>
  </conditionalFormatting>
  <conditionalFormatting sqref="AR51">
    <cfRule type="expression" dxfId="5306" priority="4257" stopIfTrue="1">
      <formula>LEN(TRIM($AR$51))=0</formula>
    </cfRule>
  </conditionalFormatting>
  <conditionalFormatting sqref="AF52">
    <cfRule type="expression" dxfId="5305" priority="4258" stopIfTrue="1">
      <formula>LEN(TRIM($AF$52))=0</formula>
    </cfRule>
  </conditionalFormatting>
  <conditionalFormatting sqref="AG52">
    <cfRule type="expression" dxfId="5304" priority="4259" stopIfTrue="1">
      <formula>LEN(TRIM($AG$52))=0</formula>
    </cfRule>
  </conditionalFormatting>
  <conditionalFormatting sqref="AH52">
    <cfRule type="expression" dxfId="5303" priority="4260" stopIfTrue="1">
      <formula>LEN(TRIM($AH$52))=0</formula>
    </cfRule>
  </conditionalFormatting>
  <conditionalFormatting sqref="AI52">
    <cfRule type="expression" dxfId="5302" priority="4261" stopIfTrue="1">
      <formula>LEN(TRIM($AI$52))=0</formula>
    </cfRule>
  </conditionalFormatting>
  <conditionalFormatting sqref="AJ52">
    <cfRule type="expression" dxfId="5301" priority="4262" stopIfTrue="1">
      <formula>LEN(TRIM($AJ$52))=0</formula>
    </cfRule>
  </conditionalFormatting>
  <conditionalFormatting sqref="AK52">
    <cfRule type="expression" dxfId="5300" priority="4263" stopIfTrue="1">
      <formula>LEN(TRIM($AK$52))=0</formula>
    </cfRule>
  </conditionalFormatting>
  <conditionalFormatting sqref="AL52">
    <cfRule type="expression" dxfId="5299" priority="4264" stopIfTrue="1">
      <formula>LEN(TRIM($AL$52))=0</formula>
    </cfRule>
  </conditionalFormatting>
  <conditionalFormatting sqref="AM52">
    <cfRule type="expression" dxfId="5298" priority="4265" stopIfTrue="1">
      <formula>LEN(TRIM($AM$52))=0</formula>
    </cfRule>
  </conditionalFormatting>
  <conditionalFormatting sqref="AN52">
    <cfRule type="expression" dxfId="5297" priority="4266" stopIfTrue="1">
      <formula>LEN(TRIM($AN$52))=0</formula>
    </cfRule>
  </conditionalFormatting>
  <conditionalFormatting sqref="AO52">
    <cfRule type="expression" dxfId="5296" priority="4267" stopIfTrue="1">
      <formula>LEN(TRIM($AO$52))=0</formula>
    </cfRule>
  </conditionalFormatting>
  <conditionalFormatting sqref="AP52">
    <cfRule type="expression" dxfId="5295" priority="4268" stopIfTrue="1">
      <formula>LEN(TRIM($AP$52))=0</formula>
    </cfRule>
  </conditionalFormatting>
  <conditionalFormatting sqref="AQ52">
    <cfRule type="expression" dxfId="5294" priority="4269" stopIfTrue="1">
      <formula>LEN(TRIM($AQ$52))=0</formula>
    </cfRule>
  </conditionalFormatting>
  <conditionalFormatting sqref="AR52">
    <cfRule type="expression" dxfId="5293" priority="4270" stopIfTrue="1">
      <formula>LEN(TRIM($AR$52))=0</formula>
    </cfRule>
  </conditionalFormatting>
  <conditionalFormatting sqref="AT49">
    <cfRule type="expression" dxfId="5292" priority="4271" stopIfTrue="1">
      <formula>LEN(TRIM($AT$49))=0</formula>
    </cfRule>
  </conditionalFormatting>
  <conditionalFormatting sqref="AU49">
    <cfRule type="expression" dxfId="5291" priority="4272" stopIfTrue="1">
      <formula>LEN(TRIM($AU$49))=0</formula>
    </cfRule>
  </conditionalFormatting>
  <conditionalFormatting sqref="AT50">
    <cfRule type="expression" dxfId="5290" priority="4273" stopIfTrue="1">
      <formula>LEN(TRIM($AT$50))=0</formula>
    </cfRule>
  </conditionalFormatting>
  <conditionalFormatting sqref="AU50">
    <cfRule type="expression" dxfId="5289" priority="4274" stopIfTrue="1">
      <formula>LEN(TRIM($AU$50))=0</formula>
    </cfRule>
  </conditionalFormatting>
  <conditionalFormatting sqref="AT51">
    <cfRule type="expression" dxfId="5288" priority="4275" stopIfTrue="1">
      <formula>LEN(TRIM($AT$51))=0</formula>
    </cfRule>
  </conditionalFormatting>
  <conditionalFormatting sqref="AU51">
    <cfRule type="expression" dxfId="5287" priority="4276" stopIfTrue="1">
      <formula>LEN(TRIM($AU$51))=0</formula>
    </cfRule>
  </conditionalFormatting>
  <conditionalFormatting sqref="AT52">
    <cfRule type="expression" dxfId="5286" priority="4277" stopIfTrue="1">
      <formula>LEN(TRIM($AT$52))=0</formula>
    </cfRule>
  </conditionalFormatting>
  <conditionalFormatting sqref="AU52">
    <cfRule type="expression" dxfId="5285" priority="4278" stopIfTrue="1">
      <formula>LEN(TRIM($AU$52))=0</formula>
    </cfRule>
  </conditionalFormatting>
  <conditionalFormatting sqref="F54">
    <cfRule type="expression" dxfId="5284" priority="4279" stopIfTrue="1">
      <formula>LEN(TRIM($F$54))=0</formula>
    </cfRule>
  </conditionalFormatting>
  <conditionalFormatting sqref="G54">
    <cfRule type="expression" dxfId="5283" priority="4280" stopIfTrue="1">
      <formula>LEN(TRIM($G$54))=0</formula>
    </cfRule>
  </conditionalFormatting>
  <conditionalFormatting sqref="H54">
    <cfRule type="expression" dxfId="5282" priority="4281" stopIfTrue="1">
      <formula>LEN(TRIM($H$54))=0</formula>
    </cfRule>
  </conditionalFormatting>
  <conditionalFormatting sqref="I54">
    <cfRule type="expression" dxfId="5281" priority="4282" stopIfTrue="1">
      <formula>LEN(TRIM($I$54))=0</formula>
    </cfRule>
  </conditionalFormatting>
  <conditionalFormatting sqref="J54">
    <cfRule type="expression" dxfId="5280" priority="4283" stopIfTrue="1">
      <formula>LEN(TRIM($J$54))=0</formula>
    </cfRule>
  </conditionalFormatting>
  <conditionalFormatting sqref="K54">
    <cfRule type="expression" dxfId="5279" priority="4284" stopIfTrue="1">
      <formula>LEN(TRIM($K$54))=0</formula>
    </cfRule>
  </conditionalFormatting>
  <conditionalFormatting sqref="L54">
    <cfRule type="expression" dxfId="5278" priority="4285" stopIfTrue="1">
      <formula>LEN(TRIM($L$54))=0</formula>
    </cfRule>
  </conditionalFormatting>
  <conditionalFormatting sqref="M54">
    <cfRule type="expression" dxfId="5277" priority="4286" stopIfTrue="1">
      <formula>LEN(TRIM($M$54))=0</formula>
    </cfRule>
  </conditionalFormatting>
  <conditionalFormatting sqref="N54">
    <cfRule type="expression" dxfId="5276" priority="4287" stopIfTrue="1">
      <formula>LEN(TRIM($N$54))=0</formula>
    </cfRule>
  </conditionalFormatting>
  <conditionalFormatting sqref="O54">
    <cfRule type="expression" dxfId="5275" priority="4288" stopIfTrue="1">
      <formula>LEN(TRIM($O$54))=0</formula>
    </cfRule>
  </conditionalFormatting>
  <conditionalFormatting sqref="P54">
    <cfRule type="expression" dxfId="5274" priority="4289" stopIfTrue="1">
      <formula>LEN(TRIM($P$54))=0</formula>
    </cfRule>
  </conditionalFormatting>
  <conditionalFormatting sqref="F55">
    <cfRule type="expression" dxfId="5273" priority="4290" stopIfTrue="1">
      <formula>LEN(TRIM($F$55))=0</formula>
    </cfRule>
  </conditionalFormatting>
  <conditionalFormatting sqref="G55">
    <cfRule type="expression" dxfId="5272" priority="4291" stopIfTrue="1">
      <formula>LEN(TRIM($G$55))=0</formula>
    </cfRule>
  </conditionalFormatting>
  <conditionalFormatting sqref="H55">
    <cfRule type="expression" dxfId="5271" priority="4292" stopIfTrue="1">
      <formula>LEN(TRIM($H$55))=0</formula>
    </cfRule>
  </conditionalFormatting>
  <conditionalFormatting sqref="I55">
    <cfRule type="expression" dxfId="5270" priority="4293" stopIfTrue="1">
      <formula>LEN(TRIM($I$55))=0</formula>
    </cfRule>
  </conditionalFormatting>
  <conditionalFormatting sqref="J55">
    <cfRule type="expression" dxfId="5269" priority="4294" stopIfTrue="1">
      <formula>LEN(TRIM($J$55))=0</formula>
    </cfRule>
  </conditionalFormatting>
  <conditionalFormatting sqref="K55">
    <cfRule type="expression" dxfId="5268" priority="4295" stopIfTrue="1">
      <formula>LEN(TRIM($K$55))=0</formula>
    </cfRule>
  </conditionalFormatting>
  <conditionalFormatting sqref="L55">
    <cfRule type="expression" dxfId="5267" priority="4296" stopIfTrue="1">
      <formula>LEN(TRIM($L$55))=0</formula>
    </cfRule>
  </conditionalFormatting>
  <conditionalFormatting sqref="M55">
    <cfRule type="expression" dxfId="5266" priority="4297" stopIfTrue="1">
      <formula>LEN(TRIM($M$55))=0</formula>
    </cfRule>
  </conditionalFormatting>
  <conditionalFormatting sqref="N55">
    <cfRule type="expression" dxfId="5265" priority="4298" stopIfTrue="1">
      <formula>LEN(TRIM($N$55))=0</formula>
    </cfRule>
  </conditionalFormatting>
  <conditionalFormatting sqref="O55">
    <cfRule type="expression" dxfId="5264" priority="4299" stopIfTrue="1">
      <formula>LEN(TRIM($O$55))=0</formula>
    </cfRule>
  </conditionalFormatting>
  <conditionalFormatting sqref="P55">
    <cfRule type="expression" dxfId="5263" priority="4300" stopIfTrue="1">
      <formula>LEN(TRIM($P$55))=0</formula>
    </cfRule>
  </conditionalFormatting>
  <conditionalFormatting sqref="F56">
    <cfRule type="expression" dxfId="5262" priority="4301" stopIfTrue="1">
      <formula>LEN(TRIM($F$56))=0</formula>
    </cfRule>
  </conditionalFormatting>
  <conditionalFormatting sqref="G56">
    <cfRule type="expression" dxfId="5261" priority="4302" stopIfTrue="1">
      <formula>LEN(TRIM($G$56))=0</formula>
    </cfRule>
  </conditionalFormatting>
  <conditionalFormatting sqref="H56">
    <cfRule type="expression" dxfId="5260" priority="4303" stopIfTrue="1">
      <formula>LEN(TRIM($H$56))=0</formula>
    </cfRule>
  </conditionalFormatting>
  <conditionalFormatting sqref="I56">
    <cfRule type="expression" dxfId="5259" priority="4304" stopIfTrue="1">
      <formula>LEN(TRIM($I$56))=0</formula>
    </cfRule>
  </conditionalFormatting>
  <conditionalFormatting sqref="J56">
    <cfRule type="expression" dxfId="5258" priority="4305" stopIfTrue="1">
      <formula>LEN(TRIM($J$56))=0</formula>
    </cfRule>
  </conditionalFormatting>
  <conditionalFormatting sqref="K56">
    <cfRule type="expression" dxfId="5257" priority="4306" stopIfTrue="1">
      <formula>LEN(TRIM($K$56))=0</formula>
    </cfRule>
  </conditionalFormatting>
  <conditionalFormatting sqref="L56">
    <cfRule type="expression" dxfId="5256" priority="4307" stopIfTrue="1">
      <formula>LEN(TRIM($L$56))=0</formula>
    </cfRule>
  </conditionalFormatting>
  <conditionalFormatting sqref="M56">
    <cfRule type="expression" dxfId="5255" priority="4308" stopIfTrue="1">
      <formula>LEN(TRIM($M$56))=0</formula>
    </cfRule>
  </conditionalFormatting>
  <conditionalFormatting sqref="N56">
    <cfRule type="expression" dxfId="5254" priority="4309" stopIfTrue="1">
      <formula>LEN(TRIM($N$56))=0</formula>
    </cfRule>
  </conditionalFormatting>
  <conditionalFormatting sqref="O56">
    <cfRule type="expression" dxfId="5253" priority="4310" stopIfTrue="1">
      <formula>LEN(TRIM($O$56))=0</formula>
    </cfRule>
  </conditionalFormatting>
  <conditionalFormatting sqref="P56">
    <cfRule type="expression" dxfId="5252" priority="4311" stopIfTrue="1">
      <formula>LEN(TRIM($P$56))=0</formula>
    </cfRule>
  </conditionalFormatting>
  <conditionalFormatting sqref="F57">
    <cfRule type="expression" dxfId="5251" priority="4312" stopIfTrue="1">
      <formula>LEN(TRIM($F$57))=0</formula>
    </cfRule>
  </conditionalFormatting>
  <conditionalFormatting sqref="G57">
    <cfRule type="expression" dxfId="5250" priority="4313" stopIfTrue="1">
      <formula>LEN(TRIM($G$57))=0</formula>
    </cfRule>
  </conditionalFormatting>
  <conditionalFormatting sqref="H57">
    <cfRule type="expression" dxfId="5249" priority="4314" stopIfTrue="1">
      <formula>LEN(TRIM($H$57))=0</formula>
    </cfRule>
  </conditionalFormatting>
  <conditionalFormatting sqref="I57">
    <cfRule type="expression" dxfId="5248" priority="4315" stopIfTrue="1">
      <formula>LEN(TRIM($I$57))=0</formula>
    </cfRule>
  </conditionalFormatting>
  <conditionalFormatting sqref="J57">
    <cfRule type="expression" dxfId="5247" priority="4316" stopIfTrue="1">
      <formula>LEN(TRIM($J$57))=0</formula>
    </cfRule>
  </conditionalFormatting>
  <conditionalFormatting sqref="K57">
    <cfRule type="expression" dxfId="5246" priority="4317" stopIfTrue="1">
      <formula>LEN(TRIM($K$57))=0</formula>
    </cfRule>
  </conditionalFormatting>
  <conditionalFormatting sqref="L57">
    <cfRule type="expression" dxfId="5245" priority="4318" stopIfTrue="1">
      <formula>LEN(TRIM($L$57))=0</formula>
    </cfRule>
  </conditionalFormatting>
  <conditionalFormatting sqref="M57">
    <cfRule type="expression" dxfId="5244" priority="4319" stopIfTrue="1">
      <formula>LEN(TRIM($M$57))=0</formula>
    </cfRule>
  </conditionalFormatting>
  <conditionalFormatting sqref="N57">
    <cfRule type="expression" dxfId="5243" priority="4320" stopIfTrue="1">
      <formula>LEN(TRIM($N$57))=0</formula>
    </cfRule>
  </conditionalFormatting>
  <conditionalFormatting sqref="O57">
    <cfRule type="expression" dxfId="5242" priority="4321" stopIfTrue="1">
      <formula>LEN(TRIM($O$57))=0</formula>
    </cfRule>
  </conditionalFormatting>
  <conditionalFormatting sqref="P57">
    <cfRule type="expression" dxfId="5241" priority="4322" stopIfTrue="1">
      <formula>LEN(TRIM($P$57))=0</formula>
    </cfRule>
  </conditionalFormatting>
  <conditionalFormatting sqref="R54">
    <cfRule type="expression" dxfId="5240" priority="4323" stopIfTrue="1">
      <formula>LEN(TRIM($R$54))=0</formula>
    </cfRule>
  </conditionalFormatting>
  <conditionalFormatting sqref="S54">
    <cfRule type="expression" dxfId="5239" priority="4324" stopIfTrue="1">
      <formula>LEN(TRIM($S$54))=0</formula>
    </cfRule>
  </conditionalFormatting>
  <conditionalFormatting sqref="T54">
    <cfRule type="expression" dxfId="5238" priority="4325" stopIfTrue="1">
      <formula>LEN(TRIM($T$54))=0</formula>
    </cfRule>
  </conditionalFormatting>
  <conditionalFormatting sqref="U54">
    <cfRule type="expression" dxfId="5237" priority="4326" stopIfTrue="1">
      <formula>LEN(TRIM($U$54))=0</formula>
    </cfRule>
  </conditionalFormatting>
  <conditionalFormatting sqref="V54">
    <cfRule type="expression" dxfId="5236" priority="4327" stopIfTrue="1">
      <formula>LEN(TRIM($V$54))=0</formula>
    </cfRule>
  </conditionalFormatting>
  <conditionalFormatting sqref="W54">
    <cfRule type="expression" dxfId="5235" priority="4328" stopIfTrue="1">
      <formula>LEN(TRIM($W$54))=0</formula>
    </cfRule>
  </conditionalFormatting>
  <conditionalFormatting sqref="X54">
    <cfRule type="expression" dxfId="5234" priority="4329" stopIfTrue="1">
      <formula>LEN(TRIM($X$54))=0</formula>
    </cfRule>
  </conditionalFormatting>
  <conditionalFormatting sqref="Y54">
    <cfRule type="expression" dxfId="5233" priority="4330" stopIfTrue="1">
      <formula>LEN(TRIM($Y$54))=0</formula>
    </cfRule>
  </conditionalFormatting>
  <conditionalFormatting sqref="Z54">
    <cfRule type="expression" dxfId="5232" priority="4331" stopIfTrue="1">
      <formula>LEN(TRIM($Z$54))=0</formula>
    </cfRule>
  </conditionalFormatting>
  <conditionalFormatting sqref="AA54">
    <cfRule type="expression" dxfId="5231" priority="4332" stopIfTrue="1">
      <formula>LEN(TRIM($AA$54))=0</formula>
    </cfRule>
  </conditionalFormatting>
  <conditionalFormatting sqref="AB54">
    <cfRule type="expression" dxfId="5230" priority="4333" stopIfTrue="1">
      <formula>LEN(TRIM($AB$54))=0</formula>
    </cfRule>
  </conditionalFormatting>
  <conditionalFormatting sqref="AC54">
    <cfRule type="expression" dxfId="5229" priority="4334" stopIfTrue="1">
      <formula>LEN(TRIM($AC$54))=0</formula>
    </cfRule>
  </conditionalFormatting>
  <conditionalFormatting sqref="AD54">
    <cfRule type="expression" dxfId="5228" priority="4335" stopIfTrue="1">
      <formula>LEN(TRIM($AD$54))=0</formula>
    </cfRule>
  </conditionalFormatting>
  <conditionalFormatting sqref="R55">
    <cfRule type="expression" dxfId="5227" priority="4336" stopIfTrue="1">
      <formula>LEN(TRIM($R$55))=0</formula>
    </cfRule>
  </conditionalFormatting>
  <conditionalFormatting sqref="S55">
    <cfRule type="expression" dxfId="5226" priority="4337" stopIfTrue="1">
      <formula>LEN(TRIM($S$55))=0</formula>
    </cfRule>
  </conditionalFormatting>
  <conditionalFormatting sqref="T55">
    <cfRule type="expression" dxfId="5225" priority="4338" stopIfTrue="1">
      <formula>LEN(TRIM($T$55))=0</formula>
    </cfRule>
  </conditionalFormatting>
  <conditionalFormatting sqref="U55">
    <cfRule type="expression" dxfId="5224" priority="4339" stopIfTrue="1">
      <formula>LEN(TRIM($U$55))=0</formula>
    </cfRule>
  </conditionalFormatting>
  <conditionalFormatting sqref="V55">
    <cfRule type="expression" dxfId="5223" priority="4340" stopIfTrue="1">
      <formula>LEN(TRIM($V$55))=0</formula>
    </cfRule>
  </conditionalFormatting>
  <conditionalFormatting sqref="W55">
    <cfRule type="expression" dxfId="5222" priority="4341" stopIfTrue="1">
      <formula>LEN(TRIM($W$55))=0</formula>
    </cfRule>
  </conditionalFormatting>
  <conditionalFormatting sqref="X55">
    <cfRule type="expression" dxfId="5221" priority="4342" stopIfTrue="1">
      <formula>LEN(TRIM($X$55))=0</formula>
    </cfRule>
  </conditionalFormatting>
  <conditionalFormatting sqref="Y55">
    <cfRule type="expression" dxfId="5220" priority="4343" stopIfTrue="1">
      <formula>LEN(TRIM($Y$55))=0</formula>
    </cfRule>
  </conditionalFormatting>
  <conditionalFormatting sqref="Z55">
    <cfRule type="expression" dxfId="5219" priority="4344" stopIfTrue="1">
      <formula>LEN(TRIM($Z$55))=0</formula>
    </cfRule>
  </conditionalFormatting>
  <conditionalFormatting sqref="AA55">
    <cfRule type="expression" dxfId="5218" priority="4345" stopIfTrue="1">
      <formula>LEN(TRIM($AA$55))=0</formula>
    </cfRule>
  </conditionalFormatting>
  <conditionalFormatting sqref="AB55">
    <cfRule type="expression" dxfId="5217" priority="4346" stopIfTrue="1">
      <formula>LEN(TRIM($AB$55))=0</formula>
    </cfRule>
  </conditionalFormatting>
  <conditionalFormatting sqref="AC55">
    <cfRule type="expression" dxfId="5216" priority="4347" stopIfTrue="1">
      <formula>LEN(TRIM($AC$55))=0</formula>
    </cfRule>
  </conditionalFormatting>
  <conditionalFormatting sqref="AD55">
    <cfRule type="expression" dxfId="5215" priority="4348" stopIfTrue="1">
      <formula>LEN(TRIM($AD$55))=0</formula>
    </cfRule>
  </conditionalFormatting>
  <conditionalFormatting sqref="R56">
    <cfRule type="expression" dxfId="5214" priority="4349" stopIfTrue="1">
      <formula>LEN(TRIM($R$56))=0</formula>
    </cfRule>
  </conditionalFormatting>
  <conditionalFormatting sqref="S56">
    <cfRule type="expression" dxfId="5213" priority="4350" stopIfTrue="1">
      <formula>LEN(TRIM($S$56))=0</formula>
    </cfRule>
  </conditionalFormatting>
  <conditionalFormatting sqref="T56">
    <cfRule type="expression" dxfId="5212" priority="4351" stopIfTrue="1">
      <formula>LEN(TRIM($T$56))=0</formula>
    </cfRule>
  </conditionalFormatting>
  <conditionalFormatting sqref="U56">
    <cfRule type="expression" dxfId="5211" priority="4352" stopIfTrue="1">
      <formula>LEN(TRIM($U$56))=0</formula>
    </cfRule>
  </conditionalFormatting>
  <conditionalFormatting sqref="V56">
    <cfRule type="expression" dxfId="5210" priority="4353" stopIfTrue="1">
      <formula>LEN(TRIM($V$56))=0</formula>
    </cfRule>
  </conditionalFormatting>
  <conditionalFormatting sqref="W56">
    <cfRule type="expression" dxfId="5209" priority="4354" stopIfTrue="1">
      <formula>LEN(TRIM($W$56))=0</formula>
    </cfRule>
  </conditionalFormatting>
  <conditionalFormatting sqref="X56">
    <cfRule type="expression" dxfId="5208" priority="4355" stopIfTrue="1">
      <formula>LEN(TRIM($X$56))=0</formula>
    </cfRule>
  </conditionalFormatting>
  <conditionalFormatting sqref="Y56">
    <cfRule type="expression" dxfId="5207" priority="4356" stopIfTrue="1">
      <formula>LEN(TRIM($Y$56))=0</formula>
    </cfRule>
  </conditionalFormatting>
  <conditionalFormatting sqref="Z56">
    <cfRule type="expression" dxfId="5206" priority="4357" stopIfTrue="1">
      <formula>LEN(TRIM($Z$56))=0</formula>
    </cfRule>
  </conditionalFormatting>
  <conditionalFormatting sqref="AA56">
    <cfRule type="expression" dxfId="5205" priority="4358" stopIfTrue="1">
      <formula>LEN(TRIM($AA$56))=0</formula>
    </cfRule>
  </conditionalFormatting>
  <conditionalFormatting sqref="AB56">
    <cfRule type="expression" dxfId="5204" priority="4359" stopIfTrue="1">
      <formula>LEN(TRIM($AB$56))=0</formula>
    </cfRule>
  </conditionalFormatting>
  <conditionalFormatting sqref="AC56">
    <cfRule type="expression" dxfId="5203" priority="4360" stopIfTrue="1">
      <formula>LEN(TRIM($AC$56))=0</formula>
    </cfRule>
  </conditionalFormatting>
  <conditionalFormatting sqref="AD56">
    <cfRule type="expression" dxfId="5202" priority="4361" stopIfTrue="1">
      <formula>LEN(TRIM($AD$56))=0</formula>
    </cfRule>
  </conditionalFormatting>
  <conditionalFormatting sqref="R57">
    <cfRule type="expression" dxfId="5201" priority="4362" stopIfTrue="1">
      <formula>LEN(TRIM($R$57))=0</formula>
    </cfRule>
  </conditionalFormatting>
  <conditionalFormatting sqref="S57">
    <cfRule type="expression" dxfId="5200" priority="4363" stopIfTrue="1">
      <formula>LEN(TRIM($S$57))=0</formula>
    </cfRule>
  </conditionalFormatting>
  <conditionalFormatting sqref="T57">
    <cfRule type="expression" dxfId="5199" priority="4364" stopIfTrue="1">
      <formula>LEN(TRIM($T$57))=0</formula>
    </cfRule>
  </conditionalFormatting>
  <conditionalFormatting sqref="U57">
    <cfRule type="expression" dxfId="5198" priority="4365" stopIfTrue="1">
      <formula>LEN(TRIM($U$57))=0</formula>
    </cfRule>
  </conditionalFormatting>
  <conditionalFormatting sqref="V57">
    <cfRule type="expression" dxfId="5197" priority="4366" stopIfTrue="1">
      <formula>LEN(TRIM($V$57))=0</formula>
    </cfRule>
  </conditionalFormatting>
  <conditionalFormatting sqref="W57">
    <cfRule type="expression" dxfId="5196" priority="4367" stopIfTrue="1">
      <formula>LEN(TRIM($W$57))=0</formula>
    </cfRule>
  </conditionalFormatting>
  <conditionalFormatting sqref="X57">
    <cfRule type="expression" dxfId="5195" priority="4368" stopIfTrue="1">
      <formula>LEN(TRIM($X$57))=0</formula>
    </cfRule>
  </conditionalFormatting>
  <conditionalFormatting sqref="Y57">
    <cfRule type="expression" dxfId="5194" priority="4369" stopIfTrue="1">
      <formula>LEN(TRIM($Y$57))=0</formula>
    </cfRule>
  </conditionalFormatting>
  <conditionalFormatting sqref="Z57">
    <cfRule type="expression" dxfId="5193" priority="4370" stopIfTrue="1">
      <formula>LEN(TRIM($Z$57))=0</formula>
    </cfRule>
  </conditionalFormatting>
  <conditionalFormatting sqref="AA57">
    <cfRule type="expression" dxfId="5192" priority="4371" stopIfTrue="1">
      <formula>LEN(TRIM($AA$57))=0</formula>
    </cfRule>
  </conditionalFormatting>
  <conditionalFormatting sqref="AB57">
    <cfRule type="expression" dxfId="5191" priority="4372" stopIfTrue="1">
      <formula>LEN(TRIM($AB$57))=0</formula>
    </cfRule>
  </conditionalFormatting>
  <conditionalFormatting sqref="AC57">
    <cfRule type="expression" dxfId="5190" priority="4373" stopIfTrue="1">
      <formula>LEN(TRIM($AC$57))=0</formula>
    </cfRule>
  </conditionalFormatting>
  <conditionalFormatting sqref="AD57">
    <cfRule type="expression" dxfId="5189" priority="4374" stopIfTrue="1">
      <formula>LEN(TRIM($AD$57))=0</formula>
    </cfRule>
  </conditionalFormatting>
  <conditionalFormatting sqref="AF54">
    <cfRule type="expression" dxfId="5188" priority="4375" stopIfTrue="1">
      <formula>LEN(TRIM($AF$54))=0</formula>
    </cfRule>
  </conditionalFormatting>
  <conditionalFormatting sqref="AG54">
    <cfRule type="expression" dxfId="5187" priority="4376" stopIfTrue="1">
      <formula>LEN(TRIM($AG$54))=0</formula>
    </cfRule>
  </conditionalFormatting>
  <conditionalFormatting sqref="AH54">
    <cfRule type="expression" dxfId="5186" priority="4377" stopIfTrue="1">
      <formula>LEN(TRIM($AH$54))=0</formula>
    </cfRule>
  </conditionalFormatting>
  <conditionalFormatting sqref="AI54">
    <cfRule type="expression" dxfId="5185" priority="4378" stopIfTrue="1">
      <formula>LEN(TRIM($AI$54))=0</formula>
    </cfRule>
  </conditionalFormatting>
  <conditionalFormatting sqref="AJ54">
    <cfRule type="expression" dxfId="5184" priority="4379" stopIfTrue="1">
      <formula>LEN(TRIM($AJ$54))=0</formula>
    </cfRule>
  </conditionalFormatting>
  <conditionalFormatting sqref="AK54">
    <cfRule type="expression" dxfId="5183" priority="4380" stopIfTrue="1">
      <formula>LEN(TRIM($AK$54))=0</formula>
    </cfRule>
  </conditionalFormatting>
  <conditionalFormatting sqref="AL54">
    <cfRule type="expression" dxfId="5182" priority="4381" stopIfTrue="1">
      <formula>LEN(TRIM($AL$54))=0</formula>
    </cfRule>
  </conditionalFormatting>
  <conditionalFormatting sqref="AM54">
    <cfRule type="expression" dxfId="5181" priority="4382" stopIfTrue="1">
      <formula>LEN(TRIM($AM$54))=0</formula>
    </cfRule>
  </conditionalFormatting>
  <conditionalFormatting sqref="AN54">
    <cfRule type="expression" dxfId="5180" priority="4383" stopIfTrue="1">
      <formula>LEN(TRIM($AN$54))=0</formula>
    </cfRule>
  </conditionalFormatting>
  <conditionalFormatting sqref="AO54">
    <cfRule type="expression" dxfId="5179" priority="4384" stopIfTrue="1">
      <formula>LEN(TRIM($AO$54))=0</formula>
    </cfRule>
  </conditionalFormatting>
  <conditionalFormatting sqref="AP54">
    <cfRule type="expression" dxfId="5178" priority="4385" stopIfTrue="1">
      <formula>LEN(TRIM($AP$54))=0</formula>
    </cfRule>
  </conditionalFormatting>
  <conditionalFormatting sqref="AQ54">
    <cfRule type="expression" dxfId="5177" priority="4386" stopIfTrue="1">
      <formula>LEN(TRIM($AQ$54))=0</formula>
    </cfRule>
  </conditionalFormatting>
  <conditionalFormatting sqref="AR54">
    <cfRule type="expression" dxfId="5176" priority="4387" stopIfTrue="1">
      <formula>LEN(TRIM($AR$54))=0</formula>
    </cfRule>
  </conditionalFormatting>
  <conditionalFormatting sqref="AF55">
    <cfRule type="expression" dxfId="5175" priority="4388" stopIfTrue="1">
      <formula>LEN(TRIM($AF$55))=0</formula>
    </cfRule>
  </conditionalFormatting>
  <conditionalFormatting sqref="AG55">
    <cfRule type="expression" dxfId="5174" priority="4389" stopIfTrue="1">
      <formula>LEN(TRIM($AG$55))=0</formula>
    </cfRule>
  </conditionalFormatting>
  <conditionalFormatting sqref="AH55">
    <cfRule type="expression" dxfId="5173" priority="4390" stopIfTrue="1">
      <formula>LEN(TRIM($AH$55))=0</formula>
    </cfRule>
  </conditionalFormatting>
  <conditionalFormatting sqref="AI55">
    <cfRule type="expression" dxfId="5172" priority="4391" stopIfTrue="1">
      <formula>LEN(TRIM($AI$55))=0</formula>
    </cfRule>
  </conditionalFormatting>
  <conditionalFormatting sqref="AJ55">
    <cfRule type="expression" dxfId="5171" priority="4392" stopIfTrue="1">
      <formula>LEN(TRIM($AJ$55))=0</formula>
    </cfRule>
  </conditionalFormatting>
  <conditionalFormatting sqref="AK55">
    <cfRule type="expression" dxfId="5170" priority="4393" stopIfTrue="1">
      <formula>LEN(TRIM($AK$55))=0</formula>
    </cfRule>
  </conditionalFormatting>
  <conditionalFormatting sqref="AL55">
    <cfRule type="expression" dxfId="5169" priority="4394" stopIfTrue="1">
      <formula>LEN(TRIM($AL$55))=0</formula>
    </cfRule>
  </conditionalFormatting>
  <conditionalFormatting sqref="AM55">
    <cfRule type="expression" dxfId="5168" priority="4395" stopIfTrue="1">
      <formula>LEN(TRIM($AM$55))=0</formula>
    </cfRule>
  </conditionalFormatting>
  <conditionalFormatting sqref="AN55">
    <cfRule type="expression" dxfId="5167" priority="4396" stopIfTrue="1">
      <formula>LEN(TRIM($AN$55))=0</formula>
    </cfRule>
  </conditionalFormatting>
  <conditionalFormatting sqref="AO55">
    <cfRule type="expression" dxfId="5166" priority="4397" stopIfTrue="1">
      <formula>LEN(TRIM($AO$55))=0</formula>
    </cfRule>
  </conditionalFormatting>
  <conditionalFormatting sqref="AP55">
    <cfRule type="expression" dxfId="5165" priority="4398" stopIfTrue="1">
      <formula>LEN(TRIM($AP$55))=0</formula>
    </cfRule>
  </conditionalFormatting>
  <conditionalFormatting sqref="AQ55">
    <cfRule type="expression" dxfId="5164" priority="4399" stopIfTrue="1">
      <formula>LEN(TRIM($AQ$55))=0</formula>
    </cfRule>
  </conditionalFormatting>
  <conditionalFormatting sqref="AR55">
    <cfRule type="expression" dxfId="5163" priority="4400" stopIfTrue="1">
      <formula>LEN(TRIM($AR$55))=0</formula>
    </cfRule>
  </conditionalFormatting>
  <conditionalFormatting sqref="AF56">
    <cfRule type="expression" dxfId="5162" priority="4401" stopIfTrue="1">
      <formula>LEN(TRIM($AF$56))=0</formula>
    </cfRule>
  </conditionalFormatting>
  <conditionalFormatting sqref="AG56">
    <cfRule type="expression" dxfId="5161" priority="4402" stopIfTrue="1">
      <formula>LEN(TRIM($AG$56))=0</formula>
    </cfRule>
  </conditionalFormatting>
  <conditionalFormatting sqref="AH56">
    <cfRule type="expression" dxfId="5160" priority="4403" stopIfTrue="1">
      <formula>LEN(TRIM($AH$56))=0</formula>
    </cfRule>
  </conditionalFormatting>
  <conditionalFormatting sqref="AI56">
    <cfRule type="expression" dxfId="5159" priority="4404" stopIfTrue="1">
      <formula>LEN(TRIM($AI$56))=0</formula>
    </cfRule>
  </conditionalFormatting>
  <conditionalFormatting sqref="AJ56">
    <cfRule type="expression" dxfId="5158" priority="4405" stopIfTrue="1">
      <formula>LEN(TRIM($AJ$56))=0</formula>
    </cfRule>
  </conditionalFormatting>
  <conditionalFormatting sqref="AK56">
    <cfRule type="expression" dxfId="5157" priority="4406" stopIfTrue="1">
      <formula>LEN(TRIM($AK$56))=0</formula>
    </cfRule>
  </conditionalFormatting>
  <conditionalFormatting sqref="AL56">
    <cfRule type="expression" dxfId="5156" priority="4407" stopIfTrue="1">
      <formula>LEN(TRIM($AL$56))=0</formula>
    </cfRule>
  </conditionalFormatting>
  <conditionalFormatting sqref="AM56">
    <cfRule type="expression" dxfId="5155" priority="4408" stopIfTrue="1">
      <formula>LEN(TRIM($AM$56))=0</formula>
    </cfRule>
  </conditionalFormatting>
  <conditionalFormatting sqref="AN56">
    <cfRule type="expression" dxfId="5154" priority="4409" stopIfTrue="1">
      <formula>LEN(TRIM($AN$56))=0</formula>
    </cfRule>
  </conditionalFormatting>
  <conditionalFormatting sqref="AO56">
    <cfRule type="expression" dxfId="5153" priority="4410" stopIfTrue="1">
      <formula>LEN(TRIM($AO$56))=0</formula>
    </cfRule>
  </conditionalFormatting>
  <conditionalFormatting sqref="AP56">
    <cfRule type="expression" dxfId="5152" priority="4411" stopIfTrue="1">
      <formula>LEN(TRIM($AP$56))=0</formula>
    </cfRule>
  </conditionalFormatting>
  <conditionalFormatting sqref="AQ56">
    <cfRule type="expression" dxfId="5151" priority="4412" stopIfTrue="1">
      <formula>LEN(TRIM($AQ$56))=0</formula>
    </cfRule>
  </conditionalFormatting>
  <conditionalFormatting sqref="AR56">
    <cfRule type="expression" dxfId="5150" priority="4413" stopIfTrue="1">
      <formula>LEN(TRIM($AR$56))=0</formula>
    </cfRule>
  </conditionalFormatting>
  <conditionalFormatting sqref="AF57">
    <cfRule type="expression" dxfId="5149" priority="4414" stopIfTrue="1">
      <formula>LEN(TRIM($AF$57))=0</formula>
    </cfRule>
  </conditionalFormatting>
  <conditionalFormatting sqref="AG57">
    <cfRule type="expression" dxfId="5148" priority="4415" stopIfTrue="1">
      <formula>LEN(TRIM($AG$57))=0</formula>
    </cfRule>
  </conditionalFormatting>
  <conditionalFormatting sqref="AH57">
    <cfRule type="expression" dxfId="5147" priority="4416" stopIfTrue="1">
      <formula>LEN(TRIM($AH$57))=0</formula>
    </cfRule>
  </conditionalFormatting>
  <conditionalFormatting sqref="AI57">
    <cfRule type="expression" dxfId="5146" priority="4417" stopIfTrue="1">
      <formula>LEN(TRIM($AI$57))=0</formula>
    </cfRule>
  </conditionalFormatting>
  <conditionalFormatting sqref="AJ57">
    <cfRule type="expression" dxfId="5145" priority="4418" stopIfTrue="1">
      <formula>LEN(TRIM($AJ$57))=0</formula>
    </cfRule>
  </conditionalFormatting>
  <conditionalFormatting sqref="AK57">
    <cfRule type="expression" dxfId="5144" priority="4419" stopIfTrue="1">
      <formula>LEN(TRIM($AK$57))=0</formula>
    </cfRule>
  </conditionalFormatting>
  <conditionalFormatting sqref="AL57">
    <cfRule type="expression" dxfId="5143" priority="4420" stopIfTrue="1">
      <formula>LEN(TRIM($AL$57))=0</formula>
    </cfRule>
  </conditionalFormatting>
  <conditionalFormatting sqref="AM57">
    <cfRule type="expression" dxfId="5142" priority="4421" stopIfTrue="1">
      <formula>LEN(TRIM($AM$57))=0</formula>
    </cfRule>
  </conditionalFormatting>
  <conditionalFormatting sqref="AN57">
    <cfRule type="expression" dxfId="5141" priority="4422" stopIfTrue="1">
      <formula>LEN(TRIM($AN$57))=0</formula>
    </cfRule>
  </conditionalFormatting>
  <conditionalFormatting sqref="AO57">
    <cfRule type="expression" dxfId="5140" priority="4423" stopIfTrue="1">
      <formula>LEN(TRIM($AO$57))=0</formula>
    </cfRule>
  </conditionalFormatting>
  <conditionalFormatting sqref="AP57">
    <cfRule type="expression" dxfId="5139" priority="4424" stopIfTrue="1">
      <formula>LEN(TRIM($AP$57))=0</formula>
    </cfRule>
  </conditionalFormatting>
  <conditionalFormatting sqref="AQ57">
    <cfRule type="expression" dxfId="5138" priority="4425" stopIfTrue="1">
      <formula>LEN(TRIM($AQ$57))=0</formula>
    </cfRule>
  </conditionalFormatting>
  <conditionalFormatting sqref="AR57">
    <cfRule type="expression" dxfId="5137" priority="4426" stopIfTrue="1">
      <formula>LEN(TRIM($AR$57))=0</formula>
    </cfRule>
  </conditionalFormatting>
  <conditionalFormatting sqref="AT54">
    <cfRule type="expression" dxfId="5136" priority="4427" stopIfTrue="1">
      <formula>LEN(TRIM($AT$54))=0</formula>
    </cfRule>
  </conditionalFormatting>
  <conditionalFormatting sqref="AU54">
    <cfRule type="expression" dxfId="5135" priority="4428" stopIfTrue="1">
      <formula>LEN(TRIM($AU$54))=0</formula>
    </cfRule>
  </conditionalFormatting>
  <conditionalFormatting sqref="AT55">
    <cfRule type="expression" dxfId="5134" priority="4429" stopIfTrue="1">
      <formula>LEN(TRIM($AT$55))=0</formula>
    </cfRule>
  </conditionalFormatting>
  <conditionalFormatting sqref="AU55">
    <cfRule type="expression" dxfId="5133" priority="4430" stopIfTrue="1">
      <formula>LEN(TRIM($AU$55))=0</formula>
    </cfRule>
  </conditionalFormatting>
  <conditionalFormatting sqref="AT56">
    <cfRule type="expression" dxfId="5132" priority="4431" stopIfTrue="1">
      <formula>LEN(TRIM($AT$56))=0</formula>
    </cfRule>
  </conditionalFormatting>
  <conditionalFormatting sqref="AU56">
    <cfRule type="expression" dxfId="5131" priority="4432" stopIfTrue="1">
      <formula>LEN(TRIM($AU$56))=0</formula>
    </cfRule>
  </conditionalFormatting>
  <conditionalFormatting sqref="AT57">
    <cfRule type="expression" dxfId="5130" priority="4433" stopIfTrue="1">
      <formula>LEN(TRIM($AT$57))=0</formula>
    </cfRule>
  </conditionalFormatting>
  <conditionalFormatting sqref="AU57">
    <cfRule type="expression" dxfId="5129" priority="4434" stopIfTrue="1">
      <formula>LEN(TRIM($AU$57))=0</formula>
    </cfRule>
  </conditionalFormatting>
  <conditionalFormatting sqref="F61">
    <cfRule type="expression" dxfId="5128" priority="4435" stopIfTrue="1">
      <formula>LEN(TRIM($F$61))=0</formula>
    </cfRule>
  </conditionalFormatting>
  <conditionalFormatting sqref="G61">
    <cfRule type="expression" dxfId="5127" priority="4436" stopIfTrue="1">
      <formula>LEN(TRIM($G$61))=0</formula>
    </cfRule>
  </conditionalFormatting>
  <conditionalFormatting sqref="H61">
    <cfRule type="expression" dxfId="5126" priority="4437" stopIfTrue="1">
      <formula>LEN(TRIM($H$61))=0</formula>
    </cfRule>
  </conditionalFormatting>
  <conditionalFormatting sqref="I61">
    <cfRule type="expression" dxfId="5125" priority="4438" stopIfTrue="1">
      <formula>LEN(TRIM($I$61))=0</formula>
    </cfRule>
  </conditionalFormatting>
  <conditionalFormatting sqref="J61">
    <cfRule type="expression" dxfId="5124" priority="4439" stopIfTrue="1">
      <formula>LEN(TRIM($J$61))=0</formula>
    </cfRule>
  </conditionalFormatting>
  <conditionalFormatting sqref="K61">
    <cfRule type="expression" dxfId="5123" priority="4440" stopIfTrue="1">
      <formula>LEN(TRIM($K$61))=0</formula>
    </cfRule>
  </conditionalFormatting>
  <conditionalFormatting sqref="L61">
    <cfRule type="expression" dxfId="5122" priority="4441" stopIfTrue="1">
      <formula>LEN(TRIM($L$61))=0</formula>
    </cfRule>
  </conditionalFormatting>
  <conditionalFormatting sqref="M61">
    <cfRule type="expression" dxfId="5121" priority="4442" stopIfTrue="1">
      <formula>LEN(TRIM($M$61))=0</formula>
    </cfRule>
  </conditionalFormatting>
  <conditionalFormatting sqref="N61">
    <cfRule type="expression" dxfId="5120" priority="4443" stopIfTrue="1">
      <formula>LEN(TRIM($N$61))=0</formula>
    </cfRule>
  </conditionalFormatting>
  <conditionalFormatting sqref="O61">
    <cfRule type="expression" dxfId="5119" priority="4444" stopIfTrue="1">
      <formula>LEN(TRIM($O$61))=0</formula>
    </cfRule>
  </conditionalFormatting>
  <conditionalFormatting sqref="P61">
    <cfRule type="expression" dxfId="5118" priority="4445" stopIfTrue="1">
      <formula>LEN(TRIM($P$61))=0</formula>
    </cfRule>
  </conditionalFormatting>
  <conditionalFormatting sqref="R61">
    <cfRule type="expression" dxfId="5117" priority="4446" stopIfTrue="1">
      <formula>LEN(TRIM($R$61))=0</formula>
    </cfRule>
  </conditionalFormatting>
  <conditionalFormatting sqref="S61">
    <cfRule type="expression" dxfId="5116" priority="4447" stopIfTrue="1">
      <formula>LEN(TRIM($S$61))=0</formula>
    </cfRule>
  </conditionalFormatting>
  <conditionalFormatting sqref="T61">
    <cfRule type="expression" dxfId="5115" priority="4448" stopIfTrue="1">
      <formula>LEN(TRIM($T$61))=0</formula>
    </cfRule>
  </conditionalFormatting>
  <conditionalFormatting sqref="U61">
    <cfRule type="expression" dxfId="5114" priority="4449" stopIfTrue="1">
      <formula>LEN(TRIM($U$61))=0</formula>
    </cfRule>
  </conditionalFormatting>
  <conditionalFormatting sqref="V61">
    <cfRule type="expression" dxfId="5113" priority="4450" stopIfTrue="1">
      <formula>LEN(TRIM($V$61))=0</formula>
    </cfRule>
  </conditionalFormatting>
  <conditionalFormatting sqref="W61">
    <cfRule type="expression" dxfId="5112" priority="4451" stopIfTrue="1">
      <formula>LEN(TRIM($W$61))=0</formula>
    </cfRule>
  </conditionalFormatting>
  <conditionalFormatting sqref="X61">
    <cfRule type="expression" dxfId="5111" priority="4452" stopIfTrue="1">
      <formula>LEN(TRIM($X$61))=0</formula>
    </cfRule>
  </conditionalFormatting>
  <conditionalFormatting sqref="Y61">
    <cfRule type="expression" dxfId="5110" priority="4453" stopIfTrue="1">
      <formula>LEN(TRIM($Y$61))=0</formula>
    </cfRule>
  </conditionalFormatting>
  <conditionalFormatting sqref="Z61">
    <cfRule type="expression" dxfId="5109" priority="4454" stopIfTrue="1">
      <formula>LEN(TRIM($Z$61))=0</formula>
    </cfRule>
  </conditionalFormatting>
  <conditionalFormatting sqref="AA61">
    <cfRule type="expression" dxfId="5108" priority="4455" stopIfTrue="1">
      <formula>LEN(TRIM($AA$61))=0</formula>
    </cfRule>
  </conditionalFormatting>
  <conditionalFormatting sqref="AB61">
    <cfRule type="expression" dxfId="5107" priority="4456" stopIfTrue="1">
      <formula>LEN(TRIM($AB$61))=0</formula>
    </cfRule>
  </conditionalFormatting>
  <conditionalFormatting sqref="AC61">
    <cfRule type="expression" dxfId="5106" priority="4457" stopIfTrue="1">
      <formula>LEN(TRIM($AC$61))=0</formula>
    </cfRule>
  </conditionalFormatting>
  <conditionalFormatting sqref="AD61">
    <cfRule type="expression" dxfId="5105" priority="4458" stopIfTrue="1">
      <formula>LEN(TRIM($AD$61))=0</formula>
    </cfRule>
  </conditionalFormatting>
  <conditionalFormatting sqref="AF61">
    <cfRule type="expression" dxfId="5104" priority="4459" stopIfTrue="1">
      <formula>LEN(TRIM($AF$61))=0</formula>
    </cfRule>
  </conditionalFormatting>
  <conditionalFormatting sqref="AG61">
    <cfRule type="expression" dxfId="5103" priority="4460" stopIfTrue="1">
      <formula>LEN(TRIM($AG$61))=0</formula>
    </cfRule>
  </conditionalFormatting>
  <conditionalFormatting sqref="AH61">
    <cfRule type="expression" dxfId="5102" priority="4461" stopIfTrue="1">
      <formula>LEN(TRIM($AH$61))=0</formula>
    </cfRule>
  </conditionalFormatting>
  <conditionalFormatting sqref="AI61">
    <cfRule type="expression" dxfId="5101" priority="4462" stopIfTrue="1">
      <formula>LEN(TRIM($AI$61))=0</formula>
    </cfRule>
  </conditionalFormatting>
  <conditionalFormatting sqref="AJ61">
    <cfRule type="expression" dxfId="5100" priority="4463" stopIfTrue="1">
      <formula>LEN(TRIM($AJ$61))=0</formula>
    </cfRule>
  </conditionalFormatting>
  <conditionalFormatting sqref="AK61">
    <cfRule type="expression" dxfId="5099" priority="4464" stopIfTrue="1">
      <formula>LEN(TRIM($AK$61))=0</formula>
    </cfRule>
  </conditionalFormatting>
  <conditionalFormatting sqref="AL61">
    <cfRule type="expression" dxfId="5098" priority="4465" stopIfTrue="1">
      <formula>LEN(TRIM($AL$61))=0</formula>
    </cfRule>
  </conditionalFormatting>
  <conditionalFormatting sqref="AM61">
    <cfRule type="expression" dxfId="5097" priority="4466" stopIfTrue="1">
      <formula>LEN(TRIM($AM$61))=0</formula>
    </cfRule>
  </conditionalFormatting>
  <conditionalFormatting sqref="AN61">
    <cfRule type="expression" dxfId="5096" priority="4467" stopIfTrue="1">
      <formula>LEN(TRIM($AN$61))=0</formula>
    </cfRule>
  </conditionalFormatting>
  <conditionalFormatting sqref="AO61">
    <cfRule type="expression" dxfId="5095" priority="4468" stopIfTrue="1">
      <formula>LEN(TRIM($AO$61))=0</formula>
    </cfRule>
  </conditionalFormatting>
  <conditionalFormatting sqref="AP61">
    <cfRule type="expression" dxfId="5094" priority="4469" stopIfTrue="1">
      <formula>LEN(TRIM($AP$61))=0</formula>
    </cfRule>
  </conditionalFormatting>
  <conditionalFormatting sqref="AQ61">
    <cfRule type="expression" dxfId="5093" priority="4470" stopIfTrue="1">
      <formula>LEN(TRIM($AQ$61))=0</formula>
    </cfRule>
  </conditionalFormatting>
  <conditionalFormatting sqref="AR61">
    <cfRule type="expression" dxfId="5092" priority="4471" stopIfTrue="1">
      <formula>LEN(TRIM($AR$61))=0</formula>
    </cfRule>
  </conditionalFormatting>
  <conditionalFormatting sqref="AT61">
    <cfRule type="expression" dxfId="5091" priority="4472" stopIfTrue="1">
      <formula>LEN(TRIM($AT$61))=0</formula>
    </cfRule>
  </conditionalFormatting>
  <conditionalFormatting sqref="AU61">
    <cfRule type="expression" dxfId="5090" priority="4473" stopIfTrue="1">
      <formula>LEN(TRIM($AU$61))=0</formula>
    </cfRule>
  </conditionalFormatting>
  <conditionalFormatting sqref="F63">
    <cfRule type="expression" dxfId="5089" priority="4474" stopIfTrue="1">
      <formula>LEN(TRIM($F$63))=0</formula>
    </cfRule>
  </conditionalFormatting>
  <conditionalFormatting sqref="G63">
    <cfRule type="expression" dxfId="5088" priority="4475" stopIfTrue="1">
      <formula>LEN(TRIM($G$63))=0</formula>
    </cfRule>
  </conditionalFormatting>
  <conditionalFormatting sqref="H63">
    <cfRule type="expression" dxfId="5087" priority="4476" stopIfTrue="1">
      <formula>LEN(TRIM($H$63))=0</formula>
    </cfRule>
  </conditionalFormatting>
  <conditionalFormatting sqref="I63">
    <cfRule type="expression" dxfId="5086" priority="4477" stopIfTrue="1">
      <formula>LEN(TRIM($I$63))=0</formula>
    </cfRule>
  </conditionalFormatting>
  <conditionalFormatting sqref="J63">
    <cfRule type="expression" dxfId="5085" priority="4478" stopIfTrue="1">
      <formula>LEN(TRIM($J$63))=0</formula>
    </cfRule>
  </conditionalFormatting>
  <conditionalFormatting sqref="K63">
    <cfRule type="expression" dxfId="5084" priority="4479" stopIfTrue="1">
      <formula>LEN(TRIM($K$63))=0</formula>
    </cfRule>
  </conditionalFormatting>
  <conditionalFormatting sqref="L63">
    <cfRule type="expression" dxfId="5083" priority="4480" stopIfTrue="1">
      <formula>LEN(TRIM($L$63))=0</formula>
    </cfRule>
  </conditionalFormatting>
  <conditionalFormatting sqref="M63">
    <cfRule type="expression" dxfId="5082" priority="4481" stopIfTrue="1">
      <formula>LEN(TRIM($M$63))=0</formula>
    </cfRule>
  </conditionalFormatting>
  <conditionalFormatting sqref="N63">
    <cfRule type="expression" dxfId="5081" priority="4482" stopIfTrue="1">
      <formula>LEN(TRIM($N$63))=0</formula>
    </cfRule>
  </conditionalFormatting>
  <conditionalFormatting sqref="O63">
    <cfRule type="expression" dxfId="5080" priority="4483" stopIfTrue="1">
      <formula>LEN(TRIM($O$63))=0</formula>
    </cfRule>
  </conditionalFormatting>
  <conditionalFormatting sqref="P63">
    <cfRule type="expression" dxfId="5079" priority="4484" stopIfTrue="1">
      <formula>LEN(TRIM($P$63))=0</formula>
    </cfRule>
  </conditionalFormatting>
  <conditionalFormatting sqref="F64">
    <cfRule type="expression" dxfId="5078" priority="4485" stopIfTrue="1">
      <formula>LEN(TRIM($F$64))=0</formula>
    </cfRule>
  </conditionalFormatting>
  <conditionalFormatting sqref="G64">
    <cfRule type="expression" dxfId="5077" priority="4486" stopIfTrue="1">
      <formula>LEN(TRIM($G$64))=0</formula>
    </cfRule>
  </conditionalFormatting>
  <conditionalFormatting sqref="H64">
    <cfRule type="expression" dxfId="5076" priority="4487" stopIfTrue="1">
      <formula>LEN(TRIM($H$64))=0</formula>
    </cfRule>
  </conditionalFormatting>
  <conditionalFormatting sqref="I64">
    <cfRule type="expression" dxfId="5075" priority="4488" stopIfTrue="1">
      <formula>LEN(TRIM($I$64))=0</formula>
    </cfRule>
  </conditionalFormatting>
  <conditionalFormatting sqref="J64">
    <cfRule type="expression" dxfId="5074" priority="4489" stopIfTrue="1">
      <formula>LEN(TRIM($J$64))=0</formula>
    </cfRule>
  </conditionalFormatting>
  <conditionalFormatting sqref="K64">
    <cfRule type="expression" dxfId="5073" priority="4490" stopIfTrue="1">
      <formula>LEN(TRIM($K$64))=0</formula>
    </cfRule>
  </conditionalFormatting>
  <conditionalFormatting sqref="L64">
    <cfRule type="expression" dxfId="5072" priority="4491" stopIfTrue="1">
      <formula>LEN(TRIM($L$64))=0</formula>
    </cfRule>
  </conditionalFormatting>
  <conditionalFormatting sqref="M64">
    <cfRule type="expression" dxfId="5071" priority="4492" stopIfTrue="1">
      <formula>LEN(TRIM($M$64))=0</formula>
    </cfRule>
  </conditionalFormatting>
  <conditionalFormatting sqref="N64">
    <cfRule type="expression" dxfId="5070" priority="4493" stopIfTrue="1">
      <formula>LEN(TRIM($N$64))=0</formula>
    </cfRule>
  </conditionalFormatting>
  <conditionalFormatting sqref="O64">
    <cfRule type="expression" dxfId="5069" priority="4494" stopIfTrue="1">
      <formula>LEN(TRIM($O$64))=0</formula>
    </cfRule>
  </conditionalFormatting>
  <conditionalFormatting sqref="P64">
    <cfRule type="expression" dxfId="5068" priority="4495" stopIfTrue="1">
      <formula>LEN(TRIM($P$64))=0</formula>
    </cfRule>
  </conditionalFormatting>
  <conditionalFormatting sqref="F65">
    <cfRule type="expression" dxfId="5067" priority="4496" stopIfTrue="1">
      <formula>LEN(TRIM($F$65))=0</formula>
    </cfRule>
  </conditionalFormatting>
  <conditionalFormatting sqref="G65">
    <cfRule type="expression" dxfId="5066" priority="4497" stopIfTrue="1">
      <formula>LEN(TRIM($G$65))=0</formula>
    </cfRule>
  </conditionalFormatting>
  <conditionalFormatting sqref="H65">
    <cfRule type="expression" dxfId="5065" priority="4498" stopIfTrue="1">
      <formula>LEN(TRIM($H$65))=0</formula>
    </cfRule>
  </conditionalFormatting>
  <conditionalFormatting sqref="I65">
    <cfRule type="expression" dxfId="5064" priority="4499" stopIfTrue="1">
      <formula>LEN(TRIM($I$65))=0</formula>
    </cfRule>
  </conditionalFormatting>
  <conditionalFormatting sqref="J65">
    <cfRule type="expression" dxfId="5063" priority="4500" stopIfTrue="1">
      <formula>LEN(TRIM($J$65))=0</formula>
    </cfRule>
  </conditionalFormatting>
  <conditionalFormatting sqref="K65">
    <cfRule type="expression" dxfId="5062" priority="4501" stopIfTrue="1">
      <formula>LEN(TRIM($K$65))=0</formula>
    </cfRule>
  </conditionalFormatting>
  <conditionalFormatting sqref="L65">
    <cfRule type="expression" dxfId="5061" priority="4502" stopIfTrue="1">
      <formula>LEN(TRIM($L$65))=0</formula>
    </cfRule>
  </conditionalFormatting>
  <conditionalFormatting sqref="M65">
    <cfRule type="expression" dxfId="5060" priority="4503" stopIfTrue="1">
      <formula>LEN(TRIM($M$65))=0</formula>
    </cfRule>
  </conditionalFormatting>
  <conditionalFormatting sqref="N65">
    <cfRule type="expression" dxfId="5059" priority="4504" stopIfTrue="1">
      <formula>LEN(TRIM($N$65))=0</formula>
    </cfRule>
  </conditionalFormatting>
  <conditionalFormatting sqref="O65">
    <cfRule type="expression" dxfId="5058" priority="4505" stopIfTrue="1">
      <formula>LEN(TRIM($O$65))=0</formula>
    </cfRule>
  </conditionalFormatting>
  <conditionalFormatting sqref="P65">
    <cfRule type="expression" dxfId="5057" priority="4506" stopIfTrue="1">
      <formula>LEN(TRIM($P$65))=0</formula>
    </cfRule>
  </conditionalFormatting>
  <conditionalFormatting sqref="F66">
    <cfRule type="expression" dxfId="5056" priority="4507" stopIfTrue="1">
      <formula>LEN(TRIM($F$66))=0</formula>
    </cfRule>
  </conditionalFormatting>
  <conditionalFormatting sqref="G66">
    <cfRule type="expression" dxfId="5055" priority="4508" stopIfTrue="1">
      <formula>LEN(TRIM($G$66))=0</formula>
    </cfRule>
  </conditionalFormatting>
  <conditionalFormatting sqref="H66">
    <cfRule type="expression" dxfId="5054" priority="4509" stopIfTrue="1">
      <formula>LEN(TRIM($H$66))=0</formula>
    </cfRule>
  </conditionalFormatting>
  <conditionalFormatting sqref="I66">
    <cfRule type="expression" dxfId="5053" priority="4510" stopIfTrue="1">
      <formula>LEN(TRIM($I$66))=0</formula>
    </cfRule>
  </conditionalFormatting>
  <conditionalFormatting sqref="J66">
    <cfRule type="expression" dxfId="5052" priority="4511" stopIfTrue="1">
      <formula>LEN(TRIM($J$66))=0</formula>
    </cfRule>
  </conditionalFormatting>
  <conditionalFormatting sqref="K66">
    <cfRule type="expression" dxfId="5051" priority="4512" stopIfTrue="1">
      <formula>LEN(TRIM($K$66))=0</formula>
    </cfRule>
  </conditionalFormatting>
  <conditionalFormatting sqref="L66">
    <cfRule type="expression" dxfId="5050" priority="4513" stopIfTrue="1">
      <formula>LEN(TRIM($L$66))=0</formula>
    </cfRule>
  </conditionalFormatting>
  <conditionalFormatting sqref="M66">
    <cfRule type="expression" dxfId="5049" priority="4514" stopIfTrue="1">
      <formula>LEN(TRIM($M$66))=0</formula>
    </cfRule>
  </conditionalFormatting>
  <conditionalFormatting sqref="N66">
    <cfRule type="expression" dxfId="5048" priority="4515" stopIfTrue="1">
      <formula>LEN(TRIM($N$66))=0</formula>
    </cfRule>
  </conditionalFormatting>
  <conditionalFormatting sqref="O66">
    <cfRule type="expression" dxfId="5047" priority="4516" stopIfTrue="1">
      <formula>LEN(TRIM($O$66))=0</formula>
    </cfRule>
  </conditionalFormatting>
  <conditionalFormatting sqref="P66">
    <cfRule type="expression" dxfId="5046" priority="4517" stopIfTrue="1">
      <formula>LEN(TRIM($P$66))=0</formula>
    </cfRule>
  </conditionalFormatting>
  <conditionalFormatting sqref="R63">
    <cfRule type="expression" dxfId="5045" priority="4518" stopIfTrue="1">
      <formula>LEN(TRIM($R$63))=0</formula>
    </cfRule>
  </conditionalFormatting>
  <conditionalFormatting sqref="S63">
    <cfRule type="expression" dxfId="5044" priority="4519" stopIfTrue="1">
      <formula>LEN(TRIM($S$63))=0</formula>
    </cfRule>
  </conditionalFormatting>
  <conditionalFormatting sqref="T63">
    <cfRule type="expression" dxfId="5043" priority="4520" stopIfTrue="1">
      <formula>LEN(TRIM($T$63))=0</formula>
    </cfRule>
  </conditionalFormatting>
  <conditionalFormatting sqref="U63">
    <cfRule type="expression" dxfId="5042" priority="4521" stopIfTrue="1">
      <formula>LEN(TRIM($U$63))=0</formula>
    </cfRule>
  </conditionalFormatting>
  <conditionalFormatting sqref="V63">
    <cfRule type="expression" dxfId="5041" priority="4522" stopIfTrue="1">
      <formula>LEN(TRIM($V$63))=0</formula>
    </cfRule>
  </conditionalFormatting>
  <conditionalFormatting sqref="W63">
    <cfRule type="expression" dxfId="5040" priority="4523" stopIfTrue="1">
      <formula>LEN(TRIM($W$63))=0</formula>
    </cfRule>
  </conditionalFormatting>
  <conditionalFormatting sqref="X63">
    <cfRule type="expression" dxfId="5039" priority="4524" stopIfTrue="1">
      <formula>LEN(TRIM($X$63))=0</formula>
    </cfRule>
  </conditionalFormatting>
  <conditionalFormatting sqref="Y63">
    <cfRule type="expression" dxfId="5038" priority="4525" stopIfTrue="1">
      <formula>LEN(TRIM($Y$63))=0</formula>
    </cfRule>
  </conditionalFormatting>
  <conditionalFormatting sqref="Z63">
    <cfRule type="expression" dxfId="5037" priority="4526" stopIfTrue="1">
      <formula>LEN(TRIM($Z$63))=0</formula>
    </cfRule>
  </conditionalFormatting>
  <conditionalFormatting sqref="AA63">
    <cfRule type="expression" dxfId="5036" priority="4527" stopIfTrue="1">
      <formula>LEN(TRIM($AA$63))=0</formula>
    </cfRule>
  </conditionalFormatting>
  <conditionalFormatting sqref="AB63">
    <cfRule type="expression" dxfId="5035" priority="4528" stopIfTrue="1">
      <formula>LEN(TRIM($AB$63))=0</formula>
    </cfRule>
  </conditionalFormatting>
  <conditionalFormatting sqref="AC63">
    <cfRule type="expression" dxfId="5034" priority="4529" stopIfTrue="1">
      <formula>LEN(TRIM($AC$63))=0</formula>
    </cfRule>
  </conditionalFormatting>
  <conditionalFormatting sqref="AD63">
    <cfRule type="expression" dxfId="5033" priority="4530" stopIfTrue="1">
      <formula>LEN(TRIM($AD$63))=0</formula>
    </cfRule>
  </conditionalFormatting>
  <conditionalFormatting sqref="R64">
    <cfRule type="expression" dxfId="5032" priority="4531" stopIfTrue="1">
      <formula>LEN(TRIM($R$64))=0</formula>
    </cfRule>
  </conditionalFormatting>
  <conditionalFormatting sqref="S64">
    <cfRule type="expression" dxfId="5031" priority="4532" stopIfTrue="1">
      <formula>LEN(TRIM($S$64))=0</formula>
    </cfRule>
  </conditionalFormatting>
  <conditionalFormatting sqref="T64">
    <cfRule type="expression" dxfId="5030" priority="4533" stopIfTrue="1">
      <formula>LEN(TRIM($T$64))=0</formula>
    </cfRule>
  </conditionalFormatting>
  <conditionalFormatting sqref="U64">
    <cfRule type="expression" dxfId="5029" priority="4534" stopIfTrue="1">
      <formula>LEN(TRIM($U$64))=0</formula>
    </cfRule>
  </conditionalFormatting>
  <conditionalFormatting sqref="V64">
    <cfRule type="expression" dxfId="5028" priority="4535" stopIfTrue="1">
      <formula>LEN(TRIM($V$64))=0</formula>
    </cfRule>
  </conditionalFormatting>
  <conditionalFormatting sqref="W64">
    <cfRule type="expression" dxfId="5027" priority="4536" stopIfTrue="1">
      <formula>LEN(TRIM($W$64))=0</formula>
    </cfRule>
  </conditionalFormatting>
  <conditionalFormatting sqref="X64">
    <cfRule type="expression" dxfId="5026" priority="4537" stopIfTrue="1">
      <formula>LEN(TRIM($X$64))=0</formula>
    </cfRule>
  </conditionalFormatting>
  <conditionalFormatting sqref="Y64">
    <cfRule type="expression" dxfId="5025" priority="4538" stopIfTrue="1">
      <formula>LEN(TRIM($Y$64))=0</formula>
    </cfRule>
  </conditionalFormatting>
  <conditionalFormatting sqref="Z64">
    <cfRule type="expression" dxfId="5024" priority="4539" stopIfTrue="1">
      <formula>LEN(TRIM($Z$64))=0</formula>
    </cfRule>
  </conditionalFormatting>
  <conditionalFormatting sqref="AA64">
    <cfRule type="expression" dxfId="5023" priority="4540" stopIfTrue="1">
      <formula>LEN(TRIM($AA$64))=0</formula>
    </cfRule>
  </conditionalFormatting>
  <conditionalFormatting sqref="AB64">
    <cfRule type="expression" dxfId="5022" priority="4541" stopIfTrue="1">
      <formula>LEN(TRIM($AB$64))=0</formula>
    </cfRule>
  </conditionalFormatting>
  <conditionalFormatting sqref="AC64">
    <cfRule type="expression" dxfId="5021" priority="4542" stopIfTrue="1">
      <formula>LEN(TRIM($AC$64))=0</formula>
    </cfRule>
  </conditionalFormatting>
  <conditionalFormatting sqref="AD64">
    <cfRule type="expression" dxfId="5020" priority="4543" stopIfTrue="1">
      <formula>LEN(TRIM($AD$64))=0</formula>
    </cfRule>
  </conditionalFormatting>
  <conditionalFormatting sqref="R65">
    <cfRule type="expression" dxfId="5019" priority="4544" stopIfTrue="1">
      <formula>LEN(TRIM($R$65))=0</formula>
    </cfRule>
  </conditionalFormatting>
  <conditionalFormatting sqref="S65">
    <cfRule type="expression" dxfId="5018" priority="4545" stopIfTrue="1">
      <formula>LEN(TRIM($S$65))=0</formula>
    </cfRule>
  </conditionalFormatting>
  <conditionalFormatting sqref="T65">
    <cfRule type="expression" dxfId="5017" priority="4546" stopIfTrue="1">
      <formula>LEN(TRIM($T$65))=0</formula>
    </cfRule>
  </conditionalFormatting>
  <conditionalFormatting sqref="U65">
    <cfRule type="expression" dxfId="5016" priority="4547" stopIfTrue="1">
      <formula>LEN(TRIM($U$65))=0</formula>
    </cfRule>
  </conditionalFormatting>
  <conditionalFormatting sqref="V65">
    <cfRule type="expression" dxfId="5015" priority="4548" stopIfTrue="1">
      <formula>LEN(TRIM($V$65))=0</formula>
    </cfRule>
  </conditionalFormatting>
  <conditionalFormatting sqref="W65">
    <cfRule type="expression" dxfId="5014" priority="4549" stopIfTrue="1">
      <formula>LEN(TRIM($W$65))=0</formula>
    </cfRule>
  </conditionalFormatting>
  <conditionalFormatting sqref="X65">
    <cfRule type="expression" dxfId="5013" priority="4550" stopIfTrue="1">
      <formula>LEN(TRIM($X$65))=0</formula>
    </cfRule>
  </conditionalFormatting>
  <conditionalFormatting sqref="Y65">
    <cfRule type="expression" dxfId="5012" priority="4551" stopIfTrue="1">
      <formula>LEN(TRIM($Y$65))=0</formula>
    </cfRule>
  </conditionalFormatting>
  <conditionalFormatting sqref="Z65">
    <cfRule type="expression" dxfId="5011" priority="4552" stopIfTrue="1">
      <formula>LEN(TRIM($Z$65))=0</formula>
    </cfRule>
  </conditionalFormatting>
  <conditionalFormatting sqref="AA65">
    <cfRule type="expression" dxfId="5010" priority="4553" stopIfTrue="1">
      <formula>LEN(TRIM($AA$65))=0</formula>
    </cfRule>
  </conditionalFormatting>
  <conditionalFormatting sqref="AB65">
    <cfRule type="expression" dxfId="5009" priority="4554" stopIfTrue="1">
      <formula>LEN(TRIM($AB$65))=0</formula>
    </cfRule>
  </conditionalFormatting>
  <conditionalFormatting sqref="AC65">
    <cfRule type="expression" dxfId="5008" priority="4555" stopIfTrue="1">
      <formula>LEN(TRIM($AC$65))=0</formula>
    </cfRule>
  </conditionalFormatting>
  <conditionalFormatting sqref="AD65">
    <cfRule type="expression" dxfId="5007" priority="4556" stopIfTrue="1">
      <formula>LEN(TRIM($AD$65))=0</formula>
    </cfRule>
  </conditionalFormatting>
  <conditionalFormatting sqref="R66">
    <cfRule type="expression" dxfId="5006" priority="4557" stopIfTrue="1">
      <formula>LEN(TRIM($R$66))=0</formula>
    </cfRule>
  </conditionalFormatting>
  <conditionalFormatting sqref="S66">
    <cfRule type="expression" dxfId="5005" priority="4558" stopIfTrue="1">
      <formula>LEN(TRIM($S$66))=0</formula>
    </cfRule>
  </conditionalFormatting>
  <conditionalFormatting sqref="T66">
    <cfRule type="expression" dxfId="5004" priority="4559" stopIfTrue="1">
      <formula>LEN(TRIM($T$66))=0</formula>
    </cfRule>
  </conditionalFormatting>
  <conditionalFormatting sqref="U66">
    <cfRule type="expression" dxfId="5003" priority="4560" stopIfTrue="1">
      <formula>LEN(TRIM($U$66))=0</formula>
    </cfRule>
  </conditionalFormatting>
  <conditionalFormatting sqref="V66">
    <cfRule type="expression" dxfId="5002" priority="4561" stopIfTrue="1">
      <formula>LEN(TRIM($V$66))=0</formula>
    </cfRule>
  </conditionalFormatting>
  <conditionalFormatting sqref="W66">
    <cfRule type="expression" dxfId="5001" priority="4562" stopIfTrue="1">
      <formula>LEN(TRIM($W$66))=0</formula>
    </cfRule>
  </conditionalFormatting>
  <conditionalFormatting sqref="X66">
    <cfRule type="expression" dxfId="5000" priority="4563" stopIfTrue="1">
      <formula>LEN(TRIM($X$66))=0</formula>
    </cfRule>
  </conditionalFormatting>
  <conditionalFormatting sqref="Y66">
    <cfRule type="expression" dxfId="4999" priority="4564" stopIfTrue="1">
      <formula>LEN(TRIM($Y$66))=0</formula>
    </cfRule>
  </conditionalFormatting>
  <conditionalFormatting sqref="Z66">
    <cfRule type="expression" dxfId="4998" priority="4565" stopIfTrue="1">
      <formula>LEN(TRIM($Z$66))=0</formula>
    </cfRule>
  </conditionalFormatting>
  <conditionalFormatting sqref="AA66">
    <cfRule type="expression" dxfId="4997" priority="4566" stopIfTrue="1">
      <formula>LEN(TRIM($AA$66))=0</formula>
    </cfRule>
  </conditionalFormatting>
  <conditionalFormatting sqref="AB66">
    <cfRule type="expression" dxfId="4996" priority="4567" stopIfTrue="1">
      <formula>LEN(TRIM($AB$66))=0</formula>
    </cfRule>
  </conditionalFormatting>
  <conditionalFormatting sqref="AC66">
    <cfRule type="expression" dxfId="4995" priority="4568" stopIfTrue="1">
      <formula>LEN(TRIM($AC$66))=0</formula>
    </cfRule>
  </conditionalFormatting>
  <conditionalFormatting sqref="AD66">
    <cfRule type="expression" dxfId="4994" priority="4569" stopIfTrue="1">
      <formula>LEN(TRIM($AD$66))=0</formula>
    </cfRule>
  </conditionalFormatting>
  <conditionalFormatting sqref="AF63">
    <cfRule type="expression" dxfId="4993" priority="4570" stopIfTrue="1">
      <formula>LEN(TRIM($AF$63))=0</formula>
    </cfRule>
  </conditionalFormatting>
  <conditionalFormatting sqref="AG63">
    <cfRule type="expression" dxfId="4992" priority="4571" stopIfTrue="1">
      <formula>LEN(TRIM($AG$63))=0</formula>
    </cfRule>
  </conditionalFormatting>
  <conditionalFormatting sqref="AH63">
    <cfRule type="expression" dxfId="4991" priority="4572" stopIfTrue="1">
      <formula>LEN(TRIM($AH$63))=0</formula>
    </cfRule>
  </conditionalFormatting>
  <conditionalFormatting sqref="AI63">
    <cfRule type="expression" dxfId="4990" priority="4573" stopIfTrue="1">
      <formula>LEN(TRIM($AI$63))=0</formula>
    </cfRule>
  </conditionalFormatting>
  <conditionalFormatting sqref="AJ63">
    <cfRule type="expression" dxfId="4989" priority="4574" stopIfTrue="1">
      <formula>LEN(TRIM($AJ$63))=0</formula>
    </cfRule>
  </conditionalFormatting>
  <conditionalFormatting sqref="AK63">
    <cfRule type="expression" dxfId="4988" priority="4575" stopIfTrue="1">
      <formula>LEN(TRIM($AK$63))=0</formula>
    </cfRule>
  </conditionalFormatting>
  <conditionalFormatting sqref="AL63">
    <cfRule type="expression" dxfId="4987" priority="4576" stopIfTrue="1">
      <formula>LEN(TRIM($AL$63))=0</formula>
    </cfRule>
  </conditionalFormatting>
  <conditionalFormatting sqref="AM63">
    <cfRule type="expression" dxfId="4986" priority="4577" stopIfTrue="1">
      <formula>LEN(TRIM($AM$63))=0</formula>
    </cfRule>
  </conditionalFormatting>
  <conditionalFormatting sqref="AN63">
    <cfRule type="expression" dxfId="4985" priority="4578" stopIfTrue="1">
      <formula>LEN(TRIM($AN$63))=0</formula>
    </cfRule>
  </conditionalFormatting>
  <conditionalFormatting sqref="AO63">
    <cfRule type="expression" dxfId="4984" priority="4579" stopIfTrue="1">
      <formula>LEN(TRIM($AO$63))=0</formula>
    </cfRule>
  </conditionalFormatting>
  <conditionalFormatting sqref="AP63">
    <cfRule type="expression" dxfId="4983" priority="4580" stopIfTrue="1">
      <formula>LEN(TRIM($AP$63))=0</formula>
    </cfRule>
  </conditionalFormatting>
  <conditionalFormatting sqref="AQ63">
    <cfRule type="expression" dxfId="4982" priority="4581" stopIfTrue="1">
      <formula>LEN(TRIM($AQ$63))=0</formula>
    </cfRule>
  </conditionalFormatting>
  <conditionalFormatting sqref="AR63">
    <cfRule type="expression" dxfId="4981" priority="4582" stopIfTrue="1">
      <formula>LEN(TRIM($AR$63))=0</formula>
    </cfRule>
  </conditionalFormatting>
  <conditionalFormatting sqref="AF64">
    <cfRule type="expression" dxfId="4980" priority="4583" stopIfTrue="1">
      <formula>LEN(TRIM($AF$64))=0</formula>
    </cfRule>
  </conditionalFormatting>
  <conditionalFormatting sqref="AG64">
    <cfRule type="expression" dxfId="4979" priority="4584" stopIfTrue="1">
      <formula>LEN(TRIM($AG$64))=0</formula>
    </cfRule>
  </conditionalFormatting>
  <conditionalFormatting sqref="AH64">
    <cfRule type="expression" dxfId="4978" priority="4585" stopIfTrue="1">
      <formula>LEN(TRIM($AH$64))=0</formula>
    </cfRule>
  </conditionalFormatting>
  <conditionalFormatting sqref="AI64">
    <cfRule type="expression" dxfId="4977" priority="4586" stopIfTrue="1">
      <formula>LEN(TRIM($AI$64))=0</formula>
    </cfRule>
  </conditionalFormatting>
  <conditionalFormatting sqref="AJ64">
    <cfRule type="expression" dxfId="4976" priority="4587" stopIfTrue="1">
      <formula>LEN(TRIM($AJ$64))=0</formula>
    </cfRule>
  </conditionalFormatting>
  <conditionalFormatting sqref="AK64">
    <cfRule type="expression" dxfId="4975" priority="4588" stopIfTrue="1">
      <formula>LEN(TRIM($AK$64))=0</formula>
    </cfRule>
  </conditionalFormatting>
  <conditionalFormatting sqref="AL64">
    <cfRule type="expression" dxfId="4974" priority="4589" stopIfTrue="1">
      <formula>LEN(TRIM($AL$64))=0</formula>
    </cfRule>
  </conditionalFormatting>
  <conditionalFormatting sqref="AM64">
    <cfRule type="expression" dxfId="4973" priority="4590" stopIfTrue="1">
      <formula>LEN(TRIM($AM$64))=0</formula>
    </cfRule>
  </conditionalFormatting>
  <conditionalFormatting sqref="AN64">
    <cfRule type="expression" dxfId="4972" priority="4591" stopIfTrue="1">
      <formula>LEN(TRIM($AN$64))=0</formula>
    </cfRule>
  </conditionalFormatting>
  <conditionalFormatting sqref="AO64">
    <cfRule type="expression" dxfId="4971" priority="4592" stopIfTrue="1">
      <formula>LEN(TRIM($AO$64))=0</formula>
    </cfRule>
  </conditionalFormatting>
  <conditionalFormatting sqref="AP64">
    <cfRule type="expression" dxfId="4970" priority="4593" stopIfTrue="1">
      <formula>LEN(TRIM($AP$64))=0</formula>
    </cfRule>
  </conditionalFormatting>
  <conditionalFormatting sqref="AQ64">
    <cfRule type="expression" dxfId="4969" priority="4594" stopIfTrue="1">
      <formula>LEN(TRIM($AQ$64))=0</formula>
    </cfRule>
  </conditionalFormatting>
  <conditionalFormatting sqref="AR64">
    <cfRule type="expression" dxfId="4968" priority="4595" stopIfTrue="1">
      <formula>LEN(TRIM($AR$64))=0</formula>
    </cfRule>
  </conditionalFormatting>
  <conditionalFormatting sqref="AF65">
    <cfRule type="expression" dxfId="4967" priority="4596" stopIfTrue="1">
      <formula>LEN(TRIM($AF$65))=0</formula>
    </cfRule>
  </conditionalFormatting>
  <conditionalFormatting sqref="AG65">
    <cfRule type="expression" dxfId="4966" priority="4597" stopIfTrue="1">
      <formula>LEN(TRIM($AG$65))=0</formula>
    </cfRule>
  </conditionalFormatting>
  <conditionalFormatting sqref="AH65">
    <cfRule type="expression" dxfId="4965" priority="4598" stopIfTrue="1">
      <formula>LEN(TRIM($AH$65))=0</formula>
    </cfRule>
  </conditionalFormatting>
  <conditionalFormatting sqref="AI65">
    <cfRule type="expression" dxfId="4964" priority="4599" stopIfTrue="1">
      <formula>LEN(TRIM($AI$65))=0</formula>
    </cfRule>
  </conditionalFormatting>
  <conditionalFormatting sqref="AJ65">
    <cfRule type="expression" dxfId="4963" priority="4600" stopIfTrue="1">
      <formula>LEN(TRIM($AJ$65))=0</formula>
    </cfRule>
  </conditionalFormatting>
  <conditionalFormatting sqref="AK65">
    <cfRule type="expression" dxfId="4962" priority="4601" stopIfTrue="1">
      <formula>LEN(TRIM($AK$65))=0</formula>
    </cfRule>
  </conditionalFormatting>
  <conditionalFormatting sqref="AL65">
    <cfRule type="expression" dxfId="4961" priority="4602" stopIfTrue="1">
      <formula>LEN(TRIM($AL$65))=0</formula>
    </cfRule>
  </conditionalFormatting>
  <conditionalFormatting sqref="AM65">
    <cfRule type="expression" dxfId="4960" priority="4603" stopIfTrue="1">
      <formula>LEN(TRIM($AM$65))=0</formula>
    </cfRule>
  </conditionalFormatting>
  <conditionalFormatting sqref="AN65">
    <cfRule type="expression" dxfId="4959" priority="4604" stopIfTrue="1">
      <formula>LEN(TRIM($AN$65))=0</formula>
    </cfRule>
  </conditionalFormatting>
  <conditionalFormatting sqref="AO65">
    <cfRule type="expression" dxfId="4958" priority="4605" stopIfTrue="1">
      <formula>LEN(TRIM($AO$65))=0</formula>
    </cfRule>
  </conditionalFormatting>
  <conditionalFormatting sqref="AP65">
    <cfRule type="expression" dxfId="4957" priority="4606" stopIfTrue="1">
      <formula>LEN(TRIM($AP$65))=0</formula>
    </cfRule>
  </conditionalFormatting>
  <conditionalFormatting sqref="AQ65">
    <cfRule type="expression" dxfId="4956" priority="4607" stopIfTrue="1">
      <formula>LEN(TRIM($AQ$65))=0</formula>
    </cfRule>
  </conditionalFormatting>
  <conditionalFormatting sqref="AR65">
    <cfRule type="expression" dxfId="4955" priority="4608" stopIfTrue="1">
      <formula>LEN(TRIM($AR$65))=0</formula>
    </cfRule>
  </conditionalFormatting>
  <conditionalFormatting sqref="AF66">
    <cfRule type="expression" dxfId="4954" priority="4609" stopIfTrue="1">
      <formula>LEN(TRIM($AF$66))=0</formula>
    </cfRule>
  </conditionalFormatting>
  <conditionalFormatting sqref="AG66">
    <cfRule type="expression" dxfId="4953" priority="4610" stopIfTrue="1">
      <formula>LEN(TRIM($AG$66))=0</formula>
    </cfRule>
  </conditionalFormatting>
  <conditionalFormatting sqref="AH66">
    <cfRule type="expression" dxfId="4952" priority="4611" stopIfTrue="1">
      <formula>LEN(TRIM($AH$66))=0</formula>
    </cfRule>
  </conditionalFormatting>
  <conditionalFormatting sqref="AI66">
    <cfRule type="expression" dxfId="4951" priority="4612" stopIfTrue="1">
      <formula>LEN(TRIM($AI$66))=0</formula>
    </cfRule>
  </conditionalFormatting>
  <conditionalFormatting sqref="AJ66">
    <cfRule type="expression" dxfId="4950" priority="4613" stopIfTrue="1">
      <formula>LEN(TRIM($AJ$66))=0</formula>
    </cfRule>
  </conditionalFormatting>
  <conditionalFormatting sqref="AK66">
    <cfRule type="expression" dxfId="4949" priority="4614" stopIfTrue="1">
      <formula>LEN(TRIM($AK$66))=0</formula>
    </cfRule>
  </conditionalFormatting>
  <conditionalFormatting sqref="AL66">
    <cfRule type="expression" dxfId="4948" priority="4615" stopIfTrue="1">
      <formula>LEN(TRIM($AL$66))=0</formula>
    </cfRule>
  </conditionalFormatting>
  <conditionalFormatting sqref="AM66">
    <cfRule type="expression" dxfId="4947" priority="4616" stopIfTrue="1">
      <formula>LEN(TRIM($AM$66))=0</formula>
    </cfRule>
  </conditionalFormatting>
  <conditionalFormatting sqref="AN66">
    <cfRule type="expression" dxfId="4946" priority="4617" stopIfTrue="1">
      <formula>LEN(TRIM($AN$66))=0</formula>
    </cfRule>
  </conditionalFormatting>
  <conditionalFormatting sqref="AO66">
    <cfRule type="expression" dxfId="4945" priority="4618" stopIfTrue="1">
      <formula>LEN(TRIM($AO$66))=0</formula>
    </cfRule>
  </conditionalFormatting>
  <conditionalFormatting sqref="AP66">
    <cfRule type="expression" dxfId="4944" priority="4619" stopIfTrue="1">
      <formula>LEN(TRIM($AP$66))=0</formula>
    </cfRule>
  </conditionalFormatting>
  <conditionalFormatting sqref="AQ66">
    <cfRule type="expression" dxfId="4943" priority="4620" stopIfTrue="1">
      <formula>LEN(TRIM($AQ$66))=0</formula>
    </cfRule>
  </conditionalFormatting>
  <conditionalFormatting sqref="AR66">
    <cfRule type="expression" dxfId="4942" priority="4621" stopIfTrue="1">
      <formula>LEN(TRIM($AR$66))=0</formula>
    </cfRule>
  </conditionalFormatting>
  <conditionalFormatting sqref="AT63">
    <cfRule type="expression" dxfId="4941" priority="4622" stopIfTrue="1">
      <formula>LEN(TRIM($AT$63))=0</formula>
    </cfRule>
  </conditionalFormatting>
  <conditionalFormatting sqref="AU63">
    <cfRule type="expression" dxfId="4940" priority="4623" stopIfTrue="1">
      <formula>LEN(TRIM($AU$63))=0</formula>
    </cfRule>
  </conditionalFormatting>
  <conditionalFormatting sqref="AT64">
    <cfRule type="expression" dxfId="4939" priority="4624" stopIfTrue="1">
      <formula>LEN(TRIM($AT$64))=0</formula>
    </cfRule>
  </conditionalFormatting>
  <conditionalFormatting sqref="AU64">
    <cfRule type="expression" dxfId="4938" priority="4625" stopIfTrue="1">
      <formula>LEN(TRIM($AU$64))=0</formula>
    </cfRule>
  </conditionalFormatting>
  <conditionalFormatting sqref="AT65">
    <cfRule type="expression" dxfId="4937" priority="4626" stopIfTrue="1">
      <formula>LEN(TRIM($AT$65))=0</formula>
    </cfRule>
  </conditionalFormatting>
  <conditionalFormatting sqref="AU65">
    <cfRule type="expression" dxfId="4936" priority="4627" stopIfTrue="1">
      <formula>LEN(TRIM($AU$65))=0</formula>
    </cfRule>
  </conditionalFormatting>
  <conditionalFormatting sqref="AT66">
    <cfRule type="expression" dxfId="4935" priority="4628" stopIfTrue="1">
      <formula>LEN(TRIM($AT$66))=0</formula>
    </cfRule>
  </conditionalFormatting>
  <conditionalFormatting sqref="AU66">
    <cfRule type="expression" dxfId="4934" priority="4629" stopIfTrue="1">
      <formula>LEN(TRIM($AU$66))=0</formula>
    </cfRule>
  </conditionalFormatting>
  <conditionalFormatting sqref="T67">
    <cfRule type="expression" dxfId="4933" priority="4630" stopIfTrue="1">
      <formula>LEN(TRIM($T$67))=0</formula>
    </cfRule>
  </conditionalFormatting>
  <conditionalFormatting sqref="U67">
    <cfRule type="expression" dxfId="4932" priority="4631" stopIfTrue="1">
      <formula>LEN(TRIM($U$67))=0</formula>
    </cfRule>
  </conditionalFormatting>
  <conditionalFormatting sqref="V67">
    <cfRule type="expression" dxfId="4931" priority="4632" stopIfTrue="1">
      <formula>LEN(TRIM($V$67))=0</formula>
    </cfRule>
  </conditionalFormatting>
  <conditionalFormatting sqref="W67">
    <cfRule type="expression" dxfId="4930" priority="4633" stopIfTrue="1">
      <formula>LEN(TRIM($W$67))=0</formula>
    </cfRule>
  </conditionalFormatting>
  <conditionalFormatting sqref="X67">
    <cfRule type="expression" dxfId="4929" priority="4634" stopIfTrue="1">
      <formula>LEN(TRIM($X$67))=0</formula>
    </cfRule>
  </conditionalFormatting>
  <conditionalFormatting sqref="Y67">
    <cfRule type="expression" dxfId="4928" priority="4635" stopIfTrue="1">
      <formula>LEN(TRIM($Y$67))=0</formula>
    </cfRule>
  </conditionalFormatting>
  <conditionalFormatting sqref="Z67">
    <cfRule type="expression" dxfId="4927" priority="4636" stopIfTrue="1">
      <formula>LEN(TRIM($Z$67))=0</formula>
    </cfRule>
  </conditionalFormatting>
  <conditionalFormatting sqref="AA67">
    <cfRule type="expression" dxfId="4926" priority="4637" stopIfTrue="1">
      <formula>LEN(TRIM($AA$67))=0</formula>
    </cfRule>
  </conditionalFormatting>
  <conditionalFormatting sqref="AB67">
    <cfRule type="expression" dxfId="4925" priority="4638" stopIfTrue="1">
      <formula>LEN(TRIM($AB$67))=0</formula>
    </cfRule>
  </conditionalFormatting>
  <conditionalFormatting sqref="AC67">
    <cfRule type="expression" dxfId="4924" priority="4639" stopIfTrue="1">
      <formula>LEN(TRIM($AC$67))=0</formula>
    </cfRule>
  </conditionalFormatting>
  <conditionalFormatting sqref="AD67">
    <cfRule type="expression" dxfId="4923" priority="4640" stopIfTrue="1">
      <formula>LEN(TRIM($AD$67))=0</formula>
    </cfRule>
  </conditionalFormatting>
  <conditionalFormatting sqref="AF67">
    <cfRule type="expression" dxfId="4922" priority="4641" stopIfTrue="1">
      <formula>LEN(TRIM($AF$67))=0</formula>
    </cfRule>
  </conditionalFormatting>
  <conditionalFormatting sqref="AG67">
    <cfRule type="expression" dxfId="4921" priority="4642" stopIfTrue="1">
      <formula>LEN(TRIM($AG$67))=0</formula>
    </cfRule>
  </conditionalFormatting>
  <conditionalFormatting sqref="F69">
    <cfRule type="expression" dxfId="4920" priority="4643" stopIfTrue="1">
      <formula>LEN(TRIM($F$69))=0</formula>
    </cfRule>
  </conditionalFormatting>
  <conditionalFormatting sqref="G69">
    <cfRule type="expression" dxfId="4919" priority="4644" stopIfTrue="1">
      <formula>LEN(TRIM($G$69))=0</formula>
    </cfRule>
  </conditionalFormatting>
  <conditionalFormatting sqref="H69">
    <cfRule type="expression" dxfId="4918" priority="4645" stopIfTrue="1">
      <formula>LEN(TRIM($H$69))=0</formula>
    </cfRule>
  </conditionalFormatting>
  <conditionalFormatting sqref="I69">
    <cfRule type="expression" dxfId="4917" priority="4646" stopIfTrue="1">
      <formula>LEN(TRIM($I$69))=0</formula>
    </cfRule>
  </conditionalFormatting>
  <conditionalFormatting sqref="J69">
    <cfRule type="expression" dxfId="4916" priority="4647" stopIfTrue="1">
      <formula>LEN(TRIM($J$69))=0</formula>
    </cfRule>
  </conditionalFormatting>
  <conditionalFormatting sqref="K69">
    <cfRule type="expression" dxfId="4915" priority="4648" stopIfTrue="1">
      <formula>LEN(TRIM($K$69))=0</formula>
    </cfRule>
  </conditionalFormatting>
  <conditionalFormatting sqref="L69">
    <cfRule type="expression" dxfId="4914" priority="4649" stopIfTrue="1">
      <formula>LEN(TRIM($L$69))=0</formula>
    </cfRule>
  </conditionalFormatting>
  <conditionalFormatting sqref="M69">
    <cfRule type="expression" dxfId="4913" priority="4650" stopIfTrue="1">
      <formula>LEN(TRIM($M$69))=0</formula>
    </cfRule>
  </conditionalFormatting>
  <conditionalFormatting sqref="N69">
    <cfRule type="expression" dxfId="4912" priority="4651" stopIfTrue="1">
      <formula>LEN(TRIM($N$69))=0</formula>
    </cfRule>
  </conditionalFormatting>
  <conditionalFormatting sqref="O69">
    <cfRule type="expression" dxfId="4911" priority="4652" stopIfTrue="1">
      <formula>LEN(TRIM($O$69))=0</formula>
    </cfRule>
  </conditionalFormatting>
  <conditionalFormatting sqref="P69">
    <cfRule type="expression" dxfId="4910" priority="4653" stopIfTrue="1">
      <formula>LEN(TRIM($P$69))=0</formula>
    </cfRule>
  </conditionalFormatting>
  <conditionalFormatting sqref="F70">
    <cfRule type="expression" dxfId="4909" priority="4654" stopIfTrue="1">
      <formula>LEN(TRIM($F$70))=0</formula>
    </cfRule>
  </conditionalFormatting>
  <conditionalFormatting sqref="G70">
    <cfRule type="expression" dxfId="4908" priority="4655" stopIfTrue="1">
      <formula>LEN(TRIM($G$70))=0</formula>
    </cfRule>
  </conditionalFormatting>
  <conditionalFormatting sqref="H70">
    <cfRule type="expression" dxfId="4907" priority="4656" stopIfTrue="1">
      <formula>LEN(TRIM($H$70))=0</formula>
    </cfRule>
  </conditionalFormatting>
  <conditionalFormatting sqref="I70">
    <cfRule type="expression" dxfId="4906" priority="4657" stopIfTrue="1">
      <formula>LEN(TRIM($I$70))=0</formula>
    </cfRule>
  </conditionalFormatting>
  <conditionalFormatting sqref="J70">
    <cfRule type="expression" dxfId="4905" priority="4658" stopIfTrue="1">
      <formula>LEN(TRIM($J$70))=0</formula>
    </cfRule>
  </conditionalFormatting>
  <conditionalFormatting sqref="K70">
    <cfRule type="expression" dxfId="4904" priority="4659" stopIfTrue="1">
      <formula>LEN(TRIM($K$70))=0</formula>
    </cfRule>
  </conditionalFormatting>
  <conditionalFormatting sqref="L70">
    <cfRule type="expression" dxfId="4903" priority="4660" stopIfTrue="1">
      <formula>LEN(TRIM($L$70))=0</formula>
    </cfRule>
  </conditionalFormatting>
  <conditionalFormatting sqref="M70">
    <cfRule type="expression" dxfId="4902" priority="4661" stopIfTrue="1">
      <formula>LEN(TRIM($M$70))=0</formula>
    </cfRule>
  </conditionalFormatting>
  <conditionalFormatting sqref="N70">
    <cfRule type="expression" dxfId="4901" priority="4662" stopIfTrue="1">
      <formula>LEN(TRIM($N$70))=0</formula>
    </cfRule>
  </conditionalFormatting>
  <conditionalFormatting sqref="O70">
    <cfRule type="expression" dxfId="4900" priority="4663" stopIfTrue="1">
      <formula>LEN(TRIM($O$70))=0</formula>
    </cfRule>
  </conditionalFormatting>
  <conditionalFormatting sqref="P70">
    <cfRule type="expression" dxfId="4899" priority="4664" stopIfTrue="1">
      <formula>LEN(TRIM($P$70))=0</formula>
    </cfRule>
  </conditionalFormatting>
  <conditionalFormatting sqref="R69">
    <cfRule type="expression" dxfId="4898" priority="4665" stopIfTrue="1">
      <formula>LEN(TRIM($R$69))=0</formula>
    </cfRule>
  </conditionalFormatting>
  <conditionalFormatting sqref="S69">
    <cfRule type="expression" dxfId="4897" priority="4666" stopIfTrue="1">
      <formula>LEN(TRIM($S$69))=0</formula>
    </cfRule>
  </conditionalFormatting>
  <conditionalFormatting sqref="T69">
    <cfRule type="expression" dxfId="4896" priority="4667" stopIfTrue="1">
      <formula>LEN(TRIM($T$69))=0</formula>
    </cfRule>
  </conditionalFormatting>
  <conditionalFormatting sqref="U69">
    <cfRule type="expression" dxfId="4895" priority="4668" stopIfTrue="1">
      <formula>LEN(TRIM($U$69))=0</formula>
    </cfRule>
  </conditionalFormatting>
  <conditionalFormatting sqref="V69">
    <cfRule type="expression" dxfId="4894" priority="4669" stopIfTrue="1">
      <formula>LEN(TRIM($V$69))=0</formula>
    </cfRule>
  </conditionalFormatting>
  <conditionalFormatting sqref="W69">
    <cfRule type="expression" dxfId="4893" priority="4670" stopIfTrue="1">
      <formula>LEN(TRIM($W$69))=0</formula>
    </cfRule>
  </conditionalFormatting>
  <conditionalFormatting sqref="X69">
    <cfRule type="expression" dxfId="4892" priority="4671" stopIfTrue="1">
      <formula>LEN(TRIM($X$69))=0</formula>
    </cfRule>
  </conditionalFormatting>
  <conditionalFormatting sqref="Y69">
    <cfRule type="expression" dxfId="4891" priority="4672" stopIfTrue="1">
      <formula>LEN(TRIM($Y$69))=0</formula>
    </cfRule>
  </conditionalFormatting>
  <conditionalFormatting sqref="Z69">
    <cfRule type="expression" dxfId="4890" priority="4673" stopIfTrue="1">
      <formula>LEN(TRIM($Z$69))=0</formula>
    </cfRule>
  </conditionalFormatting>
  <conditionalFormatting sqref="AA69">
    <cfRule type="expression" dxfId="4889" priority="4674" stopIfTrue="1">
      <formula>LEN(TRIM($AA$69))=0</formula>
    </cfRule>
  </conditionalFormatting>
  <conditionalFormatting sqref="AB69">
    <cfRule type="expression" dxfId="4888" priority="4675" stopIfTrue="1">
      <formula>LEN(TRIM($AB$69))=0</formula>
    </cfRule>
  </conditionalFormatting>
  <conditionalFormatting sqref="AC69">
    <cfRule type="expression" dxfId="4887" priority="4676" stopIfTrue="1">
      <formula>LEN(TRIM($AC$69))=0</formula>
    </cfRule>
  </conditionalFormatting>
  <conditionalFormatting sqref="AD69">
    <cfRule type="expression" dxfId="4886" priority="4677" stopIfTrue="1">
      <formula>LEN(TRIM($AD$69))=0</formula>
    </cfRule>
  </conditionalFormatting>
  <conditionalFormatting sqref="R70">
    <cfRule type="expression" dxfId="4885" priority="4678" stopIfTrue="1">
      <formula>LEN(TRIM($R$70))=0</formula>
    </cfRule>
  </conditionalFormatting>
  <conditionalFormatting sqref="S70">
    <cfRule type="expression" dxfId="4884" priority="4679" stopIfTrue="1">
      <formula>LEN(TRIM($S$70))=0</formula>
    </cfRule>
  </conditionalFormatting>
  <conditionalFormatting sqref="T70">
    <cfRule type="expression" dxfId="4883" priority="4680" stopIfTrue="1">
      <formula>LEN(TRIM($T$70))=0</formula>
    </cfRule>
  </conditionalFormatting>
  <conditionalFormatting sqref="U70">
    <cfRule type="expression" dxfId="4882" priority="4681" stopIfTrue="1">
      <formula>LEN(TRIM($U$70))=0</formula>
    </cfRule>
  </conditionalFormatting>
  <conditionalFormatting sqref="V70">
    <cfRule type="expression" dxfId="4881" priority="4682" stopIfTrue="1">
      <formula>LEN(TRIM($V$70))=0</formula>
    </cfRule>
  </conditionalFormatting>
  <conditionalFormatting sqref="W70">
    <cfRule type="expression" dxfId="4880" priority="4683" stopIfTrue="1">
      <formula>LEN(TRIM($W$70))=0</formula>
    </cfRule>
  </conditionalFormatting>
  <conditionalFormatting sqref="X70">
    <cfRule type="expression" dxfId="4879" priority="4684" stopIfTrue="1">
      <formula>LEN(TRIM($X$70))=0</formula>
    </cfRule>
  </conditionalFormatting>
  <conditionalFormatting sqref="Y70">
    <cfRule type="expression" dxfId="4878" priority="4685" stopIfTrue="1">
      <formula>LEN(TRIM($Y$70))=0</formula>
    </cfRule>
  </conditionalFormatting>
  <conditionalFormatting sqref="Z70">
    <cfRule type="expression" dxfId="4877" priority="4686" stopIfTrue="1">
      <formula>LEN(TRIM($Z$70))=0</formula>
    </cfRule>
  </conditionalFormatting>
  <conditionalFormatting sqref="AA70">
    <cfRule type="expression" dxfId="4876" priority="4687" stopIfTrue="1">
      <formula>LEN(TRIM($AA$70))=0</formula>
    </cfRule>
  </conditionalFormatting>
  <conditionalFormatting sqref="AB70">
    <cfRule type="expression" dxfId="4875" priority="4688" stopIfTrue="1">
      <formula>LEN(TRIM($AB$70))=0</formula>
    </cfRule>
  </conditionalFormatting>
  <conditionalFormatting sqref="AC70">
    <cfRule type="expression" dxfId="4874" priority="4689" stopIfTrue="1">
      <formula>LEN(TRIM($AC$70))=0</formula>
    </cfRule>
  </conditionalFormatting>
  <conditionalFormatting sqref="AD70">
    <cfRule type="expression" dxfId="4873" priority="4690" stopIfTrue="1">
      <formula>LEN(TRIM($AD$70))=0</formula>
    </cfRule>
  </conditionalFormatting>
  <conditionalFormatting sqref="AF69">
    <cfRule type="expression" dxfId="4872" priority="4691" stopIfTrue="1">
      <formula>LEN(TRIM($AF$69))=0</formula>
    </cfRule>
  </conditionalFormatting>
  <conditionalFormatting sqref="AG69">
    <cfRule type="expression" dxfId="4871" priority="4692" stopIfTrue="1">
      <formula>LEN(TRIM($AG$69))=0</formula>
    </cfRule>
  </conditionalFormatting>
  <conditionalFormatting sqref="AH69">
    <cfRule type="expression" dxfId="4870" priority="4693" stopIfTrue="1">
      <formula>LEN(TRIM($AH$69))=0</formula>
    </cfRule>
  </conditionalFormatting>
  <conditionalFormatting sqref="AI69">
    <cfRule type="expression" dxfId="4869" priority="4694" stopIfTrue="1">
      <formula>LEN(TRIM($AI$69))=0</formula>
    </cfRule>
  </conditionalFormatting>
  <conditionalFormatting sqref="AJ69">
    <cfRule type="expression" dxfId="4868" priority="4695" stopIfTrue="1">
      <formula>LEN(TRIM($AJ$69))=0</formula>
    </cfRule>
  </conditionalFormatting>
  <conditionalFormatting sqref="AK69">
    <cfRule type="expression" dxfId="4867" priority="4696" stopIfTrue="1">
      <formula>LEN(TRIM($AK$69))=0</formula>
    </cfRule>
  </conditionalFormatting>
  <conditionalFormatting sqref="AL69">
    <cfRule type="expression" dxfId="4866" priority="4697" stopIfTrue="1">
      <formula>LEN(TRIM($AL$69))=0</formula>
    </cfRule>
  </conditionalFormatting>
  <conditionalFormatting sqref="AM69">
    <cfRule type="expression" dxfId="4865" priority="4698" stopIfTrue="1">
      <formula>LEN(TRIM($AM$69))=0</formula>
    </cfRule>
  </conditionalFormatting>
  <conditionalFormatting sqref="AN69">
    <cfRule type="expression" dxfId="4864" priority="4699" stopIfTrue="1">
      <formula>LEN(TRIM($AN$69))=0</formula>
    </cfRule>
  </conditionalFormatting>
  <conditionalFormatting sqref="AO69">
    <cfRule type="expression" dxfId="4863" priority="4700" stopIfTrue="1">
      <formula>LEN(TRIM($AO$69))=0</formula>
    </cfRule>
  </conditionalFormatting>
  <conditionalFormatting sqref="AP69">
    <cfRule type="expression" dxfId="4862" priority="4701" stopIfTrue="1">
      <formula>LEN(TRIM($AP$69))=0</formula>
    </cfRule>
  </conditionalFormatting>
  <conditionalFormatting sqref="AQ69">
    <cfRule type="expression" dxfId="4861" priority="4702" stopIfTrue="1">
      <formula>LEN(TRIM($AQ$69))=0</formula>
    </cfRule>
  </conditionalFormatting>
  <conditionalFormatting sqref="AR69">
    <cfRule type="expression" dxfId="4860" priority="4703" stopIfTrue="1">
      <formula>LEN(TRIM($AR$69))=0</formula>
    </cfRule>
  </conditionalFormatting>
  <conditionalFormatting sqref="AF70">
    <cfRule type="expression" dxfId="4859" priority="4704" stopIfTrue="1">
      <formula>LEN(TRIM($AF$70))=0</formula>
    </cfRule>
  </conditionalFormatting>
  <conditionalFormatting sqref="AG70">
    <cfRule type="expression" dxfId="4858" priority="4705" stopIfTrue="1">
      <formula>LEN(TRIM($AG$70))=0</formula>
    </cfRule>
  </conditionalFormatting>
  <conditionalFormatting sqref="AH70">
    <cfRule type="expression" dxfId="4857" priority="4706" stopIfTrue="1">
      <formula>LEN(TRIM($AH$70))=0</formula>
    </cfRule>
  </conditionalFormatting>
  <conditionalFormatting sqref="AI70">
    <cfRule type="expression" dxfId="4856" priority="4707" stopIfTrue="1">
      <formula>LEN(TRIM($AI$70))=0</formula>
    </cfRule>
  </conditionalFormatting>
  <conditionalFormatting sqref="AJ70">
    <cfRule type="expression" dxfId="4855" priority="4708" stopIfTrue="1">
      <formula>LEN(TRIM($AJ$70))=0</formula>
    </cfRule>
  </conditionalFormatting>
  <conditionalFormatting sqref="AK70">
    <cfRule type="expression" dxfId="4854" priority="4709" stopIfTrue="1">
      <formula>LEN(TRIM($AK$70))=0</formula>
    </cfRule>
  </conditionalFormatting>
  <conditionalFormatting sqref="AL70">
    <cfRule type="expression" dxfId="4853" priority="4710" stopIfTrue="1">
      <formula>LEN(TRIM($AL$70))=0</formula>
    </cfRule>
  </conditionalFormatting>
  <conditionalFormatting sqref="AM70">
    <cfRule type="expression" dxfId="4852" priority="4711" stopIfTrue="1">
      <formula>LEN(TRIM($AM$70))=0</formula>
    </cfRule>
  </conditionalFormatting>
  <conditionalFormatting sqref="AN70">
    <cfRule type="expression" dxfId="4851" priority="4712" stopIfTrue="1">
      <formula>LEN(TRIM($AN$70))=0</formula>
    </cfRule>
  </conditionalFormatting>
  <conditionalFormatting sqref="AO70">
    <cfRule type="expression" dxfId="4850" priority="4713" stopIfTrue="1">
      <formula>LEN(TRIM($AO$70))=0</formula>
    </cfRule>
  </conditionalFormatting>
  <conditionalFormatting sqref="AP70">
    <cfRule type="expression" dxfId="4849" priority="4714" stopIfTrue="1">
      <formula>LEN(TRIM($AP$70))=0</formula>
    </cfRule>
  </conditionalFormatting>
  <conditionalFormatting sqref="AQ70">
    <cfRule type="expression" dxfId="4848" priority="4715" stopIfTrue="1">
      <formula>LEN(TRIM($AQ$70))=0</formula>
    </cfRule>
  </conditionalFormatting>
  <conditionalFormatting sqref="AR70">
    <cfRule type="expression" dxfId="4847" priority="4716" stopIfTrue="1">
      <formula>LEN(TRIM($AR$70))=0</formula>
    </cfRule>
  </conditionalFormatting>
  <conditionalFormatting sqref="AT69">
    <cfRule type="expression" dxfId="4846" priority="4717" stopIfTrue="1">
      <formula>LEN(TRIM($AT$69))=0</formula>
    </cfRule>
  </conditionalFormatting>
  <conditionalFormatting sqref="AU69">
    <cfRule type="expression" dxfId="4845" priority="4718" stopIfTrue="1">
      <formula>LEN(TRIM($AU$69))=0</formula>
    </cfRule>
  </conditionalFormatting>
  <conditionalFormatting sqref="AT70">
    <cfRule type="expression" dxfId="4844" priority="4719" stopIfTrue="1">
      <formula>LEN(TRIM($AT$70))=0</formula>
    </cfRule>
  </conditionalFormatting>
  <conditionalFormatting sqref="AU70">
    <cfRule type="expression" dxfId="4843" priority="4720" stopIfTrue="1">
      <formula>LEN(TRIM($AU$70))=0</formula>
    </cfRule>
  </conditionalFormatting>
  <conditionalFormatting sqref="F72">
    <cfRule type="expression" dxfId="4842" priority="4721" stopIfTrue="1">
      <formula>LEN(TRIM($F$72))=0</formula>
    </cfRule>
  </conditionalFormatting>
  <conditionalFormatting sqref="G72">
    <cfRule type="expression" dxfId="4841" priority="4722" stopIfTrue="1">
      <formula>LEN(TRIM($G$72))=0</formula>
    </cfRule>
  </conditionalFormatting>
  <conditionalFormatting sqref="H72">
    <cfRule type="expression" dxfId="4840" priority="4723" stopIfTrue="1">
      <formula>LEN(TRIM($H$72))=0</formula>
    </cfRule>
  </conditionalFormatting>
  <conditionalFormatting sqref="I72">
    <cfRule type="expression" dxfId="4839" priority="4724" stopIfTrue="1">
      <formula>LEN(TRIM($I$72))=0</formula>
    </cfRule>
  </conditionalFormatting>
  <conditionalFormatting sqref="J72">
    <cfRule type="expression" dxfId="4838" priority="4725" stopIfTrue="1">
      <formula>LEN(TRIM($J$72))=0</formula>
    </cfRule>
  </conditionalFormatting>
  <conditionalFormatting sqref="K72">
    <cfRule type="expression" dxfId="4837" priority="4726" stopIfTrue="1">
      <formula>LEN(TRIM($K$72))=0</formula>
    </cfRule>
  </conditionalFormatting>
  <conditionalFormatting sqref="L72">
    <cfRule type="expression" dxfId="4836" priority="4727" stopIfTrue="1">
      <formula>LEN(TRIM($L$72))=0</formula>
    </cfRule>
  </conditionalFormatting>
  <conditionalFormatting sqref="M72">
    <cfRule type="expression" dxfId="4835" priority="4728" stopIfTrue="1">
      <formula>LEN(TRIM($M$72))=0</formula>
    </cfRule>
  </conditionalFormatting>
  <conditionalFormatting sqref="N72">
    <cfRule type="expression" dxfId="4834" priority="4729" stopIfTrue="1">
      <formula>LEN(TRIM($N$72))=0</formula>
    </cfRule>
  </conditionalFormatting>
  <conditionalFormatting sqref="O72">
    <cfRule type="expression" dxfId="4833" priority="4730" stopIfTrue="1">
      <formula>LEN(TRIM($O$72))=0</formula>
    </cfRule>
  </conditionalFormatting>
  <conditionalFormatting sqref="P72">
    <cfRule type="expression" dxfId="4832" priority="4731" stopIfTrue="1">
      <formula>LEN(TRIM($P$72))=0</formula>
    </cfRule>
  </conditionalFormatting>
  <conditionalFormatting sqref="R72">
    <cfRule type="expression" dxfId="4831" priority="4732" stopIfTrue="1">
      <formula>LEN(TRIM($R$72))=0</formula>
    </cfRule>
  </conditionalFormatting>
  <conditionalFormatting sqref="S72">
    <cfRule type="expression" dxfId="4830" priority="4733" stopIfTrue="1">
      <formula>LEN(TRIM($S$72))=0</formula>
    </cfRule>
  </conditionalFormatting>
  <conditionalFormatting sqref="T72">
    <cfRule type="expression" dxfId="4829" priority="4734" stopIfTrue="1">
      <formula>LEN(TRIM($T$72))=0</formula>
    </cfRule>
  </conditionalFormatting>
  <conditionalFormatting sqref="U72">
    <cfRule type="expression" dxfId="4828" priority="4735" stopIfTrue="1">
      <formula>LEN(TRIM($U$72))=0</formula>
    </cfRule>
  </conditionalFormatting>
  <conditionalFormatting sqref="V72">
    <cfRule type="expression" dxfId="4827" priority="4736" stopIfTrue="1">
      <formula>LEN(TRIM($V$72))=0</formula>
    </cfRule>
  </conditionalFormatting>
  <conditionalFormatting sqref="W72">
    <cfRule type="expression" dxfId="4826" priority="4737" stopIfTrue="1">
      <formula>LEN(TRIM($W$72))=0</formula>
    </cfRule>
  </conditionalFormatting>
  <conditionalFormatting sqref="X72">
    <cfRule type="expression" dxfId="4825" priority="4738" stopIfTrue="1">
      <formula>LEN(TRIM($X$72))=0</formula>
    </cfRule>
  </conditionalFormatting>
  <conditionalFormatting sqref="Y72">
    <cfRule type="expression" dxfId="4824" priority="4739" stopIfTrue="1">
      <formula>LEN(TRIM($Y$72))=0</formula>
    </cfRule>
  </conditionalFormatting>
  <conditionalFormatting sqref="Z72">
    <cfRule type="expression" dxfId="4823" priority="4740" stopIfTrue="1">
      <formula>LEN(TRIM($Z$72))=0</formula>
    </cfRule>
  </conditionalFormatting>
  <conditionalFormatting sqref="AA72">
    <cfRule type="expression" dxfId="4822" priority="4741" stopIfTrue="1">
      <formula>LEN(TRIM($AA$72))=0</formula>
    </cfRule>
  </conditionalFormatting>
  <conditionalFormatting sqref="AB72">
    <cfRule type="expression" dxfId="4821" priority="4742" stopIfTrue="1">
      <formula>LEN(TRIM($AB$72))=0</formula>
    </cfRule>
  </conditionalFormatting>
  <conditionalFormatting sqref="AC72">
    <cfRule type="expression" dxfId="4820" priority="4743" stopIfTrue="1">
      <formula>LEN(TRIM($AC$72))=0</formula>
    </cfRule>
  </conditionalFormatting>
  <conditionalFormatting sqref="AD72">
    <cfRule type="expression" dxfId="4819" priority="4744" stopIfTrue="1">
      <formula>LEN(TRIM($AD$72))=0</formula>
    </cfRule>
  </conditionalFormatting>
  <conditionalFormatting sqref="AF72">
    <cfRule type="expression" dxfId="4818" priority="4745" stopIfTrue="1">
      <formula>LEN(TRIM($AF$72))=0</formula>
    </cfRule>
  </conditionalFormatting>
  <conditionalFormatting sqref="AG72">
    <cfRule type="expression" dxfId="4817" priority="4746" stopIfTrue="1">
      <formula>LEN(TRIM($AG$72))=0</formula>
    </cfRule>
  </conditionalFormatting>
  <conditionalFormatting sqref="AH72">
    <cfRule type="expression" dxfId="4816" priority="4747" stopIfTrue="1">
      <formula>LEN(TRIM($AH$72))=0</formula>
    </cfRule>
  </conditionalFormatting>
  <conditionalFormatting sqref="AI72">
    <cfRule type="expression" dxfId="4815" priority="4748" stopIfTrue="1">
      <formula>LEN(TRIM($AI$72))=0</formula>
    </cfRule>
  </conditionalFormatting>
  <conditionalFormatting sqref="AJ72">
    <cfRule type="expression" dxfId="4814" priority="4749" stopIfTrue="1">
      <formula>LEN(TRIM($AJ$72))=0</formula>
    </cfRule>
  </conditionalFormatting>
  <conditionalFormatting sqref="AK72">
    <cfRule type="expression" dxfId="4813" priority="4750" stopIfTrue="1">
      <formula>LEN(TRIM($AK$72))=0</formula>
    </cfRule>
  </conditionalFormatting>
  <conditionalFormatting sqref="AL72">
    <cfRule type="expression" dxfId="4812" priority="4751" stopIfTrue="1">
      <formula>LEN(TRIM($AL$72))=0</formula>
    </cfRule>
  </conditionalFormatting>
  <conditionalFormatting sqref="AM72">
    <cfRule type="expression" dxfId="4811" priority="4752" stopIfTrue="1">
      <formula>LEN(TRIM($AM$72))=0</formula>
    </cfRule>
  </conditionalFormatting>
  <conditionalFormatting sqref="AN72">
    <cfRule type="expression" dxfId="4810" priority="4753" stopIfTrue="1">
      <formula>LEN(TRIM($AN$72))=0</formula>
    </cfRule>
  </conditionalFormatting>
  <conditionalFormatting sqref="AO72">
    <cfRule type="expression" dxfId="4809" priority="4754" stopIfTrue="1">
      <formula>LEN(TRIM($AO$72))=0</formula>
    </cfRule>
  </conditionalFormatting>
  <conditionalFormatting sqref="AP72">
    <cfRule type="expression" dxfId="4808" priority="4755" stopIfTrue="1">
      <formula>LEN(TRIM($AP$72))=0</formula>
    </cfRule>
  </conditionalFormatting>
  <conditionalFormatting sqref="AQ72">
    <cfRule type="expression" dxfId="4807" priority="4756" stopIfTrue="1">
      <formula>LEN(TRIM($AQ$72))=0</formula>
    </cfRule>
  </conditionalFormatting>
  <conditionalFormatting sqref="AR72">
    <cfRule type="expression" dxfId="4806" priority="4757" stopIfTrue="1">
      <formula>LEN(TRIM($AR$72))=0</formula>
    </cfRule>
  </conditionalFormatting>
  <conditionalFormatting sqref="AT72">
    <cfRule type="expression" dxfId="4805" priority="4758" stopIfTrue="1">
      <formula>LEN(TRIM($AT$72))=0</formula>
    </cfRule>
  </conditionalFormatting>
  <conditionalFormatting sqref="AU72">
    <cfRule type="expression" dxfId="4804" priority="4759" stopIfTrue="1">
      <formula>LEN(TRIM($AU$72))=0</formula>
    </cfRule>
  </conditionalFormatting>
  <conditionalFormatting sqref="F95">
    <cfRule type="expression" dxfId="4803" priority="4760" stopIfTrue="1">
      <formula>LEN(TRIM($F$95))=0</formula>
    </cfRule>
  </conditionalFormatting>
  <conditionalFormatting sqref="G95">
    <cfRule type="expression" dxfId="4802" priority="4761" stopIfTrue="1">
      <formula>LEN(TRIM($G$95))=0</formula>
    </cfRule>
  </conditionalFormatting>
  <conditionalFormatting sqref="H95">
    <cfRule type="expression" dxfId="4801" priority="4762" stopIfTrue="1">
      <formula>LEN(TRIM($H$95))=0</formula>
    </cfRule>
  </conditionalFormatting>
  <conditionalFormatting sqref="I95">
    <cfRule type="expression" dxfId="4800" priority="4763" stopIfTrue="1">
      <formula>LEN(TRIM($I$95))=0</formula>
    </cfRule>
  </conditionalFormatting>
  <conditionalFormatting sqref="J95">
    <cfRule type="expression" dxfId="4799" priority="4764" stopIfTrue="1">
      <formula>LEN(TRIM($J$95))=0</formula>
    </cfRule>
  </conditionalFormatting>
  <conditionalFormatting sqref="K95">
    <cfRule type="expression" dxfId="4798" priority="4765" stopIfTrue="1">
      <formula>LEN(TRIM($K$95))=0</formula>
    </cfRule>
  </conditionalFormatting>
  <conditionalFormatting sqref="L95">
    <cfRule type="expression" dxfId="4797" priority="4766" stopIfTrue="1">
      <formula>LEN(TRIM($L$95))=0</formula>
    </cfRule>
  </conditionalFormatting>
  <conditionalFormatting sqref="M95">
    <cfRule type="expression" dxfId="4796" priority="4767" stopIfTrue="1">
      <formula>LEN(TRIM($M$95))=0</formula>
    </cfRule>
  </conditionalFormatting>
  <conditionalFormatting sqref="F96">
    <cfRule type="expression" dxfId="4795" priority="4768" stopIfTrue="1">
      <formula>LEN(TRIM($F$96))=0</formula>
    </cfRule>
  </conditionalFormatting>
  <conditionalFormatting sqref="G96">
    <cfRule type="expression" dxfId="4794" priority="4769" stopIfTrue="1">
      <formula>LEN(TRIM($G$96))=0</formula>
    </cfRule>
  </conditionalFormatting>
  <conditionalFormatting sqref="H96">
    <cfRule type="expression" dxfId="4793" priority="4770" stopIfTrue="1">
      <formula>LEN(TRIM($H$96))=0</formula>
    </cfRule>
  </conditionalFormatting>
  <conditionalFormatting sqref="I96">
    <cfRule type="expression" dxfId="4792" priority="4771" stopIfTrue="1">
      <formula>LEN(TRIM($I$96))=0</formula>
    </cfRule>
  </conditionalFormatting>
  <conditionalFormatting sqref="J96">
    <cfRule type="expression" dxfId="4791" priority="4772" stopIfTrue="1">
      <formula>LEN(TRIM($J$96))=0</formula>
    </cfRule>
  </conditionalFormatting>
  <conditionalFormatting sqref="K96">
    <cfRule type="expression" dxfId="4790" priority="4773" stopIfTrue="1">
      <formula>LEN(TRIM($K$96))=0</formula>
    </cfRule>
  </conditionalFormatting>
  <conditionalFormatting sqref="L96">
    <cfRule type="expression" dxfId="4789" priority="4774" stopIfTrue="1">
      <formula>LEN(TRIM($L$96))=0</formula>
    </cfRule>
  </conditionalFormatting>
  <conditionalFormatting sqref="M96">
    <cfRule type="expression" dxfId="4788" priority="4775" stopIfTrue="1">
      <formula>LEN(TRIM($M$96))=0</formula>
    </cfRule>
  </conditionalFormatting>
  <conditionalFormatting sqref="F97">
    <cfRule type="expression" dxfId="4787" priority="4776" stopIfTrue="1">
      <formula>LEN(TRIM($F$97))=0</formula>
    </cfRule>
  </conditionalFormatting>
  <conditionalFormatting sqref="G97">
    <cfRule type="expression" dxfId="4786" priority="4777" stopIfTrue="1">
      <formula>LEN(TRIM($G$97))=0</formula>
    </cfRule>
  </conditionalFormatting>
  <conditionalFormatting sqref="H97">
    <cfRule type="expression" dxfId="4785" priority="4778" stopIfTrue="1">
      <formula>LEN(TRIM($H$97))=0</formula>
    </cfRule>
  </conditionalFormatting>
  <conditionalFormatting sqref="I97">
    <cfRule type="expression" dxfId="4784" priority="4779" stopIfTrue="1">
      <formula>LEN(TRIM($I$97))=0</formula>
    </cfRule>
  </conditionalFormatting>
  <conditionalFormatting sqref="J97">
    <cfRule type="expression" dxfId="4783" priority="4780" stopIfTrue="1">
      <formula>LEN(TRIM($J$97))=0</formula>
    </cfRule>
  </conditionalFormatting>
  <conditionalFormatting sqref="K97">
    <cfRule type="expression" dxfId="4782" priority="4781" stopIfTrue="1">
      <formula>LEN(TRIM($K$97))=0</formula>
    </cfRule>
  </conditionalFormatting>
  <conditionalFormatting sqref="L97">
    <cfRule type="expression" dxfId="4781" priority="4782" stopIfTrue="1">
      <formula>LEN(TRIM($L$97))=0</formula>
    </cfRule>
  </conditionalFormatting>
  <conditionalFormatting sqref="M97">
    <cfRule type="expression" dxfId="4780" priority="4783" stopIfTrue="1">
      <formula>LEN(TRIM($M$97))=0</formula>
    </cfRule>
  </conditionalFormatting>
  <conditionalFormatting sqref="F98">
    <cfRule type="expression" dxfId="4779" priority="4784" stopIfTrue="1">
      <formula>LEN(TRIM($F$98))=0</formula>
    </cfRule>
  </conditionalFormatting>
  <conditionalFormatting sqref="G98">
    <cfRule type="expression" dxfId="4778" priority="4785" stopIfTrue="1">
      <formula>LEN(TRIM($G$98))=0</formula>
    </cfRule>
  </conditionalFormatting>
  <conditionalFormatting sqref="H98">
    <cfRule type="expression" dxfId="4777" priority="4786" stopIfTrue="1">
      <formula>LEN(TRIM($H$98))=0</formula>
    </cfRule>
  </conditionalFormatting>
  <conditionalFormatting sqref="I98">
    <cfRule type="expression" dxfId="4776" priority="4787" stopIfTrue="1">
      <formula>LEN(TRIM($I$98))=0</formula>
    </cfRule>
  </conditionalFormatting>
  <conditionalFormatting sqref="J98">
    <cfRule type="expression" dxfId="4775" priority="4788" stopIfTrue="1">
      <formula>LEN(TRIM($J$98))=0</formula>
    </cfRule>
  </conditionalFormatting>
  <conditionalFormatting sqref="K98">
    <cfRule type="expression" dxfId="4774" priority="4789" stopIfTrue="1">
      <formula>LEN(TRIM($K$98))=0</formula>
    </cfRule>
  </conditionalFormatting>
  <conditionalFormatting sqref="L98">
    <cfRule type="expression" dxfId="4773" priority="4790" stopIfTrue="1">
      <formula>LEN(TRIM($L$98))=0</formula>
    </cfRule>
  </conditionalFormatting>
  <conditionalFormatting sqref="M98">
    <cfRule type="expression" dxfId="4772" priority="4791" stopIfTrue="1">
      <formula>LEN(TRIM($M$98))=0</formula>
    </cfRule>
  </conditionalFormatting>
  <conditionalFormatting sqref="R95">
    <cfRule type="expression" dxfId="4771" priority="4792" stopIfTrue="1">
      <formula>LEN(TRIM($R$95))=0</formula>
    </cfRule>
  </conditionalFormatting>
  <conditionalFormatting sqref="S95">
    <cfRule type="expression" dxfId="4770" priority="4793" stopIfTrue="1">
      <formula>LEN(TRIM($S$95))=0</formula>
    </cfRule>
  </conditionalFormatting>
  <conditionalFormatting sqref="T95">
    <cfRule type="expression" dxfId="4769" priority="4794" stopIfTrue="1">
      <formula>LEN(TRIM($T$95))=0</formula>
    </cfRule>
  </conditionalFormatting>
  <conditionalFormatting sqref="U95">
    <cfRule type="expression" dxfId="4768" priority="4795" stopIfTrue="1">
      <formula>LEN(TRIM($U$95))=0</formula>
    </cfRule>
  </conditionalFormatting>
  <conditionalFormatting sqref="V95">
    <cfRule type="expression" dxfId="4767" priority="4796" stopIfTrue="1">
      <formula>LEN(TRIM($V$95))=0</formula>
    </cfRule>
  </conditionalFormatting>
  <conditionalFormatting sqref="W95">
    <cfRule type="expression" dxfId="4766" priority="4797" stopIfTrue="1">
      <formula>LEN(TRIM($W$95))=0</formula>
    </cfRule>
  </conditionalFormatting>
  <conditionalFormatting sqref="X95">
    <cfRule type="expression" dxfId="4765" priority="4798" stopIfTrue="1">
      <formula>LEN(TRIM($X$95))=0</formula>
    </cfRule>
  </conditionalFormatting>
  <conditionalFormatting sqref="Y95">
    <cfRule type="expression" dxfId="4764" priority="4799" stopIfTrue="1">
      <formula>LEN(TRIM($Y$95))=0</formula>
    </cfRule>
  </conditionalFormatting>
  <conditionalFormatting sqref="Z95">
    <cfRule type="expression" dxfId="4763" priority="4800" stopIfTrue="1">
      <formula>LEN(TRIM($Z$95))=0</formula>
    </cfRule>
  </conditionalFormatting>
  <conditionalFormatting sqref="AA95">
    <cfRule type="expression" dxfId="4762" priority="4801" stopIfTrue="1">
      <formula>LEN(TRIM($AA$95))=0</formula>
    </cfRule>
  </conditionalFormatting>
  <conditionalFormatting sqref="AB95">
    <cfRule type="expression" dxfId="4761" priority="4802" stopIfTrue="1">
      <formula>LEN(TRIM($AB$95))=0</formula>
    </cfRule>
  </conditionalFormatting>
  <conditionalFormatting sqref="AC95">
    <cfRule type="expression" dxfId="4760" priority="4803" stopIfTrue="1">
      <formula>LEN(TRIM($AC$95))=0</formula>
    </cfRule>
  </conditionalFormatting>
  <conditionalFormatting sqref="AD95">
    <cfRule type="expression" dxfId="4759" priority="4804" stopIfTrue="1">
      <formula>LEN(TRIM($AD$95))=0</formula>
    </cfRule>
  </conditionalFormatting>
  <conditionalFormatting sqref="R96">
    <cfRule type="expression" dxfId="4758" priority="4805" stopIfTrue="1">
      <formula>LEN(TRIM($R$96))=0</formula>
    </cfRule>
  </conditionalFormatting>
  <conditionalFormatting sqref="S96">
    <cfRule type="expression" dxfId="4757" priority="4806" stopIfTrue="1">
      <formula>LEN(TRIM($S$96))=0</formula>
    </cfRule>
  </conditionalFormatting>
  <conditionalFormatting sqref="T96">
    <cfRule type="expression" dxfId="4756" priority="4807" stopIfTrue="1">
      <formula>LEN(TRIM($T$96))=0</formula>
    </cfRule>
  </conditionalFormatting>
  <conditionalFormatting sqref="U96">
    <cfRule type="expression" dxfId="4755" priority="4808" stopIfTrue="1">
      <formula>LEN(TRIM($U$96))=0</formula>
    </cfRule>
  </conditionalFormatting>
  <conditionalFormatting sqref="V96">
    <cfRule type="expression" dxfId="4754" priority="4809" stopIfTrue="1">
      <formula>LEN(TRIM($V$96))=0</formula>
    </cfRule>
  </conditionalFormatting>
  <conditionalFormatting sqref="W96">
    <cfRule type="expression" dxfId="4753" priority="4810" stopIfTrue="1">
      <formula>LEN(TRIM($W$96))=0</formula>
    </cfRule>
  </conditionalFormatting>
  <conditionalFormatting sqref="X96">
    <cfRule type="expression" dxfId="4752" priority="4811" stopIfTrue="1">
      <formula>LEN(TRIM($X$96))=0</formula>
    </cfRule>
  </conditionalFormatting>
  <conditionalFormatting sqref="Y96">
    <cfRule type="expression" dxfId="4751" priority="4812" stopIfTrue="1">
      <formula>LEN(TRIM($Y$96))=0</formula>
    </cfRule>
  </conditionalFormatting>
  <conditionalFormatting sqref="Z96">
    <cfRule type="expression" dxfId="4750" priority="4813" stopIfTrue="1">
      <formula>LEN(TRIM($Z$96))=0</formula>
    </cfRule>
  </conditionalFormatting>
  <conditionalFormatting sqref="AA96">
    <cfRule type="expression" dxfId="4749" priority="4814" stopIfTrue="1">
      <formula>LEN(TRIM($AA$96))=0</formula>
    </cfRule>
  </conditionalFormatting>
  <conditionalFormatting sqref="AB96">
    <cfRule type="expression" dxfId="4748" priority="4815" stopIfTrue="1">
      <formula>LEN(TRIM($AB$96))=0</formula>
    </cfRule>
  </conditionalFormatting>
  <conditionalFormatting sqref="AC96">
    <cfRule type="expression" dxfId="4747" priority="4816" stopIfTrue="1">
      <formula>LEN(TRIM($AC$96))=0</formula>
    </cfRule>
  </conditionalFormatting>
  <conditionalFormatting sqref="AD96">
    <cfRule type="expression" dxfId="4746" priority="4817" stopIfTrue="1">
      <formula>LEN(TRIM($AD$96))=0</formula>
    </cfRule>
  </conditionalFormatting>
  <conditionalFormatting sqref="R97">
    <cfRule type="expression" dxfId="4745" priority="4818" stopIfTrue="1">
      <formula>LEN(TRIM($R$97))=0</formula>
    </cfRule>
  </conditionalFormatting>
  <conditionalFormatting sqref="S97">
    <cfRule type="expression" dxfId="4744" priority="4819" stopIfTrue="1">
      <formula>LEN(TRIM($S$97))=0</formula>
    </cfRule>
  </conditionalFormatting>
  <conditionalFormatting sqref="T97">
    <cfRule type="expression" dxfId="4743" priority="4820" stopIfTrue="1">
      <formula>LEN(TRIM($T$97))=0</formula>
    </cfRule>
  </conditionalFormatting>
  <conditionalFormatting sqref="U97">
    <cfRule type="expression" dxfId="4742" priority="4821" stopIfTrue="1">
      <formula>LEN(TRIM($U$97))=0</formula>
    </cfRule>
  </conditionalFormatting>
  <conditionalFormatting sqref="V97">
    <cfRule type="expression" dxfId="4741" priority="4822" stopIfTrue="1">
      <formula>LEN(TRIM($V$97))=0</formula>
    </cfRule>
  </conditionalFormatting>
  <conditionalFormatting sqref="W97">
    <cfRule type="expression" dxfId="4740" priority="4823" stopIfTrue="1">
      <formula>LEN(TRIM($W$97))=0</formula>
    </cfRule>
  </conditionalFormatting>
  <conditionalFormatting sqref="X97">
    <cfRule type="expression" dxfId="4739" priority="4824" stopIfTrue="1">
      <formula>LEN(TRIM($X$97))=0</formula>
    </cfRule>
  </conditionalFormatting>
  <conditionalFormatting sqref="Y97">
    <cfRule type="expression" dxfId="4738" priority="4825" stopIfTrue="1">
      <formula>LEN(TRIM($Y$97))=0</formula>
    </cfRule>
  </conditionalFormatting>
  <conditionalFormatting sqref="Z97">
    <cfRule type="expression" dxfId="4737" priority="4826" stopIfTrue="1">
      <formula>LEN(TRIM($Z$97))=0</formula>
    </cfRule>
  </conditionalFormatting>
  <conditionalFormatting sqref="AA97">
    <cfRule type="expression" dxfId="4736" priority="4827" stopIfTrue="1">
      <formula>LEN(TRIM($AA$97))=0</formula>
    </cfRule>
  </conditionalFormatting>
  <conditionalFormatting sqref="AB97">
    <cfRule type="expression" dxfId="4735" priority="4828" stopIfTrue="1">
      <formula>LEN(TRIM($AB$97))=0</formula>
    </cfRule>
  </conditionalFormatting>
  <conditionalFormatting sqref="AC97">
    <cfRule type="expression" dxfId="4734" priority="4829" stopIfTrue="1">
      <formula>LEN(TRIM($AC$97))=0</formula>
    </cfRule>
  </conditionalFormatting>
  <conditionalFormatting sqref="AD97">
    <cfRule type="expression" dxfId="4733" priority="4830" stopIfTrue="1">
      <formula>LEN(TRIM($AD$97))=0</formula>
    </cfRule>
  </conditionalFormatting>
  <conditionalFormatting sqref="R98">
    <cfRule type="expression" dxfId="4732" priority="4831" stopIfTrue="1">
      <formula>LEN(TRIM($R$98))=0</formula>
    </cfRule>
  </conditionalFormatting>
  <conditionalFormatting sqref="S98">
    <cfRule type="expression" dxfId="4731" priority="4832" stopIfTrue="1">
      <formula>LEN(TRIM($S$98))=0</formula>
    </cfRule>
  </conditionalFormatting>
  <conditionalFormatting sqref="T98">
    <cfRule type="expression" dxfId="4730" priority="4833" stopIfTrue="1">
      <formula>LEN(TRIM($T$98))=0</formula>
    </cfRule>
  </conditionalFormatting>
  <conditionalFormatting sqref="U98">
    <cfRule type="expression" dxfId="4729" priority="4834" stopIfTrue="1">
      <formula>LEN(TRIM($U$98))=0</formula>
    </cfRule>
  </conditionalFormatting>
  <conditionalFormatting sqref="V98">
    <cfRule type="expression" dxfId="4728" priority="4835" stopIfTrue="1">
      <formula>LEN(TRIM($V$98))=0</formula>
    </cfRule>
  </conditionalFormatting>
  <conditionalFormatting sqref="W98">
    <cfRule type="expression" dxfId="4727" priority="4836" stopIfTrue="1">
      <formula>LEN(TRIM($W$98))=0</formula>
    </cfRule>
  </conditionalFormatting>
  <conditionalFormatting sqref="X98">
    <cfRule type="expression" dxfId="4726" priority="4837" stopIfTrue="1">
      <formula>LEN(TRIM($X$98))=0</formula>
    </cfRule>
  </conditionalFormatting>
  <conditionalFormatting sqref="Y98">
    <cfRule type="expression" dxfId="4725" priority="4838" stopIfTrue="1">
      <formula>LEN(TRIM($Y$98))=0</formula>
    </cfRule>
  </conditionalFormatting>
  <conditionalFormatting sqref="Z98">
    <cfRule type="expression" dxfId="4724" priority="4839" stopIfTrue="1">
      <formula>LEN(TRIM($Z$98))=0</formula>
    </cfRule>
  </conditionalFormatting>
  <conditionalFormatting sqref="AA98">
    <cfRule type="expression" dxfId="4723" priority="4840" stopIfTrue="1">
      <formula>LEN(TRIM($AA$98))=0</formula>
    </cfRule>
  </conditionalFormatting>
  <conditionalFormatting sqref="AB98">
    <cfRule type="expression" dxfId="4722" priority="4841" stopIfTrue="1">
      <formula>LEN(TRIM($AB$98))=0</formula>
    </cfRule>
  </conditionalFormatting>
  <conditionalFormatting sqref="AC98">
    <cfRule type="expression" dxfId="4721" priority="4842" stopIfTrue="1">
      <formula>LEN(TRIM($AC$98))=0</formula>
    </cfRule>
  </conditionalFormatting>
  <conditionalFormatting sqref="AD98">
    <cfRule type="expression" dxfId="4720" priority="4843" stopIfTrue="1">
      <formula>LEN(TRIM($AD$98))=0</formula>
    </cfRule>
  </conditionalFormatting>
  <conditionalFormatting sqref="AF95">
    <cfRule type="expression" dxfId="4719" priority="4844" stopIfTrue="1">
      <formula>LEN(TRIM($AF$95))=0</formula>
    </cfRule>
  </conditionalFormatting>
  <conditionalFormatting sqref="AG95">
    <cfRule type="expression" dxfId="4718" priority="4845" stopIfTrue="1">
      <formula>LEN(TRIM($AG$95))=0</formula>
    </cfRule>
  </conditionalFormatting>
  <conditionalFormatting sqref="AH95">
    <cfRule type="expression" dxfId="4717" priority="4846" stopIfTrue="1">
      <formula>LEN(TRIM($AH$95))=0</formula>
    </cfRule>
  </conditionalFormatting>
  <conditionalFormatting sqref="AI95">
    <cfRule type="expression" dxfId="4716" priority="4847" stopIfTrue="1">
      <formula>LEN(TRIM($AI$95))=0</formula>
    </cfRule>
  </conditionalFormatting>
  <conditionalFormatting sqref="AJ95">
    <cfRule type="expression" dxfId="4715" priority="4848" stopIfTrue="1">
      <formula>LEN(TRIM($AJ$95))=0</formula>
    </cfRule>
  </conditionalFormatting>
  <conditionalFormatting sqref="AK95">
    <cfRule type="expression" dxfId="4714" priority="4849" stopIfTrue="1">
      <formula>LEN(TRIM($AK$95))=0</formula>
    </cfRule>
  </conditionalFormatting>
  <conditionalFormatting sqref="AL95">
    <cfRule type="expression" dxfId="4713" priority="4850" stopIfTrue="1">
      <formula>LEN(TRIM($AL$95))=0</formula>
    </cfRule>
  </conditionalFormatting>
  <conditionalFormatting sqref="AM95">
    <cfRule type="expression" dxfId="4712" priority="4851" stopIfTrue="1">
      <formula>LEN(TRIM($AM$95))=0</formula>
    </cfRule>
  </conditionalFormatting>
  <conditionalFormatting sqref="AN95">
    <cfRule type="expression" dxfId="4711" priority="4852" stopIfTrue="1">
      <formula>LEN(TRIM($AN$95))=0</formula>
    </cfRule>
  </conditionalFormatting>
  <conditionalFormatting sqref="AO95">
    <cfRule type="expression" dxfId="4710" priority="4853" stopIfTrue="1">
      <formula>LEN(TRIM($AO$95))=0</formula>
    </cfRule>
  </conditionalFormatting>
  <conditionalFormatting sqref="AP95">
    <cfRule type="expression" dxfId="4709" priority="4854" stopIfTrue="1">
      <formula>LEN(TRIM($AP$95))=0</formula>
    </cfRule>
  </conditionalFormatting>
  <conditionalFormatting sqref="AQ95">
    <cfRule type="expression" dxfId="4708" priority="4855" stopIfTrue="1">
      <formula>LEN(TRIM($AQ$95))=0</formula>
    </cfRule>
  </conditionalFormatting>
  <conditionalFormatting sqref="AR95">
    <cfRule type="expression" dxfId="4707" priority="4856" stopIfTrue="1">
      <formula>LEN(TRIM($AR$95))=0</formula>
    </cfRule>
  </conditionalFormatting>
  <conditionalFormatting sqref="AF96">
    <cfRule type="expression" dxfId="4706" priority="4857" stopIfTrue="1">
      <formula>LEN(TRIM($AF$96))=0</formula>
    </cfRule>
  </conditionalFormatting>
  <conditionalFormatting sqref="AG96">
    <cfRule type="expression" dxfId="4705" priority="4858" stopIfTrue="1">
      <formula>LEN(TRIM($AG$96))=0</formula>
    </cfRule>
  </conditionalFormatting>
  <conditionalFormatting sqref="AH96">
    <cfRule type="expression" dxfId="4704" priority="4859" stopIfTrue="1">
      <formula>LEN(TRIM($AH$96))=0</formula>
    </cfRule>
  </conditionalFormatting>
  <conditionalFormatting sqref="AI96">
    <cfRule type="expression" dxfId="4703" priority="4860" stopIfTrue="1">
      <formula>LEN(TRIM($AI$96))=0</formula>
    </cfRule>
  </conditionalFormatting>
  <conditionalFormatting sqref="AJ96">
    <cfRule type="expression" dxfId="4702" priority="4861" stopIfTrue="1">
      <formula>LEN(TRIM($AJ$96))=0</formula>
    </cfRule>
  </conditionalFormatting>
  <conditionalFormatting sqref="AK96">
    <cfRule type="expression" dxfId="4701" priority="4862" stopIfTrue="1">
      <formula>LEN(TRIM($AK$96))=0</formula>
    </cfRule>
  </conditionalFormatting>
  <conditionalFormatting sqref="AL96">
    <cfRule type="expression" dxfId="4700" priority="4863" stopIfTrue="1">
      <formula>LEN(TRIM($AL$96))=0</formula>
    </cfRule>
  </conditionalFormatting>
  <conditionalFormatting sqref="AM96">
    <cfRule type="expression" dxfId="4699" priority="4864" stopIfTrue="1">
      <formula>LEN(TRIM($AM$96))=0</formula>
    </cfRule>
  </conditionalFormatting>
  <conditionalFormatting sqref="AN96">
    <cfRule type="expression" dxfId="4698" priority="4865" stopIfTrue="1">
      <formula>LEN(TRIM($AN$96))=0</formula>
    </cfRule>
  </conditionalFormatting>
  <conditionalFormatting sqref="AO96">
    <cfRule type="expression" dxfId="4697" priority="4866" stopIfTrue="1">
      <formula>LEN(TRIM($AO$96))=0</formula>
    </cfRule>
  </conditionalFormatting>
  <conditionalFormatting sqref="AP96">
    <cfRule type="expression" dxfId="4696" priority="4867" stopIfTrue="1">
      <formula>LEN(TRIM($AP$96))=0</formula>
    </cfRule>
  </conditionalFormatting>
  <conditionalFormatting sqref="AQ96">
    <cfRule type="expression" dxfId="4695" priority="4868" stopIfTrue="1">
      <formula>LEN(TRIM($AQ$96))=0</formula>
    </cfRule>
  </conditionalFormatting>
  <conditionalFormatting sqref="AR96">
    <cfRule type="expression" dxfId="4694" priority="4869" stopIfTrue="1">
      <formula>LEN(TRIM($AR$96))=0</formula>
    </cfRule>
  </conditionalFormatting>
  <conditionalFormatting sqref="AF97">
    <cfRule type="expression" dxfId="4693" priority="4870" stopIfTrue="1">
      <formula>LEN(TRIM($AF$97))=0</formula>
    </cfRule>
  </conditionalFormatting>
  <conditionalFormatting sqref="AG97">
    <cfRule type="expression" dxfId="4692" priority="4871" stopIfTrue="1">
      <formula>LEN(TRIM($AG$97))=0</formula>
    </cfRule>
  </conditionalFormatting>
  <conditionalFormatting sqref="AH97">
    <cfRule type="expression" dxfId="4691" priority="4872" stopIfTrue="1">
      <formula>LEN(TRIM($AH$97))=0</formula>
    </cfRule>
  </conditionalFormatting>
  <conditionalFormatting sqref="AI97">
    <cfRule type="expression" dxfId="4690" priority="4873" stopIfTrue="1">
      <formula>LEN(TRIM($AI$97))=0</formula>
    </cfRule>
  </conditionalFormatting>
  <conditionalFormatting sqref="AJ97">
    <cfRule type="expression" dxfId="4689" priority="4874" stopIfTrue="1">
      <formula>LEN(TRIM($AJ$97))=0</formula>
    </cfRule>
  </conditionalFormatting>
  <conditionalFormatting sqref="AK97">
    <cfRule type="expression" dxfId="4688" priority="4875" stopIfTrue="1">
      <formula>LEN(TRIM($AK$97))=0</formula>
    </cfRule>
  </conditionalFormatting>
  <conditionalFormatting sqref="AL97">
    <cfRule type="expression" dxfId="4687" priority="4876" stopIfTrue="1">
      <formula>LEN(TRIM($AL$97))=0</formula>
    </cfRule>
  </conditionalFormatting>
  <conditionalFormatting sqref="AM97">
    <cfRule type="expression" dxfId="4686" priority="4877" stopIfTrue="1">
      <formula>LEN(TRIM($AM$97))=0</formula>
    </cfRule>
  </conditionalFormatting>
  <conditionalFormatting sqref="AN97">
    <cfRule type="expression" dxfId="4685" priority="4878" stopIfTrue="1">
      <formula>LEN(TRIM($AN$97))=0</formula>
    </cfRule>
  </conditionalFormatting>
  <conditionalFormatting sqref="AO97">
    <cfRule type="expression" dxfId="4684" priority="4879" stopIfTrue="1">
      <formula>LEN(TRIM($AO$97))=0</formula>
    </cfRule>
  </conditionalFormatting>
  <conditionalFormatting sqref="AP97">
    <cfRule type="expression" dxfId="4683" priority="4880" stopIfTrue="1">
      <formula>LEN(TRIM($AP$97))=0</formula>
    </cfRule>
  </conditionalFormatting>
  <conditionalFormatting sqref="AQ97">
    <cfRule type="expression" dxfId="4682" priority="4881" stopIfTrue="1">
      <formula>LEN(TRIM($AQ$97))=0</formula>
    </cfRule>
  </conditionalFormatting>
  <conditionalFormatting sqref="AR97">
    <cfRule type="expression" dxfId="4681" priority="4882" stopIfTrue="1">
      <formula>LEN(TRIM($AR$97))=0</formula>
    </cfRule>
  </conditionalFormatting>
  <conditionalFormatting sqref="AF98">
    <cfRule type="expression" dxfId="4680" priority="4883" stopIfTrue="1">
      <formula>LEN(TRIM($AF$98))=0</formula>
    </cfRule>
  </conditionalFormatting>
  <conditionalFormatting sqref="AG98">
    <cfRule type="expression" dxfId="4679" priority="4884" stopIfTrue="1">
      <formula>LEN(TRIM($AG$98))=0</formula>
    </cfRule>
  </conditionalFormatting>
  <conditionalFormatting sqref="AH98">
    <cfRule type="expression" dxfId="4678" priority="4885" stopIfTrue="1">
      <formula>LEN(TRIM($AH$98))=0</formula>
    </cfRule>
  </conditionalFormatting>
  <conditionalFormatting sqref="AI98">
    <cfRule type="expression" dxfId="4677" priority="4886" stopIfTrue="1">
      <formula>LEN(TRIM($AI$98))=0</formula>
    </cfRule>
  </conditionalFormatting>
  <conditionalFormatting sqref="AJ98">
    <cfRule type="expression" dxfId="4676" priority="4887" stopIfTrue="1">
      <formula>LEN(TRIM($AJ$98))=0</formula>
    </cfRule>
  </conditionalFormatting>
  <conditionalFormatting sqref="AK98">
    <cfRule type="expression" dxfId="4675" priority="4888" stopIfTrue="1">
      <formula>LEN(TRIM($AK$98))=0</formula>
    </cfRule>
  </conditionalFormatting>
  <conditionalFormatting sqref="AL98">
    <cfRule type="expression" dxfId="4674" priority="4889" stopIfTrue="1">
      <formula>LEN(TRIM($AL$98))=0</formula>
    </cfRule>
  </conditionalFormatting>
  <conditionalFormatting sqref="AM98">
    <cfRule type="expression" dxfId="4673" priority="4890" stopIfTrue="1">
      <formula>LEN(TRIM($AM$98))=0</formula>
    </cfRule>
  </conditionalFormatting>
  <conditionalFormatting sqref="AN98">
    <cfRule type="expression" dxfId="4672" priority="4891" stopIfTrue="1">
      <formula>LEN(TRIM($AN$98))=0</formula>
    </cfRule>
  </conditionalFormatting>
  <conditionalFormatting sqref="AO98">
    <cfRule type="expression" dxfId="4671" priority="4892" stopIfTrue="1">
      <formula>LEN(TRIM($AO$98))=0</formula>
    </cfRule>
  </conditionalFormatting>
  <conditionalFormatting sqref="AP98">
    <cfRule type="expression" dxfId="4670" priority="4893" stopIfTrue="1">
      <formula>LEN(TRIM($AP$98))=0</formula>
    </cfRule>
  </conditionalFormatting>
  <conditionalFormatting sqref="AQ98">
    <cfRule type="expression" dxfId="4669" priority="4894" stopIfTrue="1">
      <formula>LEN(TRIM($AQ$98))=0</formula>
    </cfRule>
  </conditionalFormatting>
  <conditionalFormatting sqref="AR98">
    <cfRule type="expression" dxfId="4668" priority="4895" stopIfTrue="1">
      <formula>LEN(TRIM($AR$98))=0</formula>
    </cfRule>
  </conditionalFormatting>
  <conditionalFormatting sqref="AT95">
    <cfRule type="expression" dxfId="4667" priority="4896" stopIfTrue="1">
      <formula>LEN(TRIM($AT$95))=0</formula>
    </cfRule>
  </conditionalFormatting>
  <conditionalFormatting sqref="AU95">
    <cfRule type="expression" dxfId="4666" priority="4897" stopIfTrue="1">
      <formula>LEN(TRIM($AU$95))=0</formula>
    </cfRule>
  </conditionalFormatting>
  <conditionalFormatting sqref="AT96">
    <cfRule type="expression" dxfId="4665" priority="4898" stopIfTrue="1">
      <formula>LEN(TRIM($AT$96))=0</formula>
    </cfRule>
  </conditionalFormatting>
  <conditionalFormatting sqref="AU96">
    <cfRule type="expression" dxfId="4664" priority="4899" stopIfTrue="1">
      <formula>LEN(TRIM($AU$96))=0</formula>
    </cfRule>
  </conditionalFormatting>
  <conditionalFormatting sqref="AT97">
    <cfRule type="expression" dxfId="4663" priority="4900" stopIfTrue="1">
      <formula>LEN(TRIM($AT$97))=0</formula>
    </cfRule>
  </conditionalFormatting>
  <conditionalFormatting sqref="AU97">
    <cfRule type="expression" dxfId="4662" priority="4901" stopIfTrue="1">
      <formula>LEN(TRIM($AU$97))=0</formula>
    </cfRule>
  </conditionalFormatting>
  <conditionalFormatting sqref="AT98">
    <cfRule type="expression" dxfId="4661" priority="4902" stopIfTrue="1">
      <formula>LEN(TRIM($AT$98))=0</formula>
    </cfRule>
  </conditionalFormatting>
  <conditionalFormatting sqref="AU98">
    <cfRule type="expression" dxfId="4660" priority="4903" stopIfTrue="1">
      <formula>LEN(TRIM($AU$98))=0</formula>
    </cfRule>
  </conditionalFormatting>
  <conditionalFormatting sqref="T99">
    <cfRule type="expression" dxfId="4659" priority="4904" stopIfTrue="1">
      <formula>LEN(TRIM($T$99))=0</formula>
    </cfRule>
  </conditionalFormatting>
  <conditionalFormatting sqref="U99">
    <cfRule type="expression" dxfId="4658" priority="4905" stopIfTrue="1">
      <formula>LEN(TRIM($U$99))=0</formula>
    </cfRule>
  </conditionalFormatting>
  <conditionalFormatting sqref="V99">
    <cfRule type="expression" dxfId="4657" priority="4906" stopIfTrue="1">
      <formula>LEN(TRIM($V$99))=0</formula>
    </cfRule>
  </conditionalFormatting>
  <conditionalFormatting sqref="W99">
    <cfRule type="expression" dxfId="4656" priority="4907" stopIfTrue="1">
      <formula>LEN(TRIM($W$99))=0</formula>
    </cfRule>
  </conditionalFormatting>
  <conditionalFormatting sqref="X99">
    <cfRule type="expression" dxfId="4655" priority="4908" stopIfTrue="1">
      <formula>LEN(TRIM($X$99))=0</formula>
    </cfRule>
  </conditionalFormatting>
  <conditionalFormatting sqref="Y99">
    <cfRule type="expression" dxfId="4654" priority="4909" stopIfTrue="1">
      <formula>LEN(TRIM($Y$99))=0</formula>
    </cfRule>
  </conditionalFormatting>
  <conditionalFormatting sqref="Z99">
    <cfRule type="expression" dxfId="4653" priority="4910" stopIfTrue="1">
      <formula>LEN(TRIM($Z$99))=0</formula>
    </cfRule>
  </conditionalFormatting>
  <conditionalFormatting sqref="AA99">
    <cfRule type="expression" dxfId="4652" priority="4911" stopIfTrue="1">
      <formula>LEN(TRIM($AA$99))=0</formula>
    </cfRule>
  </conditionalFormatting>
  <conditionalFormatting sqref="AB99">
    <cfRule type="expression" dxfId="4651" priority="4912" stopIfTrue="1">
      <formula>LEN(TRIM($AB$99))=0</formula>
    </cfRule>
  </conditionalFormatting>
  <conditionalFormatting sqref="AC99">
    <cfRule type="expression" dxfId="4650" priority="4913" stopIfTrue="1">
      <formula>LEN(TRIM($AC$99))=0</formula>
    </cfRule>
  </conditionalFormatting>
  <conditionalFormatting sqref="AD99">
    <cfRule type="expression" dxfId="4649" priority="4914" stopIfTrue="1">
      <formula>LEN(TRIM($AD$99))=0</formula>
    </cfRule>
  </conditionalFormatting>
  <conditionalFormatting sqref="AF99">
    <cfRule type="expression" dxfId="4648" priority="4915" stopIfTrue="1">
      <formula>LEN(TRIM($AF$99))=0</formula>
    </cfRule>
  </conditionalFormatting>
  <conditionalFormatting sqref="AG99">
    <cfRule type="expression" dxfId="4647" priority="4916" stopIfTrue="1">
      <formula>LEN(TRIM($AG$99))=0</formula>
    </cfRule>
  </conditionalFormatting>
  <dataValidations count="1">
    <dataValidation type="whole" allowBlank="1" showErrorMessage="1" errorTitle="Input error" error="Enter a whole number." sqref="F14:P14 R14:AD14 AF14:AR14 AT14:AU14 F17:P20 R17:AD20 AF17:AR20 AT17:AU20 F22:P25 R22:AD25 AF22:AR25 AT22:AU25 F29:P29 R29:AD29 AF29:AR29 AT29:AU29 F31:P34 R31:AD34 AF31:AR34 AT31:AU34 T35:AD35 AF35:AG35 F37:P38 R37:AD38 AF37:AR38 AT37:AU38 F40:P40 R40:AD40 AF40:AR40 AT40:AU40 F46:P46 R46:AD46 AF46:AR46 AT46:AU46 F49:P52 R49:AD52 AF49:AR52 AT49:AU52 F54:P57 R54:AD57 AF54:AR57 AT54:AU57 F61:P61 R61:AD61 AF61:AR61 AT61:AU61 F63:P66 R63:AD66 AF63:AR66 AT63:AU66 T67:AD67 AF67:AG67 F69:P70 R69:AD70 AF69:AR70 AT69:AU70 F72:P72 R72:AD72 AF72:AR72 AT72:AU72 F95:M98 R95:AD98 AF95:AR98 AT95:AU98 T99:AD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897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11" t="s">
        <v>645</v>
      </c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04" t="s">
        <v>126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6"/>
      <c r="AH8" s="310" t="s">
        <v>125</v>
      </c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2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7" t="s">
        <v>85</v>
      </c>
      <c r="G9" s="308"/>
      <c r="H9" s="309" t="s">
        <v>3</v>
      </c>
      <c r="I9" s="307"/>
      <c r="J9" s="308"/>
      <c r="K9" s="141" t="s">
        <v>4</v>
      </c>
      <c r="L9" s="284" t="s">
        <v>72</v>
      </c>
      <c r="M9" s="286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7" t="s">
        <v>85</v>
      </c>
      <c r="U9" s="308"/>
      <c r="V9" s="309" t="s">
        <v>3</v>
      </c>
      <c r="W9" s="307"/>
      <c r="X9" s="308"/>
      <c r="Y9" s="141" t="s">
        <v>4</v>
      </c>
      <c r="Z9" s="284" t="s">
        <v>72</v>
      </c>
      <c r="AA9" s="286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7" t="s">
        <v>85</v>
      </c>
      <c r="AI9" s="308"/>
      <c r="AJ9" s="309" t="s">
        <v>3</v>
      </c>
      <c r="AK9" s="307"/>
      <c r="AL9" s="308"/>
      <c r="AM9" s="141" t="s">
        <v>4</v>
      </c>
      <c r="AN9" s="284" t="s">
        <v>72</v>
      </c>
      <c r="AO9" s="286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ref="AA16" si="5">SUBTOTAL(9,AA17:AA20)</f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6">SUBTOTAL(9,AI17:AI20)</f>
        <v>0</v>
      </c>
      <c r="AJ16" s="77">
        <f t="shared" si="6"/>
        <v>0</v>
      </c>
      <c r="AK16" s="77">
        <f t="shared" si="6"/>
        <v>0</v>
      </c>
      <c r="AL16" s="77">
        <f t="shared" si="6"/>
        <v>0</v>
      </c>
      <c r="AM16" s="77">
        <f t="shared" si="6"/>
        <v>0</v>
      </c>
      <c r="AN16" s="77">
        <f t="shared" si="6"/>
        <v>0</v>
      </c>
      <c r="AO16" s="77">
        <f t="shared" ref="AO16" si="7">SUBTOTAL(9,AO17:AO20)</f>
        <v>0</v>
      </c>
      <c r="AP16" s="77">
        <f t="shared" si="6"/>
        <v>0</v>
      </c>
      <c r="AQ16" s="77">
        <f>SUBTOTAL(9,AQ17:AQ20)</f>
        <v>0</v>
      </c>
      <c r="AR16" s="77">
        <f>SUBTOTAL(9,AR17:AR20)</f>
        <v>0</v>
      </c>
      <c r="AS16" s="77">
        <f t="shared" si="6"/>
        <v>0</v>
      </c>
      <c r="AT16" s="77">
        <f>SUBTOTAL(9,AT17:AT20)</f>
        <v>0</v>
      </c>
      <c r="AU16" s="77">
        <f t="shared" si="6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 t="shared" ref="F21:M21" si="8">SUBTOTAL(9,F22:F25)</f>
        <v>0</v>
      </c>
      <c r="G21" s="77">
        <f t="shared" si="8"/>
        <v>0</v>
      </c>
      <c r="H21" s="77">
        <f t="shared" si="8"/>
        <v>0</v>
      </c>
      <c r="I21" s="77">
        <f t="shared" si="8"/>
        <v>0</v>
      </c>
      <c r="J21" s="77">
        <f t="shared" si="8"/>
        <v>0</v>
      </c>
      <c r="K21" s="77">
        <f t="shared" si="8"/>
        <v>0</v>
      </c>
      <c r="L21" s="77">
        <f t="shared" si="8"/>
        <v>0</v>
      </c>
      <c r="M21" s="77">
        <f t="shared" si="8"/>
        <v>0</v>
      </c>
      <c r="N21" s="77">
        <f t="shared" ref="N21:S21" si="9">SUBTOTAL(9,N22:N25)</f>
        <v>0</v>
      </c>
      <c r="O21" s="77">
        <f>SUBTOTAL(9,O22:O25)</f>
        <v>0</v>
      </c>
      <c r="P21" s="77">
        <f>SUBTOTAL(9,P22:P25)</f>
        <v>0</v>
      </c>
      <c r="Q21" s="77">
        <f t="shared" si="9"/>
        <v>0</v>
      </c>
      <c r="R21" s="77">
        <f>SUBTOTAL(9,R22:R25)</f>
        <v>0</v>
      </c>
      <c r="S21" s="77">
        <f t="shared" si="9"/>
        <v>0</v>
      </c>
      <c r="T21" s="77">
        <f t="shared" ref="T21:Z21" si="10">SUBTOTAL(9,T22:T25)</f>
        <v>0</v>
      </c>
      <c r="U21" s="77">
        <f t="shared" si="10"/>
        <v>0</v>
      </c>
      <c r="V21" s="77">
        <f t="shared" si="10"/>
        <v>0</v>
      </c>
      <c r="W21" s="77">
        <f t="shared" si="10"/>
        <v>0</v>
      </c>
      <c r="X21" s="77">
        <f t="shared" si="10"/>
        <v>0</v>
      </c>
      <c r="Y21" s="77">
        <f>SUBTOTAL(9,Y22:Y25)</f>
        <v>0</v>
      </c>
      <c r="Z21" s="77">
        <f t="shared" si="10"/>
        <v>0</v>
      </c>
      <c r="AA21" s="77">
        <f t="shared" ref="AA21" si="11">SUBTOTAL(9,AA22:AA25)</f>
        <v>0</v>
      </c>
      <c r="AB21" s="77">
        <f t="shared" ref="AB21:AG21" si="12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2"/>
        <v>0</v>
      </c>
      <c r="AF21" s="77">
        <f>SUBTOTAL(9,AF22:AF25)</f>
        <v>0</v>
      </c>
      <c r="AG21" s="77">
        <f t="shared" si="12"/>
        <v>0</v>
      </c>
      <c r="AH21" s="77">
        <f t="shared" ref="AH21:AN21" si="13">SUBTOTAL(9,AH22:AH25)</f>
        <v>0</v>
      </c>
      <c r="AI21" s="77">
        <f t="shared" si="13"/>
        <v>0</v>
      </c>
      <c r="AJ21" s="77">
        <f t="shared" si="13"/>
        <v>0</v>
      </c>
      <c r="AK21" s="77">
        <f t="shared" si="13"/>
        <v>0</v>
      </c>
      <c r="AL21" s="77">
        <f t="shared" si="13"/>
        <v>0</v>
      </c>
      <c r="AM21" s="77">
        <f>SUBTOTAL(9,AM22:AM25)</f>
        <v>0</v>
      </c>
      <c r="AN21" s="77">
        <f t="shared" si="13"/>
        <v>0</v>
      </c>
      <c r="AO21" s="77">
        <f t="shared" ref="AO21" si="14">SUBTOTAL(9,AO22:AO25)</f>
        <v>0</v>
      </c>
      <c r="AP21" s="77">
        <f t="shared" ref="AP21:AU21" si="15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5"/>
        <v>0</v>
      </c>
      <c r="AT21" s="77">
        <f>SUBTOTAL(9,AT22:AT25)</f>
        <v>0</v>
      </c>
      <c r="AU21" s="77">
        <f t="shared" si="15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6">F14+F16-F21</f>
        <v>0</v>
      </c>
      <c r="G26" s="77">
        <f t="shared" si="16"/>
        <v>0</v>
      </c>
      <c r="H26" s="77">
        <f t="shared" si="16"/>
        <v>0</v>
      </c>
      <c r="I26" s="77">
        <f t="shared" si="16"/>
        <v>0</v>
      </c>
      <c r="J26" s="77">
        <f t="shared" si="16"/>
        <v>0</v>
      </c>
      <c r="K26" s="77">
        <f t="shared" ref="K26" si="17">K14+K16-K21</f>
        <v>0</v>
      </c>
      <c r="L26" s="77">
        <f t="shared" si="16"/>
        <v>0</v>
      </c>
      <c r="M26" s="77">
        <f t="shared" ref="M26" si="18">M14+M16-M21</f>
        <v>0</v>
      </c>
      <c r="N26" s="77">
        <f t="shared" si="16"/>
        <v>0</v>
      </c>
      <c r="O26" s="77">
        <f t="shared" si="16"/>
        <v>0</v>
      </c>
      <c r="P26" s="77">
        <f t="shared" si="16"/>
        <v>0</v>
      </c>
      <c r="Q26" s="77">
        <f t="shared" si="16"/>
        <v>0</v>
      </c>
      <c r="R26" s="77">
        <f t="shared" si="16"/>
        <v>0</v>
      </c>
      <c r="S26" s="77">
        <f t="shared" si="16"/>
        <v>0</v>
      </c>
      <c r="T26" s="77">
        <f t="shared" si="16"/>
        <v>0</v>
      </c>
      <c r="U26" s="77">
        <f t="shared" si="16"/>
        <v>0</v>
      </c>
      <c r="V26" s="77">
        <f t="shared" si="16"/>
        <v>0</v>
      </c>
      <c r="W26" s="77">
        <f t="shared" si="16"/>
        <v>0</v>
      </c>
      <c r="X26" s="77">
        <f t="shared" si="16"/>
        <v>0</v>
      </c>
      <c r="Y26" s="77">
        <f t="shared" ref="Y26" si="19">Y14+Y16-Y21</f>
        <v>0</v>
      </c>
      <c r="Z26" s="77">
        <f t="shared" si="16"/>
        <v>0</v>
      </c>
      <c r="AA26" s="77">
        <f t="shared" ref="AA26" si="20">AA14+AA16-AA21</f>
        <v>0</v>
      </c>
      <c r="AB26" s="77">
        <f t="shared" si="16"/>
        <v>0</v>
      </c>
      <c r="AC26" s="77">
        <f t="shared" si="16"/>
        <v>0</v>
      </c>
      <c r="AD26" s="77">
        <f t="shared" si="16"/>
        <v>0</v>
      </c>
      <c r="AE26" s="77">
        <f t="shared" si="16"/>
        <v>0</v>
      </c>
      <c r="AF26" s="77">
        <f t="shared" si="16"/>
        <v>0</v>
      </c>
      <c r="AG26" s="77">
        <f t="shared" si="16"/>
        <v>0</v>
      </c>
      <c r="AH26" s="77">
        <f t="shared" si="16"/>
        <v>0</v>
      </c>
      <c r="AI26" s="77">
        <f t="shared" si="16"/>
        <v>0</v>
      </c>
      <c r="AJ26" s="77">
        <f t="shared" si="16"/>
        <v>0</v>
      </c>
      <c r="AK26" s="77">
        <f t="shared" si="16"/>
        <v>0</v>
      </c>
      <c r="AL26" s="77">
        <f t="shared" si="16"/>
        <v>0</v>
      </c>
      <c r="AM26" s="77">
        <f t="shared" ref="AM26" si="21">AM14+AM16-AM21</f>
        <v>0</v>
      </c>
      <c r="AN26" s="77">
        <f t="shared" si="16"/>
        <v>0</v>
      </c>
      <c r="AO26" s="77">
        <f t="shared" ref="AO26" si="22">AO14+AO16-AO21</f>
        <v>0</v>
      </c>
      <c r="AP26" s="77">
        <f t="shared" si="16"/>
        <v>0</v>
      </c>
      <c r="AQ26" s="77">
        <f t="shared" si="16"/>
        <v>0</v>
      </c>
      <c r="AR26" s="77">
        <f t="shared" si="16"/>
        <v>0</v>
      </c>
      <c r="AS26" s="77">
        <f t="shared" si="16"/>
        <v>0</v>
      </c>
      <c r="AT26" s="77">
        <f t="shared" si="16"/>
        <v>0</v>
      </c>
      <c r="AU26" s="77">
        <f t="shared" si="16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3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4">SUBTOTAL(9,G29:G38)</f>
        <v>0</v>
      </c>
      <c r="H28" s="77">
        <f t="shared" si="24"/>
        <v>0</v>
      </c>
      <c r="I28" s="77">
        <f t="shared" si="24"/>
        <v>0</v>
      </c>
      <c r="J28" s="77">
        <f t="shared" si="24"/>
        <v>0</v>
      </c>
      <c r="K28" s="77">
        <f t="shared" si="24"/>
        <v>0</v>
      </c>
      <c r="L28" s="77">
        <f t="shared" si="24"/>
        <v>0</v>
      </c>
      <c r="M28" s="77">
        <f t="shared" ref="M28" si="25">SUBTOTAL(9,M29:M38)</f>
        <v>0</v>
      </c>
      <c r="N28" s="77">
        <f t="shared" si="24"/>
        <v>0</v>
      </c>
      <c r="O28" s="77">
        <f t="shared" si="24"/>
        <v>0</v>
      </c>
      <c r="P28" s="77">
        <f t="shared" si="24"/>
        <v>0</v>
      </c>
      <c r="Q28" s="77">
        <f t="shared" si="24"/>
        <v>0</v>
      </c>
      <c r="R28" s="77">
        <f t="shared" si="24"/>
        <v>0</v>
      </c>
      <c r="S28" s="77">
        <f t="shared" si="24"/>
        <v>0</v>
      </c>
      <c r="T28" s="77">
        <f t="shared" si="24"/>
        <v>0</v>
      </c>
      <c r="U28" s="77">
        <f t="shared" si="24"/>
        <v>0</v>
      </c>
      <c r="V28" s="77">
        <f t="shared" si="24"/>
        <v>0</v>
      </c>
      <c r="W28" s="77">
        <f t="shared" si="24"/>
        <v>0</v>
      </c>
      <c r="X28" s="77">
        <f t="shared" si="24"/>
        <v>0</v>
      </c>
      <c r="Y28" s="77">
        <f t="shared" si="24"/>
        <v>0</v>
      </c>
      <c r="Z28" s="77">
        <f t="shared" si="24"/>
        <v>0</v>
      </c>
      <c r="AA28" s="77">
        <f t="shared" si="24"/>
        <v>0</v>
      </c>
      <c r="AB28" s="77">
        <f t="shared" si="24"/>
        <v>0</v>
      </c>
      <c r="AC28" s="77">
        <f t="shared" si="24"/>
        <v>0</v>
      </c>
      <c r="AD28" s="77">
        <f t="shared" si="24"/>
        <v>0</v>
      </c>
      <c r="AE28" s="77">
        <f t="shared" si="24"/>
        <v>0</v>
      </c>
      <c r="AF28" s="77">
        <f t="shared" si="24"/>
        <v>0</v>
      </c>
      <c r="AG28" s="77">
        <f t="shared" si="24"/>
        <v>0</v>
      </c>
      <c r="AH28" s="77">
        <f t="shared" si="24"/>
        <v>0</v>
      </c>
      <c r="AI28" s="77">
        <f t="shared" si="24"/>
        <v>0</v>
      </c>
      <c r="AJ28" s="77">
        <f t="shared" si="24"/>
        <v>0</v>
      </c>
      <c r="AK28" s="77">
        <f t="shared" si="24"/>
        <v>0</v>
      </c>
      <c r="AL28" s="77">
        <f t="shared" si="24"/>
        <v>0</v>
      </c>
      <c r="AM28" s="77">
        <f t="shared" si="24"/>
        <v>0</v>
      </c>
      <c r="AN28" s="77">
        <f t="shared" si="24"/>
        <v>0</v>
      </c>
      <c r="AO28" s="77">
        <f t="shared" si="24"/>
        <v>0</v>
      </c>
      <c r="AP28" s="77">
        <f t="shared" si="24"/>
        <v>0</v>
      </c>
      <c r="AQ28" s="77">
        <f t="shared" si="24"/>
        <v>0</v>
      </c>
      <c r="AR28" s="77">
        <f t="shared" si="24"/>
        <v>0</v>
      </c>
      <c r="AS28" s="77">
        <f t="shared" si="24"/>
        <v>0</v>
      </c>
      <c r="AT28" s="77">
        <f t="shared" si="24"/>
        <v>0</v>
      </c>
      <c r="AU28" s="77">
        <f t="shared" si="24"/>
        <v>0</v>
      </c>
    </row>
    <row r="29" spans="1:47" x14ac:dyDescent="0.55000000000000004">
      <c r="A29" s="91" t="str">
        <f t="shared" si="23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23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6">SUBTOTAL(9,G31:G33)</f>
        <v>0</v>
      </c>
      <c r="H30" s="77">
        <f t="shared" si="26"/>
        <v>0</v>
      </c>
      <c r="I30" s="77">
        <f t="shared" si="26"/>
        <v>0</v>
      </c>
      <c r="J30" s="77">
        <f t="shared" si="26"/>
        <v>0</v>
      </c>
      <c r="K30" s="77">
        <f t="shared" ref="K30" si="27">SUBTOTAL(9,K31:K33)</f>
        <v>0</v>
      </c>
      <c r="L30" s="77">
        <f t="shared" si="26"/>
        <v>0</v>
      </c>
      <c r="M30" s="77">
        <f t="shared" ref="M30" si="28">SUBTOTAL(9,M31:M33)</f>
        <v>0</v>
      </c>
      <c r="N30" s="77">
        <f t="shared" si="26"/>
        <v>0</v>
      </c>
      <c r="O30" s="77">
        <f t="shared" si="26"/>
        <v>0</v>
      </c>
      <c r="P30" s="77">
        <f t="shared" si="26"/>
        <v>0</v>
      </c>
      <c r="Q30" s="77">
        <f t="shared" si="26"/>
        <v>0</v>
      </c>
      <c r="R30" s="77">
        <f t="shared" si="26"/>
        <v>0</v>
      </c>
      <c r="S30" s="77">
        <f t="shared" si="26"/>
        <v>0</v>
      </c>
      <c r="T30" s="77">
        <f t="shared" si="26"/>
        <v>0</v>
      </c>
      <c r="U30" s="77">
        <f t="shared" si="26"/>
        <v>0</v>
      </c>
      <c r="V30" s="77">
        <f t="shared" si="26"/>
        <v>0</v>
      </c>
      <c r="W30" s="77">
        <f t="shared" si="26"/>
        <v>0</v>
      </c>
      <c r="X30" s="77">
        <f t="shared" si="26"/>
        <v>0</v>
      </c>
      <c r="Y30" s="77">
        <f t="shared" ref="Y30" si="29">SUBTOTAL(9,Y31:Y33)</f>
        <v>0</v>
      </c>
      <c r="Z30" s="77">
        <f t="shared" si="26"/>
        <v>0</v>
      </c>
      <c r="AA30" s="77">
        <f t="shared" ref="AA30" si="30">SUBTOTAL(9,AA31:AA33)</f>
        <v>0</v>
      </c>
      <c r="AB30" s="77">
        <f t="shared" si="26"/>
        <v>0</v>
      </c>
      <c r="AC30" s="77">
        <f t="shared" si="26"/>
        <v>0</v>
      </c>
      <c r="AD30" s="77">
        <f t="shared" si="26"/>
        <v>0</v>
      </c>
      <c r="AE30" s="77">
        <f t="shared" si="26"/>
        <v>0</v>
      </c>
      <c r="AF30" s="77">
        <f t="shared" si="26"/>
        <v>0</v>
      </c>
      <c r="AG30" s="77">
        <f t="shared" si="26"/>
        <v>0</v>
      </c>
      <c r="AH30" s="77">
        <f t="shared" si="26"/>
        <v>0</v>
      </c>
      <c r="AI30" s="77">
        <f t="shared" si="26"/>
        <v>0</v>
      </c>
      <c r="AJ30" s="77">
        <f t="shared" si="26"/>
        <v>0</v>
      </c>
      <c r="AK30" s="77">
        <f t="shared" si="26"/>
        <v>0</v>
      </c>
      <c r="AL30" s="77">
        <f t="shared" si="26"/>
        <v>0</v>
      </c>
      <c r="AM30" s="77">
        <f t="shared" ref="AM30" si="31">SUBTOTAL(9,AM31:AM33)</f>
        <v>0</v>
      </c>
      <c r="AN30" s="77">
        <f t="shared" si="26"/>
        <v>0</v>
      </c>
      <c r="AO30" s="77">
        <f t="shared" ref="AO30" si="32">SUBTOTAL(9,AO31:AO33)</f>
        <v>0</v>
      </c>
      <c r="AP30" s="77">
        <f t="shared" si="26"/>
        <v>0</v>
      </c>
      <c r="AQ30" s="77">
        <f t="shared" si="26"/>
        <v>0</v>
      </c>
      <c r="AR30" s="77">
        <f t="shared" si="26"/>
        <v>0</v>
      </c>
      <c r="AS30" s="77">
        <f t="shared" si="26"/>
        <v>0</v>
      </c>
      <c r="AT30" s="77">
        <f t="shared" si="26"/>
        <v>0</v>
      </c>
      <c r="AU30" s="77">
        <f t="shared" si="26"/>
        <v>0</v>
      </c>
    </row>
    <row r="31" spans="1:47" x14ac:dyDescent="0.55000000000000004">
      <c r="A31" s="91" t="str">
        <f t="shared" si="23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23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23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23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23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3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3">SUBTOTAL(9,G37:G38)</f>
        <v>0</v>
      </c>
      <c r="H36" s="77">
        <f t="shared" si="33"/>
        <v>0</v>
      </c>
      <c r="I36" s="77">
        <f t="shared" si="33"/>
        <v>0</v>
      </c>
      <c r="J36" s="77">
        <f t="shared" si="33"/>
        <v>0</v>
      </c>
      <c r="K36" s="77">
        <f t="shared" si="33"/>
        <v>0</v>
      </c>
      <c r="L36" s="77">
        <f t="shared" si="33"/>
        <v>0</v>
      </c>
      <c r="M36" s="77">
        <f t="shared" ref="M36" si="34">SUBTOTAL(9,M37:M38)</f>
        <v>0</v>
      </c>
      <c r="N36" s="77">
        <f t="shared" si="33"/>
        <v>0</v>
      </c>
      <c r="O36" s="77">
        <f t="shared" si="33"/>
        <v>0</v>
      </c>
      <c r="P36" s="77">
        <f t="shared" si="33"/>
        <v>0</v>
      </c>
      <c r="Q36" s="77">
        <f t="shared" si="33"/>
        <v>0</v>
      </c>
      <c r="R36" s="77">
        <f t="shared" si="33"/>
        <v>0</v>
      </c>
      <c r="S36" s="77">
        <f t="shared" si="33"/>
        <v>0</v>
      </c>
      <c r="T36" s="77">
        <f t="shared" si="33"/>
        <v>0</v>
      </c>
      <c r="U36" s="77">
        <f t="shared" si="33"/>
        <v>0</v>
      </c>
      <c r="V36" s="77">
        <f t="shared" si="33"/>
        <v>0</v>
      </c>
      <c r="W36" s="77">
        <f t="shared" si="33"/>
        <v>0</v>
      </c>
      <c r="X36" s="77">
        <f t="shared" si="33"/>
        <v>0</v>
      </c>
      <c r="Y36" s="77">
        <f t="shared" si="33"/>
        <v>0</v>
      </c>
      <c r="Z36" s="77">
        <f t="shared" si="33"/>
        <v>0</v>
      </c>
      <c r="AA36" s="77">
        <f t="shared" si="33"/>
        <v>0</v>
      </c>
      <c r="AB36" s="77">
        <f t="shared" si="33"/>
        <v>0</v>
      </c>
      <c r="AC36" s="77">
        <f t="shared" si="33"/>
        <v>0</v>
      </c>
      <c r="AD36" s="77">
        <f t="shared" si="33"/>
        <v>0</v>
      </c>
      <c r="AE36" s="77">
        <f t="shared" si="33"/>
        <v>0</v>
      </c>
      <c r="AF36" s="77">
        <f t="shared" si="33"/>
        <v>0</v>
      </c>
      <c r="AG36" s="77">
        <f t="shared" si="33"/>
        <v>0</v>
      </c>
      <c r="AH36" s="77">
        <f t="shared" si="33"/>
        <v>0</v>
      </c>
      <c r="AI36" s="77">
        <f t="shared" si="33"/>
        <v>0</v>
      </c>
      <c r="AJ36" s="77">
        <f t="shared" si="33"/>
        <v>0</v>
      </c>
      <c r="AK36" s="77">
        <f t="shared" si="33"/>
        <v>0</v>
      </c>
      <c r="AL36" s="77">
        <f t="shared" si="33"/>
        <v>0</v>
      </c>
      <c r="AM36" s="77">
        <f t="shared" si="33"/>
        <v>0</v>
      </c>
      <c r="AN36" s="77">
        <f t="shared" si="33"/>
        <v>0</v>
      </c>
      <c r="AO36" s="77">
        <f t="shared" si="33"/>
        <v>0</v>
      </c>
      <c r="AP36" s="77">
        <f t="shared" si="33"/>
        <v>0</v>
      </c>
      <c r="AQ36" s="77">
        <f t="shared" si="33"/>
        <v>0</v>
      </c>
      <c r="AR36" s="77">
        <f t="shared" si="33"/>
        <v>0</v>
      </c>
      <c r="AS36" s="77">
        <f t="shared" si="33"/>
        <v>0</v>
      </c>
      <c r="AT36" s="77">
        <f t="shared" si="33"/>
        <v>0</v>
      </c>
      <c r="AU36" s="77">
        <f t="shared" si="33"/>
        <v>0</v>
      </c>
    </row>
    <row r="37" spans="1:47" x14ac:dyDescent="0.55000000000000004">
      <c r="A37" s="91" t="str">
        <f t="shared" si="23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23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5">F40-SUM(F14:F16)+F28+F21</f>
        <v>0</v>
      </c>
      <c r="G42" s="52">
        <f t="shared" si="35"/>
        <v>0</v>
      </c>
      <c r="H42" s="52">
        <f t="shared" si="35"/>
        <v>0</v>
      </c>
      <c r="I42" s="52">
        <f t="shared" si="35"/>
        <v>0</v>
      </c>
      <c r="J42" s="52">
        <f t="shared" si="35"/>
        <v>0</v>
      </c>
      <c r="K42" s="52">
        <f t="shared" ref="K42" si="36">K40-SUM(K14:K16)+K28+K21</f>
        <v>0</v>
      </c>
      <c r="L42" s="52">
        <f t="shared" si="35"/>
        <v>0</v>
      </c>
      <c r="M42" s="52">
        <f t="shared" ref="M42" si="37">M40-SUM(M14:M16)+M28+M21</f>
        <v>0</v>
      </c>
      <c r="N42" s="52">
        <f t="shared" si="35"/>
        <v>0</v>
      </c>
      <c r="O42" s="52">
        <f t="shared" si="35"/>
        <v>0</v>
      </c>
      <c r="P42" s="52">
        <f t="shared" si="35"/>
        <v>0</v>
      </c>
      <c r="Q42" s="52">
        <f t="shared" si="35"/>
        <v>0</v>
      </c>
      <c r="R42" s="52">
        <f t="shared" si="35"/>
        <v>0</v>
      </c>
      <c r="S42" s="52">
        <f t="shared" si="35"/>
        <v>0</v>
      </c>
      <c r="T42" s="52">
        <f t="shared" si="35"/>
        <v>0</v>
      </c>
      <c r="U42" s="52">
        <f t="shared" si="35"/>
        <v>0</v>
      </c>
      <c r="V42" s="52">
        <f t="shared" si="35"/>
        <v>0</v>
      </c>
      <c r="W42" s="52">
        <f t="shared" si="35"/>
        <v>0</v>
      </c>
      <c r="X42" s="52">
        <f t="shared" si="35"/>
        <v>0</v>
      </c>
      <c r="Y42" s="52">
        <f t="shared" ref="Y42" si="38">Y40-SUM(Y14:Y16)+Y28+Y21</f>
        <v>0</v>
      </c>
      <c r="Z42" s="52">
        <f t="shared" si="35"/>
        <v>0</v>
      </c>
      <c r="AA42" s="52">
        <f t="shared" ref="AA42" si="39">AA40-SUM(AA14:AA16)+AA28+AA21</f>
        <v>0</v>
      </c>
      <c r="AB42" s="52">
        <f t="shared" si="35"/>
        <v>0</v>
      </c>
      <c r="AC42" s="52">
        <f t="shared" si="35"/>
        <v>0</v>
      </c>
      <c r="AD42" s="52">
        <f t="shared" si="35"/>
        <v>0</v>
      </c>
      <c r="AE42" s="52">
        <f t="shared" si="35"/>
        <v>0</v>
      </c>
      <c r="AF42" s="52">
        <f t="shared" si="35"/>
        <v>0</v>
      </c>
      <c r="AG42" s="52">
        <f t="shared" si="35"/>
        <v>0</v>
      </c>
      <c r="AH42" s="52">
        <f t="shared" si="35"/>
        <v>0</v>
      </c>
      <c r="AI42" s="52">
        <f t="shared" si="35"/>
        <v>0</v>
      </c>
      <c r="AJ42" s="52">
        <f t="shared" si="35"/>
        <v>0</v>
      </c>
      <c r="AK42" s="52">
        <f t="shared" si="35"/>
        <v>0</v>
      </c>
      <c r="AL42" s="52">
        <f t="shared" si="35"/>
        <v>0</v>
      </c>
      <c r="AM42" s="52">
        <f t="shared" ref="AM42" si="40">AM40-SUM(AM14:AM16)+AM28+AM21</f>
        <v>0</v>
      </c>
      <c r="AN42" s="52">
        <f t="shared" si="35"/>
        <v>0</v>
      </c>
      <c r="AO42" s="52">
        <f t="shared" ref="AO42" si="41">AO40-SUM(AO14:AO16)+AO28+AO21</f>
        <v>0</v>
      </c>
      <c r="AP42" s="52">
        <f t="shared" si="35"/>
        <v>0</v>
      </c>
      <c r="AQ42" s="52">
        <f t="shared" si="35"/>
        <v>0</v>
      </c>
      <c r="AR42" s="52">
        <f t="shared" si="35"/>
        <v>0</v>
      </c>
      <c r="AS42" s="52">
        <f t="shared" si="35"/>
        <v>0</v>
      </c>
      <c r="AT42" s="52">
        <f t="shared" si="35"/>
        <v>0</v>
      </c>
      <c r="AU42" s="52">
        <f t="shared" si="3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2">IF(F42&lt;&gt;0,CHAR(251),CHAR(252))</f>
        <v>ü</v>
      </c>
      <c r="G43" s="192" t="str">
        <f t="shared" ref="G43" si="43">IF(G42&lt;&gt;0,CHAR(251),CHAR(252))</f>
        <v>ü</v>
      </c>
      <c r="H43" s="192" t="str">
        <f t="shared" ref="H43" si="44">IF(H42&lt;&gt;0,CHAR(251),CHAR(252))</f>
        <v>ü</v>
      </c>
      <c r="I43" s="192" t="str">
        <f t="shared" ref="I43" si="45">IF(I42&lt;&gt;0,CHAR(251),CHAR(252))</f>
        <v>ü</v>
      </c>
      <c r="J43" s="192" t="str">
        <f t="shared" ref="J43" si="46">IF(J42&lt;&gt;0,CHAR(251),CHAR(252))</f>
        <v>ü</v>
      </c>
      <c r="K43" s="192" t="str">
        <f t="shared" ref="K43" si="47">IF(K42&lt;&gt;0,CHAR(251),CHAR(252))</f>
        <v>ü</v>
      </c>
      <c r="L43" s="192" t="str">
        <f t="shared" ref="L43" si="48">IF(L42&lt;&gt;0,CHAR(251),CHAR(252))</f>
        <v>ü</v>
      </c>
      <c r="M43" s="192" t="str">
        <f t="shared" ref="M43:N43" si="49">IF(M42&lt;&gt;0,CHAR(251),CHAR(252))</f>
        <v>ü</v>
      </c>
      <c r="N43" s="192" t="str">
        <f t="shared" si="49"/>
        <v>ü</v>
      </c>
      <c r="O43" s="192" t="str">
        <f t="shared" ref="O43" si="50">IF(O42&lt;&gt;0,CHAR(251),CHAR(252))</f>
        <v>ü</v>
      </c>
      <c r="P43" s="192" t="str">
        <f t="shared" ref="P43" si="51">IF(P42&lt;&gt;0,CHAR(251),CHAR(252))</f>
        <v>ü</v>
      </c>
      <c r="Q43" s="192" t="str">
        <f t="shared" ref="Q43" si="52">IF(Q42&lt;&gt;0,CHAR(251),CHAR(252))</f>
        <v>ü</v>
      </c>
      <c r="R43" s="192" t="str">
        <f t="shared" ref="R43" si="53">IF(R42&lt;&gt;0,CHAR(251),CHAR(252))</f>
        <v>ü</v>
      </c>
      <c r="S43" s="192" t="str">
        <f t="shared" ref="S43" si="54">IF(S42&lt;&gt;0,CHAR(251),CHAR(252))</f>
        <v>ü</v>
      </c>
      <c r="T43" s="192" t="str">
        <f t="shared" ref="T43" si="55">IF(T42&lt;&gt;0,CHAR(251),CHAR(252))</f>
        <v>ü</v>
      </c>
      <c r="U43" s="192" t="str">
        <f t="shared" ref="U43" si="56">IF(U42&lt;&gt;0,CHAR(251),CHAR(252))</f>
        <v>ü</v>
      </c>
      <c r="V43" s="192" t="str">
        <f t="shared" ref="V43" si="57">IF(V42&lt;&gt;0,CHAR(251),CHAR(252))</f>
        <v>ü</v>
      </c>
      <c r="W43" s="192" t="str">
        <f t="shared" ref="W43" si="58">IF(W42&lt;&gt;0,CHAR(251),CHAR(252))</f>
        <v>ü</v>
      </c>
      <c r="X43" s="192" t="str">
        <f t="shared" ref="X43" si="59">IF(X42&lt;&gt;0,CHAR(251),CHAR(252))</f>
        <v>ü</v>
      </c>
      <c r="Y43" s="192" t="str">
        <f t="shared" ref="Y43" si="60">IF(Y42&lt;&gt;0,CHAR(251),CHAR(252))</f>
        <v>ü</v>
      </c>
      <c r="Z43" s="192" t="str">
        <f t="shared" ref="Z43" si="61">IF(Z42&lt;&gt;0,CHAR(251),CHAR(252))</f>
        <v>ü</v>
      </c>
      <c r="AA43" s="192" t="str">
        <f t="shared" ref="AA43" si="62">IF(AA42&lt;&gt;0,CHAR(251),CHAR(252))</f>
        <v>ü</v>
      </c>
      <c r="AB43" s="192" t="str">
        <f t="shared" ref="AB43" si="63">IF(AB42&lt;&gt;0,CHAR(251),CHAR(252))</f>
        <v>ü</v>
      </c>
      <c r="AC43" s="192" t="str">
        <f t="shared" ref="AC43" si="64">IF(AC42&lt;&gt;0,CHAR(251),CHAR(252))</f>
        <v>ü</v>
      </c>
      <c r="AD43" s="192" t="str">
        <f t="shared" ref="AD43" si="65">IF(AD42&lt;&gt;0,CHAR(251),CHAR(252))</f>
        <v>ü</v>
      </c>
      <c r="AE43" s="192" t="str">
        <f t="shared" ref="AE43" si="66">IF(AE42&lt;&gt;0,CHAR(251),CHAR(252))</f>
        <v>ü</v>
      </c>
      <c r="AF43" s="192" t="str">
        <f t="shared" ref="AF43" si="67">IF(AF42&lt;&gt;0,CHAR(251),CHAR(252))</f>
        <v>ü</v>
      </c>
      <c r="AG43" s="192" t="str">
        <f t="shared" ref="AG43" si="68">IF(AG42&lt;&gt;0,CHAR(251),CHAR(252))</f>
        <v>ü</v>
      </c>
      <c r="AH43" s="192" t="str">
        <f t="shared" ref="AH43" si="69">IF(AH42&lt;&gt;0,CHAR(251),CHAR(252))</f>
        <v>ü</v>
      </c>
      <c r="AI43" s="192" t="str">
        <f t="shared" ref="AI43" si="70">IF(AI42&lt;&gt;0,CHAR(251),CHAR(252))</f>
        <v>ü</v>
      </c>
      <c r="AJ43" s="192" t="str">
        <f t="shared" ref="AJ43" si="71">IF(AJ42&lt;&gt;0,CHAR(251),CHAR(252))</f>
        <v>ü</v>
      </c>
      <c r="AK43" s="192" t="str">
        <f t="shared" ref="AK43" si="72">IF(AK42&lt;&gt;0,CHAR(251),CHAR(252))</f>
        <v>ü</v>
      </c>
      <c r="AL43" s="192" t="str">
        <f t="shared" ref="AL43" si="73">IF(AL42&lt;&gt;0,CHAR(251),CHAR(252))</f>
        <v>ü</v>
      </c>
      <c r="AM43" s="192" t="str">
        <f t="shared" ref="AM43" si="74">IF(AM42&lt;&gt;0,CHAR(251),CHAR(252))</f>
        <v>ü</v>
      </c>
      <c r="AN43" s="192" t="str">
        <f t="shared" ref="AN43" si="75">IF(AN42&lt;&gt;0,CHAR(251),CHAR(252))</f>
        <v>ü</v>
      </c>
      <c r="AO43" s="192" t="str">
        <f t="shared" ref="AO43" si="76">IF(AO42&lt;&gt;0,CHAR(251),CHAR(252))</f>
        <v>ü</v>
      </c>
      <c r="AP43" s="192" t="str">
        <f t="shared" ref="AP43" si="77">IF(AP42&lt;&gt;0,CHAR(251),CHAR(252))</f>
        <v>ü</v>
      </c>
      <c r="AQ43" s="192" t="str">
        <f t="shared" ref="AQ43" si="78">IF(AQ42&lt;&gt;0,CHAR(251),CHAR(252))</f>
        <v>ü</v>
      </c>
      <c r="AR43" s="192" t="str">
        <f t="shared" ref="AR43" si="79">IF(AR42&lt;&gt;0,CHAR(251),CHAR(252))</f>
        <v>ü</v>
      </c>
      <c r="AS43" s="192" t="str">
        <f t="shared" ref="AS43" si="80">IF(AS42&lt;&gt;0,CHAR(251),CHAR(252))</f>
        <v>ü</v>
      </c>
      <c r="AT43" s="192" t="str">
        <f t="shared" ref="AT43" si="81">IF(AT42&lt;&gt;0,CHAR(251),CHAR(252))</f>
        <v>ü</v>
      </c>
      <c r="AU43" s="192" t="str">
        <f t="shared" ref="AU43" si="82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3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4">SUBTOTAL(9,F49:F52)</f>
        <v>0</v>
      </c>
      <c r="G48" s="77">
        <f t="shared" si="84"/>
        <v>0</v>
      </c>
      <c r="H48" s="77">
        <f t="shared" si="84"/>
        <v>0</v>
      </c>
      <c r="I48" s="77">
        <f t="shared" si="84"/>
        <v>0</v>
      </c>
      <c r="J48" s="77">
        <f t="shared" si="84"/>
        <v>0</v>
      </c>
      <c r="K48" s="77">
        <f t="shared" ref="K48" si="85">SUBTOTAL(9,K49:K52)</f>
        <v>0</v>
      </c>
      <c r="L48" s="77">
        <f t="shared" si="84"/>
        <v>0</v>
      </c>
      <c r="M48" s="77">
        <f t="shared" ref="M48" si="86">SUBTOTAL(9,M49:M52)</f>
        <v>0</v>
      </c>
      <c r="N48" s="77">
        <f t="shared" si="84"/>
        <v>0</v>
      </c>
      <c r="O48" s="77">
        <f t="shared" si="84"/>
        <v>0</v>
      </c>
      <c r="P48" s="77">
        <f t="shared" si="84"/>
        <v>0</v>
      </c>
      <c r="Q48" s="77">
        <f t="shared" si="84"/>
        <v>0</v>
      </c>
      <c r="R48" s="77">
        <f t="shared" si="84"/>
        <v>0</v>
      </c>
      <c r="S48" s="77">
        <f t="shared" si="84"/>
        <v>0</v>
      </c>
      <c r="T48" s="77">
        <f t="shared" si="84"/>
        <v>0</v>
      </c>
      <c r="U48" s="77">
        <f t="shared" ref="U48:AG48" si="87">SUBTOTAL(9,U49:U52)</f>
        <v>0</v>
      </c>
      <c r="V48" s="77">
        <f t="shared" si="87"/>
        <v>0</v>
      </c>
      <c r="W48" s="77">
        <f t="shared" si="87"/>
        <v>0</v>
      </c>
      <c r="X48" s="77">
        <f t="shared" si="87"/>
        <v>0</v>
      </c>
      <c r="Y48" s="77">
        <f t="shared" si="87"/>
        <v>0</v>
      </c>
      <c r="Z48" s="77">
        <f t="shared" si="87"/>
        <v>0</v>
      </c>
      <c r="AA48" s="77">
        <f t="shared" ref="AA48" si="88">SUBTOTAL(9,AA49:AA52)</f>
        <v>0</v>
      </c>
      <c r="AB48" s="77">
        <f t="shared" si="87"/>
        <v>0</v>
      </c>
      <c r="AC48" s="77">
        <f>SUBTOTAL(9,AC49:AC52)</f>
        <v>0</v>
      </c>
      <c r="AD48" s="77">
        <f>SUBTOTAL(9,AD49:AD52)</f>
        <v>0</v>
      </c>
      <c r="AE48" s="77">
        <f t="shared" si="87"/>
        <v>0</v>
      </c>
      <c r="AF48" s="77">
        <f>SUBTOTAL(9,AF49:AF52)</f>
        <v>0</v>
      </c>
      <c r="AG48" s="77">
        <f t="shared" si="87"/>
        <v>0</v>
      </c>
      <c r="AH48" s="77">
        <f>SUBTOTAL(9,AH49:AH52)</f>
        <v>0</v>
      </c>
      <c r="AI48" s="77">
        <f t="shared" ref="AI48:AU48" si="89">SUBTOTAL(9,AI49:AI52)</f>
        <v>0</v>
      </c>
      <c r="AJ48" s="77">
        <f t="shared" si="89"/>
        <v>0</v>
      </c>
      <c r="AK48" s="77">
        <f t="shared" si="89"/>
        <v>0</v>
      </c>
      <c r="AL48" s="77">
        <f t="shared" si="89"/>
        <v>0</v>
      </c>
      <c r="AM48" s="77">
        <f t="shared" si="89"/>
        <v>0</v>
      </c>
      <c r="AN48" s="77">
        <f t="shared" si="89"/>
        <v>0</v>
      </c>
      <c r="AO48" s="77">
        <f t="shared" ref="AO48" si="90">SUBTOTAL(9,AO49:AO52)</f>
        <v>0</v>
      </c>
      <c r="AP48" s="77">
        <f t="shared" si="89"/>
        <v>0</v>
      </c>
      <c r="AQ48" s="77">
        <f>SUBTOTAL(9,AQ49:AQ52)</f>
        <v>0</v>
      </c>
      <c r="AR48" s="77">
        <f>SUBTOTAL(9,AR49:AR52)</f>
        <v>0</v>
      </c>
      <c r="AS48" s="77">
        <f t="shared" si="89"/>
        <v>0</v>
      </c>
      <c r="AT48" s="77">
        <f>SUBTOTAL(9,AT49:AT52)</f>
        <v>0</v>
      </c>
      <c r="AU48" s="77">
        <f t="shared" si="89"/>
        <v>0</v>
      </c>
    </row>
    <row r="49" spans="1:47" x14ac:dyDescent="0.55000000000000004">
      <c r="A49" s="90" t="str">
        <f t="shared" si="83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83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83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83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83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M53" si="91">SUBTOTAL(9,F54:F57)</f>
        <v>0</v>
      </c>
      <c r="G53" s="77">
        <f t="shared" si="91"/>
        <v>0</v>
      </c>
      <c r="H53" s="77">
        <f t="shared" si="91"/>
        <v>0</v>
      </c>
      <c r="I53" s="77">
        <f t="shared" si="91"/>
        <v>0</v>
      </c>
      <c r="J53" s="77">
        <f t="shared" si="91"/>
        <v>0</v>
      </c>
      <c r="K53" s="77">
        <f t="shared" ref="K53" si="92">SUBTOTAL(9,K54:K57)</f>
        <v>0</v>
      </c>
      <c r="L53" s="77">
        <f t="shared" si="91"/>
        <v>0</v>
      </c>
      <c r="M53" s="77">
        <f t="shared" si="91"/>
        <v>0</v>
      </c>
      <c r="N53" s="77">
        <f t="shared" ref="N53:S53" si="93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93"/>
        <v>0</v>
      </c>
      <c r="R53" s="77">
        <f>SUBTOTAL(9,R54:R57)</f>
        <v>0</v>
      </c>
      <c r="S53" s="77">
        <f t="shared" si="93"/>
        <v>0</v>
      </c>
      <c r="T53" s="77">
        <f t="shared" ref="T53:Z53" si="94">SUBTOTAL(9,T54:T57)</f>
        <v>0</v>
      </c>
      <c r="U53" s="77">
        <f t="shared" si="94"/>
        <v>0</v>
      </c>
      <c r="V53" s="77">
        <f t="shared" si="94"/>
        <v>0</v>
      </c>
      <c r="W53" s="77">
        <f t="shared" si="94"/>
        <v>0</v>
      </c>
      <c r="X53" s="77">
        <f t="shared" si="94"/>
        <v>0</v>
      </c>
      <c r="Y53" s="77">
        <f t="shared" si="94"/>
        <v>0</v>
      </c>
      <c r="Z53" s="77">
        <f t="shared" si="94"/>
        <v>0</v>
      </c>
      <c r="AA53" s="77">
        <f t="shared" ref="AA53" si="95">SUBTOTAL(9,AA54:AA57)</f>
        <v>0</v>
      </c>
      <c r="AB53" s="77">
        <f t="shared" ref="AB53:AG53" si="96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96"/>
        <v>0</v>
      </c>
      <c r="AF53" s="77">
        <f>SUBTOTAL(9,AF54:AF57)</f>
        <v>0</v>
      </c>
      <c r="AG53" s="77">
        <f t="shared" si="96"/>
        <v>0</v>
      </c>
      <c r="AH53" s="77">
        <f t="shared" ref="AH53:AN53" si="97">SUBTOTAL(9,AH54:AH57)</f>
        <v>0</v>
      </c>
      <c r="AI53" s="77">
        <f t="shared" si="97"/>
        <v>0</v>
      </c>
      <c r="AJ53" s="77">
        <f t="shared" si="97"/>
        <v>0</v>
      </c>
      <c r="AK53" s="77">
        <f t="shared" si="97"/>
        <v>0</v>
      </c>
      <c r="AL53" s="77">
        <f t="shared" si="97"/>
        <v>0</v>
      </c>
      <c r="AM53" s="77">
        <f t="shared" si="97"/>
        <v>0</v>
      </c>
      <c r="AN53" s="77">
        <f t="shared" si="97"/>
        <v>0</v>
      </c>
      <c r="AO53" s="77">
        <f t="shared" ref="AO53" si="98">SUBTOTAL(9,AO54:AO57)</f>
        <v>0</v>
      </c>
      <c r="AP53" s="77">
        <f t="shared" ref="AP53:AU53" si="99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9"/>
        <v>0</v>
      </c>
      <c r="AT53" s="77">
        <f>SUBTOTAL(9,AT54:AT57)</f>
        <v>0</v>
      </c>
      <c r="AU53" s="77">
        <f t="shared" si="99"/>
        <v>0</v>
      </c>
    </row>
    <row r="54" spans="1:47" x14ac:dyDescent="0.55000000000000004">
      <c r="A54" s="90" t="str">
        <f t="shared" si="83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83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83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83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83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0">F46+F48-F53</f>
        <v>0</v>
      </c>
      <c r="G58" s="77">
        <f t="shared" si="100"/>
        <v>0</v>
      </c>
      <c r="H58" s="77">
        <f t="shared" si="100"/>
        <v>0</v>
      </c>
      <c r="I58" s="77">
        <f t="shared" si="100"/>
        <v>0</v>
      </c>
      <c r="J58" s="77">
        <f t="shared" si="100"/>
        <v>0</v>
      </c>
      <c r="K58" s="77">
        <f t="shared" ref="K58" si="101">K46+K48-K53</f>
        <v>0</v>
      </c>
      <c r="L58" s="77">
        <f t="shared" si="100"/>
        <v>0</v>
      </c>
      <c r="M58" s="77">
        <f t="shared" ref="M58" si="102">M46+M48-M53</f>
        <v>0</v>
      </c>
      <c r="N58" s="77">
        <f t="shared" si="100"/>
        <v>0</v>
      </c>
      <c r="O58" s="77">
        <f t="shared" si="100"/>
        <v>0</v>
      </c>
      <c r="P58" s="77">
        <f t="shared" si="100"/>
        <v>0</v>
      </c>
      <c r="Q58" s="77">
        <f t="shared" si="100"/>
        <v>0</v>
      </c>
      <c r="R58" s="77">
        <f t="shared" si="100"/>
        <v>0</v>
      </c>
      <c r="S58" s="77">
        <f t="shared" si="100"/>
        <v>0</v>
      </c>
      <c r="T58" s="77">
        <f t="shared" si="100"/>
        <v>0</v>
      </c>
      <c r="U58" s="77">
        <f t="shared" si="100"/>
        <v>0</v>
      </c>
      <c r="V58" s="77">
        <f t="shared" si="100"/>
        <v>0</v>
      </c>
      <c r="W58" s="77">
        <f t="shared" si="100"/>
        <v>0</v>
      </c>
      <c r="X58" s="77">
        <f t="shared" si="100"/>
        <v>0</v>
      </c>
      <c r="Y58" s="77">
        <f t="shared" ref="Y58" si="103">Y46+Y48-Y53</f>
        <v>0</v>
      </c>
      <c r="Z58" s="77">
        <f t="shared" si="100"/>
        <v>0</v>
      </c>
      <c r="AA58" s="77">
        <f t="shared" ref="AA58" si="104">AA46+AA48-AA53</f>
        <v>0</v>
      </c>
      <c r="AB58" s="77">
        <f t="shared" si="100"/>
        <v>0</v>
      </c>
      <c r="AC58" s="77">
        <f t="shared" si="100"/>
        <v>0</v>
      </c>
      <c r="AD58" s="77">
        <f t="shared" si="100"/>
        <v>0</v>
      </c>
      <c r="AE58" s="77">
        <f t="shared" si="100"/>
        <v>0</v>
      </c>
      <c r="AF58" s="77">
        <f t="shared" si="100"/>
        <v>0</v>
      </c>
      <c r="AG58" s="77">
        <f t="shared" si="100"/>
        <v>0</v>
      </c>
      <c r="AH58" s="77">
        <f t="shared" si="100"/>
        <v>0</v>
      </c>
      <c r="AI58" s="77">
        <f t="shared" si="100"/>
        <v>0</v>
      </c>
      <c r="AJ58" s="77">
        <f t="shared" si="100"/>
        <v>0</v>
      </c>
      <c r="AK58" s="77">
        <f t="shared" si="100"/>
        <v>0</v>
      </c>
      <c r="AL58" s="77">
        <f t="shared" si="100"/>
        <v>0</v>
      </c>
      <c r="AM58" s="77">
        <f t="shared" ref="AM58" si="105">AM46+AM48-AM53</f>
        <v>0</v>
      </c>
      <c r="AN58" s="77">
        <f t="shared" si="100"/>
        <v>0</v>
      </c>
      <c r="AO58" s="77">
        <f t="shared" ref="AO58" si="106">AO46+AO48-AO53</f>
        <v>0</v>
      </c>
      <c r="AP58" s="77">
        <f t="shared" si="100"/>
        <v>0</v>
      </c>
      <c r="AQ58" s="77">
        <f t="shared" si="100"/>
        <v>0</v>
      </c>
      <c r="AR58" s="77">
        <f t="shared" si="100"/>
        <v>0</v>
      </c>
      <c r="AS58" s="77">
        <f t="shared" si="100"/>
        <v>0</v>
      </c>
      <c r="AT58" s="77">
        <f t="shared" si="100"/>
        <v>0</v>
      </c>
      <c r="AU58" s="77">
        <f t="shared" si="100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3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" si="107">SUBTOTAL(9,G61:G70)</f>
        <v>0</v>
      </c>
      <c r="H60" s="77">
        <f t="shared" ref="H60" si="108">SUBTOTAL(9,H61:H70)</f>
        <v>0</v>
      </c>
      <c r="I60" s="77">
        <f t="shared" ref="I60" si="109">SUBTOTAL(9,I61:I70)</f>
        <v>0</v>
      </c>
      <c r="J60" s="77">
        <f t="shared" ref="J60" si="110">SUBTOTAL(9,J61:J70)</f>
        <v>0</v>
      </c>
      <c r="K60" s="77">
        <f t="shared" ref="K60" si="111">SUBTOTAL(9,K61:K70)</f>
        <v>0</v>
      </c>
      <c r="L60" s="77">
        <f t="shared" ref="L60" si="112">SUBTOTAL(9,L61:L70)</f>
        <v>0</v>
      </c>
      <c r="M60" s="77">
        <f t="shared" ref="M60:N60" si="113">SUBTOTAL(9,M61:M70)</f>
        <v>0</v>
      </c>
      <c r="N60" s="77">
        <f t="shared" si="113"/>
        <v>0</v>
      </c>
      <c r="O60" s="77">
        <f t="shared" ref="O60" si="114">SUBTOTAL(9,O61:O70)</f>
        <v>0</v>
      </c>
      <c r="P60" s="77">
        <f t="shared" ref="P60" si="115">SUBTOTAL(9,P61:P70)</f>
        <v>0</v>
      </c>
      <c r="Q60" s="77">
        <f t="shared" ref="Q60" si="116">SUBTOTAL(9,Q61:Q70)</f>
        <v>0</v>
      </c>
      <c r="R60" s="77">
        <f t="shared" ref="R60" si="117">SUBTOTAL(9,R61:R70)</f>
        <v>0</v>
      </c>
      <c r="S60" s="77">
        <f t="shared" ref="S60" si="118">SUBTOTAL(9,S61:S70)</f>
        <v>0</v>
      </c>
      <c r="T60" s="77">
        <f t="shared" ref="T60" si="119">SUBTOTAL(9,T61:T70)</f>
        <v>0</v>
      </c>
      <c r="U60" s="77">
        <f t="shared" ref="U60" si="120">SUBTOTAL(9,U61:U70)</f>
        <v>0</v>
      </c>
      <c r="V60" s="77">
        <f t="shared" ref="V60" si="121">SUBTOTAL(9,V61:V70)</f>
        <v>0</v>
      </c>
      <c r="W60" s="77">
        <f t="shared" ref="W60" si="122">SUBTOTAL(9,W61:W70)</f>
        <v>0</v>
      </c>
      <c r="X60" s="77">
        <f t="shared" ref="X60" si="123">SUBTOTAL(9,X61:X70)</f>
        <v>0</v>
      </c>
      <c r="Y60" s="77">
        <f t="shared" ref="Y60" si="124">SUBTOTAL(9,Y61:Y70)</f>
        <v>0</v>
      </c>
      <c r="Z60" s="77">
        <f t="shared" ref="Z60" si="125">SUBTOTAL(9,Z61:Z70)</f>
        <v>0</v>
      </c>
      <c r="AA60" s="77">
        <f t="shared" ref="AA60" si="126">SUBTOTAL(9,AA61:AA70)</f>
        <v>0</v>
      </c>
      <c r="AB60" s="77">
        <f t="shared" ref="AB60" si="127">SUBTOTAL(9,AB61:AB70)</f>
        <v>0</v>
      </c>
      <c r="AC60" s="77">
        <f t="shared" ref="AC60" si="128">SUBTOTAL(9,AC61:AC70)</f>
        <v>0</v>
      </c>
      <c r="AD60" s="77">
        <f t="shared" ref="AD60" si="129">SUBTOTAL(9,AD61:AD70)</f>
        <v>0</v>
      </c>
      <c r="AE60" s="77">
        <f t="shared" ref="AE60" si="130">SUBTOTAL(9,AE61:AE70)</f>
        <v>0</v>
      </c>
      <c r="AF60" s="77">
        <f t="shared" ref="AF60" si="131">SUBTOTAL(9,AF61:AF70)</f>
        <v>0</v>
      </c>
      <c r="AG60" s="77">
        <f t="shared" ref="AG60" si="132">SUBTOTAL(9,AG61:AG70)</f>
        <v>0</v>
      </c>
      <c r="AH60" s="77">
        <f t="shared" ref="AH60" si="133">SUBTOTAL(9,AH61:AH70)</f>
        <v>0</v>
      </c>
      <c r="AI60" s="77">
        <f t="shared" ref="AI60" si="134">SUBTOTAL(9,AI61:AI70)</f>
        <v>0</v>
      </c>
      <c r="AJ60" s="77">
        <f t="shared" ref="AJ60" si="135">SUBTOTAL(9,AJ61:AJ70)</f>
        <v>0</v>
      </c>
      <c r="AK60" s="77">
        <f t="shared" ref="AK60" si="136">SUBTOTAL(9,AK61:AK70)</f>
        <v>0</v>
      </c>
      <c r="AL60" s="77">
        <f t="shared" ref="AL60" si="137">SUBTOTAL(9,AL61:AL70)</f>
        <v>0</v>
      </c>
      <c r="AM60" s="77">
        <f t="shared" ref="AM60" si="138">SUBTOTAL(9,AM61:AM70)</f>
        <v>0</v>
      </c>
      <c r="AN60" s="77">
        <f t="shared" ref="AN60" si="139">SUBTOTAL(9,AN61:AN70)</f>
        <v>0</v>
      </c>
      <c r="AO60" s="77">
        <f t="shared" ref="AO60" si="140">SUBTOTAL(9,AO61:AO70)</f>
        <v>0</v>
      </c>
      <c r="AP60" s="77">
        <f t="shared" ref="AP60" si="141">SUBTOTAL(9,AP61:AP70)</f>
        <v>0</v>
      </c>
      <c r="AQ60" s="77">
        <f t="shared" ref="AQ60" si="142">SUBTOTAL(9,AQ61:AQ70)</f>
        <v>0</v>
      </c>
      <c r="AR60" s="77">
        <f t="shared" ref="AR60" si="143">SUBTOTAL(9,AR61:AR70)</f>
        <v>0</v>
      </c>
      <c r="AS60" s="77">
        <f t="shared" ref="AS60" si="144">SUBTOTAL(9,AS61:AS70)</f>
        <v>0</v>
      </c>
      <c r="AT60" s="77">
        <f t="shared" ref="AT60" si="145">SUBTOTAL(9,AT61:AT70)</f>
        <v>0</v>
      </c>
      <c r="AU60" s="77">
        <f t="shared" ref="AU60" si="146">SUBTOTAL(9,AU61:AU70)</f>
        <v>0</v>
      </c>
    </row>
    <row r="61" spans="1:47" x14ac:dyDescent="0.55000000000000004">
      <c r="A61" s="90" t="str">
        <f t="shared" si="83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83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SUBTOTAL(9,F63:F65)</f>
        <v>0</v>
      </c>
      <c r="G62" s="77">
        <f t="shared" ref="G62:AU62" si="147">SUBTOTAL(9,G63:G65)</f>
        <v>0</v>
      </c>
      <c r="H62" s="77">
        <f t="shared" si="147"/>
        <v>0</v>
      </c>
      <c r="I62" s="77">
        <f t="shared" si="147"/>
        <v>0</v>
      </c>
      <c r="J62" s="77">
        <f t="shared" si="147"/>
        <v>0</v>
      </c>
      <c r="K62" s="77">
        <f t="shared" ref="K62" si="148">SUBTOTAL(9,K63:K65)</f>
        <v>0</v>
      </c>
      <c r="L62" s="77">
        <f t="shared" si="147"/>
        <v>0</v>
      </c>
      <c r="M62" s="77">
        <f t="shared" ref="M62" si="149">SUBTOTAL(9,M63:M65)</f>
        <v>0</v>
      </c>
      <c r="N62" s="77">
        <f t="shared" si="147"/>
        <v>0</v>
      </c>
      <c r="O62" s="77">
        <f t="shared" si="147"/>
        <v>0</v>
      </c>
      <c r="P62" s="77">
        <f t="shared" si="147"/>
        <v>0</v>
      </c>
      <c r="Q62" s="77">
        <f t="shared" si="147"/>
        <v>0</v>
      </c>
      <c r="R62" s="77">
        <f t="shared" si="147"/>
        <v>0</v>
      </c>
      <c r="S62" s="77">
        <f t="shared" si="147"/>
        <v>0</v>
      </c>
      <c r="T62" s="77">
        <f t="shared" si="147"/>
        <v>0</v>
      </c>
      <c r="U62" s="77">
        <f t="shared" si="147"/>
        <v>0</v>
      </c>
      <c r="V62" s="77">
        <f t="shared" si="147"/>
        <v>0</v>
      </c>
      <c r="W62" s="77">
        <f t="shared" si="147"/>
        <v>0</v>
      </c>
      <c r="X62" s="77">
        <f t="shared" si="147"/>
        <v>0</v>
      </c>
      <c r="Y62" s="77">
        <f t="shared" ref="Y62" si="150">SUBTOTAL(9,Y63:Y65)</f>
        <v>0</v>
      </c>
      <c r="Z62" s="77">
        <f t="shared" si="147"/>
        <v>0</v>
      </c>
      <c r="AA62" s="77">
        <f t="shared" ref="AA62" si="151">SUBTOTAL(9,AA63:AA65)</f>
        <v>0</v>
      </c>
      <c r="AB62" s="77">
        <f t="shared" si="147"/>
        <v>0</v>
      </c>
      <c r="AC62" s="77">
        <f t="shared" si="147"/>
        <v>0</v>
      </c>
      <c r="AD62" s="77">
        <f t="shared" si="147"/>
        <v>0</v>
      </c>
      <c r="AE62" s="77">
        <f t="shared" si="147"/>
        <v>0</v>
      </c>
      <c r="AF62" s="77">
        <f t="shared" si="147"/>
        <v>0</v>
      </c>
      <c r="AG62" s="77">
        <f t="shared" si="147"/>
        <v>0</v>
      </c>
      <c r="AH62" s="77">
        <f t="shared" si="147"/>
        <v>0</v>
      </c>
      <c r="AI62" s="77">
        <f t="shared" si="147"/>
        <v>0</v>
      </c>
      <c r="AJ62" s="77">
        <f t="shared" si="147"/>
        <v>0</v>
      </c>
      <c r="AK62" s="77">
        <f t="shared" si="147"/>
        <v>0</v>
      </c>
      <c r="AL62" s="77">
        <f t="shared" si="147"/>
        <v>0</v>
      </c>
      <c r="AM62" s="77">
        <f t="shared" ref="AM62" si="152">SUBTOTAL(9,AM63:AM65)</f>
        <v>0</v>
      </c>
      <c r="AN62" s="77">
        <f t="shared" si="147"/>
        <v>0</v>
      </c>
      <c r="AO62" s="77">
        <f t="shared" ref="AO62" si="153">SUBTOTAL(9,AO63:AO65)</f>
        <v>0</v>
      </c>
      <c r="AP62" s="77">
        <f t="shared" si="147"/>
        <v>0</v>
      </c>
      <c r="AQ62" s="77">
        <f t="shared" si="147"/>
        <v>0</v>
      </c>
      <c r="AR62" s="77">
        <f t="shared" si="147"/>
        <v>0</v>
      </c>
      <c r="AS62" s="77">
        <f t="shared" si="147"/>
        <v>0</v>
      </c>
      <c r="AT62" s="77">
        <f t="shared" si="147"/>
        <v>0</v>
      </c>
      <c r="AU62" s="77">
        <f t="shared" si="147"/>
        <v>0</v>
      </c>
    </row>
    <row r="63" spans="1:47" x14ac:dyDescent="0.55000000000000004">
      <c r="A63" s="90" t="str">
        <f t="shared" si="83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83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83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83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83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3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54">SUBTOTAL(9,G69:G70)</f>
        <v>0</v>
      </c>
      <c r="H68" s="77">
        <f t="shared" ref="H68" si="155">SUBTOTAL(9,H69:H70)</f>
        <v>0</v>
      </c>
      <c r="I68" s="77">
        <f t="shared" ref="I68" si="156">SUBTOTAL(9,I69:I70)</f>
        <v>0</v>
      </c>
      <c r="J68" s="77">
        <f t="shared" ref="J68" si="157">SUBTOTAL(9,J69:J70)</f>
        <v>0</v>
      </c>
      <c r="K68" s="77">
        <f t="shared" ref="K68" si="158">SUBTOTAL(9,K69:K70)</f>
        <v>0</v>
      </c>
      <c r="L68" s="77">
        <f t="shared" ref="L68" si="159">SUBTOTAL(9,L69:L70)</f>
        <v>0</v>
      </c>
      <c r="M68" s="77">
        <f t="shared" ref="M68:N68" si="160">SUBTOTAL(9,M69:M70)</f>
        <v>0</v>
      </c>
      <c r="N68" s="77">
        <f t="shared" si="160"/>
        <v>0</v>
      </c>
      <c r="O68" s="77">
        <f t="shared" ref="O68" si="161">SUBTOTAL(9,O69:O70)</f>
        <v>0</v>
      </c>
      <c r="P68" s="77">
        <f t="shared" ref="P68" si="162">SUBTOTAL(9,P69:P70)</f>
        <v>0</v>
      </c>
      <c r="Q68" s="77">
        <f t="shared" ref="Q68" si="163">SUBTOTAL(9,Q69:Q70)</f>
        <v>0</v>
      </c>
      <c r="R68" s="77">
        <f t="shared" ref="R68" si="164">SUBTOTAL(9,R69:R70)</f>
        <v>0</v>
      </c>
      <c r="S68" s="77">
        <f t="shared" ref="S68" si="165">SUBTOTAL(9,S69:S70)</f>
        <v>0</v>
      </c>
      <c r="T68" s="77">
        <f t="shared" ref="T68" si="166">SUBTOTAL(9,T69:T70)</f>
        <v>0</v>
      </c>
      <c r="U68" s="77">
        <f t="shared" ref="U68" si="167">SUBTOTAL(9,U69:U70)</f>
        <v>0</v>
      </c>
      <c r="V68" s="77">
        <f t="shared" ref="V68" si="168">SUBTOTAL(9,V69:V70)</f>
        <v>0</v>
      </c>
      <c r="W68" s="77">
        <f t="shared" ref="W68" si="169">SUBTOTAL(9,W69:W70)</f>
        <v>0</v>
      </c>
      <c r="X68" s="77">
        <f t="shared" ref="X68" si="170">SUBTOTAL(9,X69:X70)</f>
        <v>0</v>
      </c>
      <c r="Y68" s="77">
        <f t="shared" ref="Y68" si="171">SUBTOTAL(9,Y69:Y70)</f>
        <v>0</v>
      </c>
      <c r="Z68" s="77">
        <f t="shared" ref="Z68" si="172">SUBTOTAL(9,Z69:Z70)</f>
        <v>0</v>
      </c>
      <c r="AA68" s="77">
        <f t="shared" ref="AA68" si="173">SUBTOTAL(9,AA69:AA70)</f>
        <v>0</v>
      </c>
      <c r="AB68" s="77">
        <f t="shared" ref="AB68" si="174">SUBTOTAL(9,AB69:AB70)</f>
        <v>0</v>
      </c>
      <c r="AC68" s="77">
        <f t="shared" ref="AC68" si="175">SUBTOTAL(9,AC69:AC70)</f>
        <v>0</v>
      </c>
      <c r="AD68" s="77">
        <f t="shared" ref="AD68" si="176">SUBTOTAL(9,AD69:AD70)</f>
        <v>0</v>
      </c>
      <c r="AE68" s="77">
        <f t="shared" ref="AE68" si="177">SUBTOTAL(9,AE69:AE70)</f>
        <v>0</v>
      </c>
      <c r="AF68" s="77">
        <f t="shared" ref="AF68" si="178">SUBTOTAL(9,AF69:AF70)</f>
        <v>0</v>
      </c>
      <c r="AG68" s="77">
        <f t="shared" ref="AG68" si="179">SUBTOTAL(9,AG69:AG70)</f>
        <v>0</v>
      </c>
      <c r="AH68" s="77">
        <f t="shared" ref="AH68" si="180">SUBTOTAL(9,AH69:AH70)</f>
        <v>0</v>
      </c>
      <c r="AI68" s="77">
        <f t="shared" ref="AI68" si="181">SUBTOTAL(9,AI69:AI70)</f>
        <v>0</v>
      </c>
      <c r="AJ68" s="77">
        <f t="shared" ref="AJ68" si="182">SUBTOTAL(9,AJ69:AJ70)</f>
        <v>0</v>
      </c>
      <c r="AK68" s="77">
        <f t="shared" ref="AK68" si="183">SUBTOTAL(9,AK69:AK70)</f>
        <v>0</v>
      </c>
      <c r="AL68" s="77">
        <f t="shared" ref="AL68" si="184">SUBTOTAL(9,AL69:AL70)</f>
        <v>0</v>
      </c>
      <c r="AM68" s="77">
        <f t="shared" ref="AM68" si="185">SUBTOTAL(9,AM69:AM70)</f>
        <v>0</v>
      </c>
      <c r="AN68" s="77">
        <f t="shared" ref="AN68" si="186">SUBTOTAL(9,AN69:AN70)</f>
        <v>0</v>
      </c>
      <c r="AO68" s="77">
        <f t="shared" ref="AO68" si="187">SUBTOTAL(9,AO69:AO70)</f>
        <v>0</v>
      </c>
      <c r="AP68" s="77">
        <f t="shared" ref="AP68" si="188">SUBTOTAL(9,AP69:AP70)</f>
        <v>0</v>
      </c>
      <c r="AQ68" s="77">
        <f t="shared" ref="AQ68" si="189">SUBTOTAL(9,AQ69:AQ70)</f>
        <v>0</v>
      </c>
      <c r="AR68" s="77">
        <f t="shared" ref="AR68" si="190">SUBTOTAL(9,AR69:AR70)</f>
        <v>0</v>
      </c>
      <c r="AS68" s="77">
        <f t="shared" ref="AS68" si="191">SUBTOTAL(9,AS69:AS70)</f>
        <v>0</v>
      </c>
      <c r="AT68" s="77">
        <f t="shared" ref="AT68" si="192">SUBTOTAL(9,AT69:AT70)</f>
        <v>0</v>
      </c>
      <c r="AU68" s="77">
        <f t="shared" ref="AU68" si="193">SUBTOTAL(9,AU69:AU70)</f>
        <v>0</v>
      </c>
    </row>
    <row r="69" spans="1:47" x14ac:dyDescent="0.55000000000000004">
      <c r="A69" s="90" t="str">
        <f t="shared" si="83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83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3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94">F72-SUM(F46:F48)+F60+F53</f>
        <v>0</v>
      </c>
      <c r="G74" s="52">
        <f t="shared" si="194"/>
        <v>0</v>
      </c>
      <c r="H74" s="52">
        <f t="shared" si="194"/>
        <v>0</v>
      </c>
      <c r="I74" s="52">
        <f t="shared" si="194"/>
        <v>0</v>
      </c>
      <c r="J74" s="52">
        <f t="shared" si="194"/>
        <v>0</v>
      </c>
      <c r="K74" s="52">
        <f t="shared" ref="K74" si="195">K72-SUM(K46:K48)+K60+K53</f>
        <v>0</v>
      </c>
      <c r="L74" s="52">
        <f t="shared" si="194"/>
        <v>0</v>
      </c>
      <c r="M74" s="52">
        <f t="shared" ref="M74" si="196">M72-SUM(M46:M48)+M60+M53</f>
        <v>0</v>
      </c>
      <c r="N74" s="52">
        <f t="shared" si="194"/>
        <v>0</v>
      </c>
      <c r="O74" s="52">
        <f t="shared" si="194"/>
        <v>0</v>
      </c>
      <c r="P74" s="52">
        <f t="shared" si="194"/>
        <v>0</v>
      </c>
      <c r="Q74" s="52">
        <f t="shared" si="194"/>
        <v>0</v>
      </c>
      <c r="R74" s="52">
        <f t="shared" si="194"/>
        <v>0</v>
      </c>
      <c r="S74" s="52">
        <f t="shared" si="194"/>
        <v>0</v>
      </c>
      <c r="T74" s="52">
        <f t="shared" si="194"/>
        <v>0</v>
      </c>
      <c r="U74" s="52">
        <f t="shared" si="194"/>
        <v>0</v>
      </c>
      <c r="V74" s="52">
        <f t="shared" si="194"/>
        <v>0</v>
      </c>
      <c r="W74" s="52">
        <f t="shared" si="194"/>
        <v>0</v>
      </c>
      <c r="X74" s="52">
        <f t="shared" si="194"/>
        <v>0</v>
      </c>
      <c r="Y74" s="52">
        <f t="shared" ref="Y74" si="197">Y72-SUM(Y46:Y48)+Y60+Y53</f>
        <v>0</v>
      </c>
      <c r="Z74" s="52">
        <f t="shared" si="194"/>
        <v>0</v>
      </c>
      <c r="AA74" s="52">
        <f t="shared" ref="AA74" si="198">AA72-SUM(AA46:AA48)+AA60+AA53</f>
        <v>0</v>
      </c>
      <c r="AB74" s="52">
        <f t="shared" si="194"/>
        <v>0</v>
      </c>
      <c r="AC74" s="52">
        <f t="shared" si="194"/>
        <v>0</v>
      </c>
      <c r="AD74" s="52">
        <f t="shared" si="194"/>
        <v>0</v>
      </c>
      <c r="AE74" s="52">
        <f t="shared" si="194"/>
        <v>0</v>
      </c>
      <c r="AF74" s="52">
        <f t="shared" si="194"/>
        <v>0</v>
      </c>
      <c r="AG74" s="52">
        <f t="shared" si="194"/>
        <v>0</v>
      </c>
      <c r="AH74" s="52">
        <f t="shared" si="194"/>
        <v>0</v>
      </c>
      <c r="AI74" s="52">
        <f t="shared" si="194"/>
        <v>0</v>
      </c>
      <c r="AJ74" s="52">
        <f t="shared" si="194"/>
        <v>0</v>
      </c>
      <c r="AK74" s="52">
        <f t="shared" si="194"/>
        <v>0</v>
      </c>
      <c r="AL74" s="52">
        <f t="shared" si="194"/>
        <v>0</v>
      </c>
      <c r="AM74" s="52">
        <f t="shared" ref="AM74" si="199">AM72-SUM(AM46:AM48)+AM60+AM53</f>
        <v>0</v>
      </c>
      <c r="AN74" s="52">
        <f t="shared" si="194"/>
        <v>0</v>
      </c>
      <c r="AO74" s="52">
        <f t="shared" ref="AO74" si="200">AO72-SUM(AO46:AO48)+AO60+AO53</f>
        <v>0</v>
      </c>
      <c r="AP74" s="52">
        <f t="shared" si="194"/>
        <v>0</v>
      </c>
      <c r="AQ74" s="52">
        <f t="shared" si="194"/>
        <v>0</v>
      </c>
      <c r="AR74" s="52">
        <f t="shared" si="194"/>
        <v>0</v>
      </c>
      <c r="AS74" s="52">
        <f t="shared" si="194"/>
        <v>0</v>
      </c>
      <c r="AT74" s="52">
        <f t="shared" si="194"/>
        <v>0</v>
      </c>
      <c r="AU74" s="52">
        <f t="shared" si="194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201">IF(F74&lt;&gt;0,CHAR(251),CHAR(252))</f>
        <v>ü</v>
      </c>
      <c r="G75" s="192" t="str">
        <f t="shared" ref="G75" si="202">IF(G74&lt;&gt;0,CHAR(251),CHAR(252))</f>
        <v>ü</v>
      </c>
      <c r="H75" s="192" t="str">
        <f t="shared" ref="H75" si="203">IF(H74&lt;&gt;0,CHAR(251),CHAR(252))</f>
        <v>ü</v>
      </c>
      <c r="I75" s="192" t="str">
        <f t="shared" ref="I75" si="204">IF(I74&lt;&gt;0,CHAR(251),CHAR(252))</f>
        <v>ü</v>
      </c>
      <c r="J75" s="192" t="str">
        <f t="shared" ref="J75" si="205">IF(J74&lt;&gt;0,CHAR(251),CHAR(252))</f>
        <v>ü</v>
      </c>
      <c r="K75" s="192" t="str">
        <f t="shared" ref="K75" si="206">IF(K74&lt;&gt;0,CHAR(251),CHAR(252))</f>
        <v>ü</v>
      </c>
      <c r="L75" s="192" t="str">
        <f t="shared" ref="L75" si="207">IF(L74&lt;&gt;0,CHAR(251),CHAR(252))</f>
        <v>ü</v>
      </c>
      <c r="M75" s="192" t="str">
        <f t="shared" ref="M75:N75" si="208">IF(M74&lt;&gt;0,CHAR(251),CHAR(252))</f>
        <v>ü</v>
      </c>
      <c r="N75" s="192" t="str">
        <f t="shared" si="208"/>
        <v>ü</v>
      </c>
      <c r="O75" s="192" t="str">
        <f t="shared" ref="O75" si="209">IF(O74&lt;&gt;0,CHAR(251),CHAR(252))</f>
        <v>ü</v>
      </c>
      <c r="P75" s="192" t="str">
        <f t="shared" ref="P75" si="210">IF(P74&lt;&gt;0,CHAR(251),CHAR(252))</f>
        <v>ü</v>
      </c>
      <c r="Q75" s="192" t="str">
        <f t="shared" ref="Q75" si="211">IF(Q74&lt;&gt;0,CHAR(251),CHAR(252))</f>
        <v>ü</v>
      </c>
      <c r="R75" s="192" t="str">
        <f t="shared" ref="R75" si="212">IF(R74&lt;&gt;0,CHAR(251),CHAR(252))</f>
        <v>ü</v>
      </c>
      <c r="S75" s="192" t="str">
        <f t="shared" ref="S75" si="213">IF(S74&lt;&gt;0,CHAR(251),CHAR(252))</f>
        <v>ü</v>
      </c>
      <c r="T75" s="192" t="str">
        <f t="shared" ref="T75" si="214">IF(T74&lt;&gt;0,CHAR(251),CHAR(252))</f>
        <v>ü</v>
      </c>
      <c r="U75" s="192" t="str">
        <f t="shared" ref="U75" si="215">IF(U74&lt;&gt;0,CHAR(251),CHAR(252))</f>
        <v>ü</v>
      </c>
      <c r="V75" s="192" t="str">
        <f t="shared" ref="V75" si="216">IF(V74&lt;&gt;0,CHAR(251),CHAR(252))</f>
        <v>ü</v>
      </c>
      <c r="W75" s="192" t="str">
        <f t="shared" ref="W75" si="217">IF(W74&lt;&gt;0,CHAR(251),CHAR(252))</f>
        <v>ü</v>
      </c>
      <c r="X75" s="192" t="str">
        <f t="shared" ref="X75" si="218">IF(X74&lt;&gt;0,CHAR(251),CHAR(252))</f>
        <v>ü</v>
      </c>
      <c r="Y75" s="192" t="str">
        <f t="shared" ref="Y75" si="219">IF(Y74&lt;&gt;0,CHAR(251),CHAR(252))</f>
        <v>ü</v>
      </c>
      <c r="Z75" s="192" t="str">
        <f t="shared" ref="Z75" si="220">IF(Z74&lt;&gt;0,CHAR(251),CHAR(252))</f>
        <v>ü</v>
      </c>
      <c r="AA75" s="192" t="str">
        <f t="shared" ref="AA75" si="221">IF(AA74&lt;&gt;0,CHAR(251),CHAR(252))</f>
        <v>ü</v>
      </c>
      <c r="AB75" s="192" t="str">
        <f t="shared" ref="AB75" si="222">IF(AB74&lt;&gt;0,CHAR(251),CHAR(252))</f>
        <v>ü</v>
      </c>
      <c r="AC75" s="192" t="str">
        <f t="shared" ref="AC75" si="223">IF(AC74&lt;&gt;0,CHAR(251),CHAR(252))</f>
        <v>ü</v>
      </c>
      <c r="AD75" s="192" t="str">
        <f t="shared" ref="AD75" si="224">IF(AD74&lt;&gt;0,CHAR(251),CHAR(252))</f>
        <v>ü</v>
      </c>
      <c r="AE75" s="192" t="str">
        <f t="shared" ref="AE75" si="225">IF(AE74&lt;&gt;0,CHAR(251),CHAR(252))</f>
        <v>ü</v>
      </c>
      <c r="AF75" s="192" t="str">
        <f t="shared" ref="AF75" si="226">IF(AF74&lt;&gt;0,CHAR(251),CHAR(252))</f>
        <v>ü</v>
      </c>
      <c r="AG75" s="192" t="str">
        <f t="shared" ref="AG75" si="227">IF(AG74&lt;&gt;0,CHAR(251),CHAR(252))</f>
        <v>ü</v>
      </c>
      <c r="AH75" s="192" t="str">
        <f t="shared" ref="AH75" si="228">IF(AH74&lt;&gt;0,CHAR(251),CHAR(252))</f>
        <v>ü</v>
      </c>
      <c r="AI75" s="192" t="str">
        <f t="shared" ref="AI75" si="229">IF(AI74&lt;&gt;0,CHAR(251),CHAR(252))</f>
        <v>ü</v>
      </c>
      <c r="AJ75" s="192" t="str">
        <f t="shared" ref="AJ75" si="230">IF(AJ74&lt;&gt;0,CHAR(251),CHAR(252))</f>
        <v>ü</v>
      </c>
      <c r="AK75" s="192" t="str">
        <f t="shared" ref="AK75" si="231">IF(AK74&lt;&gt;0,CHAR(251),CHAR(252))</f>
        <v>ü</v>
      </c>
      <c r="AL75" s="192" t="str">
        <f t="shared" ref="AL75" si="232">IF(AL74&lt;&gt;0,CHAR(251),CHAR(252))</f>
        <v>ü</v>
      </c>
      <c r="AM75" s="192" t="str">
        <f t="shared" ref="AM75" si="233">IF(AM74&lt;&gt;0,CHAR(251),CHAR(252))</f>
        <v>ü</v>
      </c>
      <c r="AN75" s="192" t="str">
        <f t="shared" ref="AN75" si="234">IF(AN74&lt;&gt;0,CHAR(251),CHAR(252))</f>
        <v>ü</v>
      </c>
      <c r="AO75" s="192" t="str">
        <f t="shared" ref="AO75" si="235">IF(AO74&lt;&gt;0,CHAR(251),CHAR(252))</f>
        <v>ü</v>
      </c>
      <c r="AP75" s="192" t="str">
        <f t="shared" ref="AP75" si="236">IF(AP74&lt;&gt;0,CHAR(251),CHAR(252))</f>
        <v>ü</v>
      </c>
      <c r="AQ75" s="192" t="str">
        <f t="shared" ref="AQ75" si="237">IF(AQ74&lt;&gt;0,CHAR(251),CHAR(252))</f>
        <v>ü</v>
      </c>
      <c r="AR75" s="192" t="str">
        <f t="shared" ref="AR75" si="238">IF(AR74&lt;&gt;0,CHAR(251),CHAR(252))</f>
        <v>ü</v>
      </c>
      <c r="AS75" s="192" t="str">
        <f t="shared" ref="AS75" si="239">IF(AS74&lt;&gt;0,CHAR(251),CHAR(252))</f>
        <v>ü</v>
      </c>
      <c r="AT75" s="192" t="str">
        <f t="shared" ref="AT75" si="240">IF(AT74&lt;&gt;0,CHAR(251),CHAR(252))</f>
        <v>ü</v>
      </c>
      <c r="AU75" s="192" t="str">
        <f t="shared" ref="AU75" si="241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42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43">SUBTOTAL(9,F81:F84)</f>
        <v>0</v>
      </c>
      <c r="G80" s="77">
        <f t="shared" si="243"/>
        <v>0</v>
      </c>
      <c r="H80" s="77">
        <f t="shared" si="243"/>
        <v>0</v>
      </c>
      <c r="I80" s="77">
        <f t="shared" si="243"/>
        <v>0</v>
      </c>
      <c r="J80" s="77">
        <f t="shared" si="243"/>
        <v>0</v>
      </c>
      <c r="K80" s="77">
        <f t="shared" ref="K80" si="244">SUBTOTAL(9,K81:K84)</f>
        <v>0</v>
      </c>
      <c r="L80" s="77">
        <f t="shared" si="243"/>
        <v>0</v>
      </c>
      <c r="M80" s="77">
        <f t="shared" ref="M80" si="245">SUBTOTAL(9,M81:M84)</f>
        <v>0</v>
      </c>
      <c r="N80" s="77">
        <f t="shared" si="243"/>
        <v>0</v>
      </c>
      <c r="O80" s="77">
        <f t="shared" si="243"/>
        <v>0</v>
      </c>
      <c r="P80" s="77">
        <f t="shared" si="243"/>
        <v>0</v>
      </c>
      <c r="Q80" s="77">
        <f t="shared" si="243"/>
        <v>0</v>
      </c>
      <c r="R80" s="77">
        <f t="shared" si="243"/>
        <v>0</v>
      </c>
      <c r="S80" s="77">
        <f t="shared" si="243"/>
        <v>0</v>
      </c>
      <c r="T80" s="77">
        <f t="shared" si="243"/>
        <v>0</v>
      </c>
      <c r="U80" s="77">
        <f t="shared" ref="U80:AG80" si="246">SUBTOTAL(9,U81:U84)</f>
        <v>0</v>
      </c>
      <c r="V80" s="77">
        <f t="shared" si="246"/>
        <v>0</v>
      </c>
      <c r="W80" s="77">
        <f t="shared" si="246"/>
        <v>0</v>
      </c>
      <c r="X80" s="77">
        <f t="shared" si="246"/>
        <v>0</v>
      </c>
      <c r="Y80" s="77">
        <f t="shared" si="246"/>
        <v>0</v>
      </c>
      <c r="Z80" s="77">
        <f t="shared" si="246"/>
        <v>0</v>
      </c>
      <c r="AA80" s="77">
        <f t="shared" ref="AA80" si="247">SUBTOTAL(9,AA81:AA84)</f>
        <v>0</v>
      </c>
      <c r="AB80" s="77">
        <f t="shared" si="246"/>
        <v>0</v>
      </c>
      <c r="AC80" s="77">
        <f>SUBTOTAL(9,AC81:AC84)</f>
        <v>0</v>
      </c>
      <c r="AD80" s="77">
        <f>SUBTOTAL(9,AD81:AD84)</f>
        <v>0</v>
      </c>
      <c r="AE80" s="77">
        <f t="shared" si="246"/>
        <v>0</v>
      </c>
      <c r="AF80" s="77">
        <f>SUBTOTAL(9,AF81:AF84)</f>
        <v>0</v>
      </c>
      <c r="AG80" s="77">
        <f t="shared" si="246"/>
        <v>0</v>
      </c>
      <c r="AH80" s="77">
        <f>SUBTOTAL(9,AH81:AH84)</f>
        <v>0</v>
      </c>
      <c r="AI80" s="77">
        <f t="shared" ref="AI80:AU80" si="248">SUBTOTAL(9,AI81:AI84)</f>
        <v>0</v>
      </c>
      <c r="AJ80" s="77">
        <f t="shared" si="248"/>
        <v>0</v>
      </c>
      <c r="AK80" s="77">
        <f t="shared" si="248"/>
        <v>0</v>
      </c>
      <c r="AL80" s="77">
        <f t="shared" si="248"/>
        <v>0</v>
      </c>
      <c r="AM80" s="77">
        <f t="shared" si="248"/>
        <v>0</v>
      </c>
      <c r="AN80" s="77">
        <f t="shared" si="248"/>
        <v>0</v>
      </c>
      <c r="AO80" s="77">
        <f t="shared" ref="AO80" si="249">SUBTOTAL(9,AO81:AO84)</f>
        <v>0</v>
      </c>
      <c r="AP80" s="77">
        <f t="shared" si="248"/>
        <v>0</v>
      </c>
      <c r="AQ80" s="77">
        <f>SUBTOTAL(9,AQ81:AQ84)</f>
        <v>0</v>
      </c>
      <c r="AR80" s="77">
        <f>SUBTOTAL(9,AR81:AR84)</f>
        <v>0</v>
      </c>
      <c r="AS80" s="77">
        <f t="shared" si="248"/>
        <v>0</v>
      </c>
      <c r="AT80" s="77">
        <f>SUBTOTAL(9,AT81:AT84)</f>
        <v>0</v>
      </c>
      <c r="AU80" s="77">
        <f t="shared" si="248"/>
        <v>0</v>
      </c>
    </row>
    <row r="81" spans="1:47" x14ac:dyDescent="0.55000000000000004">
      <c r="A81" s="90" t="str">
        <f t="shared" si="242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42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42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42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42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M85" si="250">SUBTOTAL(9,F86:F89)</f>
        <v>0</v>
      </c>
      <c r="G85" s="77">
        <f t="shared" si="250"/>
        <v>0</v>
      </c>
      <c r="H85" s="77">
        <f t="shared" si="250"/>
        <v>0</v>
      </c>
      <c r="I85" s="77">
        <f t="shared" si="250"/>
        <v>0</v>
      </c>
      <c r="J85" s="77">
        <f t="shared" si="250"/>
        <v>0</v>
      </c>
      <c r="K85" s="77">
        <f t="shared" ref="K85" si="251">SUBTOTAL(9,K86:K89)</f>
        <v>0</v>
      </c>
      <c r="L85" s="77">
        <f t="shared" si="250"/>
        <v>0</v>
      </c>
      <c r="M85" s="77">
        <f t="shared" si="250"/>
        <v>0</v>
      </c>
      <c r="N85" s="77">
        <f t="shared" ref="N85:S85" si="25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52"/>
        <v>0</v>
      </c>
      <c r="R85" s="77">
        <f>SUBTOTAL(9,R86:R89)</f>
        <v>0</v>
      </c>
      <c r="S85" s="77">
        <f t="shared" si="252"/>
        <v>0</v>
      </c>
      <c r="T85" s="77">
        <f t="shared" ref="T85:Z85" si="253">SUBTOTAL(9,T86:T89)</f>
        <v>0</v>
      </c>
      <c r="U85" s="77">
        <f t="shared" si="253"/>
        <v>0</v>
      </c>
      <c r="V85" s="77">
        <f t="shared" si="253"/>
        <v>0</v>
      </c>
      <c r="W85" s="77">
        <f t="shared" si="253"/>
        <v>0</v>
      </c>
      <c r="X85" s="77">
        <f t="shared" si="253"/>
        <v>0</v>
      </c>
      <c r="Y85" s="77">
        <f t="shared" si="253"/>
        <v>0</v>
      </c>
      <c r="Z85" s="77">
        <f t="shared" si="253"/>
        <v>0</v>
      </c>
      <c r="AA85" s="77">
        <f t="shared" ref="AA85" si="254">SUBTOTAL(9,AA86:AA89)</f>
        <v>0</v>
      </c>
      <c r="AB85" s="77">
        <f t="shared" ref="AB85:AG85" si="255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55"/>
        <v>0</v>
      </c>
      <c r="AF85" s="77">
        <f>SUBTOTAL(9,AF86:AF89)</f>
        <v>0</v>
      </c>
      <c r="AG85" s="77">
        <f t="shared" si="255"/>
        <v>0</v>
      </c>
      <c r="AH85" s="77">
        <f t="shared" ref="AH85:AN85" si="256">SUBTOTAL(9,AH86:AH89)</f>
        <v>0</v>
      </c>
      <c r="AI85" s="77">
        <f t="shared" si="256"/>
        <v>0</v>
      </c>
      <c r="AJ85" s="77">
        <f t="shared" si="256"/>
        <v>0</v>
      </c>
      <c r="AK85" s="77">
        <f t="shared" si="256"/>
        <v>0</v>
      </c>
      <c r="AL85" s="77">
        <f t="shared" si="256"/>
        <v>0</v>
      </c>
      <c r="AM85" s="77">
        <f t="shared" si="256"/>
        <v>0</v>
      </c>
      <c r="AN85" s="77">
        <f t="shared" si="256"/>
        <v>0</v>
      </c>
      <c r="AO85" s="77">
        <f t="shared" ref="AO85" si="257">SUBTOTAL(9,AO86:AO89)</f>
        <v>0</v>
      </c>
      <c r="AP85" s="77">
        <f t="shared" ref="AP85:AU85" si="258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58"/>
        <v>0</v>
      </c>
      <c r="AT85" s="77">
        <f>SUBTOTAL(9,AT86:AT89)</f>
        <v>0</v>
      </c>
      <c r="AU85" s="77">
        <f t="shared" si="258"/>
        <v>0</v>
      </c>
    </row>
    <row r="86" spans="1:47" x14ac:dyDescent="0.55000000000000004">
      <c r="A86" s="90" t="str">
        <f t="shared" si="242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42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42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42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42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59">F78+F80-F85</f>
        <v>0</v>
      </c>
      <c r="G90" s="77">
        <f t="shared" si="259"/>
        <v>0</v>
      </c>
      <c r="H90" s="77">
        <f t="shared" si="259"/>
        <v>0</v>
      </c>
      <c r="I90" s="77">
        <f t="shared" si="259"/>
        <v>0</v>
      </c>
      <c r="J90" s="77">
        <f t="shared" si="259"/>
        <v>0</v>
      </c>
      <c r="K90" s="77">
        <f t="shared" ref="K90" si="260">K78+K80-K85</f>
        <v>0</v>
      </c>
      <c r="L90" s="77">
        <f t="shared" si="259"/>
        <v>0</v>
      </c>
      <c r="M90" s="77">
        <f t="shared" ref="M90" si="261">M78+M80-M85</f>
        <v>0</v>
      </c>
      <c r="N90" s="77">
        <f t="shared" si="259"/>
        <v>0</v>
      </c>
      <c r="O90" s="77">
        <f t="shared" si="259"/>
        <v>0</v>
      </c>
      <c r="P90" s="77">
        <f t="shared" si="259"/>
        <v>0</v>
      </c>
      <c r="Q90" s="77">
        <f t="shared" si="259"/>
        <v>0</v>
      </c>
      <c r="R90" s="77">
        <f t="shared" si="259"/>
        <v>0</v>
      </c>
      <c r="S90" s="77">
        <f t="shared" si="259"/>
        <v>0</v>
      </c>
      <c r="T90" s="77">
        <f t="shared" si="259"/>
        <v>0</v>
      </c>
      <c r="U90" s="77">
        <f t="shared" si="259"/>
        <v>0</v>
      </c>
      <c r="V90" s="77">
        <f t="shared" si="259"/>
        <v>0</v>
      </c>
      <c r="W90" s="77">
        <f t="shared" si="259"/>
        <v>0</v>
      </c>
      <c r="X90" s="77">
        <f t="shared" si="259"/>
        <v>0</v>
      </c>
      <c r="Y90" s="77">
        <f t="shared" ref="Y90" si="262">Y78+Y80-Y85</f>
        <v>0</v>
      </c>
      <c r="Z90" s="77">
        <f t="shared" si="259"/>
        <v>0</v>
      </c>
      <c r="AA90" s="77">
        <f t="shared" ref="AA90" si="263">AA78+AA80-AA85</f>
        <v>0</v>
      </c>
      <c r="AB90" s="77">
        <f t="shared" si="259"/>
        <v>0</v>
      </c>
      <c r="AC90" s="77">
        <f t="shared" si="259"/>
        <v>0</v>
      </c>
      <c r="AD90" s="77">
        <f t="shared" si="259"/>
        <v>0</v>
      </c>
      <c r="AE90" s="77">
        <f t="shared" si="259"/>
        <v>0</v>
      </c>
      <c r="AF90" s="77">
        <f t="shared" si="259"/>
        <v>0</v>
      </c>
      <c r="AG90" s="77">
        <f t="shared" si="259"/>
        <v>0</v>
      </c>
      <c r="AH90" s="77">
        <f t="shared" si="259"/>
        <v>0</v>
      </c>
      <c r="AI90" s="77">
        <f t="shared" si="259"/>
        <v>0</v>
      </c>
      <c r="AJ90" s="77">
        <f t="shared" si="259"/>
        <v>0</v>
      </c>
      <c r="AK90" s="77">
        <f t="shared" si="259"/>
        <v>0</v>
      </c>
      <c r="AL90" s="77">
        <f t="shared" si="259"/>
        <v>0</v>
      </c>
      <c r="AM90" s="77">
        <f t="shared" ref="AM90" si="264">AM78+AM80-AM85</f>
        <v>0</v>
      </c>
      <c r="AN90" s="77">
        <f t="shared" si="259"/>
        <v>0</v>
      </c>
      <c r="AO90" s="77">
        <f t="shared" ref="AO90" si="265">AO78+AO80-AO85</f>
        <v>0</v>
      </c>
      <c r="AP90" s="77">
        <f t="shared" si="259"/>
        <v>0</v>
      </c>
      <c r="AQ90" s="77">
        <f t="shared" si="259"/>
        <v>0</v>
      </c>
      <c r="AR90" s="77">
        <f t="shared" si="259"/>
        <v>0</v>
      </c>
      <c r="AS90" s="77">
        <f t="shared" si="259"/>
        <v>0</v>
      </c>
      <c r="AT90" s="77">
        <f t="shared" si="259"/>
        <v>0</v>
      </c>
      <c r="AU90" s="77">
        <f t="shared" si="25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66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" si="267">SUBTOTAL(9,G93:G102)</f>
        <v>0</v>
      </c>
      <c r="H92" s="77">
        <f t="shared" ref="H92" si="268">SUBTOTAL(9,H93:H102)</f>
        <v>0</v>
      </c>
      <c r="I92" s="77">
        <f t="shared" ref="I92" si="269">SUBTOTAL(9,I93:I102)</f>
        <v>0</v>
      </c>
      <c r="J92" s="77">
        <f t="shared" ref="J92" si="270">SUBTOTAL(9,J93:J102)</f>
        <v>0</v>
      </c>
      <c r="K92" s="77">
        <f t="shared" ref="K92" si="271">SUBTOTAL(9,K93:K102)</f>
        <v>0</v>
      </c>
      <c r="L92" s="77">
        <f t="shared" ref="L92" si="272">SUBTOTAL(9,L93:L102)</f>
        <v>0</v>
      </c>
      <c r="M92" s="77">
        <f t="shared" ref="M92:N92" si="273">SUBTOTAL(9,M93:M102)</f>
        <v>0</v>
      </c>
      <c r="N92" s="77">
        <f t="shared" si="273"/>
        <v>0</v>
      </c>
      <c r="O92" s="77">
        <f t="shared" ref="O92" si="274">SUBTOTAL(9,O93:O102)</f>
        <v>0</v>
      </c>
      <c r="P92" s="77">
        <f t="shared" ref="P92" si="275">SUBTOTAL(9,P93:P102)</f>
        <v>0</v>
      </c>
      <c r="Q92" s="77">
        <f t="shared" ref="Q92" si="276">SUBTOTAL(9,Q93:Q102)</f>
        <v>0</v>
      </c>
      <c r="R92" s="77">
        <f t="shared" ref="R92" si="277">SUBTOTAL(9,R93:R102)</f>
        <v>0</v>
      </c>
      <c r="S92" s="77">
        <f t="shared" ref="S92" si="278">SUBTOTAL(9,S93:S102)</f>
        <v>0</v>
      </c>
      <c r="T92" s="77">
        <f t="shared" ref="T92" si="279">SUBTOTAL(9,T93:T102)</f>
        <v>0</v>
      </c>
      <c r="U92" s="77">
        <f t="shared" ref="U92" si="280">SUBTOTAL(9,U93:U102)</f>
        <v>0</v>
      </c>
      <c r="V92" s="77">
        <f t="shared" ref="V92" si="281">SUBTOTAL(9,V93:V102)</f>
        <v>0</v>
      </c>
      <c r="W92" s="77">
        <f t="shared" ref="W92" si="282">SUBTOTAL(9,W93:W102)</f>
        <v>0</v>
      </c>
      <c r="X92" s="77">
        <f t="shared" ref="X92" si="283">SUBTOTAL(9,X93:X102)</f>
        <v>0</v>
      </c>
      <c r="Y92" s="77">
        <f t="shared" ref="Y92" si="284">SUBTOTAL(9,Y93:Y102)</f>
        <v>0</v>
      </c>
      <c r="Z92" s="77">
        <f t="shared" ref="Z92" si="285">SUBTOTAL(9,Z93:Z102)</f>
        <v>0</v>
      </c>
      <c r="AA92" s="77">
        <f t="shared" ref="AA92" si="286">SUBTOTAL(9,AA93:AA102)</f>
        <v>0</v>
      </c>
      <c r="AB92" s="77">
        <f t="shared" ref="AB92" si="287">SUBTOTAL(9,AB93:AB102)</f>
        <v>0</v>
      </c>
      <c r="AC92" s="77">
        <f t="shared" ref="AC92" si="288">SUBTOTAL(9,AC93:AC102)</f>
        <v>0</v>
      </c>
      <c r="AD92" s="77">
        <f t="shared" ref="AD92" si="289">SUBTOTAL(9,AD93:AD102)</f>
        <v>0</v>
      </c>
      <c r="AE92" s="77">
        <f t="shared" ref="AE92" si="290">SUBTOTAL(9,AE93:AE102)</f>
        <v>0</v>
      </c>
      <c r="AF92" s="77">
        <f t="shared" ref="AF92" si="291">SUBTOTAL(9,AF93:AF102)</f>
        <v>0</v>
      </c>
      <c r="AG92" s="77">
        <f t="shared" ref="AG92" si="292">SUBTOTAL(9,AG93:AG102)</f>
        <v>0</v>
      </c>
      <c r="AH92" s="77">
        <f t="shared" ref="AH92" si="293">SUBTOTAL(9,AH93:AH102)</f>
        <v>0</v>
      </c>
      <c r="AI92" s="77">
        <f t="shared" ref="AI92" si="294">SUBTOTAL(9,AI93:AI102)</f>
        <v>0</v>
      </c>
      <c r="AJ92" s="77">
        <f t="shared" ref="AJ92" si="295">SUBTOTAL(9,AJ93:AJ102)</f>
        <v>0</v>
      </c>
      <c r="AK92" s="77">
        <f t="shared" ref="AK92" si="296">SUBTOTAL(9,AK93:AK102)</f>
        <v>0</v>
      </c>
      <c r="AL92" s="77">
        <f t="shared" ref="AL92" si="297">SUBTOTAL(9,AL93:AL102)</f>
        <v>0</v>
      </c>
      <c r="AM92" s="77">
        <f t="shared" ref="AM92" si="298">SUBTOTAL(9,AM93:AM102)</f>
        <v>0</v>
      </c>
      <c r="AN92" s="77">
        <f t="shared" ref="AN92" si="299">SUBTOTAL(9,AN93:AN102)</f>
        <v>0</v>
      </c>
      <c r="AO92" s="77">
        <f t="shared" ref="AO92" si="300">SUBTOTAL(9,AO93:AO102)</f>
        <v>0</v>
      </c>
      <c r="AP92" s="77">
        <f t="shared" ref="AP92" si="301">SUBTOTAL(9,AP93:AP102)</f>
        <v>0</v>
      </c>
      <c r="AQ92" s="77">
        <f t="shared" ref="AQ92" si="302">SUBTOTAL(9,AQ93:AQ102)</f>
        <v>0</v>
      </c>
      <c r="AR92" s="77">
        <f t="shared" ref="AR92" si="303">SUBTOTAL(9,AR93:AR102)</f>
        <v>0</v>
      </c>
      <c r="AS92" s="77">
        <f t="shared" ref="AS92" si="304">SUBTOTAL(9,AS93:AS102)</f>
        <v>0</v>
      </c>
      <c r="AT92" s="77">
        <f t="shared" ref="AT92" si="305">SUBTOTAL(9,AT93:AT102)</f>
        <v>0</v>
      </c>
      <c r="AU92" s="77">
        <f t="shared" ref="AU92" si="306">SUBTOTAL(9,AU93:AU102)</f>
        <v>0</v>
      </c>
    </row>
    <row r="93" spans="1:47" x14ac:dyDescent="0.55000000000000004">
      <c r="A93" s="90" t="str">
        <f t="shared" si="266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66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SUBTOTAL(9,F95:F97)</f>
        <v>0</v>
      </c>
      <c r="G94" s="77">
        <f t="shared" ref="G94:AU94" si="307">SUBTOTAL(9,G95:G97)</f>
        <v>0</v>
      </c>
      <c r="H94" s="77">
        <f t="shared" si="307"/>
        <v>0</v>
      </c>
      <c r="I94" s="77">
        <f t="shared" si="307"/>
        <v>0</v>
      </c>
      <c r="J94" s="77">
        <f t="shared" si="307"/>
        <v>0</v>
      </c>
      <c r="K94" s="77">
        <f t="shared" ref="K94" si="308">SUBTOTAL(9,K95:K97)</f>
        <v>0</v>
      </c>
      <c r="L94" s="77">
        <f t="shared" si="307"/>
        <v>0</v>
      </c>
      <c r="M94" s="77">
        <f t="shared" ref="M94" si="309">SUBTOTAL(9,M95:M97)</f>
        <v>0</v>
      </c>
      <c r="N94" s="77">
        <f t="shared" si="307"/>
        <v>0</v>
      </c>
      <c r="O94" s="77">
        <f t="shared" si="307"/>
        <v>0</v>
      </c>
      <c r="P94" s="77">
        <f t="shared" si="307"/>
        <v>0</v>
      </c>
      <c r="Q94" s="77">
        <f t="shared" si="307"/>
        <v>0</v>
      </c>
      <c r="R94" s="77">
        <f t="shared" si="307"/>
        <v>0</v>
      </c>
      <c r="S94" s="77">
        <f t="shared" si="307"/>
        <v>0</v>
      </c>
      <c r="T94" s="77">
        <f t="shared" si="307"/>
        <v>0</v>
      </c>
      <c r="U94" s="77">
        <f t="shared" si="307"/>
        <v>0</v>
      </c>
      <c r="V94" s="77">
        <f t="shared" si="307"/>
        <v>0</v>
      </c>
      <c r="W94" s="77">
        <f t="shared" si="307"/>
        <v>0</v>
      </c>
      <c r="X94" s="77">
        <f t="shared" si="307"/>
        <v>0</v>
      </c>
      <c r="Y94" s="77">
        <f t="shared" ref="Y94" si="310">SUBTOTAL(9,Y95:Y97)</f>
        <v>0</v>
      </c>
      <c r="Z94" s="77">
        <f t="shared" si="307"/>
        <v>0</v>
      </c>
      <c r="AA94" s="77">
        <f t="shared" ref="AA94" si="311">SUBTOTAL(9,AA95:AA97)</f>
        <v>0</v>
      </c>
      <c r="AB94" s="77">
        <f t="shared" si="307"/>
        <v>0</v>
      </c>
      <c r="AC94" s="77">
        <f t="shared" si="307"/>
        <v>0</v>
      </c>
      <c r="AD94" s="77">
        <f t="shared" si="307"/>
        <v>0</v>
      </c>
      <c r="AE94" s="77">
        <f t="shared" si="307"/>
        <v>0</v>
      </c>
      <c r="AF94" s="77">
        <f t="shared" si="307"/>
        <v>0</v>
      </c>
      <c r="AG94" s="77">
        <f t="shared" si="307"/>
        <v>0</v>
      </c>
      <c r="AH94" s="77">
        <f t="shared" si="307"/>
        <v>0</v>
      </c>
      <c r="AI94" s="77">
        <f t="shared" si="307"/>
        <v>0</v>
      </c>
      <c r="AJ94" s="77">
        <f t="shared" si="307"/>
        <v>0</v>
      </c>
      <c r="AK94" s="77">
        <f t="shared" si="307"/>
        <v>0</v>
      </c>
      <c r="AL94" s="77">
        <f t="shared" si="307"/>
        <v>0</v>
      </c>
      <c r="AM94" s="77">
        <f t="shared" ref="AM94" si="312">SUBTOTAL(9,AM95:AM97)</f>
        <v>0</v>
      </c>
      <c r="AN94" s="77">
        <f t="shared" si="307"/>
        <v>0</v>
      </c>
      <c r="AO94" s="77">
        <f t="shared" ref="AO94" si="313">SUBTOTAL(9,AO95:AO97)</f>
        <v>0</v>
      </c>
      <c r="AP94" s="77">
        <f t="shared" si="307"/>
        <v>0</v>
      </c>
      <c r="AQ94" s="77">
        <f t="shared" si="307"/>
        <v>0</v>
      </c>
      <c r="AR94" s="77">
        <f t="shared" si="307"/>
        <v>0</v>
      </c>
      <c r="AS94" s="77">
        <f t="shared" si="307"/>
        <v>0</v>
      </c>
      <c r="AT94" s="77">
        <f t="shared" si="307"/>
        <v>0</v>
      </c>
      <c r="AU94" s="77">
        <f t="shared" si="307"/>
        <v>0</v>
      </c>
    </row>
    <row r="95" spans="1:47" x14ac:dyDescent="0.55000000000000004">
      <c r="A95" s="90" t="str">
        <f t="shared" si="266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66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66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66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66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279">
        <v>0</v>
      </c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66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66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66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 t="shared" ref="F108:L108" si="314">F30/F28</f>
        <v>#DIV/0!</v>
      </c>
      <c r="G108" s="169" t="e">
        <f t="shared" si="314"/>
        <v>#DIV/0!</v>
      </c>
      <c r="H108" s="169" t="e">
        <f t="shared" si="314"/>
        <v>#DIV/0!</v>
      </c>
      <c r="I108" s="169" t="e">
        <f t="shared" si="314"/>
        <v>#DIV/0!</v>
      </c>
      <c r="J108" s="169" t="e">
        <f t="shared" si="314"/>
        <v>#DIV/0!</v>
      </c>
      <c r="K108" s="169" t="e">
        <f t="shared" si="314"/>
        <v>#DIV/0!</v>
      </c>
      <c r="L108" s="169" t="e">
        <f t="shared" si="314"/>
        <v>#DIV/0!</v>
      </c>
      <c r="M108" s="169"/>
      <c r="N108" s="169"/>
      <c r="O108" s="169"/>
      <c r="P108" s="169"/>
      <c r="Q108" s="169"/>
      <c r="R108" s="169"/>
      <c r="S108" s="169"/>
      <c r="T108" s="169" t="e">
        <f t="shared" ref="T108:AA108" si="315">T30/T28</f>
        <v>#DIV/0!</v>
      </c>
      <c r="U108" s="169" t="e">
        <f t="shared" si="315"/>
        <v>#DIV/0!</v>
      </c>
      <c r="V108" s="169" t="e">
        <f t="shared" si="315"/>
        <v>#DIV/0!</v>
      </c>
      <c r="W108" s="169" t="e">
        <f t="shared" si="315"/>
        <v>#DIV/0!</v>
      </c>
      <c r="X108" s="169" t="e">
        <f t="shared" si="315"/>
        <v>#DIV/0!</v>
      </c>
      <c r="Y108" s="169" t="e">
        <f t="shared" si="315"/>
        <v>#DIV/0!</v>
      </c>
      <c r="Z108" s="169" t="e">
        <f t="shared" si="315"/>
        <v>#DIV/0!</v>
      </c>
      <c r="AA108" s="169" t="e">
        <f t="shared" si="315"/>
        <v>#DIV/0!</v>
      </c>
      <c r="AB108" s="169"/>
      <c r="AC108" s="169"/>
      <c r="AD108" s="169"/>
      <c r="AE108" s="169"/>
      <c r="AF108" s="169"/>
      <c r="AG108" s="169"/>
      <c r="AH108" s="169" t="e">
        <f t="shared" ref="AH108:AO108" si="316">AH30/AH28</f>
        <v>#DIV/0!</v>
      </c>
      <c r="AI108" s="169" t="e">
        <f t="shared" si="316"/>
        <v>#DIV/0!</v>
      </c>
      <c r="AJ108" s="169" t="e">
        <f t="shared" si="316"/>
        <v>#DIV/0!</v>
      </c>
      <c r="AK108" s="169" t="e">
        <f t="shared" si="316"/>
        <v>#DIV/0!</v>
      </c>
      <c r="AL108" s="169" t="e">
        <f t="shared" si="316"/>
        <v>#DIV/0!</v>
      </c>
      <c r="AM108" s="169" t="e">
        <f t="shared" si="316"/>
        <v>#DIV/0!</v>
      </c>
      <c r="AN108" s="169" t="e">
        <f t="shared" si="316"/>
        <v>#DIV/0!</v>
      </c>
      <c r="AO108" s="169" t="e">
        <f t="shared" si="316"/>
        <v>#DIV/0!</v>
      </c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 t="shared" ref="F109:L109" si="317">F62/F60</f>
        <v>#DIV/0!</v>
      </c>
      <c r="G109" s="169" t="e">
        <f t="shared" si="317"/>
        <v>#DIV/0!</v>
      </c>
      <c r="H109" s="169" t="e">
        <f t="shared" si="317"/>
        <v>#DIV/0!</v>
      </c>
      <c r="I109" s="169" t="e">
        <f t="shared" si="317"/>
        <v>#DIV/0!</v>
      </c>
      <c r="J109" s="169" t="e">
        <f t="shared" si="317"/>
        <v>#DIV/0!</v>
      </c>
      <c r="K109" s="169" t="e">
        <f t="shared" si="317"/>
        <v>#DIV/0!</v>
      </c>
      <c r="L109" s="169" t="e">
        <f t="shared" si="317"/>
        <v>#DIV/0!</v>
      </c>
      <c r="M109" s="169"/>
      <c r="N109" s="169"/>
      <c r="O109" s="169"/>
      <c r="P109" s="169"/>
      <c r="Q109" s="169"/>
      <c r="R109" s="169"/>
      <c r="S109" s="169"/>
      <c r="T109" s="169" t="e">
        <f t="shared" ref="T109:AA109" si="318">T62/T60</f>
        <v>#DIV/0!</v>
      </c>
      <c r="U109" s="169" t="e">
        <f t="shared" si="318"/>
        <v>#DIV/0!</v>
      </c>
      <c r="V109" s="169" t="e">
        <f t="shared" si="318"/>
        <v>#DIV/0!</v>
      </c>
      <c r="W109" s="169" t="e">
        <f t="shared" si="318"/>
        <v>#DIV/0!</v>
      </c>
      <c r="X109" s="169" t="e">
        <f t="shared" si="318"/>
        <v>#DIV/0!</v>
      </c>
      <c r="Y109" s="169" t="e">
        <f t="shared" si="318"/>
        <v>#DIV/0!</v>
      </c>
      <c r="Z109" s="169" t="e">
        <f t="shared" si="318"/>
        <v>#DIV/0!</v>
      </c>
      <c r="AA109" s="169" t="e">
        <f t="shared" si="318"/>
        <v>#DIV/0!</v>
      </c>
      <c r="AB109" s="169"/>
      <c r="AC109" s="169"/>
      <c r="AD109" s="169"/>
      <c r="AE109" s="169"/>
      <c r="AF109" s="169"/>
      <c r="AG109" s="169"/>
      <c r="AH109" s="169" t="e">
        <f t="shared" ref="AH109:AO109" si="319">AH62/AH60</f>
        <v>#DIV/0!</v>
      </c>
      <c r="AI109" s="169" t="e">
        <f t="shared" si="319"/>
        <v>#DIV/0!</v>
      </c>
      <c r="AJ109" s="169" t="e">
        <f t="shared" si="319"/>
        <v>#DIV/0!</v>
      </c>
      <c r="AK109" s="169" t="e">
        <f t="shared" si="319"/>
        <v>#DIV/0!</v>
      </c>
      <c r="AL109" s="169" t="e">
        <f t="shared" si="319"/>
        <v>#DIV/0!</v>
      </c>
      <c r="AM109" s="169" t="e">
        <f t="shared" si="319"/>
        <v>#DIV/0!</v>
      </c>
      <c r="AN109" s="169" t="e">
        <f t="shared" si="319"/>
        <v>#DIV/0!</v>
      </c>
      <c r="AO109" s="169" t="e">
        <f t="shared" si="319"/>
        <v>#DIV/0!</v>
      </c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ADDRESS(CELL("row",CLAIMSDURN_Total!Y69),CELL("col",CLAIMSDURN_Total!Y69))</f>
        <v>$Y$69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ADDRESS(CELL("row",CLAIMSDURN_Total!AM69),CELL("col",CLAIMSDURN_Total!AM69))</f>
        <v>$AM$69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320">INDIRECT($A$4&amp;"!"&amp;G111)</f>
        <v>#DIV/0!</v>
      </c>
      <c r="H112" s="180" t="e">
        <f t="shared" ca="1" si="320"/>
        <v>#DIV/0!</v>
      </c>
      <c r="I112" s="180" t="e">
        <f t="shared" ca="1" si="320"/>
        <v>#DIV/0!</v>
      </c>
      <c r="J112" s="180" t="e">
        <f t="shared" ca="1" si="320"/>
        <v>#DIV/0!</v>
      </c>
      <c r="K112" s="180" t="e">
        <f t="shared" ref="K112" ca="1" si="321">INDIRECT($A$4&amp;"!"&amp;K111)</f>
        <v>#DIV/0!</v>
      </c>
      <c r="L112" s="180" t="e">
        <f t="shared" ca="1" si="320"/>
        <v>#DIV/0!</v>
      </c>
      <c r="M112" s="180"/>
      <c r="N112" s="180"/>
      <c r="O112" s="180"/>
      <c r="P112" s="180"/>
      <c r="Q112" s="180"/>
      <c r="R112" s="180"/>
      <c r="S112" s="180"/>
      <c r="T112" s="180" t="e">
        <f t="shared" ref="T112:AN112" ca="1" si="322">INDIRECT($A$4&amp;"!"&amp;T111)</f>
        <v>#DIV/0!</v>
      </c>
      <c r="U112" s="180" t="e">
        <f t="shared" ca="1" si="322"/>
        <v>#DIV/0!</v>
      </c>
      <c r="V112" s="180" t="e">
        <f t="shared" ca="1" si="322"/>
        <v>#DIV/0!</v>
      </c>
      <c r="W112" s="180" t="e">
        <f t="shared" ca="1" si="322"/>
        <v>#DIV/0!</v>
      </c>
      <c r="X112" s="180" t="e">
        <f t="shared" ca="1" si="322"/>
        <v>#DIV/0!</v>
      </c>
      <c r="Y112" s="180">
        <f t="shared" ca="1" si="322"/>
        <v>0</v>
      </c>
      <c r="Z112" s="180" t="e">
        <f t="shared" ca="1" si="322"/>
        <v>#DIV/0!</v>
      </c>
      <c r="AA112" s="180">
        <f t="shared" ref="AA112" ca="1" si="323">INDIRECT($A$4&amp;"!"&amp;AA111)</f>
        <v>0</v>
      </c>
      <c r="AB112" s="180"/>
      <c r="AC112" s="180"/>
      <c r="AD112" s="180"/>
      <c r="AE112" s="180"/>
      <c r="AF112" s="180"/>
      <c r="AG112" s="180"/>
      <c r="AH112" s="180" t="e">
        <f t="shared" ca="1" si="322"/>
        <v>#DIV/0!</v>
      </c>
      <c r="AI112" s="180" t="e">
        <f t="shared" ca="1" si="322"/>
        <v>#DIV/0!</v>
      </c>
      <c r="AJ112" s="180" t="e">
        <f t="shared" ca="1" si="322"/>
        <v>#DIV/0!</v>
      </c>
      <c r="AK112" s="180" t="e">
        <f t="shared" ca="1" si="322"/>
        <v>#DIV/0!</v>
      </c>
      <c r="AL112" s="180" t="e">
        <f t="shared" ca="1" si="322"/>
        <v>#DIV/0!</v>
      </c>
      <c r="AM112" s="180">
        <f t="shared" ca="1" si="322"/>
        <v>0</v>
      </c>
      <c r="AN112" s="180" t="e">
        <f t="shared" ca="1" si="322"/>
        <v>#DIV/0!</v>
      </c>
      <c r="AO112" s="180">
        <f t="shared" ref="AO112" ca="1" si="324">INDIRECT($A$4&amp;"!"&amp;AO111)</f>
        <v>0</v>
      </c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325">G48/G16</f>
        <v>#DIV/0!</v>
      </c>
      <c r="H113" s="179" t="e">
        <f t="shared" si="325"/>
        <v>#DIV/0!</v>
      </c>
      <c r="I113" s="179" t="e">
        <f t="shared" si="325"/>
        <v>#DIV/0!</v>
      </c>
      <c r="J113" s="179" t="e">
        <f t="shared" si="325"/>
        <v>#DIV/0!</v>
      </c>
      <c r="K113" s="179" t="e">
        <f t="shared" ref="K113" si="326">K48/K16</f>
        <v>#DIV/0!</v>
      </c>
      <c r="L113" s="179" t="e">
        <f t="shared" si="325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325"/>
        <v>#DIV/0!</v>
      </c>
      <c r="U113" s="179" t="e">
        <f t="shared" si="325"/>
        <v>#DIV/0!</v>
      </c>
      <c r="V113" s="179" t="e">
        <f t="shared" si="325"/>
        <v>#DIV/0!</v>
      </c>
      <c r="W113" s="179" t="e">
        <f t="shared" si="325"/>
        <v>#DIV/0!</v>
      </c>
      <c r="X113" s="179" t="e">
        <f t="shared" si="325"/>
        <v>#DIV/0!</v>
      </c>
      <c r="Y113" s="179" t="e">
        <f t="shared" ref="Y113" si="327">Y48/Y16</f>
        <v>#DIV/0!</v>
      </c>
      <c r="Z113" s="179" t="e">
        <f t="shared" si="325"/>
        <v>#DIV/0!</v>
      </c>
      <c r="AA113" s="179" t="e">
        <f t="shared" ref="AA113" si="328">AA48/AA16</f>
        <v>#DIV/0!</v>
      </c>
      <c r="AB113" s="179"/>
      <c r="AC113" s="179"/>
      <c r="AD113" s="179"/>
      <c r="AE113" s="179"/>
      <c r="AF113" s="179"/>
      <c r="AG113" s="179"/>
      <c r="AH113" s="179" t="e">
        <f t="shared" si="325"/>
        <v>#DIV/0!</v>
      </c>
      <c r="AI113" s="179" t="e">
        <f t="shared" si="325"/>
        <v>#DIV/0!</v>
      </c>
      <c r="AJ113" s="179" t="e">
        <f t="shared" si="325"/>
        <v>#DIV/0!</v>
      </c>
      <c r="AK113" s="179" t="e">
        <f t="shared" si="325"/>
        <v>#DIV/0!</v>
      </c>
      <c r="AL113" s="179" t="e">
        <f t="shared" si="325"/>
        <v>#DIV/0!</v>
      </c>
      <c r="AM113" s="179" t="e">
        <f t="shared" ref="AM113" si="329">AM48/AM16</f>
        <v>#DIV/0!</v>
      </c>
      <c r="AN113" s="179" t="e">
        <f t="shared" si="325"/>
        <v>#DIV/0!</v>
      </c>
      <c r="AO113" s="179" t="e">
        <f t="shared" ref="AO113" si="330">AO48/AO16</f>
        <v>#DIV/0!</v>
      </c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t="shared" ref="F114:L114" ca="1" si="331">F113/F112</f>
        <v>#DIV/0!</v>
      </c>
      <c r="G114" s="174" t="e">
        <f t="shared" ca="1" si="331"/>
        <v>#DIV/0!</v>
      </c>
      <c r="H114" s="174" t="e">
        <f t="shared" ca="1" si="331"/>
        <v>#DIV/0!</v>
      </c>
      <c r="I114" s="174" t="e">
        <f t="shared" ca="1" si="331"/>
        <v>#DIV/0!</v>
      </c>
      <c r="J114" s="174" t="e">
        <f t="shared" ca="1" si="331"/>
        <v>#DIV/0!</v>
      </c>
      <c r="K114" s="174" t="e">
        <f t="shared" ca="1" si="331"/>
        <v>#DIV/0!</v>
      </c>
      <c r="L114" s="174" t="e">
        <f t="shared" ca="1" si="331"/>
        <v>#DIV/0!</v>
      </c>
      <c r="M114" s="174"/>
      <c r="N114" s="174"/>
      <c r="O114" s="174"/>
      <c r="P114" s="174"/>
      <c r="Q114" s="174"/>
      <c r="R114" s="174"/>
      <c r="S114" s="174"/>
      <c r="T114" s="174" t="e">
        <f t="shared" ref="T114:AA114" ca="1" si="332">T113/T112</f>
        <v>#DIV/0!</v>
      </c>
      <c r="U114" s="174" t="e">
        <f t="shared" ca="1" si="332"/>
        <v>#DIV/0!</v>
      </c>
      <c r="V114" s="174" t="e">
        <f t="shared" ca="1" si="332"/>
        <v>#DIV/0!</v>
      </c>
      <c r="W114" s="174" t="e">
        <f t="shared" ca="1" si="332"/>
        <v>#DIV/0!</v>
      </c>
      <c r="X114" s="174" t="e">
        <f t="shared" ca="1" si="332"/>
        <v>#DIV/0!</v>
      </c>
      <c r="Y114" s="174" t="e">
        <f t="shared" ca="1" si="332"/>
        <v>#DIV/0!</v>
      </c>
      <c r="Z114" s="174" t="e">
        <f t="shared" ca="1" si="332"/>
        <v>#DIV/0!</v>
      </c>
      <c r="AA114" s="174" t="e">
        <f t="shared" ca="1" si="332"/>
        <v>#DIV/0!</v>
      </c>
      <c r="AB114" s="174"/>
      <c r="AC114" s="174"/>
      <c r="AD114" s="174"/>
      <c r="AE114" s="174"/>
      <c r="AF114" s="174"/>
      <c r="AG114" s="174"/>
      <c r="AH114" s="174" t="e">
        <f t="shared" ref="AH114:AO114" ca="1" si="333">AH113/AH112</f>
        <v>#DIV/0!</v>
      </c>
      <c r="AI114" s="174" t="e">
        <f t="shared" ca="1" si="333"/>
        <v>#DIV/0!</v>
      </c>
      <c r="AJ114" s="174" t="e">
        <f t="shared" ca="1" si="333"/>
        <v>#DIV/0!</v>
      </c>
      <c r="AK114" s="174" t="e">
        <f t="shared" ca="1" si="333"/>
        <v>#DIV/0!</v>
      </c>
      <c r="AL114" s="174" t="e">
        <f t="shared" ca="1" si="333"/>
        <v>#DIV/0!</v>
      </c>
      <c r="AM114" s="174" t="e">
        <f t="shared" ca="1" si="333"/>
        <v>#DIV/0!</v>
      </c>
      <c r="AN114" s="174" t="e">
        <f t="shared" ca="1" si="333"/>
        <v>#DIV/0!</v>
      </c>
      <c r="AO114" s="174" t="e">
        <f t="shared" ca="1" si="333"/>
        <v>#DIV/0!</v>
      </c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334">G21/(G14+G16)</f>
        <v>#DIV/0!</v>
      </c>
      <c r="H117" s="174" t="e">
        <f t="shared" si="334"/>
        <v>#DIV/0!</v>
      </c>
      <c r="I117" s="174" t="e">
        <f t="shared" si="334"/>
        <v>#DIV/0!</v>
      </c>
      <c r="J117" s="174" t="e">
        <f t="shared" si="334"/>
        <v>#DIV/0!</v>
      </c>
      <c r="K117" s="174" t="e">
        <f t="shared" ref="K117" si="335">K21/(K14+K16)</f>
        <v>#DIV/0!</v>
      </c>
      <c r="L117" s="174" t="e">
        <f t="shared" si="334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334"/>
        <v>#DIV/0!</v>
      </c>
      <c r="U117" s="174" t="e">
        <f t="shared" si="334"/>
        <v>#DIV/0!</v>
      </c>
      <c r="V117" s="174" t="e">
        <f t="shared" si="334"/>
        <v>#DIV/0!</v>
      </c>
      <c r="W117" s="174" t="e">
        <f t="shared" si="334"/>
        <v>#DIV/0!</v>
      </c>
      <c r="X117" s="174" t="e">
        <f t="shared" si="334"/>
        <v>#DIV/0!</v>
      </c>
      <c r="Y117" s="174" t="e">
        <f t="shared" ref="Y117" si="336">Y21/(Y14+Y16)</f>
        <v>#DIV/0!</v>
      </c>
      <c r="Z117" s="174" t="e">
        <f t="shared" si="334"/>
        <v>#DIV/0!</v>
      </c>
      <c r="AA117" s="174" t="e">
        <f t="shared" ref="AA117" si="337">AA21/(AA14+AA16)</f>
        <v>#DIV/0!</v>
      </c>
      <c r="AB117" s="174"/>
      <c r="AC117" s="174"/>
      <c r="AD117" s="174"/>
      <c r="AE117" s="174"/>
      <c r="AF117" s="174"/>
      <c r="AG117" s="174"/>
      <c r="AH117" s="174" t="e">
        <f t="shared" si="334"/>
        <v>#DIV/0!</v>
      </c>
      <c r="AI117" s="174" t="e">
        <f t="shared" si="334"/>
        <v>#DIV/0!</v>
      </c>
      <c r="AJ117" s="174" t="e">
        <f t="shared" si="334"/>
        <v>#DIV/0!</v>
      </c>
      <c r="AK117" s="174" t="e">
        <f t="shared" si="334"/>
        <v>#DIV/0!</v>
      </c>
      <c r="AL117" s="174" t="e">
        <f t="shared" si="334"/>
        <v>#DIV/0!</v>
      </c>
      <c r="AM117" s="174" t="e">
        <f t="shared" ref="AM117" si="338">AM21/(AM14+AM16)</f>
        <v>#DIV/0!</v>
      </c>
      <c r="AN117" s="174" t="e">
        <f t="shared" si="334"/>
        <v>#DIV/0!</v>
      </c>
      <c r="AO117" s="174" t="e">
        <f t="shared" ref="AO117" si="339">AO21/(AO14+AO16)</f>
        <v>#DIV/0!</v>
      </c>
      <c r="AP117" s="174"/>
      <c r="AQ117" s="174"/>
      <c r="AR117" s="174"/>
      <c r="AS117" s="174"/>
      <c r="AT117" s="174"/>
      <c r="AU117" s="174"/>
    </row>
  </sheetData>
  <sheetProtection algorithmName="SHA-256" hashValue="5zXdXc+AOHuB27knjdCBkJOcjHo7wmy39qS/pXxlo/M=" saltValue="QMufujdfAYb2uH/nw3dd9A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4646" priority="1362">
      <formula>NOT(F42=0)</formula>
    </cfRule>
  </conditionalFormatting>
  <conditionalFormatting sqref="H42">
    <cfRule type="expression" dxfId="4645" priority="1361">
      <formula>NOT(H42=0)</formula>
    </cfRule>
  </conditionalFormatting>
  <conditionalFormatting sqref="L42">
    <cfRule type="expression" dxfId="4644" priority="1360">
      <formula>NOT(L42=0)</formula>
    </cfRule>
  </conditionalFormatting>
  <conditionalFormatting sqref="N42 Q42 S42">
    <cfRule type="expression" dxfId="4643" priority="1306">
      <formula>NOT(N42=0)</formula>
    </cfRule>
  </conditionalFormatting>
  <conditionalFormatting sqref="I42:J42">
    <cfRule type="expression" dxfId="4642" priority="1264">
      <formula>NOT(I42=0)</formula>
    </cfRule>
  </conditionalFormatting>
  <conditionalFormatting sqref="G42">
    <cfRule type="expression" dxfId="4641" priority="1234">
      <formula>NOT(G42=0)</formula>
    </cfRule>
  </conditionalFormatting>
  <conditionalFormatting sqref="I74:J74">
    <cfRule type="expression" dxfId="4640" priority="1020">
      <formula>NOT(I74=0)</formula>
    </cfRule>
  </conditionalFormatting>
  <conditionalFormatting sqref="F74">
    <cfRule type="expression" dxfId="4639" priority="1032">
      <formula>NOT(F74=0)</formula>
    </cfRule>
  </conditionalFormatting>
  <conditionalFormatting sqref="H74">
    <cfRule type="expression" dxfId="4638" priority="1031">
      <formula>NOT(H74=0)</formula>
    </cfRule>
  </conditionalFormatting>
  <conditionalFormatting sqref="L74">
    <cfRule type="expression" dxfId="4637" priority="1030">
      <formula>NOT(L74=0)</formula>
    </cfRule>
  </conditionalFormatting>
  <conditionalFormatting sqref="N74 Q74 S74">
    <cfRule type="expression" dxfId="4636" priority="1029">
      <formula>NOT(N74=0)</formula>
    </cfRule>
  </conditionalFormatting>
  <conditionalFormatting sqref="G74">
    <cfRule type="expression" dxfId="4635" priority="1011">
      <formula>NOT(G74=0)</formula>
    </cfRule>
  </conditionalFormatting>
  <conditionalFormatting sqref="T42">
    <cfRule type="expression" dxfId="4634" priority="667">
      <formula>NOT(T42=0)</formula>
    </cfRule>
  </conditionalFormatting>
  <conditionalFormatting sqref="V42">
    <cfRule type="expression" dxfId="4633" priority="666">
      <formula>NOT(V42=0)</formula>
    </cfRule>
  </conditionalFormatting>
  <conditionalFormatting sqref="Z42">
    <cfRule type="expression" dxfId="4632" priority="665">
      <formula>NOT(Z42=0)</formula>
    </cfRule>
  </conditionalFormatting>
  <conditionalFormatting sqref="AB42 AE42 AG42">
    <cfRule type="expression" dxfId="4631" priority="664">
      <formula>NOT(AB42=0)</formula>
    </cfRule>
  </conditionalFormatting>
  <conditionalFormatting sqref="W42:X42">
    <cfRule type="expression" dxfId="4630" priority="655">
      <formula>NOT(W42=0)</formula>
    </cfRule>
  </conditionalFormatting>
  <conditionalFormatting sqref="U42">
    <cfRule type="expression" dxfId="4629" priority="646">
      <formula>NOT(U42=0)</formula>
    </cfRule>
  </conditionalFormatting>
  <conditionalFormatting sqref="W74:X74">
    <cfRule type="expression" dxfId="4628" priority="598">
      <formula>NOT(W74=0)</formula>
    </cfRule>
  </conditionalFormatting>
  <conditionalFormatting sqref="T74">
    <cfRule type="expression" dxfId="4627" priority="610">
      <formula>NOT(T74=0)</formula>
    </cfRule>
  </conditionalFormatting>
  <conditionalFormatting sqref="V74">
    <cfRule type="expression" dxfId="4626" priority="609">
      <formula>NOT(V74=0)</formula>
    </cfRule>
  </conditionalFormatting>
  <conditionalFormatting sqref="Z74">
    <cfRule type="expression" dxfId="4625" priority="608">
      <formula>NOT(Z74=0)</formula>
    </cfRule>
  </conditionalFormatting>
  <conditionalFormatting sqref="AB74 AE74 AG74">
    <cfRule type="expression" dxfId="4624" priority="607">
      <formula>NOT(AB74=0)</formula>
    </cfRule>
  </conditionalFormatting>
  <conditionalFormatting sqref="U74">
    <cfRule type="expression" dxfId="4623" priority="589">
      <formula>NOT(U74=0)</formula>
    </cfRule>
  </conditionalFormatting>
  <conditionalFormatting sqref="AH42">
    <cfRule type="expression" dxfId="4622" priority="543">
      <formula>NOT(AH42=0)</formula>
    </cfRule>
  </conditionalFormatting>
  <conditionalFormatting sqref="AJ42">
    <cfRule type="expression" dxfId="4621" priority="542">
      <formula>NOT(AJ42=0)</formula>
    </cfRule>
  </conditionalFormatting>
  <conditionalFormatting sqref="AN42">
    <cfRule type="expression" dxfId="4620" priority="541">
      <formula>NOT(AN42=0)</formula>
    </cfRule>
  </conditionalFormatting>
  <conditionalFormatting sqref="AP42 AS42 AU42">
    <cfRule type="expression" dxfId="4619" priority="540">
      <formula>NOT(AP42=0)</formula>
    </cfRule>
  </conditionalFormatting>
  <conditionalFormatting sqref="AK42:AL42">
    <cfRule type="expression" dxfId="4618" priority="531">
      <formula>NOT(AK42=0)</formula>
    </cfRule>
  </conditionalFormatting>
  <conditionalFormatting sqref="AI42">
    <cfRule type="expression" dxfId="4617" priority="522">
      <formula>NOT(AI42=0)</formula>
    </cfRule>
  </conditionalFormatting>
  <conditionalFormatting sqref="AK74:AL74">
    <cfRule type="expression" dxfId="4616" priority="474">
      <formula>NOT(AK74=0)</formula>
    </cfRule>
  </conditionalFormatting>
  <conditionalFormatting sqref="AH74">
    <cfRule type="expression" dxfId="4615" priority="486">
      <formula>NOT(AH74=0)</formula>
    </cfRule>
  </conditionalFormatting>
  <conditionalFormatting sqref="AJ74">
    <cfRule type="expression" dxfId="4614" priority="485">
      <formula>NOT(AJ74=0)</formula>
    </cfRule>
  </conditionalFormatting>
  <conditionalFormatting sqref="AN74">
    <cfRule type="expression" dxfId="4613" priority="484">
      <formula>NOT(AN74=0)</formula>
    </cfRule>
  </conditionalFormatting>
  <conditionalFormatting sqref="AP74 AS74 AU74">
    <cfRule type="expression" dxfId="4612" priority="483">
      <formula>NOT(AP74=0)</formula>
    </cfRule>
  </conditionalFormatting>
  <conditionalFormatting sqref="AI74">
    <cfRule type="expression" dxfId="4611" priority="465">
      <formula>NOT(AI74=0)</formula>
    </cfRule>
  </conditionalFormatting>
  <conditionalFormatting sqref="O42:P42">
    <cfRule type="expression" dxfId="4610" priority="443">
      <formula>NOT(O42=0)</formula>
    </cfRule>
  </conditionalFormatting>
  <conditionalFormatting sqref="O74:P74">
    <cfRule type="expression" dxfId="4609" priority="442">
      <formula>NOT(O74=0)</formula>
    </cfRule>
  </conditionalFormatting>
  <conditionalFormatting sqref="R42">
    <cfRule type="expression" dxfId="4608" priority="441">
      <formula>NOT(R42=0)</formula>
    </cfRule>
  </conditionalFormatting>
  <conditionalFormatting sqref="R74">
    <cfRule type="expression" dxfId="4607" priority="440">
      <formula>NOT(R74=0)</formula>
    </cfRule>
  </conditionalFormatting>
  <conditionalFormatting sqref="AC42:AD42">
    <cfRule type="expression" dxfId="4606" priority="439">
      <formula>NOT(AC42=0)</formula>
    </cfRule>
  </conditionalFormatting>
  <conditionalFormatting sqref="AC74:AD74">
    <cfRule type="expression" dxfId="4605" priority="438">
      <formula>NOT(AC74=0)</formula>
    </cfRule>
  </conditionalFormatting>
  <conditionalFormatting sqref="AF42">
    <cfRule type="expression" dxfId="4604" priority="437">
      <formula>NOT(AF42=0)</formula>
    </cfRule>
  </conditionalFormatting>
  <conditionalFormatting sqref="AF74">
    <cfRule type="expression" dxfId="4603" priority="436">
      <formula>NOT(AF74=0)</formula>
    </cfRule>
  </conditionalFormatting>
  <conditionalFormatting sqref="AQ42:AR42">
    <cfRule type="expression" dxfId="4602" priority="435">
      <formula>NOT(AQ42=0)</formula>
    </cfRule>
  </conditionalFormatting>
  <conditionalFormatting sqref="AQ74:AR74">
    <cfRule type="expression" dxfId="4601" priority="434">
      <formula>NOT(AQ74=0)</formula>
    </cfRule>
  </conditionalFormatting>
  <conditionalFormatting sqref="AT42">
    <cfRule type="expression" dxfId="4600" priority="433">
      <formula>NOT(AT42=0)</formula>
    </cfRule>
  </conditionalFormatting>
  <conditionalFormatting sqref="AT74">
    <cfRule type="expression" dxfId="4599" priority="432">
      <formula>NOT(AT74=0)</formula>
    </cfRule>
  </conditionalFormatting>
  <conditionalFormatting sqref="AA42">
    <cfRule type="expression" dxfId="4598" priority="298">
      <formula>NOT(AA42=0)</formula>
    </cfRule>
  </conditionalFormatting>
  <conditionalFormatting sqref="AA74">
    <cfRule type="expression" dxfId="4597" priority="297">
      <formula>NOT(AA74=0)</formula>
    </cfRule>
  </conditionalFormatting>
  <conditionalFormatting sqref="AO42">
    <cfRule type="expression" dxfId="4596" priority="262">
      <formula>NOT(AO42=0)</formula>
    </cfRule>
  </conditionalFormatting>
  <conditionalFormatting sqref="AO74">
    <cfRule type="expression" dxfId="4595" priority="261">
      <formula>NOT(AO74=0)</formula>
    </cfRule>
  </conditionalFormatting>
  <conditionalFormatting sqref="K42">
    <cfRule type="expression" dxfId="4594" priority="226">
      <formula>NOT(K42=0)</formula>
    </cfRule>
  </conditionalFormatting>
  <conditionalFormatting sqref="K74">
    <cfRule type="expression" dxfId="4593" priority="225">
      <formula>NOT(K74=0)</formula>
    </cfRule>
  </conditionalFormatting>
  <conditionalFormatting sqref="Y42">
    <cfRule type="expression" dxfId="4592" priority="190">
      <formula>NOT(Y42=0)</formula>
    </cfRule>
  </conditionalFormatting>
  <conditionalFormatting sqref="Y74">
    <cfRule type="expression" dxfId="4591" priority="189">
      <formula>NOT(Y74=0)</formula>
    </cfRule>
  </conditionalFormatting>
  <conditionalFormatting sqref="AM42">
    <cfRule type="expression" dxfId="4590" priority="154">
      <formula>NOT(AM42=0)</formula>
    </cfRule>
  </conditionalFormatting>
  <conditionalFormatting sqref="AM74">
    <cfRule type="expression" dxfId="4589" priority="153">
      <formula>NOT(AM74=0)</formula>
    </cfRule>
  </conditionalFormatting>
  <conditionalFormatting sqref="F75">
    <cfRule type="expression" dxfId="4588" priority="152">
      <formula>F74=0</formula>
    </cfRule>
  </conditionalFormatting>
  <conditionalFormatting sqref="G75:L75 N75:AU75">
    <cfRule type="expression" dxfId="4587" priority="151">
      <formula>G74=0</formula>
    </cfRule>
  </conditionalFormatting>
  <conditionalFormatting sqref="F43">
    <cfRule type="expression" dxfId="4586" priority="150">
      <formula>F42=0</formula>
    </cfRule>
  </conditionalFormatting>
  <conditionalFormatting sqref="G43:L43 N43:AU43">
    <cfRule type="expression" dxfId="4585" priority="149">
      <formula>G42=0</formula>
    </cfRule>
  </conditionalFormatting>
  <conditionalFormatting sqref="M42">
    <cfRule type="expression" dxfId="4584" priority="52">
      <formula>NOT(M42=0)</formula>
    </cfRule>
  </conditionalFormatting>
  <conditionalFormatting sqref="M74">
    <cfRule type="expression" dxfId="4583" priority="51">
      <formula>NOT(M74=0)</formula>
    </cfRule>
  </conditionalFormatting>
  <conditionalFormatting sqref="M75">
    <cfRule type="expression" dxfId="4582" priority="50">
      <formula>M74=0</formula>
    </cfRule>
  </conditionalFormatting>
  <conditionalFormatting sqref="M43">
    <cfRule type="expression" dxfId="4581" priority="49">
      <formula>M42=0</formula>
    </cfRule>
  </conditionalFormatting>
  <conditionalFormatting sqref="F14">
    <cfRule type="expression" dxfId="4580" priority="3197" stopIfTrue="1">
      <formula>LEN(TRIM($F$14))=0</formula>
    </cfRule>
  </conditionalFormatting>
  <conditionalFormatting sqref="G14">
    <cfRule type="expression" dxfId="4579" priority="3198" stopIfTrue="1">
      <formula>LEN(TRIM($G$14))=0</formula>
    </cfRule>
  </conditionalFormatting>
  <conditionalFormatting sqref="H14">
    <cfRule type="expression" dxfId="4578" priority="3199" stopIfTrue="1">
      <formula>LEN(TRIM($H$14))=0</formula>
    </cfRule>
  </conditionalFormatting>
  <conditionalFormatting sqref="I14">
    <cfRule type="expression" dxfId="4577" priority="3200" stopIfTrue="1">
      <formula>LEN(TRIM($I$14))=0</formula>
    </cfRule>
  </conditionalFormatting>
  <conditionalFormatting sqref="J14">
    <cfRule type="expression" dxfId="4576" priority="3201" stopIfTrue="1">
      <formula>LEN(TRIM($J$14))=0</formula>
    </cfRule>
  </conditionalFormatting>
  <conditionalFormatting sqref="K14">
    <cfRule type="expression" dxfId="4575" priority="3202" stopIfTrue="1">
      <formula>LEN(TRIM($K$14))=0</formula>
    </cfRule>
  </conditionalFormatting>
  <conditionalFormatting sqref="L14">
    <cfRule type="expression" dxfId="4574" priority="3203" stopIfTrue="1">
      <formula>LEN(TRIM($L$14))=0</formula>
    </cfRule>
  </conditionalFormatting>
  <conditionalFormatting sqref="T14">
    <cfRule type="expression" dxfId="4573" priority="3204" stopIfTrue="1">
      <formula>LEN(TRIM($T$14))=0</formula>
    </cfRule>
  </conditionalFormatting>
  <conditionalFormatting sqref="U14">
    <cfRule type="expression" dxfId="4572" priority="3205" stopIfTrue="1">
      <formula>LEN(TRIM($U$14))=0</formula>
    </cfRule>
  </conditionalFormatting>
  <conditionalFormatting sqref="V14">
    <cfRule type="expression" dxfId="4571" priority="3206" stopIfTrue="1">
      <formula>LEN(TRIM($V$14))=0</formula>
    </cfRule>
  </conditionalFormatting>
  <conditionalFormatting sqref="W14">
    <cfRule type="expression" dxfId="4570" priority="3207" stopIfTrue="1">
      <formula>LEN(TRIM($W$14))=0</formula>
    </cfRule>
  </conditionalFormatting>
  <conditionalFormatting sqref="X14">
    <cfRule type="expression" dxfId="4569" priority="3208" stopIfTrue="1">
      <formula>LEN(TRIM($X$14))=0</formula>
    </cfRule>
  </conditionalFormatting>
  <conditionalFormatting sqref="Y14">
    <cfRule type="expression" dxfId="4568" priority="3209" stopIfTrue="1">
      <formula>LEN(TRIM($Y$14))=0</formula>
    </cfRule>
  </conditionalFormatting>
  <conditionalFormatting sqref="Z14">
    <cfRule type="expression" dxfId="4567" priority="3210" stopIfTrue="1">
      <formula>LEN(TRIM($Z$14))=0</formula>
    </cfRule>
  </conditionalFormatting>
  <conditionalFormatting sqref="AA14">
    <cfRule type="expression" dxfId="4566" priority="3211" stopIfTrue="1">
      <formula>LEN(TRIM($AA$14))=0</formula>
    </cfRule>
  </conditionalFormatting>
  <conditionalFormatting sqref="AH14">
    <cfRule type="expression" dxfId="4565" priority="3212" stopIfTrue="1">
      <formula>LEN(TRIM($AH$14))=0</formula>
    </cfRule>
  </conditionalFormatting>
  <conditionalFormatting sqref="AI14">
    <cfRule type="expression" dxfId="4564" priority="3213" stopIfTrue="1">
      <formula>LEN(TRIM($AI$14))=0</formula>
    </cfRule>
  </conditionalFormatting>
  <conditionalFormatting sqref="AJ14">
    <cfRule type="expression" dxfId="4563" priority="3214" stopIfTrue="1">
      <formula>LEN(TRIM($AJ$14))=0</formula>
    </cfRule>
  </conditionalFormatting>
  <conditionalFormatting sqref="AK14">
    <cfRule type="expression" dxfId="4562" priority="3215" stopIfTrue="1">
      <formula>LEN(TRIM($AK$14))=0</formula>
    </cfRule>
  </conditionalFormatting>
  <conditionalFormatting sqref="AL14">
    <cfRule type="expression" dxfId="4561" priority="3216" stopIfTrue="1">
      <formula>LEN(TRIM($AL$14))=0</formula>
    </cfRule>
  </conditionalFormatting>
  <conditionalFormatting sqref="AM14">
    <cfRule type="expression" dxfId="4560" priority="3217" stopIfTrue="1">
      <formula>LEN(TRIM($AM$14))=0</formula>
    </cfRule>
  </conditionalFormatting>
  <conditionalFormatting sqref="AN14">
    <cfRule type="expression" dxfId="4559" priority="3218" stopIfTrue="1">
      <formula>LEN(TRIM($AN$14))=0</formula>
    </cfRule>
  </conditionalFormatting>
  <conditionalFormatting sqref="AO14">
    <cfRule type="expression" dxfId="4558" priority="3219" stopIfTrue="1">
      <formula>LEN(TRIM($AO$14))=0</formula>
    </cfRule>
  </conditionalFormatting>
  <conditionalFormatting sqref="F17">
    <cfRule type="expression" dxfId="4557" priority="3220" stopIfTrue="1">
      <formula>LEN(TRIM($F$17))=0</formula>
    </cfRule>
  </conditionalFormatting>
  <conditionalFormatting sqref="G17">
    <cfRule type="expression" dxfId="4556" priority="3221" stopIfTrue="1">
      <formula>LEN(TRIM($G$17))=0</formula>
    </cfRule>
  </conditionalFormatting>
  <conditionalFormatting sqref="H17">
    <cfRule type="expression" dxfId="4555" priority="3222" stopIfTrue="1">
      <formula>LEN(TRIM($H$17))=0</formula>
    </cfRule>
  </conditionalFormatting>
  <conditionalFormatting sqref="I17">
    <cfRule type="expression" dxfId="4554" priority="3223" stopIfTrue="1">
      <formula>LEN(TRIM($I$17))=0</formula>
    </cfRule>
  </conditionalFormatting>
  <conditionalFormatting sqref="J17">
    <cfRule type="expression" dxfId="4553" priority="3224" stopIfTrue="1">
      <formula>LEN(TRIM($J$17))=0</formula>
    </cfRule>
  </conditionalFormatting>
  <conditionalFormatting sqref="K17">
    <cfRule type="expression" dxfId="4552" priority="3225" stopIfTrue="1">
      <formula>LEN(TRIM($K$17))=0</formula>
    </cfRule>
  </conditionalFormatting>
  <conditionalFormatting sqref="L17">
    <cfRule type="expression" dxfId="4551" priority="3226" stopIfTrue="1">
      <formula>LEN(TRIM($L$17))=0</formula>
    </cfRule>
  </conditionalFormatting>
  <conditionalFormatting sqref="F18">
    <cfRule type="expression" dxfId="4550" priority="3227" stopIfTrue="1">
      <formula>LEN(TRIM($F$18))=0</formula>
    </cfRule>
  </conditionalFormatting>
  <conditionalFormatting sqref="G18">
    <cfRule type="expression" dxfId="4549" priority="3228" stopIfTrue="1">
      <formula>LEN(TRIM($G$18))=0</formula>
    </cfRule>
  </conditionalFormatting>
  <conditionalFormatting sqref="H18">
    <cfRule type="expression" dxfId="4548" priority="3229" stopIfTrue="1">
      <formula>LEN(TRIM($H$18))=0</formula>
    </cfRule>
  </conditionalFormatting>
  <conditionalFormatting sqref="I18">
    <cfRule type="expression" dxfId="4547" priority="3230" stopIfTrue="1">
      <formula>LEN(TRIM($I$18))=0</formula>
    </cfRule>
  </conditionalFormatting>
  <conditionalFormatting sqref="J18">
    <cfRule type="expression" dxfId="4546" priority="3231" stopIfTrue="1">
      <formula>LEN(TRIM($J$18))=0</formula>
    </cfRule>
  </conditionalFormatting>
  <conditionalFormatting sqref="K18">
    <cfRule type="expression" dxfId="4545" priority="3232" stopIfTrue="1">
      <formula>LEN(TRIM($K$18))=0</formula>
    </cfRule>
  </conditionalFormatting>
  <conditionalFormatting sqref="L18">
    <cfRule type="expression" dxfId="4544" priority="3233" stopIfTrue="1">
      <formula>LEN(TRIM($L$18))=0</formula>
    </cfRule>
  </conditionalFormatting>
  <conditionalFormatting sqref="F19">
    <cfRule type="expression" dxfId="4543" priority="3234" stopIfTrue="1">
      <formula>LEN(TRIM($F$19))=0</formula>
    </cfRule>
  </conditionalFormatting>
  <conditionalFormatting sqref="G19">
    <cfRule type="expression" dxfId="4542" priority="3235" stopIfTrue="1">
      <formula>LEN(TRIM($G$19))=0</formula>
    </cfRule>
  </conditionalFormatting>
  <conditionalFormatting sqref="H19">
    <cfRule type="expression" dxfId="4541" priority="3236" stopIfTrue="1">
      <formula>LEN(TRIM($H$19))=0</formula>
    </cfRule>
  </conditionalFormatting>
  <conditionalFormatting sqref="I19">
    <cfRule type="expression" dxfId="4540" priority="3237" stopIfTrue="1">
      <formula>LEN(TRIM($I$19))=0</formula>
    </cfRule>
  </conditionalFormatting>
  <conditionalFormatting sqref="J19">
    <cfRule type="expression" dxfId="4539" priority="3238" stopIfTrue="1">
      <formula>LEN(TRIM($J$19))=0</formula>
    </cfRule>
  </conditionalFormatting>
  <conditionalFormatting sqref="K19">
    <cfRule type="expression" dxfId="4538" priority="3239" stopIfTrue="1">
      <formula>LEN(TRIM($K$19))=0</formula>
    </cfRule>
  </conditionalFormatting>
  <conditionalFormatting sqref="L19">
    <cfRule type="expression" dxfId="4537" priority="3240" stopIfTrue="1">
      <formula>LEN(TRIM($L$19))=0</formula>
    </cfRule>
  </conditionalFormatting>
  <conditionalFormatting sqref="F20">
    <cfRule type="expression" dxfId="4536" priority="3241" stopIfTrue="1">
      <formula>LEN(TRIM($F$20))=0</formula>
    </cfRule>
  </conditionalFormatting>
  <conditionalFormatting sqref="G20">
    <cfRule type="expression" dxfId="4535" priority="3242" stopIfTrue="1">
      <formula>LEN(TRIM($G$20))=0</formula>
    </cfRule>
  </conditionalFormatting>
  <conditionalFormatting sqref="H20">
    <cfRule type="expression" dxfId="4534" priority="3243" stopIfTrue="1">
      <formula>LEN(TRIM($H$20))=0</formula>
    </cfRule>
  </conditionalFormatting>
  <conditionalFormatting sqref="I20">
    <cfRule type="expression" dxfId="4533" priority="3244" stopIfTrue="1">
      <formula>LEN(TRIM($I$20))=0</formula>
    </cfRule>
  </conditionalFormatting>
  <conditionalFormatting sqref="J20">
    <cfRule type="expression" dxfId="4532" priority="3245" stopIfTrue="1">
      <formula>LEN(TRIM($J$20))=0</formula>
    </cfRule>
  </conditionalFormatting>
  <conditionalFormatting sqref="K20">
    <cfRule type="expression" dxfId="4531" priority="3246" stopIfTrue="1">
      <formula>LEN(TRIM($K$20))=0</formula>
    </cfRule>
  </conditionalFormatting>
  <conditionalFormatting sqref="L20">
    <cfRule type="expression" dxfId="4530" priority="3247" stopIfTrue="1">
      <formula>LEN(TRIM($L$20))=0</formula>
    </cfRule>
  </conditionalFormatting>
  <conditionalFormatting sqref="T17">
    <cfRule type="expression" dxfId="4529" priority="3248" stopIfTrue="1">
      <formula>LEN(TRIM($T$17))=0</formula>
    </cfRule>
  </conditionalFormatting>
  <conditionalFormatting sqref="U17">
    <cfRule type="expression" dxfId="4528" priority="3249" stopIfTrue="1">
      <formula>LEN(TRIM($U$17))=0</formula>
    </cfRule>
  </conditionalFormatting>
  <conditionalFormatting sqref="V17">
    <cfRule type="expression" dxfId="4527" priority="3250" stopIfTrue="1">
      <formula>LEN(TRIM($V$17))=0</formula>
    </cfRule>
  </conditionalFormatting>
  <conditionalFormatting sqref="W17">
    <cfRule type="expression" dxfId="4526" priority="3251" stopIfTrue="1">
      <formula>LEN(TRIM($W$17))=0</formula>
    </cfRule>
  </conditionalFormatting>
  <conditionalFormatting sqref="X17">
    <cfRule type="expression" dxfId="4525" priority="3252" stopIfTrue="1">
      <formula>LEN(TRIM($X$17))=0</formula>
    </cfRule>
  </conditionalFormatting>
  <conditionalFormatting sqref="Y17">
    <cfRule type="expression" dxfId="4524" priority="3253" stopIfTrue="1">
      <formula>LEN(TRIM($Y$17))=0</formula>
    </cfRule>
  </conditionalFormatting>
  <conditionalFormatting sqref="Z17">
    <cfRule type="expression" dxfId="4523" priority="3254" stopIfTrue="1">
      <formula>LEN(TRIM($Z$17))=0</formula>
    </cfRule>
  </conditionalFormatting>
  <conditionalFormatting sqref="AA17">
    <cfRule type="expression" dxfId="4522" priority="3255" stopIfTrue="1">
      <formula>LEN(TRIM($AA$17))=0</formula>
    </cfRule>
  </conditionalFormatting>
  <conditionalFormatting sqref="T18">
    <cfRule type="expression" dxfId="4521" priority="3256" stopIfTrue="1">
      <formula>LEN(TRIM($T$18))=0</formula>
    </cfRule>
  </conditionalFormatting>
  <conditionalFormatting sqref="U18">
    <cfRule type="expression" dxfId="4520" priority="3257" stopIfTrue="1">
      <formula>LEN(TRIM($U$18))=0</formula>
    </cfRule>
  </conditionalFormatting>
  <conditionalFormatting sqref="V18">
    <cfRule type="expression" dxfId="4519" priority="3258" stopIfTrue="1">
      <formula>LEN(TRIM($V$18))=0</formula>
    </cfRule>
  </conditionalFormatting>
  <conditionalFormatting sqref="W18">
    <cfRule type="expression" dxfId="4518" priority="3259" stopIfTrue="1">
      <formula>LEN(TRIM($W$18))=0</formula>
    </cfRule>
  </conditionalFormatting>
  <conditionalFormatting sqref="X18">
    <cfRule type="expression" dxfId="4517" priority="3260" stopIfTrue="1">
      <formula>LEN(TRIM($X$18))=0</formula>
    </cfRule>
  </conditionalFormatting>
  <conditionalFormatting sqref="Y18">
    <cfRule type="expression" dxfId="4516" priority="3261" stopIfTrue="1">
      <formula>LEN(TRIM($Y$18))=0</formula>
    </cfRule>
  </conditionalFormatting>
  <conditionalFormatting sqref="Z18">
    <cfRule type="expression" dxfId="4515" priority="3262" stopIfTrue="1">
      <formula>LEN(TRIM($Z$18))=0</formula>
    </cfRule>
  </conditionalFormatting>
  <conditionalFormatting sqref="AA18">
    <cfRule type="expression" dxfId="4514" priority="3263" stopIfTrue="1">
      <formula>LEN(TRIM($AA$18))=0</formula>
    </cfRule>
  </conditionalFormatting>
  <conditionalFormatting sqref="T19">
    <cfRule type="expression" dxfId="4513" priority="3264" stopIfTrue="1">
      <formula>LEN(TRIM($T$19))=0</formula>
    </cfRule>
  </conditionalFormatting>
  <conditionalFormatting sqref="U19">
    <cfRule type="expression" dxfId="4512" priority="3265" stopIfTrue="1">
      <formula>LEN(TRIM($U$19))=0</formula>
    </cfRule>
  </conditionalFormatting>
  <conditionalFormatting sqref="V19">
    <cfRule type="expression" dxfId="4511" priority="3266" stopIfTrue="1">
      <formula>LEN(TRIM($V$19))=0</formula>
    </cfRule>
  </conditionalFormatting>
  <conditionalFormatting sqref="W19">
    <cfRule type="expression" dxfId="4510" priority="3267" stopIfTrue="1">
      <formula>LEN(TRIM($W$19))=0</formula>
    </cfRule>
  </conditionalFormatting>
  <conditionalFormatting sqref="X19">
    <cfRule type="expression" dxfId="4509" priority="3268" stopIfTrue="1">
      <formula>LEN(TRIM($X$19))=0</formula>
    </cfRule>
  </conditionalFormatting>
  <conditionalFormatting sqref="Y19">
    <cfRule type="expression" dxfId="4508" priority="3269" stopIfTrue="1">
      <formula>LEN(TRIM($Y$19))=0</formula>
    </cfRule>
  </conditionalFormatting>
  <conditionalFormatting sqref="Z19">
    <cfRule type="expression" dxfId="4507" priority="3270" stopIfTrue="1">
      <formula>LEN(TRIM($Z$19))=0</formula>
    </cfRule>
  </conditionalFormatting>
  <conditionalFormatting sqref="AA19">
    <cfRule type="expression" dxfId="4506" priority="3271" stopIfTrue="1">
      <formula>LEN(TRIM($AA$19))=0</formula>
    </cfRule>
  </conditionalFormatting>
  <conditionalFormatting sqref="T20">
    <cfRule type="expression" dxfId="4505" priority="3272" stopIfTrue="1">
      <formula>LEN(TRIM($T$20))=0</formula>
    </cfRule>
  </conditionalFormatting>
  <conditionalFormatting sqref="U20">
    <cfRule type="expression" dxfId="4504" priority="3273" stopIfTrue="1">
      <formula>LEN(TRIM($U$20))=0</formula>
    </cfRule>
  </conditionalFormatting>
  <conditionalFormatting sqref="V20">
    <cfRule type="expression" dxfId="4503" priority="3274" stopIfTrue="1">
      <formula>LEN(TRIM($V$20))=0</formula>
    </cfRule>
  </conditionalFormatting>
  <conditionalFormatting sqref="W20">
    <cfRule type="expression" dxfId="4502" priority="3275" stopIfTrue="1">
      <formula>LEN(TRIM($W$20))=0</formula>
    </cfRule>
  </conditionalFormatting>
  <conditionalFormatting sqref="X20">
    <cfRule type="expression" dxfId="4501" priority="3276" stopIfTrue="1">
      <formula>LEN(TRIM($X$20))=0</formula>
    </cfRule>
  </conditionalFormatting>
  <conditionalFormatting sqref="Y20">
    <cfRule type="expression" dxfId="4500" priority="3277" stopIfTrue="1">
      <formula>LEN(TRIM($Y$20))=0</formula>
    </cfRule>
  </conditionalFormatting>
  <conditionalFormatting sqref="Z20">
    <cfRule type="expression" dxfId="4499" priority="3278" stopIfTrue="1">
      <formula>LEN(TRIM($Z$20))=0</formula>
    </cfRule>
  </conditionalFormatting>
  <conditionalFormatting sqref="AA20">
    <cfRule type="expression" dxfId="4498" priority="3279" stopIfTrue="1">
      <formula>LEN(TRIM($AA$20))=0</formula>
    </cfRule>
  </conditionalFormatting>
  <conditionalFormatting sqref="AH17">
    <cfRule type="expression" dxfId="4497" priority="3280" stopIfTrue="1">
      <formula>LEN(TRIM($AH$17))=0</formula>
    </cfRule>
  </conditionalFormatting>
  <conditionalFormatting sqref="AI17">
    <cfRule type="expression" dxfId="4496" priority="3281" stopIfTrue="1">
      <formula>LEN(TRIM($AI$17))=0</formula>
    </cfRule>
  </conditionalFormatting>
  <conditionalFormatting sqref="AJ17">
    <cfRule type="expression" dxfId="4495" priority="3282" stopIfTrue="1">
      <formula>LEN(TRIM($AJ$17))=0</formula>
    </cfRule>
  </conditionalFormatting>
  <conditionalFormatting sqref="AK17">
    <cfRule type="expression" dxfId="4494" priority="3283" stopIfTrue="1">
      <formula>LEN(TRIM($AK$17))=0</formula>
    </cfRule>
  </conditionalFormatting>
  <conditionalFormatting sqref="AL17">
    <cfRule type="expression" dxfId="4493" priority="3284" stopIfTrue="1">
      <formula>LEN(TRIM($AL$17))=0</formula>
    </cfRule>
  </conditionalFormatting>
  <conditionalFormatting sqref="AM17">
    <cfRule type="expression" dxfId="4492" priority="3285" stopIfTrue="1">
      <formula>LEN(TRIM($AM$17))=0</formula>
    </cfRule>
  </conditionalFormatting>
  <conditionalFormatting sqref="AN17">
    <cfRule type="expression" dxfId="4491" priority="3286" stopIfTrue="1">
      <formula>LEN(TRIM($AN$17))=0</formula>
    </cfRule>
  </conditionalFormatting>
  <conditionalFormatting sqref="AO17">
    <cfRule type="expression" dxfId="4490" priority="3287" stopIfTrue="1">
      <formula>LEN(TRIM($AO$17))=0</formula>
    </cfRule>
  </conditionalFormatting>
  <conditionalFormatting sqref="AH18">
    <cfRule type="expression" dxfId="4489" priority="3288" stopIfTrue="1">
      <formula>LEN(TRIM($AH$18))=0</formula>
    </cfRule>
  </conditionalFormatting>
  <conditionalFormatting sqref="AI18">
    <cfRule type="expression" dxfId="4488" priority="3289" stopIfTrue="1">
      <formula>LEN(TRIM($AI$18))=0</formula>
    </cfRule>
  </conditionalFormatting>
  <conditionalFormatting sqref="AJ18">
    <cfRule type="expression" dxfId="4487" priority="3290" stopIfTrue="1">
      <formula>LEN(TRIM($AJ$18))=0</formula>
    </cfRule>
  </conditionalFormatting>
  <conditionalFormatting sqref="AK18">
    <cfRule type="expression" dxfId="4486" priority="3291" stopIfTrue="1">
      <formula>LEN(TRIM($AK$18))=0</formula>
    </cfRule>
  </conditionalFormatting>
  <conditionalFormatting sqref="AL18">
    <cfRule type="expression" dxfId="4485" priority="3292" stopIfTrue="1">
      <formula>LEN(TRIM($AL$18))=0</formula>
    </cfRule>
  </conditionalFormatting>
  <conditionalFormatting sqref="AM18">
    <cfRule type="expression" dxfId="4484" priority="3293" stopIfTrue="1">
      <formula>LEN(TRIM($AM$18))=0</formula>
    </cfRule>
  </conditionalFormatting>
  <conditionalFormatting sqref="AN18">
    <cfRule type="expression" dxfId="4483" priority="3294" stopIfTrue="1">
      <formula>LEN(TRIM($AN$18))=0</formula>
    </cfRule>
  </conditionalFormatting>
  <conditionalFormatting sqref="AO18">
    <cfRule type="expression" dxfId="4482" priority="3295" stopIfTrue="1">
      <formula>LEN(TRIM($AO$18))=0</formula>
    </cfRule>
  </conditionalFormatting>
  <conditionalFormatting sqref="AH19">
    <cfRule type="expression" dxfId="4481" priority="3296" stopIfTrue="1">
      <formula>LEN(TRIM($AH$19))=0</formula>
    </cfRule>
  </conditionalFormatting>
  <conditionalFormatting sqref="AI19">
    <cfRule type="expression" dxfId="4480" priority="3297" stopIfTrue="1">
      <formula>LEN(TRIM($AI$19))=0</formula>
    </cfRule>
  </conditionalFormatting>
  <conditionalFormatting sqref="AJ19">
    <cfRule type="expression" dxfId="4479" priority="3298" stopIfTrue="1">
      <formula>LEN(TRIM($AJ$19))=0</formula>
    </cfRule>
  </conditionalFormatting>
  <conditionalFormatting sqref="AK19">
    <cfRule type="expression" dxfId="4478" priority="3299" stopIfTrue="1">
      <formula>LEN(TRIM($AK$19))=0</formula>
    </cfRule>
  </conditionalFormatting>
  <conditionalFormatting sqref="AL19">
    <cfRule type="expression" dxfId="4477" priority="3300" stopIfTrue="1">
      <formula>LEN(TRIM($AL$19))=0</formula>
    </cfRule>
  </conditionalFormatting>
  <conditionalFormatting sqref="AM19">
    <cfRule type="expression" dxfId="4476" priority="3301" stopIfTrue="1">
      <formula>LEN(TRIM($AM$19))=0</formula>
    </cfRule>
  </conditionalFormatting>
  <conditionalFormatting sqref="AN19">
    <cfRule type="expression" dxfId="4475" priority="3302" stopIfTrue="1">
      <formula>LEN(TRIM($AN$19))=0</formula>
    </cfRule>
  </conditionalFormatting>
  <conditionalFormatting sqref="AO19">
    <cfRule type="expression" dxfId="4474" priority="3303" stopIfTrue="1">
      <formula>LEN(TRIM($AO$19))=0</formula>
    </cfRule>
  </conditionalFormatting>
  <conditionalFormatting sqref="AH20">
    <cfRule type="expression" dxfId="4473" priority="3304" stopIfTrue="1">
      <formula>LEN(TRIM($AH$20))=0</formula>
    </cfRule>
  </conditionalFormatting>
  <conditionalFormatting sqref="AI20">
    <cfRule type="expression" dxfId="4472" priority="3305" stopIfTrue="1">
      <formula>LEN(TRIM($AI$20))=0</formula>
    </cfRule>
  </conditionalFormatting>
  <conditionalFormatting sqref="AJ20">
    <cfRule type="expression" dxfId="4471" priority="3306" stopIfTrue="1">
      <formula>LEN(TRIM($AJ$20))=0</formula>
    </cfRule>
  </conditionalFormatting>
  <conditionalFormatting sqref="AK20">
    <cfRule type="expression" dxfId="4470" priority="3307" stopIfTrue="1">
      <formula>LEN(TRIM($AK$20))=0</formula>
    </cfRule>
  </conditionalFormatting>
  <conditionalFormatting sqref="AL20">
    <cfRule type="expression" dxfId="4469" priority="3308" stopIfTrue="1">
      <formula>LEN(TRIM($AL$20))=0</formula>
    </cfRule>
  </conditionalFormatting>
  <conditionalFormatting sqref="AM20">
    <cfRule type="expression" dxfId="4468" priority="3309" stopIfTrue="1">
      <formula>LEN(TRIM($AM$20))=0</formula>
    </cfRule>
  </conditionalFormatting>
  <conditionalFormatting sqref="AN20">
    <cfRule type="expression" dxfId="4467" priority="3310" stopIfTrue="1">
      <formula>LEN(TRIM($AN$20))=0</formula>
    </cfRule>
  </conditionalFormatting>
  <conditionalFormatting sqref="AO20">
    <cfRule type="expression" dxfId="4466" priority="3311" stopIfTrue="1">
      <formula>LEN(TRIM($AO$20))=0</formula>
    </cfRule>
  </conditionalFormatting>
  <conditionalFormatting sqref="F22">
    <cfRule type="expression" dxfId="4465" priority="3312" stopIfTrue="1">
      <formula>LEN(TRIM($F$22))=0</formula>
    </cfRule>
  </conditionalFormatting>
  <conditionalFormatting sqref="G22">
    <cfRule type="expression" dxfId="4464" priority="3313" stopIfTrue="1">
      <formula>LEN(TRIM($G$22))=0</formula>
    </cfRule>
  </conditionalFormatting>
  <conditionalFormatting sqref="H22">
    <cfRule type="expression" dxfId="4463" priority="3314" stopIfTrue="1">
      <formula>LEN(TRIM($H$22))=0</formula>
    </cfRule>
  </conditionalFormatting>
  <conditionalFormatting sqref="I22">
    <cfRule type="expression" dxfId="4462" priority="3315" stopIfTrue="1">
      <formula>LEN(TRIM($I$22))=0</formula>
    </cfRule>
  </conditionalFormatting>
  <conditionalFormatting sqref="J22">
    <cfRule type="expression" dxfId="4461" priority="3316" stopIfTrue="1">
      <formula>LEN(TRIM($J$22))=0</formula>
    </cfRule>
  </conditionalFormatting>
  <conditionalFormatting sqref="K22">
    <cfRule type="expression" dxfId="4460" priority="3317" stopIfTrue="1">
      <formula>LEN(TRIM($K$22))=0</formula>
    </cfRule>
  </conditionalFormatting>
  <conditionalFormatting sqref="L22">
    <cfRule type="expression" dxfId="4459" priority="3318" stopIfTrue="1">
      <formula>LEN(TRIM($L$22))=0</formula>
    </cfRule>
  </conditionalFormatting>
  <conditionalFormatting sqref="F23">
    <cfRule type="expression" dxfId="4458" priority="3319" stopIfTrue="1">
      <formula>LEN(TRIM($F$23))=0</formula>
    </cfRule>
  </conditionalFormatting>
  <conditionalFormatting sqref="G23">
    <cfRule type="expression" dxfId="4457" priority="3320" stopIfTrue="1">
      <formula>LEN(TRIM($G$23))=0</formula>
    </cfRule>
  </conditionalFormatting>
  <conditionalFormatting sqref="H23">
    <cfRule type="expression" dxfId="4456" priority="3321" stopIfTrue="1">
      <formula>LEN(TRIM($H$23))=0</formula>
    </cfRule>
  </conditionalFormatting>
  <conditionalFormatting sqref="I23">
    <cfRule type="expression" dxfId="4455" priority="3322" stopIfTrue="1">
      <formula>LEN(TRIM($I$23))=0</formula>
    </cfRule>
  </conditionalFormatting>
  <conditionalFormatting sqref="J23">
    <cfRule type="expression" dxfId="4454" priority="3323" stopIfTrue="1">
      <formula>LEN(TRIM($J$23))=0</formula>
    </cfRule>
  </conditionalFormatting>
  <conditionalFormatting sqref="K23">
    <cfRule type="expression" dxfId="4453" priority="3324" stopIfTrue="1">
      <formula>LEN(TRIM($K$23))=0</formula>
    </cfRule>
  </conditionalFormatting>
  <conditionalFormatting sqref="L23">
    <cfRule type="expression" dxfId="4452" priority="3325" stopIfTrue="1">
      <formula>LEN(TRIM($L$23))=0</formula>
    </cfRule>
  </conditionalFormatting>
  <conditionalFormatting sqref="F24">
    <cfRule type="expression" dxfId="4451" priority="3326" stopIfTrue="1">
      <formula>LEN(TRIM($F$24))=0</formula>
    </cfRule>
  </conditionalFormatting>
  <conditionalFormatting sqref="G24">
    <cfRule type="expression" dxfId="4450" priority="3327" stopIfTrue="1">
      <formula>LEN(TRIM($G$24))=0</formula>
    </cfRule>
  </conditionalFormatting>
  <conditionalFormatting sqref="H24">
    <cfRule type="expression" dxfId="4449" priority="3328" stopIfTrue="1">
      <formula>LEN(TRIM($H$24))=0</formula>
    </cfRule>
  </conditionalFormatting>
  <conditionalFormatting sqref="I24">
    <cfRule type="expression" dxfId="4448" priority="3329" stopIfTrue="1">
      <formula>LEN(TRIM($I$24))=0</formula>
    </cfRule>
  </conditionalFormatting>
  <conditionalFormatting sqref="J24">
    <cfRule type="expression" dxfId="4447" priority="3330" stopIfTrue="1">
      <formula>LEN(TRIM($J$24))=0</formula>
    </cfRule>
  </conditionalFormatting>
  <conditionalFormatting sqref="K24">
    <cfRule type="expression" dxfId="4446" priority="3331" stopIfTrue="1">
      <formula>LEN(TRIM($K$24))=0</formula>
    </cfRule>
  </conditionalFormatting>
  <conditionalFormatting sqref="L24">
    <cfRule type="expression" dxfId="4445" priority="3332" stopIfTrue="1">
      <formula>LEN(TRIM($L$24))=0</formula>
    </cfRule>
  </conditionalFormatting>
  <conditionalFormatting sqref="F25">
    <cfRule type="expression" dxfId="4444" priority="3333" stopIfTrue="1">
      <formula>LEN(TRIM($F$25))=0</formula>
    </cfRule>
  </conditionalFormatting>
  <conditionalFormatting sqref="G25">
    <cfRule type="expression" dxfId="4443" priority="3334" stopIfTrue="1">
      <formula>LEN(TRIM($G$25))=0</formula>
    </cfRule>
  </conditionalFormatting>
  <conditionalFormatting sqref="H25">
    <cfRule type="expression" dxfId="4442" priority="3335" stopIfTrue="1">
      <formula>LEN(TRIM($H$25))=0</formula>
    </cfRule>
  </conditionalFormatting>
  <conditionalFormatting sqref="I25">
    <cfRule type="expression" dxfId="4441" priority="3336" stopIfTrue="1">
      <formula>LEN(TRIM($I$25))=0</formula>
    </cfRule>
  </conditionalFormatting>
  <conditionalFormatting sqref="J25">
    <cfRule type="expression" dxfId="4440" priority="3337" stopIfTrue="1">
      <formula>LEN(TRIM($J$25))=0</formula>
    </cfRule>
  </conditionalFormatting>
  <conditionalFormatting sqref="K25">
    <cfRule type="expression" dxfId="4439" priority="3338" stopIfTrue="1">
      <formula>LEN(TRIM($K$25))=0</formula>
    </cfRule>
  </conditionalFormatting>
  <conditionalFormatting sqref="L25">
    <cfRule type="expression" dxfId="4438" priority="3339" stopIfTrue="1">
      <formula>LEN(TRIM($L$25))=0</formula>
    </cfRule>
  </conditionalFormatting>
  <conditionalFormatting sqref="T22">
    <cfRule type="expression" dxfId="4437" priority="3340" stopIfTrue="1">
      <formula>LEN(TRIM($T$22))=0</formula>
    </cfRule>
  </conditionalFormatting>
  <conditionalFormatting sqref="U22">
    <cfRule type="expression" dxfId="4436" priority="3341" stopIfTrue="1">
      <formula>LEN(TRIM($U$22))=0</formula>
    </cfRule>
  </conditionalFormatting>
  <conditionalFormatting sqref="V22">
    <cfRule type="expression" dxfId="4435" priority="3342" stopIfTrue="1">
      <formula>LEN(TRIM($V$22))=0</formula>
    </cfRule>
  </conditionalFormatting>
  <conditionalFormatting sqref="W22">
    <cfRule type="expression" dxfId="4434" priority="3343" stopIfTrue="1">
      <formula>LEN(TRIM($W$22))=0</formula>
    </cfRule>
  </conditionalFormatting>
  <conditionalFormatting sqref="X22">
    <cfRule type="expression" dxfId="4433" priority="3344" stopIfTrue="1">
      <formula>LEN(TRIM($X$22))=0</formula>
    </cfRule>
  </conditionalFormatting>
  <conditionalFormatting sqref="Y22">
    <cfRule type="expression" dxfId="4432" priority="3345" stopIfTrue="1">
      <formula>LEN(TRIM($Y$22))=0</formula>
    </cfRule>
  </conditionalFormatting>
  <conditionalFormatting sqref="Z22">
    <cfRule type="expression" dxfId="4431" priority="3346" stopIfTrue="1">
      <formula>LEN(TRIM($Z$22))=0</formula>
    </cfRule>
  </conditionalFormatting>
  <conditionalFormatting sqref="AA22">
    <cfRule type="expression" dxfId="4430" priority="3347" stopIfTrue="1">
      <formula>LEN(TRIM($AA$22))=0</formula>
    </cfRule>
  </conditionalFormatting>
  <conditionalFormatting sqref="T23">
    <cfRule type="expression" dxfId="4429" priority="3348" stopIfTrue="1">
      <formula>LEN(TRIM($T$23))=0</formula>
    </cfRule>
  </conditionalFormatting>
  <conditionalFormatting sqref="U23">
    <cfRule type="expression" dxfId="4428" priority="3349" stopIfTrue="1">
      <formula>LEN(TRIM($U$23))=0</formula>
    </cfRule>
  </conditionalFormatting>
  <conditionalFormatting sqref="V23">
    <cfRule type="expression" dxfId="4427" priority="3350" stopIfTrue="1">
      <formula>LEN(TRIM($V$23))=0</formula>
    </cfRule>
  </conditionalFormatting>
  <conditionalFormatting sqref="W23">
    <cfRule type="expression" dxfId="4426" priority="3351" stopIfTrue="1">
      <formula>LEN(TRIM($W$23))=0</formula>
    </cfRule>
  </conditionalFormatting>
  <conditionalFormatting sqref="X23">
    <cfRule type="expression" dxfId="4425" priority="3352" stopIfTrue="1">
      <formula>LEN(TRIM($X$23))=0</formula>
    </cfRule>
  </conditionalFormatting>
  <conditionalFormatting sqref="Y23">
    <cfRule type="expression" dxfId="4424" priority="3353" stopIfTrue="1">
      <formula>LEN(TRIM($Y$23))=0</formula>
    </cfRule>
  </conditionalFormatting>
  <conditionalFormatting sqref="Z23">
    <cfRule type="expression" dxfId="4423" priority="3354" stopIfTrue="1">
      <formula>LEN(TRIM($Z$23))=0</formula>
    </cfRule>
  </conditionalFormatting>
  <conditionalFormatting sqref="AA23">
    <cfRule type="expression" dxfId="4422" priority="3355" stopIfTrue="1">
      <formula>LEN(TRIM($AA$23))=0</formula>
    </cfRule>
  </conditionalFormatting>
  <conditionalFormatting sqref="T24">
    <cfRule type="expression" dxfId="4421" priority="3356" stopIfTrue="1">
      <formula>LEN(TRIM($T$24))=0</formula>
    </cfRule>
  </conditionalFormatting>
  <conditionalFormatting sqref="U24">
    <cfRule type="expression" dxfId="4420" priority="3357" stopIfTrue="1">
      <formula>LEN(TRIM($U$24))=0</formula>
    </cfRule>
  </conditionalFormatting>
  <conditionalFormatting sqref="V24">
    <cfRule type="expression" dxfId="4419" priority="3358" stopIfTrue="1">
      <formula>LEN(TRIM($V$24))=0</formula>
    </cfRule>
  </conditionalFormatting>
  <conditionalFormatting sqref="W24">
    <cfRule type="expression" dxfId="4418" priority="3359" stopIfTrue="1">
      <formula>LEN(TRIM($W$24))=0</formula>
    </cfRule>
  </conditionalFormatting>
  <conditionalFormatting sqref="X24">
    <cfRule type="expression" dxfId="4417" priority="3360" stopIfTrue="1">
      <formula>LEN(TRIM($X$24))=0</formula>
    </cfRule>
  </conditionalFormatting>
  <conditionalFormatting sqref="Y24">
    <cfRule type="expression" dxfId="4416" priority="3361" stopIfTrue="1">
      <formula>LEN(TRIM($Y$24))=0</formula>
    </cfRule>
  </conditionalFormatting>
  <conditionalFormatting sqref="Z24">
    <cfRule type="expression" dxfId="4415" priority="3362" stopIfTrue="1">
      <formula>LEN(TRIM($Z$24))=0</formula>
    </cfRule>
  </conditionalFormatting>
  <conditionalFormatting sqref="AA24">
    <cfRule type="expression" dxfId="4414" priority="3363" stopIfTrue="1">
      <formula>LEN(TRIM($AA$24))=0</formula>
    </cfRule>
  </conditionalFormatting>
  <conditionalFormatting sqref="T25">
    <cfRule type="expression" dxfId="4413" priority="3364" stopIfTrue="1">
      <formula>LEN(TRIM($T$25))=0</formula>
    </cfRule>
  </conditionalFormatting>
  <conditionalFormatting sqref="U25">
    <cfRule type="expression" dxfId="4412" priority="3365" stopIfTrue="1">
      <formula>LEN(TRIM($U$25))=0</formula>
    </cfRule>
  </conditionalFormatting>
  <conditionalFormatting sqref="V25">
    <cfRule type="expression" dxfId="4411" priority="3366" stopIfTrue="1">
      <formula>LEN(TRIM($V$25))=0</formula>
    </cfRule>
  </conditionalFormatting>
  <conditionalFormatting sqref="W25">
    <cfRule type="expression" dxfId="4410" priority="3367" stopIfTrue="1">
      <formula>LEN(TRIM($W$25))=0</formula>
    </cfRule>
  </conditionalFormatting>
  <conditionalFormatting sqref="X25">
    <cfRule type="expression" dxfId="4409" priority="3368" stopIfTrue="1">
      <formula>LEN(TRIM($X$25))=0</formula>
    </cfRule>
  </conditionalFormatting>
  <conditionalFormatting sqref="Y25">
    <cfRule type="expression" dxfId="4408" priority="3369" stopIfTrue="1">
      <formula>LEN(TRIM($Y$25))=0</formula>
    </cfRule>
  </conditionalFormatting>
  <conditionalFormatting sqref="Z25">
    <cfRule type="expression" dxfId="4407" priority="3370" stopIfTrue="1">
      <formula>LEN(TRIM($Z$25))=0</formula>
    </cfRule>
  </conditionalFormatting>
  <conditionalFormatting sqref="AA25">
    <cfRule type="expression" dxfId="4406" priority="3371" stopIfTrue="1">
      <formula>LEN(TRIM($AA$25))=0</formula>
    </cfRule>
  </conditionalFormatting>
  <conditionalFormatting sqref="AH22">
    <cfRule type="expression" dxfId="4405" priority="3372" stopIfTrue="1">
      <formula>LEN(TRIM($AH$22))=0</formula>
    </cfRule>
  </conditionalFormatting>
  <conditionalFormatting sqref="AI22">
    <cfRule type="expression" dxfId="4404" priority="3373" stopIfTrue="1">
      <formula>LEN(TRIM($AI$22))=0</formula>
    </cfRule>
  </conditionalFormatting>
  <conditionalFormatting sqref="AJ22">
    <cfRule type="expression" dxfId="4403" priority="3374" stopIfTrue="1">
      <formula>LEN(TRIM($AJ$22))=0</formula>
    </cfRule>
  </conditionalFormatting>
  <conditionalFormatting sqref="AK22">
    <cfRule type="expression" dxfId="4402" priority="3375" stopIfTrue="1">
      <formula>LEN(TRIM($AK$22))=0</formula>
    </cfRule>
  </conditionalFormatting>
  <conditionalFormatting sqref="AL22">
    <cfRule type="expression" dxfId="4401" priority="3376" stopIfTrue="1">
      <formula>LEN(TRIM($AL$22))=0</formula>
    </cfRule>
  </conditionalFormatting>
  <conditionalFormatting sqref="AM22">
    <cfRule type="expression" dxfId="4400" priority="3377" stopIfTrue="1">
      <formula>LEN(TRIM($AM$22))=0</formula>
    </cfRule>
  </conditionalFormatting>
  <conditionalFormatting sqref="AN22">
    <cfRule type="expression" dxfId="4399" priority="3378" stopIfTrue="1">
      <formula>LEN(TRIM($AN$22))=0</formula>
    </cfRule>
  </conditionalFormatting>
  <conditionalFormatting sqref="AO22">
    <cfRule type="expression" dxfId="4398" priority="3379" stopIfTrue="1">
      <formula>LEN(TRIM($AO$22))=0</formula>
    </cfRule>
  </conditionalFormatting>
  <conditionalFormatting sqref="AH23">
    <cfRule type="expression" dxfId="4397" priority="3380" stopIfTrue="1">
      <formula>LEN(TRIM($AH$23))=0</formula>
    </cfRule>
  </conditionalFormatting>
  <conditionalFormatting sqref="AI23">
    <cfRule type="expression" dxfId="4396" priority="3381" stopIfTrue="1">
      <formula>LEN(TRIM($AI$23))=0</formula>
    </cfRule>
  </conditionalFormatting>
  <conditionalFormatting sqref="AJ23">
    <cfRule type="expression" dxfId="4395" priority="3382" stopIfTrue="1">
      <formula>LEN(TRIM($AJ$23))=0</formula>
    </cfRule>
  </conditionalFormatting>
  <conditionalFormatting sqref="AK23">
    <cfRule type="expression" dxfId="4394" priority="3383" stopIfTrue="1">
      <formula>LEN(TRIM($AK$23))=0</formula>
    </cfRule>
  </conditionalFormatting>
  <conditionalFormatting sqref="AL23">
    <cfRule type="expression" dxfId="4393" priority="3384" stopIfTrue="1">
      <formula>LEN(TRIM($AL$23))=0</formula>
    </cfRule>
  </conditionalFormatting>
  <conditionalFormatting sqref="AM23">
    <cfRule type="expression" dxfId="4392" priority="3385" stopIfTrue="1">
      <formula>LEN(TRIM($AM$23))=0</formula>
    </cfRule>
  </conditionalFormatting>
  <conditionalFormatting sqref="AN23">
    <cfRule type="expression" dxfId="4391" priority="3386" stopIfTrue="1">
      <formula>LEN(TRIM($AN$23))=0</formula>
    </cfRule>
  </conditionalFormatting>
  <conditionalFormatting sqref="AO23">
    <cfRule type="expression" dxfId="4390" priority="3387" stopIfTrue="1">
      <formula>LEN(TRIM($AO$23))=0</formula>
    </cfRule>
  </conditionalFormatting>
  <conditionalFormatting sqref="AH24">
    <cfRule type="expression" dxfId="4389" priority="3388" stopIfTrue="1">
      <formula>LEN(TRIM($AH$24))=0</formula>
    </cfRule>
  </conditionalFormatting>
  <conditionalFormatting sqref="AI24">
    <cfRule type="expression" dxfId="4388" priority="3389" stopIfTrue="1">
      <formula>LEN(TRIM($AI$24))=0</formula>
    </cfRule>
  </conditionalFormatting>
  <conditionalFormatting sqref="AJ24">
    <cfRule type="expression" dxfId="4387" priority="3390" stopIfTrue="1">
      <formula>LEN(TRIM($AJ$24))=0</formula>
    </cfRule>
  </conditionalFormatting>
  <conditionalFormatting sqref="AK24">
    <cfRule type="expression" dxfId="4386" priority="3391" stopIfTrue="1">
      <formula>LEN(TRIM($AK$24))=0</formula>
    </cfRule>
  </conditionalFormatting>
  <conditionalFormatting sqref="AL24">
    <cfRule type="expression" dxfId="4385" priority="3392" stopIfTrue="1">
      <formula>LEN(TRIM($AL$24))=0</formula>
    </cfRule>
  </conditionalFormatting>
  <conditionalFormatting sqref="AM24">
    <cfRule type="expression" dxfId="4384" priority="3393" stopIfTrue="1">
      <formula>LEN(TRIM($AM$24))=0</formula>
    </cfRule>
  </conditionalFormatting>
  <conditionalFormatting sqref="AN24">
    <cfRule type="expression" dxfId="4383" priority="3394" stopIfTrue="1">
      <formula>LEN(TRIM($AN$24))=0</formula>
    </cfRule>
  </conditionalFormatting>
  <conditionalFormatting sqref="AO24">
    <cfRule type="expression" dxfId="4382" priority="3395" stopIfTrue="1">
      <formula>LEN(TRIM($AO$24))=0</formula>
    </cfRule>
  </conditionalFormatting>
  <conditionalFormatting sqref="AH25">
    <cfRule type="expression" dxfId="4381" priority="3396" stopIfTrue="1">
      <formula>LEN(TRIM($AH$25))=0</formula>
    </cfRule>
  </conditionalFormatting>
  <conditionalFormatting sqref="AI25">
    <cfRule type="expression" dxfId="4380" priority="3397" stopIfTrue="1">
      <formula>LEN(TRIM($AI$25))=0</formula>
    </cfRule>
  </conditionalFormatting>
  <conditionalFormatting sqref="AJ25">
    <cfRule type="expression" dxfId="4379" priority="3398" stopIfTrue="1">
      <formula>LEN(TRIM($AJ$25))=0</formula>
    </cfRule>
  </conditionalFormatting>
  <conditionalFormatting sqref="AK25">
    <cfRule type="expression" dxfId="4378" priority="3399" stopIfTrue="1">
      <formula>LEN(TRIM($AK$25))=0</formula>
    </cfRule>
  </conditionalFormatting>
  <conditionalFormatting sqref="AL25">
    <cfRule type="expression" dxfId="4377" priority="3400" stopIfTrue="1">
      <formula>LEN(TRIM($AL$25))=0</formula>
    </cfRule>
  </conditionalFormatting>
  <conditionalFormatting sqref="AM25">
    <cfRule type="expression" dxfId="4376" priority="3401" stopIfTrue="1">
      <formula>LEN(TRIM($AM$25))=0</formula>
    </cfRule>
  </conditionalFormatting>
  <conditionalFormatting sqref="AN25">
    <cfRule type="expression" dxfId="4375" priority="3402" stopIfTrue="1">
      <formula>LEN(TRIM($AN$25))=0</formula>
    </cfRule>
  </conditionalFormatting>
  <conditionalFormatting sqref="AO25">
    <cfRule type="expression" dxfId="4374" priority="3403" stopIfTrue="1">
      <formula>LEN(TRIM($AO$25))=0</formula>
    </cfRule>
  </conditionalFormatting>
  <conditionalFormatting sqref="F29">
    <cfRule type="expression" dxfId="4373" priority="3404" stopIfTrue="1">
      <formula>LEN(TRIM($F$29))=0</formula>
    </cfRule>
  </conditionalFormatting>
  <conditionalFormatting sqref="G29">
    <cfRule type="expression" dxfId="4372" priority="3405" stopIfTrue="1">
      <formula>LEN(TRIM($G$29))=0</formula>
    </cfRule>
  </conditionalFormatting>
  <conditionalFormatting sqref="H29">
    <cfRule type="expression" dxfId="4371" priority="3406" stopIfTrue="1">
      <formula>LEN(TRIM($H$29))=0</formula>
    </cfRule>
  </conditionalFormatting>
  <conditionalFormatting sqref="I29">
    <cfRule type="expression" dxfId="4370" priority="3407" stopIfTrue="1">
      <formula>LEN(TRIM($I$29))=0</formula>
    </cfRule>
  </conditionalFormatting>
  <conditionalFormatting sqref="J29">
    <cfRule type="expression" dxfId="4369" priority="3408" stopIfTrue="1">
      <formula>LEN(TRIM($J$29))=0</formula>
    </cfRule>
  </conditionalFormatting>
  <conditionalFormatting sqref="K29">
    <cfRule type="expression" dxfId="4368" priority="3409" stopIfTrue="1">
      <formula>LEN(TRIM($K$29))=0</formula>
    </cfRule>
  </conditionalFormatting>
  <conditionalFormatting sqref="L29">
    <cfRule type="expression" dxfId="4367" priority="3410" stopIfTrue="1">
      <formula>LEN(TRIM($L$29))=0</formula>
    </cfRule>
  </conditionalFormatting>
  <conditionalFormatting sqref="T29">
    <cfRule type="expression" dxfId="4366" priority="3411" stopIfTrue="1">
      <formula>LEN(TRIM($T$29))=0</formula>
    </cfRule>
  </conditionalFormatting>
  <conditionalFormatting sqref="U29">
    <cfRule type="expression" dxfId="4365" priority="3412" stopIfTrue="1">
      <formula>LEN(TRIM($U$29))=0</formula>
    </cfRule>
  </conditionalFormatting>
  <conditionalFormatting sqref="V29">
    <cfRule type="expression" dxfId="4364" priority="3413" stopIfTrue="1">
      <formula>LEN(TRIM($V$29))=0</formula>
    </cfRule>
  </conditionalFormatting>
  <conditionalFormatting sqref="W29">
    <cfRule type="expression" dxfId="4363" priority="3414" stopIfTrue="1">
      <formula>LEN(TRIM($W$29))=0</formula>
    </cfRule>
  </conditionalFormatting>
  <conditionalFormatting sqref="X29">
    <cfRule type="expression" dxfId="4362" priority="3415" stopIfTrue="1">
      <formula>LEN(TRIM($X$29))=0</formula>
    </cfRule>
  </conditionalFormatting>
  <conditionalFormatting sqref="Y29">
    <cfRule type="expression" dxfId="4361" priority="3416" stopIfTrue="1">
      <formula>LEN(TRIM($Y$29))=0</formula>
    </cfRule>
  </conditionalFormatting>
  <conditionalFormatting sqref="Z29">
    <cfRule type="expression" dxfId="4360" priority="3417" stopIfTrue="1">
      <formula>LEN(TRIM($Z$29))=0</formula>
    </cfRule>
  </conditionalFormatting>
  <conditionalFormatting sqref="AA29">
    <cfRule type="expression" dxfId="4359" priority="3418" stopIfTrue="1">
      <formula>LEN(TRIM($AA$29))=0</formula>
    </cfRule>
  </conditionalFormatting>
  <conditionalFormatting sqref="AH29">
    <cfRule type="expression" dxfId="4358" priority="3419" stopIfTrue="1">
      <formula>LEN(TRIM($AH$29))=0</formula>
    </cfRule>
  </conditionalFormatting>
  <conditionalFormatting sqref="AI29">
    <cfRule type="expression" dxfId="4357" priority="3420" stopIfTrue="1">
      <formula>LEN(TRIM($AI$29))=0</formula>
    </cfRule>
  </conditionalFormatting>
  <conditionalFormatting sqref="AJ29">
    <cfRule type="expression" dxfId="4356" priority="3421" stopIfTrue="1">
      <formula>LEN(TRIM($AJ$29))=0</formula>
    </cfRule>
  </conditionalFormatting>
  <conditionalFormatting sqref="AK29">
    <cfRule type="expression" dxfId="4355" priority="3422" stopIfTrue="1">
      <formula>LEN(TRIM($AK$29))=0</formula>
    </cfRule>
  </conditionalFormatting>
  <conditionalFormatting sqref="AL29">
    <cfRule type="expression" dxfId="4354" priority="3423" stopIfTrue="1">
      <formula>LEN(TRIM($AL$29))=0</formula>
    </cfRule>
  </conditionalFormatting>
  <conditionalFormatting sqref="AM29">
    <cfRule type="expression" dxfId="4353" priority="3424" stopIfTrue="1">
      <formula>LEN(TRIM($AM$29))=0</formula>
    </cfRule>
  </conditionalFormatting>
  <conditionalFormatting sqref="AN29">
    <cfRule type="expression" dxfId="4352" priority="3425" stopIfTrue="1">
      <formula>LEN(TRIM($AN$29))=0</formula>
    </cfRule>
  </conditionalFormatting>
  <conditionalFormatting sqref="AO29">
    <cfRule type="expression" dxfId="4351" priority="3426" stopIfTrue="1">
      <formula>LEN(TRIM($AO$29))=0</formula>
    </cfRule>
  </conditionalFormatting>
  <conditionalFormatting sqref="F31">
    <cfRule type="expression" dxfId="4350" priority="3427" stopIfTrue="1">
      <formula>LEN(TRIM($F$31))=0</formula>
    </cfRule>
  </conditionalFormatting>
  <conditionalFormatting sqref="G31">
    <cfRule type="expression" dxfId="4349" priority="3428" stopIfTrue="1">
      <formula>LEN(TRIM($G$31))=0</formula>
    </cfRule>
  </conditionalFormatting>
  <conditionalFormatting sqref="H31">
    <cfRule type="expression" dxfId="4348" priority="3429" stopIfTrue="1">
      <formula>LEN(TRIM($H$31))=0</formula>
    </cfRule>
  </conditionalFormatting>
  <conditionalFormatting sqref="I31">
    <cfRule type="expression" dxfId="4347" priority="3430" stopIfTrue="1">
      <formula>LEN(TRIM($I$31))=0</formula>
    </cfRule>
  </conditionalFormatting>
  <conditionalFormatting sqref="J31">
    <cfRule type="expression" dxfId="4346" priority="3431" stopIfTrue="1">
      <formula>LEN(TRIM($J$31))=0</formula>
    </cfRule>
  </conditionalFormatting>
  <conditionalFormatting sqref="K31">
    <cfRule type="expression" dxfId="4345" priority="3432" stopIfTrue="1">
      <formula>LEN(TRIM($K$31))=0</formula>
    </cfRule>
  </conditionalFormatting>
  <conditionalFormatting sqref="L31">
    <cfRule type="expression" dxfId="4344" priority="3433" stopIfTrue="1">
      <formula>LEN(TRIM($L$31))=0</formula>
    </cfRule>
  </conditionalFormatting>
  <conditionalFormatting sqref="F32">
    <cfRule type="expression" dxfId="4343" priority="3434" stopIfTrue="1">
      <formula>LEN(TRIM($F$32))=0</formula>
    </cfRule>
  </conditionalFormatting>
  <conditionalFormatting sqref="G32">
    <cfRule type="expression" dxfId="4342" priority="3435" stopIfTrue="1">
      <formula>LEN(TRIM($G$32))=0</formula>
    </cfRule>
  </conditionalFormatting>
  <conditionalFormatting sqref="H32">
    <cfRule type="expression" dxfId="4341" priority="3436" stopIfTrue="1">
      <formula>LEN(TRIM($H$32))=0</formula>
    </cfRule>
  </conditionalFormatting>
  <conditionalFormatting sqref="I32">
    <cfRule type="expression" dxfId="4340" priority="3437" stopIfTrue="1">
      <formula>LEN(TRIM($I$32))=0</formula>
    </cfRule>
  </conditionalFormatting>
  <conditionalFormatting sqref="J32">
    <cfRule type="expression" dxfId="4339" priority="3438" stopIfTrue="1">
      <formula>LEN(TRIM($J$32))=0</formula>
    </cfRule>
  </conditionalFormatting>
  <conditionalFormatting sqref="K32">
    <cfRule type="expression" dxfId="4338" priority="3439" stopIfTrue="1">
      <formula>LEN(TRIM($K$32))=0</formula>
    </cfRule>
  </conditionalFormatting>
  <conditionalFormatting sqref="L32">
    <cfRule type="expression" dxfId="4337" priority="3440" stopIfTrue="1">
      <formula>LEN(TRIM($L$32))=0</formula>
    </cfRule>
  </conditionalFormatting>
  <conditionalFormatting sqref="F33">
    <cfRule type="expression" dxfId="4336" priority="3441" stopIfTrue="1">
      <formula>LEN(TRIM($F$33))=0</formula>
    </cfRule>
  </conditionalFormatting>
  <conditionalFormatting sqref="G33">
    <cfRule type="expression" dxfId="4335" priority="3442" stopIfTrue="1">
      <formula>LEN(TRIM($G$33))=0</formula>
    </cfRule>
  </conditionalFormatting>
  <conditionalFormatting sqref="H33">
    <cfRule type="expression" dxfId="4334" priority="3443" stopIfTrue="1">
      <formula>LEN(TRIM($H$33))=0</formula>
    </cfRule>
  </conditionalFormatting>
  <conditionalFormatting sqref="I33">
    <cfRule type="expression" dxfId="4333" priority="3444" stopIfTrue="1">
      <formula>LEN(TRIM($I$33))=0</formula>
    </cfRule>
  </conditionalFormatting>
  <conditionalFormatting sqref="J33">
    <cfRule type="expression" dxfId="4332" priority="3445" stopIfTrue="1">
      <formula>LEN(TRIM($J$33))=0</formula>
    </cfRule>
  </conditionalFormatting>
  <conditionalFormatting sqref="K33">
    <cfRule type="expression" dxfId="4331" priority="3446" stopIfTrue="1">
      <formula>LEN(TRIM($K$33))=0</formula>
    </cfRule>
  </conditionalFormatting>
  <conditionalFormatting sqref="L33">
    <cfRule type="expression" dxfId="4330" priority="3447" stopIfTrue="1">
      <formula>LEN(TRIM($L$33))=0</formula>
    </cfRule>
  </conditionalFormatting>
  <conditionalFormatting sqref="F34">
    <cfRule type="expression" dxfId="4329" priority="3448" stopIfTrue="1">
      <formula>LEN(TRIM($F$34))=0</formula>
    </cfRule>
  </conditionalFormatting>
  <conditionalFormatting sqref="G34">
    <cfRule type="expression" dxfId="4328" priority="3449" stopIfTrue="1">
      <formula>LEN(TRIM($G$34))=0</formula>
    </cfRule>
  </conditionalFormatting>
  <conditionalFormatting sqref="H34">
    <cfRule type="expression" dxfId="4327" priority="3450" stopIfTrue="1">
      <formula>LEN(TRIM($H$34))=0</formula>
    </cfRule>
  </conditionalFormatting>
  <conditionalFormatting sqref="I34">
    <cfRule type="expression" dxfId="4326" priority="3451" stopIfTrue="1">
      <formula>LEN(TRIM($I$34))=0</formula>
    </cfRule>
  </conditionalFormatting>
  <conditionalFormatting sqref="J34">
    <cfRule type="expression" dxfId="4325" priority="3452" stopIfTrue="1">
      <formula>LEN(TRIM($J$34))=0</formula>
    </cfRule>
  </conditionalFormatting>
  <conditionalFormatting sqref="K34">
    <cfRule type="expression" dxfId="4324" priority="3453" stopIfTrue="1">
      <formula>LEN(TRIM($K$34))=0</formula>
    </cfRule>
  </conditionalFormatting>
  <conditionalFormatting sqref="L34">
    <cfRule type="expression" dxfId="4323" priority="3454" stopIfTrue="1">
      <formula>LEN(TRIM($L$34))=0</formula>
    </cfRule>
  </conditionalFormatting>
  <conditionalFormatting sqref="AH31">
    <cfRule type="expression" dxfId="4322" priority="3455" stopIfTrue="1">
      <formula>LEN(TRIM($AH$31))=0</formula>
    </cfRule>
  </conditionalFormatting>
  <conditionalFormatting sqref="AI31">
    <cfRule type="expression" dxfId="4321" priority="3456" stopIfTrue="1">
      <formula>LEN(TRIM($AI$31))=0</formula>
    </cfRule>
  </conditionalFormatting>
  <conditionalFormatting sqref="AJ31">
    <cfRule type="expression" dxfId="4320" priority="3457" stopIfTrue="1">
      <formula>LEN(TRIM($AJ$31))=0</formula>
    </cfRule>
  </conditionalFormatting>
  <conditionalFormatting sqref="AK31">
    <cfRule type="expression" dxfId="4319" priority="3458" stopIfTrue="1">
      <formula>LEN(TRIM($AK$31))=0</formula>
    </cfRule>
  </conditionalFormatting>
  <conditionalFormatting sqref="AL31">
    <cfRule type="expression" dxfId="4318" priority="3459" stopIfTrue="1">
      <formula>LEN(TRIM($AL$31))=0</formula>
    </cfRule>
  </conditionalFormatting>
  <conditionalFormatting sqref="AM31">
    <cfRule type="expression" dxfId="4317" priority="3460" stopIfTrue="1">
      <formula>LEN(TRIM($AM$31))=0</formula>
    </cfRule>
  </conditionalFormatting>
  <conditionalFormatting sqref="AN31">
    <cfRule type="expression" dxfId="4316" priority="3461" stopIfTrue="1">
      <formula>LEN(TRIM($AN$31))=0</formula>
    </cfRule>
  </conditionalFormatting>
  <conditionalFormatting sqref="AO31">
    <cfRule type="expression" dxfId="4315" priority="3462" stopIfTrue="1">
      <formula>LEN(TRIM($AO$31))=0</formula>
    </cfRule>
  </conditionalFormatting>
  <conditionalFormatting sqref="AH32">
    <cfRule type="expression" dxfId="4314" priority="3463" stopIfTrue="1">
      <formula>LEN(TRIM($AH$32))=0</formula>
    </cfRule>
  </conditionalFormatting>
  <conditionalFormatting sqref="AI32">
    <cfRule type="expression" dxfId="4313" priority="3464" stopIfTrue="1">
      <formula>LEN(TRIM($AI$32))=0</formula>
    </cfRule>
  </conditionalFormatting>
  <conditionalFormatting sqref="AJ32">
    <cfRule type="expression" dxfId="4312" priority="3465" stopIfTrue="1">
      <formula>LEN(TRIM($AJ$32))=0</formula>
    </cfRule>
  </conditionalFormatting>
  <conditionalFormatting sqref="AK32">
    <cfRule type="expression" dxfId="4311" priority="3466" stopIfTrue="1">
      <formula>LEN(TRIM($AK$32))=0</formula>
    </cfRule>
  </conditionalFormatting>
  <conditionalFormatting sqref="AL32">
    <cfRule type="expression" dxfId="4310" priority="3467" stopIfTrue="1">
      <formula>LEN(TRIM($AL$32))=0</formula>
    </cfRule>
  </conditionalFormatting>
  <conditionalFormatting sqref="AM32">
    <cfRule type="expression" dxfId="4309" priority="3468" stopIfTrue="1">
      <formula>LEN(TRIM($AM$32))=0</formula>
    </cfRule>
  </conditionalFormatting>
  <conditionalFormatting sqref="AN32">
    <cfRule type="expression" dxfId="4308" priority="3469" stopIfTrue="1">
      <formula>LEN(TRIM($AN$32))=0</formula>
    </cfRule>
  </conditionalFormatting>
  <conditionalFormatting sqref="AO32">
    <cfRule type="expression" dxfId="4307" priority="3470" stopIfTrue="1">
      <formula>LEN(TRIM($AO$32))=0</formula>
    </cfRule>
  </conditionalFormatting>
  <conditionalFormatting sqref="AH33">
    <cfRule type="expression" dxfId="4306" priority="3471" stopIfTrue="1">
      <formula>LEN(TRIM($AH$33))=0</formula>
    </cfRule>
  </conditionalFormatting>
  <conditionalFormatting sqref="AI33">
    <cfRule type="expression" dxfId="4305" priority="3472" stopIfTrue="1">
      <formula>LEN(TRIM($AI$33))=0</formula>
    </cfRule>
  </conditionalFormatting>
  <conditionalFormatting sqref="AJ33">
    <cfRule type="expression" dxfId="4304" priority="3473" stopIfTrue="1">
      <formula>LEN(TRIM($AJ$33))=0</formula>
    </cfRule>
  </conditionalFormatting>
  <conditionalFormatting sqref="AK33">
    <cfRule type="expression" dxfId="4303" priority="3474" stopIfTrue="1">
      <formula>LEN(TRIM($AK$33))=0</formula>
    </cfRule>
  </conditionalFormatting>
  <conditionalFormatting sqref="AL33">
    <cfRule type="expression" dxfId="4302" priority="3475" stopIfTrue="1">
      <formula>LEN(TRIM($AL$33))=0</formula>
    </cfRule>
  </conditionalFormatting>
  <conditionalFormatting sqref="AM33">
    <cfRule type="expression" dxfId="4301" priority="3476" stopIfTrue="1">
      <formula>LEN(TRIM($AM$33))=0</formula>
    </cfRule>
  </conditionalFormatting>
  <conditionalFormatting sqref="AN33">
    <cfRule type="expression" dxfId="4300" priority="3477" stopIfTrue="1">
      <formula>LEN(TRIM($AN$33))=0</formula>
    </cfRule>
  </conditionalFormatting>
  <conditionalFormatting sqref="AO33">
    <cfRule type="expression" dxfId="4299" priority="3478" stopIfTrue="1">
      <formula>LEN(TRIM($AO$33))=0</formula>
    </cfRule>
  </conditionalFormatting>
  <conditionalFormatting sqref="AH34">
    <cfRule type="expression" dxfId="4298" priority="3479" stopIfTrue="1">
      <formula>LEN(TRIM($AH$34))=0</formula>
    </cfRule>
  </conditionalFormatting>
  <conditionalFormatting sqref="AI34">
    <cfRule type="expression" dxfId="4297" priority="3480" stopIfTrue="1">
      <formula>LEN(TRIM($AI$34))=0</formula>
    </cfRule>
  </conditionalFormatting>
  <conditionalFormatting sqref="AJ34">
    <cfRule type="expression" dxfId="4296" priority="3481" stopIfTrue="1">
      <formula>LEN(TRIM($AJ$34))=0</formula>
    </cfRule>
  </conditionalFormatting>
  <conditionalFormatting sqref="AK34">
    <cfRule type="expression" dxfId="4295" priority="3482" stopIfTrue="1">
      <formula>LEN(TRIM($AK$34))=0</formula>
    </cfRule>
  </conditionalFormatting>
  <conditionalFormatting sqref="AL34">
    <cfRule type="expression" dxfId="4294" priority="3483" stopIfTrue="1">
      <formula>LEN(TRIM($AL$34))=0</formula>
    </cfRule>
  </conditionalFormatting>
  <conditionalFormatting sqref="AM34">
    <cfRule type="expression" dxfId="4293" priority="3484" stopIfTrue="1">
      <formula>LEN(TRIM($AM$34))=0</formula>
    </cfRule>
  </conditionalFormatting>
  <conditionalFormatting sqref="AN34">
    <cfRule type="expression" dxfId="4292" priority="3485" stopIfTrue="1">
      <formula>LEN(TRIM($AN$34))=0</formula>
    </cfRule>
  </conditionalFormatting>
  <conditionalFormatting sqref="AO34">
    <cfRule type="expression" dxfId="4291" priority="3486" stopIfTrue="1">
      <formula>LEN(TRIM($AO$34))=0</formula>
    </cfRule>
  </conditionalFormatting>
  <conditionalFormatting sqref="T31">
    <cfRule type="expression" dxfId="4290" priority="3487" stopIfTrue="1">
      <formula>LEN(TRIM($T$31))=0</formula>
    </cfRule>
  </conditionalFormatting>
  <conditionalFormatting sqref="U31">
    <cfRule type="expression" dxfId="4289" priority="3488" stopIfTrue="1">
      <formula>LEN(TRIM($U$31))=0</formula>
    </cfRule>
  </conditionalFormatting>
  <conditionalFormatting sqref="V31">
    <cfRule type="expression" dxfId="4288" priority="3489" stopIfTrue="1">
      <formula>LEN(TRIM($V$31))=0</formula>
    </cfRule>
  </conditionalFormatting>
  <conditionalFormatting sqref="W31">
    <cfRule type="expression" dxfId="4287" priority="3490" stopIfTrue="1">
      <formula>LEN(TRIM($W$31))=0</formula>
    </cfRule>
  </conditionalFormatting>
  <conditionalFormatting sqref="X31">
    <cfRule type="expression" dxfId="4286" priority="3491" stopIfTrue="1">
      <formula>LEN(TRIM($X$31))=0</formula>
    </cfRule>
  </conditionalFormatting>
  <conditionalFormatting sqref="Y31">
    <cfRule type="expression" dxfId="4285" priority="3492" stopIfTrue="1">
      <formula>LEN(TRIM($Y$31))=0</formula>
    </cfRule>
  </conditionalFormatting>
  <conditionalFormatting sqref="Z31">
    <cfRule type="expression" dxfId="4284" priority="3493" stopIfTrue="1">
      <formula>LEN(TRIM($Z$31))=0</formula>
    </cfRule>
  </conditionalFormatting>
  <conditionalFormatting sqref="AA31">
    <cfRule type="expression" dxfId="4283" priority="3494" stopIfTrue="1">
      <formula>LEN(TRIM($AA$31))=0</formula>
    </cfRule>
  </conditionalFormatting>
  <conditionalFormatting sqref="T32">
    <cfRule type="expression" dxfId="4282" priority="3495" stopIfTrue="1">
      <formula>LEN(TRIM($T$32))=0</formula>
    </cfRule>
  </conditionalFormatting>
  <conditionalFormatting sqref="U32">
    <cfRule type="expression" dxfId="4281" priority="3496" stopIfTrue="1">
      <formula>LEN(TRIM($U$32))=0</formula>
    </cfRule>
  </conditionalFormatting>
  <conditionalFormatting sqref="V32">
    <cfRule type="expression" dxfId="4280" priority="3497" stopIfTrue="1">
      <formula>LEN(TRIM($V$32))=0</formula>
    </cfRule>
  </conditionalFormatting>
  <conditionalFormatting sqref="W32">
    <cfRule type="expression" dxfId="4279" priority="3498" stopIfTrue="1">
      <formula>LEN(TRIM($W$32))=0</formula>
    </cfRule>
  </conditionalFormatting>
  <conditionalFormatting sqref="X32">
    <cfRule type="expression" dxfId="4278" priority="3499" stopIfTrue="1">
      <formula>LEN(TRIM($X$32))=0</formula>
    </cfRule>
  </conditionalFormatting>
  <conditionalFormatting sqref="Y32">
    <cfRule type="expression" dxfId="4277" priority="3500" stopIfTrue="1">
      <formula>LEN(TRIM($Y$32))=0</formula>
    </cfRule>
  </conditionalFormatting>
  <conditionalFormatting sqref="Z32">
    <cfRule type="expression" dxfId="4276" priority="3501" stopIfTrue="1">
      <formula>LEN(TRIM($Z$32))=0</formula>
    </cfRule>
  </conditionalFormatting>
  <conditionalFormatting sqref="AA32">
    <cfRule type="expression" dxfId="4275" priority="3502" stopIfTrue="1">
      <formula>LEN(TRIM($AA$32))=0</formula>
    </cfRule>
  </conditionalFormatting>
  <conditionalFormatting sqref="T33">
    <cfRule type="expression" dxfId="4274" priority="3503" stopIfTrue="1">
      <formula>LEN(TRIM($T$33))=0</formula>
    </cfRule>
  </conditionalFormatting>
  <conditionalFormatting sqref="U33">
    <cfRule type="expression" dxfId="4273" priority="3504" stopIfTrue="1">
      <formula>LEN(TRIM($U$33))=0</formula>
    </cfRule>
  </conditionalFormatting>
  <conditionalFormatting sqref="V33">
    <cfRule type="expression" dxfId="4272" priority="3505" stopIfTrue="1">
      <formula>LEN(TRIM($V$33))=0</formula>
    </cfRule>
  </conditionalFormatting>
  <conditionalFormatting sqref="W33">
    <cfRule type="expression" dxfId="4271" priority="3506" stopIfTrue="1">
      <formula>LEN(TRIM($W$33))=0</formula>
    </cfRule>
  </conditionalFormatting>
  <conditionalFormatting sqref="X33">
    <cfRule type="expression" dxfId="4270" priority="3507" stopIfTrue="1">
      <formula>LEN(TRIM($X$33))=0</formula>
    </cfRule>
  </conditionalFormatting>
  <conditionalFormatting sqref="Y33">
    <cfRule type="expression" dxfId="4269" priority="3508" stopIfTrue="1">
      <formula>LEN(TRIM($Y$33))=0</formula>
    </cfRule>
  </conditionalFormatting>
  <conditionalFormatting sqref="Z33">
    <cfRule type="expression" dxfId="4268" priority="3509" stopIfTrue="1">
      <formula>LEN(TRIM($Z$33))=0</formula>
    </cfRule>
  </conditionalFormatting>
  <conditionalFormatting sqref="AA33">
    <cfRule type="expression" dxfId="4267" priority="3510" stopIfTrue="1">
      <formula>LEN(TRIM($AA$33))=0</formula>
    </cfRule>
  </conditionalFormatting>
  <conditionalFormatting sqref="T34">
    <cfRule type="expression" dxfId="4266" priority="3511" stopIfTrue="1">
      <formula>LEN(TRIM($T$34))=0</formula>
    </cfRule>
  </conditionalFormatting>
  <conditionalFormatting sqref="U34">
    <cfRule type="expression" dxfId="4265" priority="3512" stopIfTrue="1">
      <formula>LEN(TRIM($U$34))=0</formula>
    </cfRule>
  </conditionalFormatting>
  <conditionalFormatting sqref="V34">
    <cfRule type="expression" dxfId="4264" priority="3513" stopIfTrue="1">
      <formula>LEN(TRIM($V$34))=0</formula>
    </cfRule>
  </conditionalFormatting>
  <conditionalFormatting sqref="W34">
    <cfRule type="expression" dxfId="4263" priority="3514" stopIfTrue="1">
      <formula>LEN(TRIM($W$34))=0</formula>
    </cfRule>
  </conditionalFormatting>
  <conditionalFormatting sqref="X34">
    <cfRule type="expression" dxfId="4262" priority="3515" stopIfTrue="1">
      <formula>LEN(TRIM($X$34))=0</formula>
    </cfRule>
  </conditionalFormatting>
  <conditionalFormatting sqref="Y34">
    <cfRule type="expression" dxfId="4261" priority="3516" stopIfTrue="1">
      <formula>LEN(TRIM($Y$34))=0</formula>
    </cfRule>
  </conditionalFormatting>
  <conditionalFormatting sqref="Z34">
    <cfRule type="expression" dxfId="4260" priority="3517" stopIfTrue="1">
      <formula>LEN(TRIM($Z$34))=0</formula>
    </cfRule>
  </conditionalFormatting>
  <conditionalFormatting sqref="AA34">
    <cfRule type="expression" dxfId="4259" priority="3518" stopIfTrue="1">
      <formula>LEN(TRIM($AA$34))=0</formula>
    </cfRule>
  </conditionalFormatting>
  <conditionalFormatting sqref="T35">
    <cfRule type="expression" dxfId="4258" priority="3519" stopIfTrue="1">
      <formula>LEN(TRIM($T$35))=0</formula>
    </cfRule>
  </conditionalFormatting>
  <conditionalFormatting sqref="U35">
    <cfRule type="expression" dxfId="4257" priority="3520" stopIfTrue="1">
      <formula>LEN(TRIM($U$35))=0</formula>
    </cfRule>
  </conditionalFormatting>
  <conditionalFormatting sqref="V35">
    <cfRule type="expression" dxfId="4256" priority="3521" stopIfTrue="1">
      <formula>LEN(TRIM($V$35))=0</formula>
    </cfRule>
  </conditionalFormatting>
  <conditionalFormatting sqref="W35">
    <cfRule type="expression" dxfId="4255" priority="3522" stopIfTrue="1">
      <formula>LEN(TRIM($W$35))=0</formula>
    </cfRule>
  </conditionalFormatting>
  <conditionalFormatting sqref="X35">
    <cfRule type="expression" dxfId="4254" priority="3523" stopIfTrue="1">
      <formula>LEN(TRIM($X$35))=0</formula>
    </cfRule>
  </conditionalFormatting>
  <conditionalFormatting sqref="Y35">
    <cfRule type="expression" dxfId="4253" priority="3524" stopIfTrue="1">
      <formula>LEN(TRIM($Y$35))=0</formula>
    </cfRule>
  </conditionalFormatting>
  <conditionalFormatting sqref="Z35">
    <cfRule type="expression" dxfId="4252" priority="3525" stopIfTrue="1">
      <formula>LEN(TRIM($Z$35))=0</formula>
    </cfRule>
  </conditionalFormatting>
  <conditionalFormatting sqref="AA35">
    <cfRule type="expression" dxfId="4251" priority="3526" stopIfTrue="1">
      <formula>LEN(TRIM($AA$35))=0</formula>
    </cfRule>
  </conditionalFormatting>
  <conditionalFormatting sqref="F37">
    <cfRule type="expression" dxfId="4250" priority="3527" stopIfTrue="1">
      <formula>LEN(TRIM($F$37))=0</formula>
    </cfRule>
  </conditionalFormatting>
  <conditionalFormatting sqref="G37">
    <cfRule type="expression" dxfId="4249" priority="3528" stopIfTrue="1">
      <formula>LEN(TRIM($G$37))=0</formula>
    </cfRule>
  </conditionalFormatting>
  <conditionalFormatting sqref="H37">
    <cfRule type="expression" dxfId="4248" priority="3529" stopIfTrue="1">
      <formula>LEN(TRIM($H$37))=0</formula>
    </cfRule>
  </conditionalFormatting>
  <conditionalFormatting sqref="I37">
    <cfRule type="expression" dxfId="4247" priority="3530" stopIfTrue="1">
      <formula>LEN(TRIM($I$37))=0</formula>
    </cfRule>
  </conditionalFormatting>
  <conditionalFormatting sqref="J37">
    <cfRule type="expression" dxfId="4246" priority="3531" stopIfTrue="1">
      <formula>LEN(TRIM($J$37))=0</formula>
    </cfRule>
  </conditionalFormatting>
  <conditionalFormatting sqref="K37">
    <cfRule type="expression" dxfId="4245" priority="3532" stopIfTrue="1">
      <formula>LEN(TRIM($K$37))=0</formula>
    </cfRule>
  </conditionalFormatting>
  <conditionalFormatting sqref="L37">
    <cfRule type="expression" dxfId="4244" priority="3533" stopIfTrue="1">
      <formula>LEN(TRIM($L$37))=0</formula>
    </cfRule>
  </conditionalFormatting>
  <conditionalFormatting sqref="F38">
    <cfRule type="expression" dxfId="4243" priority="3534" stopIfTrue="1">
      <formula>LEN(TRIM($F$38))=0</formula>
    </cfRule>
  </conditionalFormatting>
  <conditionalFormatting sqref="G38">
    <cfRule type="expression" dxfId="4242" priority="3535" stopIfTrue="1">
      <formula>LEN(TRIM($G$38))=0</formula>
    </cfRule>
  </conditionalFormatting>
  <conditionalFormatting sqref="H38">
    <cfRule type="expression" dxfId="4241" priority="3536" stopIfTrue="1">
      <formula>LEN(TRIM($H$38))=0</formula>
    </cfRule>
  </conditionalFormatting>
  <conditionalFormatting sqref="I38">
    <cfRule type="expression" dxfId="4240" priority="3537" stopIfTrue="1">
      <formula>LEN(TRIM($I$38))=0</formula>
    </cfRule>
  </conditionalFormatting>
  <conditionalFormatting sqref="J38">
    <cfRule type="expression" dxfId="4239" priority="3538" stopIfTrue="1">
      <formula>LEN(TRIM($J$38))=0</formula>
    </cfRule>
  </conditionalFormatting>
  <conditionalFormatting sqref="K38">
    <cfRule type="expression" dxfId="4238" priority="3539" stopIfTrue="1">
      <formula>LEN(TRIM($K$38))=0</formula>
    </cfRule>
  </conditionalFormatting>
  <conditionalFormatting sqref="L38">
    <cfRule type="expression" dxfId="4237" priority="3540" stopIfTrue="1">
      <formula>LEN(TRIM($L$38))=0</formula>
    </cfRule>
  </conditionalFormatting>
  <conditionalFormatting sqref="T37">
    <cfRule type="expression" dxfId="4236" priority="3541" stopIfTrue="1">
      <formula>LEN(TRIM($T$37))=0</formula>
    </cfRule>
  </conditionalFormatting>
  <conditionalFormatting sqref="U37">
    <cfRule type="expression" dxfId="4235" priority="3542" stopIfTrue="1">
      <formula>LEN(TRIM($U$37))=0</formula>
    </cfRule>
  </conditionalFormatting>
  <conditionalFormatting sqref="V37">
    <cfRule type="expression" dxfId="4234" priority="3543" stopIfTrue="1">
      <formula>LEN(TRIM($V$37))=0</formula>
    </cfRule>
  </conditionalFormatting>
  <conditionalFormatting sqref="W37">
    <cfRule type="expression" dxfId="4233" priority="3544" stopIfTrue="1">
      <formula>LEN(TRIM($W$37))=0</formula>
    </cfRule>
  </conditionalFormatting>
  <conditionalFormatting sqref="X37">
    <cfRule type="expression" dxfId="4232" priority="3545" stopIfTrue="1">
      <formula>LEN(TRIM($X$37))=0</formula>
    </cfRule>
  </conditionalFormatting>
  <conditionalFormatting sqref="Y37">
    <cfRule type="expression" dxfId="4231" priority="3546" stopIfTrue="1">
      <formula>LEN(TRIM($Y$37))=0</formula>
    </cfRule>
  </conditionalFormatting>
  <conditionalFormatting sqref="Z37">
    <cfRule type="expression" dxfId="4230" priority="3547" stopIfTrue="1">
      <formula>LEN(TRIM($Z$37))=0</formula>
    </cfRule>
  </conditionalFormatting>
  <conditionalFormatting sqref="AA37">
    <cfRule type="expression" dxfId="4229" priority="3548" stopIfTrue="1">
      <formula>LEN(TRIM($AA$37))=0</formula>
    </cfRule>
  </conditionalFormatting>
  <conditionalFormatting sqref="T38">
    <cfRule type="expression" dxfId="4228" priority="3549" stopIfTrue="1">
      <formula>LEN(TRIM($T$38))=0</formula>
    </cfRule>
  </conditionalFormatting>
  <conditionalFormatting sqref="U38">
    <cfRule type="expression" dxfId="4227" priority="3550" stopIfTrue="1">
      <formula>LEN(TRIM($U$38))=0</formula>
    </cfRule>
  </conditionalFormatting>
  <conditionalFormatting sqref="V38">
    <cfRule type="expression" dxfId="4226" priority="3551" stopIfTrue="1">
      <formula>LEN(TRIM($V$38))=0</formula>
    </cfRule>
  </conditionalFormatting>
  <conditionalFormatting sqref="W38">
    <cfRule type="expression" dxfId="4225" priority="3552" stopIfTrue="1">
      <formula>LEN(TRIM($W$38))=0</formula>
    </cfRule>
  </conditionalFormatting>
  <conditionalFormatting sqref="X38">
    <cfRule type="expression" dxfId="4224" priority="3553" stopIfTrue="1">
      <formula>LEN(TRIM($X$38))=0</formula>
    </cfRule>
  </conditionalFormatting>
  <conditionalFormatting sqref="Y38">
    <cfRule type="expression" dxfId="4223" priority="3554" stopIfTrue="1">
      <formula>LEN(TRIM($Y$38))=0</formula>
    </cfRule>
  </conditionalFormatting>
  <conditionalFormatting sqref="Z38">
    <cfRule type="expression" dxfId="4222" priority="3555" stopIfTrue="1">
      <formula>LEN(TRIM($Z$38))=0</formula>
    </cfRule>
  </conditionalFormatting>
  <conditionalFormatting sqref="AA38">
    <cfRule type="expression" dxfId="4221" priority="3556" stopIfTrue="1">
      <formula>LEN(TRIM($AA$38))=0</formula>
    </cfRule>
  </conditionalFormatting>
  <conditionalFormatting sqref="AH37">
    <cfRule type="expression" dxfId="4220" priority="3557" stopIfTrue="1">
      <formula>LEN(TRIM($AH$37))=0</formula>
    </cfRule>
  </conditionalFormatting>
  <conditionalFormatting sqref="AI37">
    <cfRule type="expression" dxfId="4219" priority="3558" stopIfTrue="1">
      <formula>LEN(TRIM($AI$37))=0</formula>
    </cfRule>
  </conditionalFormatting>
  <conditionalFormatting sqref="AJ37">
    <cfRule type="expression" dxfId="4218" priority="3559" stopIfTrue="1">
      <formula>LEN(TRIM($AJ$37))=0</formula>
    </cfRule>
  </conditionalFormatting>
  <conditionalFormatting sqref="AK37">
    <cfRule type="expression" dxfId="4217" priority="3560" stopIfTrue="1">
      <formula>LEN(TRIM($AK$37))=0</formula>
    </cfRule>
  </conditionalFormatting>
  <conditionalFormatting sqref="AL37">
    <cfRule type="expression" dxfId="4216" priority="3561" stopIfTrue="1">
      <formula>LEN(TRIM($AL$37))=0</formula>
    </cfRule>
  </conditionalFormatting>
  <conditionalFormatting sqref="AM37">
    <cfRule type="expression" dxfId="4215" priority="3562" stopIfTrue="1">
      <formula>LEN(TRIM($AM$37))=0</formula>
    </cfRule>
  </conditionalFormatting>
  <conditionalFormatting sqref="AN37">
    <cfRule type="expression" dxfId="4214" priority="3563" stopIfTrue="1">
      <formula>LEN(TRIM($AN$37))=0</formula>
    </cfRule>
  </conditionalFormatting>
  <conditionalFormatting sqref="AO37">
    <cfRule type="expression" dxfId="4213" priority="3564" stopIfTrue="1">
      <formula>LEN(TRIM($AO$37))=0</formula>
    </cfRule>
  </conditionalFormatting>
  <conditionalFormatting sqref="AH38">
    <cfRule type="expression" dxfId="4212" priority="3565" stopIfTrue="1">
      <formula>LEN(TRIM($AH$38))=0</formula>
    </cfRule>
  </conditionalFormatting>
  <conditionalFormatting sqref="AI38">
    <cfRule type="expression" dxfId="4211" priority="3566" stopIfTrue="1">
      <formula>LEN(TRIM($AI$38))=0</formula>
    </cfRule>
  </conditionalFormatting>
  <conditionalFormatting sqref="AJ38">
    <cfRule type="expression" dxfId="4210" priority="3567" stopIfTrue="1">
      <formula>LEN(TRIM($AJ$38))=0</formula>
    </cfRule>
  </conditionalFormatting>
  <conditionalFormatting sqref="AK38">
    <cfRule type="expression" dxfId="4209" priority="3568" stopIfTrue="1">
      <formula>LEN(TRIM($AK$38))=0</formula>
    </cfRule>
  </conditionalFormatting>
  <conditionalFormatting sqref="AL38">
    <cfRule type="expression" dxfId="4208" priority="3569" stopIfTrue="1">
      <formula>LEN(TRIM($AL$38))=0</formula>
    </cfRule>
  </conditionalFormatting>
  <conditionalFormatting sqref="AM38">
    <cfRule type="expression" dxfId="4207" priority="3570" stopIfTrue="1">
      <formula>LEN(TRIM($AM$38))=0</formula>
    </cfRule>
  </conditionalFormatting>
  <conditionalFormatting sqref="AN38">
    <cfRule type="expression" dxfId="4206" priority="3571" stopIfTrue="1">
      <formula>LEN(TRIM($AN$38))=0</formula>
    </cfRule>
  </conditionalFormatting>
  <conditionalFormatting sqref="AO38">
    <cfRule type="expression" dxfId="4205" priority="3572" stopIfTrue="1">
      <formula>LEN(TRIM($AO$38))=0</formula>
    </cfRule>
  </conditionalFormatting>
  <conditionalFormatting sqref="F40">
    <cfRule type="expression" dxfId="4204" priority="3573" stopIfTrue="1">
      <formula>LEN(TRIM($F$40))=0</formula>
    </cfRule>
  </conditionalFormatting>
  <conditionalFormatting sqref="G40">
    <cfRule type="expression" dxfId="4203" priority="3574" stopIfTrue="1">
      <formula>LEN(TRIM($G$40))=0</formula>
    </cfRule>
  </conditionalFormatting>
  <conditionalFormatting sqref="H40">
    <cfRule type="expression" dxfId="4202" priority="3575" stopIfTrue="1">
      <formula>LEN(TRIM($H$40))=0</formula>
    </cfRule>
  </conditionalFormatting>
  <conditionalFormatting sqref="I40">
    <cfRule type="expression" dxfId="4201" priority="3576" stopIfTrue="1">
      <formula>LEN(TRIM($I$40))=0</formula>
    </cfRule>
  </conditionalFormatting>
  <conditionalFormatting sqref="J40">
    <cfRule type="expression" dxfId="4200" priority="3577" stopIfTrue="1">
      <formula>LEN(TRIM($J$40))=0</formula>
    </cfRule>
  </conditionalFormatting>
  <conditionalFormatting sqref="K40">
    <cfRule type="expression" dxfId="4199" priority="3578" stopIfTrue="1">
      <formula>LEN(TRIM($K$40))=0</formula>
    </cfRule>
  </conditionalFormatting>
  <conditionalFormatting sqref="L40">
    <cfRule type="expression" dxfId="4198" priority="3579" stopIfTrue="1">
      <formula>LEN(TRIM($L$40))=0</formula>
    </cfRule>
  </conditionalFormatting>
  <conditionalFormatting sqref="T40">
    <cfRule type="expression" dxfId="4197" priority="3580" stopIfTrue="1">
      <formula>LEN(TRIM($T$40))=0</formula>
    </cfRule>
  </conditionalFormatting>
  <conditionalFormatting sqref="U40">
    <cfRule type="expression" dxfId="4196" priority="3581" stopIfTrue="1">
      <formula>LEN(TRIM($U$40))=0</formula>
    </cfRule>
  </conditionalFormatting>
  <conditionalFormatting sqref="V40">
    <cfRule type="expression" dxfId="4195" priority="3582" stopIfTrue="1">
      <formula>LEN(TRIM($V$40))=0</formula>
    </cfRule>
  </conditionalFormatting>
  <conditionalFormatting sqref="W40">
    <cfRule type="expression" dxfId="4194" priority="3583" stopIfTrue="1">
      <formula>LEN(TRIM($W$40))=0</formula>
    </cfRule>
  </conditionalFormatting>
  <conditionalFormatting sqref="X40">
    <cfRule type="expression" dxfId="4193" priority="3584" stopIfTrue="1">
      <formula>LEN(TRIM($X$40))=0</formula>
    </cfRule>
  </conditionalFormatting>
  <conditionalFormatting sqref="Y40">
    <cfRule type="expression" dxfId="4192" priority="3585" stopIfTrue="1">
      <formula>LEN(TRIM($Y$40))=0</formula>
    </cfRule>
  </conditionalFormatting>
  <conditionalFormatting sqref="Z40">
    <cfRule type="expression" dxfId="4191" priority="3586" stopIfTrue="1">
      <formula>LEN(TRIM($Z$40))=0</formula>
    </cfRule>
  </conditionalFormatting>
  <conditionalFormatting sqref="AA40">
    <cfRule type="expression" dxfId="4190" priority="3587" stopIfTrue="1">
      <formula>LEN(TRIM($AA$40))=0</formula>
    </cfRule>
  </conditionalFormatting>
  <conditionalFormatting sqref="AH40">
    <cfRule type="expression" dxfId="4189" priority="3588" stopIfTrue="1">
      <formula>LEN(TRIM($AH$40))=0</formula>
    </cfRule>
  </conditionalFormatting>
  <conditionalFormatting sqref="AI40">
    <cfRule type="expression" dxfId="4188" priority="3589" stopIfTrue="1">
      <formula>LEN(TRIM($AI$40))=0</formula>
    </cfRule>
  </conditionalFormatting>
  <conditionalFormatting sqref="AJ40">
    <cfRule type="expression" dxfId="4187" priority="3590" stopIfTrue="1">
      <formula>LEN(TRIM($AJ$40))=0</formula>
    </cfRule>
  </conditionalFormatting>
  <conditionalFormatting sqref="AK40">
    <cfRule type="expression" dxfId="4186" priority="3591" stopIfTrue="1">
      <formula>LEN(TRIM($AK$40))=0</formula>
    </cfRule>
  </conditionalFormatting>
  <conditionalFormatting sqref="AL40">
    <cfRule type="expression" dxfId="4185" priority="3592" stopIfTrue="1">
      <formula>LEN(TRIM($AL$40))=0</formula>
    </cfRule>
  </conditionalFormatting>
  <conditionalFormatting sqref="AM40">
    <cfRule type="expression" dxfId="4184" priority="3593" stopIfTrue="1">
      <formula>LEN(TRIM($AM$40))=0</formula>
    </cfRule>
  </conditionalFormatting>
  <conditionalFormatting sqref="AN40">
    <cfRule type="expression" dxfId="4183" priority="3594" stopIfTrue="1">
      <formula>LEN(TRIM($AN$40))=0</formula>
    </cfRule>
  </conditionalFormatting>
  <conditionalFormatting sqref="AO40">
    <cfRule type="expression" dxfId="4182" priority="3595" stopIfTrue="1">
      <formula>LEN(TRIM($AO$40))=0</formula>
    </cfRule>
  </conditionalFormatting>
  <conditionalFormatting sqref="F46">
    <cfRule type="expression" dxfId="4181" priority="3596" stopIfTrue="1">
      <formula>LEN(TRIM($F$46))=0</formula>
    </cfRule>
  </conditionalFormatting>
  <conditionalFormatting sqref="G46">
    <cfRule type="expression" dxfId="4180" priority="3597" stopIfTrue="1">
      <formula>LEN(TRIM($G$46))=0</formula>
    </cfRule>
  </conditionalFormatting>
  <conditionalFormatting sqref="H46">
    <cfRule type="expression" dxfId="4179" priority="3598" stopIfTrue="1">
      <formula>LEN(TRIM($H$46))=0</formula>
    </cfRule>
  </conditionalFormatting>
  <conditionalFormatting sqref="I46">
    <cfRule type="expression" dxfId="4178" priority="3599" stopIfTrue="1">
      <formula>LEN(TRIM($I$46))=0</formula>
    </cfRule>
  </conditionalFormatting>
  <conditionalFormatting sqref="J46">
    <cfRule type="expression" dxfId="4177" priority="3600" stopIfTrue="1">
      <formula>LEN(TRIM($J$46))=0</formula>
    </cfRule>
  </conditionalFormatting>
  <conditionalFormatting sqref="K46">
    <cfRule type="expression" dxfId="4176" priority="3601" stopIfTrue="1">
      <formula>LEN(TRIM($K$46))=0</formula>
    </cfRule>
  </conditionalFormatting>
  <conditionalFormatting sqref="L46">
    <cfRule type="expression" dxfId="4175" priority="3602" stopIfTrue="1">
      <formula>LEN(TRIM($L$46))=0</formula>
    </cfRule>
  </conditionalFormatting>
  <conditionalFormatting sqref="T46">
    <cfRule type="expression" dxfId="4174" priority="3603" stopIfTrue="1">
      <formula>LEN(TRIM($T$46))=0</formula>
    </cfRule>
  </conditionalFormatting>
  <conditionalFormatting sqref="U46">
    <cfRule type="expression" dxfId="4173" priority="3604" stopIfTrue="1">
      <formula>LEN(TRIM($U$46))=0</formula>
    </cfRule>
  </conditionalFormatting>
  <conditionalFormatting sqref="V46">
    <cfRule type="expression" dxfId="4172" priority="3605" stopIfTrue="1">
      <formula>LEN(TRIM($V$46))=0</formula>
    </cfRule>
  </conditionalFormatting>
  <conditionalFormatting sqref="W46">
    <cfRule type="expression" dxfId="4171" priority="3606" stopIfTrue="1">
      <formula>LEN(TRIM($W$46))=0</formula>
    </cfRule>
  </conditionalFormatting>
  <conditionalFormatting sqref="X46">
    <cfRule type="expression" dxfId="4170" priority="3607" stopIfTrue="1">
      <formula>LEN(TRIM($X$46))=0</formula>
    </cfRule>
  </conditionalFormatting>
  <conditionalFormatting sqref="Y46">
    <cfRule type="expression" dxfId="4169" priority="3608" stopIfTrue="1">
      <formula>LEN(TRIM($Y$46))=0</formula>
    </cfRule>
  </conditionalFormatting>
  <conditionalFormatting sqref="Z46">
    <cfRule type="expression" dxfId="4168" priority="3609" stopIfTrue="1">
      <formula>LEN(TRIM($Z$46))=0</formula>
    </cfRule>
  </conditionalFormatting>
  <conditionalFormatting sqref="AA46">
    <cfRule type="expression" dxfId="4167" priority="3610" stopIfTrue="1">
      <formula>LEN(TRIM($AA$46))=0</formula>
    </cfRule>
  </conditionalFormatting>
  <conditionalFormatting sqref="AH46">
    <cfRule type="expression" dxfId="4166" priority="3611" stopIfTrue="1">
      <formula>LEN(TRIM($AH$46))=0</formula>
    </cfRule>
  </conditionalFormatting>
  <conditionalFormatting sqref="AI46">
    <cfRule type="expression" dxfId="4165" priority="3612" stopIfTrue="1">
      <formula>LEN(TRIM($AI$46))=0</formula>
    </cfRule>
  </conditionalFormatting>
  <conditionalFormatting sqref="AJ46">
    <cfRule type="expression" dxfId="4164" priority="3613" stopIfTrue="1">
      <formula>LEN(TRIM($AJ$46))=0</formula>
    </cfRule>
  </conditionalFormatting>
  <conditionalFormatting sqref="AK46">
    <cfRule type="expression" dxfId="4163" priority="3614" stopIfTrue="1">
      <formula>LEN(TRIM($AK$46))=0</formula>
    </cfRule>
  </conditionalFormatting>
  <conditionalFormatting sqref="AL46">
    <cfRule type="expression" dxfId="4162" priority="3615" stopIfTrue="1">
      <formula>LEN(TRIM($AL$46))=0</formula>
    </cfRule>
  </conditionalFormatting>
  <conditionalFormatting sqref="AM46">
    <cfRule type="expression" dxfId="4161" priority="3616" stopIfTrue="1">
      <formula>LEN(TRIM($AM$46))=0</formula>
    </cfRule>
  </conditionalFormatting>
  <conditionalFormatting sqref="AN46">
    <cfRule type="expression" dxfId="4160" priority="3617" stopIfTrue="1">
      <formula>LEN(TRIM($AN$46))=0</formula>
    </cfRule>
  </conditionalFormatting>
  <conditionalFormatting sqref="AO46">
    <cfRule type="expression" dxfId="4159" priority="3618" stopIfTrue="1">
      <formula>LEN(TRIM($AO$46))=0</formula>
    </cfRule>
  </conditionalFormatting>
  <conditionalFormatting sqref="F49">
    <cfRule type="expression" dxfId="4158" priority="3619" stopIfTrue="1">
      <formula>LEN(TRIM($F$49))=0</formula>
    </cfRule>
  </conditionalFormatting>
  <conditionalFormatting sqref="G49">
    <cfRule type="expression" dxfId="4157" priority="3620" stopIfTrue="1">
      <formula>LEN(TRIM($G$49))=0</formula>
    </cfRule>
  </conditionalFormatting>
  <conditionalFormatting sqref="H49">
    <cfRule type="expression" dxfId="4156" priority="3621" stopIfTrue="1">
      <formula>LEN(TRIM($H$49))=0</formula>
    </cfRule>
  </conditionalFormatting>
  <conditionalFormatting sqref="I49">
    <cfRule type="expression" dxfId="4155" priority="3622" stopIfTrue="1">
      <formula>LEN(TRIM($I$49))=0</formula>
    </cfRule>
  </conditionalFormatting>
  <conditionalFormatting sqref="J49">
    <cfRule type="expression" dxfId="4154" priority="3623" stopIfTrue="1">
      <formula>LEN(TRIM($J$49))=0</formula>
    </cfRule>
  </conditionalFormatting>
  <conditionalFormatting sqref="K49">
    <cfRule type="expression" dxfId="4153" priority="3624" stopIfTrue="1">
      <formula>LEN(TRIM($K$49))=0</formula>
    </cfRule>
  </conditionalFormatting>
  <conditionalFormatting sqref="L49">
    <cfRule type="expression" dxfId="4152" priority="3625" stopIfTrue="1">
      <formula>LEN(TRIM($L$49))=0</formula>
    </cfRule>
  </conditionalFormatting>
  <conditionalFormatting sqref="F50">
    <cfRule type="expression" dxfId="4151" priority="3626" stopIfTrue="1">
      <formula>LEN(TRIM($F$50))=0</formula>
    </cfRule>
  </conditionalFormatting>
  <conditionalFormatting sqref="G50">
    <cfRule type="expression" dxfId="4150" priority="3627" stopIfTrue="1">
      <formula>LEN(TRIM($G$50))=0</formula>
    </cfRule>
  </conditionalFormatting>
  <conditionalFormatting sqref="H50">
    <cfRule type="expression" dxfId="4149" priority="3628" stopIfTrue="1">
      <formula>LEN(TRIM($H$50))=0</formula>
    </cfRule>
  </conditionalFormatting>
  <conditionalFormatting sqref="I50">
    <cfRule type="expression" dxfId="4148" priority="3629" stopIfTrue="1">
      <formula>LEN(TRIM($I$50))=0</formula>
    </cfRule>
  </conditionalFormatting>
  <conditionalFormatting sqref="J50">
    <cfRule type="expression" dxfId="4147" priority="3630" stopIfTrue="1">
      <formula>LEN(TRIM($J$50))=0</formula>
    </cfRule>
  </conditionalFormatting>
  <conditionalFormatting sqref="K50">
    <cfRule type="expression" dxfId="4146" priority="3631" stopIfTrue="1">
      <formula>LEN(TRIM($K$50))=0</formula>
    </cfRule>
  </conditionalFormatting>
  <conditionalFormatting sqref="L50">
    <cfRule type="expression" dxfId="4145" priority="3632" stopIfTrue="1">
      <formula>LEN(TRIM($L$50))=0</formula>
    </cfRule>
  </conditionalFormatting>
  <conditionalFormatting sqref="F51">
    <cfRule type="expression" dxfId="4144" priority="3633" stopIfTrue="1">
      <formula>LEN(TRIM($F$51))=0</formula>
    </cfRule>
  </conditionalFormatting>
  <conditionalFormatting sqref="G51">
    <cfRule type="expression" dxfId="4143" priority="3634" stopIfTrue="1">
      <formula>LEN(TRIM($G$51))=0</formula>
    </cfRule>
  </conditionalFormatting>
  <conditionalFormatting sqref="H51">
    <cfRule type="expression" dxfId="4142" priority="3635" stopIfTrue="1">
      <formula>LEN(TRIM($H$51))=0</formula>
    </cfRule>
  </conditionalFormatting>
  <conditionalFormatting sqref="I51">
    <cfRule type="expression" dxfId="4141" priority="3636" stopIfTrue="1">
      <formula>LEN(TRIM($I$51))=0</formula>
    </cfRule>
  </conditionalFormatting>
  <conditionalFormatting sqref="J51">
    <cfRule type="expression" dxfId="4140" priority="3637" stopIfTrue="1">
      <formula>LEN(TRIM($J$51))=0</formula>
    </cfRule>
  </conditionalFormatting>
  <conditionalFormatting sqref="K51">
    <cfRule type="expression" dxfId="4139" priority="3638" stopIfTrue="1">
      <formula>LEN(TRIM($K$51))=0</formula>
    </cfRule>
  </conditionalFormatting>
  <conditionalFormatting sqref="L51">
    <cfRule type="expression" dxfId="4138" priority="3639" stopIfTrue="1">
      <formula>LEN(TRIM($L$51))=0</formula>
    </cfRule>
  </conditionalFormatting>
  <conditionalFormatting sqref="F52">
    <cfRule type="expression" dxfId="4137" priority="3640" stopIfTrue="1">
      <formula>LEN(TRIM($F$52))=0</formula>
    </cfRule>
  </conditionalFormatting>
  <conditionalFormatting sqref="G52">
    <cfRule type="expression" dxfId="4136" priority="3641" stopIfTrue="1">
      <formula>LEN(TRIM($G$52))=0</formula>
    </cfRule>
  </conditionalFormatting>
  <conditionalFormatting sqref="H52">
    <cfRule type="expression" dxfId="4135" priority="3642" stopIfTrue="1">
      <formula>LEN(TRIM($H$52))=0</formula>
    </cfRule>
  </conditionalFormatting>
  <conditionalFormatting sqref="I52">
    <cfRule type="expression" dxfId="4134" priority="3643" stopIfTrue="1">
      <formula>LEN(TRIM($I$52))=0</formula>
    </cfRule>
  </conditionalFormatting>
  <conditionalFormatting sqref="J52">
    <cfRule type="expression" dxfId="4133" priority="3644" stopIfTrue="1">
      <formula>LEN(TRIM($J$52))=0</formula>
    </cfRule>
  </conditionalFormatting>
  <conditionalFormatting sqref="K52">
    <cfRule type="expression" dxfId="4132" priority="3645" stopIfTrue="1">
      <formula>LEN(TRIM($K$52))=0</formula>
    </cfRule>
  </conditionalFormatting>
  <conditionalFormatting sqref="L52">
    <cfRule type="expression" dxfId="4131" priority="3646" stopIfTrue="1">
      <formula>LEN(TRIM($L$52))=0</formula>
    </cfRule>
  </conditionalFormatting>
  <conditionalFormatting sqref="T49">
    <cfRule type="expression" dxfId="4130" priority="3647" stopIfTrue="1">
      <formula>LEN(TRIM($T$49))=0</formula>
    </cfRule>
  </conditionalFormatting>
  <conditionalFormatting sqref="U49">
    <cfRule type="expression" dxfId="4129" priority="3648" stopIfTrue="1">
      <formula>LEN(TRIM($U$49))=0</formula>
    </cfRule>
  </conditionalFormatting>
  <conditionalFormatting sqref="V49">
    <cfRule type="expression" dxfId="4128" priority="3649" stopIfTrue="1">
      <formula>LEN(TRIM($V$49))=0</formula>
    </cfRule>
  </conditionalFormatting>
  <conditionalFormatting sqref="W49">
    <cfRule type="expression" dxfId="4127" priority="3650" stopIfTrue="1">
      <formula>LEN(TRIM($W$49))=0</formula>
    </cfRule>
  </conditionalFormatting>
  <conditionalFormatting sqref="X49">
    <cfRule type="expression" dxfId="4126" priority="3651" stopIfTrue="1">
      <formula>LEN(TRIM($X$49))=0</formula>
    </cfRule>
  </conditionalFormatting>
  <conditionalFormatting sqref="Y49">
    <cfRule type="expression" dxfId="4125" priority="3652" stopIfTrue="1">
      <formula>LEN(TRIM($Y$49))=0</formula>
    </cfRule>
  </conditionalFormatting>
  <conditionalFormatting sqref="Z49">
    <cfRule type="expression" dxfId="4124" priority="3653" stopIfTrue="1">
      <formula>LEN(TRIM($Z$49))=0</formula>
    </cfRule>
  </conditionalFormatting>
  <conditionalFormatting sqref="AA49">
    <cfRule type="expression" dxfId="4123" priority="3654" stopIfTrue="1">
      <formula>LEN(TRIM($AA$49))=0</formula>
    </cfRule>
  </conditionalFormatting>
  <conditionalFormatting sqref="T50">
    <cfRule type="expression" dxfId="4122" priority="3655" stopIfTrue="1">
      <formula>LEN(TRIM($T$50))=0</formula>
    </cfRule>
  </conditionalFormatting>
  <conditionalFormatting sqref="U50">
    <cfRule type="expression" dxfId="4121" priority="3656" stopIfTrue="1">
      <formula>LEN(TRIM($U$50))=0</formula>
    </cfRule>
  </conditionalFormatting>
  <conditionalFormatting sqref="V50">
    <cfRule type="expression" dxfId="4120" priority="3657" stopIfTrue="1">
      <formula>LEN(TRIM($V$50))=0</formula>
    </cfRule>
  </conditionalFormatting>
  <conditionalFormatting sqref="W50">
    <cfRule type="expression" dxfId="4119" priority="3658" stopIfTrue="1">
      <formula>LEN(TRIM($W$50))=0</formula>
    </cfRule>
  </conditionalFormatting>
  <conditionalFormatting sqref="X50">
    <cfRule type="expression" dxfId="4118" priority="3659" stopIfTrue="1">
      <formula>LEN(TRIM($X$50))=0</formula>
    </cfRule>
  </conditionalFormatting>
  <conditionalFormatting sqref="Y50">
    <cfRule type="expression" dxfId="4117" priority="3660" stopIfTrue="1">
      <formula>LEN(TRIM($Y$50))=0</formula>
    </cfRule>
  </conditionalFormatting>
  <conditionalFormatting sqref="Z50">
    <cfRule type="expression" dxfId="4116" priority="3661" stopIfTrue="1">
      <formula>LEN(TRIM($Z$50))=0</formula>
    </cfRule>
  </conditionalFormatting>
  <conditionalFormatting sqref="AA50">
    <cfRule type="expression" dxfId="4115" priority="3662" stopIfTrue="1">
      <formula>LEN(TRIM($AA$50))=0</formula>
    </cfRule>
  </conditionalFormatting>
  <conditionalFormatting sqref="T51">
    <cfRule type="expression" dxfId="4114" priority="3663" stopIfTrue="1">
      <formula>LEN(TRIM($T$51))=0</formula>
    </cfRule>
  </conditionalFormatting>
  <conditionalFormatting sqref="U51">
    <cfRule type="expression" dxfId="4113" priority="3664" stopIfTrue="1">
      <formula>LEN(TRIM($U$51))=0</formula>
    </cfRule>
  </conditionalFormatting>
  <conditionalFormatting sqref="V51">
    <cfRule type="expression" dxfId="4112" priority="3665" stopIfTrue="1">
      <formula>LEN(TRIM($V$51))=0</formula>
    </cfRule>
  </conditionalFormatting>
  <conditionalFormatting sqref="W51">
    <cfRule type="expression" dxfId="4111" priority="3666" stopIfTrue="1">
      <formula>LEN(TRIM($W$51))=0</formula>
    </cfRule>
  </conditionalFormatting>
  <conditionalFormatting sqref="X51">
    <cfRule type="expression" dxfId="4110" priority="3667" stopIfTrue="1">
      <formula>LEN(TRIM($X$51))=0</formula>
    </cfRule>
  </conditionalFormatting>
  <conditionalFormatting sqref="Y51">
    <cfRule type="expression" dxfId="4109" priority="3668" stopIfTrue="1">
      <formula>LEN(TRIM($Y$51))=0</formula>
    </cfRule>
  </conditionalFormatting>
  <conditionalFormatting sqref="Z51">
    <cfRule type="expression" dxfId="4108" priority="3669" stopIfTrue="1">
      <formula>LEN(TRIM($Z$51))=0</formula>
    </cfRule>
  </conditionalFormatting>
  <conditionalFormatting sqref="AA51">
    <cfRule type="expression" dxfId="4107" priority="3670" stopIfTrue="1">
      <formula>LEN(TRIM($AA$51))=0</formula>
    </cfRule>
  </conditionalFormatting>
  <conditionalFormatting sqref="T52">
    <cfRule type="expression" dxfId="4106" priority="3671" stopIfTrue="1">
      <formula>LEN(TRIM($T$52))=0</formula>
    </cfRule>
  </conditionalFormatting>
  <conditionalFormatting sqref="U52">
    <cfRule type="expression" dxfId="4105" priority="3672" stopIfTrue="1">
      <formula>LEN(TRIM($U$52))=0</formula>
    </cfRule>
  </conditionalFormatting>
  <conditionalFormatting sqref="V52">
    <cfRule type="expression" dxfId="4104" priority="3673" stopIfTrue="1">
      <formula>LEN(TRIM($V$52))=0</formula>
    </cfRule>
  </conditionalFormatting>
  <conditionalFormatting sqref="W52">
    <cfRule type="expression" dxfId="4103" priority="3674" stopIfTrue="1">
      <formula>LEN(TRIM($W$52))=0</formula>
    </cfRule>
  </conditionalFormatting>
  <conditionalFormatting sqref="X52">
    <cfRule type="expression" dxfId="4102" priority="3675" stopIfTrue="1">
      <formula>LEN(TRIM($X$52))=0</formula>
    </cfRule>
  </conditionalFormatting>
  <conditionalFormatting sqref="Y52">
    <cfRule type="expression" dxfId="4101" priority="3676" stopIfTrue="1">
      <formula>LEN(TRIM($Y$52))=0</formula>
    </cfRule>
  </conditionalFormatting>
  <conditionalFormatting sqref="Z52">
    <cfRule type="expression" dxfId="4100" priority="3677" stopIfTrue="1">
      <formula>LEN(TRIM($Z$52))=0</formula>
    </cfRule>
  </conditionalFormatting>
  <conditionalFormatting sqref="AA52">
    <cfRule type="expression" dxfId="4099" priority="3678" stopIfTrue="1">
      <formula>LEN(TRIM($AA$52))=0</formula>
    </cfRule>
  </conditionalFormatting>
  <conditionalFormatting sqref="AH49">
    <cfRule type="expression" dxfId="4098" priority="3679" stopIfTrue="1">
      <formula>LEN(TRIM($AH$49))=0</formula>
    </cfRule>
  </conditionalFormatting>
  <conditionalFormatting sqref="AI49">
    <cfRule type="expression" dxfId="4097" priority="3680" stopIfTrue="1">
      <formula>LEN(TRIM($AI$49))=0</formula>
    </cfRule>
  </conditionalFormatting>
  <conditionalFormatting sqref="AJ49">
    <cfRule type="expression" dxfId="4096" priority="3681" stopIfTrue="1">
      <formula>LEN(TRIM($AJ$49))=0</formula>
    </cfRule>
  </conditionalFormatting>
  <conditionalFormatting sqref="AK49">
    <cfRule type="expression" dxfId="4095" priority="3682" stopIfTrue="1">
      <formula>LEN(TRIM($AK$49))=0</formula>
    </cfRule>
  </conditionalFormatting>
  <conditionalFormatting sqref="AL49">
    <cfRule type="expression" dxfId="4094" priority="3683" stopIfTrue="1">
      <formula>LEN(TRIM($AL$49))=0</formula>
    </cfRule>
  </conditionalFormatting>
  <conditionalFormatting sqref="AM49">
    <cfRule type="expression" dxfId="4093" priority="3684" stopIfTrue="1">
      <formula>LEN(TRIM($AM$49))=0</formula>
    </cfRule>
  </conditionalFormatting>
  <conditionalFormatting sqref="AN49">
    <cfRule type="expression" dxfId="4092" priority="3685" stopIfTrue="1">
      <formula>LEN(TRIM($AN$49))=0</formula>
    </cfRule>
  </conditionalFormatting>
  <conditionalFormatting sqref="AO49">
    <cfRule type="expression" dxfId="4091" priority="3686" stopIfTrue="1">
      <formula>LEN(TRIM($AO$49))=0</formula>
    </cfRule>
  </conditionalFormatting>
  <conditionalFormatting sqref="AH50">
    <cfRule type="expression" dxfId="4090" priority="3687" stopIfTrue="1">
      <formula>LEN(TRIM($AH$50))=0</formula>
    </cfRule>
  </conditionalFormatting>
  <conditionalFormatting sqref="AI50">
    <cfRule type="expression" dxfId="4089" priority="3688" stopIfTrue="1">
      <formula>LEN(TRIM($AI$50))=0</formula>
    </cfRule>
  </conditionalFormatting>
  <conditionalFormatting sqref="AJ50">
    <cfRule type="expression" dxfId="4088" priority="3689" stopIfTrue="1">
      <formula>LEN(TRIM($AJ$50))=0</formula>
    </cfRule>
  </conditionalFormatting>
  <conditionalFormatting sqref="AK50">
    <cfRule type="expression" dxfId="4087" priority="3690" stopIfTrue="1">
      <formula>LEN(TRIM($AK$50))=0</formula>
    </cfRule>
  </conditionalFormatting>
  <conditionalFormatting sqref="AL50">
    <cfRule type="expression" dxfId="4086" priority="3691" stopIfTrue="1">
      <formula>LEN(TRIM($AL$50))=0</formula>
    </cfRule>
  </conditionalFormatting>
  <conditionalFormatting sqref="AM50">
    <cfRule type="expression" dxfId="4085" priority="3692" stopIfTrue="1">
      <formula>LEN(TRIM($AM$50))=0</formula>
    </cfRule>
  </conditionalFormatting>
  <conditionalFormatting sqref="AN50">
    <cfRule type="expression" dxfId="4084" priority="3693" stopIfTrue="1">
      <formula>LEN(TRIM($AN$50))=0</formula>
    </cfRule>
  </conditionalFormatting>
  <conditionalFormatting sqref="AO50">
    <cfRule type="expression" dxfId="4083" priority="3694" stopIfTrue="1">
      <formula>LEN(TRIM($AO$50))=0</formula>
    </cfRule>
  </conditionalFormatting>
  <conditionalFormatting sqref="AH51">
    <cfRule type="expression" dxfId="4082" priority="3695" stopIfTrue="1">
      <formula>LEN(TRIM($AH$51))=0</formula>
    </cfRule>
  </conditionalFormatting>
  <conditionalFormatting sqref="AI51">
    <cfRule type="expression" dxfId="4081" priority="3696" stopIfTrue="1">
      <formula>LEN(TRIM($AI$51))=0</formula>
    </cfRule>
  </conditionalFormatting>
  <conditionalFormatting sqref="AJ51">
    <cfRule type="expression" dxfId="4080" priority="3697" stopIfTrue="1">
      <formula>LEN(TRIM($AJ$51))=0</formula>
    </cfRule>
  </conditionalFormatting>
  <conditionalFormatting sqref="AK51">
    <cfRule type="expression" dxfId="4079" priority="3698" stopIfTrue="1">
      <formula>LEN(TRIM($AK$51))=0</formula>
    </cfRule>
  </conditionalFormatting>
  <conditionalFormatting sqref="AL51">
    <cfRule type="expression" dxfId="4078" priority="3699" stopIfTrue="1">
      <formula>LEN(TRIM($AL$51))=0</formula>
    </cfRule>
  </conditionalFormatting>
  <conditionalFormatting sqref="AM51">
    <cfRule type="expression" dxfId="4077" priority="3700" stopIfTrue="1">
      <formula>LEN(TRIM($AM$51))=0</formula>
    </cfRule>
  </conditionalFormatting>
  <conditionalFormatting sqref="AN51">
    <cfRule type="expression" dxfId="4076" priority="3701" stopIfTrue="1">
      <formula>LEN(TRIM($AN$51))=0</formula>
    </cfRule>
  </conditionalFormatting>
  <conditionalFormatting sqref="AO51">
    <cfRule type="expression" dxfId="4075" priority="3702" stopIfTrue="1">
      <formula>LEN(TRIM($AO$51))=0</formula>
    </cfRule>
  </conditionalFormatting>
  <conditionalFormatting sqref="AH52">
    <cfRule type="expression" dxfId="4074" priority="3703" stopIfTrue="1">
      <formula>LEN(TRIM($AH$52))=0</formula>
    </cfRule>
  </conditionalFormatting>
  <conditionalFormatting sqref="AI52">
    <cfRule type="expression" dxfId="4073" priority="3704" stopIfTrue="1">
      <formula>LEN(TRIM($AI$52))=0</formula>
    </cfRule>
  </conditionalFormatting>
  <conditionalFormatting sqref="AJ52">
    <cfRule type="expression" dxfId="4072" priority="3705" stopIfTrue="1">
      <formula>LEN(TRIM($AJ$52))=0</formula>
    </cfRule>
  </conditionalFormatting>
  <conditionalFormatting sqref="AK52">
    <cfRule type="expression" dxfId="4071" priority="3706" stopIfTrue="1">
      <formula>LEN(TRIM($AK$52))=0</formula>
    </cfRule>
  </conditionalFormatting>
  <conditionalFormatting sqref="AL52">
    <cfRule type="expression" dxfId="4070" priority="3707" stopIfTrue="1">
      <formula>LEN(TRIM($AL$52))=0</formula>
    </cfRule>
  </conditionalFormatting>
  <conditionalFormatting sqref="AM52">
    <cfRule type="expression" dxfId="4069" priority="3708" stopIfTrue="1">
      <formula>LEN(TRIM($AM$52))=0</formula>
    </cfRule>
  </conditionalFormatting>
  <conditionalFormatting sqref="AN52">
    <cfRule type="expression" dxfId="4068" priority="3709" stopIfTrue="1">
      <formula>LEN(TRIM($AN$52))=0</formula>
    </cfRule>
  </conditionalFormatting>
  <conditionalFormatting sqref="AO52">
    <cfRule type="expression" dxfId="4067" priority="3710" stopIfTrue="1">
      <formula>LEN(TRIM($AO$52))=0</formula>
    </cfRule>
  </conditionalFormatting>
  <conditionalFormatting sqref="F54">
    <cfRule type="expression" dxfId="4066" priority="3711" stopIfTrue="1">
      <formula>LEN(TRIM($F$54))=0</formula>
    </cfRule>
  </conditionalFormatting>
  <conditionalFormatting sqref="G54">
    <cfRule type="expression" dxfId="4065" priority="3712" stopIfTrue="1">
      <formula>LEN(TRIM($G$54))=0</formula>
    </cfRule>
  </conditionalFormatting>
  <conditionalFormatting sqref="H54">
    <cfRule type="expression" dxfId="4064" priority="3713" stopIfTrue="1">
      <formula>LEN(TRIM($H$54))=0</formula>
    </cfRule>
  </conditionalFormatting>
  <conditionalFormatting sqref="I54">
    <cfRule type="expression" dxfId="4063" priority="3714" stopIfTrue="1">
      <formula>LEN(TRIM($I$54))=0</formula>
    </cfRule>
  </conditionalFormatting>
  <conditionalFormatting sqref="J54">
    <cfRule type="expression" dxfId="4062" priority="3715" stopIfTrue="1">
      <formula>LEN(TRIM($J$54))=0</formula>
    </cfRule>
  </conditionalFormatting>
  <conditionalFormatting sqref="K54">
    <cfRule type="expression" dxfId="4061" priority="3716" stopIfTrue="1">
      <formula>LEN(TRIM($K$54))=0</formula>
    </cfRule>
  </conditionalFormatting>
  <conditionalFormatting sqref="L54">
    <cfRule type="expression" dxfId="4060" priority="3717" stopIfTrue="1">
      <formula>LEN(TRIM($L$54))=0</formula>
    </cfRule>
  </conditionalFormatting>
  <conditionalFormatting sqref="F55">
    <cfRule type="expression" dxfId="4059" priority="3718" stopIfTrue="1">
      <formula>LEN(TRIM($F$55))=0</formula>
    </cfRule>
  </conditionalFormatting>
  <conditionalFormatting sqref="G55">
    <cfRule type="expression" dxfId="4058" priority="3719" stopIfTrue="1">
      <formula>LEN(TRIM($G$55))=0</formula>
    </cfRule>
  </conditionalFormatting>
  <conditionalFormatting sqref="H55">
    <cfRule type="expression" dxfId="4057" priority="3720" stopIfTrue="1">
      <formula>LEN(TRIM($H$55))=0</formula>
    </cfRule>
  </conditionalFormatting>
  <conditionalFormatting sqref="I55">
    <cfRule type="expression" dxfId="4056" priority="3721" stopIfTrue="1">
      <formula>LEN(TRIM($I$55))=0</formula>
    </cfRule>
  </conditionalFormatting>
  <conditionalFormatting sqref="J55">
    <cfRule type="expression" dxfId="4055" priority="3722" stopIfTrue="1">
      <formula>LEN(TRIM($J$55))=0</formula>
    </cfRule>
  </conditionalFormatting>
  <conditionalFormatting sqref="K55">
    <cfRule type="expression" dxfId="4054" priority="3723" stopIfTrue="1">
      <formula>LEN(TRIM($K$55))=0</formula>
    </cfRule>
  </conditionalFormatting>
  <conditionalFormatting sqref="L55">
    <cfRule type="expression" dxfId="4053" priority="3724" stopIfTrue="1">
      <formula>LEN(TRIM($L$55))=0</formula>
    </cfRule>
  </conditionalFormatting>
  <conditionalFormatting sqref="F56">
    <cfRule type="expression" dxfId="4052" priority="3725" stopIfTrue="1">
      <formula>LEN(TRIM($F$56))=0</formula>
    </cfRule>
  </conditionalFormatting>
  <conditionalFormatting sqref="G56">
    <cfRule type="expression" dxfId="4051" priority="3726" stopIfTrue="1">
      <formula>LEN(TRIM($G$56))=0</formula>
    </cfRule>
  </conditionalFormatting>
  <conditionalFormatting sqref="H56">
    <cfRule type="expression" dxfId="4050" priority="3727" stopIfTrue="1">
      <formula>LEN(TRIM($H$56))=0</formula>
    </cfRule>
  </conditionalFormatting>
  <conditionalFormatting sqref="I56">
    <cfRule type="expression" dxfId="4049" priority="3728" stopIfTrue="1">
      <formula>LEN(TRIM($I$56))=0</formula>
    </cfRule>
  </conditionalFormatting>
  <conditionalFormatting sqref="J56">
    <cfRule type="expression" dxfId="4048" priority="3729" stopIfTrue="1">
      <formula>LEN(TRIM($J$56))=0</formula>
    </cfRule>
  </conditionalFormatting>
  <conditionalFormatting sqref="K56">
    <cfRule type="expression" dxfId="4047" priority="3730" stopIfTrue="1">
      <formula>LEN(TRIM($K$56))=0</formula>
    </cfRule>
  </conditionalFormatting>
  <conditionalFormatting sqref="L56">
    <cfRule type="expression" dxfId="4046" priority="3731" stopIfTrue="1">
      <formula>LEN(TRIM($L$56))=0</formula>
    </cfRule>
  </conditionalFormatting>
  <conditionalFormatting sqref="F57">
    <cfRule type="expression" dxfId="4045" priority="3732" stopIfTrue="1">
      <formula>LEN(TRIM($F$57))=0</formula>
    </cfRule>
  </conditionalFormatting>
  <conditionalFormatting sqref="G57">
    <cfRule type="expression" dxfId="4044" priority="3733" stopIfTrue="1">
      <formula>LEN(TRIM($G$57))=0</formula>
    </cfRule>
  </conditionalFormatting>
  <conditionalFormatting sqref="H57">
    <cfRule type="expression" dxfId="4043" priority="3734" stopIfTrue="1">
      <formula>LEN(TRIM($H$57))=0</formula>
    </cfRule>
  </conditionalFormatting>
  <conditionalFormatting sqref="I57">
    <cfRule type="expression" dxfId="4042" priority="3735" stopIfTrue="1">
      <formula>LEN(TRIM($I$57))=0</formula>
    </cfRule>
  </conditionalFormatting>
  <conditionalFormatting sqref="J57">
    <cfRule type="expression" dxfId="4041" priority="3736" stopIfTrue="1">
      <formula>LEN(TRIM($J$57))=0</formula>
    </cfRule>
  </conditionalFormatting>
  <conditionalFormatting sqref="K57">
    <cfRule type="expression" dxfId="4040" priority="3737" stopIfTrue="1">
      <formula>LEN(TRIM($K$57))=0</formula>
    </cfRule>
  </conditionalFormatting>
  <conditionalFormatting sqref="L57">
    <cfRule type="expression" dxfId="4039" priority="3738" stopIfTrue="1">
      <formula>LEN(TRIM($L$57))=0</formula>
    </cfRule>
  </conditionalFormatting>
  <conditionalFormatting sqref="T54">
    <cfRule type="expression" dxfId="4038" priority="3739" stopIfTrue="1">
      <formula>LEN(TRIM($T$54))=0</formula>
    </cfRule>
  </conditionalFormatting>
  <conditionalFormatting sqref="U54">
    <cfRule type="expression" dxfId="4037" priority="3740" stopIfTrue="1">
      <formula>LEN(TRIM($U$54))=0</formula>
    </cfRule>
  </conditionalFormatting>
  <conditionalFormatting sqref="V54">
    <cfRule type="expression" dxfId="4036" priority="3741" stopIfTrue="1">
      <formula>LEN(TRIM($V$54))=0</formula>
    </cfRule>
  </conditionalFormatting>
  <conditionalFormatting sqref="W54">
    <cfRule type="expression" dxfId="4035" priority="3742" stopIfTrue="1">
      <formula>LEN(TRIM($W$54))=0</formula>
    </cfRule>
  </conditionalFormatting>
  <conditionalFormatting sqref="X54">
    <cfRule type="expression" dxfId="4034" priority="3743" stopIfTrue="1">
      <formula>LEN(TRIM($X$54))=0</formula>
    </cfRule>
  </conditionalFormatting>
  <conditionalFormatting sqref="Y54">
    <cfRule type="expression" dxfId="4033" priority="3744" stopIfTrue="1">
      <formula>LEN(TRIM($Y$54))=0</formula>
    </cfRule>
  </conditionalFormatting>
  <conditionalFormatting sqref="Z54">
    <cfRule type="expression" dxfId="4032" priority="3745" stopIfTrue="1">
      <formula>LEN(TRIM($Z$54))=0</formula>
    </cfRule>
  </conditionalFormatting>
  <conditionalFormatting sqref="AA54">
    <cfRule type="expression" dxfId="4031" priority="3746" stopIfTrue="1">
      <formula>LEN(TRIM($AA$54))=0</formula>
    </cfRule>
  </conditionalFormatting>
  <conditionalFormatting sqref="T55">
    <cfRule type="expression" dxfId="4030" priority="3747" stopIfTrue="1">
      <formula>LEN(TRIM($T$55))=0</formula>
    </cfRule>
  </conditionalFormatting>
  <conditionalFormatting sqref="U55">
    <cfRule type="expression" dxfId="4029" priority="3748" stopIfTrue="1">
      <formula>LEN(TRIM($U$55))=0</formula>
    </cfRule>
  </conditionalFormatting>
  <conditionalFormatting sqref="V55">
    <cfRule type="expression" dxfId="4028" priority="3749" stopIfTrue="1">
      <formula>LEN(TRIM($V$55))=0</formula>
    </cfRule>
  </conditionalFormatting>
  <conditionalFormatting sqref="W55">
    <cfRule type="expression" dxfId="4027" priority="3750" stopIfTrue="1">
      <formula>LEN(TRIM($W$55))=0</formula>
    </cfRule>
  </conditionalFormatting>
  <conditionalFormatting sqref="X55">
    <cfRule type="expression" dxfId="4026" priority="3751" stopIfTrue="1">
      <formula>LEN(TRIM($X$55))=0</formula>
    </cfRule>
  </conditionalFormatting>
  <conditionalFormatting sqref="Y55">
    <cfRule type="expression" dxfId="4025" priority="3752" stopIfTrue="1">
      <formula>LEN(TRIM($Y$55))=0</formula>
    </cfRule>
  </conditionalFormatting>
  <conditionalFormatting sqref="Z55">
    <cfRule type="expression" dxfId="4024" priority="3753" stopIfTrue="1">
      <formula>LEN(TRIM($Z$55))=0</formula>
    </cfRule>
  </conditionalFormatting>
  <conditionalFormatting sqref="AA55">
    <cfRule type="expression" dxfId="4023" priority="3754" stopIfTrue="1">
      <formula>LEN(TRIM($AA$55))=0</formula>
    </cfRule>
  </conditionalFormatting>
  <conditionalFormatting sqref="T56">
    <cfRule type="expression" dxfId="4022" priority="3755" stopIfTrue="1">
      <formula>LEN(TRIM($T$56))=0</formula>
    </cfRule>
  </conditionalFormatting>
  <conditionalFormatting sqref="U56">
    <cfRule type="expression" dxfId="4021" priority="3756" stopIfTrue="1">
      <formula>LEN(TRIM($U$56))=0</formula>
    </cfRule>
  </conditionalFormatting>
  <conditionalFormatting sqref="V56">
    <cfRule type="expression" dxfId="4020" priority="3757" stopIfTrue="1">
      <formula>LEN(TRIM($V$56))=0</formula>
    </cfRule>
  </conditionalFormatting>
  <conditionalFormatting sqref="W56">
    <cfRule type="expression" dxfId="4019" priority="3758" stopIfTrue="1">
      <formula>LEN(TRIM($W$56))=0</formula>
    </cfRule>
  </conditionalFormatting>
  <conditionalFormatting sqref="X56">
    <cfRule type="expression" dxfId="4018" priority="3759" stopIfTrue="1">
      <formula>LEN(TRIM($X$56))=0</formula>
    </cfRule>
  </conditionalFormatting>
  <conditionalFormatting sqref="Y56">
    <cfRule type="expression" dxfId="4017" priority="3760" stopIfTrue="1">
      <formula>LEN(TRIM($Y$56))=0</formula>
    </cfRule>
  </conditionalFormatting>
  <conditionalFormatting sqref="Z56">
    <cfRule type="expression" dxfId="4016" priority="3761" stopIfTrue="1">
      <formula>LEN(TRIM($Z$56))=0</formula>
    </cfRule>
  </conditionalFormatting>
  <conditionalFormatting sqref="AA56">
    <cfRule type="expression" dxfId="4015" priority="3762" stopIfTrue="1">
      <formula>LEN(TRIM($AA$56))=0</formula>
    </cfRule>
  </conditionalFormatting>
  <conditionalFormatting sqref="T57">
    <cfRule type="expression" dxfId="4014" priority="3763" stopIfTrue="1">
      <formula>LEN(TRIM($T$57))=0</formula>
    </cfRule>
  </conditionalFormatting>
  <conditionalFormatting sqref="U57">
    <cfRule type="expression" dxfId="4013" priority="3764" stopIfTrue="1">
      <formula>LEN(TRIM($U$57))=0</formula>
    </cfRule>
  </conditionalFormatting>
  <conditionalFormatting sqref="V57">
    <cfRule type="expression" dxfId="4012" priority="3765" stopIfTrue="1">
      <formula>LEN(TRIM($V$57))=0</formula>
    </cfRule>
  </conditionalFormatting>
  <conditionalFormatting sqref="W57">
    <cfRule type="expression" dxfId="4011" priority="3766" stopIfTrue="1">
      <formula>LEN(TRIM($W$57))=0</formula>
    </cfRule>
  </conditionalFormatting>
  <conditionalFormatting sqref="X57">
    <cfRule type="expression" dxfId="4010" priority="3767" stopIfTrue="1">
      <formula>LEN(TRIM($X$57))=0</formula>
    </cfRule>
  </conditionalFormatting>
  <conditionalFormatting sqref="Y57">
    <cfRule type="expression" dxfId="4009" priority="3768" stopIfTrue="1">
      <formula>LEN(TRIM($Y$57))=0</formula>
    </cfRule>
  </conditionalFormatting>
  <conditionalFormatting sqref="Z57">
    <cfRule type="expression" dxfId="4008" priority="3769" stopIfTrue="1">
      <formula>LEN(TRIM($Z$57))=0</formula>
    </cfRule>
  </conditionalFormatting>
  <conditionalFormatting sqref="AA57">
    <cfRule type="expression" dxfId="4007" priority="3770" stopIfTrue="1">
      <formula>LEN(TRIM($AA$57))=0</formula>
    </cfRule>
  </conditionalFormatting>
  <conditionalFormatting sqref="AH54">
    <cfRule type="expression" dxfId="4006" priority="3771" stopIfTrue="1">
      <formula>LEN(TRIM($AH$54))=0</formula>
    </cfRule>
  </conditionalFormatting>
  <conditionalFormatting sqref="AI54">
    <cfRule type="expression" dxfId="4005" priority="3772" stopIfTrue="1">
      <formula>LEN(TRIM($AI$54))=0</formula>
    </cfRule>
  </conditionalFormatting>
  <conditionalFormatting sqref="AJ54">
    <cfRule type="expression" dxfId="4004" priority="3773" stopIfTrue="1">
      <formula>LEN(TRIM($AJ$54))=0</formula>
    </cfRule>
  </conditionalFormatting>
  <conditionalFormatting sqref="AK54">
    <cfRule type="expression" dxfId="4003" priority="3774" stopIfTrue="1">
      <formula>LEN(TRIM($AK$54))=0</formula>
    </cfRule>
  </conditionalFormatting>
  <conditionalFormatting sqref="AL54">
    <cfRule type="expression" dxfId="4002" priority="3775" stopIfTrue="1">
      <formula>LEN(TRIM($AL$54))=0</formula>
    </cfRule>
  </conditionalFormatting>
  <conditionalFormatting sqref="AM54">
    <cfRule type="expression" dxfId="4001" priority="3776" stopIfTrue="1">
      <formula>LEN(TRIM($AM$54))=0</formula>
    </cfRule>
  </conditionalFormatting>
  <conditionalFormatting sqref="AN54">
    <cfRule type="expression" dxfId="4000" priority="3777" stopIfTrue="1">
      <formula>LEN(TRIM($AN$54))=0</formula>
    </cfRule>
  </conditionalFormatting>
  <conditionalFormatting sqref="AO54">
    <cfRule type="expression" dxfId="3999" priority="3778" stopIfTrue="1">
      <formula>LEN(TRIM($AO$54))=0</formula>
    </cfRule>
  </conditionalFormatting>
  <conditionalFormatting sqref="AH55">
    <cfRule type="expression" dxfId="3998" priority="3779" stopIfTrue="1">
      <formula>LEN(TRIM($AH$55))=0</formula>
    </cfRule>
  </conditionalFormatting>
  <conditionalFormatting sqref="AI55">
    <cfRule type="expression" dxfId="3997" priority="3780" stopIfTrue="1">
      <formula>LEN(TRIM($AI$55))=0</formula>
    </cfRule>
  </conditionalFormatting>
  <conditionalFormatting sqref="AJ55">
    <cfRule type="expression" dxfId="3996" priority="3781" stopIfTrue="1">
      <formula>LEN(TRIM($AJ$55))=0</formula>
    </cfRule>
  </conditionalFormatting>
  <conditionalFormatting sqref="AK55">
    <cfRule type="expression" dxfId="3995" priority="3782" stopIfTrue="1">
      <formula>LEN(TRIM($AK$55))=0</formula>
    </cfRule>
  </conditionalFormatting>
  <conditionalFormatting sqref="AL55">
    <cfRule type="expression" dxfId="3994" priority="3783" stopIfTrue="1">
      <formula>LEN(TRIM($AL$55))=0</formula>
    </cfRule>
  </conditionalFormatting>
  <conditionalFormatting sqref="AM55">
    <cfRule type="expression" dxfId="3993" priority="3784" stopIfTrue="1">
      <formula>LEN(TRIM($AM$55))=0</formula>
    </cfRule>
  </conditionalFormatting>
  <conditionalFormatting sqref="AN55">
    <cfRule type="expression" dxfId="3992" priority="3785" stopIfTrue="1">
      <formula>LEN(TRIM($AN$55))=0</formula>
    </cfRule>
  </conditionalFormatting>
  <conditionalFormatting sqref="AO55">
    <cfRule type="expression" dxfId="3991" priority="3786" stopIfTrue="1">
      <formula>LEN(TRIM($AO$55))=0</formula>
    </cfRule>
  </conditionalFormatting>
  <conditionalFormatting sqref="AH56">
    <cfRule type="expression" dxfId="3990" priority="3787" stopIfTrue="1">
      <formula>LEN(TRIM($AH$56))=0</formula>
    </cfRule>
  </conditionalFormatting>
  <conditionalFormatting sqref="AI56">
    <cfRule type="expression" dxfId="3989" priority="3788" stopIfTrue="1">
      <formula>LEN(TRIM($AI$56))=0</formula>
    </cfRule>
  </conditionalFormatting>
  <conditionalFormatting sqref="AJ56">
    <cfRule type="expression" dxfId="3988" priority="3789" stopIfTrue="1">
      <formula>LEN(TRIM($AJ$56))=0</formula>
    </cfRule>
  </conditionalFormatting>
  <conditionalFormatting sqref="AK56">
    <cfRule type="expression" dxfId="3987" priority="3790" stopIfTrue="1">
      <formula>LEN(TRIM($AK$56))=0</formula>
    </cfRule>
  </conditionalFormatting>
  <conditionalFormatting sqref="AL56">
    <cfRule type="expression" dxfId="3986" priority="3791" stopIfTrue="1">
      <formula>LEN(TRIM($AL$56))=0</formula>
    </cfRule>
  </conditionalFormatting>
  <conditionalFormatting sqref="AM56">
    <cfRule type="expression" dxfId="3985" priority="3792" stopIfTrue="1">
      <formula>LEN(TRIM($AM$56))=0</formula>
    </cfRule>
  </conditionalFormatting>
  <conditionalFormatting sqref="AN56">
    <cfRule type="expression" dxfId="3984" priority="3793" stopIfTrue="1">
      <formula>LEN(TRIM($AN$56))=0</formula>
    </cfRule>
  </conditionalFormatting>
  <conditionalFormatting sqref="AO56">
    <cfRule type="expression" dxfId="3983" priority="3794" stopIfTrue="1">
      <formula>LEN(TRIM($AO$56))=0</formula>
    </cfRule>
  </conditionalFormatting>
  <conditionalFormatting sqref="AH57">
    <cfRule type="expression" dxfId="3982" priority="3795" stopIfTrue="1">
      <formula>LEN(TRIM($AH$57))=0</formula>
    </cfRule>
  </conditionalFormatting>
  <conditionalFormatting sqref="AI57">
    <cfRule type="expression" dxfId="3981" priority="3796" stopIfTrue="1">
      <formula>LEN(TRIM($AI$57))=0</formula>
    </cfRule>
  </conditionalFormatting>
  <conditionalFormatting sqref="AJ57">
    <cfRule type="expression" dxfId="3980" priority="3797" stopIfTrue="1">
      <formula>LEN(TRIM($AJ$57))=0</formula>
    </cfRule>
  </conditionalFormatting>
  <conditionalFormatting sqref="AK57">
    <cfRule type="expression" dxfId="3979" priority="3798" stopIfTrue="1">
      <formula>LEN(TRIM($AK$57))=0</formula>
    </cfRule>
  </conditionalFormatting>
  <conditionalFormatting sqref="AL57">
    <cfRule type="expression" dxfId="3978" priority="3799" stopIfTrue="1">
      <formula>LEN(TRIM($AL$57))=0</formula>
    </cfRule>
  </conditionalFormatting>
  <conditionalFormatting sqref="AM57">
    <cfRule type="expression" dxfId="3977" priority="3800" stopIfTrue="1">
      <formula>LEN(TRIM($AM$57))=0</formula>
    </cfRule>
  </conditionalFormatting>
  <conditionalFormatting sqref="AN57">
    <cfRule type="expression" dxfId="3976" priority="3801" stopIfTrue="1">
      <formula>LEN(TRIM($AN$57))=0</formula>
    </cfRule>
  </conditionalFormatting>
  <conditionalFormatting sqref="AO57">
    <cfRule type="expression" dxfId="3975" priority="3802" stopIfTrue="1">
      <formula>LEN(TRIM($AO$57))=0</formula>
    </cfRule>
  </conditionalFormatting>
  <conditionalFormatting sqref="F61">
    <cfRule type="expression" dxfId="3974" priority="3803" stopIfTrue="1">
      <formula>LEN(TRIM($F$61))=0</formula>
    </cfRule>
  </conditionalFormatting>
  <conditionalFormatting sqref="G61">
    <cfRule type="expression" dxfId="3973" priority="3804" stopIfTrue="1">
      <formula>LEN(TRIM($G$61))=0</formula>
    </cfRule>
  </conditionalFormatting>
  <conditionalFormatting sqref="H61">
    <cfRule type="expression" dxfId="3972" priority="3805" stopIfTrue="1">
      <formula>LEN(TRIM($H$61))=0</formula>
    </cfRule>
  </conditionalFormatting>
  <conditionalFormatting sqref="I61">
    <cfRule type="expression" dxfId="3971" priority="3806" stopIfTrue="1">
      <formula>LEN(TRIM($I$61))=0</formula>
    </cfRule>
  </conditionalFormatting>
  <conditionalFormatting sqref="J61">
    <cfRule type="expression" dxfId="3970" priority="3807" stopIfTrue="1">
      <formula>LEN(TRIM($J$61))=0</formula>
    </cfRule>
  </conditionalFormatting>
  <conditionalFormatting sqref="K61">
    <cfRule type="expression" dxfId="3969" priority="3808" stopIfTrue="1">
      <formula>LEN(TRIM($K$61))=0</formula>
    </cfRule>
  </conditionalFormatting>
  <conditionalFormatting sqref="L61">
    <cfRule type="expression" dxfId="3968" priority="3809" stopIfTrue="1">
      <formula>LEN(TRIM($L$61))=0</formula>
    </cfRule>
  </conditionalFormatting>
  <conditionalFormatting sqref="T61">
    <cfRule type="expression" dxfId="3967" priority="3810" stopIfTrue="1">
      <formula>LEN(TRIM($T$61))=0</formula>
    </cfRule>
  </conditionalFormatting>
  <conditionalFormatting sqref="U61">
    <cfRule type="expression" dxfId="3966" priority="3811" stopIfTrue="1">
      <formula>LEN(TRIM($U$61))=0</formula>
    </cfRule>
  </conditionalFormatting>
  <conditionalFormatting sqref="V61">
    <cfRule type="expression" dxfId="3965" priority="3812" stopIfTrue="1">
      <formula>LEN(TRIM($V$61))=0</formula>
    </cfRule>
  </conditionalFormatting>
  <conditionalFormatting sqref="W61">
    <cfRule type="expression" dxfId="3964" priority="3813" stopIfTrue="1">
      <formula>LEN(TRIM($W$61))=0</formula>
    </cfRule>
  </conditionalFormatting>
  <conditionalFormatting sqref="X61">
    <cfRule type="expression" dxfId="3963" priority="3814" stopIfTrue="1">
      <formula>LEN(TRIM($X$61))=0</formula>
    </cfRule>
  </conditionalFormatting>
  <conditionalFormatting sqref="Y61">
    <cfRule type="expression" dxfId="3962" priority="3815" stopIfTrue="1">
      <formula>LEN(TRIM($Y$61))=0</formula>
    </cfRule>
  </conditionalFormatting>
  <conditionalFormatting sqref="Z61">
    <cfRule type="expression" dxfId="3961" priority="3816" stopIfTrue="1">
      <formula>LEN(TRIM($Z$61))=0</formula>
    </cfRule>
  </conditionalFormatting>
  <conditionalFormatting sqref="AA61">
    <cfRule type="expression" dxfId="3960" priority="3817" stopIfTrue="1">
      <formula>LEN(TRIM($AA$61))=0</formula>
    </cfRule>
  </conditionalFormatting>
  <conditionalFormatting sqref="AH61">
    <cfRule type="expression" dxfId="3959" priority="3818" stopIfTrue="1">
      <formula>LEN(TRIM($AH$61))=0</formula>
    </cfRule>
  </conditionalFormatting>
  <conditionalFormatting sqref="AI61">
    <cfRule type="expression" dxfId="3958" priority="3819" stopIfTrue="1">
      <formula>LEN(TRIM($AI$61))=0</formula>
    </cfRule>
  </conditionalFormatting>
  <conditionalFormatting sqref="AJ61">
    <cfRule type="expression" dxfId="3957" priority="3820" stopIfTrue="1">
      <formula>LEN(TRIM($AJ$61))=0</formula>
    </cfRule>
  </conditionalFormatting>
  <conditionalFormatting sqref="AK61">
    <cfRule type="expression" dxfId="3956" priority="3821" stopIfTrue="1">
      <formula>LEN(TRIM($AK$61))=0</formula>
    </cfRule>
  </conditionalFormatting>
  <conditionalFormatting sqref="AL61">
    <cfRule type="expression" dxfId="3955" priority="3822" stopIfTrue="1">
      <formula>LEN(TRIM($AL$61))=0</formula>
    </cfRule>
  </conditionalFormatting>
  <conditionalFormatting sqref="AM61">
    <cfRule type="expression" dxfId="3954" priority="3823" stopIfTrue="1">
      <formula>LEN(TRIM($AM$61))=0</formula>
    </cfRule>
  </conditionalFormatting>
  <conditionalFormatting sqref="AN61">
    <cfRule type="expression" dxfId="3953" priority="3824" stopIfTrue="1">
      <formula>LEN(TRIM($AN$61))=0</formula>
    </cfRule>
  </conditionalFormatting>
  <conditionalFormatting sqref="AO61">
    <cfRule type="expression" dxfId="3952" priority="3825" stopIfTrue="1">
      <formula>LEN(TRIM($AO$61))=0</formula>
    </cfRule>
  </conditionalFormatting>
  <conditionalFormatting sqref="F63">
    <cfRule type="expression" dxfId="3951" priority="3826" stopIfTrue="1">
      <formula>LEN(TRIM($F$63))=0</formula>
    </cfRule>
  </conditionalFormatting>
  <conditionalFormatting sqref="G63">
    <cfRule type="expression" dxfId="3950" priority="3827" stopIfTrue="1">
      <formula>LEN(TRIM($G$63))=0</formula>
    </cfRule>
  </conditionalFormatting>
  <conditionalFormatting sqref="H63">
    <cfRule type="expression" dxfId="3949" priority="3828" stopIfTrue="1">
      <formula>LEN(TRIM($H$63))=0</formula>
    </cfRule>
  </conditionalFormatting>
  <conditionalFormatting sqref="I63">
    <cfRule type="expression" dxfId="3948" priority="3829" stopIfTrue="1">
      <formula>LEN(TRIM($I$63))=0</formula>
    </cfRule>
  </conditionalFormatting>
  <conditionalFormatting sqref="J63">
    <cfRule type="expression" dxfId="3947" priority="3830" stopIfTrue="1">
      <formula>LEN(TRIM($J$63))=0</formula>
    </cfRule>
  </conditionalFormatting>
  <conditionalFormatting sqref="K63">
    <cfRule type="expression" dxfId="3946" priority="3831" stopIfTrue="1">
      <formula>LEN(TRIM($K$63))=0</formula>
    </cfRule>
  </conditionalFormatting>
  <conditionalFormatting sqref="L63">
    <cfRule type="expression" dxfId="3945" priority="3832" stopIfTrue="1">
      <formula>LEN(TRIM($L$63))=0</formula>
    </cfRule>
  </conditionalFormatting>
  <conditionalFormatting sqref="F64">
    <cfRule type="expression" dxfId="3944" priority="3833" stopIfTrue="1">
      <formula>LEN(TRIM($F$64))=0</formula>
    </cfRule>
  </conditionalFormatting>
  <conditionalFormatting sqref="G64">
    <cfRule type="expression" dxfId="3943" priority="3834" stopIfTrue="1">
      <formula>LEN(TRIM($G$64))=0</formula>
    </cfRule>
  </conditionalFormatting>
  <conditionalFormatting sqref="H64">
    <cfRule type="expression" dxfId="3942" priority="3835" stopIfTrue="1">
      <formula>LEN(TRIM($H$64))=0</formula>
    </cfRule>
  </conditionalFormatting>
  <conditionalFormatting sqref="I64">
    <cfRule type="expression" dxfId="3941" priority="3836" stopIfTrue="1">
      <formula>LEN(TRIM($I$64))=0</formula>
    </cfRule>
  </conditionalFormatting>
  <conditionalFormatting sqref="J64">
    <cfRule type="expression" dxfId="3940" priority="3837" stopIfTrue="1">
      <formula>LEN(TRIM($J$64))=0</formula>
    </cfRule>
  </conditionalFormatting>
  <conditionalFormatting sqref="K64">
    <cfRule type="expression" dxfId="3939" priority="3838" stopIfTrue="1">
      <formula>LEN(TRIM($K$64))=0</formula>
    </cfRule>
  </conditionalFormatting>
  <conditionalFormatting sqref="L64">
    <cfRule type="expression" dxfId="3938" priority="3839" stopIfTrue="1">
      <formula>LEN(TRIM($L$64))=0</formula>
    </cfRule>
  </conditionalFormatting>
  <conditionalFormatting sqref="F65">
    <cfRule type="expression" dxfId="3937" priority="3840" stopIfTrue="1">
      <formula>LEN(TRIM($F$65))=0</formula>
    </cfRule>
  </conditionalFormatting>
  <conditionalFormatting sqref="G65">
    <cfRule type="expression" dxfId="3936" priority="3841" stopIfTrue="1">
      <formula>LEN(TRIM($G$65))=0</formula>
    </cfRule>
  </conditionalFormatting>
  <conditionalFormatting sqref="H65">
    <cfRule type="expression" dxfId="3935" priority="3842" stopIfTrue="1">
      <formula>LEN(TRIM($H$65))=0</formula>
    </cfRule>
  </conditionalFormatting>
  <conditionalFormatting sqref="I65">
    <cfRule type="expression" dxfId="3934" priority="3843" stopIfTrue="1">
      <formula>LEN(TRIM($I$65))=0</formula>
    </cfRule>
  </conditionalFormatting>
  <conditionalFormatting sqref="J65">
    <cfRule type="expression" dxfId="3933" priority="3844" stopIfTrue="1">
      <formula>LEN(TRIM($J$65))=0</formula>
    </cfRule>
  </conditionalFormatting>
  <conditionalFormatting sqref="K65">
    <cfRule type="expression" dxfId="3932" priority="3845" stopIfTrue="1">
      <formula>LEN(TRIM($K$65))=0</formula>
    </cfRule>
  </conditionalFormatting>
  <conditionalFormatting sqref="L65">
    <cfRule type="expression" dxfId="3931" priority="3846" stopIfTrue="1">
      <formula>LEN(TRIM($L$65))=0</formula>
    </cfRule>
  </conditionalFormatting>
  <conditionalFormatting sqref="F66">
    <cfRule type="expression" dxfId="3930" priority="3847" stopIfTrue="1">
      <formula>LEN(TRIM($F$66))=0</formula>
    </cfRule>
  </conditionalFormatting>
  <conditionalFormatting sqref="G66">
    <cfRule type="expression" dxfId="3929" priority="3848" stopIfTrue="1">
      <formula>LEN(TRIM($G$66))=0</formula>
    </cfRule>
  </conditionalFormatting>
  <conditionalFormatting sqref="H66">
    <cfRule type="expression" dxfId="3928" priority="3849" stopIfTrue="1">
      <formula>LEN(TRIM($H$66))=0</formula>
    </cfRule>
  </conditionalFormatting>
  <conditionalFormatting sqref="I66">
    <cfRule type="expression" dxfId="3927" priority="3850" stopIfTrue="1">
      <formula>LEN(TRIM($I$66))=0</formula>
    </cfRule>
  </conditionalFormatting>
  <conditionalFormatting sqref="J66">
    <cfRule type="expression" dxfId="3926" priority="3851" stopIfTrue="1">
      <formula>LEN(TRIM($J$66))=0</formula>
    </cfRule>
  </conditionalFormatting>
  <conditionalFormatting sqref="K66">
    <cfRule type="expression" dxfId="3925" priority="3852" stopIfTrue="1">
      <formula>LEN(TRIM($K$66))=0</formula>
    </cfRule>
  </conditionalFormatting>
  <conditionalFormatting sqref="L66">
    <cfRule type="expression" dxfId="3924" priority="3853" stopIfTrue="1">
      <formula>LEN(TRIM($L$66))=0</formula>
    </cfRule>
  </conditionalFormatting>
  <conditionalFormatting sqref="AH63">
    <cfRule type="expression" dxfId="3923" priority="3854" stopIfTrue="1">
      <formula>LEN(TRIM($AH$63))=0</formula>
    </cfRule>
  </conditionalFormatting>
  <conditionalFormatting sqref="AI63">
    <cfRule type="expression" dxfId="3922" priority="3855" stopIfTrue="1">
      <formula>LEN(TRIM($AI$63))=0</formula>
    </cfRule>
  </conditionalFormatting>
  <conditionalFormatting sqref="AJ63">
    <cfRule type="expression" dxfId="3921" priority="3856" stopIfTrue="1">
      <formula>LEN(TRIM($AJ$63))=0</formula>
    </cfRule>
  </conditionalFormatting>
  <conditionalFormatting sqref="AK63">
    <cfRule type="expression" dxfId="3920" priority="3857" stopIfTrue="1">
      <formula>LEN(TRIM($AK$63))=0</formula>
    </cfRule>
  </conditionalFormatting>
  <conditionalFormatting sqref="AL63">
    <cfRule type="expression" dxfId="3919" priority="3858" stopIfTrue="1">
      <formula>LEN(TRIM($AL$63))=0</formula>
    </cfRule>
  </conditionalFormatting>
  <conditionalFormatting sqref="AM63">
    <cfRule type="expression" dxfId="3918" priority="3859" stopIfTrue="1">
      <formula>LEN(TRIM($AM$63))=0</formula>
    </cfRule>
  </conditionalFormatting>
  <conditionalFormatting sqref="AN63">
    <cfRule type="expression" dxfId="3917" priority="3860" stopIfTrue="1">
      <formula>LEN(TRIM($AN$63))=0</formula>
    </cfRule>
  </conditionalFormatting>
  <conditionalFormatting sqref="AO63">
    <cfRule type="expression" dxfId="3916" priority="3861" stopIfTrue="1">
      <formula>LEN(TRIM($AO$63))=0</formula>
    </cfRule>
  </conditionalFormatting>
  <conditionalFormatting sqref="AH64">
    <cfRule type="expression" dxfId="3915" priority="3862" stopIfTrue="1">
      <formula>LEN(TRIM($AH$64))=0</formula>
    </cfRule>
  </conditionalFormatting>
  <conditionalFormatting sqref="AI64">
    <cfRule type="expression" dxfId="3914" priority="3863" stopIfTrue="1">
      <formula>LEN(TRIM($AI$64))=0</formula>
    </cfRule>
  </conditionalFormatting>
  <conditionalFormatting sqref="AJ64">
    <cfRule type="expression" dxfId="3913" priority="3864" stopIfTrue="1">
      <formula>LEN(TRIM($AJ$64))=0</formula>
    </cfRule>
  </conditionalFormatting>
  <conditionalFormatting sqref="AK64">
    <cfRule type="expression" dxfId="3912" priority="3865" stopIfTrue="1">
      <formula>LEN(TRIM($AK$64))=0</formula>
    </cfRule>
  </conditionalFormatting>
  <conditionalFormatting sqref="AL64">
    <cfRule type="expression" dxfId="3911" priority="3866" stopIfTrue="1">
      <formula>LEN(TRIM($AL$64))=0</formula>
    </cfRule>
  </conditionalFormatting>
  <conditionalFormatting sqref="AM64">
    <cfRule type="expression" dxfId="3910" priority="3867" stopIfTrue="1">
      <formula>LEN(TRIM($AM$64))=0</formula>
    </cfRule>
  </conditionalFormatting>
  <conditionalFormatting sqref="AN64">
    <cfRule type="expression" dxfId="3909" priority="3868" stopIfTrue="1">
      <formula>LEN(TRIM($AN$64))=0</formula>
    </cfRule>
  </conditionalFormatting>
  <conditionalFormatting sqref="AO64">
    <cfRule type="expression" dxfId="3908" priority="3869" stopIfTrue="1">
      <formula>LEN(TRIM($AO$64))=0</formula>
    </cfRule>
  </conditionalFormatting>
  <conditionalFormatting sqref="AH65">
    <cfRule type="expression" dxfId="3907" priority="3870" stopIfTrue="1">
      <formula>LEN(TRIM($AH$65))=0</formula>
    </cfRule>
  </conditionalFormatting>
  <conditionalFormatting sqref="AI65">
    <cfRule type="expression" dxfId="3906" priority="3871" stopIfTrue="1">
      <formula>LEN(TRIM($AI$65))=0</formula>
    </cfRule>
  </conditionalFormatting>
  <conditionalFormatting sqref="AJ65">
    <cfRule type="expression" dxfId="3905" priority="3872" stopIfTrue="1">
      <formula>LEN(TRIM($AJ$65))=0</formula>
    </cfRule>
  </conditionalFormatting>
  <conditionalFormatting sqref="AK65">
    <cfRule type="expression" dxfId="3904" priority="3873" stopIfTrue="1">
      <formula>LEN(TRIM($AK$65))=0</formula>
    </cfRule>
  </conditionalFormatting>
  <conditionalFormatting sqref="AL65">
    <cfRule type="expression" dxfId="3903" priority="3874" stopIfTrue="1">
      <formula>LEN(TRIM($AL$65))=0</formula>
    </cfRule>
  </conditionalFormatting>
  <conditionalFormatting sqref="AM65">
    <cfRule type="expression" dxfId="3902" priority="3875" stopIfTrue="1">
      <formula>LEN(TRIM($AM$65))=0</formula>
    </cfRule>
  </conditionalFormatting>
  <conditionalFormatting sqref="AN65">
    <cfRule type="expression" dxfId="3901" priority="3876" stopIfTrue="1">
      <formula>LEN(TRIM($AN$65))=0</formula>
    </cfRule>
  </conditionalFormatting>
  <conditionalFormatting sqref="AO65">
    <cfRule type="expression" dxfId="3900" priority="3877" stopIfTrue="1">
      <formula>LEN(TRIM($AO$65))=0</formula>
    </cfRule>
  </conditionalFormatting>
  <conditionalFormatting sqref="AH66">
    <cfRule type="expression" dxfId="3899" priority="3878" stopIfTrue="1">
      <formula>LEN(TRIM($AH$66))=0</formula>
    </cfRule>
  </conditionalFormatting>
  <conditionalFormatting sqref="AI66">
    <cfRule type="expression" dxfId="3898" priority="3879" stopIfTrue="1">
      <formula>LEN(TRIM($AI$66))=0</formula>
    </cfRule>
  </conditionalFormatting>
  <conditionalFormatting sqref="AJ66">
    <cfRule type="expression" dxfId="3897" priority="3880" stopIfTrue="1">
      <formula>LEN(TRIM($AJ$66))=0</formula>
    </cfRule>
  </conditionalFormatting>
  <conditionalFormatting sqref="AK66">
    <cfRule type="expression" dxfId="3896" priority="3881" stopIfTrue="1">
      <formula>LEN(TRIM($AK$66))=0</formula>
    </cfRule>
  </conditionalFormatting>
  <conditionalFormatting sqref="AL66">
    <cfRule type="expression" dxfId="3895" priority="3882" stopIfTrue="1">
      <formula>LEN(TRIM($AL$66))=0</formula>
    </cfRule>
  </conditionalFormatting>
  <conditionalFormatting sqref="AM66">
    <cfRule type="expression" dxfId="3894" priority="3883" stopIfTrue="1">
      <formula>LEN(TRIM($AM$66))=0</formula>
    </cfRule>
  </conditionalFormatting>
  <conditionalFormatting sqref="AN66">
    <cfRule type="expression" dxfId="3893" priority="3884" stopIfTrue="1">
      <formula>LEN(TRIM($AN$66))=0</formula>
    </cfRule>
  </conditionalFormatting>
  <conditionalFormatting sqref="AO66">
    <cfRule type="expression" dxfId="3892" priority="3885" stopIfTrue="1">
      <formula>LEN(TRIM($AO$66))=0</formula>
    </cfRule>
  </conditionalFormatting>
  <conditionalFormatting sqref="T63">
    <cfRule type="expression" dxfId="3891" priority="3886" stopIfTrue="1">
      <formula>LEN(TRIM($T$63))=0</formula>
    </cfRule>
  </conditionalFormatting>
  <conditionalFormatting sqref="U63">
    <cfRule type="expression" dxfId="3890" priority="3887" stopIfTrue="1">
      <formula>LEN(TRIM($U$63))=0</formula>
    </cfRule>
  </conditionalFormatting>
  <conditionalFormatting sqref="V63">
    <cfRule type="expression" dxfId="3889" priority="3888" stopIfTrue="1">
      <formula>LEN(TRIM($V$63))=0</formula>
    </cfRule>
  </conditionalFormatting>
  <conditionalFormatting sqref="W63">
    <cfRule type="expression" dxfId="3888" priority="3889" stopIfTrue="1">
      <formula>LEN(TRIM($W$63))=0</formula>
    </cfRule>
  </conditionalFormatting>
  <conditionalFormatting sqref="X63">
    <cfRule type="expression" dxfId="3887" priority="3890" stopIfTrue="1">
      <formula>LEN(TRIM($X$63))=0</formula>
    </cfRule>
  </conditionalFormatting>
  <conditionalFormatting sqref="Y63">
    <cfRule type="expression" dxfId="3886" priority="3891" stopIfTrue="1">
      <formula>LEN(TRIM($Y$63))=0</formula>
    </cfRule>
  </conditionalFormatting>
  <conditionalFormatting sqref="Z63">
    <cfRule type="expression" dxfId="3885" priority="3892" stopIfTrue="1">
      <formula>LEN(TRIM($Z$63))=0</formula>
    </cfRule>
  </conditionalFormatting>
  <conditionalFormatting sqref="AA63">
    <cfRule type="expression" dxfId="3884" priority="3893" stopIfTrue="1">
      <formula>LEN(TRIM($AA$63))=0</formula>
    </cfRule>
  </conditionalFormatting>
  <conditionalFormatting sqref="T64">
    <cfRule type="expression" dxfId="3883" priority="3894" stopIfTrue="1">
      <formula>LEN(TRIM($T$64))=0</formula>
    </cfRule>
  </conditionalFormatting>
  <conditionalFormatting sqref="U64">
    <cfRule type="expression" dxfId="3882" priority="3895" stopIfTrue="1">
      <formula>LEN(TRIM($U$64))=0</formula>
    </cfRule>
  </conditionalFormatting>
  <conditionalFormatting sqref="V64">
    <cfRule type="expression" dxfId="3881" priority="3896" stopIfTrue="1">
      <formula>LEN(TRIM($V$64))=0</formula>
    </cfRule>
  </conditionalFormatting>
  <conditionalFormatting sqref="W64">
    <cfRule type="expression" dxfId="3880" priority="3897" stopIfTrue="1">
      <formula>LEN(TRIM($W$64))=0</formula>
    </cfRule>
  </conditionalFormatting>
  <conditionalFormatting sqref="X64">
    <cfRule type="expression" dxfId="3879" priority="3898" stopIfTrue="1">
      <formula>LEN(TRIM($X$64))=0</formula>
    </cfRule>
  </conditionalFormatting>
  <conditionalFormatting sqref="Y64">
    <cfRule type="expression" dxfId="3878" priority="3899" stopIfTrue="1">
      <formula>LEN(TRIM($Y$64))=0</formula>
    </cfRule>
  </conditionalFormatting>
  <conditionalFormatting sqref="Z64">
    <cfRule type="expression" dxfId="3877" priority="3900" stopIfTrue="1">
      <formula>LEN(TRIM($Z$64))=0</formula>
    </cfRule>
  </conditionalFormatting>
  <conditionalFormatting sqref="AA64">
    <cfRule type="expression" dxfId="3876" priority="3901" stopIfTrue="1">
      <formula>LEN(TRIM($AA$64))=0</formula>
    </cfRule>
  </conditionalFormatting>
  <conditionalFormatting sqref="T65">
    <cfRule type="expression" dxfId="3875" priority="3902" stopIfTrue="1">
      <formula>LEN(TRIM($T$65))=0</formula>
    </cfRule>
  </conditionalFormatting>
  <conditionalFormatting sqref="U65">
    <cfRule type="expression" dxfId="3874" priority="3903" stopIfTrue="1">
      <formula>LEN(TRIM($U$65))=0</formula>
    </cfRule>
  </conditionalFormatting>
  <conditionalFormatting sqref="V65">
    <cfRule type="expression" dxfId="3873" priority="3904" stopIfTrue="1">
      <formula>LEN(TRIM($V$65))=0</formula>
    </cfRule>
  </conditionalFormatting>
  <conditionalFormatting sqref="W65">
    <cfRule type="expression" dxfId="3872" priority="3905" stopIfTrue="1">
      <formula>LEN(TRIM($W$65))=0</formula>
    </cfRule>
  </conditionalFormatting>
  <conditionalFormatting sqref="X65">
    <cfRule type="expression" dxfId="3871" priority="3906" stopIfTrue="1">
      <formula>LEN(TRIM($X$65))=0</formula>
    </cfRule>
  </conditionalFormatting>
  <conditionalFormatting sqref="Y65">
    <cfRule type="expression" dxfId="3870" priority="3907" stopIfTrue="1">
      <formula>LEN(TRIM($Y$65))=0</formula>
    </cfRule>
  </conditionalFormatting>
  <conditionalFormatting sqref="Z65">
    <cfRule type="expression" dxfId="3869" priority="3908" stopIfTrue="1">
      <formula>LEN(TRIM($Z$65))=0</formula>
    </cfRule>
  </conditionalFormatting>
  <conditionalFormatting sqref="AA65">
    <cfRule type="expression" dxfId="3868" priority="3909" stopIfTrue="1">
      <formula>LEN(TRIM($AA$65))=0</formula>
    </cfRule>
  </conditionalFormatting>
  <conditionalFormatting sqref="T66">
    <cfRule type="expression" dxfId="3867" priority="3910" stopIfTrue="1">
      <formula>LEN(TRIM($T$66))=0</formula>
    </cfRule>
  </conditionalFormatting>
  <conditionalFormatting sqref="U66">
    <cfRule type="expression" dxfId="3866" priority="3911" stopIfTrue="1">
      <formula>LEN(TRIM($U$66))=0</formula>
    </cfRule>
  </conditionalFormatting>
  <conditionalFormatting sqref="V66">
    <cfRule type="expression" dxfId="3865" priority="3912" stopIfTrue="1">
      <formula>LEN(TRIM($V$66))=0</formula>
    </cfRule>
  </conditionalFormatting>
  <conditionalFormatting sqref="W66">
    <cfRule type="expression" dxfId="3864" priority="3913" stopIfTrue="1">
      <formula>LEN(TRIM($W$66))=0</formula>
    </cfRule>
  </conditionalFormatting>
  <conditionalFormatting sqref="X66">
    <cfRule type="expression" dxfId="3863" priority="3914" stopIfTrue="1">
      <formula>LEN(TRIM($X$66))=0</formula>
    </cfRule>
  </conditionalFormatting>
  <conditionalFormatting sqref="Y66">
    <cfRule type="expression" dxfId="3862" priority="3915" stopIfTrue="1">
      <formula>LEN(TRIM($Y$66))=0</formula>
    </cfRule>
  </conditionalFormatting>
  <conditionalFormatting sqref="Z66">
    <cfRule type="expression" dxfId="3861" priority="3916" stopIfTrue="1">
      <formula>LEN(TRIM($Z$66))=0</formula>
    </cfRule>
  </conditionalFormatting>
  <conditionalFormatting sqref="AA66">
    <cfRule type="expression" dxfId="3860" priority="3917" stopIfTrue="1">
      <formula>LEN(TRIM($AA$66))=0</formula>
    </cfRule>
  </conditionalFormatting>
  <conditionalFormatting sqref="T67">
    <cfRule type="expression" dxfId="3859" priority="3918" stopIfTrue="1">
      <formula>LEN(TRIM($T$67))=0</formula>
    </cfRule>
  </conditionalFormatting>
  <conditionalFormatting sqref="U67">
    <cfRule type="expression" dxfId="3858" priority="3919" stopIfTrue="1">
      <formula>LEN(TRIM($U$67))=0</formula>
    </cfRule>
  </conditionalFormatting>
  <conditionalFormatting sqref="V67">
    <cfRule type="expression" dxfId="3857" priority="3920" stopIfTrue="1">
      <formula>LEN(TRIM($V$67))=0</formula>
    </cfRule>
  </conditionalFormatting>
  <conditionalFormatting sqref="W67">
    <cfRule type="expression" dxfId="3856" priority="3921" stopIfTrue="1">
      <formula>LEN(TRIM($W$67))=0</formula>
    </cfRule>
  </conditionalFormatting>
  <conditionalFormatting sqref="X67">
    <cfRule type="expression" dxfId="3855" priority="3922" stopIfTrue="1">
      <formula>LEN(TRIM($X$67))=0</formula>
    </cfRule>
  </conditionalFormatting>
  <conditionalFormatting sqref="Y67">
    <cfRule type="expression" dxfId="3854" priority="3923" stopIfTrue="1">
      <formula>LEN(TRIM($Y$67))=0</formula>
    </cfRule>
  </conditionalFormatting>
  <conditionalFormatting sqref="Z67">
    <cfRule type="expression" dxfId="3853" priority="3924" stopIfTrue="1">
      <formula>LEN(TRIM($Z$67))=0</formula>
    </cfRule>
  </conditionalFormatting>
  <conditionalFormatting sqref="AA67">
    <cfRule type="expression" dxfId="3852" priority="3925" stopIfTrue="1">
      <formula>LEN(TRIM($AA$67))=0</formula>
    </cfRule>
  </conditionalFormatting>
  <conditionalFormatting sqref="F69">
    <cfRule type="expression" dxfId="3851" priority="3926" stopIfTrue="1">
      <formula>LEN(TRIM($F$69))=0</formula>
    </cfRule>
  </conditionalFormatting>
  <conditionalFormatting sqref="G69">
    <cfRule type="expression" dxfId="3850" priority="3927" stopIfTrue="1">
      <formula>LEN(TRIM($G$69))=0</formula>
    </cfRule>
  </conditionalFormatting>
  <conditionalFormatting sqref="H69">
    <cfRule type="expression" dxfId="3849" priority="3928" stopIfTrue="1">
      <formula>LEN(TRIM($H$69))=0</formula>
    </cfRule>
  </conditionalFormatting>
  <conditionalFormatting sqref="I69">
    <cfRule type="expression" dxfId="3848" priority="3929" stopIfTrue="1">
      <formula>LEN(TRIM($I$69))=0</formula>
    </cfRule>
  </conditionalFormatting>
  <conditionalFormatting sqref="J69">
    <cfRule type="expression" dxfId="3847" priority="3930" stopIfTrue="1">
      <formula>LEN(TRIM($J$69))=0</formula>
    </cfRule>
  </conditionalFormatting>
  <conditionalFormatting sqref="K69">
    <cfRule type="expression" dxfId="3846" priority="3931" stopIfTrue="1">
      <formula>LEN(TRIM($K$69))=0</formula>
    </cfRule>
  </conditionalFormatting>
  <conditionalFormatting sqref="L69">
    <cfRule type="expression" dxfId="3845" priority="3932" stopIfTrue="1">
      <formula>LEN(TRIM($L$69))=0</formula>
    </cfRule>
  </conditionalFormatting>
  <conditionalFormatting sqref="F70">
    <cfRule type="expression" dxfId="3844" priority="3933" stopIfTrue="1">
      <formula>LEN(TRIM($F$70))=0</formula>
    </cfRule>
  </conditionalFormatting>
  <conditionalFormatting sqref="G70">
    <cfRule type="expression" dxfId="3843" priority="3934" stopIfTrue="1">
      <formula>LEN(TRIM($G$70))=0</formula>
    </cfRule>
  </conditionalFormatting>
  <conditionalFormatting sqref="H70">
    <cfRule type="expression" dxfId="3842" priority="3935" stopIfTrue="1">
      <formula>LEN(TRIM($H$70))=0</formula>
    </cfRule>
  </conditionalFormatting>
  <conditionalFormatting sqref="I70">
    <cfRule type="expression" dxfId="3841" priority="3936" stopIfTrue="1">
      <formula>LEN(TRIM($I$70))=0</formula>
    </cfRule>
  </conditionalFormatting>
  <conditionalFormatting sqref="J70">
    <cfRule type="expression" dxfId="3840" priority="3937" stopIfTrue="1">
      <formula>LEN(TRIM($J$70))=0</formula>
    </cfRule>
  </conditionalFormatting>
  <conditionalFormatting sqref="K70">
    <cfRule type="expression" dxfId="3839" priority="3938" stopIfTrue="1">
      <formula>LEN(TRIM($K$70))=0</formula>
    </cfRule>
  </conditionalFormatting>
  <conditionalFormatting sqref="L70">
    <cfRule type="expression" dxfId="3838" priority="3939" stopIfTrue="1">
      <formula>LEN(TRIM($L$70))=0</formula>
    </cfRule>
  </conditionalFormatting>
  <conditionalFormatting sqref="T69">
    <cfRule type="expression" dxfId="3837" priority="3940" stopIfTrue="1">
      <formula>LEN(TRIM($T$69))=0</formula>
    </cfRule>
  </conditionalFormatting>
  <conditionalFormatting sqref="U69">
    <cfRule type="expression" dxfId="3836" priority="3941" stopIfTrue="1">
      <formula>LEN(TRIM($U$69))=0</formula>
    </cfRule>
  </conditionalFormatting>
  <conditionalFormatting sqref="V69">
    <cfRule type="expression" dxfId="3835" priority="3942" stopIfTrue="1">
      <formula>LEN(TRIM($V$69))=0</formula>
    </cfRule>
  </conditionalFormatting>
  <conditionalFormatting sqref="W69">
    <cfRule type="expression" dxfId="3834" priority="3943" stopIfTrue="1">
      <formula>LEN(TRIM($W$69))=0</formula>
    </cfRule>
  </conditionalFormatting>
  <conditionalFormatting sqref="X69">
    <cfRule type="expression" dxfId="3833" priority="3944" stopIfTrue="1">
      <formula>LEN(TRIM($X$69))=0</formula>
    </cfRule>
  </conditionalFormatting>
  <conditionalFormatting sqref="Y69">
    <cfRule type="expression" dxfId="3832" priority="3945" stopIfTrue="1">
      <formula>LEN(TRIM($Y$69))=0</formula>
    </cfRule>
  </conditionalFormatting>
  <conditionalFormatting sqref="Z69">
    <cfRule type="expression" dxfId="3831" priority="3946" stopIfTrue="1">
      <formula>LEN(TRIM($Z$69))=0</formula>
    </cfRule>
  </conditionalFormatting>
  <conditionalFormatting sqref="AA69">
    <cfRule type="expression" dxfId="3830" priority="3947" stopIfTrue="1">
      <formula>LEN(TRIM($AA$69))=0</formula>
    </cfRule>
  </conditionalFormatting>
  <conditionalFormatting sqref="T70">
    <cfRule type="expression" dxfId="3829" priority="3948" stopIfTrue="1">
      <formula>LEN(TRIM($T$70))=0</formula>
    </cfRule>
  </conditionalFormatting>
  <conditionalFormatting sqref="U70">
    <cfRule type="expression" dxfId="3828" priority="3949" stopIfTrue="1">
      <formula>LEN(TRIM($U$70))=0</formula>
    </cfRule>
  </conditionalFormatting>
  <conditionalFormatting sqref="V70">
    <cfRule type="expression" dxfId="3827" priority="3950" stopIfTrue="1">
      <formula>LEN(TRIM($V$70))=0</formula>
    </cfRule>
  </conditionalFormatting>
  <conditionalFormatting sqref="W70">
    <cfRule type="expression" dxfId="3826" priority="3951" stopIfTrue="1">
      <formula>LEN(TRIM($W$70))=0</formula>
    </cfRule>
  </conditionalFormatting>
  <conditionalFormatting sqref="X70">
    <cfRule type="expression" dxfId="3825" priority="3952" stopIfTrue="1">
      <formula>LEN(TRIM($X$70))=0</formula>
    </cfRule>
  </conditionalFormatting>
  <conditionalFormatting sqref="Y70">
    <cfRule type="expression" dxfId="3824" priority="3953" stopIfTrue="1">
      <formula>LEN(TRIM($Y$70))=0</formula>
    </cfRule>
  </conditionalFormatting>
  <conditionalFormatting sqref="Z70">
    <cfRule type="expression" dxfId="3823" priority="3954" stopIfTrue="1">
      <formula>LEN(TRIM($Z$70))=0</formula>
    </cfRule>
  </conditionalFormatting>
  <conditionalFormatting sqref="AA70">
    <cfRule type="expression" dxfId="3822" priority="3955" stopIfTrue="1">
      <formula>LEN(TRIM($AA$70))=0</formula>
    </cfRule>
  </conditionalFormatting>
  <conditionalFormatting sqref="AH69">
    <cfRule type="expression" dxfId="3821" priority="3956" stopIfTrue="1">
      <formula>LEN(TRIM($AH$69))=0</formula>
    </cfRule>
  </conditionalFormatting>
  <conditionalFormatting sqref="AI69">
    <cfRule type="expression" dxfId="3820" priority="3957" stopIfTrue="1">
      <formula>LEN(TRIM($AI$69))=0</formula>
    </cfRule>
  </conditionalFormatting>
  <conditionalFormatting sqref="AJ69">
    <cfRule type="expression" dxfId="3819" priority="3958" stopIfTrue="1">
      <formula>LEN(TRIM($AJ$69))=0</formula>
    </cfRule>
  </conditionalFormatting>
  <conditionalFormatting sqref="AK69">
    <cfRule type="expression" dxfId="3818" priority="3959" stopIfTrue="1">
      <formula>LEN(TRIM($AK$69))=0</formula>
    </cfRule>
  </conditionalFormatting>
  <conditionalFormatting sqref="AL69">
    <cfRule type="expression" dxfId="3817" priority="3960" stopIfTrue="1">
      <formula>LEN(TRIM($AL$69))=0</formula>
    </cfRule>
  </conditionalFormatting>
  <conditionalFormatting sqref="AM69">
    <cfRule type="expression" dxfId="3816" priority="3961" stopIfTrue="1">
      <formula>LEN(TRIM($AM$69))=0</formula>
    </cfRule>
  </conditionalFormatting>
  <conditionalFormatting sqref="AN69">
    <cfRule type="expression" dxfId="3815" priority="3962" stopIfTrue="1">
      <formula>LEN(TRIM($AN$69))=0</formula>
    </cfRule>
  </conditionalFormatting>
  <conditionalFormatting sqref="AO69">
    <cfRule type="expression" dxfId="3814" priority="3963" stopIfTrue="1">
      <formula>LEN(TRIM($AO$69))=0</formula>
    </cfRule>
  </conditionalFormatting>
  <conditionalFormatting sqref="AH70">
    <cfRule type="expression" dxfId="3813" priority="3964" stopIfTrue="1">
      <formula>LEN(TRIM($AH$70))=0</formula>
    </cfRule>
  </conditionalFormatting>
  <conditionalFormatting sqref="AI70">
    <cfRule type="expression" dxfId="3812" priority="3965" stopIfTrue="1">
      <formula>LEN(TRIM($AI$70))=0</formula>
    </cfRule>
  </conditionalFormatting>
  <conditionalFormatting sqref="AJ70">
    <cfRule type="expression" dxfId="3811" priority="3966" stopIfTrue="1">
      <formula>LEN(TRIM($AJ$70))=0</formula>
    </cfRule>
  </conditionalFormatting>
  <conditionalFormatting sqref="AK70">
    <cfRule type="expression" dxfId="3810" priority="3967" stopIfTrue="1">
      <formula>LEN(TRIM($AK$70))=0</formula>
    </cfRule>
  </conditionalFormatting>
  <conditionalFormatting sqref="AL70">
    <cfRule type="expression" dxfId="3809" priority="3968" stopIfTrue="1">
      <formula>LEN(TRIM($AL$70))=0</formula>
    </cfRule>
  </conditionalFormatting>
  <conditionalFormatting sqref="AM70">
    <cfRule type="expression" dxfId="3808" priority="3969" stopIfTrue="1">
      <formula>LEN(TRIM($AM$70))=0</formula>
    </cfRule>
  </conditionalFormatting>
  <conditionalFormatting sqref="AN70">
    <cfRule type="expression" dxfId="3807" priority="3970" stopIfTrue="1">
      <formula>LEN(TRIM($AN$70))=0</formula>
    </cfRule>
  </conditionalFormatting>
  <conditionalFormatting sqref="AO70">
    <cfRule type="expression" dxfId="3806" priority="3971" stopIfTrue="1">
      <formula>LEN(TRIM($AO$70))=0</formula>
    </cfRule>
  </conditionalFormatting>
  <conditionalFormatting sqref="F72">
    <cfRule type="expression" dxfId="3805" priority="3972" stopIfTrue="1">
      <formula>LEN(TRIM($F$72))=0</formula>
    </cfRule>
  </conditionalFormatting>
  <conditionalFormatting sqref="G72">
    <cfRule type="expression" dxfId="3804" priority="3973" stopIfTrue="1">
      <formula>LEN(TRIM($G$72))=0</formula>
    </cfRule>
  </conditionalFormatting>
  <conditionalFormatting sqref="H72">
    <cfRule type="expression" dxfId="3803" priority="3974" stopIfTrue="1">
      <formula>LEN(TRIM($H$72))=0</formula>
    </cfRule>
  </conditionalFormatting>
  <conditionalFormatting sqref="I72">
    <cfRule type="expression" dxfId="3802" priority="3975" stopIfTrue="1">
      <formula>LEN(TRIM($I$72))=0</formula>
    </cfRule>
  </conditionalFormatting>
  <conditionalFormatting sqref="J72">
    <cfRule type="expression" dxfId="3801" priority="3976" stopIfTrue="1">
      <formula>LEN(TRIM($J$72))=0</formula>
    </cfRule>
  </conditionalFormatting>
  <conditionalFormatting sqref="K72">
    <cfRule type="expression" dxfId="3800" priority="3977" stopIfTrue="1">
      <formula>LEN(TRIM($K$72))=0</formula>
    </cfRule>
  </conditionalFormatting>
  <conditionalFormatting sqref="L72">
    <cfRule type="expression" dxfId="3799" priority="3978" stopIfTrue="1">
      <formula>LEN(TRIM($L$72))=0</formula>
    </cfRule>
  </conditionalFormatting>
  <conditionalFormatting sqref="T72">
    <cfRule type="expression" dxfId="3798" priority="3979" stopIfTrue="1">
      <formula>LEN(TRIM($T$72))=0</formula>
    </cfRule>
  </conditionalFormatting>
  <conditionalFormatting sqref="U72">
    <cfRule type="expression" dxfId="3797" priority="3980" stopIfTrue="1">
      <formula>LEN(TRIM($U$72))=0</formula>
    </cfRule>
  </conditionalFormatting>
  <conditionalFormatting sqref="V72">
    <cfRule type="expression" dxfId="3796" priority="3981" stopIfTrue="1">
      <formula>LEN(TRIM($V$72))=0</formula>
    </cfRule>
  </conditionalFormatting>
  <conditionalFormatting sqref="W72">
    <cfRule type="expression" dxfId="3795" priority="3982" stopIfTrue="1">
      <formula>LEN(TRIM($W$72))=0</formula>
    </cfRule>
  </conditionalFormatting>
  <conditionalFormatting sqref="X72">
    <cfRule type="expression" dxfId="3794" priority="3983" stopIfTrue="1">
      <formula>LEN(TRIM($X$72))=0</formula>
    </cfRule>
  </conditionalFormatting>
  <conditionalFormatting sqref="Y72">
    <cfRule type="expression" dxfId="3793" priority="3984" stopIfTrue="1">
      <formula>LEN(TRIM($Y$72))=0</formula>
    </cfRule>
  </conditionalFormatting>
  <conditionalFormatting sqref="Z72">
    <cfRule type="expression" dxfId="3792" priority="3985" stopIfTrue="1">
      <formula>LEN(TRIM($Z$72))=0</formula>
    </cfRule>
  </conditionalFormatting>
  <conditionalFormatting sqref="AA72">
    <cfRule type="expression" dxfId="3791" priority="3986" stopIfTrue="1">
      <formula>LEN(TRIM($AA$72))=0</formula>
    </cfRule>
  </conditionalFormatting>
  <conditionalFormatting sqref="AH72">
    <cfRule type="expression" dxfId="3790" priority="3987" stopIfTrue="1">
      <formula>LEN(TRIM($AH$72))=0</formula>
    </cfRule>
  </conditionalFormatting>
  <conditionalFormatting sqref="AI72">
    <cfRule type="expression" dxfId="3789" priority="3988" stopIfTrue="1">
      <formula>LEN(TRIM($AI$72))=0</formula>
    </cfRule>
  </conditionalFormatting>
  <conditionalFormatting sqref="AJ72">
    <cfRule type="expression" dxfId="3788" priority="3989" stopIfTrue="1">
      <formula>LEN(TRIM($AJ$72))=0</formula>
    </cfRule>
  </conditionalFormatting>
  <conditionalFormatting sqref="AK72">
    <cfRule type="expression" dxfId="3787" priority="3990" stopIfTrue="1">
      <formula>LEN(TRIM($AK$72))=0</formula>
    </cfRule>
  </conditionalFormatting>
  <conditionalFormatting sqref="AL72">
    <cfRule type="expression" dxfId="3786" priority="3991" stopIfTrue="1">
      <formula>LEN(TRIM($AL$72))=0</formula>
    </cfRule>
  </conditionalFormatting>
  <conditionalFormatting sqref="AM72">
    <cfRule type="expression" dxfId="3785" priority="3992" stopIfTrue="1">
      <formula>LEN(TRIM($AM$72))=0</formula>
    </cfRule>
  </conditionalFormatting>
  <conditionalFormatting sqref="AN72">
    <cfRule type="expression" dxfId="3784" priority="3993" stopIfTrue="1">
      <formula>LEN(TRIM($AN$72))=0</formula>
    </cfRule>
  </conditionalFormatting>
  <conditionalFormatting sqref="AO72">
    <cfRule type="expression" dxfId="3783" priority="3994" stopIfTrue="1">
      <formula>LEN(TRIM($AO$72))=0</formula>
    </cfRule>
  </conditionalFormatting>
  <conditionalFormatting sqref="F95">
    <cfRule type="expression" dxfId="3782" priority="3995" stopIfTrue="1">
      <formula>LEN(TRIM($F$95))=0</formula>
    </cfRule>
  </conditionalFormatting>
  <conditionalFormatting sqref="G95">
    <cfRule type="expression" dxfId="3781" priority="3996" stopIfTrue="1">
      <formula>LEN(TRIM($G$95))=0</formula>
    </cfRule>
  </conditionalFormatting>
  <conditionalFormatting sqref="H95">
    <cfRule type="expression" dxfId="3780" priority="3997" stopIfTrue="1">
      <formula>LEN(TRIM($H$95))=0</formula>
    </cfRule>
  </conditionalFormatting>
  <conditionalFormatting sqref="I95">
    <cfRule type="expression" dxfId="3779" priority="3998" stopIfTrue="1">
      <formula>LEN(TRIM($I$95))=0</formula>
    </cfRule>
  </conditionalFormatting>
  <conditionalFormatting sqref="J95">
    <cfRule type="expression" dxfId="3778" priority="3999" stopIfTrue="1">
      <formula>LEN(TRIM($J$95))=0</formula>
    </cfRule>
  </conditionalFormatting>
  <conditionalFormatting sqref="K95">
    <cfRule type="expression" dxfId="3777" priority="4000" stopIfTrue="1">
      <formula>LEN(TRIM($K$95))=0</formula>
    </cfRule>
  </conditionalFormatting>
  <conditionalFormatting sqref="L95">
    <cfRule type="expression" dxfId="3776" priority="4001" stopIfTrue="1">
      <formula>LEN(TRIM($L$95))=0</formula>
    </cfRule>
  </conditionalFormatting>
  <conditionalFormatting sqref="F96">
    <cfRule type="expression" dxfId="3775" priority="4002" stopIfTrue="1">
      <formula>LEN(TRIM($F$96))=0</formula>
    </cfRule>
  </conditionalFormatting>
  <conditionalFormatting sqref="G96">
    <cfRule type="expression" dxfId="3774" priority="4003" stopIfTrue="1">
      <formula>LEN(TRIM($G$96))=0</formula>
    </cfRule>
  </conditionalFormatting>
  <conditionalFormatting sqref="H96">
    <cfRule type="expression" dxfId="3773" priority="4004" stopIfTrue="1">
      <formula>LEN(TRIM($H$96))=0</formula>
    </cfRule>
  </conditionalFormatting>
  <conditionalFormatting sqref="I96">
    <cfRule type="expression" dxfId="3772" priority="4005" stopIfTrue="1">
      <formula>LEN(TRIM($I$96))=0</formula>
    </cfRule>
  </conditionalFormatting>
  <conditionalFormatting sqref="J96">
    <cfRule type="expression" dxfId="3771" priority="4006" stopIfTrue="1">
      <formula>LEN(TRIM($J$96))=0</formula>
    </cfRule>
  </conditionalFormatting>
  <conditionalFormatting sqref="K96">
    <cfRule type="expression" dxfId="3770" priority="4007" stopIfTrue="1">
      <formula>LEN(TRIM($K$96))=0</formula>
    </cfRule>
  </conditionalFormatting>
  <conditionalFormatting sqref="L96">
    <cfRule type="expression" dxfId="3769" priority="4008" stopIfTrue="1">
      <formula>LEN(TRIM($L$96))=0</formula>
    </cfRule>
  </conditionalFormatting>
  <conditionalFormatting sqref="F97">
    <cfRule type="expression" dxfId="3768" priority="4009" stopIfTrue="1">
      <formula>LEN(TRIM($F$97))=0</formula>
    </cfRule>
  </conditionalFormatting>
  <conditionalFormatting sqref="G97">
    <cfRule type="expression" dxfId="3767" priority="4010" stopIfTrue="1">
      <formula>LEN(TRIM($G$97))=0</formula>
    </cfRule>
  </conditionalFormatting>
  <conditionalFormatting sqref="H97">
    <cfRule type="expression" dxfId="3766" priority="4011" stopIfTrue="1">
      <formula>LEN(TRIM($H$97))=0</formula>
    </cfRule>
  </conditionalFormatting>
  <conditionalFormatting sqref="I97">
    <cfRule type="expression" dxfId="3765" priority="4012" stopIfTrue="1">
      <formula>LEN(TRIM($I$97))=0</formula>
    </cfRule>
  </conditionalFormatting>
  <conditionalFormatting sqref="J97">
    <cfRule type="expression" dxfId="3764" priority="4013" stopIfTrue="1">
      <formula>LEN(TRIM($J$97))=0</formula>
    </cfRule>
  </conditionalFormatting>
  <conditionalFormatting sqref="K97">
    <cfRule type="expression" dxfId="3763" priority="4014" stopIfTrue="1">
      <formula>LEN(TRIM($K$97))=0</formula>
    </cfRule>
  </conditionalFormatting>
  <conditionalFormatting sqref="L97">
    <cfRule type="expression" dxfId="3762" priority="4015" stopIfTrue="1">
      <formula>LEN(TRIM($L$97))=0</formula>
    </cfRule>
  </conditionalFormatting>
  <conditionalFormatting sqref="F98">
    <cfRule type="expression" dxfId="3761" priority="4016" stopIfTrue="1">
      <formula>LEN(TRIM($F$98))=0</formula>
    </cfRule>
  </conditionalFormatting>
  <conditionalFormatting sqref="G98">
    <cfRule type="expression" dxfId="3760" priority="4017" stopIfTrue="1">
      <formula>LEN(TRIM($G$98))=0</formula>
    </cfRule>
  </conditionalFormatting>
  <conditionalFormatting sqref="H98">
    <cfRule type="expression" dxfId="3759" priority="4018" stopIfTrue="1">
      <formula>LEN(TRIM($H$98))=0</formula>
    </cfRule>
  </conditionalFormatting>
  <conditionalFormatting sqref="I98">
    <cfRule type="expression" dxfId="3758" priority="4019" stopIfTrue="1">
      <formula>LEN(TRIM($I$98))=0</formula>
    </cfRule>
  </conditionalFormatting>
  <conditionalFormatting sqref="J98">
    <cfRule type="expression" dxfId="3757" priority="4020" stopIfTrue="1">
      <formula>LEN(TRIM($J$98))=0</formula>
    </cfRule>
  </conditionalFormatting>
  <conditionalFormatting sqref="K98">
    <cfRule type="expression" dxfId="3756" priority="4021" stopIfTrue="1">
      <formula>LEN(TRIM($K$98))=0</formula>
    </cfRule>
  </conditionalFormatting>
  <conditionalFormatting sqref="L98">
    <cfRule type="expression" dxfId="3755" priority="4022" stopIfTrue="1">
      <formula>LEN(TRIM($L$98))=0</formula>
    </cfRule>
  </conditionalFormatting>
  <conditionalFormatting sqref="T95">
    <cfRule type="expression" dxfId="3754" priority="4023" stopIfTrue="1">
      <formula>LEN(TRIM($T$95))=0</formula>
    </cfRule>
  </conditionalFormatting>
  <conditionalFormatting sqref="U95">
    <cfRule type="expression" dxfId="3753" priority="4024" stopIfTrue="1">
      <formula>LEN(TRIM($U$95))=0</formula>
    </cfRule>
  </conditionalFormatting>
  <conditionalFormatting sqref="V95">
    <cfRule type="expression" dxfId="3752" priority="4025" stopIfTrue="1">
      <formula>LEN(TRIM($V$95))=0</formula>
    </cfRule>
  </conditionalFormatting>
  <conditionalFormatting sqref="W95">
    <cfRule type="expression" dxfId="3751" priority="4026" stopIfTrue="1">
      <formula>LEN(TRIM($W$95))=0</formula>
    </cfRule>
  </conditionalFormatting>
  <conditionalFormatting sqref="X95">
    <cfRule type="expression" dxfId="3750" priority="4027" stopIfTrue="1">
      <formula>LEN(TRIM($X$95))=0</formula>
    </cfRule>
  </conditionalFormatting>
  <conditionalFormatting sqref="Y95">
    <cfRule type="expression" dxfId="3749" priority="4028" stopIfTrue="1">
      <formula>LEN(TRIM($Y$95))=0</formula>
    </cfRule>
  </conditionalFormatting>
  <conditionalFormatting sqref="Z95">
    <cfRule type="expression" dxfId="3748" priority="4029" stopIfTrue="1">
      <formula>LEN(TRIM($Z$95))=0</formula>
    </cfRule>
  </conditionalFormatting>
  <conditionalFormatting sqref="AA95">
    <cfRule type="expression" dxfId="3747" priority="4030" stopIfTrue="1">
      <formula>LEN(TRIM($AA$95))=0</formula>
    </cfRule>
  </conditionalFormatting>
  <conditionalFormatting sqref="T96">
    <cfRule type="expression" dxfId="3746" priority="4031" stopIfTrue="1">
      <formula>LEN(TRIM($T$96))=0</formula>
    </cfRule>
  </conditionalFormatting>
  <conditionalFormatting sqref="U96">
    <cfRule type="expression" dxfId="3745" priority="4032" stopIfTrue="1">
      <formula>LEN(TRIM($U$96))=0</formula>
    </cfRule>
  </conditionalFormatting>
  <conditionalFormatting sqref="V96">
    <cfRule type="expression" dxfId="3744" priority="4033" stopIfTrue="1">
      <formula>LEN(TRIM($V$96))=0</formula>
    </cfRule>
  </conditionalFormatting>
  <conditionalFormatting sqref="W96">
    <cfRule type="expression" dxfId="3743" priority="4034" stopIfTrue="1">
      <formula>LEN(TRIM($W$96))=0</formula>
    </cfRule>
  </conditionalFormatting>
  <conditionalFormatting sqref="X96">
    <cfRule type="expression" dxfId="3742" priority="4035" stopIfTrue="1">
      <formula>LEN(TRIM($X$96))=0</formula>
    </cfRule>
  </conditionalFormatting>
  <conditionalFormatting sqref="Y96">
    <cfRule type="expression" dxfId="3741" priority="4036" stopIfTrue="1">
      <formula>LEN(TRIM($Y$96))=0</formula>
    </cfRule>
  </conditionalFormatting>
  <conditionalFormatting sqref="Z96">
    <cfRule type="expression" dxfId="3740" priority="4037" stopIfTrue="1">
      <formula>LEN(TRIM($Z$96))=0</formula>
    </cfRule>
  </conditionalFormatting>
  <conditionalFormatting sqref="AA96">
    <cfRule type="expression" dxfId="3739" priority="4038" stopIfTrue="1">
      <formula>LEN(TRIM($AA$96))=0</formula>
    </cfRule>
  </conditionalFormatting>
  <conditionalFormatting sqref="T97">
    <cfRule type="expression" dxfId="3738" priority="4039" stopIfTrue="1">
      <formula>LEN(TRIM($T$97))=0</formula>
    </cfRule>
  </conditionalFormatting>
  <conditionalFormatting sqref="U97">
    <cfRule type="expression" dxfId="3737" priority="4040" stopIfTrue="1">
      <formula>LEN(TRIM($U$97))=0</formula>
    </cfRule>
  </conditionalFormatting>
  <conditionalFormatting sqref="V97">
    <cfRule type="expression" dxfId="3736" priority="4041" stopIfTrue="1">
      <formula>LEN(TRIM($V$97))=0</formula>
    </cfRule>
  </conditionalFormatting>
  <conditionalFormatting sqref="W97">
    <cfRule type="expression" dxfId="3735" priority="4042" stopIfTrue="1">
      <formula>LEN(TRIM($W$97))=0</formula>
    </cfRule>
  </conditionalFormatting>
  <conditionalFormatting sqref="X97">
    <cfRule type="expression" dxfId="3734" priority="4043" stopIfTrue="1">
      <formula>LEN(TRIM($X$97))=0</formula>
    </cfRule>
  </conditionalFormatting>
  <conditionalFormatting sqref="Y97">
    <cfRule type="expression" dxfId="3733" priority="4044" stopIfTrue="1">
      <formula>LEN(TRIM($Y$97))=0</formula>
    </cfRule>
  </conditionalFormatting>
  <conditionalFormatting sqref="Z97">
    <cfRule type="expression" dxfId="3732" priority="4045" stopIfTrue="1">
      <formula>LEN(TRIM($Z$97))=0</formula>
    </cfRule>
  </conditionalFormatting>
  <conditionalFormatting sqref="AA97">
    <cfRule type="expression" dxfId="3731" priority="4046" stopIfTrue="1">
      <formula>LEN(TRIM($AA$97))=0</formula>
    </cfRule>
  </conditionalFormatting>
  <conditionalFormatting sqref="T98">
    <cfRule type="expression" dxfId="3730" priority="4047" stopIfTrue="1">
      <formula>LEN(TRIM($T$98))=0</formula>
    </cfRule>
  </conditionalFormatting>
  <conditionalFormatting sqref="U98">
    <cfRule type="expression" dxfId="3729" priority="4048" stopIfTrue="1">
      <formula>LEN(TRIM($U$98))=0</formula>
    </cfRule>
  </conditionalFormatting>
  <conditionalFormatting sqref="V98">
    <cfRule type="expression" dxfId="3728" priority="4049" stopIfTrue="1">
      <formula>LEN(TRIM($V$98))=0</formula>
    </cfRule>
  </conditionalFormatting>
  <conditionalFormatting sqref="W98">
    <cfRule type="expression" dxfId="3727" priority="4050" stopIfTrue="1">
      <formula>LEN(TRIM($W$98))=0</formula>
    </cfRule>
  </conditionalFormatting>
  <conditionalFormatting sqref="X98">
    <cfRule type="expression" dxfId="3726" priority="4051" stopIfTrue="1">
      <formula>LEN(TRIM($X$98))=0</formula>
    </cfRule>
  </conditionalFormatting>
  <conditionalFormatting sqref="Y98">
    <cfRule type="expression" dxfId="3725" priority="4052" stopIfTrue="1">
      <formula>LEN(TRIM($Y$98))=0</formula>
    </cfRule>
  </conditionalFormatting>
  <conditionalFormatting sqref="Z98">
    <cfRule type="expression" dxfId="3724" priority="4053" stopIfTrue="1">
      <formula>LEN(TRIM($Z$98))=0</formula>
    </cfRule>
  </conditionalFormatting>
  <conditionalFormatting sqref="AA98">
    <cfRule type="expression" dxfId="3723" priority="4054" stopIfTrue="1">
      <formula>LEN(TRIM($AA$98))=0</formula>
    </cfRule>
  </conditionalFormatting>
  <conditionalFormatting sqref="AH95">
    <cfRule type="expression" dxfId="3722" priority="4055" stopIfTrue="1">
      <formula>LEN(TRIM($AH$95))=0</formula>
    </cfRule>
  </conditionalFormatting>
  <conditionalFormatting sqref="AI95">
    <cfRule type="expression" dxfId="3721" priority="4056" stopIfTrue="1">
      <formula>LEN(TRIM($AI$95))=0</formula>
    </cfRule>
  </conditionalFormatting>
  <conditionalFormatting sqref="AJ95">
    <cfRule type="expression" dxfId="3720" priority="4057" stopIfTrue="1">
      <formula>LEN(TRIM($AJ$95))=0</formula>
    </cfRule>
  </conditionalFormatting>
  <conditionalFormatting sqref="AK95">
    <cfRule type="expression" dxfId="3719" priority="4058" stopIfTrue="1">
      <formula>LEN(TRIM($AK$95))=0</formula>
    </cfRule>
  </conditionalFormatting>
  <conditionalFormatting sqref="AL95">
    <cfRule type="expression" dxfId="3718" priority="4059" stopIfTrue="1">
      <formula>LEN(TRIM($AL$95))=0</formula>
    </cfRule>
  </conditionalFormatting>
  <conditionalFormatting sqref="AM95">
    <cfRule type="expression" dxfId="3717" priority="4060" stopIfTrue="1">
      <formula>LEN(TRIM($AM$95))=0</formula>
    </cfRule>
  </conditionalFormatting>
  <conditionalFormatting sqref="AN95">
    <cfRule type="expression" dxfId="3716" priority="4061" stopIfTrue="1">
      <formula>LEN(TRIM($AN$95))=0</formula>
    </cfRule>
  </conditionalFormatting>
  <conditionalFormatting sqref="AO95">
    <cfRule type="expression" dxfId="3715" priority="4062" stopIfTrue="1">
      <formula>LEN(TRIM($AO$95))=0</formula>
    </cfRule>
  </conditionalFormatting>
  <conditionalFormatting sqref="AH96">
    <cfRule type="expression" dxfId="3714" priority="4063" stopIfTrue="1">
      <formula>LEN(TRIM($AH$96))=0</formula>
    </cfRule>
  </conditionalFormatting>
  <conditionalFormatting sqref="AI96">
    <cfRule type="expression" dxfId="3713" priority="4064" stopIfTrue="1">
      <formula>LEN(TRIM($AI$96))=0</formula>
    </cfRule>
  </conditionalFormatting>
  <conditionalFormatting sqref="AJ96">
    <cfRule type="expression" dxfId="3712" priority="4065" stopIfTrue="1">
      <formula>LEN(TRIM($AJ$96))=0</formula>
    </cfRule>
  </conditionalFormatting>
  <conditionalFormatting sqref="AK96">
    <cfRule type="expression" dxfId="3711" priority="4066" stopIfTrue="1">
      <formula>LEN(TRIM($AK$96))=0</formula>
    </cfRule>
  </conditionalFormatting>
  <conditionalFormatting sqref="AL96">
    <cfRule type="expression" dxfId="3710" priority="4067" stopIfTrue="1">
      <formula>LEN(TRIM($AL$96))=0</formula>
    </cfRule>
  </conditionalFormatting>
  <conditionalFormatting sqref="AM96">
    <cfRule type="expression" dxfId="3709" priority="4068" stopIfTrue="1">
      <formula>LEN(TRIM($AM$96))=0</formula>
    </cfRule>
  </conditionalFormatting>
  <conditionalFormatting sqref="AN96">
    <cfRule type="expression" dxfId="3708" priority="4069" stopIfTrue="1">
      <formula>LEN(TRIM($AN$96))=0</formula>
    </cfRule>
  </conditionalFormatting>
  <conditionalFormatting sqref="AO96">
    <cfRule type="expression" dxfId="3707" priority="4070" stopIfTrue="1">
      <formula>LEN(TRIM($AO$96))=0</formula>
    </cfRule>
  </conditionalFormatting>
  <conditionalFormatting sqref="AH97">
    <cfRule type="expression" dxfId="3706" priority="4071" stopIfTrue="1">
      <formula>LEN(TRIM($AH$97))=0</formula>
    </cfRule>
  </conditionalFormatting>
  <conditionalFormatting sqref="AI97">
    <cfRule type="expression" dxfId="3705" priority="4072" stopIfTrue="1">
      <formula>LEN(TRIM($AI$97))=0</formula>
    </cfRule>
  </conditionalFormatting>
  <conditionalFormatting sqref="AJ97">
    <cfRule type="expression" dxfId="3704" priority="4073" stopIfTrue="1">
      <formula>LEN(TRIM($AJ$97))=0</formula>
    </cfRule>
  </conditionalFormatting>
  <conditionalFormatting sqref="AK97">
    <cfRule type="expression" dxfId="3703" priority="4074" stopIfTrue="1">
      <formula>LEN(TRIM($AK$97))=0</formula>
    </cfRule>
  </conditionalFormatting>
  <conditionalFormatting sqref="AL97">
    <cfRule type="expression" dxfId="3702" priority="4075" stopIfTrue="1">
      <formula>LEN(TRIM($AL$97))=0</formula>
    </cfRule>
  </conditionalFormatting>
  <conditionalFormatting sqref="AM97">
    <cfRule type="expression" dxfId="3701" priority="4076" stopIfTrue="1">
      <formula>LEN(TRIM($AM$97))=0</formula>
    </cfRule>
  </conditionalFormatting>
  <conditionalFormatting sqref="AN97">
    <cfRule type="expression" dxfId="3700" priority="4077" stopIfTrue="1">
      <formula>LEN(TRIM($AN$97))=0</formula>
    </cfRule>
  </conditionalFormatting>
  <conditionalFormatting sqref="AO97">
    <cfRule type="expression" dxfId="3699" priority="4078" stopIfTrue="1">
      <formula>LEN(TRIM($AO$97))=0</formula>
    </cfRule>
  </conditionalFormatting>
  <conditionalFormatting sqref="AH98">
    <cfRule type="expression" dxfId="3698" priority="4079" stopIfTrue="1">
      <formula>LEN(TRIM($AH$98))=0</formula>
    </cfRule>
  </conditionalFormatting>
  <conditionalFormatting sqref="AI98">
    <cfRule type="expression" dxfId="3697" priority="4080" stopIfTrue="1">
      <formula>LEN(TRIM($AI$98))=0</formula>
    </cfRule>
  </conditionalFormatting>
  <conditionalFormatting sqref="AJ98">
    <cfRule type="expression" dxfId="3696" priority="4081" stopIfTrue="1">
      <formula>LEN(TRIM($AJ$98))=0</formula>
    </cfRule>
  </conditionalFormatting>
  <conditionalFormatting sqref="AK98">
    <cfRule type="expression" dxfId="3695" priority="4082" stopIfTrue="1">
      <formula>LEN(TRIM($AK$98))=0</formula>
    </cfRule>
  </conditionalFormatting>
  <conditionalFormatting sqref="AL98">
    <cfRule type="expression" dxfId="3694" priority="4083" stopIfTrue="1">
      <formula>LEN(TRIM($AL$98))=0</formula>
    </cfRule>
  </conditionalFormatting>
  <conditionalFormatting sqref="AM98">
    <cfRule type="expression" dxfId="3693" priority="4084" stopIfTrue="1">
      <formula>LEN(TRIM($AM$98))=0</formula>
    </cfRule>
  </conditionalFormatting>
  <conditionalFormatting sqref="AN98">
    <cfRule type="expression" dxfId="3692" priority="4085" stopIfTrue="1">
      <formula>LEN(TRIM($AN$98))=0</formula>
    </cfRule>
  </conditionalFormatting>
  <conditionalFormatting sqref="AO98">
    <cfRule type="expression" dxfId="3691" priority="4086" stopIfTrue="1">
      <formula>LEN(TRIM($AO$98))=0</formula>
    </cfRule>
  </conditionalFormatting>
  <conditionalFormatting sqref="T99">
    <cfRule type="expression" dxfId="3690" priority="4087" stopIfTrue="1">
      <formula>LEN(TRIM($T$99))=0</formula>
    </cfRule>
  </conditionalFormatting>
  <conditionalFormatting sqref="U99">
    <cfRule type="expression" dxfId="3689" priority="4088" stopIfTrue="1">
      <formula>LEN(TRIM($U$99))=0</formula>
    </cfRule>
  </conditionalFormatting>
  <conditionalFormatting sqref="V99">
    <cfRule type="expression" dxfId="3688" priority="4089" stopIfTrue="1">
      <formula>LEN(TRIM($V$99))=0</formula>
    </cfRule>
  </conditionalFormatting>
  <conditionalFormatting sqref="W99">
    <cfRule type="expression" dxfId="3687" priority="4090" stopIfTrue="1">
      <formula>LEN(TRIM($W$99))=0</formula>
    </cfRule>
  </conditionalFormatting>
  <conditionalFormatting sqref="X99">
    <cfRule type="expression" dxfId="3686" priority="4091" stopIfTrue="1">
      <formula>LEN(TRIM($X$99))=0</formula>
    </cfRule>
  </conditionalFormatting>
  <conditionalFormatting sqref="Z99">
    <cfRule type="expression" dxfId="3685" priority="4092" stopIfTrue="1">
      <formula>LEN(TRIM($Z$99))=0</formula>
    </cfRule>
  </conditionalFormatting>
  <conditionalFormatting sqref="AA99">
    <cfRule type="expression" dxfId="3684" priority="4093" stopIfTrue="1">
      <formula>LEN(TRIM($AA$99))=0</formula>
    </cfRule>
  </conditionalFormatting>
  <dataValidations count="1">
    <dataValidation type="whole" allowBlank="1" showErrorMessage="1" errorTitle="Input error" error="Enter a whole number." sqref="F14:L14 T14:AA14 AH14:AO14 F17:L20 T17:AA20 AH17:AO20 F22:L25 T22:AA25 AH22:AO25 F29:L29 T29:AA29 AH29:AO29 F31:L34 AH31:AO34 T31:AA35 F37:L38 T37:AA38 AH37:AO38 F40:L40 T40:AA40 AH40:AO40 F46:L46 T46:AA46 AH46:AO46 F49:L52 T49:AA52 AH49:AO52 F54:L57 T54:AA57 AH54:AO57 F61:L61 T61:AA61 AH61:AO61 F63:L66 AH63:AO66 T63:AA67 F69:L70 T69:AA70 AH69:AO70 F72:L72 T72:AA72 AH72:AO72 F95:L98 T95:AA98 AH95:AO98 T99:X99 Z99:AA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DISPUTESDURN_Total_Ind!A2+DISPUTESDURN_Total_Grp!A2</f>
        <v>2352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DISPUTESDURN_Total_Ind!F13+DISPUTESDURN_Total_Grp!F13</f>
        <v>0</v>
      </c>
      <c r="G13" s="77">
        <f>DISPUTESDURN_Total_Ind!G13+DISPUTESDURN_Total_Grp!G13</f>
        <v>0</v>
      </c>
      <c r="H13" s="77">
        <f>DISPUTESDURN_Total_Ind!H13+DISPUTESDURN_Total_Grp!H13</f>
        <v>0</v>
      </c>
      <c r="I13" s="77">
        <f>DISPUTESDURN_Total_Ind!I13+DISPUTESDURN_Total_Grp!I13</f>
        <v>0</v>
      </c>
      <c r="J13" s="77">
        <f>DISPUTESDURN_Total_Ind!J13+DISPUTESDURN_Total_Grp!J13</f>
        <v>0</v>
      </c>
      <c r="K13" s="77">
        <f>DISPUTESDURN_Total_Ind!K13+DISPUTESDURN_Total_Grp!K13</f>
        <v>0</v>
      </c>
      <c r="L13" s="77">
        <f>DISPUTESDURN_Total_Ind!L13+DISPUTESDURN_Total_Grp!L13</f>
        <v>0</v>
      </c>
      <c r="M13" s="77">
        <f>DISPUTESDURN_Total_Ind!M13+DISPUTESDURN_Total_Grp!M13</f>
        <v>0</v>
      </c>
      <c r="N13" s="77">
        <f>DISPUTESDURN_Total_Ind!N13+DISPUTESDURN_Total_Grp!N13</f>
        <v>0</v>
      </c>
      <c r="O13" s="77">
        <f>DISPUTESDURN_Total_Ind!O13+DISPUTESDURN_Total_Grp!O13</f>
        <v>0</v>
      </c>
      <c r="P13" s="77">
        <f>DISPUTESDURN_Total_Ind!P13+DISPUTESDURN_Total_Grp!P13</f>
        <v>0</v>
      </c>
      <c r="Q13" s="77">
        <f>DISPUTESDURN_Total_Ind!Q13+DISPUTESDURN_Total_Grp!Q13</f>
        <v>0</v>
      </c>
      <c r="R13" s="77">
        <f>DISPUTESDURN_Total_Ind!R13+DISPUTESDURN_Total_Grp!R13</f>
        <v>0</v>
      </c>
      <c r="S13" s="77">
        <f>DISPUTESDURN_Total_Ind!S13+DISPUTESDURN_Total_Grp!S13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DISPUTESDURN_Total_Ind!F14+DISPUTESDURN_Total_Grp!F14</f>
        <v>0</v>
      </c>
      <c r="G14" s="77">
        <f>DISPUTESDURN_Total_Ind!G14+DISPUTESDURN_Total_Grp!G14</f>
        <v>0</v>
      </c>
      <c r="H14" s="77">
        <f>DISPUTESDURN_Total_Ind!H14+DISPUTESDURN_Total_Grp!H14</f>
        <v>0</v>
      </c>
      <c r="I14" s="77">
        <f>DISPUTESDURN_Total_Ind!I14+DISPUTESDURN_Total_Grp!I14</f>
        <v>0</v>
      </c>
      <c r="J14" s="77">
        <f>DISPUTESDURN_Total_Ind!J14+DISPUTESDURN_Total_Grp!J14</f>
        <v>0</v>
      </c>
      <c r="K14" s="77">
        <f>DISPUTESDURN_Total_Ind!K14+DISPUTESDURN_Total_Grp!K14</f>
        <v>0</v>
      </c>
      <c r="L14" s="77">
        <f>DISPUTESDURN_Total_Ind!L14+DISPUTESDURN_Total_Grp!L14</f>
        <v>0</v>
      </c>
      <c r="M14" s="77">
        <f>DISPUTESDURN_Total_Ind!M14+DISPUTESDURN_Total_Grp!M14</f>
        <v>0</v>
      </c>
      <c r="N14" s="77">
        <f>DISPUTESDURN_Total_Ind!N14+DISPUTESDURN_Total_Grp!N14</f>
        <v>0</v>
      </c>
      <c r="O14" s="77">
        <f>DISPUTESDURN_Total_Ind!O14+DISPUTESDURN_Total_Grp!O14</f>
        <v>0</v>
      </c>
      <c r="P14" s="77">
        <f>DISPUTESDURN_Total_Ind!P14+DISPUTESDURN_Total_Grp!P14</f>
        <v>0</v>
      </c>
      <c r="Q14" s="77">
        <f>DISPUTESDURN_Total_Ind!Q14+DISPUTESDURN_Total_Grp!Q14</f>
        <v>0</v>
      </c>
      <c r="R14" s="77">
        <f>DISPUTESDURN_Total_Ind!R14+DISPUTESDURN_Total_Grp!R14</f>
        <v>0</v>
      </c>
      <c r="S14" s="77">
        <f>DISPUTESDURN_Total_Ind!S14+DISPUTESDURN_Total_Grp!S14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DISPUTESDURN_Total_Ind!F15+DISPUTESDURN_Total_Grp!F15</f>
        <v>0</v>
      </c>
      <c r="G15" s="77">
        <f>DISPUTESDURN_Total_Ind!G15+DISPUTESDURN_Total_Grp!G15</f>
        <v>0</v>
      </c>
      <c r="H15" s="77">
        <f>DISPUTESDURN_Total_Ind!H15+DISPUTESDURN_Total_Grp!H15</f>
        <v>0</v>
      </c>
      <c r="I15" s="77">
        <f>DISPUTESDURN_Total_Ind!I15+DISPUTESDURN_Total_Grp!I15</f>
        <v>0</v>
      </c>
      <c r="J15" s="77">
        <f>DISPUTESDURN_Total_Ind!J15+DISPUTESDURN_Total_Grp!J15</f>
        <v>0</v>
      </c>
      <c r="K15" s="77">
        <f>DISPUTESDURN_Total_Ind!K15+DISPUTESDURN_Total_Grp!K15</f>
        <v>0</v>
      </c>
      <c r="L15" s="77">
        <f>DISPUTESDURN_Total_Ind!L15+DISPUTESDURN_Total_Grp!L15</f>
        <v>0</v>
      </c>
      <c r="M15" s="77">
        <f>DISPUTESDURN_Total_Ind!M15+DISPUTESDURN_Total_Grp!M15</f>
        <v>0</v>
      </c>
      <c r="N15" s="77">
        <f>DISPUTESDURN_Total_Ind!N15+DISPUTESDURN_Total_Grp!N15</f>
        <v>0</v>
      </c>
      <c r="O15" s="77">
        <f>DISPUTESDURN_Total_Ind!O15+DISPUTESDURN_Total_Grp!O15</f>
        <v>0</v>
      </c>
      <c r="P15" s="77">
        <f>DISPUTESDURN_Total_Ind!P15+DISPUTESDURN_Total_Grp!P15</f>
        <v>0</v>
      </c>
      <c r="Q15" s="77">
        <f>DISPUTESDURN_Total_Ind!Q15+DISPUTESDURN_Total_Grp!Q15</f>
        <v>0</v>
      </c>
      <c r="R15" s="77">
        <f>DISPUTESDURN_Total_Ind!R15+DISPUTESDURN_Total_Grp!R15</f>
        <v>0</v>
      </c>
      <c r="S15" s="77">
        <f>DISPUTESDURN_Total_Ind!S15+DISPUTESDURN_Total_Grp!S15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DISPUTESDURN_Total_Ind!F16+DISPUTESDURN_Total_Grp!F16</f>
        <v>0</v>
      </c>
      <c r="G16" s="77">
        <f>DISPUTESDURN_Total_Ind!G16+DISPUTESDURN_Total_Grp!G16</f>
        <v>0</v>
      </c>
      <c r="H16" s="77">
        <f>DISPUTESDURN_Total_Ind!H16+DISPUTESDURN_Total_Grp!H16</f>
        <v>0</v>
      </c>
      <c r="I16" s="77">
        <f>DISPUTESDURN_Total_Ind!I16+DISPUTESDURN_Total_Grp!I16</f>
        <v>0</v>
      </c>
      <c r="J16" s="77">
        <f>DISPUTESDURN_Total_Ind!J16+DISPUTESDURN_Total_Grp!J16</f>
        <v>0</v>
      </c>
      <c r="K16" s="77">
        <f>DISPUTESDURN_Total_Ind!K16+DISPUTESDURN_Total_Grp!K16</f>
        <v>0</v>
      </c>
      <c r="L16" s="77">
        <f>DISPUTESDURN_Total_Ind!L16+DISPUTESDURN_Total_Grp!L16</f>
        <v>0</v>
      </c>
      <c r="M16" s="77">
        <f>DISPUTESDURN_Total_Ind!M16+DISPUTESDURN_Total_Grp!M16</f>
        <v>0</v>
      </c>
      <c r="N16" s="77">
        <f>DISPUTESDURN_Total_Ind!N16+DISPUTESDURN_Total_Grp!N16</f>
        <v>0</v>
      </c>
      <c r="O16" s="77">
        <f>DISPUTESDURN_Total_Ind!O16+DISPUTESDURN_Total_Grp!O16</f>
        <v>0</v>
      </c>
      <c r="P16" s="77">
        <f>DISPUTESDURN_Total_Ind!P16+DISPUTESDURN_Total_Grp!P16</f>
        <v>0</v>
      </c>
      <c r="Q16" s="77">
        <f>DISPUTESDURN_Total_Ind!Q16+DISPUTESDURN_Total_Grp!Q16</f>
        <v>0</v>
      </c>
      <c r="R16" s="77">
        <f>DISPUTESDURN_Total_Ind!R16+DISPUTESDURN_Total_Grp!R16</f>
        <v>0</v>
      </c>
      <c r="S16" s="77">
        <f>DISPUTESDURN_Total_Ind!S16+DISPUTESDURN_Total_Grp!S16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DISPUTESDURN_Total_Ind!F17+DISPUTESDURN_Total_Grp!F17</f>
        <v>0</v>
      </c>
      <c r="G17" s="77">
        <f>DISPUTESDURN_Total_Ind!G17+DISPUTESDURN_Total_Grp!G17</f>
        <v>0</v>
      </c>
      <c r="H17" s="77">
        <f>DISPUTESDURN_Total_Ind!H17+DISPUTESDURN_Total_Grp!H17</f>
        <v>0</v>
      </c>
      <c r="I17" s="77">
        <f>DISPUTESDURN_Total_Ind!I17+DISPUTESDURN_Total_Grp!I17</f>
        <v>0</v>
      </c>
      <c r="J17" s="77">
        <f>DISPUTESDURN_Total_Ind!J17+DISPUTESDURN_Total_Grp!J17</f>
        <v>0</v>
      </c>
      <c r="K17" s="77">
        <f>DISPUTESDURN_Total_Ind!K17+DISPUTESDURN_Total_Grp!K17</f>
        <v>0</v>
      </c>
      <c r="L17" s="77">
        <f>DISPUTESDURN_Total_Ind!L17+DISPUTESDURN_Total_Grp!L17</f>
        <v>0</v>
      </c>
      <c r="M17" s="77">
        <f>DISPUTESDURN_Total_Ind!M17+DISPUTESDURN_Total_Grp!M17</f>
        <v>0</v>
      </c>
      <c r="N17" s="77">
        <f>DISPUTESDURN_Total_Ind!N17+DISPUTESDURN_Total_Grp!N17</f>
        <v>0</v>
      </c>
      <c r="O17" s="77">
        <f>DISPUTESDURN_Total_Ind!O17+DISPUTESDURN_Total_Grp!O17</f>
        <v>0</v>
      </c>
      <c r="P17" s="77">
        <f>DISPUTESDURN_Total_Ind!P17+DISPUTESDURN_Total_Grp!P17</f>
        <v>0</v>
      </c>
      <c r="Q17" s="77">
        <f>DISPUTESDURN_Total_Ind!Q17+DISPUTESDURN_Total_Grp!Q17</f>
        <v>0</v>
      </c>
      <c r="R17" s="77">
        <f>DISPUTESDURN_Total_Ind!R17+DISPUTESDURN_Total_Grp!R17</f>
        <v>0</v>
      </c>
      <c r="S17" s="77">
        <f>DISPUTESDURN_Total_Ind!S17+DISPUTESDURN_Total_Grp!S17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DISPUTESDURN_Total_Ind!F18+DISPUTESDURN_Total_Grp!F18</f>
        <v>0</v>
      </c>
      <c r="G18" s="77">
        <f>DISPUTESDURN_Total_Ind!G18+DISPUTESDURN_Total_Grp!G18</f>
        <v>0</v>
      </c>
      <c r="H18" s="77">
        <f>DISPUTESDURN_Total_Ind!H18+DISPUTESDURN_Total_Grp!H18</f>
        <v>0</v>
      </c>
      <c r="I18" s="77">
        <f>DISPUTESDURN_Total_Ind!I18+DISPUTESDURN_Total_Grp!I18</f>
        <v>0</v>
      </c>
      <c r="J18" s="77">
        <f>DISPUTESDURN_Total_Ind!J18+DISPUTESDURN_Total_Grp!J18</f>
        <v>0</v>
      </c>
      <c r="K18" s="77">
        <f>DISPUTESDURN_Total_Ind!K18+DISPUTESDURN_Total_Grp!K18</f>
        <v>0</v>
      </c>
      <c r="L18" s="77">
        <f>DISPUTESDURN_Total_Ind!L18+DISPUTESDURN_Total_Grp!L18</f>
        <v>0</v>
      </c>
      <c r="M18" s="77">
        <f>DISPUTESDURN_Total_Ind!M18+DISPUTESDURN_Total_Grp!M18</f>
        <v>0</v>
      </c>
      <c r="N18" s="77">
        <f>DISPUTESDURN_Total_Ind!N18+DISPUTESDURN_Total_Grp!N18</f>
        <v>0</v>
      </c>
      <c r="O18" s="77">
        <f>DISPUTESDURN_Total_Ind!O18+DISPUTESDURN_Total_Grp!O18</f>
        <v>0</v>
      </c>
      <c r="P18" s="77">
        <f>DISPUTESDURN_Total_Ind!P18+DISPUTESDURN_Total_Grp!P18</f>
        <v>0</v>
      </c>
      <c r="Q18" s="77">
        <f>DISPUTESDURN_Total_Ind!Q18+DISPUTESDURN_Total_Grp!Q18</f>
        <v>0</v>
      </c>
      <c r="R18" s="77">
        <f>DISPUTESDURN_Total_Ind!R18+DISPUTESDURN_Total_Grp!R18</f>
        <v>0</v>
      </c>
      <c r="S18" s="77">
        <f>DISPUTESDURN_Total_Ind!S18+DISPUTESDURN_Total_Grp!S18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DISPUTESDURN_Total_Ind!F19+DISPUTESDURN_Total_Grp!F19</f>
        <v>0</v>
      </c>
      <c r="G19" s="77">
        <f>DISPUTESDURN_Total_Ind!G19+DISPUTESDURN_Total_Grp!G19</f>
        <v>0</v>
      </c>
      <c r="H19" s="77">
        <f>DISPUTESDURN_Total_Ind!H19+DISPUTESDURN_Total_Grp!H19</f>
        <v>0</v>
      </c>
      <c r="I19" s="77">
        <f>DISPUTESDURN_Total_Ind!I19+DISPUTESDURN_Total_Grp!I19</f>
        <v>0</v>
      </c>
      <c r="J19" s="77">
        <f>DISPUTESDURN_Total_Ind!J19+DISPUTESDURN_Total_Grp!J19</f>
        <v>0</v>
      </c>
      <c r="K19" s="77">
        <f>DISPUTESDURN_Total_Ind!K19+DISPUTESDURN_Total_Grp!K19</f>
        <v>0</v>
      </c>
      <c r="L19" s="77">
        <f>DISPUTESDURN_Total_Ind!L19+DISPUTESDURN_Total_Grp!L19</f>
        <v>0</v>
      </c>
      <c r="M19" s="77">
        <f>DISPUTESDURN_Total_Ind!M19+DISPUTESDURN_Total_Grp!M19</f>
        <v>0</v>
      </c>
      <c r="N19" s="77">
        <f>DISPUTESDURN_Total_Ind!N19+DISPUTESDURN_Total_Grp!N19</f>
        <v>0</v>
      </c>
      <c r="O19" s="77">
        <f>DISPUTESDURN_Total_Ind!O19+DISPUTESDURN_Total_Grp!O19</f>
        <v>0</v>
      </c>
      <c r="P19" s="77">
        <f>DISPUTESDURN_Total_Ind!P19+DISPUTESDURN_Total_Grp!P19</f>
        <v>0</v>
      </c>
      <c r="Q19" s="77">
        <f>DISPUTESDURN_Total_Ind!Q19+DISPUTESDURN_Total_Grp!Q19</f>
        <v>0</v>
      </c>
      <c r="R19" s="77">
        <f>DISPUTESDURN_Total_Ind!R19+DISPUTESDURN_Total_Grp!R19</f>
        <v>0</v>
      </c>
      <c r="S19" s="77">
        <f>DISPUTESDURN_Total_Ind!S19+DISPUTESDURN_Total_Grp!S19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DISPUTESDURN_Total_Ind!F20+DISPUTESDURN_Total_Grp!F20</f>
        <v>0</v>
      </c>
      <c r="G20" s="77">
        <f>DISPUTESDURN_Total_Ind!G20+DISPUTESDURN_Total_Grp!G20</f>
        <v>0</v>
      </c>
      <c r="H20" s="77">
        <f>DISPUTESDURN_Total_Ind!H20+DISPUTESDURN_Total_Grp!H20</f>
        <v>0</v>
      </c>
      <c r="I20" s="77">
        <f>DISPUTESDURN_Total_Ind!I20+DISPUTESDURN_Total_Grp!I20</f>
        <v>0</v>
      </c>
      <c r="J20" s="77">
        <f>DISPUTESDURN_Total_Ind!J20+DISPUTESDURN_Total_Grp!J20</f>
        <v>0</v>
      </c>
      <c r="K20" s="77">
        <f>DISPUTESDURN_Total_Ind!K20+DISPUTESDURN_Total_Grp!K20</f>
        <v>0</v>
      </c>
      <c r="L20" s="77">
        <f>DISPUTESDURN_Total_Ind!L20+DISPUTESDURN_Total_Grp!L20</f>
        <v>0</v>
      </c>
      <c r="M20" s="77">
        <f>DISPUTESDURN_Total_Ind!M20+DISPUTESDURN_Total_Grp!M20</f>
        <v>0</v>
      </c>
      <c r="N20" s="77">
        <f>DISPUTESDURN_Total_Ind!N20+DISPUTESDURN_Total_Grp!N20</f>
        <v>0</v>
      </c>
      <c r="O20" s="77">
        <f>DISPUTESDURN_Total_Ind!O20+DISPUTESDURN_Total_Grp!O20</f>
        <v>0</v>
      </c>
      <c r="P20" s="77">
        <f>DISPUTESDURN_Total_Ind!P20+DISPUTESDURN_Total_Grp!P20</f>
        <v>0</v>
      </c>
      <c r="Q20" s="77">
        <f>DISPUTESDURN_Total_Ind!Q20+DISPUTESDURN_Total_Grp!Q20</f>
        <v>0</v>
      </c>
      <c r="R20" s="77">
        <f>DISPUTESDURN_Total_Ind!R20+DISPUTESDURN_Total_Grp!R20</f>
        <v>0</v>
      </c>
      <c r="S20" s="77">
        <f>DISPUTESDURN_Total_Ind!S20+DISPUTESDURN_Total_Grp!S20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DISPUTESDURN_Total_Ind!F23+DISPUTESDURN_Total_Grp!F23</f>
        <v>0</v>
      </c>
      <c r="G23" s="77">
        <f>DISPUTESDURN_Total_Ind!G23+DISPUTESDURN_Total_Grp!G23</f>
        <v>0</v>
      </c>
      <c r="H23" s="77">
        <f>DISPUTESDURN_Total_Ind!H23+DISPUTESDURN_Total_Grp!H23</f>
        <v>0</v>
      </c>
      <c r="I23" s="77">
        <f>DISPUTESDURN_Total_Ind!I23+DISPUTESDURN_Total_Grp!I23</f>
        <v>0</v>
      </c>
      <c r="J23" s="77">
        <f>DISPUTESDURN_Total_Ind!J23+DISPUTESDURN_Total_Grp!J23</f>
        <v>0</v>
      </c>
      <c r="K23" s="77">
        <f>DISPUTESDURN_Total_Ind!K23+DISPUTESDURN_Total_Grp!K23</f>
        <v>0</v>
      </c>
      <c r="L23" s="77">
        <f>DISPUTESDURN_Total_Ind!L23+DISPUTESDURN_Total_Grp!L23</f>
        <v>0</v>
      </c>
      <c r="M23" s="77">
        <f>DISPUTESDURN_Total_Ind!M23+DISPUTESDURN_Total_Grp!M23</f>
        <v>0</v>
      </c>
      <c r="N23" s="77">
        <f>DISPUTESDURN_Total_Ind!N23+DISPUTESDURN_Total_Grp!N23</f>
        <v>0</v>
      </c>
      <c r="O23" s="77">
        <f>DISPUTESDURN_Total_Ind!O23+DISPUTESDURN_Total_Grp!O23</f>
        <v>0</v>
      </c>
      <c r="P23" s="77">
        <f>DISPUTESDURN_Total_Ind!P23+DISPUTESDURN_Total_Grp!P23</f>
        <v>0</v>
      </c>
      <c r="Q23" s="77">
        <f>DISPUTESDURN_Total_Ind!Q23+DISPUTESDURN_Total_Grp!Q23</f>
        <v>0</v>
      </c>
      <c r="R23" s="77">
        <f>DISPUTESDURN_Total_Ind!R23+DISPUTESDURN_Total_Grp!R23</f>
        <v>0</v>
      </c>
      <c r="S23" s="77">
        <f>DISPUTESDURN_Total_Ind!S23+DISPUTESDURN_Total_Grp!S23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DISPUTESDURN_Total_Ind!F24+DISPUTESDURN_Total_Grp!F24</f>
        <v>0</v>
      </c>
      <c r="G24" s="77">
        <f>DISPUTESDURN_Total_Ind!G24+DISPUTESDURN_Total_Grp!G24</f>
        <v>0</v>
      </c>
      <c r="H24" s="77">
        <f>DISPUTESDURN_Total_Ind!H24+DISPUTESDURN_Total_Grp!H24</f>
        <v>0</v>
      </c>
      <c r="I24" s="77">
        <f>DISPUTESDURN_Total_Ind!I24+DISPUTESDURN_Total_Grp!I24</f>
        <v>0</v>
      </c>
      <c r="J24" s="77">
        <f>DISPUTESDURN_Total_Ind!J24+DISPUTESDURN_Total_Grp!J24</f>
        <v>0</v>
      </c>
      <c r="K24" s="77">
        <f>DISPUTESDURN_Total_Ind!K24+DISPUTESDURN_Total_Grp!K24</f>
        <v>0</v>
      </c>
      <c r="L24" s="77">
        <f>DISPUTESDURN_Total_Ind!L24+DISPUTESDURN_Total_Grp!L24</f>
        <v>0</v>
      </c>
      <c r="M24" s="77">
        <f>DISPUTESDURN_Total_Ind!M24+DISPUTESDURN_Total_Grp!M24</f>
        <v>0</v>
      </c>
      <c r="N24" s="77">
        <f>DISPUTESDURN_Total_Ind!N24+DISPUTESDURN_Total_Grp!N24</f>
        <v>0</v>
      </c>
      <c r="O24" s="77">
        <f>DISPUTESDURN_Total_Ind!O24+DISPUTESDURN_Total_Grp!O24</f>
        <v>0</v>
      </c>
      <c r="P24" s="77">
        <f>DISPUTESDURN_Total_Ind!P24+DISPUTESDURN_Total_Grp!P24</f>
        <v>0</v>
      </c>
      <c r="Q24" s="77">
        <f>DISPUTESDURN_Total_Ind!Q24+DISPUTESDURN_Total_Grp!Q24</f>
        <v>0</v>
      </c>
      <c r="R24" s="77">
        <f>DISPUTESDURN_Total_Ind!R24+DISPUTESDURN_Total_Grp!R24</f>
        <v>0</v>
      </c>
      <c r="S24" s="77">
        <f>DISPUTESDURN_Total_Ind!S24+DISPUTESDURN_Total_Grp!S24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DISPUTESDURN_Total_Ind!F25+DISPUTESDURN_Total_Grp!F25</f>
        <v>0</v>
      </c>
      <c r="G25" s="77">
        <f>DISPUTESDURN_Total_Ind!G25+DISPUTESDURN_Total_Grp!G25</f>
        <v>0</v>
      </c>
      <c r="H25" s="77">
        <f>DISPUTESDURN_Total_Ind!H25+DISPUTESDURN_Total_Grp!H25</f>
        <v>0</v>
      </c>
      <c r="I25" s="77">
        <f>DISPUTESDURN_Total_Ind!I25+DISPUTESDURN_Total_Grp!I25</f>
        <v>0</v>
      </c>
      <c r="J25" s="77">
        <f>DISPUTESDURN_Total_Ind!J25+DISPUTESDURN_Total_Grp!J25</f>
        <v>0</v>
      </c>
      <c r="K25" s="77">
        <f>DISPUTESDURN_Total_Ind!K25+DISPUTESDURN_Total_Grp!K25</f>
        <v>0</v>
      </c>
      <c r="L25" s="77">
        <f>DISPUTESDURN_Total_Ind!L25+DISPUTESDURN_Total_Grp!L25</f>
        <v>0</v>
      </c>
      <c r="M25" s="77">
        <f>DISPUTESDURN_Total_Ind!M25+DISPUTESDURN_Total_Grp!M25</f>
        <v>0</v>
      </c>
      <c r="N25" s="77">
        <f>DISPUTESDURN_Total_Ind!N25+DISPUTESDURN_Total_Grp!N25</f>
        <v>0</v>
      </c>
      <c r="O25" s="77">
        <f>DISPUTESDURN_Total_Ind!O25+DISPUTESDURN_Total_Grp!O25</f>
        <v>0</v>
      </c>
      <c r="P25" s="77">
        <f>DISPUTESDURN_Total_Ind!P25+DISPUTESDURN_Total_Grp!P25</f>
        <v>0</v>
      </c>
      <c r="Q25" s="77">
        <f>DISPUTESDURN_Total_Ind!Q25+DISPUTESDURN_Total_Grp!Q25</f>
        <v>0</v>
      </c>
      <c r="R25" s="77">
        <f>DISPUTESDURN_Total_Ind!R25+DISPUTESDURN_Total_Grp!R25</f>
        <v>0</v>
      </c>
      <c r="S25" s="77">
        <f>DISPUTESDURN_Total_Ind!S25+DISPUTESDURN_Total_Grp!S25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DISPUTESDURN_Total_Ind!F26+DISPUTESDURN_Total_Grp!F26</f>
        <v>0</v>
      </c>
      <c r="G26" s="77">
        <f>DISPUTESDURN_Total_Ind!G26+DISPUTESDURN_Total_Grp!G26</f>
        <v>0</v>
      </c>
      <c r="H26" s="77">
        <f>DISPUTESDURN_Total_Ind!H26+DISPUTESDURN_Total_Grp!H26</f>
        <v>0</v>
      </c>
      <c r="I26" s="77">
        <f>DISPUTESDURN_Total_Ind!I26+DISPUTESDURN_Total_Grp!I26</f>
        <v>0</v>
      </c>
      <c r="J26" s="77">
        <f>DISPUTESDURN_Total_Ind!J26+DISPUTESDURN_Total_Grp!J26</f>
        <v>0</v>
      </c>
      <c r="K26" s="77">
        <f>DISPUTESDURN_Total_Ind!K26+DISPUTESDURN_Total_Grp!K26</f>
        <v>0</v>
      </c>
      <c r="L26" s="77">
        <f>DISPUTESDURN_Total_Ind!L26+DISPUTESDURN_Total_Grp!L26</f>
        <v>0</v>
      </c>
      <c r="M26" s="77">
        <f>DISPUTESDURN_Total_Ind!M26+DISPUTESDURN_Total_Grp!M26</f>
        <v>0</v>
      </c>
      <c r="N26" s="77">
        <f>DISPUTESDURN_Total_Ind!N26+DISPUTESDURN_Total_Grp!N26</f>
        <v>0</v>
      </c>
      <c r="O26" s="77">
        <f>DISPUTESDURN_Total_Ind!O26+DISPUTESDURN_Total_Grp!O26</f>
        <v>0</v>
      </c>
      <c r="P26" s="77">
        <f>DISPUTESDURN_Total_Ind!P26+DISPUTESDURN_Total_Grp!P26</f>
        <v>0</v>
      </c>
      <c r="Q26" s="77">
        <f>DISPUTESDURN_Total_Ind!Q26+DISPUTESDURN_Total_Grp!Q26</f>
        <v>0</v>
      </c>
      <c r="R26" s="77">
        <f>DISPUTESDURN_Total_Ind!R26+DISPUTESDURN_Total_Grp!R26</f>
        <v>0</v>
      </c>
      <c r="S26" s="77">
        <f>DISPUTESDURN_Total_Ind!S26+DISPUTESDURN_Total_Grp!S26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DISPUTESDURN_Total_Ind!F27+DISPUTESDURN_Total_Grp!F27</f>
        <v>0</v>
      </c>
      <c r="G27" s="77">
        <f>DISPUTESDURN_Total_Ind!G27+DISPUTESDURN_Total_Grp!G27</f>
        <v>0</v>
      </c>
      <c r="H27" s="77">
        <f>DISPUTESDURN_Total_Ind!H27+DISPUTESDURN_Total_Grp!H27</f>
        <v>0</v>
      </c>
      <c r="I27" s="77">
        <f>DISPUTESDURN_Total_Ind!I27+DISPUTESDURN_Total_Grp!I27</f>
        <v>0</v>
      </c>
      <c r="J27" s="77">
        <f>DISPUTESDURN_Total_Ind!J27+DISPUTESDURN_Total_Grp!J27</f>
        <v>0</v>
      </c>
      <c r="K27" s="77">
        <f>DISPUTESDURN_Total_Ind!K27+DISPUTESDURN_Total_Grp!K27</f>
        <v>0</v>
      </c>
      <c r="L27" s="77">
        <f>DISPUTESDURN_Total_Ind!L27+DISPUTESDURN_Total_Grp!L27</f>
        <v>0</v>
      </c>
      <c r="M27" s="77">
        <f>DISPUTESDURN_Total_Ind!M27+DISPUTESDURN_Total_Grp!M27</f>
        <v>0</v>
      </c>
      <c r="N27" s="77">
        <f>DISPUTESDURN_Total_Ind!N27+DISPUTESDURN_Total_Grp!N27</f>
        <v>0</v>
      </c>
      <c r="O27" s="77">
        <f>DISPUTESDURN_Total_Ind!O27+DISPUTESDURN_Total_Grp!O27</f>
        <v>0</v>
      </c>
      <c r="P27" s="77">
        <f>DISPUTESDURN_Total_Ind!P27+DISPUTESDURN_Total_Grp!P27</f>
        <v>0</v>
      </c>
      <c r="Q27" s="77">
        <f>DISPUTESDURN_Total_Ind!Q27+DISPUTESDURN_Total_Grp!Q27</f>
        <v>0</v>
      </c>
      <c r="R27" s="77">
        <f>DISPUTESDURN_Total_Ind!R27+DISPUTESDURN_Total_Grp!R27</f>
        <v>0</v>
      </c>
      <c r="S27" s="77">
        <f>DISPUTESDURN_Total_Ind!S27+DISPUTESDURN_Total_Grp!S27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DISPUTESDURN_Total_Ind!F28+DISPUTESDURN_Total_Grp!F28</f>
        <v>0</v>
      </c>
      <c r="G28" s="77">
        <f>DISPUTESDURN_Total_Ind!G28+DISPUTESDURN_Total_Grp!G28</f>
        <v>0</v>
      </c>
      <c r="H28" s="77">
        <f>DISPUTESDURN_Total_Ind!H28+DISPUTESDURN_Total_Grp!H28</f>
        <v>0</v>
      </c>
      <c r="I28" s="77">
        <f>DISPUTESDURN_Total_Ind!I28+DISPUTESDURN_Total_Grp!I28</f>
        <v>0</v>
      </c>
      <c r="J28" s="77">
        <f>DISPUTESDURN_Total_Ind!J28+DISPUTESDURN_Total_Grp!J28</f>
        <v>0</v>
      </c>
      <c r="K28" s="77">
        <f>DISPUTESDURN_Total_Ind!K28+DISPUTESDURN_Total_Grp!K28</f>
        <v>0</v>
      </c>
      <c r="L28" s="77">
        <f>DISPUTESDURN_Total_Ind!L28+DISPUTESDURN_Total_Grp!L28</f>
        <v>0</v>
      </c>
      <c r="M28" s="77">
        <f>DISPUTESDURN_Total_Ind!M28+DISPUTESDURN_Total_Grp!M28</f>
        <v>0</v>
      </c>
      <c r="N28" s="77">
        <f>DISPUTESDURN_Total_Ind!N28+DISPUTESDURN_Total_Grp!N28</f>
        <v>0</v>
      </c>
      <c r="O28" s="77">
        <f>DISPUTESDURN_Total_Ind!O28+DISPUTESDURN_Total_Grp!O28</f>
        <v>0</v>
      </c>
      <c r="P28" s="77">
        <f>DISPUTESDURN_Total_Ind!P28+DISPUTESDURN_Total_Grp!P28</f>
        <v>0</v>
      </c>
      <c r="Q28" s="77">
        <f>DISPUTESDURN_Total_Ind!Q28+DISPUTESDURN_Total_Grp!Q28</f>
        <v>0</v>
      </c>
      <c r="R28" s="77">
        <f>DISPUTESDURN_Total_Ind!R28+DISPUTESDURN_Total_Grp!R28</f>
        <v>0</v>
      </c>
      <c r="S28" s="77">
        <f>DISPUTESDURN_Total_Ind!S28+DISPUTESDURN_Total_Grp!S28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DISPUTESDURN_Total_Ind!F29+DISPUTESDURN_Total_Grp!F29</f>
        <v>0</v>
      </c>
      <c r="G29" s="77">
        <f>DISPUTESDURN_Total_Ind!G29+DISPUTESDURN_Total_Grp!G29</f>
        <v>0</v>
      </c>
      <c r="H29" s="77">
        <f>DISPUTESDURN_Total_Ind!H29+DISPUTESDURN_Total_Grp!H29</f>
        <v>0</v>
      </c>
      <c r="I29" s="77">
        <f>DISPUTESDURN_Total_Ind!I29+DISPUTESDURN_Total_Grp!I29</f>
        <v>0</v>
      </c>
      <c r="J29" s="77">
        <f>DISPUTESDURN_Total_Ind!J29+DISPUTESDURN_Total_Grp!J29</f>
        <v>0</v>
      </c>
      <c r="K29" s="77">
        <f>DISPUTESDURN_Total_Ind!K29+DISPUTESDURN_Total_Grp!K29</f>
        <v>0</v>
      </c>
      <c r="L29" s="77">
        <f>DISPUTESDURN_Total_Ind!L29+DISPUTESDURN_Total_Grp!L29</f>
        <v>0</v>
      </c>
      <c r="M29" s="77">
        <f>DISPUTESDURN_Total_Ind!M29+DISPUTESDURN_Total_Grp!M29</f>
        <v>0</v>
      </c>
      <c r="N29" s="77">
        <f>DISPUTESDURN_Total_Ind!N29+DISPUTESDURN_Total_Grp!N29</f>
        <v>0</v>
      </c>
      <c r="O29" s="77">
        <f>DISPUTESDURN_Total_Ind!O29+DISPUTESDURN_Total_Grp!O29</f>
        <v>0</v>
      </c>
      <c r="P29" s="77">
        <f>DISPUTESDURN_Total_Ind!P29+DISPUTESDURN_Total_Grp!P29</f>
        <v>0</v>
      </c>
      <c r="Q29" s="77">
        <f>DISPUTESDURN_Total_Ind!Q29+DISPUTESDURN_Total_Grp!Q29</f>
        <v>0</v>
      </c>
      <c r="R29" s="77">
        <f>DISPUTESDURN_Total_Ind!R29+DISPUTESDURN_Total_Grp!R29</f>
        <v>0</v>
      </c>
      <c r="S29" s="77">
        <f>DISPUTESDURN_Total_Ind!S29+DISPUTESDURN_Total_Grp!S29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DISPUTESDURN_Total_Ind!F30+DISPUTESDURN_Total_Grp!F30</f>
        <v>0</v>
      </c>
      <c r="G30" s="77">
        <f>DISPUTESDURN_Total_Ind!G30+DISPUTESDURN_Total_Grp!G30</f>
        <v>0</v>
      </c>
      <c r="H30" s="77">
        <f>DISPUTESDURN_Total_Ind!H30+DISPUTESDURN_Total_Grp!H30</f>
        <v>0</v>
      </c>
      <c r="I30" s="77">
        <f>DISPUTESDURN_Total_Ind!I30+DISPUTESDURN_Total_Grp!I30</f>
        <v>0</v>
      </c>
      <c r="J30" s="77">
        <f>DISPUTESDURN_Total_Ind!J30+DISPUTESDURN_Total_Grp!J30</f>
        <v>0</v>
      </c>
      <c r="K30" s="77">
        <f>DISPUTESDURN_Total_Ind!K30+DISPUTESDURN_Total_Grp!K30</f>
        <v>0</v>
      </c>
      <c r="L30" s="77">
        <f>DISPUTESDURN_Total_Ind!L30+DISPUTESDURN_Total_Grp!L30</f>
        <v>0</v>
      </c>
      <c r="M30" s="77">
        <f>DISPUTESDURN_Total_Ind!M30+DISPUTESDURN_Total_Grp!M30</f>
        <v>0</v>
      </c>
      <c r="N30" s="77">
        <f>DISPUTESDURN_Total_Ind!N30+DISPUTESDURN_Total_Grp!N30</f>
        <v>0</v>
      </c>
      <c r="O30" s="77">
        <f>DISPUTESDURN_Total_Ind!O30+DISPUTESDURN_Total_Grp!O30</f>
        <v>0</v>
      </c>
      <c r="P30" s="77">
        <f>DISPUTESDURN_Total_Ind!P30+DISPUTESDURN_Total_Grp!P30</f>
        <v>0</v>
      </c>
      <c r="Q30" s="77">
        <f>DISPUTESDURN_Total_Ind!Q30+DISPUTESDURN_Total_Grp!Q30</f>
        <v>0</v>
      </c>
      <c r="R30" s="77">
        <f>DISPUTESDURN_Total_Ind!R30+DISPUTESDURN_Total_Grp!R30</f>
        <v>0</v>
      </c>
      <c r="S30" s="77">
        <f>DISPUTESDURN_Total_Ind!S30+DISPUTESDURN_Total_Grp!S30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DISPUTESDURN_Total_Ind!F33+DISPUTESDURN_Total_Grp!F33</f>
        <v>0</v>
      </c>
      <c r="G33" s="77">
        <f>DISPUTESDURN_Total_Ind!G33+DISPUTESDURN_Total_Grp!G33</f>
        <v>0</v>
      </c>
      <c r="H33" s="77">
        <f>DISPUTESDURN_Total_Ind!H33+DISPUTESDURN_Total_Grp!H33</f>
        <v>0</v>
      </c>
      <c r="I33" s="77">
        <f>DISPUTESDURN_Total_Ind!I33+DISPUTESDURN_Total_Grp!I33</f>
        <v>0</v>
      </c>
      <c r="J33" s="77">
        <f>DISPUTESDURN_Total_Ind!J33+DISPUTESDURN_Total_Grp!J33</f>
        <v>0</v>
      </c>
      <c r="K33" s="77">
        <f>DISPUTESDURN_Total_Ind!K33+DISPUTESDURN_Total_Grp!K33</f>
        <v>0</v>
      </c>
      <c r="L33" s="77">
        <f>DISPUTESDURN_Total_Ind!L33+DISPUTESDURN_Total_Grp!L33</f>
        <v>0</v>
      </c>
      <c r="M33" s="77">
        <f>DISPUTESDURN_Total_Ind!M33+DISPUTESDURN_Total_Grp!M33</f>
        <v>0</v>
      </c>
      <c r="N33" s="77">
        <f>DISPUTESDURN_Total_Ind!N33+DISPUTESDURN_Total_Grp!N33</f>
        <v>0</v>
      </c>
      <c r="O33" s="77">
        <f>DISPUTESDURN_Total_Ind!O33+DISPUTESDURN_Total_Grp!O33</f>
        <v>0</v>
      </c>
      <c r="P33" s="77">
        <f>DISPUTESDURN_Total_Ind!P33+DISPUTESDURN_Total_Grp!P33</f>
        <v>0</v>
      </c>
      <c r="Q33" s="77">
        <f>DISPUTESDURN_Total_Ind!Q33+DISPUTESDURN_Total_Grp!Q33</f>
        <v>0</v>
      </c>
      <c r="R33" s="77">
        <f>DISPUTESDURN_Total_Ind!R33+DISPUTESDURN_Total_Grp!R33</f>
        <v>0</v>
      </c>
      <c r="S33" s="77">
        <f>DISPUTESDURN_Total_Ind!S33+DISPUTESDURN_Total_Grp!S33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DISPUTESDURN_Total_Ind!F34+DISPUTESDURN_Total_Grp!F34</f>
        <v>0</v>
      </c>
      <c r="G34" s="77">
        <f>DISPUTESDURN_Total_Ind!G34+DISPUTESDURN_Total_Grp!G34</f>
        <v>0</v>
      </c>
      <c r="H34" s="77">
        <f>DISPUTESDURN_Total_Ind!H34+DISPUTESDURN_Total_Grp!H34</f>
        <v>0</v>
      </c>
      <c r="I34" s="77">
        <f>DISPUTESDURN_Total_Ind!I34+DISPUTESDURN_Total_Grp!I34</f>
        <v>0</v>
      </c>
      <c r="J34" s="77">
        <f>DISPUTESDURN_Total_Ind!J34+DISPUTESDURN_Total_Grp!J34</f>
        <v>0</v>
      </c>
      <c r="K34" s="77">
        <f>DISPUTESDURN_Total_Ind!K34+DISPUTESDURN_Total_Grp!K34</f>
        <v>0</v>
      </c>
      <c r="L34" s="77">
        <f>DISPUTESDURN_Total_Ind!L34+DISPUTESDURN_Total_Grp!L34</f>
        <v>0</v>
      </c>
      <c r="M34" s="77">
        <f>DISPUTESDURN_Total_Ind!M34+DISPUTESDURN_Total_Grp!M34</f>
        <v>0</v>
      </c>
      <c r="N34" s="77">
        <f>DISPUTESDURN_Total_Ind!N34+DISPUTESDURN_Total_Grp!N34</f>
        <v>0</v>
      </c>
      <c r="O34" s="77">
        <f>DISPUTESDURN_Total_Ind!O34+DISPUTESDURN_Total_Grp!O34</f>
        <v>0</v>
      </c>
      <c r="P34" s="77">
        <f>DISPUTESDURN_Total_Ind!P34+DISPUTESDURN_Total_Grp!P34</f>
        <v>0</v>
      </c>
      <c r="Q34" s="77">
        <f>DISPUTESDURN_Total_Ind!Q34+DISPUTESDURN_Total_Grp!Q34</f>
        <v>0</v>
      </c>
      <c r="R34" s="77">
        <f>DISPUTESDURN_Total_Ind!R34+DISPUTESDURN_Total_Grp!R34</f>
        <v>0</v>
      </c>
      <c r="S34" s="77">
        <f>DISPUTESDURN_Total_Ind!S34+DISPUTESDURN_Total_Grp!S34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DISPUTESDURN_Total_Ind!F35+DISPUTESDURN_Total_Grp!F35</f>
        <v>0</v>
      </c>
      <c r="G35" s="77">
        <f>DISPUTESDURN_Total_Ind!G35+DISPUTESDURN_Total_Grp!G35</f>
        <v>0</v>
      </c>
      <c r="H35" s="77">
        <f>DISPUTESDURN_Total_Ind!H35+DISPUTESDURN_Total_Grp!H35</f>
        <v>0</v>
      </c>
      <c r="I35" s="77">
        <f>DISPUTESDURN_Total_Ind!I35+DISPUTESDURN_Total_Grp!I35</f>
        <v>0</v>
      </c>
      <c r="J35" s="77">
        <f>DISPUTESDURN_Total_Ind!J35+DISPUTESDURN_Total_Grp!J35</f>
        <v>0</v>
      </c>
      <c r="K35" s="77">
        <f>DISPUTESDURN_Total_Ind!K35+DISPUTESDURN_Total_Grp!K35</f>
        <v>0</v>
      </c>
      <c r="L35" s="77">
        <f>DISPUTESDURN_Total_Ind!L35+DISPUTESDURN_Total_Grp!L35</f>
        <v>0</v>
      </c>
      <c r="M35" s="77">
        <f>DISPUTESDURN_Total_Ind!M35+DISPUTESDURN_Total_Grp!M35</f>
        <v>0</v>
      </c>
      <c r="N35" s="77">
        <f>DISPUTESDURN_Total_Ind!N35+DISPUTESDURN_Total_Grp!N35</f>
        <v>0</v>
      </c>
      <c r="O35" s="77">
        <f>DISPUTESDURN_Total_Ind!O35+DISPUTESDURN_Total_Grp!O35</f>
        <v>0</v>
      </c>
      <c r="P35" s="77">
        <f>DISPUTESDURN_Total_Ind!P35+DISPUTESDURN_Total_Grp!P35</f>
        <v>0</v>
      </c>
      <c r="Q35" s="77">
        <f>DISPUTESDURN_Total_Ind!Q35+DISPUTESDURN_Total_Grp!Q35</f>
        <v>0</v>
      </c>
      <c r="R35" s="77">
        <f>DISPUTESDURN_Total_Ind!R35+DISPUTESDURN_Total_Grp!R35</f>
        <v>0</v>
      </c>
      <c r="S35" s="77">
        <f>DISPUTESDURN_Total_Ind!S35+DISPUTESDURN_Total_Grp!S35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DISPUTESDURN_Total_Ind!F36+DISPUTESDURN_Total_Grp!F36</f>
        <v>0</v>
      </c>
      <c r="G36" s="77">
        <f>DISPUTESDURN_Total_Ind!G36+DISPUTESDURN_Total_Grp!G36</f>
        <v>0</v>
      </c>
      <c r="H36" s="77">
        <f>DISPUTESDURN_Total_Ind!H36+DISPUTESDURN_Total_Grp!H36</f>
        <v>0</v>
      </c>
      <c r="I36" s="77">
        <f>DISPUTESDURN_Total_Ind!I36+DISPUTESDURN_Total_Grp!I36</f>
        <v>0</v>
      </c>
      <c r="J36" s="77">
        <f>DISPUTESDURN_Total_Ind!J36+DISPUTESDURN_Total_Grp!J36</f>
        <v>0</v>
      </c>
      <c r="K36" s="77">
        <f>DISPUTESDURN_Total_Ind!K36+DISPUTESDURN_Total_Grp!K36</f>
        <v>0</v>
      </c>
      <c r="L36" s="77">
        <f>DISPUTESDURN_Total_Ind!L36+DISPUTESDURN_Total_Grp!L36</f>
        <v>0</v>
      </c>
      <c r="M36" s="77">
        <f>DISPUTESDURN_Total_Ind!M36+DISPUTESDURN_Total_Grp!M36</f>
        <v>0</v>
      </c>
      <c r="N36" s="77">
        <f>DISPUTESDURN_Total_Ind!N36+DISPUTESDURN_Total_Grp!N36</f>
        <v>0</v>
      </c>
      <c r="O36" s="77">
        <f>DISPUTESDURN_Total_Ind!O36+DISPUTESDURN_Total_Grp!O36</f>
        <v>0</v>
      </c>
      <c r="P36" s="77">
        <f>DISPUTESDURN_Total_Ind!P36+DISPUTESDURN_Total_Grp!P36</f>
        <v>0</v>
      </c>
      <c r="Q36" s="77">
        <f>DISPUTESDURN_Total_Ind!Q36+DISPUTESDURN_Total_Grp!Q36</f>
        <v>0</v>
      </c>
      <c r="R36" s="77">
        <f>DISPUTESDURN_Total_Ind!R36+DISPUTESDURN_Total_Grp!R36</f>
        <v>0</v>
      </c>
      <c r="S36" s="77">
        <f>DISPUTESDURN_Total_Ind!S36+DISPUTESDURN_Total_Grp!S36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DISPUTESDURN_Total_Ind!F37+DISPUTESDURN_Total_Grp!F37</f>
        <v>0</v>
      </c>
      <c r="G37" s="77">
        <f>DISPUTESDURN_Total_Ind!G37+DISPUTESDURN_Total_Grp!G37</f>
        <v>0</v>
      </c>
      <c r="H37" s="77">
        <f>DISPUTESDURN_Total_Ind!H37+DISPUTESDURN_Total_Grp!H37</f>
        <v>0</v>
      </c>
      <c r="I37" s="77">
        <f>DISPUTESDURN_Total_Ind!I37+DISPUTESDURN_Total_Grp!I37</f>
        <v>0</v>
      </c>
      <c r="J37" s="77">
        <f>DISPUTESDURN_Total_Ind!J37+DISPUTESDURN_Total_Grp!J37</f>
        <v>0</v>
      </c>
      <c r="K37" s="77">
        <f>DISPUTESDURN_Total_Ind!K37+DISPUTESDURN_Total_Grp!K37</f>
        <v>0</v>
      </c>
      <c r="L37" s="77">
        <f>DISPUTESDURN_Total_Ind!L37+DISPUTESDURN_Total_Grp!L37</f>
        <v>0</v>
      </c>
      <c r="M37" s="77">
        <f>DISPUTESDURN_Total_Ind!M37+DISPUTESDURN_Total_Grp!M37</f>
        <v>0</v>
      </c>
      <c r="N37" s="77">
        <f>DISPUTESDURN_Total_Ind!N37+DISPUTESDURN_Total_Grp!N37</f>
        <v>0</v>
      </c>
      <c r="O37" s="77">
        <f>DISPUTESDURN_Total_Ind!O37+DISPUTESDURN_Total_Grp!O37</f>
        <v>0</v>
      </c>
      <c r="P37" s="77">
        <f>DISPUTESDURN_Total_Ind!P37+DISPUTESDURN_Total_Grp!P37</f>
        <v>0</v>
      </c>
      <c r="Q37" s="77">
        <f>DISPUTESDURN_Total_Ind!Q37+DISPUTESDURN_Total_Grp!Q37</f>
        <v>0</v>
      </c>
      <c r="R37" s="77">
        <f>DISPUTESDURN_Total_Ind!R37+DISPUTESDURN_Total_Grp!R37</f>
        <v>0</v>
      </c>
      <c r="S37" s="77">
        <f>DISPUTESDURN_Total_Ind!S37+DISPUTESDURN_Total_Grp!S37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DISPUTESDURN_Total_Ind!F38+DISPUTESDURN_Total_Grp!F38</f>
        <v>0</v>
      </c>
      <c r="G38" s="77">
        <f>DISPUTESDURN_Total_Ind!G38+DISPUTESDURN_Total_Grp!G38</f>
        <v>0</v>
      </c>
      <c r="H38" s="77">
        <f>DISPUTESDURN_Total_Ind!H38+DISPUTESDURN_Total_Grp!H38</f>
        <v>0</v>
      </c>
      <c r="I38" s="77">
        <f>DISPUTESDURN_Total_Ind!I38+DISPUTESDURN_Total_Grp!I38</f>
        <v>0</v>
      </c>
      <c r="J38" s="77">
        <f>DISPUTESDURN_Total_Ind!J38+DISPUTESDURN_Total_Grp!J38</f>
        <v>0</v>
      </c>
      <c r="K38" s="77">
        <f>DISPUTESDURN_Total_Ind!K38+DISPUTESDURN_Total_Grp!K38</f>
        <v>0</v>
      </c>
      <c r="L38" s="77">
        <f>DISPUTESDURN_Total_Ind!L38+DISPUTESDURN_Total_Grp!L38</f>
        <v>0</v>
      </c>
      <c r="M38" s="77">
        <f>DISPUTESDURN_Total_Ind!M38+DISPUTESDURN_Total_Grp!M38</f>
        <v>0</v>
      </c>
      <c r="N38" s="77">
        <f>DISPUTESDURN_Total_Ind!N38+DISPUTESDURN_Total_Grp!N38</f>
        <v>0</v>
      </c>
      <c r="O38" s="77">
        <f>DISPUTESDURN_Total_Ind!O38+DISPUTESDURN_Total_Grp!O38</f>
        <v>0</v>
      </c>
      <c r="P38" s="77">
        <f>DISPUTESDURN_Total_Ind!P38+DISPUTESDURN_Total_Grp!P38</f>
        <v>0</v>
      </c>
      <c r="Q38" s="77">
        <f>DISPUTESDURN_Total_Ind!Q38+DISPUTESDURN_Total_Grp!Q38</f>
        <v>0</v>
      </c>
      <c r="R38" s="77">
        <f>DISPUTESDURN_Total_Ind!R38+DISPUTESDURN_Total_Grp!R38</f>
        <v>0</v>
      </c>
      <c r="S38" s="77">
        <f>DISPUTESDURN_Total_Ind!S38+DISPUTESDURN_Total_Grp!S38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DISPUTESDURN_Total_Ind!F39+DISPUTESDURN_Total_Grp!F39</f>
        <v>0</v>
      </c>
      <c r="G39" s="77">
        <f>DISPUTESDURN_Total_Ind!G39+DISPUTESDURN_Total_Grp!G39</f>
        <v>0</v>
      </c>
      <c r="H39" s="77">
        <f>DISPUTESDURN_Total_Ind!H39+DISPUTESDURN_Total_Grp!H39</f>
        <v>0</v>
      </c>
      <c r="I39" s="77">
        <f>DISPUTESDURN_Total_Ind!I39+DISPUTESDURN_Total_Grp!I39</f>
        <v>0</v>
      </c>
      <c r="J39" s="77">
        <f>DISPUTESDURN_Total_Ind!J39+DISPUTESDURN_Total_Grp!J39</f>
        <v>0</v>
      </c>
      <c r="K39" s="77">
        <f>DISPUTESDURN_Total_Ind!K39+DISPUTESDURN_Total_Grp!K39</f>
        <v>0</v>
      </c>
      <c r="L39" s="77">
        <f>DISPUTESDURN_Total_Ind!L39+DISPUTESDURN_Total_Grp!L39</f>
        <v>0</v>
      </c>
      <c r="M39" s="77">
        <f>DISPUTESDURN_Total_Ind!M39+DISPUTESDURN_Total_Grp!M39</f>
        <v>0</v>
      </c>
      <c r="N39" s="77">
        <f>DISPUTESDURN_Total_Ind!N39+DISPUTESDURN_Total_Grp!N39</f>
        <v>0</v>
      </c>
      <c r="O39" s="77">
        <f>DISPUTESDURN_Total_Ind!O39+DISPUTESDURN_Total_Grp!O39</f>
        <v>0</v>
      </c>
      <c r="P39" s="77">
        <f>DISPUTESDURN_Total_Ind!P39+DISPUTESDURN_Total_Grp!P39</f>
        <v>0</v>
      </c>
      <c r="Q39" s="77">
        <f>DISPUTESDURN_Total_Ind!Q39+DISPUTESDURN_Total_Grp!Q39</f>
        <v>0</v>
      </c>
      <c r="R39" s="77">
        <f>DISPUTESDURN_Total_Ind!R39+DISPUTESDURN_Total_Grp!R39</f>
        <v>0</v>
      </c>
      <c r="S39" s="77">
        <f>DISPUTESDURN_Total_Ind!S39+DISPUTESDURN_Total_Grp!S39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DISPUTESDURN_Total_Ind!F40+DISPUTESDURN_Total_Grp!F40</f>
        <v>0</v>
      </c>
      <c r="G40" s="77">
        <f>DISPUTESDURN_Total_Ind!G40+DISPUTESDURN_Total_Grp!G40</f>
        <v>0</v>
      </c>
      <c r="H40" s="77">
        <f>DISPUTESDURN_Total_Ind!H40+DISPUTESDURN_Total_Grp!H40</f>
        <v>0</v>
      </c>
      <c r="I40" s="77">
        <f>DISPUTESDURN_Total_Ind!I40+DISPUTESDURN_Total_Grp!I40</f>
        <v>0</v>
      </c>
      <c r="J40" s="77">
        <f>DISPUTESDURN_Total_Ind!J40+DISPUTESDURN_Total_Grp!J40</f>
        <v>0</v>
      </c>
      <c r="K40" s="77">
        <f>DISPUTESDURN_Total_Ind!K40+DISPUTESDURN_Total_Grp!K40</f>
        <v>0</v>
      </c>
      <c r="L40" s="77">
        <f>DISPUTESDURN_Total_Ind!L40+DISPUTESDURN_Total_Grp!L40</f>
        <v>0</v>
      </c>
      <c r="M40" s="77">
        <f>DISPUTESDURN_Total_Ind!M40+DISPUTESDURN_Total_Grp!M40</f>
        <v>0</v>
      </c>
      <c r="N40" s="77">
        <f>DISPUTESDURN_Total_Ind!N40+DISPUTESDURN_Total_Grp!N40</f>
        <v>0</v>
      </c>
      <c r="O40" s="77">
        <f>DISPUTESDURN_Total_Ind!O40+DISPUTESDURN_Total_Grp!O40</f>
        <v>0</v>
      </c>
      <c r="P40" s="77">
        <f>DISPUTESDURN_Total_Ind!P40+DISPUTESDURN_Total_Grp!P40</f>
        <v>0</v>
      </c>
      <c r="Q40" s="77">
        <f>DISPUTESDURN_Total_Ind!Q40+DISPUTESDURN_Total_Grp!Q40</f>
        <v>0</v>
      </c>
      <c r="R40" s="77">
        <f>DISPUTESDURN_Total_Ind!R40+DISPUTESDURN_Total_Grp!R40</f>
        <v>0</v>
      </c>
      <c r="S40" s="77">
        <f>DISPUTESDURN_Total_Ind!S40+DISPUTESDURN_Total_Grp!S40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DISPUTESDURN_Total_Ind!F44+DISPUTESDURN_Total_Grp!F44</f>
        <v>0</v>
      </c>
      <c r="G44" s="77">
        <f>DISPUTESDURN_Total_Ind!G44+DISPUTESDURN_Total_Grp!G44</f>
        <v>0</v>
      </c>
      <c r="H44" s="77">
        <f>DISPUTESDURN_Total_Ind!H44+DISPUTESDURN_Total_Grp!H44</f>
        <v>0</v>
      </c>
      <c r="I44" s="77">
        <f>DISPUTESDURN_Total_Ind!I44+DISPUTESDURN_Total_Grp!I44</f>
        <v>0</v>
      </c>
      <c r="J44" s="77">
        <f>DISPUTESDURN_Total_Ind!J44+DISPUTESDURN_Total_Grp!J44</f>
        <v>0</v>
      </c>
      <c r="K44" s="77">
        <f>DISPUTESDURN_Total_Ind!K44+DISPUTESDURN_Total_Grp!K44</f>
        <v>0</v>
      </c>
      <c r="L44" s="77">
        <f>DISPUTESDURN_Total_Ind!L44+DISPUTESDURN_Total_Grp!L44</f>
        <v>0</v>
      </c>
      <c r="M44" s="77">
        <f>DISPUTESDURN_Total_Ind!M44+DISPUTESDURN_Total_Grp!M44</f>
        <v>0</v>
      </c>
      <c r="N44" s="77">
        <f>DISPUTESDURN_Total_Ind!N44+DISPUTESDURN_Total_Grp!N44</f>
        <v>0</v>
      </c>
      <c r="O44" s="77">
        <f>DISPUTESDURN_Total_Ind!O44+DISPUTESDURN_Total_Grp!O44</f>
        <v>0</v>
      </c>
      <c r="P44" s="77">
        <f>DISPUTESDURN_Total_Ind!P44+DISPUTESDURN_Total_Grp!P44</f>
        <v>0</v>
      </c>
      <c r="Q44" s="77">
        <f>DISPUTESDURN_Total_Ind!Q44+DISPUTESDURN_Total_Grp!Q44</f>
        <v>0</v>
      </c>
      <c r="R44" s="77">
        <f>DISPUTESDURN_Total_Ind!R44+DISPUTESDURN_Total_Grp!R44</f>
        <v>0</v>
      </c>
      <c r="S44" s="77">
        <f>DISPUTESDURN_Total_Ind!S44+DISPUTESDURN_Total_Grp!S44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DISPUTESDURN_Total_Ind!F45+DISPUTESDURN_Total_Grp!F45</f>
        <v>0</v>
      </c>
      <c r="G45" s="77">
        <f>DISPUTESDURN_Total_Ind!G45+DISPUTESDURN_Total_Grp!G45</f>
        <v>0</v>
      </c>
      <c r="H45" s="77">
        <f>DISPUTESDURN_Total_Ind!H45+DISPUTESDURN_Total_Grp!H45</f>
        <v>0</v>
      </c>
      <c r="I45" s="77">
        <f>DISPUTESDURN_Total_Ind!I45+DISPUTESDURN_Total_Grp!I45</f>
        <v>0</v>
      </c>
      <c r="J45" s="77">
        <f>DISPUTESDURN_Total_Ind!J45+DISPUTESDURN_Total_Grp!J45</f>
        <v>0</v>
      </c>
      <c r="K45" s="77">
        <f>DISPUTESDURN_Total_Ind!K45+DISPUTESDURN_Total_Grp!K45</f>
        <v>0</v>
      </c>
      <c r="L45" s="77">
        <f>DISPUTESDURN_Total_Ind!L45+DISPUTESDURN_Total_Grp!L45</f>
        <v>0</v>
      </c>
      <c r="M45" s="77">
        <f>DISPUTESDURN_Total_Ind!M45+DISPUTESDURN_Total_Grp!M45</f>
        <v>0</v>
      </c>
      <c r="N45" s="77">
        <f>DISPUTESDURN_Total_Ind!N45+DISPUTESDURN_Total_Grp!N45</f>
        <v>0</v>
      </c>
      <c r="O45" s="77">
        <f>DISPUTESDURN_Total_Ind!O45+DISPUTESDURN_Total_Grp!O45</f>
        <v>0</v>
      </c>
      <c r="P45" s="77">
        <f>DISPUTESDURN_Total_Ind!P45+DISPUTESDURN_Total_Grp!P45</f>
        <v>0</v>
      </c>
      <c r="Q45" s="77">
        <f>DISPUTESDURN_Total_Ind!Q45+DISPUTESDURN_Total_Grp!Q45</f>
        <v>0</v>
      </c>
      <c r="R45" s="77">
        <f>DISPUTESDURN_Total_Ind!R45+DISPUTESDURN_Total_Grp!R45</f>
        <v>0</v>
      </c>
      <c r="S45" s="77">
        <f>DISPUTESDURN_Total_Ind!S45+DISPUTESDURN_Total_Grp!S45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DISPUTESDURN_Total_Ind!F46+DISPUTESDURN_Total_Grp!F46</f>
        <v>0</v>
      </c>
      <c r="G46" s="77">
        <f>DISPUTESDURN_Total_Ind!G46+DISPUTESDURN_Total_Grp!G46</f>
        <v>0</v>
      </c>
      <c r="H46" s="77">
        <f>DISPUTESDURN_Total_Ind!H46+DISPUTESDURN_Total_Grp!H46</f>
        <v>0</v>
      </c>
      <c r="I46" s="77">
        <f>DISPUTESDURN_Total_Ind!I46+DISPUTESDURN_Total_Grp!I46</f>
        <v>0</v>
      </c>
      <c r="J46" s="77">
        <f>DISPUTESDURN_Total_Ind!J46+DISPUTESDURN_Total_Grp!J46</f>
        <v>0</v>
      </c>
      <c r="K46" s="77">
        <f>DISPUTESDURN_Total_Ind!K46+DISPUTESDURN_Total_Grp!K46</f>
        <v>0</v>
      </c>
      <c r="L46" s="77">
        <f>DISPUTESDURN_Total_Ind!L46+DISPUTESDURN_Total_Grp!L46</f>
        <v>0</v>
      </c>
      <c r="M46" s="77">
        <f>DISPUTESDURN_Total_Ind!M46+DISPUTESDURN_Total_Grp!M46</f>
        <v>0</v>
      </c>
      <c r="N46" s="77">
        <f>DISPUTESDURN_Total_Ind!N46+DISPUTESDURN_Total_Grp!N46</f>
        <v>0</v>
      </c>
      <c r="O46" s="77">
        <f>DISPUTESDURN_Total_Ind!O46+DISPUTESDURN_Total_Grp!O46</f>
        <v>0</v>
      </c>
      <c r="P46" s="77">
        <f>DISPUTESDURN_Total_Ind!P46+DISPUTESDURN_Total_Grp!P46</f>
        <v>0</v>
      </c>
      <c r="Q46" s="77">
        <f>DISPUTESDURN_Total_Ind!Q46+DISPUTESDURN_Total_Grp!Q46</f>
        <v>0</v>
      </c>
      <c r="R46" s="77">
        <f>DISPUTESDURN_Total_Ind!R46+DISPUTESDURN_Total_Grp!R46</f>
        <v>0</v>
      </c>
      <c r="S46" s="77">
        <f>DISPUTESDURN_Total_Ind!S46+DISPUTESDURN_Total_Grp!S46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DISPUTESDURN_Total_Ind!F47+DISPUTESDURN_Total_Grp!F47</f>
        <v>0</v>
      </c>
      <c r="G47" s="77">
        <f>DISPUTESDURN_Total_Ind!G47+DISPUTESDURN_Total_Grp!G47</f>
        <v>0</v>
      </c>
      <c r="H47" s="77">
        <f>DISPUTESDURN_Total_Ind!H47+DISPUTESDURN_Total_Grp!H47</f>
        <v>0</v>
      </c>
      <c r="I47" s="77">
        <f>DISPUTESDURN_Total_Ind!I47+DISPUTESDURN_Total_Grp!I47</f>
        <v>0</v>
      </c>
      <c r="J47" s="77">
        <f>DISPUTESDURN_Total_Ind!J47+DISPUTESDURN_Total_Grp!J47</f>
        <v>0</v>
      </c>
      <c r="K47" s="77">
        <f>DISPUTESDURN_Total_Ind!K47+DISPUTESDURN_Total_Grp!K47</f>
        <v>0</v>
      </c>
      <c r="L47" s="77">
        <f>DISPUTESDURN_Total_Ind!L47+DISPUTESDURN_Total_Grp!L47</f>
        <v>0</v>
      </c>
      <c r="M47" s="77">
        <f>DISPUTESDURN_Total_Ind!M47+DISPUTESDURN_Total_Grp!M47</f>
        <v>0</v>
      </c>
      <c r="N47" s="77">
        <f>DISPUTESDURN_Total_Ind!N47+DISPUTESDURN_Total_Grp!N47</f>
        <v>0</v>
      </c>
      <c r="O47" s="77">
        <f>DISPUTESDURN_Total_Ind!O47+DISPUTESDURN_Total_Grp!O47</f>
        <v>0</v>
      </c>
      <c r="P47" s="77">
        <f>DISPUTESDURN_Total_Ind!P47+DISPUTESDURN_Total_Grp!P47</f>
        <v>0</v>
      </c>
      <c r="Q47" s="77">
        <f>DISPUTESDURN_Total_Ind!Q47+DISPUTESDURN_Total_Grp!Q47</f>
        <v>0</v>
      </c>
      <c r="R47" s="77">
        <f>DISPUTESDURN_Total_Ind!R47+DISPUTESDURN_Total_Grp!R47</f>
        <v>0</v>
      </c>
      <c r="S47" s="77">
        <f>DISPUTESDURN_Total_Ind!S47+DISPUTESDURN_Total_Grp!S47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DISPUTESDURN_Total_Ind!F48+DISPUTESDURN_Total_Grp!F48</f>
        <v>0</v>
      </c>
      <c r="G48" s="77">
        <f>DISPUTESDURN_Total_Ind!G48+DISPUTESDURN_Total_Grp!G48</f>
        <v>0</v>
      </c>
      <c r="H48" s="77">
        <f>DISPUTESDURN_Total_Ind!H48+DISPUTESDURN_Total_Grp!H48</f>
        <v>0</v>
      </c>
      <c r="I48" s="77">
        <f>DISPUTESDURN_Total_Ind!I48+DISPUTESDURN_Total_Grp!I48</f>
        <v>0</v>
      </c>
      <c r="J48" s="77">
        <f>DISPUTESDURN_Total_Ind!J48+DISPUTESDURN_Total_Grp!J48</f>
        <v>0</v>
      </c>
      <c r="K48" s="77">
        <f>DISPUTESDURN_Total_Ind!K48+DISPUTESDURN_Total_Grp!K48</f>
        <v>0</v>
      </c>
      <c r="L48" s="77">
        <f>DISPUTESDURN_Total_Ind!L48+DISPUTESDURN_Total_Grp!L48</f>
        <v>0</v>
      </c>
      <c r="M48" s="77">
        <f>DISPUTESDURN_Total_Ind!M48+DISPUTESDURN_Total_Grp!M48</f>
        <v>0</v>
      </c>
      <c r="N48" s="77">
        <f>DISPUTESDURN_Total_Ind!N48+DISPUTESDURN_Total_Grp!N48</f>
        <v>0</v>
      </c>
      <c r="O48" s="77">
        <f>DISPUTESDURN_Total_Ind!O48+DISPUTESDURN_Total_Grp!O48</f>
        <v>0</v>
      </c>
      <c r="P48" s="77">
        <f>DISPUTESDURN_Total_Ind!P48+DISPUTESDURN_Total_Grp!P48</f>
        <v>0</v>
      </c>
      <c r="Q48" s="77">
        <f>DISPUTESDURN_Total_Ind!Q48+DISPUTESDURN_Total_Grp!Q48</f>
        <v>0</v>
      </c>
      <c r="R48" s="77">
        <f>DISPUTESDURN_Total_Ind!R48+DISPUTESDURN_Total_Grp!R48</f>
        <v>0</v>
      </c>
      <c r="S48" s="77">
        <f>DISPUTESDURN_Total_Ind!S48+DISPUTESDURN_Total_Grp!S48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DISPUTESDURN_Total_Ind!F49+DISPUTESDURN_Total_Grp!F49</f>
        <v>0</v>
      </c>
      <c r="G49" s="77">
        <f>DISPUTESDURN_Total_Ind!G49+DISPUTESDURN_Total_Grp!G49</f>
        <v>0</v>
      </c>
      <c r="H49" s="77">
        <f>DISPUTESDURN_Total_Ind!H49+DISPUTESDURN_Total_Grp!H49</f>
        <v>0</v>
      </c>
      <c r="I49" s="77">
        <f>DISPUTESDURN_Total_Ind!I49+DISPUTESDURN_Total_Grp!I49</f>
        <v>0</v>
      </c>
      <c r="J49" s="77">
        <f>DISPUTESDURN_Total_Ind!J49+DISPUTESDURN_Total_Grp!J49</f>
        <v>0</v>
      </c>
      <c r="K49" s="77">
        <f>DISPUTESDURN_Total_Ind!K49+DISPUTESDURN_Total_Grp!K49</f>
        <v>0</v>
      </c>
      <c r="L49" s="77">
        <f>DISPUTESDURN_Total_Ind!L49+DISPUTESDURN_Total_Grp!L49</f>
        <v>0</v>
      </c>
      <c r="M49" s="77">
        <f>DISPUTESDURN_Total_Ind!M49+DISPUTESDURN_Total_Grp!M49</f>
        <v>0</v>
      </c>
      <c r="N49" s="77">
        <f>DISPUTESDURN_Total_Ind!N49+DISPUTESDURN_Total_Grp!N49</f>
        <v>0</v>
      </c>
      <c r="O49" s="77">
        <f>DISPUTESDURN_Total_Ind!O49+DISPUTESDURN_Total_Grp!O49</f>
        <v>0</v>
      </c>
      <c r="P49" s="77">
        <f>DISPUTESDURN_Total_Ind!P49+DISPUTESDURN_Total_Grp!P49</f>
        <v>0</v>
      </c>
      <c r="Q49" s="77">
        <f>DISPUTESDURN_Total_Ind!Q49+DISPUTESDURN_Total_Grp!Q49</f>
        <v>0</v>
      </c>
      <c r="R49" s="77">
        <f>DISPUTESDURN_Total_Ind!R49+DISPUTESDURN_Total_Grp!R49</f>
        <v>0</v>
      </c>
      <c r="S49" s="77">
        <f>DISPUTESDURN_Total_Ind!S49+DISPUTESDURN_Total_Grp!S49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DISPUTESDURN_Total_Ind!F50+DISPUTESDURN_Total_Grp!F50</f>
        <v>0</v>
      </c>
      <c r="G50" s="77">
        <f>DISPUTESDURN_Total_Ind!G50+DISPUTESDURN_Total_Grp!G50</f>
        <v>0</v>
      </c>
      <c r="H50" s="77">
        <f>DISPUTESDURN_Total_Ind!H50+DISPUTESDURN_Total_Grp!H50</f>
        <v>0</v>
      </c>
      <c r="I50" s="77">
        <f>DISPUTESDURN_Total_Ind!I50+DISPUTESDURN_Total_Grp!I50</f>
        <v>0</v>
      </c>
      <c r="J50" s="77">
        <f>DISPUTESDURN_Total_Ind!J50+DISPUTESDURN_Total_Grp!J50</f>
        <v>0</v>
      </c>
      <c r="K50" s="77">
        <f>DISPUTESDURN_Total_Ind!K50+DISPUTESDURN_Total_Grp!K50</f>
        <v>0</v>
      </c>
      <c r="L50" s="77">
        <f>DISPUTESDURN_Total_Ind!L50+DISPUTESDURN_Total_Grp!L50</f>
        <v>0</v>
      </c>
      <c r="M50" s="77">
        <f>DISPUTESDURN_Total_Ind!M50+DISPUTESDURN_Total_Grp!M50</f>
        <v>0</v>
      </c>
      <c r="N50" s="77">
        <f>DISPUTESDURN_Total_Ind!N50+DISPUTESDURN_Total_Grp!N50</f>
        <v>0</v>
      </c>
      <c r="O50" s="77">
        <f>DISPUTESDURN_Total_Ind!O50+DISPUTESDURN_Total_Grp!O50</f>
        <v>0</v>
      </c>
      <c r="P50" s="77">
        <f>DISPUTESDURN_Total_Ind!P50+DISPUTESDURN_Total_Grp!P50</f>
        <v>0</v>
      </c>
      <c r="Q50" s="77">
        <f>DISPUTESDURN_Total_Ind!Q50+DISPUTESDURN_Total_Grp!Q50</f>
        <v>0</v>
      </c>
      <c r="R50" s="77">
        <f>DISPUTESDURN_Total_Ind!R50+DISPUTESDURN_Total_Grp!R50</f>
        <v>0</v>
      </c>
      <c r="S50" s="77">
        <f>DISPUTESDURN_Total_Ind!S50+DISPUTESDURN_Total_Grp!S50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DISPUTESDURN_Total_Ind!F51+DISPUTESDURN_Total_Grp!F51</f>
        <v>0</v>
      </c>
      <c r="G51" s="77">
        <f>DISPUTESDURN_Total_Ind!G51+DISPUTESDURN_Total_Grp!G51</f>
        <v>0</v>
      </c>
      <c r="H51" s="77">
        <f>DISPUTESDURN_Total_Ind!H51+DISPUTESDURN_Total_Grp!H51</f>
        <v>0</v>
      </c>
      <c r="I51" s="77">
        <f>DISPUTESDURN_Total_Ind!I51+DISPUTESDURN_Total_Grp!I51</f>
        <v>0</v>
      </c>
      <c r="J51" s="77">
        <f>DISPUTESDURN_Total_Ind!J51+DISPUTESDURN_Total_Grp!J51</f>
        <v>0</v>
      </c>
      <c r="K51" s="77">
        <f>DISPUTESDURN_Total_Ind!K51+DISPUTESDURN_Total_Grp!K51</f>
        <v>0</v>
      </c>
      <c r="L51" s="77">
        <f>DISPUTESDURN_Total_Ind!L51+DISPUTESDURN_Total_Grp!L51</f>
        <v>0</v>
      </c>
      <c r="M51" s="77">
        <f>DISPUTESDURN_Total_Ind!M51+DISPUTESDURN_Total_Grp!M51</f>
        <v>0</v>
      </c>
      <c r="N51" s="77">
        <f>DISPUTESDURN_Total_Ind!N51+DISPUTESDURN_Total_Grp!N51</f>
        <v>0</v>
      </c>
      <c r="O51" s="77">
        <f>DISPUTESDURN_Total_Ind!O51+DISPUTESDURN_Total_Grp!O51</f>
        <v>0</v>
      </c>
      <c r="P51" s="77">
        <f>DISPUTESDURN_Total_Ind!P51+DISPUTESDURN_Total_Grp!P51</f>
        <v>0</v>
      </c>
      <c r="Q51" s="77">
        <f>DISPUTESDURN_Total_Ind!Q51+DISPUTESDURN_Total_Grp!Q51</f>
        <v>0</v>
      </c>
      <c r="R51" s="77">
        <f>DISPUTESDURN_Total_Ind!R51+DISPUTESDURN_Total_Grp!R51</f>
        <v>0</v>
      </c>
      <c r="S51" s="77">
        <f>DISPUTESDURN_Total_Ind!S51+DISPUTESDURN_Total_Grp!S51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DISPUTESDURN_Total_Ind!F54+DISPUTESDURN_Total_Grp!F54</f>
        <v>0</v>
      </c>
      <c r="G54" s="77">
        <f>DISPUTESDURN_Total_Ind!G54+DISPUTESDURN_Total_Grp!G54</f>
        <v>0</v>
      </c>
      <c r="H54" s="77">
        <f>DISPUTESDURN_Total_Ind!H54+DISPUTESDURN_Total_Grp!H54</f>
        <v>0</v>
      </c>
      <c r="I54" s="77">
        <f>DISPUTESDURN_Total_Ind!I54+DISPUTESDURN_Total_Grp!I54</f>
        <v>0</v>
      </c>
      <c r="J54" s="77">
        <f>DISPUTESDURN_Total_Ind!J54+DISPUTESDURN_Total_Grp!J54</f>
        <v>0</v>
      </c>
      <c r="K54" s="77">
        <f>DISPUTESDURN_Total_Ind!K54+DISPUTESDURN_Total_Grp!K54</f>
        <v>0</v>
      </c>
      <c r="L54" s="77">
        <f>DISPUTESDURN_Total_Ind!L54+DISPUTESDURN_Total_Grp!L54</f>
        <v>0</v>
      </c>
      <c r="M54" s="77">
        <f>DISPUTESDURN_Total_Ind!M54+DISPUTESDURN_Total_Grp!M54</f>
        <v>0</v>
      </c>
      <c r="N54" s="77">
        <f>DISPUTESDURN_Total_Ind!N54+DISPUTESDURN_Total_Grp!N54</f>
        <v>0</v>
      </c>
      <c r="O54" s="77">
        <f>DISPUTESDURN_Total_Ind!O54+DISPUTESDURN_Total_Grp!O54</f>
        <v>0</v>
      </c>
      <c r="P54" s="77">
        <f>DISPUTESDURN_Total_Ind!P54+DISPUTESDURN_Total_Grp!P54</f>
        <v>0</v>
      </c>
      <c r="Q54" s="77">
        <f>DISPUTESDURN_Total_Ind!Q54+DISPUTESDURN_Total_Grp!Q54</f>
        <v>0</v>
      </c>
      <c r="R54" s="77">
        <f>DISPUTESDURN_Total_Ind!R54+DISPUTESDURN_Total_Grp!R54</f>
        <v>0</v>
      </c>
      <c r="S54" s="77">
        <f>DISPUTESDURN_Total_Ind!S54+DISPUTESDURN_Total_Grp!S54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DISPUTESDURN_Total_Ind!F55+DISPUTESDURN_Total_Grp!F55</f>
        <v>0</v>
      </c>
      <c r="G55" s="77">
        <f>DISPUTESDURN_Total_Ind!G55+DISPUTESDURN_Total_Grp!G55</f>
        <v>0</v>
      </c>
      <c r="H55" s="77">
        <f>DISPUTESDURN_Total_Ind!H55+DISPUTESDURN_Total_Grp!H55</f>
        <v>0</v>
      </c>
      <c r="I55" s="77">
        <f>DISPUTESDURN_Total_Ind!I55+DISPUTESDURN_Total_Grp!I55</f>
        <v>0</v>
      </c>
      <c r="J55" s="77">
        <f>DISPUTESDURN_Total_Ind!J55+DISPUTESDURN_Total_Grp!J55</f>
        <v>0</v>
      </c>
      <c r="K55" s="77">
        <f>DISPUTESDURN_Total_Ind!K55+DISPUTESDURN_Total_Grp!K55</f>
        <v>0</v>
      </c>
      <c r="L55" s="77">
        <f>DISPUTESDURN_Total_Ind!L55+DISPUTESDURN_Total_Grp!L55</f>
        <v>0</v>
      </c>
      <c r="M55" s="77">
        <f>DISPUTESDURN_Total_Ind!M55+DISPUTESDURN_Total_Grp!M55</f>
        <v>0</v>
      </c>
      <c r="N55" s="77">
        <f>DISPUTESDURN_Total_Ind!N55+DISPUTESDURN_Total_Grp!N55</f>
        <v>0</v>
      </c>
      <c r="O55" s="77">
        <f>DISPUTESDURN_Total_Ind!O55+DISPUTESDURN_Total_Grp!O55</f>
        <v>0</v>
      </c>
      <c r="P55" s="77">
        <f>DISPUTESDURN_Total_Ind!P55+DISPUTESDURN_Total_Grp!P55</f>
        <v>0</v>
      </c>
      <c r="Q55" s="77">
        <f>DISPUTESDURN_Total_Ind!Q55+DISPUTESDURN_Total_Grp!Q55</f>
        <v>0</v>
      </c>
      <c r="R55" s="77">
        <f>DISPUTESDURN_Total_Ind!R55+DISPUTESDURN_Total_Grp!R55</f>
        <v>0</v>
      </c>
      <c r="S55" s="77">
        <f>DISPUTESDURN_Total_Ind!S55+DISPUTESDURN_Total_Grp!S55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DISPUTESDURN_Total_Ind!F56+DISPUTESDURN_Total_Grp!F56</f>
        <v>0</v>
      </c>
      <c r="G56" s="77">
        <f>DISPUTESDURN_Total_Ind!G56+DISPUTESDURN_Total_Grp!G56</f>
        <v>0</v>
      </c>
      <c r="H56" s="77">
        <f>DISPUTESDURN_Total_Ind!H56+DISPUTESDURN_Total_Grp!H56</f>
        <v>0</v>
      </c>
      <c r="I56" s="77">
        <f>DISPUTESDURN_Total_Ind!I56+DISPUTESDURN_Total_Grp!I56</f>
        <v>0</v>
      </c>
      <c r="J56" s="77">
        <f>DISPUTESDURN_Total_Ind!J56+DISPUTESDURN_Total_Grp!J56</f>
        <v>0</v>
      </c>
      <c r="K56" s="77">
        <f>DISPUTESDURN_Total_Ind!K56+DISPUTESDURN_Total_Grp!K56</f>
        <v>0</v>
      </c>
      <c r="L56" s="77">
        <f>DISPUTESDURN_Total_Ind!L56+DISPUTESDURN_Total_Grp!L56</f>
        <v>0</v>
      </c>
      <c r="M56" s="77">
        <f>DISPUTESDURN_Total_Ind!M56+DISPUTESDURN_Total_Grp!M56</f>
        <v>0</v>
      </c>
      <c r="N56" s="77">
        <f>DISPUTESDURN_Total_Ind!N56+DISPUTESDURN_Total_Grp!N56</f>
        <v>0</v>
      </c>
      <c r="O56" s="77">
        <f>DISPUTESDURN_Total_Ind!O56+DISPUTESDURN_Total_Grp!O56</f>
        <v>0</v>
      </c>
      <c r="P56" s="77">
        <f>DISPUTESDURN_Total_Ind!P56+DISPUTESDURN_Total_Grp!P56</f>
        <v>0</v>
      </c>
      <c r="Q56" s="77">
        <f>DISPUTESDURN_Total_Ind!Q56+DISPUTESDURN_Total_Grp!Q56</f>
        <v>0</v>
      </c>
      <c r="R56" s="77">
        <f>DISPUTESDURN_Total_Ind!R56+DISPUTESDURN_Total_Grp!R56</f>
        <v>0</v>
      </c>
      <c r="S56" s="77">
        <f>DISPUTESDURN_Total_Ind!S56+DISPUTESDURN_Total_Grp!S56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DISPUTESDURN_Total_Ind!F57+DISPUTESDURN_Total_Grp!F57</f>
        <v>0</v>
      </c>
      <c r="G57" s="77">
        <f>DISPUTESDURN_Total_Ind!G57+DISPUTESDURN_Total_Grp!G57</f>
        <v>0</v>
      </c>
      <c r="H57" s="77">
        <f>DISPUTESDURN_Total_Ind!H57+DISPUTESDURN_Total_Grp!H57</f>
        <v>0</v>
      </c>
      <c r="I57" s="77">
        <f>DISPUTESDURN_Total_Ind!I57+DISPUTESDURN_Total_Grp!I57</f>
        <v>0</v>
      </c>
      <c r="J57" s="77">
        <f>DISPUTESDURN_Total_Ind!J57+DISPUTESDURN_Total_Grp!J57</f>
        <v>0</v>
      </c>
      <c r="K57" s="77">
        <f>DISPUTESDURN_Total_Ind!K57+DISPUTESDURN_Total_Grp!K57</f>
        <v>0</v>
      </c>
      <c r="L57" s="77">
        <f>DISPUTESDURN_Total_Ind!L57+DISPUTESDURN_Total_Grp!L57</f>
        <v>0</v>
      </c>
      <c r="M57" s="77">
        <f>DISPUTESDURN_Total_Ind!M57+DISPUTESDURN_Total_Grp!M57</f>
        <v>0</v>
      </c>
      <c r="N57" s="77">
        <f>DISPUTESDURN_Total_Ind!N57+DISPUTESDURN_Total_Grp!N57</f>
        <v>0</v>
      </c>
      <c r="O57" s="77">
        <f>DISPUTESDURN_Total_Ind!O57+DISPUTESDURN_Total_Grp!O57</f>
        <v>0</v>
      </c>
      <c r="P57" s="77">
        <f>DISPUTESDURN_Total_Ind!P57+DISPUTESDURN_Total_Grp!P57</f>
        <v>0</v>
      </c>
      <c r="Q57" s="77">
        <f>DISPUTESDURN_Total_Ind!Q57+DISPUTESDURN_Total_Grp!Q57</f>
        <v>0</v>
      </c>
      <c r="R57" s="77">
        <f>DISPUTESDURN_Total_Ind!R57+DISPUTESDURN_Total_Grp!R57</f>
        <v>0</v>
      </c>
      <c r="S57" s="77">
        <f>DISPUTESDURN_Total_Ind!S57+DISPUTESDURN_Total_Grp!S57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DISPUTESDURN_Total_Ind!F58+DISPUTESDURN_Total_Grp!F58</f>
        <v>0</v>
      </c>
      <c r="G58" s="77">
        <f>DISPUTESDURN_Total_Ind!G58+DISPUTESDURN_Total_Grp!G58</f>
        <v>0</v>
      </c>
      <c r="H58" s="77">
        <f>DISPUTESDURN_Total_Ind!H58+DISPUTESDURN_Total_Grp!H58</f>
        <v>0</v>
      </c>
      <c r="I58" s="77">
        <f>DISPUTESDURN_Total_Ind!I58+DISPUTESDURN_Total_Grp!I58</f>
        <v>0</v>
      </c>
      <c r="J58" s="77">
        <f>DISPUTESDURN_Total_Ind!J58+DISPUTESDURN_Total_Grp!J58</f>
        <v>0</v>
      </c>
      <c r="K58" s="77">
        <f>DISPUTESDURN_Total_Ind!K58+DISPUTESDURN_Total_Grp!K58</f>
        <v>0</v>
      </c>
      <c r="L58" s="77">
        <f>DISPUTESDURN_Total_Ind!L58+DISPUTESDURN_Total_Grp!L58</f>
        <v>0</v>
      </c>
      <c r="M58" s="77">
        <f>DISPUTESDURN_Total_Ind!M58+DISPUTESDURN_Total_Grp!M58</f>
        <v>0</v>
      </c>
      <c r="N58" s="77">
        <f>DISPUTESDURN_Total_Ind!N58+DISPUTESDURN_Total_Grp!N58</f>
        <v>0</v>
      </c>
      <c r="O58" s="77">
        <f>DISPUTESDURN_Total_Ind!O58+DISPUTESDURN_Total_Grp!O58</f>
        <v>0</v>
      </c>
      <c r="P58" s="77">
        <f>DISPUTESDURN_Total_Ind!P58+DISPUTESDURN_Total_Grp!P58</f>
        <v>0</v>
      </c>
      <c r="Q58" s="77">
        <f>DISPUTESDURN_Total_Ind!Q58+DISPUTESDURN_Total_Grp!Q58</f>
        <v>0</v>
      </c>
      <c r="R58" s="77">
        <f>DISPUTESDURN_Total_Ind!R58+DISPUTESDURN_Total_Grp!R58</f>
        <v>0</v>
      </c>
      <c r="S58" s="77">
        <f>DISPUTESDURN_Total_Ind!S58+DISPUTESDURN_Total_Grp!S58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DISPUTESDURN_Total_Ind!F59+DISPUTESDURN_Total_Grp!F59</f>
        <v>0</v>
      </c>
      <c r="G59" s="77">
        <f>DISPUTESDURN_Total_Ind!G59+DISPUTESDURN_Total_Grp!G59</f>
        <v>0</v>
      </c>
      <c r="H59" s="77">
        <f>DISPUTESDURN_Total_Ind!H59+DISPUTESDURN_Total_Grp!H59</f>
        <v>0</v>
      </c>
      <c r="I59" s="77">
        <f>DISPUTESDURN_Total_Ind!I59+DISPUTESDURN_Total_Grp!I59</f>
        <v>0</v>
      </c>
      <c r="J59" s="77">
        <f>DISPUTESDURN_Total_Ind!J59+DISPUTESDURN_Total_Grp!J59</f>
        <v>0</v>
      </c>
      <c r="K59" s="77">
        <f>DISPUTESDURN_Total_Ind!K59+DISPUTESDURN_Total_Grp!K59</f>
        <v>0</v>
      </c>
      <c r="L59" s="77">
        <f>DISPUTESDURN_Total_Ind!L59+DISPUTESDURN_Total_Grp!L59</f>
        <v>0</v>
      </c>
      <c r="M59" s="77">
        <f>DISPUTESDURN_Total_Ind!M59+DISPUTESDURN_Total_Grp!M59</f>
        <v>0</v>
      </c>
      <c r="N59" s="77">
        <f>DISPUTESDURN_Total_Ind!N59+DISPUTESDURN_Total_Grp!N59</f>
        <v>0</v>
      </c>
      <c r="O59" s="77">
        <f>DISPUTESDURN_Total_Ind!O59+DISPUTESDURN_Total_Grp!O59</f>
        <v>0</v>
      </c>
      <c r="P59" s="77">
        <f>DISPUTESDURN_Total_Ind!P59+DISPUTESDURN_Total_Grp!P59</f>
        <v>0</v>
      </c>
      <c r="Q59" s="77">
        <f>DISPUTESDURN_Total_Ind!Q59+DISPUTESDURN_Total_Grp!Q59</f>
        <v>0</v>
      </c>
      <c r="R59" s="77">
        <f>DISPUTESDURN_Total_Ind!R59+DISPUTESDURN_Total_Grp!R59</f>
        <v>0</v>
      </c>
      <c r="S59" s="77">
        <f>DISPUTESDURN_Total_Ind!S59+DISPUTESDURN_Total_Grp!S59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DISPUTESDURN_Total_Ind!F60+DISPUTESDURN_Total_Grp!F60</f>
        <v>0</v>
      </c>
      <c r="G60" s="77">
        <f>DISPUTESDURN_Total_Ind!G60+DISPUTESDURN_Total_Grp!G60</f>
        <v>0</v>
      </c>
      <c r="H60" s="77">
        <f>DISPUTESDURN_Total_Ind!H60+DISPUTESDURN_Total_Grp!H60</f>
        <v>0</v>
      </c>
      <c r="I60" s="77">
        <f>DISPUTESDURN_Total_Ind!I60+DISPUTESDURN_Total_Grp!I60</f>
        <v>0</v>
      </c>
      <c r="J60" s="77">
        <f>DISPUTESDURN_Total_Ind!J60+DISPUTESDURN_Total_Grp!J60</f>
        <v>0</v>
      </c>
      <c r="K60" s="77">
        <f>DISPUTESDURN_Total_Ind!K60+DISPUTESDURN_Total_Grp!K60</f>
        <v>0</v>
      </c>
      <c r="L60" s="77">
        <f>DISPUTESDURN_Total_Ind!L60+DISPUTESDURN_Total_Grp!L60</f>
        <v>0</v>
      </c>
      <c r="M60" s="77">
        <f>DISPUTESDURN_Total_Ind!M60+DISPUTESDURN_Total_Grp!M60</f>
        <v>0</v>
      </c>
      <c r="N60" s="77">
        <f>DISPUTESDURN_Total_Ind!N60+DISPUTESDURN_Total_Grp!N60</f>
        <v>0</v>
      </c>
      <c r="O60" s="77">
        <f>DISPUTESDURN_Total_Ind!O60+DISPUTESDURN_Total_Grp!O60</f>
        <v>0</v>
      </c>
      <c r="P60" s="77">
        <f>DISPUTESDURN_Total_Ind!P60+DISPUTESDURN_Total_Grp!P60</f>
        <v>0</v>
      </c>
      <c r="Q60" s="77">
        <f>DISPUTESDURN_Total_Ind!Q60+DISPUTESDURN_Total_Grp!Q60</f>
        <v>0</v>
      </c>
      <c r="R60" s="77">
        <f>DISPUTESDURN_Total_Ind!R60+DISPUTESDURN_Total_Grp!R60</f>
        <v>0</v>
      </c>
      <c r="S60" s="77">
        <f>DISPUTESDURN_Total_Ind!S60+DISPUTESDURN_Total_Grp!S60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DISPUTESDURN_Total_Ind!F61+DISPUTESDURN_Total_Grp!F61</f>
        <v>0</v>
      </c>
      <c r="G61" s="77">
        <f>DISPUTESDURN_Total_Ind!G61+DISPUTESDURN_Total_Grp!G61</f>
        <v>0</v>
      </c>
      <c r="H61" s="77">
        <f>DISPUTESDURN_Total_Ind!H61+DISPUTESDURN_Total_Grp!H61</f>
        <v>0</v>
      </c>
      <c r="I61" s="77">
        <f>DISPUTESDURN_Total_Ind!I61+DISPUTESDURN_Total_Grp!I61</f>
        <v>0</v>
      </c>
      <c r="J61" s="77">
        <f>DISPUTESDURN_Total_Ind!J61+DISPUTESDURN_Total_Grp!J61</f>
        <v>0</v>
      </c>
      <c r="K61" s="77">
        <f>DISPUTESDURN_Total_Ind!K61+DISPUTESDURN_Total_Grp!K61</f>
        <v>0</v>
      </c>
      <c r="L61" s="77">
        <f>DISPUTESDURN_Total_Ind!L61+DISPUTESDURN_Total_Grp!L61</f>
        <v>0</v>
      </c>
      <c r="M61" s="77">
        <f>DISPUTESDURN_Total_Ind!M61+DISPUTESDURN_Total_Grp!M61</f>
        <v>0</v>
      </c>
      <c r="N61" s="77">
        <f>DISPUTESDURN_Total_Ind!N61+DISPUTESDURN_Total_Grp!N61</f>
        <v>0</v>
      </c>
      <c r="O61" s="77">
        <f>DISPUTESDURN_Total_Ind!O61+DISPUTESDURN_Total_Grp!O61</f>
        <v>0</v>
      </c>
      <c r="P61" s="77">
        <f>DISPUTESDURN_Total_Ind!P61+DISPUTESDURN_Total_Grp!P61</f>
        <v>0</v>
      </c>
      <c r="Q61" s="77">
        <f>DISPUTESDURN_Total_Ind!Q61+DISPUTESDURN_Total_Grp!Q61</f>
        <v>0</v>
      </c>
      <c r="R61" s="77">
        <f>DISPUTESDURN_Total_Ind!R61+DISPUTESDURN_Total_Grp!R61</f>
        <v>0</v>
      </c>
      <c r="S61" s="77">
        <f>DISPUTESDURN_Total_Ind!S61+DISPUTESDURN_Total_Grp!S61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DISPUTESDURN_Total_Ind!F64+DISPUTESDURN_Total_Grp!F64</f>
        <v>0</v>
      </c>
      <c r="G64" s="77">
        <f>DISPUTESDURN_Total_Ind!G64+DISPUTESDURN_Total_Grp!G64</f>
        <v>0</v>
      </c>
      <c r="H64" s="77">
        <f>DISPUTESDURN_Total_Ind!H64+DISPUTESDURN_Total_Grp!H64</f>
        <v>0</v>
      </c>
      <c r="I64" s="77">
        <f>DISPUTESDURN_Total_Ind!I64+DISPUTESDURN_Total_Grp!I64</f>
        <v>0</v>
      </c>
      <c r="J64" s="77">
        <f>DISPUTESDURN_Total_Ind!J64+DISPUTESDURN_Total_Grp!J64</f>
        <v>0</v>
      </c>
      <c r="K64" s="77">
        <f>DISPUTESDURN_Total_Ind!K64+DISPUTESDURN_Total_Grp!K64</f>
        <v>0</v>
      </c>
      <c r="L64" s="77">
        <f>DISPUTESDURN_Total_Ind!L64+DISPUTESDURN_Total_Grp!L64</f>
        <v>0</v>
      </c>
      <c r="M64" s="77">
        <f>DISPUTESDURN_Total_Ind!M64+DISPUTESDURN_Total_Grp!M64</f>
        <v>0</v>
      </c>
      <c r="N64" s="77">
        <f>DISPUTESDURN_Total_Ind!N64+DISPUTESDURN_Total_Grp!N64</f>
        <v>0</v>
      </c>
      <c r="O64" s="77">
        <f>DISPUTESDURN_Total_Ind!O64+DISPUTESDURN_Total_Grp!O64</f>
        <v>0</v>
      </c>
      <c r="P64" s="77">
        <f>DISPUTESDURN_Total_Ind!P64+DISPUTESDURN_Total_Grp!P64</f>
        <v>0</v>
      </c>
      <c r="Q64" s="77">
        <f>DISPUTESDURN_Total_Ind!Q64+DISPUTESDURN_Total_Grp!Q64</f>
        <v>0</v>
      </c>
      <c r="R64" s="77">
        <f>DISPUTESDURN_Total_Ind!R64+DISPUTESDURN_Total_Grp!R64</f>
        <v>0</v>
      </c>
      <c r="S64" s="77">
        <f>DISPUTESDURN_Total_Ind!S64+DISPUTESDURN_Total_Grp!S64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DISPUTESDURN_Total_Ind!F65+DISPUTESDURN_Total_Grp!F65</f>
        <v>0</v>
      </c>
      <c r="G65" s="77">
        <f>DISPUTESDURN_Total_Ind!G65+DISPUTESDURN_Total_Grp!G65</f>
        <v>0</v>
      </c>
      <c r="H65" s="77">
        <f>DISPUTESDURN_Total_Ind!H65+DISPUTESDURN_Total_Grp!H65</f>
        <v>0</v>
      </c>
      <c r="I65" s="77">
        <f>DISPUTESDURN_Total_Ind!I65+DISPUTESDURN_Total_Grp!I65</f>
        <v>0</v>
      </c>
      <c r="J65" s="77">
        <f>DISPUTESDURN_Total_Ind!J65+DISPUTESDURN_Total_Grp!J65</f>
        <v>0</v>
      </c>
      <c r="K65" s="77">
        <f>DISPUTESDURN_Total_Ind!K65+DISPUTESDURN_Total_Grp!K65</f>
        <v>0</v>
      </c>
      <c r="L65" s="77">
        <f>DISPUTESDURN_Total_Ind!L65+DISPUTESDURN_Total_Grp!L65</f>
        <v>0</v>
      </c>
      <c r="M65" s="77">
        <f>DISPUTESDURN_Total_Ind!M65+DISPUTESDURN_Total_Grp!M65</f>
        <v>0</v>
      </c>
      <c r="N65" s="77">
        <f>DISPUTESDURN_Total_Ind!N65+DISPUTESDURN_Total_Grp!N65</f>
        <v>0</v>
      </c>
      <c r="O65" s="77">
        <f>DISPUTESDURN_Total_Ind!O65+DISPUTESDURN_Total_Grp!O65</f>
        <v>0</v>
      </c>
      <c r="P65" s="77">
        <f>DISPUTESDURN_Total_Ind!P65+DISPUTESDURN_Total_Grp!P65</f>
        <v>0</v>
      </c>
      <c r="Q65" s="77">
        <f>DISPUTESDURN_Total_Ind!Q65+DISPUTESDURN_Total_Grp!Q65</f>
        <v>0</v>
      </c>
      <c r="R65" s="77">
        <f>DISPUTESDURN_Total_Ind!R65+DISPUTESDURN_Total_Grp!R65</f>
        <v>0</v>
      </c>
      <c r="S65" s="77">
        <f>DISPUTESDURN_Total_Ind!S65+DISPUTESDURN_Total_Grp!S65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DISPUTESDURN_Total_Ind!F66+DISPUTESDURN_Total_Grp!F66</f>
        <v>0</v>
      </c>
      <c r="G66" s="77">
        <f>DISPUTESDURN_Total_Ind!G66+DISPUTESDURN_Total_Grp!G66</f>
        <v>0</v>
      </c>
      <c r="H66" s="77">
        <f>DISPUTESDURN_Total_Ind!H66+DISPUTESDURN_Total_Grp!H66</f>
        <v>0</v>
      </c>
      <c r="I66" s="77">
        <f>DISPUTESDURN_Total_Ind!I66+DISPUTESDURN_Total_Grp!I66</f>
        <v>0</v>
      </c>
      <c r="J66" s="77">
        <f>DISPUTESDURN_Total_Ind!J66+DISPUTESDURN_Total_Grp!J66</f>
        <v>0</v>
      </c>
      <c r="K66" s="77">
        <f>DISPUTESDURN_Total_Ind!K66+DISPUTESDURN_Total_Grp!K66</f>
        <v>0</v>
      </c>
      <c r="L66" s="77">
        <f>DISPUTESDURN_Total_Ind!L66+DISPUTESDURN_Total_Grp!L66</f>
        <v>0</v>
      </c>
      <c r="M66" s="77">
        <f>DISPUTESDURN_Total_Ind!M66+DISPUTESDURN_Total_Grp!M66</f>
        <v>0</v>
      </c>
      <c r="N66" s="77">
        <f>DISPUTESDURN_Total_Ind!N66+DISPUTESDURN_Total_Grp!N66</f>
        <v>0</v>
      </c>
      <c r="O66" s="77">
        <f>DISPUTESDURN_Total_Ind!O66+DISPUTESDURN_Total_Grp!O66</f>
        <v>0</v>
      </c>
      <c r="P66" s="77">
        <f>DISPUTESDURN_Total_Ind!P66+DISPUTESDURN_Total_Grp!P66</f>
        <v>0</v>
      </c>
      <c r="Q66" s="77">
        <f>DISPUTESDURN_Total_Ind!Q66+DISPUTESDURN_Total_Grp!Q66</f>
        <v>0</v>
      </c>
      <c r="R66" s="77">
        <f>DISPUTESDURN_Total_Ind!R66+DISPUTESDURN_Total_Grp!R66</f>
        <v>0</v>
      </c>
      <c r="S66" s="77">
        <f>DISPUTESDURN_Total_Ind!S66+DISPUTESDURN_Total_Grp!S66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DISPUTESDURN_Total_Ind!F67+DISPUTESDURN_Total_Grp!F67</f>
        <v>0</v>
      </c>
      <c r="G67" s="77">
        <f>DISPUTESDURN_Total_Ind!G67+DISPUTESDURN_Total_Grp!G67</f>
        <v>0</v>
      </c>
      <c r="H67" s="77">
        <f>DISPUTESDURN_Total_Ind!H67+DISPUTESDURN_Total_Grp!H67</f>
        <v>0</v>
      </c>
      <c r="I67" s="77">
        <f>DISPUTESDURN_Total_Ind!I67+DISPUTESDURN_Total_Grp!I67</f>
        <v>0</v>
      </c>
      <c r="J67" s="77">
        <f>DISPUTESDURN_Total_Ind!J67+DISPUTESDURN_Total_Grp!J67</f>
        <v>0</v>
      </c>
      <c r="K67" s="77">
        <f>DISPUTESDURN_Total_Ind!K67+DISPUTESDURN_Total_Grp!K67</f>
        <v>0</v>
      </c>
      <c r="L67" s="77">
        <f>DISPUTESDURN_Total_Ind!L67+DISPUTESDURN_Total_Grp!L67</f>
        <v>0</v>
      </c>
      <c r="M67" s="77">
        <f>DISPUTESDURN_Total_Ind!M67+DISPUTESDURN_Total_Grp!M67</f>
        <v>0</v>
      </c>
      <c r="N67" s="77">
        <f>DISPUTESDURN_Total_Ind!N67+DISPUTESDURN_Total_Grp!N67</f>
        <v>0</v>
      </c>
      <c r="O67" s="77">
        <f>DISPUTESDURN_Total_Ind!O67+DISPUTESDURN_Total_Grp!O67</f>
        <v>0</v>
      </c>
      <c r="P67" s="77">
        <f>DISPUTESDURN_Total_Ind!P67+DISPUTESDURN_Total_Grp!P67</f>
        <v>0</v>
      </c>
      <c r="Q67" s="77">
        <f>DISPUTESDURN_Total_Ind!Q67+DISPUTESDURN_Total_Grp!Q67</f>
        <v>0</v>
      </c>
      <c r="R67" s="77">
        <f>DISPUTESDURN_Total_Ind!R67+DISPUTESDURN_Total_Grp!R67</f>
        <v>0</v>
      </c>
      <c r="S67" s="77">
        <f>DISPUTESDURN_Total_Ind!S67+DISPUTESDURN_Total_Grp!S67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DISPUTESDURN_Total_Ind!F68+DISPUTESDURN_Total_Grp!F68</f>
        <v>0</v>
      </c>
      <c r="G68" s="77">
        <f>DISPUTESDURN_Total_Ind!G68+DISPUTESDURN_Total_Grp!G68</f>
        <v>0</v>
      </c>
      <c r="H68" s="77">
        <f>DISPUTESDURN_Total_Ind!H68+DISPUTESDURN_Total_Grp!H68</f>
        <v>0</v>
      </c>
      <c r="I68" s="77">
        <f>DISPUTESDURN_Total_Ind!I68+DISPUTESDURN_Total_Grp!I68</f>
        <v>0</v>
      </c>
      <c r="J68" s="77">
        <f>DISPUTESDURN_Total_Ind!J68+DISPUTESDURN_Total_Grp!J68</f>
        <v>0</v>
      </c>
      <c r="K68" s="77">
        <f>DISPUTESDURN_Total_Ind!K68+DISPUTESDURN_Total_Grp!K68</f>
        <v>0</v>
      </c>
      <c r="L68" s="77">
        <f>DISPUTESDURN_Total_Ind!L68+DISPUTESDURN_Total_Grp!L68</f>
        <v>0</v>
      </c>
      <c r="M68" s="77">
        <f>DISPUTESDURN_Total_Ind!M68+DISPUTESDURN_Total_Grp!M68</f>
        <v>0</v>
      </c>
      <c r="N68" s="77">
        <f>DISPUTESDURN_Total_Ind!N68+DISPUTESDURN_Total_Grp!N68</f>
        <v>0</v>
      </c>
      <c r="O68" s="77">
        <f>DISPUTESDURN_Total_Ind!O68+DISPUTESDURN_Total_Grp!O68</f>
        <v>0</v>
      </c>
      <c r="P68" s="77">
        <f>DISPUTESDURN_Total_Ind!P68+DISPUTESDURN_Total_Grp!P68</f>
        <v>0</v>
      </c>
      <c r="Q68" s="77">
        <f>DISPUTESDURN_Total_Ind!Q68+DISPUTESDURN_Total_Grp!Q68</f>
        <v>0</v>
      </c>
      <c r="R68" s="77">
        <f>DISPUTESDURN_Total_Ind!R68+DISPUTESDURN_Total_Grp!R68</f>
        <v>0</v>
      </c>
      <c r="S68" s="77">
        <f>DISPUTESDURN_Total_Ind!S68+DISPUTESDURN_Total_Grp!S68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DISPUTESDURN_Total_Ind!F69+DISPUTESDURN_Total_Grp!F69</f>
        <v>0</v>
      </c>
      <c r="G69" s="77">
        <f>DISPUTESDURN_Total_Ind!G69+DISPUTESDURN_Total_Grp!G69</f>
        <v>0</v>
      </c>
      <c r="H69" s="77">
        <f>DISPUTESDURN_Total_Ind!H69+DISPUTESDURN_Total_Grp!H69</f>
        <v>0</v>
      </c>
      <c r="I69" s="77">
        <f>DISPUTESDURN_Total_Ind!I69+DISPUTESDURN_Total_Grp!I69</f>
        <v>0</v>
      </c>
      <c r="J69" s="77">
        <f>DISPUTESDURN_Total_Ind!J69+DISPUTESDURN_Total_Grp!J69</f>
        <v>0</v>
      </c>
      <c r="K69" s="77">
        <f>DISPUTESDURN_Total_Ind!K69+DISPUTESDURN_Total_Grp!K69</f>
        <v>0</v>
      </c>
      <c r="L69" s="77">
        <f>DISPUTESDURN_Total_Ind!L69+DISPUTESDURN_Total_Grp!L69</f>
        <v>0</v>
      </c>
      <c r="M69" s="77">
        <f>DISPUTESDURN_Total_Ind!M69+DISPUTESDURN_Total_Grp!M69</f>
        <v>0</v>
      </c>
      <c r="N69" s="77">
        <f>DISPUTESDURN_Total_Ind!N69+DISPUTESDURN_Total_Grp!N69</f>
        <v>0</v>
      </c>
      <c r="O69" s="77">
        <f>DISPUTESDURN_Total_Ind!O69+DISPUTESDURN_Total_Grp!O69</f>
        <v>0</v>
      </c>
      <c r="P69" s="77">
        <f>DISPUTESDURN_Total_Ind!P69+DISPUTESDURN_Total_Grp!P69</f>
        <v>0</v>
      </c>
      <c r="Q69" s="77">
        <f>DISPUTESDURN_Total_Ind!Q69+DISPUTESDURN_Total_Grp!Q69</f>
        <v>0</v>
      </c>
      <c r="R69" s="77">
        <f>DISPUTESDURN_Total_Ind!R69+DISPUTESDURN_Total_Grp!R69</f>
        <v>0</v>
      </c>
      <c r="S69" s="77">
        <f>DISPUTESDURN_Total_Ind!S69+DISPUTESDURN_Total_Grp!S69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DISPUTESDURN_Total_Ind!F70+DISPUTESDURN_Total_Grp!F70</f>
        <v>0</v>
      </c>
      <c r="G70" s="77">
        <f>DISPUTESDURN_Total_Ind!G70+DISPUTESDURN_Total_Grp!G70</f>
        <v>0</v>
      </c>
      <c r="H70" s="77">
        <f>DISPUTESDURN_Total_Ind!H70+DISPUTESDURN_Total_Grp!H70</f>
        <v>0</v>
      </c>
      <c r="I70" s="77">
        <f>DISPUTESDURN_Total_Ind!I70+DISPUTESDURN_Total_Grp!I70</f>
        <v>0</v>
      </c>
      <c r="J70" s="77">
        <f>DISPUTESDURN_Total_Ind!J70+DISPUTESDURN_Total_Grp!J70</f>
        <v>0</v>
      </c>
      <c r="K70" s="77">
        <f>DISPUTESDURN_Total_Ind!K70+DISPUTESDURN_Total_Grp!K70</f>
        <v>0</v>
      </c>
      <c r="L70" s="77">
        <f>DISPUTESDURN_Total_Ind!L70+DISPUTESDURN_Total_Grp!L70</f>
        <v>0</v>
      </c>
      <c r="M70" s="77">
        <f>DISPUTESDURN_Total_Ind!M70+DISPUTESDURN_Total_Grp!M70</f>
        <v>0</v>
      </c>
      <c r="N70" s="77">
        <f>DISPUTESDURN_Total_Ind!N70+DISPUTESDURN_Total_Grp!N70</f>
        <v>0</v>
      </c>
      <c r="O70" s="77">
        <f>DISPUTESDURN_Total_Ind!O70+DISPUTESDURN_Total_Grp!O70</f>
        <v>0</v>
      </c>
      <c r="P70" s="77">
        <f>DISPUTESDURN_Total_Ind!P70+DISPUTESDURN_Total_Grp!P70</f>
        <v>0</v>
      </c>
      <c r="Q70" s="77">
        <f>DISPUTESDURN_Total_Ind!Q70+DISPUTESDURN_Total_Grp!Q70</f>
        <v>0</v>
      </c>
      <c r="R70" s="77">
        <f>DISPUTESDURN_Total_Ind!R70+DISPUTESDURN_Total_Grp!R70</f>
        <v>0</v>
      </c>
      <c r="S70" s="77">
        <f>DISPUTESDURN_Total_Ind!S70+DISPUTESDURN_Total_Grp!S70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DISPUTESDURN_Total_Ind!F71+DISPUTESDURN_Total_Grp!F71</f>
        <v>0</v>
      </c>
      <c r="G71" s="77">
        <f>DISPUTESDURN_Total_Ind!G71+DISPUTESDURN_Total_Grp!G71</f>
        <v>0</v>
      </c>
      <c r="H71" s="77">
        <f>DISPUTESDURN_Total_Ind!H71+DISPUTESDURN_Total_Grp!H71</f>
        <v>0</v>
      </c>
      <c r="I71" s="77">
        <f>DISPUTESDURN_Total_Ind!I71+DISPUTESDURN_Total_Grp!I71</f>
        <v>0</v>
      </c>
      <c r="J71" s="77">
        <f>DISPUTESDURN_Total_Ind!J71+DISPUTESDURN_Total_Grp!J71</f>
        <v>0</v>
      </c>
      <c r="K71" s="77">
        <f>DISPUTESDURN_Total_Ind!K71+DISPUTESDURN_Total_Grp!K71</f>
        <v>0</v>
      </c>
      <c r="L71" s="77">
        <f>DISPUTESDURN_Total_Ind!L71+DISPUTESDURN_Total_Grp!L71</f>
        <v>0</v>
      </c>
      <c r="M71" s="77">
        <f>DISPUTESDURN_Total_Ind!M71+DISPUTESDURN_Total_Grp!M71</f>
        <v>0</v>
      </c>
      <c r="N71" s="77">
        <f>DISPUTESDURN_Total_Ind!N71+DISPUTESDURN_Total_Grp!N71</f>
        <v>0</v>
      </c>
      <c r="O71" s="77">
        <f>DISPUTESDURN_Total_Ind!O71+DISPUTESDURN_Total_Grp!O71</f>
        <v>0</v>
      </c>
      <c r="P71" s="77">
        <f>DISPUTESDURN_Total_Ind!P71+DISPUTESDURN_Total_Grp!P71</f>
        <v>0</v>
      </c>
      <c r="Q71" s="77">
        <f>DISPUTESDURN_Total_Ind!Q71+DISPUTESDURN_Total_Grp!Q71</f>
        <v>0</v>
      </c>
      <c r="R71" s="77">
        <f>DISPUTESDURN_Total_Ind!R71+DISPUTESDURN_Total_Grp!R71</f>
        <v>0</v>
      </c>
      <c r="S71" s="77">
        <f>DISPUTESDURN_Total_Ind!S71+DISPUTESDURN_Total_Grp!S71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55000000000000004">
      <c r="A78" s="93"/>
      <c r="D78" s="1" t="s">
        <v>417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55000000000000004">
      <c r="A79" s="93"/>
      <c r="D79" s="1" t="s">
        <v>223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55000000000000004">
      <c r="A80" s="93"/>
      <c r="D80" s="1" t="s">
        <v>224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55000000000000004">
      <c r="A81" s="93"/>
      <c r="D81" s="1" t="s">
        <v>225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55000000000000004">
      <c r="A82" s="93"/>
      <c r="D82" s="1" t="s">
        <v>226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55000000000000004">
      <c r="A86" s="93"/>
      <c r="D86" s="1" t="s">
        <v>416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55000000000000004">
      <c r="A87" s="93"/>
      <c r="D87" s="1" t="s">
        <v>417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55000000000000004">
      <c r="A88" s="93"/>
      <c r="D88" s="1" t="s">
        <v>223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55000000000000004">
      <c r="A89" s="93"/>
      <c r="D89" s="1" t="s">
        <v>224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55000000000000004">
      <c r="A90" s="93"/>
      <c r="D90" s="1" t="s">
        <v>225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55000000000000004">
      <c r="A91" s="93"/>
      <c r="D91" s="1" t="s">
        <v>226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55000000000000004">
      <c r="A95" s="93"/>
      <c r="D95" s="1" t="s">
        <v>416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55000000000000004">
      <c r="A96" s="93"/>
      <c r="D96" s="1" t="s">
        <v>417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55000000000000004">
      <c r="A97" s="93"/>
      <c r="D97" s="1" t="s">
        <v>223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55000000000000004">
      <c r="A98" s="93"/>
      <c r="D98" s="1" t="s">
        <v>224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55000000000000004">
      <c r="A99" s="93"/>
      <c r="D99" s="1" t="s">
        <v>225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55000000000000004">
      <c r="A100" s="93"/>
      <c r="D100" s="1" t="s">
        <v>226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55000000000000004">
      <c r="A106" s="93"/>
      <c r="D106" s="1" t="s">
        <v>417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55000000000000004">
      <c r="A107" s="93"/>
      <c r="D107" s="1" t="s">
        <v>223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55000000000000004">
      <c r="A108" s="93"/>
      <c r="D108" s="1" t="s">
        <v>224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55000000000000004">
      <c r="A109" s="93"/>
      <c r="D109" s="1" t="s">
        <v>225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55000000000000004">
      <c r="A110" s="93"/>
      <c r="D110" s="1" t="s">
        <v>226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55000000000000004">
      <c r="A115" s="93"/>
      <c r="D115" s="1" t="s">
        <v>417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55000000000000004">
      <c r="A116" s="93"/>
      <c r="D116" s="1" t="s">
        <v>223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55000000000000004">
      <c r="A117" s="93"/>
      <c r="D117" s="1" t="s">
        <v>224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55000000000000004">
      <c r="A118" s="93"/>
      <c r="D118" s="1" t="s">
        <v>225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55000000000000004">
      <c r="A119" s="93"/>
      <c r="D119" s="1" t="s">
        <v>226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55000000000000004">
      <c r="A124" s="93"/>
      <c r="D124" s="1" t="s">
        <v>417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55000000000000004">
      <c r="A125" s="93"/>
      <c r="D125" s="1" t="s">
        <v>223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55000000000000004">
      <c r="A126" s="93"/>
      <c r="D126" s="1" t="s">
        <v>224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55000000000000004">
      <c r="A127" s="93"/>
      <c r="D127" s="1" t="s">
        <v>225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55000000000000004">
      <c r="A128" s="93"/>
      <c r="D128" s="1" t="s">
        <v>226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55000000000000004">
      <c r="A133" s="93"/>
      <c r="D133" s="1" t="s">
        <v>416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55000000000000004">
      <c r="A134" s="93"/>
      <c r="D134" s="1" t="s">
        <v>417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55000000000000004">
      <c r="A135" s="93"/>
      <c r="D135" s="1" t="s">
        <v>223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55000000000000004">
      <c r="A136" s="93"/>
      <c r="D136" s="1" t="s">
        <v>224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55000000000000004">
      <c r="A137" s="93"/>
      <c r="D137" s="1" t="s">
        <v>225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55000000000000004">
      <c r="A138" s="93"/>
      <c r="D138" s="1" t="s">
        <v>226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55000000000000004">
      <c r="A142" s="93"/>
      <c r="D142" s="1" t="s">
        <v>416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55000000000000004">
      <c r="A143" s="93"/>
      <c r="D143" s="1" t="s">
        <v>417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55000000000000004">
      <c r="A144" s="93"/>
      <c r="D144" s="1" t="s">
        <v>223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55000000000000004">
      <c r="A145" s="93"/>
      <c r="D145" s="1" t="s">
        <v>224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55000000000000004">
      <c r="A146" s="93"/>
      <c r="D146" s="1" t="s">
        <v>225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55000000000000004">
      <c r="A147" s="93"/>
      <c r="D147" s="1" t="s">
        <v>226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55000000000000004">
      <c r="A151" s="93"/>
      <c r="D151" s="1" t="s">
        <v>416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55000000000000004">
      <c r="A152" s="93"/>
      <c r="D152" s="1" t="s">
        <v>417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55000000000000004">
      <c r="A153" s="93"/>
      <c r="D153" s="1" t="s">
        <v>223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55000000000000004">
      <c r="A154" s="93"/>
      <c r="D154" s="1" t="s">
        <v>224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55000000000000004">
      <c r="A155" s="93"/>
      <c r="D155" s="1" t="s">
        <v>225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55000000000000004">
      <c r="A156" s="93"/>
      <c r="D156" s="1" t="s">
        <v>226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ADDRESS(CELL("row",DISPUTES_Total!F28),CELL("col",DISPUTES_Total!F28))</f>
        <v>$F$28</v>
      </c>
      <c r="G158" s="172" t="str">
        <f ca="1">ADDRESS(CELL("row",DISPUTES_Total!G28),CELL("col",DISPUTES_Total!G28))</f>
        <v>$G$28</v>
      </c>
      <c r="H158" s="172" t="str">
        <f ca="1">ADDRESS(CELL("row",DISPUTES_Total!H28),CELL("col",DISPUTES_Total!H28))</f>
        <v>$H$28</v>
      </c>
      <c r="I158" s="172" t="str">
        <f ca="1">ADDRESS(CELL("row",DISPUTES_Total!I28),CELL("col",DISPUTES_Total!I28))</f>
        <v>$I$28</v>
      </c>
      <c r="J158" s="172" t="str">
        <f ca="1">ADDRESS(CELL("row",DISPUTES_Total!J28),CELL("col",DISPUTES_Total!J28))</f>
        <v>$J$28</v>
      </c>
      <c r="K158" s="172" t="str">
        <f ca="1">ADDRESS(CELL("row",DISPUTES_Total!K28),CELL("col",DISPUTES_Total!K28))</f>
        <v>$K$28</v>
      </c>
      <c r="L158" s="172" t="str">
        <f ca="1">ADDRESS(CELL("row",DISPUTES_Total!L28),CELL("col",DISPUTES_Total!L28))</f>
        <v>$L$28</v>
      </c>
      <c r="M158" s="172" t="str">
        <f ca="1">ADDRESS(CELL("row",DISPUTES_Total!M28),CELL("col",DISPUTES_Total!M28))</f>
        <v>$M$28</v>
      </c>
      <c r="N158" s="172" t="str">
        <f ca="1">ADDRESS(CELL("row",DISPUTES_Total!N28),CELL("col",DISPUTES_Total!N28))</f>
        <v>$N$28</v>
      </c>
      <c r="O158" s="172" t="str">
        <f ca="1">ADDRESS(CELL("row",DISPUTES_Total!O28),CELL("col",DISPUTES_Total!O28))</f>
        <v>$O$28</v>
      </c>
      <c r="P158" s="172" t="str">
        <f ca="1">ADDRESS(CELL("row",DISPUTES_Total!P28),CELL("col",DISPUTES_Total!P28))</f>
        <v>$P$28</v>
      </c>
      <c r="Q158" s="172" t="str">
        <f ca="1">ADDRESS(CELL("row",DISPUTES_Total!Q28),CELL("col",DISPUTES_Total!Q28))</f>
        <v>$Q$28</v>
      </c>
      <c r="R158" s="172" t="str">
        <f ca="1">ADDRESS(CELL("row",DISPUTES_Total!R28),CELL("col",DISPUTES_Total!R28))</f>
        <v>$R$28</v>
      </c>
      <c r="S158" s="172" t="str">
        <f ca="1">ADDRESS(CELL("row",DISPUTES_Total!S28),CELL("col",DISPUTES_Total!S28))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55000000000000004">
      <c r="A160" s="93"/>
      <c r="D160" s="1" t="s">
        <v>424</v>
      </c>
      <c r="F160" s="177" t="e">
        <f ca="1">2*(F20+F30+F40)/(F20+F30+F40+F159)-1</f>
        <v>#DIV/0!</v>
      </c>
      <c r="G160" s="177" t="e">
        <f t="shared" ref="G160:S160" ca="1" si="71">2*(G20+G30+G40)/(G20+G30+G40+G159)-1</f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55000000000000004">
      <c r="A161" s="93"/>
      <c r="F161" s="177" t="str">
        <f ca="1">ADDRESS(CELL("row",DISPUTES_Total!F60),CELL("col",DISPUTES_Total!F60))</f>
        <v>$F$60</v>
      </c>
      <c r="G161" s="177" t="str">
        <f ca="1">ADDRESS(CELL("row",DISPUTES_Total!G60),CELL("col",DISPUTES_Total!G60))</f>
        <v>$G$60</v>
      </c>
      <c r="H161" s="177" t="str">
        <f ca="1">ADDRESS(CELL("row",DISPUTES_Total!H60),CELL("col",DISPUTES_Total!H60))</f>
        <v>$H$60</v>
      </c>
      <c r="I161" s="177" t="str">
        <f ca="1">ADDRESS(CELL("row",DISPUTES_Total!I60),CELL("col",DISPUTES_Total!I60))</f>
        <v>$I$60</v>
      </c>
      <c r="J161" s="177" t="str">
        <f ca="1">ADDRESS(CELL("row",DISPUTES_Total!J60),CELL("col",DISPUTES_Total!J60))</f>
        <v>$J$60</v>
      </c>
      <c r="K161" s="177" t="str">
        <f ca="1">ADDRESS(CELL("row",DISPUTES_Total!K60),CELL("col",DISPUTES_Total!K60))</f>
        <v>$K$60</v>
      </c>
      <c r="L161" s="177" t="str">
        <f ca="1">ADDRESS(CELL("row",DISPUTES_Total!L60),CELL("col",DISPUTES_Total!L60))</f>
        <v>$L$60</v>
      </c>
      <c r="M161" s="177" t="str">
        <f ca="1">ADDRESS(CELL("row",DISPUTES_Total!M60),CELL("col",DISPUTES_Total!M60))</f>
        <v>$M$60</v>
      </c>
      <c r="N161" s="177" t="str">
        <f ca="1">ADDRESS(CELL("row",DISPUTES_Total!N60),CELL("col",DISPUTES_Total!N60))</f>
        <v>$N$60</v>
      </c>
      <c r="O161" s="177" t="str">
        <f ca="1">ADDRESS(CELL("row",DISPUTES_Total!O60),CELL("col",DISPUTES_Total!O60))</f>
        <v>$O$60</v>
      </c>
      <c r="P161" s="177" t="str">
        <f ca="1">ADDRESS(CELL("row",DISPUTES_Total!P60),CELL("col",DISPUTES_Total!P60))</f>
        <v>$P$60</v>
      </c>
      <c r="Q161" s="177" t="str">
        <f ca="1">ADDRESS(CELL("row",DISPUTES_Total!Q60),CELL("col",DISPUTES_Total!Q60))</f>
        <v>$Q$60</v>
      </c>
      <c r="R161" s="177" t="str">
        <f ca="1">ADDRESS(CELL("row",DISPUTES_Total!R60),CELL("col",DISPUTES_Total!R60))</f>
        <v>$R$60</v>
      </c>
      <c r="S161" s="177" t="str">
        <f ca="1">ADDRESS(CELL("row",DISPUTES_Total!S60),CELL("col",DISPUTES_Total!S60))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H3rcpCaJgvAoQY0pY1kqVZ4/F3mCgx9Qo0Q1qDEyKO4=" saltValue="cKwPRp86JoJDxOehidrEUA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SUM(DISPUTESDURN_IndOS_Adv:DISPUTESDURN_IndIS_NonAdv!A2)</f>
        <v>1512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SUM(DISPUTESDURN_IndOS_Adv:DISPUTESDURN_IndIS_NonAdv!F13)</f>
        <v>0</v>
      </c>
      <c r="G13" s="77">
        <f>SUM(DISPUTESDURN_IndOS_Adv:DISPUTESDURN_IndIS_NonAdv!G13)</f>
        <v>0</v>
      </c>
      <c r="H13" s="77">
        <f>SUM(DISPUTESDURN_IndOS_Adv:DISPUTESDURN_IndIS_NonAdv!H13)</f>
        <v>0</v>
      </c>
      <c r="I13" s="77">
        <f>SUM(DISPUTESDURN_IndOS_Adv:DISPUTESDURN_IndIS_NonAdv!I13)</f>
        <v>0</v>
      </c>
      <c r="J13" s="77">
        <f>SUM(DISPUTESDURN_IndOS_Adv:DISPUTESDURN_IndIS_NonAdv!J13)</f>
        <v>0</v>
      </c>
      <c r="K13" s="77">
        <f>SUM(DISPUTESDURN_IndOS_Adv:DISPUTESDURN_IndIS_NonAdv!K13)</f>
        <v>0</v>
      </c>
      <c r="L13" s="77">
        <f>SUM(DISPUTESDURN_IndOS_Adv:DISPUTESDURN_IndIS_NonAdv!L13)</f>
        <v>0</v>
      </c>
      <c r="M13" s="77">
        <f>SUM(DISPUTESDURN_IndOS_Adv:DISPUTESDURN_IndIS_NonAdv!M13)</f>
        <v>0</v>
      </c>
      <c r="N13" s="77">
        <f>SUM(DISPUTESDURN_IndOS_Adv:DISPUTESDURN_IndIS_NonAdv!N13)</f>
        <v>0</v>
      </c>
      <c r="O13" s="77">
        <f>SUM(DISPUTESDURN_IndOS_Adv:DISPUTESDURN_IndIS_NonAdv!O13)</f>
        <v>0</v>
      </c>
      <c r="P13" s="77">
        <f>SUM(DISPUTESDURN_IndOS_Adv:DISPUTESDURN_IndIS_NonAdv!P13)</f>
        <v>0</v>
      </c>
      <c r="Q13" s="77">
        <f>SUM(DISPUTESDURN_IndOS_Adv:DISPUTESDURN_IndIS_NonAdv!Q13)</f>
        <v>0</v>
      </c>
      <c r="R13" s="77">
        <f>SUM(DISPUTESDURN_IndOS_Adv:DISPUTESDURN_IndIS_NonAdv!R13)</f>
        <v>0</v>
      </c>
      <c r="S13" s="77">
        <f>SUM(DISPUTESDURN_IndOS_Adv:DISPUTESDURN_IndIS_NonAdv!S13)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SUM(DISPUTESDURN_IndOS_Adv:DISPUTESDURN_IndIS_NonAdv!F14)</f>
        <v>0</v>
      </c>
      <c r="G14" s="77">
        <f>SUM(DISPUTESDURN_IndOS_Adv:DISPUTESDURN_IndIS_NonAdv!G14)</f>
        <v>0</v>
      </c>
      <c r="H14" s="77">
        <f>SUM(DISPUTESDURN_IndOS_Adv:DISPUTESDURN_IndIS_NonAdv!H14)</f>
        <v>0</v>
      </c>
      <c r="I14" s="77">
        <f>SUM(DISPUTESDURN_IndOS_Adv:DISPUTESDURN_IndIS_NonAdv!I14)</f>
        <v>0</v>
      </c>
      <c r="J14" s="77">
        <f>SUM(DISPUTESDURN_IndOS_Adv:DISPUTESDURN_IndIS_NonAdv!J14)</f>
        <v>0</v>
      </c>
      <c r="K14" s="77">
        <f>SUM(DISPUTESDURN_IndOS_Adv:DISPUTESDURN_IndIS_NonAdv!K14)</f>
        <v>0</v>
      </c>
      <c r="L14" s="77">
        <f>SUM(DISPUTESDURN_IndOS_Adv:DISPUTESDURN_IndIS_NonAdv!L14)</f>
        <v>0</v>
      </c>
      <c r="M14" s="77">
        <f>SUM(DISPUTESDURN_IndOS_Adv:DISPUTESDURN_IndIS_NonAdv!M14)</f>
        <v>0</v>
      </c>
      <c r="N14" s="77">
        <f>SUM(DISPUTESDURN_IndOS_Adv:DISPUTESDURN_IndIS_NonAdv!N14)</f>
        <v>0</v>
      </c>
      <c r="O14" s="77">
        <f>SUM(DISPUTESDURN_IndOS_Adv:DISPUTESDURN_IndIS_NonAdv!O14)</f>
        <v>0</v>
      </c>
      <c r="P14" s="77">
        <f>SUM(DISPUTESDURN_IndOS_Adv:DISPUTESDURN_IndIS_NonAdv!P14)</f>
        <v>0</v>
      </c>
      <c r="Q14" s="77">
        <f>SUM(DISPUTESDURN_IndOS_Adv:DISPUTESDURN_IndIS_NonAdv!Q14)</f>
        <v>0</v>
      </c>
      <c r="R14" s="77">
        <f>SUM(DISPUTESDURN_IndOS_Adv:DISPUTESDURN_IndIS_NonAdv!R14)</f>
        <v>0</v>
      </c>
      <c r="S14" s="77">
        <f>SUM(DISPUTESDURN_IndOS_Adv:DISPUTESDURN_IndIS_NonAdv!S14)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SUM(DISPUTESDURN_IndOS_Adv:DISPUTESDURN_IndIS_NonAdv!F15)</f>
        <v>0</v>
      </c>
      <c r="G15" s="77">
        <f>SUM(DISPUTESDURN_IndOS_Adv:DISPUTESDURN_IndIS_NonAdv!G15)</f>
        <v>0</v>
      </c>
      <c r="H15" s="77">
        <f>SUM(DISPUTESDURN_IndOS_Adv:DISPUTESDURN_IndIS_NonAdv!H15)</f>
        <v>0</v>
      </c>
      <c r="I15" s="77">
        <f>SUM(DISPUTESDURN_IndOS_Adv:DISPUTESDURN_IndIS_NonAdv!I15)</f>
        <v>0</v>
      </c>
      <c r="J15" s="77">
        <f>SUM(DISPUTESDURN_IndOS_Adv:DISPUTESDURN_IndIS_NonAdv!J15)</f>
        <v>0</v>
      </c>
      <c r="K15" s="77">
        <f>SUM(DISPUTESDURN_IndOS_Adv:DISPUTESDURN_IndIS_NonAdv!K15)</f>
        <v>0</v>
      </c>
      <c r="L15" s="77">
        <f>SUM(DISPUTESDURN_IndOS_Adv:DISPUTESDURN_IndIS_NonAdv!L15)</f>
        <v>0</v>
      </c>
      <c r="M15" s="77">
        <f>SUM(DISPUTESDURN_IndOS_Adv:DISPUTESDURN_IndIS_NonAdv!M15)</f>
        <v>0</v>
      </c>
      <c r="N15" s="77">
        <f>SUM(DISPUTESDURN_IndOS_Adv:DISPUTESDURN_IndIS_NonAdv!N15)</f>
        <v>0</v>
      </c>
      <c r="O15" s="77">
        <f>SUM(DISPUTESDURN_IndOS_Adv:DISPUTESDURN_IndIS_NonAdv!O15)</f>
        <v>0</v>
      </c>
      <c r="P15" s="77">
        <f>SUM(DISPUTESDURN_IndOS_Adv:DISPUTESDURN_IndIS_NonAdv!P15)</f>
        <v>0</v>
      </c>
      <c r="Q15" s="77">
        <f>SUM(DISPUTESDURN_IndOS_Adv:DISPUTESDURN_IndIS_NonAdv!Q15)</f>
        <v>0</v>
      </c>
      <c r="R15" s="77">
        <f>SUM(DISPUTESDURN_IndOS_Adv:DISPUTESDURN_IndIS_NonAdv!R15)</f>
        <v>0</v>
      </c>
      <c r="S15" s="77">
        <f>SUM(DISPUTESDURN_IndOS_Adv:DISPUTESDURN_IndIS_NonAdv!S15)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SUM(DISPUTESDURN_IndOS_Adv:DISPUTESDURN_IndIS_NonAdv!F16)</f>
        <v>0</v>
      </c>
      <c r="G16" s="77">
        <f>SUM(DISPUTESDURN_IndOS_Adv:DISPUTESDURN_IndIS_NonAdv!G16)</f>
        <v>0</v>
      </c>
      <c r="H16" s="77">
        <f>SUM(DISPUTESDURN_IndOS_Adv:DISPUTESDURN_IndIS_NonAdv!H16)</f>
        <v>0</v>
      </c>
      <c r="I16" s="77">
        <f>SUM(DISPUTESDURN_IndOS_Adv:DISPUTESDURN_IndIS_NonAdv!I16)</f>
        <v>0</v>
      </c>
      <c r="J16" s="77">
        <f>SUM(DISPUTESDURN_IndOS_Adv:DISPUTESDURN_IndIS_NonAdv!J16)</f>
        <v>0</v>
      </c>
      <c r="K16" s="77">
        <f>SUM(DISPUTESDURN_IndOS_Adv:DISPUTESDURN_IndIS_NonAdv!K16)</f>
        <v>0</v>
      </c>
      <c r="L16" s="77">
        <f>SUM(DISPUTESDURN_IndOS_Adv:DISPUTESDURN_IndIS_NonAdv!L16)</f>
        <v>0</v>
      </c>
      <c r="M16" s="77">
        <f>SUM(DISPUTESDURN_IndOS_Adv:DISPUTESDURN_IndIS_NonAdv!M16)</f>
        <v>0</v>
      </c>
      <c r="N16" s="77">
        <f>SUM(DISPUTESDURN_IndOS_Adv:DISPUTESDURN_IndIS_NonAdv!N16)</f>
        <v>0</v>
      </c>
      <c r="O16" s="77">
        <f>SUM(DISPUTESDURN_IndOS_Adv:DISPUTESDURN_IndIS_NonAdv!O16)</f>
        <v>0</v>
      </c>
      <c r="P16" s="77">
        <f>SUM(DISPUTESDURN_IndOS_Adv:DISPUTESDURN_IndIS_NonAdv!P16)</f>
        <v>0</v>
      </c>
      <c r="Q16" s="77">
        <f>SUM(DISPUTESDURN_IndOS_Adv:DISPUTESDURN_IndIS_NonAdv!Q16)</f>
        <v>0</v>
      </c>
      <c r="R16" s="77">
        <f>SUM(DISPUTESDURN_IndOS_Adv:DISPUTESDURN_IndIS_NonAdv!R16)</f>
        <v>0</v>
      </c>
      <c r="S16" s="77">
        <f>SUM(DISPUTESDURN_IndOS_Adv:DISPUTESDURN_IndIS_NonAdv!S16)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SUM(DISPUTESDURN_IndOS_Adv:DISPUTESDURN_IndIS_NonAdv!F17)</f>
        <v>0</v>
      </c>
      <c r="G17" s="77">
        <f>SUM(DISPUTESDURN_IndOS_Adv:DISPUTESDURN_IndIS_NonAdv!G17)</f>
        <v>0</v>
      </c>
      <c r="H17" s="77">
        <f>SUM(DISPUTESDURN_IndOS_Adv:DISPUTESDURN_IndIS_NonAdv!H17)</f>
        <v>0</v>
      </c>
      <c r="I17" s="77">
        <f>SUM(DISPUTESDURN_IndOS_Adv:DISPUTESDURN_IndIS_NonAdv!I17)</f>
        <v>0</v>
      </c>
      <c r="J17" s="77">
        <f>SUM(DISPUTESDURN_IndOS_Adv:DISPUTESDURN_IndIS_NonAdv!J17)</f>
        <v>0</v>
      </c>
      <c r="K17" s="77">
        <f>SUM(DISPUTESDURN_IndOS_Adv:DISPUTESDURN_IndIS_NonAdv!K17)</f>
        <v>0</v>
      </c>
      <c r="L17" s="77">
        <f>SUM(DISPUTESDURN_IndOS_Adv:DISPUTESDURN_IndIS_NonAdv!L17)</f>
        <v>0</v>
      </c>
      <c r="M17" s="77">
        <f>SUM(DISPUTESDURN_IndOS_Adv:DISPUTESDURN_IndIS_NonAdv!M17)</f>
        <v>0</v>
      </c>
      <c r="N17" s="77">
        <f>SUM(DISPUTESDURN_IndOS_Adv:DISPUTESDURN_IndIS_NonAdv!N17)</f>
        <v>0</v>
      </c>
      <c r="O17" s="77">
        <f>SUM(DISPUTESDURN_IndOS_Adv:DISPUTESDURN_IndIS_NonAdv!O17)</f>
        <v>0</v>
      </c>
      <c r="P17" s="77">
        <f>SUM(DISPUTESDURN_IndOS_Adv:DISPUTESDURN_IndIS_NonAdv!P17)</f>
        <v>0</v>
      </c>
      <c r="Q17" s="77">
        <f>SUM(DISPUTESDURN_IndOS_Adv:DISPUTESDURN_IndIS_NonAdv!Q17)</f>
        <v>0</v>
      </c>
      <c r="R17" s="77">
        <f>SUM(DISPUTESDURN_IndOS_Adv:DISPUTESDURN_IndIS_NonAdv!R17)</f>
        <v>0</v>
      </c>
      <c r="S17" s="77">
        <f>SUM(DISPUTESDURN_IndOS_Adv:DISPUTESDURN_IndIS_NonAdv!S17)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SUM(DISPUTESDURN_IndOS_Adv:DISPUTESDURN_IndIS_NonAdv!F18)</f>
        <v>0</v>
      </c>
      <c r="G18" s="77">
        <f>SUM(DISPUTESDURN_IndOS_Adv:DISPUTESDURN_IndIS_NonAdv!G18)</f>
        <v>0</v>
      </c>
      <c r="H18" s="77">
        <f>SUM(DISPUTESDURN_IndOS_Adv:DISPUTESDURN_IndIS_NonAdv!H18)</f>
        <v>0</v>
      </c>
      <c r="I18" s="77">
        <f>SUM(DISPUTESDURN_IndOS_Adv:DISPUTESDURN_IndIS_NonAdv!I18)</f>
        <v>0</v>
      </c>
      <c r="J18" s="77">
        <f>SUM(DISPUTESDURN_IndOS_Adv:DISPUTESDURN_IndIS_NonAdv!J18)</f>
        <v>0</v>
      </c>
      <c r="K18" s="77">
        <f>SUM(DISPUTESDURN_IndOS_Adv:DISPUTESDURN_IndIS_NonAdv!K18)</f>
        <v>0</v>
      </c>
      <c r="L18" s="77">
        <f>SUM(DISPUTESDURN_IndOS_Adv:DISPUTESDURN_IndIS_NonAdv!L18)</f>
        <v>0</v>
      </c>
      <c r="M18" s="77">
        <f>SUM(DISPUTESDURN_IndOS_Adv:DISPUTESDURN_IndIS_NonAdv!M18)</f>
        <v>0</v>
      </c>
      <c r="N18" s="77">
        <f>SUM(DISPUTESDURN_IndOS_Adv:DISPUTESDURN_IndIS_NonAdv!N18)</f>
        <v>0</v>
      </c>
      <c r="O18" s="77">
        <f>SUM(DISPUTESDURN_IndOS_Adv:DISPUTESDURN_IndIS_NonAdv!O18)</f>
        <v>0</v>
      </c>
      <c r="P18" s="77">
        <f>SUM(DISPUTESDURN_IndOS_Adv:DISPUTESDURN_IndIS_NonAdv!P18)</f>
        <v>0</v>
      </c>
      <c r="Q18" s="77">
        <f>SUM(DISPUTESDURN_IndOS_Adv:DISPUTESDURN_IndIS_NonAdv!Q18)</f>
        <v>0</v>
      </c>
      <c r="R18" s="77">
        <f>SUM(DISPUTESDURN_IndOS_Adv:DISPUTESDURN_IndIS_NonAdv!R18)</f>
        <v>0</v>
      </c>
      <c r="S18" s="77">
        <f>SUM(DISPUTESDURN_IndOS_Adv:DISPUTESDURN_IndIS_NonAdv!S18)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SUM(DISPUTESDURN_IndOS_Adv:DISPUTESDURN_IndIS_NonAdv!F19)</f>
        <v>0</v>
      </c>
      <c r="G19" s="77">
        <f>SUM(DISPUTESDURN_IndOS_Adv:DISPUTESDURN_IndIS_NonAdv!G19)</f>
        <v>0</v>
      </c>
      <c r="H19" s="77">
        <f>SUM(DISPUTESDURN_IndOS_Adv:DISPUTESDURN_IndIS_NonAdv!H19)</f>
        <v>0</v>
      </c>
      <c r="I19" s="77">
        <f>SUM(DISPUTESDURN_IndOS_Adv:DISPUTESDURN_IndIS_NonAdv!I19)</f>
        <v>0</v>
      </c>
      <c r="J19" s="77">
        <f>SUM(DISPUTESDURN_IndOS_Adv:DISPUTESDURN_IndIS_NonAdv!J19)</f>
        <v>0</v>
      </c>
      <c r="K19" s="77">
        <f>SUM(DISPUTESDURN_IndOS_Adv:DISPUTESDURN_IndIS_NonAdv!K19)</f>
        <v>0</v>
      </c>
      <c r="L19" s="77">
        <f>SUM(DISPUTESDURN_IndOS_Adv:DISPUTESDURN_IndIS_NonAdv!L19)</f>
        <v>0</v>
      </c>
      <c r="M19" s="77">
        <f>SUM(DISPUTESDURN_IndOS_Adv:DISPUTESDURN_IndIS_NonAdv!M19)</f>
        <v>0</v>
      </c>
      <c r="N19" s="77">
        <f>SUM(DISPUTESDURN_IndOS_Adv:DISPUTESDURN_IndIS_NonAdv!N19)</f>
        <v>0</v>
      </c>
      <c r="O19" s="77">
        <f>SUM(DISPUTESDURN_IndOS_Adv:DISPUTESDURN_IndIS_NonAdv!O19)</f>
        <v>0</v>
      </c>
      <c r="P19" s="77">
        <f>SUM(DISPUTESDURN_IndOS_Adv:DISPUTESDURN_IndIS_NonAdv!P19)</f>
        <v>0</v>
      </c>
      <c r="Q19" s="77">
        <f>SUM(DISPUTESDURN_IndOS_Adv:DISPUTESDURN_IndIS_NonAdv!Q19)</f>
        <v>0</v>
      </c>
      <c r="R19" s="77">
        <f>SUM(DISPUTESDURN_IndOS_Adv:DISPUTESDURN_IndIS_NonAdv!R19)</f>
        <v>0</v>
      </c>
      <c r="S19" s="77">
        <f>SUM(DISPUTESDURN_IndOS_Adv:DISPUTESDURN_IndIS_NonAdv!S19)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SUM(DISPUTESDURN_IndOS_Adv:DISPUTESDURN_IndIS_NonAdv!F20)</f>
        <v>0</v>
      </c>
      <c r="G20" s="77">
        <f>SUM(DISPUTESDURN_IndOS_Adv:DISPUTESDURN_IndIS_NonAdv!G20)</f>
        <v>0</v>
      </c>
      <c r="H20" s="77">
        <f>SUM(DISPUTESDURN_IndOS_Adv:DISPUTESDURN_IndIS_NonAdv!H20)</f>
        <v>0</v>
      </c>
      <c r="I20" s="77">
        <f>SUM(DISPUTESDURN_IndOS_Adv:DISPUTESDURN_IndIS_NonAdv!I20)</f>
        <v>0</v>
      </c>
      <c r="J20" s="77">
        <f>SUM(DISPUTESDURN_IndOS_Adv:DISPUTESDURN_IndIS_NonAdv!J20)</f>
        <v>0</v>
      </c>
      <c r="K20" s="77">
        <f>SUM(DISPUTESDURN_IndOS_Adv:DISPUTESDURN_IndIS_NonAdv!K20)</f>
        <v>0</v>
      </c>
      <c r="L20" s="77">
        <f>SUM(DISPUTESDURN_IndOS_Adv:DISPUTESDURN_IndIS_NonAdv!L20)</f>
        <v>0</v>
      </c>
      <c r="M20" s="77">
        <f>SUM(DISPUTESDURN_IndOS_Adv:DISPUTESDURN_IndIS_NonAdv!M20)</f>
        <v>0</v>
      </c>
      <c r="N20" s="77">
        <f>SUM(DISPUTESDURN_IndOS_Adv:DISPUTESDURN_IndIS_NonAdv!N20)</f>
        <v>0</v>
      </c>
      <c r="O20" s="77">
        <f>SUM(DISPUTESDURN_IndOS_Adv:DISPUTESDURN_IndIS_NonAdv!O20)</f>
        <v>0</v>
      </c>
      <c r="P20" s="77">
        <f>SUM(DISPUTESDURN_IndOS_Adv:DISPUTESDURN_IndIS_NonAdv!P20)</f>
        <v>0</v>
      </c>
      <c r="Q20" s="77">
        <f>SUM(DISPUTESDURN_IndOS_Adv:DISPUTESDURN_IndIS_NonAdv!Q20)</f>
        <v>0</v>
      </c>
      <c r="R20" s="77">
        <f>SUM(DISPUTESDURN_IndOS_Adv:DISPUTESDURN_IndIS_NonAdv!R20)</f>
        <v>0</v>
      </c>
      <c r="S20" s="77">
        <f>SUM(DISPUTESDURN_IndOS_Adv:DISPUTESDURN_IndIS_NonAdv!S20)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SUM(DISPUTESDURN_IndOS_Adv:DISPUTESDURN_IndIS_NonAdv!F23)</f>
        <v>0</v>
      </c>
      <c r="G23" s="77">
        <f>SUM(DISPUTESDURN_IndOS_Adv:DISPUTESDURN_IndIS_NonAdv!G23)</f>
        <v>0</v>
      </c>
      <c r="H23" s="77">
        <f>SUM(DISPUTESDURN_IndOS_Adv:DISPUTESDURN_IndIS_NonAdv!H23)</f>
        <v>0</v>
      </c>
      <c r="I23" s="77">
        <f>SUM(DISPUTESDURN_IndOS_Adv:DISPUTESDURN_IndIS_NonAdv!I23)</f>
        <v>0</v>
      </c>
      <c r="J23" s="77">
        <f>SUM(DISPUTESDURN_IndOS_Adv:DISPUTESDURN_IndIS_NonAdv!J23)</f>
        <v>0</v>
      </c>
      <c r="K23" s="77">
        <f>SUM(DISPUTESDURN_IndOS_Adv:DISPUTESDURN_IndIS_NonAdv!K23)</f>
        <v>0</v>
      </c>
      <c r="L23" s="77">
        <f>SUM(DISPUTESDURN_IndOS_Adv:DISPUTESDURN_IndIS_NonAdv!L23)</f>
        <v>0</v>
      </c>
      <c r="M23" s="77">
        <f>SUM(DISPUTESDURN_IndOS_Adv:DISPUTESDURN_IndIS_NonAdv!M23)</f>
        <v>0</v>
      </c>
      <c r="N23" s="77">
        <f>SUM(DISPUTESDURN_IndOS_Adv:DISPUTESDURN_IndIS_NonAdv!N23)</f>
        <v>0</v>
      </c>
      <c r="O23" s="77">
        <f>SUM(DISPUTESDURN_IndOS_Adv:DISPUTESDURN_IndIS_NonAdv!O23)</f>
        <v>0</v>
      </c>
      <c r="P23" s="77">
        <f>SUM(DISPUTESDURN_IndOS_Adv:DISPUTESDURN_IndIS_NonAdv!P23)</f>
        <v>0</v>
      </c>
      <c r="Q23" s="77">
        <f>SUM(DISPUTESDURN_IndOS_Adv:DISPUTESDURN_IndIS_NonAdv!Q23)</f>
        <v>0</v>
      </c>
      <c r="R23" s="77">
        <f>SUM(DISPUTESDURN_IndOS_Adv:DISPUTESDURN_IndIS_NonAdv!R23)</f>
        <v>0</v>
      </c>
      <c r="S23" s="77">
        <f>SUM(DISPUTESDURN_IndOS_Adv:DISPUTESDURN_IndIS_NonAdv!S23)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SUM(DISPUTESDURN_IndOS_Adv:DISPUTESDURN_IndIS_NonAdv!F24)</f>
        <v>0</v>
      </c>
      <c r="G24" s="77">
        <f>SUM(DISPUTESDURN_IndOS_Adv:DISPUTESDURN_IndIS_NonAdv!G24)</f>
        <v>0</v>
      </c>
      <c r="H24" s="77">
        <f>SUM(DISPUTESDURN_IndOS_Adv:DISPUTESDURN_IndIS_NonAdv!H24)</f>
        <v>0</v>
      </c>
      <c r="I24" s="77">
        <f>SUM(DISPUTESDURN_IndOS_Adv:DISPUTESDURN_IndIS_NonAdv!I24)</f>
        <v>0</v>
      </c>
      <c r="J24" s="77">
        <f>SUM(DISPUTESDURN_IndOS_Adv:DISPUTESDURN_IndIS_NonAdv!J24)</f>
        <v>0</v>
      </c>
      <c r="K24" s="77">
        <f>SUM(DISPUTESDURN_IndOS_Adv:DISPUTESDURN_IndIS_NonAdv!K24)</f>
        <v>0</v>
      </c>
      <c r="L24" s="77">
        <f>SUM(DISPUTESDURN_IndOS_Adv:DISPUTESDURN_IndIS_NonAdv!L24)</f>
        <v>0</v>
      </c>
      <c r="M24" s="77">
        <f>SUM(DISPUTESDURN_IndOS_Adv:DISPUTESDURN_IndIS_NonAdv!M24)</f>
        <v>0</v>
      </c>
      <c r="N24" s="77">
        <f>SUM(DISPUTESDURN_IndOS_Adv:DISPUTESDURN_IndIS_NonAdv!N24)</f>
        <v>0</v>
      </c>
      <c r="O24" s="77">
        <f>SUM(DISPUTESDURN_IndOS_Adv:DISPUTESDURN_IndIS_NonAdv!O24)</f>
        <v>0</v>
      </c>
      <c r="P24" s="77">
        <f>SUM(DISPUTESDURN_IndOS_Adv:DISPUTESDURN_IndIS_NonAdv!P24)</f>
        <v>0</v>
      </c>
      <c r="Q24" s="77">
        <f>SUM(DISPUTESDURN_IndOS_Adv:DISPUTESDURN_IndIS_NonAdv!Q24)</f>
        <v>0</v>
      </c>
      <c r="R24" s="77">
        <f>SUM(DISPUTESDURN_IndOS_Adv:DISPUTESDURN_IndIS_NonAdv!R24)</f>
        <v>0</v>
      </c>
      <c r="S24" s="77">
        <f>SUM(DISPUTESDURN_IndOS_Adv:DISPUTESDURN_IndIS_NonAdv!S24)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SUM(DISPUTESDURN_IndOS_Adv:DISPUTESDURN_IndIS_NonAdv!F25)</f>
        <v>0</v>
      </c>
      <c r="G25" s="77">
        <f>SUM(DISPUTESDURN_IndOS_Adv:DISPUTESDURN_IndIS_NonAdv!G25)</f>
        <v>0</v>
      </c>
      <c r="H25" s="77">
        <f>SUM(DISPUTESDURN_IndOS_Adv:DISPUTESDURN_IndIS_NonAdv!H25)</f>
        <v>0</v>
      </c>
      <c r="I25" s="77">
        <f>SUM(DISPUTESDURN_IndOS_Adv:DISPUTESDURN_IndIS_NonAdv!I25)</f>
        <v>0</v>
      </c>
      <c r="J25" s="77">
        <f>SUM(DISPUTESDURN_IndOS_Adv:DISPUTESDURN_IndIS_NonAdv!J25)</f>
        <v>0</v>
      </c>
      <c r="K25" s="77">
        <f>SUM(DISPUTESDURN_IndOS_Adv:DISPUTESDURN_IndIS_NonAdv!K25)</f>
        <v>0</v>
      </c>
      <c r="L25" s="77">
        <f>SUM(DISPUTESDURN_IndOS_Adv:DISPUTESDURN_IndIS_NonAdv!L25)</f>
        <v>0</v>
      </c>
      <c r="M25" s="77">
        <f>SUM(DISPUTESDURN_IndOS_Adv:DISPUTESDURN_IndIS_NonAdv!M25)</f>
        <v>0</v>
      </c>
      <c r="N25" s="77">
        <f>SUM(DISPUTESDURN_IndOS_Adv:DISPUTESDURN_IndIS_NonAdv!N25)</f>
        <v>0</v>
      </c>
      <c r="O25" s="77">
        <f>SUM(DISPUTESDURN_IndOS_Adv:DISPUTESDURN_IndIS_NonAdv!O25)</f>
        <v>0</v>
      </c>
      <c r="P25" s="77">
        <f>SUM(DISPUTESDURN_IndOS_Adv:DISPUTESDURN_IndIS_NonAdv!P25)</f>
        <v>0</v>
      </c>
      <c r="Q25" s="77">
        <f>SUM(DISPUTESDURN_IndOS_Adv:DISPUTESDURN_IndIS_NonAdv!Q25)</f>
        <v>0</v>
      </c>
      <c r="R25" s="77">
        <f>SUM(DISPUTESDURN_IndOS_Adv:DISPUTESDURN_IndIS_NonAdv!R25)</f>
        <v>0</v>
      </c>
      <c r="S25" s="77">
        <f>SUM(DISPUTESDURN_IndOS_Adv:DISPUTESDURN_IndIS_NonAdv!S25)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SUM(DISPUTESDURN_IndOS_Adv:DISPUTESDURN_IndIS_NonAdv!F26)</f>
        <v>0</v>
      </c>
      <c r="G26" s="77">
        <f>SUM(DISPUTESDURN_IndOS_Adv:DISPUTESDURN_IndIS_NonAdv!G26)</f>
        <v>0</v>
      </c>
      <c r="H26" s="77">
        <f>SUM(DISPUTESDURN_IndOS_Adv:DISPUTESDURN_IndIS_NonAdv!H26)</f>
        <v>0</v>
      </c>
      <c r="I26" s="77">
        <f>SUM(DISPUTESDURN_IndOS_Adv:DISPUTESDURN_IndIS_NonAdv!I26)</f>
        <v>0</v>
      </c>
      <c r="J26" s="77">
        <f>SUM(DISPUTESDURN_IndOS_Adv:DISPUTESDURN_IndIS_NonAdv!J26)</f>
        <v>0</v>
      </c>
      <c r="K26" s="77">
        <f>SUM(DISPUTESDURN_IndOS_Adv:DISPUTESDURN_IndIS_NonAdv!K26)</f>
        <v>0</v>
      </c>
      <c r="L26" s="77">
        <f>SUM(DISPUTESDURN_IndOS_Adv:DISPUTESDURN_IndIS_NonAdv!L26)</f>
        <v>0</v>
      </c>
      <c r="M26" s="77">
        <f>SUM(DISPUTESDURN_IndOS_Adv:DISPUTESDURN_IndIS_NonAdv!M26)</f>
        <v>0</v>
      </c>
      <c r="N26" s="77">
        <f>SUM(DISPUTESDURN_IndOS_Adv:DISPUTESDURN_IndIS_NonAdv!N26)</f>
        <v>0</v>
      </c>
      <c r="O26" s="77">
        <f>SUM(DISPUTESDURN_IndOS_Adv:DISPUTESDURN_IndIS_NonAdv!O26)</f>
        <v>0</v>
      </c>
      <c r="P26" s="77">
        <f>SUM(DISPUTESDURN_IndOS_Adv:DISPUTESDURN_IndIS_NonAdv!P26)</f>
        <v>0</v>
      </c>
      <c r="Q26" s="77">
        <f>SUM(DISPUTESDURN_IndOS_Adv:DISPUTESDURN_IndIS_NonAdv!Q26)</f>
        <v>0</v>
      </c>
      <c r="R26" s="77">
        <f>SUM(DISPUTESDURN_IndOS_Adv:DISPUTESDURN_IndIS_NonAdv!R26)</f>
        <v>0</v>
      </c>
      <c r="S26" s="77">
        <f>SUM(DISPUTESDURN_IndOS_Adv:DISPUTESDURN_IndIS_NonAdv!S26)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SUM(DISPUTESDURN_IndOS_Adv:DISPUTESDURN_IndIS_NonAdv!F27)</f>
        <v>0</v>
      </c>
      <c r="G27" s="77">
        <f>SUM(DISPUTESDURN_IndOS_Adv:DISPUTESDURN_IndIS_NonAdv!G27)</f>
        <v>0</v>
      </c>
      <c r="H27" s="77">
        <f>SUM(DISPUTESDURN_IndOS_Adv:DISPUTESDURN_IndIS_NonAdv!H27)</f>
        <v>0</v>
      </c>
      <c r="I27" s="77">
        <f>SUM(DISPUTESDURN_IndOS_Adv:DISPUTESDURN_IndIS_NonAdv!I27)</f>
        <v>0</v>
      </c>
      <c r="J27" s="77">
        <f>SUM(DISPUTESDURN_IndOS_Adv:DISPUTESDURN_IndIS_NonAdv!J27)</f>
        <v>0</v>
      </c>
      <c r="K27" s="77">
        <f>SUM(DISPUTESDURN_IndOS_Adv:DISPUTESDURN_IndIS_NonAdv!K27)</f>
        <v>0</v>
      </c>
      <c r="L27" s="77">
        <f>SUM(DISPUTESDURN_IndOS_Adv:DISPUTESDURN_IndIS_NonAdv!L27)</f>
        <v>0</v>
      </c>
      <c r="M27" s="77">
        <f>SUM(DISPUTESDURN_IndOS_Adv:DISPUTESDURN_IndIS_NonAdv!M27)</f>
        <v>0</v>
      </c>
      <c r="N27" s="77">
        <f>SUM(DISPUTESDURN_IndOS_Adv:DISPUTESDURN_IndIS_NonAdv!N27)</f>
        <v>0</v>
      </c>
      <c r="O27" s="77">
        <f>SUM(DISPUTESDURN_IndOS_Adv:DISPUTESDURN_IndIS_NonAdv!O27)</f>
        <v>0</v>
      </c>
      <c r="P27" s="77">
        <f>SUM(DISPUTESDURN_IndOS_Adv:DISPUTESDURN_IndIS_NonAdv!P27)</f>
        <v>0</v>
      </c>
      <c r="Q27" s="77">
        <f>SUM(DISPUTESDURN_IndOS_Adv:DISPUTESDURN_IndIS_NonAdv!Q27)</f>
        <v>0</v>
      </c>
      <c r="R27" s="77">
        <f>SUM(DISPUTESDURN_IndOS_Adv:DISPUTESDURN_IndIS_NonAdv!R27)</f>
        <v>0</v>
      </c>
      <c r="S27" s="77">
        <f>SUM(DISPUTESDURN_IndOS_Adv:DISPUTESDURN_IndIS_NonAdv!S27)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SUM(DISPUTESDURN_IndOS_Adv:DISPUTESDURN_IndIS_NonAdv!F28)</f>
        <v>0</v>
      </c>
      <c r="G28" s="77">
        <f>SUM(DISPUTESDURN_IndOS_Adv:DISPUTESDURN_IndIS_NonAdv!G28)</f>
        <v>0</v>
      </c>
      <c r="H28" s="77">
        <f>SUM(DISPUTESDURN_IndOS_Adv:DISPUTESDURN_IndIS_NonAdv!H28)</f>
        <v>0</v>
      </c>
      <c r="I28" s="77">
        <f>SUM(DISPUTESDURN_IndOS_Adv:DISPUTESDURN_IndIS_NonAdv!I28)</f>
        <v>0</v>
      </c>
      <c r="J28" s="77">
        <f>SUM(DISPUTESDURN_IndOS_Adv:DISPUTESDURN_IndIS_NonAdv!J28)</f>
        <v>0</v>
      </c>
      <c r="K28" s="77">
        <f>SUM(DISPUTESDURN_IndOS_Adv:DISPUTESDURN_IndIS_NonAdv!K28)</f>
        <v>0</v>
      </c>
      <c r="L28" s="77">
        <f>SUM(DISPUTESDURN_IndOS_Adv:DISPUTESDURN_IndIS_NonAdv!L28)</f>
        <v>0</v>
      </c>
      <c r="M28" s="77">
        <f>SUM(DISPUTESDURN_IndOS_Adv:DISPUTESDURN_IndIS_NonAdv!M28)</f>
        <v>0</v>
      </c>
      <c r="N28" s="77">
        <f>SUM(DISPUTESDURN_IndOS_Adv:DISPUTESDURN_IndIS_NonAdv!N28)</f>
        <v>0</v>
      </c>
      <c r="O28" s="77">
        <f>SUM(DISPUTESDURN_IndOS_Adv:DISPUTESDURN_IndIS_NonAdv!O28)</f>
        <v>0</v>
      </c>
      <c r="P28" s="77">
        <f>SUM(DISPUTESDURN_IndOS_Adv:DISPUTESDURN_IndIS_NonAdv!P28)</f>
        <v>0</v>
      </c>
      <c r="Q28" s="77">
        <f>SUM(DISPUTESDURN_IndOS_Adv:DISPUTESDURN_IndIS_NonAdv!Q28)</f>
        <v>0</v>
      </c>
      <c r="R28" s="77">
        <f>SUM(DISPUTESDURN_IndOS_Adv:DISPUTESDURN_IndIS_NonAdv!R28)</f>
        <v>0</v>
      </c>
      <c r="S28" s="77">
        <f>SUM(DISPUTESDURN_IndOS_Adv:DISPUTESDURN_IndIS_NonAdv!S28)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SUM(DISPUTESDURN_IndOS_Adv:DISPUTESDURN_IndIS_NonAdv!F29)</f>
        <v>0</v>
      </c>
      <c r="G29" s="77">
        <f>SUM(DISPUTESDURN_IndOS_Adv:DISPUTESDURN_IndIS_NonAdv!G29)</f>
        <v>0</v>
      </c>
      <c r="H29" s="77">
        <f>SUM(DISPUTESDURN_IndOS_Adv:DISPUTESDURN_IndIS_NonAdv!H29)</f>
        <v>0</v>
      </c>
      <c r="I29" s="77">
        <f>SUM(DISPUTESDURN_IndOS_Adv:DISPUTESDURN_IndIS_NonAdv!I29)</f>
        <v>0</v>
      </c>
      <c r="J29" s="77">
        <f>SUM(DISPUTESDURN_IndOS_Adv:DISPUTESDURN_IndIS_NonAdv!J29)</f>
        <v>0</v>
      </c>
      <c r="K29" s="77">
        <f>SUM(DISPUTESDURN_IndOS_Adv:DISPUTESDURN_IndIS_NonAdv!K29)</f>
        <v>0</v>
      </c>
      <c r="L29" s="77">
        <f>SUM(DISPUTESDURN_IndOS_Adv:DISPUTESDURN_IndIS_NonAdv!L29)</f>
        <v>0</v>
      </c>
      <c r="M29" s="77">
        <f>SUM(DISPUTESDURN_IndOS_Adv:DISPUTESDURN_IndIS_NonAdv!M29)</f>
        <v>0</v>
      </c>
      <c r="N29" s="77">
        <f>SUM(DISPUTESDURN_IndOS_Adv:DISPUTESDURN_IndIS_NonAdv!N29)</f>
        <v>0</v>
      </c>
      <c r="O29" s="77">
        <f>SUM(DISPUTESDURN_IndOS_Adv:DISPUTESDURN_IndIS_NonAdv!O29)</f>
        <v>0</v>
      </c>
      <c r="P29" s="77">
        <f>SUM(DISPUTESDURN_IndOS_Adv:DISPUTESDURN_IndIS_NonAdv!P29)</f>
        <v>0</v>
      </c>
      <c r="Q29" s="77">
        <f>SUM(DISPUTESDURN_IndOS_Adv:DISPUTESDURN_IndIS_NonAdv!Q29)</f>
        <v>0</v>
      </c>
      <c r="R29" s="77">
        <f>SUM(DISPUTESDURN_IndOS_Adv:DISPUTESDURN_IndIS_NonAdv!R29)</f>
        <v>0</v>
      </c>
      <c r="S29" s="77">
        <f>SUM(DISPUTESDURN_IndOS_Adv:DISPUTESDURN_IndIS_NonAdv!S29)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SUM(DISPUTESDURN_IndOS_Adv:DISPUTESDURN_IndIS_NonAdv!F30)</f>
        <v>0</v>
      </c>
      <c r="G30" s="77">
        <f>SUM(DISPUTESDURN_IndOS_Adv:DISPUTESDURN_IndIS_NonAdv!G30)</f>
        <v>0</v>
      </c>
      <c r="H30" s="77">
        <f>SUM(DISPUTESDURN_IndOS_Adv:DISPUTESDURN_IndIS_NonAdv!H30)</f>
        <v>0</v>
      </c>
      <c r="I30" s="77">
        <f>SUM(DISPUTESDURN_IndOS_Adv:DISPUTESDURN_IndIS_NonAdv!I30)</f>
        <v>0</v>
      </c>
      <c r="J30" s="77">
        <f>SUM(DISPUTESDURN_IndOS_Adv:DISPUTESDURN_IndIS_NonAdv!J30)</f>
        <v>0</v>
      </c>
      <c r="K30" s="77">
        <f>SUM(DISPUTESDURN_IndOS_Adv:DISPUTESDURN_IndIS_NonAdv!K30)</f>
        <v>0</v>
      </c>
      <c r="L30" s="77">
        <f>SUM(DISPUTESDURN_IndOS_Adv:DISPUTESDURN_IndIS_NonAdv!L30)</f>
        <v>0</v>
      </c>
      <c r="M30" s="77">
        <f>SUM(DISPUTESDURN_IndOS_Adv:DISPUTESDURN_IndIS_NonAdv!M30)</f>
        <v>0</v>
      </c>
      <c r="N30" s="77">
        <f>SUM(DISPUTESDURN_IndOS_Adv:DISPUTESDURN_IndIS_NonAdv!N30)</f>
        <v>0</v>
      </c>
      <c r="O30" s="77">
        <f>SUM(DISPUTESDURN_IndOS_Adv:DISPUTESDURN_IndIS_NonAdv!O30)</f>
        <v>0</v>
      </c>
      <c r="P30" s="77">
        <f>SUM(DISPUTESDURN_IndOS_Adv:DISPUTESDURN_IndIS_NonAdv!P30)</f>
        <v>0</v>
      </c>
      <c r="Q30" s="77">
        <f>SUM(DISPUTESDURN_IndOS_Adv:DISPUTESDURN_IndIS_NonAdv!Q30)</f>
        <v>0</v>
      </c>
      <c r="R30" s="77">
        <f>SUM(DISPUTESDURN_IndOS_Adv:DISPUTESDURN_IndIS_NonAdv!R30)</f>
        <v>0</v>
      </c>
      <c r="S30" s="77">
        <f>SUM(DISPUTESDURN_IndOS_Adv:DISPUTESDURN_IndIS_NonAdv!S30)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SUM(DISPUTESDURN_IndOS_Adv:DISPUTESDURN_IndIS_NonAdv!F33)</f>
        <v>0</v>
      </c>
      <c r="G33" s="77">
        <f>SUM(DISPUTESDURN_IndOS_Adv:DISPUTESDURN_IndIS_NonAdv!G33)</f>
        <v>0</v>
      </c>
      <c r="H33" s="77">
        <f>SUM(DISPUTESDURN_IndOS_Adv:DISPUTESDURN_IndIS_NonAdv!H33)</f>
        <v>0</v>
      </c>
      <c r="I33" s="77">
        <f>SUM(DISPUTESDURN_IndOS_Adv:DISPUTESDURN_IndIS_NonAdv!I33)</f>
        <v>0</v>
      </c>
      <c r="J33" s="77">
        <f>SUM(DISPUTESDURN_IndOS_Adv:DISPUTESDURN_IndIS_NonAdv!J33)</f>
        <v>0</v>
      </c>
      <c r="K33" s="77">
        <f>SUM(DISPUTESDURN_IndOS_Adv:DISPUTESDURN_IndIS_NonAdv!K33)</f>
        <v>0</v>
      </c>
      <c r="L33" s="77">
        <f>SUM(DISPUTESDURN_IndOS_Adv:DISPUTESDURN_IndIS_NonAdv!L33)</f>
        <v>0</v>
      </c>
      <c r="M33" s="77">
        <f>SUM(DISPUTESDURN_IndOS_Adv:DISPUTESDURN_IndIS_NonAdv!M33)</f>
        <v>0</v>
      </c>
      <c r="N33" s="77">
        <f>SUM(DISPUTESDURN_IndOS_Adv:DISPUTESDURN_IndIS_NonAdv!N33)</f>
        <v>0</v>
      </c>
      <c r="O33" s="77">
        <f>SUM(DISPUTESDURN_IndOS_Adv:DISPUTESDURN_IndIS_NonAdv!O33)</f>
        <v>0</v>
      </c>
      <c r="P33" s="77">
        <f>SUM(DISPUTESDURN_IndOS_Adv:DISPUTESDURN_IndIS_NonAdv!P33)</f>
        <v>0</v>
      </c>
      <c r="Q33" s="77">
        <f>SUM(DISPUTESDURN_IndOS_Adv:DISPUTESDURN_IndIS_NonAdv!Q33)</f>
        <v>0</v>
      </c>
      <c r="R33" s="77">
        <f>SUM(DISPUTESDURN_IndOS_Adv:DISPUTESDURN_IndIS_NonAdv!R33)</f>
        <v>0</v>
      </c>
      <c r="S33" s="77">
        <f>SUM(DISPUTESDURN_IndOS_Adv:DISPUTESDURN_IndIS_NonAdv!S33)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SUM(DISPUTESDURN_IndOS_Adv:DISPUTESDURN_IndIS_NonAdv!F34)</f>
        <v>0</v>
      </c>
      <c r="G34" s="77">
        <f>SUM(DISPUTESDURN_IndOS_Adv:DISPUTESDURN_IndIS_NonAdv!G34)</f>
        <v>0</v>
      </c>
      <c r="H34" s="77">
        <f>SUM(DISPUTESDURN_IndOS_Adv:DISPUTESDURN_IndIS_NonAdv!H34)</f>
        <v>0</v>
      </c>
      <c r="I34" s="77">
        <f>SUM(DISPUTESDURN_IndOS_Adv:DISPUTESDURN_IndIS_NonAdv!I34)</f>
        <v>0</v>
      </c>
      <c r="J34" s="77">
        <f>SUM(DISPUTESDURN_IndOS_Adv:DISPUTESDURN_IndIS_NonAdv!J34)</f>
        <v>0</v>
      </c>
      <c r="K34" s="77">
        <f>SUM(DISPUTESDURN_IndOS_Adv:DISPUTESDURN_IndIS_NonAdv!K34)</f>
        <v>0</v>
      </c>
      <c r="L34" s="77">
        <f>SUM(DISPUTESDURN_IndOS_Adv:DISPUTESDURN_IndIS_NonAdv!L34)</f>
        <v>0</v>
      </c>
      <c r="M34" s="77">
        <f>SUM(DISPUTESDURN_IndOS_Adv:DISPUTESDURN_IndIS_NonAdv!M34)</f>
        <v>0</v>
      </c>
      <c r="N34" s="77">
        <f>SUM(DISPUTESDURN_IndOS_Adv:DISPUTESDURN_IndIS_NonAdv!N34)</f>
        <v>0</v>
      </c>
      <c r="O34" s="77">
        <f>SUM(DISPUTESDURN_IndOS_Adv:DISPUTESDURN_IndIS_NonAdv!O34)</f>
        <v>0</v>
      </c>
      <c r="P34" s="77">
        <f>SUM(DISPUTESDURN_IndOS_Adv:DISPUTESDURN_IndIS_NonAdv!P34)</f>
        <v>0</v>
      </c>
      <c r="Q34" s="77">
        <f>SUM(DISPUTESDURN_IndOS_Adv:DISPUTESDURN_IndIS_NonAdv!Q34)</f>
        <v>0</v>
      </c>
      <c r="R34" s="77">
        <f>SUM(DISPUTESDURN_IndOS_Adv:DISPUTESDURN_IndIS_NonAdv!R34)</f>
        <v>0</v>
      </c>
      <c r="S34" s="77">
        <f>SUM(DISPUTESDURN_IndOS_Adv:DISPUTESDURN_IndIS_NonAdv!S34)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SUM(DISPUTESDURN_IndOS_Adv:DISPUTESDURN_IndIS_NonAdv!F35)</f>
        <v>0</v>
      </c>
      <c r="G35" s="77">
        <f>SUM(DISPUTESDURN_IndOS_Adv:DISPUTESDURN_IndIS_NonAdv!G35)</f>
        <v>0</v>
      </c>
      <c r="H35" s="77">
        <f>SUM(DISPUTESDURN_IndOS_Adv:DISPUTESDURN_IndIS_NonAdv!H35)</f>
        <v>0</v>
      </c>
      <c r="I35" s="77">
        <f>SUM(DISPUTESDURN_IndOS_Adv:DISPUTESDURN_IndIS_NonAdv!I35)</f>
        <v>0</v>
      </c>
      <c r="J35" s="77">
        <f>SUM(DISPUTESDURN_IndOS_Adv:DISPUTESDURN_IndIS_NonAdv!J35)</f>
        <v>0</v>
      </c>
      <c r="K35" s="77">
        <f>SUM(DISPUTESDURN_IndOS_Adv:DISPUTESDURN_IndIS_NonAdv!K35)</f>
        <v>0</v>
      </c>
      <c r="L35" s="77">
        <f>SUM(DISPUTESDURN_IndOS_Adv:DISPUTESDURN_IndIS_NonAdv!L35)</f>
        <v>0</v>
      </c>
      <c r="M35" s="77">
        <f>SUM(DISPUTESDURN_IndOS_Adv:DISPUTESDURN_IndIS_NonAdv!M35)</f>
        <v>0</v>
      </c>
      <c r="N35" s="77">
        <f>SUM(DISPUTESDURN_IndOS_Adv:DISPUTESDURN_IndIS_NonAdv!N35)</f>
        <v>0</v>
      </c>
      <c r="O35" s="77">
        <f>SUM(DISPUTESDURN_IndOS_Adv:DISPUTESDURN_IndIS_NonAdv!O35)</f>
        <v>0</v>
      </c>
      <c r="P35" s="77">
        <f>SUM(DISPUTESDURN_IndOS_Adv:DISPUTESDURN_IndIS_NonAdv!P35)</f>
        <v>0</v>
      </c>
      <c r="Q35" s="77">
        <f>SUM(DISPUTESDURN_IndOS_Adv:DISPUTESDURN_IndIS_NonAdv!Q35)</f>
        <v>0</v>
      </c>
      <c r="R35" s="77">
        <f>SUM(DISPUTESDURN_IndOS_Adv:DISPUTESDURN_IndIS_NonAdv!R35)</f>
        <v>0</v>
      </c>
      <c r="S35" s="77">
        <f>SUM(DISPUTESDURN_IndOS_Adv:DISPUTESDURN_IndIS_NonAdv!S35)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SUM(DISPUTESDURN_IndOS_Adv:DISPUTESDURN_IndIS_NonAdv!F36)</f>
        <v>0</v>
      </c>
      <c r="G36" s="77">
        <f>SUM(DISPUTESDURN_IndOS_Adv:DISPUTESDURN_IndIS_NonAdv!G36)</f>
        <v>0</v>
      </c>
      <c r="H36" s="77">
        <f>SUM(DISPUTESDURN_IndOS_Adv:DISPUTESDURN_IndIS_NonAdv!H36)</f>
        <v>0</v>
      </c>
      <c r="I36" s="77">
        <f>SUM(DISPUTESDURN_IndOS_Adv:DISPUTESDURN_IndIS_NonAdv!I36)</f>
        <v>0</v>
      </c>
      <c r="J36" s="77">
        <f>SUM(DISPUTESDURN_IndOS_Adv:DISPUTESDURN_IndIS_NonAdv!J36)</f>
        <v>0</v>
      </c>
      <c r="K36" s="77">
        <f>SUM(DISPUTESDURN_IndOS_Adv:DISPUTESDURN_IndIS_NonAdv!K36)</f>
        <v>0</v>
      </c>
      <c r="L36" s="77">
        <f>SUM(DISPUTESDURN_IndOS_Adv:DISPUTESDURN_IndIS_NonAdv!L36)</f>
        <v>0</v>
      </c>
      <c r="M36" s="77">
        <f>SUM(DISPUTESDURN_IndOS_Adv:DISPUTESDURN_IndIS_NonAdv!M36)</f>
        <v>0</v>
      </c>
      <c r="N36" s="77">
        <f>SUM(DISPUTESDURN_IndOS_Adv:DISPUTESDURN_IndIS_NonAdv!N36)</f>
        <v>0</v>
      </c>
      <c r="O36" s="77">
        <f>SUM(DISPUTESDURN_IndOS_Adv:DISPUTESDURN_IndIS_NonAdv!O36)</f>
        <v>0</v>
      </c>
      <c r="P36" s="77">
        <f>SUM(DISPUTESDURN_IndOS_Adv:DISPUTESDURN_IndIS_NonAdv!P36)</f>
        <v>0</v>
      </c>
      <c r="Q36" s="77">
        <f>SUM(DISPUTESDURN_IndOS_Adv:DISPUTESDURN_IndIS_NonAdv!Q36)</f>
        <v>0</v>
      </c>
      <c r="R36" s="77">
        <f>SUM(DISPUTESDURN_IndOS_Adv:DISPUTESDURN_IndIS_NonAdv!R36)</f>
        <v>0</v>
      </c>
      <c r="S36" s="77">
        <f>SUM(DISPUTESDURN_IndOS_Adv:DISPUTESDURN_IndIS_NonAdv!S36)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SUM(DISPUTESDURN_IndOS_Adv:DISPUTESDURN_IndIS_NonAdv!F37)</f>
        <v>0</v>
      </c>
      <c r="G37" s="77">
        <f>SUM(DISPUTESDURN_IndOS_Adv:DISPUTESDURN_IndIS_NonAdv!G37)</f>
        <v>0</v>
      </c>
      <c r="H37" s="77">
        <f>SUM(DISPUTESDURN_IndOS_Adv:DISPUTESDURN_IndIS_NonAdv!H37)</f>
        <v>0</v>
      </c>
      <c r="I37" s="77">
        <f>SUM(DISPUTESDURN_IndOS_Adv:DISPUTESDURN_IndIS_NonAdv!I37)</f>
        <v>0</v>
      </c>
      <c r="J37" s="77">
        <f>SUM(DISPUTESDURN_IndOS_Adv:DISPUTESDURN_IndIS_NonAdv!J37)</f>
        <v>0</v>
      </c>
      <c r="K37" s="77">
        <f>SUM(DISPUTESDURN_IndOS_Adv:DISPUTESDURN_IndIS_NonAdv!K37)</f>
        <v>0</v>
      </c>
      <c r="L37" s="77">
        <f>SUM(DISPUTESDURN_IndOS_Adv:DISPUTESDURN_IndIS_NonAdv!L37)</f>
        <v>0</v>
      </c>
      <c r="M37" s="77">
        <f>SUM(DISPUTESDURN_IndOS_Adv:DISPUTESDURN_IndIS_NonAdv!M37)</f>
        <v>0</v>
      </c>
      <c r="N37" s="77">
        <f>SUM(DISPUTESDURN_IndOS_Adv:DISPUTESDURN_IndIS_NonAdv!N37)</f>
        <v>0</v>
      </c>
      <c r="O37" s="77">
        <f>SUM(DISPUTESDURN_IndOS_Adv:DISPUTESDURN_IndIS_NonAdv!O37)</f>
        <v>0</v>
      </c>
      <c r="P37" s="77">
        <f>SUM(DISPUTESDURN_IndOS_Adv:DISPUTESDURN_IndIS_NonAdv!P37)</f>
        <v>0</v>
      </c>
      <c r="Q37" s="77">
        <f>SUM(DISPUTESDURN_IndOS_Adv:DISPUTESDURN_IndIS_NonAdv!Q37)</f>
        <v>0</v>
      </c>
      <c r="R37" s="77">
        <f>SUM(DISPUTESDURN_IndOS_Adv:DISPUTESDURN_IndIS_NonAdv!R37)</f>
        <v>0</v>
      </c>
      <c r="S37" s="77">
        <f>SUM(DISPUTESDURN_IndOS_Adv:DISPUTESDURN_IndIS_NonAdv!S37)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SUM(DISPUTESDURN_IndOS_Adv:DISPUTESDURN_IndIS_NonAdv!F38)</f>
        <v>0</v>
      </c>
      <c r="G38" s="77">
        <f>SUM(DISPUTESDURN_IndOS_Adv:DISPUTESDURN_IndIS_NonAdv!G38)</f>
        <v>0</v>
      </c>
      <c r="H38" s="77">
        <f>SUM(DISPUTESDURN_IndOS_Adv:DISPUTESDURN_IndIS_NonAdv!H38)</f>
        <v>0</v>
      </c>
      <c r="I38" s="77">
        <f>SUM(DISPUTESDURN_IndOS_Adv:DISPUTESDURN_IndIS_NonAdv!I38)</f>
        <v>0</v>
      </c>
      <c r="J38" s="77">
        <f>SUM(DISPUTESDURN_IndOS_Adv:DISPUTESDURN_IndIS_NonAdv!J38)</f>
        <v>0</v>
      </c>
      <c r="K38" s="77">
        <f>SUM(DISPUTESDURN_IndOS_Adv:DISPUTESDURN_IndIS_NonAdv!K38)</f>
        <v>0</v>
      </c>
      <c r="L38" s="77">
        <f>SUM(DISPUTESDURN_IndOS_Adv:DISPUTESDURN_IndIS_NonAdv!L38)</f>
        <v>0</v>
      </c>
      <c r="M38" s="77">
        <f>SUM(DISPUTESDURN_IndOS_Adv:DISPUTESDURN_IndIS_NonAdv!M38)</f>
        <v>0</v>
      </c>
      <c r="N38" s="77">
        <f>SUM(DISPUTESDURN_IndOS_Adv:DISPUTESDURN_IndIS_NonAdv!N38)</f>
        <v>0</v>
      </c>
      <c r="O38" s="77">
        <f>SUM(DISPUTESDURN_IndOS_Adv:DISPUTESDURN_IndIS_NonAdv!O38)</f>
        <v>0</v>
      </c>
      <c r="P38" s="77">
        <f>SUM(DISPUTESDURN_IndOS_Adv:DISPUTESDURN_IndIS_NonAdv!P38)</f>
        <v>0</v>
      </c>
      <c r="Q38" s="77">
        <f>SUM(DISPUTESDURN_IndOS_Adv:DISPUTESDURN_IndIS_NonAdv!Q38)</f>
        <v>0</v>
      </c>
      <c r="R38" s="77">
        <f>SUM(DISPUTESDURN_IndOS_Adv:DISPUTESDURN_IndIS_NonAdv!R38)</f>
        <v>0</v>
      </c>
      <c r="S38" s="77">
        <f>SUM(DISPUTESDURN_IndOS_Adv:DISPUTESDURN_IndIS_NonAdv!S38)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SUM(DISPUTESDURN_IndOS_Adv:DISPUTESDURN_IndIS_NonAdv!F39)</f>
        <v>0</v>
      </c>
      <c r="G39" s="77">
        <f>SUM(DISPUTESDURN_IndOS_Adv:DISPUTESDURN_IndIS_NonAdv!G39)</f>
        <v>0</v>
      </c>
      <c r="H39" s="77">
        <f>SUM(DISPUTESDURN_IndOS_Adv:DISPUTESDURN_IndIS_NonAdv!H39)</f>
        <v>0</v>
      </c>
      <c r="I39" s="77">
        <f>SUM(DISPUTESDURN_IndOS_Adv:DISPUTESDURN_IndIS_NonAdv!I39)</f>
        <v>0</v>
      </c>
      <c r="J39" s="77">
        <f>SUM(DISPUTESDURN_IndOS_Adv:DISPUTESDURN_IndIS_NonAdv!J39)</f>
        <v>0</v>
      </c>
      <c r="K39" s="77">
        <f>SUM(DISPUTESDURN_IndOS_Adv:DISPUTESDURN_IndIS_NonAdv!K39)</f>
        <v>0</v>
      </c>
      <c r="L39" s="77">
        <f>SUM(DISPUTESDURN_IndOS_Adv:DISPUTESDURN_IndIS_NonAdv!L39)</f>
        <v>0</v>
      </c>
      <c r="M39" s="77">
        <f>SUM(DISPUTESDURN_IndOS_Adv:DISPUTESDURN_IndIS_NonAdv!M39)</f>
        <v>0</v>
      </c>
      <c r="N39" s="77">
        <f>SUM(DISPUTESDURN_IndOS_Adv:DISPUTESDURN_IndIS_NonAdv!N39)</f>
        <v>0</v>
      </c>
      <c r="O39" s="77">
        <f>SUM(DISPUTESDURN_IndOS_Adv:DISPUTESDURN_IndIS_NonAdv!O39)</f>
        <v>0</v>
      </c>
      <c r="P39" s="77">
        <f>SUM(DISPUTESDURN_IndOS_Adv:DISPUTESDURN_IndIS_NonAdv!P39)</f>
        <v>0</v>
      </c>
      <c r="Q39" s="77">
        <f>SUM(DISPUTESDURN_IndOS_Adv:DISPUTESDURN_IndIS_NonAdv!Q39)</f>
        <v>0</v>
      </c>
      <c r="R39" s="77">
        <f>SUM(DISPUTESDURN_IndOS_Adv:DISPUTESDURN_IndIS_NonAdv!R39)</f>
        <v>0</v>
      </c>
      <c r="S39" s="77">
        <f>SUM(DISPUTESDURN_IndOS_Adv:DISPUTESDURN_IndIS_NonAdv!S39)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SUM(DISPUTESDURN_IndOS_Adv:DISPUTESDURN_IndIS_NonAdv!F40)</f>
        <v>0</v>
      </c>
      <c r="G40" s="77">
        <f>SUM(DISPUTESDURN_IndOS_Adv:DISPUTESDURN_IndIS_NonAdv!G40)</f>
        <v>0</v>
      </c>
      <c r="H40" s="77">
        <f>SUM(DISPUTESDURN_IndOS_Adv:DISPUTESDURN_IndIS_NonAdv!H40)</f>
        <v>0</v>
      </c>
      <c r="I40" s="77">
        <f>SUM(DISPUTESDURN_IndOS_Adv:DISPUTESDURN_IndIS_NonAdv!I40)</f>
        <v>0</v>
      </c>
      <c r="J40" s="77">
        <f>SUM(DISPUTESDURN_IndOS_Adv:DISPUTESDURN_IndIS_NonAdv!J40)</f>
        <v>0</v>
      </c>
      <c r="K40" s="77">
        <f>SUM(DISPUTESDURN_IndOS_Adv:DISPUTESDURN_IndIS_NonAdv!K40)</f>
        <v>0</v>
      </c>
      <c r="L40" s="77">
        <f>SUM(DISPUTESDURN_IndOS_Adv:DISPUTESDURN_IndIS_NonAdv!L40)</f>
        <v>0</v>
      </c>
      <c r="M40" s="77">
        <f>SUM(DISPUTESDURN_IndOS_Adv:DISPUTESDURN_IndIS_NonAdv!M40)</f>
        <v>0</v>
      </c>
      <c r="N40" s="77">
        <f>SUM(DISPUTESDURN_IndOS_Adv:DISPUTESDURN_IndIS_NonAdv!N40)</f>
        <v>0</v>
      </c>
      <c r="O40" s="77">
        <f>SUM(DISPUTESDURN_IndOS_Adv:DISPUTESDURN_IndIS_NonAdv!O40)</f>
        <v>0</v>
      </c>
      <c r="P40" s="77">
        <f>SUM(DISPUTESDURN_IndOS_Adv:DISPUTESDURN_IndIS_NonAdv!P40)</f>
        <v>0</v>
      </c>
      <c r="Q40" s="77">
        <f>SUM(DISPUTESDURN_IndOS_Adv:DISPUTESDURN_IndIS_NonAdv!Q40)</f>
        <v>0</v>
      </c>
      <c r="R40" s="77">
        <f>SUM(DISPUTESDURN_IndOS_Adv:DISPUTESDURN_IndIS_NonAdv!R40)</f>
        <v>0</v>
      </c>
      <c r="S40" s="77">
        <f>SUM(DISPUTESDURN_IndOS_Adv:DISPUTESDURN_IndIS_NonAdv!S40)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SUM(DISPUTESDURN_IndOS_Adv:DISPUTESDURN_IndIS_NonAdv!F44)</f>
        <v>0</v>
      </c>
      <c r="G44" s="77">
        <f>SUM(DISPUTESDURN_IndOS_Adv:DISPUTESDURN_IndIS_NonAdv!G44)</f>
        <v>0</v>
      </c>
      <c r="H44" s="77">
        <f>SUM(DISPUTESDURN_IndOS_Adv:DISPUTESDURN_IndIS_NonAdv!H44)</f>
        <v>0</v>
      </c>
      <c r="I44" s="77">
        <f>SUM(DISPUTESDURN_IndOS_Adv:DISPUTESDURN_IndIS_NonAdv!I44)</f>
        <v>0</v>
      </c>
      <c r="J44" s="77">
        <f>SUM(DISPUTESDURN_IndOS_Adv:DISPUTESDURN_IndIS_NonAdv!J44)</f>
        <v>0</v>
      </c>
      <c r="K44" s="77">
        <f>SUM(DISPUTESDURN_IndOS_Adv:DISPUTESDURN_IndIS_NonAdv!K44)</f>
        <v>0</v>
      </c>
      <c r="L44" s="77">
        <f>SUM(DISPUTESDURN_IndOS_Adv:DISPUTESDURN_IndIS_NonAdv!L44)</f>
        <v>0</v>
      </c>
      <c r="M44" s="77">
        <f>SUM(DISPUTESDURN_IndOS_Adv:DISPUTESDURN_IndIS_NonAdv!M44)</f>
        <v>0</v>
      </c>
      <c r="N44" s="77">
        <f>SUM(DISPUTESDURN_IndOS_Adv:DISPUTESDURN_IndIS_NonAdv!N44)</f>
        <v>0</v>
      </c>
      <c r="O44" s="77">
        <f>SUM(DISPUTESDURN_IndOS_Adv:DISPUTESDURN_IndIS_NonAdv!O44)</f>
        <v>0</v>
      </c>
      <c r="P44" s="77">
        <f>SUM(DISPUTESDURN_IndOS_Adv:DISPUTESDURN_IndIS_NonAdv!P44)</f>
        <v>0</v>
      </c>
      <c r="Q44" s="77">
        <f>SUM(DISPUTESDURN_IndOS_Adv:DISPUTESDURN_IndIS_NonAdv!Q44)</f>
        <v>0</v>
      </c>
      <c r="R44" s="77">
        <f>SUM(DISPUTESDURN_IndOS_Adv:DISPUTESDURN_IndIS_NonAdv!R44)</f>
        <v>0</v>
      </c>
      <c r="S44" s="77">
        <f>SUM(DISPUTESDURN_IndOS_Adv:DISPUTESDURN_IndIS_NonAdv!S44)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SUM(DISPUTESDURN_IndOS_Adv:DISPUTESDURN_IndIS_NonAdv!F45)</f>
        <v>0</v>
      </c>
      <c r="G45" s="77">
        <f>SUM(DISPUTESDURN_IndOS_Adv:DISPUTESDURN_IndIS_NonAdv!G45)</f>
        <v>0</v>
      </c>
      <c r="H45" s="77">
        <f>SUM(DISPUTESDURN_IndOS_Adv:DISPUTESDURN_IndIS_NonAdv!H45)</f>
        <v>0</v>
      </c>
      <c r="I45" s="77">
        <f>SUM(DISPUTESDURN_IndOS_Adv:DISPUTESDURN_IndIS_NonAdv!I45)</f>
        <v>0</v>
      </c>
      <c r="J45" s="77">
        <f>SUM(DISPUTESDURN_IndOS_Adv:DISPUTESDURN_IndIS_NonAdv!J45)</f>
        <v>0</v>
      </c>
      <c r="K45" s="77">
        <f>SUM(DISPUTESDURN_IndOS_Adv:DISPUTESDURN_IndIS_NonAdv!K45)</f>
        <v>0</v>
      </c>
      <c r="L45" s="77">
        <f>SUM(DISPUTESDURN_IndOS_Adv:DISPUTESDURN_IndIS_NonAdv!L45)</f>
        <v>0</v>
      </c>
      <c r="M45" s="77">
        <f>SUM(DISPUTESDURN_IndOS_Adv:DISPUTESDURN_IndIS_NonAdv!M45)</f>
        <v>0</v>
      </c>
      <c r="N45" s="77">
        <f>SUM(DISPUTESDURN_IndOS_Adv:DISPUTESDURN_IndIS_NonAdv!N45)</f>
        <v>0</v>
      </c>
      <c r="O45" s="77">
        <f>SUM(DISPUTESDURN_IndOS_Adv:DISPUTESDURN_IndIS_NonAdv!O45)</f>
        <v>0</v>
      </c>
      <c r="P45" s="77">
        <f>SUM(DISPUTESDURN_IndOS_Adv:DISPUTESDURN_IndIS_NonAdv!P45)</f>
        <v>0</v>
      </c>
      <c r="Q45" s="77">
        <f>SUM(DISPUTESDURN_IndOS_Adv:DISPUTESDURN_IndIS_NonAdv!Q45)</f>
        <v>0</v>
      </c>
      <c r="R45" s="77">
        <f>SUM(DISPUTESDURN_IndOS_Adv:DISPUTESDURN_IndIS_NonAdv!R45)</f>
        <v>0</v>
      </c>
      <c r="S45" s="77">
        <f>SUM(DISPUTESDURN_IndOS_Adv:DISPUTESDURN_IndIS_NonAdv!S45)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SUM(DISPUTESDURN_IndOS_Adv:DISPUTESDURN_IndIS_NonAdv!F46)</f>
        <v>0</v>
      </c>
      <c r="G46" s="77">
        <f>SUM(DISPUTESDURN_IndOS_Adv:DISPUTESDURN_IndIS_NonAdv!G46)</f>
        <v>0</v>
      </c>
      <c r="H46" s="77">
        <f>SUM(DISPUTESDURN_IndOS_Adv:DISPUTESDURN_IndIS_NonAdv!H46)</f>
        <v>0</v>
      </c>
      <c r="I46" s="77">
        <f>SUM(DISPUTESDURN_IndOS_Adv:DISPUTESDURN_IndIS_NonAdv!I46)</f>
        <v>0</v>
      </c>
      <c r="J46" s="77">
        <f>SUM(DISPUTESDURN_IndOS_Adv:DISPUTESDURN_IndIS_NonAdv!J46)</f>
        <v>0</v>
      </c>
      <c r="K46" s="77">
        <f>SUM(DISPUTESDURN_IndOS_Adv:DISPUTESDURN_IndIS_NonAdv!K46)</f>
        <v>0</v>
      </c>
      <c r="L46" s="77">
        <f>SUM(DISPUTESDURN_IndOS_Adv:DISPUTESDURN_IndIS_NonAdv!L46)</f>
        <v>0</v>
      </c>
      <c r="M46" s="77">
        <f>SUM(DISPUTESDURN_IndOS_Adv:DISPUTESDURN_IndIS_NonAdv!M46)</f>
        <v>0</v>
      </c>
      <c r="N46" s="77">
        <f>SUM(DISPUTESDURN_IndOS_Adv:DISPUTESDURN_IndIS_NonAdv!N46)</f>
        <v>0</v>
      </c>
      <c r="O46" s="77">
        <f>SUM(DISPUTESDURN_IndOS_Adv:DISPUTESDURN_IndIS_NonAdv!O46)</f>
        <v>0</v>
      </c>
      <c r="P46" s="77">
        <f>SUM(DISPUTESDURN_IndOS_Adv:DISPUTESDURN_IndIS_NonAdv!P46)</f>
        <v>0</v>
      </c>
      <c r="Q46" s="77">
        <f>SUM(DISPUTESDURN_IndOS_Adv:DISPUTESDURN_IndIS_NonAdv!Q46)</f>
        <v>0</v>
      </c>
      <c r="R46" s="77">
        <f>SUM(DISPUTESDURN_IndOS_Adv:DISPUTESDURN_IndIS_NonAdv!R46)</f>
        <v>0</v>
      </c>
      <c r="S46" s="77">
        <f>SUM(DISPUTESDURN_IndOS_Adv:DISPUTESDURN_IndIS_NonAdv!S46)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SUM(DISPUTESDURN_IndOS_Adv:DISPUTESDURN_IndIS_NonAdv!F47)</f>
        <v>0</v>
      </c>
      <c r="G47" s="77">
        <f>SUM(DISPUTESDURN_IndOS_Adv:DISPUTESDURN_IndIS_NonAdv!G47)</f>
        <v>0</v>
      </c>
      <c r="H47" s="77">
        <f>SUM(DISPUTESDURN_IndOS_Adv:DISPUTESDURN_IndIS_NonAdv!H47)</f>
        <v>0</v>
      </c>
      <c r="I47" s="77">
        <f>SUM(DISPUTESDURN_IndOS_Adv:DISPUTESDURN_IndIS_NonAdv!I47)</f>
        <v>0</v>
      </c>
      <c r="J47" s="77">
        <f>SUM(DISPUTESDURN_IndOS_Adv:DISPUTESDURN_IndIS_NonAdv!J47)</f>
        <v>0</v>
      </c>
      <c r="K47" s="77">
        <f>SUM(DISPUTESDURN_IndOS_Adv:DISPUTESDURN_IndIS_NonAdv!K47)</f>
        <v>0</v>
      </c>
      <c r="L47" s="77">
        <f>SUM(DISPUTESDURN_IndOS_Adv:DISPUTESDURN_IndIS_NonAdv!L47)</f>
        <v>0</v>
      </c>
      <c r="M47" s="77">
        <f>SUM(DISPUTESDURN_IndOS_Adv:DISPUTESDURN_IndIS_NonAdv!M47)</f>
        <v>0</v>
      </c>
      <c r="N47" s="77">
        <f>SUM(DISPUTESDURN_IndOS_Adv:DISPUTESDURN_IndIS_NonAdv!N47)</f>
        <v>0</v>
      </c>
      <c r="O47" s="77">
        <f>SUM(DISPUTESDURN_IndOS_Adv:DISPUTESDURN_IndIS_NonAdv!O47)</f>
        <v>0</v>
      </c>
      <c r="P47" s="77">
        <f>SUM(DISPUTESDURN_IndOS_Adv:DISPUTESDURN_IndIS_NonAdv!P47)</f>
        <v>0</v>
      </c>
      <c r="Q47" s="77">
        <f>SUM(DISPUTESDURN_IndOS_Adv:DISPUTESDURN_IndIS_NonAdv!Q47)</f>
        <v>0</v>
      </c>
      <c r="R47" s="77">
        <f>SUM(DISPUTESDURN_IndOS_Adv:DISPUTESDURN_IndIS_NonAdv!R47)</f>
        <v>0</v>
      </c>
      <c r="S47" s="77">
        <f>SUM(DISPUTESDURN_IndOS_Adv:DISPUTESDURN_IndIS_NonAdv!S47)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SUM(DISPUTESDURN_IndOS_Adv:DISPUTESDURN_IndIS_NonAdv!F48)</f>
        <v>0</v>
      </c>
      <c r="G48" s="77">
        <f>SUM(DISPUTESDURN_IndOS_Adv:DISPUTESDURN_IndIS_NonAdv!G48)</f>
        <v>0</v>
      </c>
      <c r="H48" s="77">
        <f>SUM(DISPUTESDURN_IndOS_Adv:DISPUTESDURN_IndIS_NonAdv!H48)</f>
        <v>0</v>
      </c>
      <c r="I48" s="77">
        <f>SUM(DISPUTESDURN_IndOS_Adv:DISPUTESDURN_IndIS_NonAdv!I48)</f>
        <v>0</v>
      </c>
      <c r="J48" s="77">
        <f>SUM(DISPUTESDURN_IndOS_Adv:DISPUTESDURN_IndIS_NonAdv!J48)</f>
        <v>0</v>
      </c>
      <c r="K48" s="77">
        <f>SUM(DISPUTESDURN_IndOS_Adv:DISPUTESDURN_IndIS_NonAdv!K48)</f>
        <v>0</v>
      </c>
      <c r="L48" s="77">
        <f>SUM(DISPUTESDURN_IndOS_Adv:DISPUTESDURN_IndIS_NonAdv!L48)</f>
        <v>0</v>
      </c>
      <c r="M48" s="77">
        <f>SUM(DISPUTESDURN_IndOS_Adv:DISPUTESDURN_IndIS_NonAdv!M48)</f>
        <v>0</v>
      </c>
      <c r="N48" s="77">
        <f>SUM(DISPUTESDURN_IndOS_Adv:DISPUTESDURN_IndIS_NonAdv!N48)</f>
        <v>0</v>
      </c>
      <c r="O48" s="77">
        <f>SUM(DISPUTESDURN_IndOS_Adv:DISPUTESDURN_IndIS_NonAdv!O48)</f>
        <v>0</v>
      </c>
      <c r="P48" s="77">
        <f>SUM(DISPUTESDURN_IndOS_Adv:DISPUTESDURN_IndIS_NonAdv!P48)</f>
        <v>0</v>
      </c>
      <c r="Q48" s="77">
        <f>SUM(DISPUTESDURN_IndOS_Adv:DISPUTESDURN_IndIS_NonAdv!Q48)</f>
        <v>0</v>
      </c>
      <c r="R48" s="77">
        <f>SUM(DISPUTESDURN_IndOS_Adv:DISPUTESDURN_IndIS_NonAdv!R48)</f>
        <v>0</v>
      </c>
      <c r="S48" s="77">
        <f>SUM(DISPUTESDURN_IndOS_Adv:DISPUTESDURN_IndIS_NonAdv!S48)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SUM(DISPUTESDURN_IndOS_Adv:DISPUTESDURN_IndIS_NonAdv!F49)</f>
        <v>0</v>
      </c>
      <c r="G49" s="77">
        <f>SUM(DISPUTESDURN_IndOS_Adv:DISPUTESDURN_IndIS_NonAdv!G49)</f>
        <v>0</v>
      </c>
      <c r="H49" s="77">
        <f>SUM(DISPUTESDURN_IndOS_Adv:DISPUTESDURN_IndIS_NonAdv!H49)</f>
        <v>0</v>
      </c>
      <c r="I49" s="77">
        <f>SUM(DISPUTESDURN_IndOS_Adv:DISPUTESDURN_IndIS_NonAdv!I49)</f>
        <v>0</v>
      </c>
      <c r="J49" s="77">
        <f>SUM(DISPUTESDURN_IndOS_Adv:DISPUTESDURN_IndIS_NonAdv!J49)</f>
        <v>0</v>
      </c>
      <c r="K49" s="77">
        <f>SUM(DISPUTESDURN_IndOS_Adv:DISPUTESDURN_IndIS_NonAdv!K49)</f>
        <v>0</v>
      </c>
      <c r="L49" s="77">
        <f>SUM(DISPUTESDURN_IndOS_Adv:DISPUTESDURN_IndIS_NonAdv!L49)</f>
        <v>0</v>
      </c>
      <c r="M49" s="77">
        <f>SUM(DISPUTESDURN_IndOS_Adv:DISPUTESDURN_IndIS_NonAdv!M49)</f>
        <v>0</v>
      </c>
      <c r="N49" s="77">
        <f>SUM(DISPUTESDURN_IndOS_Adv:DISPUTESDURN_IndIS_NonAdv!N49)</f>
        <v>0</v>
      </c>
      <c r="O49" s="77">
        <f>SUM(DISPUTESDURN_IndOS_Adv:DISPUTESDURN_IndIS_NonAdv!O49)</f>
        <v>0</v>
      </c>
      <c r="P49" s="77">
        <f>SUM(DISPUTESDURN_IndOS_Adv:DISPUTESDURN_IndIS_NonAdv!P49)</f>
        <v>0</v>
      </c>
      <c r="Q49" s="77">
        <f>SUM(DISPUTESDURN_IndOS_Adv:DISPUTESDURN_IndIS_NonAdv!Q49)</f>
        <v>0</v>
      </c>
      <c r="R49" s="77">
        <f>SUM(DISPUTESDURN_IndOS_Adv:DISPUTESDURN_IndIS_NonAdv!R49)</f>
        <v>0</v>
      </c>
      <c r="S49" s="77">
        <f>SUM(DISPUTESDURN_IndOS_Adv:DISPUTESDURN_IndIS_NonAdv!S49)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SUM(DISPUTESDURN_IndOS_Adv:DISPUTESDURN_IndIS_NonAdv!F50)</f>
        <v>0</v>
      </c>
      <c r="G50" s="77">
        <f>SUM(DISPUTESDURN_IndOS_Adv:DISPUTESDURN_IndIS_NonAdv!G50)</f>
        <v>0</v>
      </c>
      <c r="H50" s="77">
        <f>SUM(DISPUTESDURN_IndOS_Adv:DISPUTESDURN_IndIS_NonAdv!H50)</f>
        <v>0</v>
      </c>
      <c r="I50" s="77">
        <f>SUM(DISPUTESDURN_IndOS_Adv:DISPUTESDURN_IndIS_NonAdv!I50)</f>
        <v>0</v>
      </c>
      <c r="J50" s="77">
        <f>SUM(DISPUTESDURN_IndOS_Adv:DISPUTESDURN_IndIS_NonAdv!J50)</f>
        <v>0</v>
      </c>
      <c r="K50" s="77">
        <f>SUM(DISPUTESDURN_IndOS_Adv:DISPUTESDURN_IndIS_NonAdv!K50)</f>
        <v>0</v>
      </c>
      <c r="L50" s="77">
        <f>SUM(DISPUTESDURN_IndOS_Adv:DISPUTESDURN_IndIS_NonAdv!L50)</f>
        <v>0</v>
      </c>
      <c r="M50" s="77">
        <f>SUM(DISPUTESDURN_IndOS_Adv:DISPUTESDURN_IndIS_NonAdv!M50)</f>
        <v>0</v>
      </c>
      <c r="N50" s="77">
        <f>SUM(DISPUTESDURN_IndOS_Adv:DISPUTESDURN_IndIS_NonAdv!N50)</f>
        <v>0</v>
      </c>
      <c r="O50" s="77">
        <f>SUM(DISPUTESDURN_IndOS_Adv:DISPUTESDURN_IndIS_NonAdv!O50)</f>
        <v>0</v>
      </c>
      <c r="P50" s="77">
        <f>SUM(DISPUTESDURN_IndOS_Adv:DISPUTESDURN_IndIS_NonAdv!P50)</f>
        <v>0</v>
      </c>
      <c r="Q50" s="77">
        <f>SUM(DISPUTESDURN_IndOS_Adv:DISPUTESDURN_IndIS_NonAdv!Q50)</f>
        <v>0</v>
      </c>
      <c r="R50" s="77">
        <f>SUM(DISPUTESDURN_IndOS_Adv:DISPUTESDURN_IndIS_NonAdv!R50)</f>
        <v>0</v>
      </c>
      <c r="S50" s="77">
        <f>SUM(DISPUTESDURN_IndOS_Adv:DISPUTESDURN_IndIS_NonAdv!S50)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SUM(DISPUTESDURN_IndOS_Adv:DISPUTESDURN_IndIS_NonAdv!F51)</f>
        <v>0</v>
      </c>
      <c r="G51" s="77">
        <f>SUM(DISPUTESDURN_IndOS_Adv:DISPUTESDURN_IndIS_NonAdv!G51)</f>
        <v>0</v>
      </c>
      <c r="H51" s="77">
        <f>SUM(DISPUTESDURN_IndOS_Adv:DISPUTESDURN_IndIS_NonAdv!H51)</f>
        <v>0</v>
      </c>
      <c r="I51" s="77">
        <f>SUM(DISPUTESDURN_IndOS_Adv:DISPUTESDURN_IndIS_NonAdv!I51)</f>
        <v>0</v>
      </c>
      <c r="J51" s="77">
        <f>SUM(DISPUTESDURN_IndOS_Adv:DISPUTESDURN_IndIS_NonAdv!J51)</f>
        <v>0</v>
      </c>
      <c r="K51" s="77">
        <f>SUM(DISPUTESDURN_IndOS_Adv:DISPUTESDURN_IndIS_NonAdv!K51)</f>
        <v>0</v>
      </c>
      <c r="L51" s="77">
        <f>SUM(DISPUTESDURN_IndOS_Adv:DISPUTESDURN_IndIS_NonAdv!L51)</f>
        <v>0</v>
      </c>
      <c r="M51" s="77">
        <f>SUM(DISPUTESDURN_IndOS_Adv:DISPUTESDURN_IndIS_NonAdv!M51)</f>
        <v>0</v>
      </c>
      <c r="N51" s="77">
        <f>SUM(DISPUTESDURN_IndOS_Adv:DISPUTESDURN_IndIS_NonAdv!N51)</f>
        <v>0</v>
      </c>
      <c r="O51" s="77">
        <f>SUM(DISPUTESDURN_IndOS_Adv:DISPUTESDURN_IndIS_NonAdv!O51)</f>
        <v>0</v>
      </c>
      <c r="P51" s="77">
        <f>SUM(DISPUTESDURN_IndOS_Adv:DISPUTESDURN_IndIS_NonAdv!P51)</f>
        <v>0</v>
      </c>
      <c r="Q51" s="77">
        <f>SUM(DISPUTESDURN_IndOS_Adv:DISPUTESDURN_IndIS_NonAdv!Q51)</f>
        <v>0</v>
      </c>
      <c r="R51" s="77">
        <f>SUM(DISPUTESDURN_IndOS_Adv:DISPUTESDURN_IndIS_NonAdv!R51)</f>
        <v>0</v>
      </c>
      <c r="S51" s="77">
        <f>SUM(DISPUTESDURN_IndOS_Adv:DISPUTESDURN_IndIS_NonAdv!S51)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SUM(DISPUTESDURN_IndOS_Adv:DISPUTESDURN_IndIS_NonAdv!F54)</f>
        <v>0</v>
      </c>
      <c r="G54" s="77">
        <f>SUM(DISPUTESDURN_IndOS_Adv:DISPUTESDURN_IndIS_NonAdv!G54)</f>
        <v>0</v>
      </c>
      <c r="H54" s="77">
        <f>SUM(DISPUTESDURN_IndOS_Adv:DISPUTESDURN_IndIS_NonAdv!H54)</f>
        <v>0</v>
      </c>
      <c r="I54" s="77">
        <f>SUM(DISPUTESDURN_IndOS_Adv:DISPUTESDURN_IndIS_NonAdv!I54)</f>
        <v>0</v>
      </c>
      <c r="J54" s="77">
        <f>SUM(DISPUTESDURN_IndOS_Adv:DISPUTESDURN_IndIS_NonAdv!J54)</f>
        <v>0</v>
      </c>
      <c r="K54" s="77">
        <f>SUM(DISPUTESDURN_IndOS_Adv:DISPUTESDURN_IndIS_NonAdv!K54)</f>
        <v>0</v>
      </c>
      <c r="L54" s="77">
        <f>SUM(DISPUTESDURN_IndOS_Adv:DISPUTESDURN_IndIS_NonAdv!L54)</f>
        <v>0</v>
      </c>
      <c r="M54" s="77">
        <f>SUM(DISPUTESDURN_IndOS_Adv:DISPUTESDURN_IndIS_NonAdv!M54)</f>
        <v>0</v>
      </c>
      <c r="N54" s="77">
        <f>SUM(DISPUTESDURN_IndOS_Adv:DISPUTESDURN_IndIS_NonAdv!N54)</f>
        <v>0</v>
      </c>
      <c r="O54" s="77">
        <f>SUM(DISPUTESDURN_IndOS_Adv:DISPUTESDURN_IndIS_NonAdv!O54)</f>
        <v>0</v>
      </c>
      <c r="P54" s="77">
        <f>SUM(DISPUTESDURN_IndOS_Adv:DISPUTESDURN_IndIS_NonAdv!P54)</f>
        <v>0</v>
      </c>
      <c r="Q54" s="77">
        <f>SUM(DISPUTESDURN_IndOS_Adv:DISPUTESDURN_IndIS_NonAdv!Q54)</f>
        <v>0</v>
      </c>
      <c r="R54" s="77">
        <f>SUM(DISPUTESDURN_IndOS_Adv:DISPUTESDURN_IndIS_NonAdv!R54)</f>
        <v>0</v>
      </c>
      <c r="S54" s="77">
        <f>SUM(DISPUTESDURN_IndOS_Adv:DISPUTESDURN_IndIS_NonAdv!S54)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SUM(DISPUTESDURN_IndOS_Adv:DISPUTESDURN_IndIS_NonAdv!F55)</f>
        <v>0</v>
      </c>
      <c r="G55" s="77">
        <f>SUM(DISPUTESDURN_IndOS_Adv:DISPUTESDURN_IndIS_NonAdv!G55)</f>
        <v>0</v>
      </c>
      <c r="H55" s="77">
        <f>SUM(DISPUTESDURN_IndOS_Adv:DISPUTESDURN_IndIS_NonAdv!H55)</f>
        <v>0</v>
      </c>
      <c r="I55" s="77">
        <f>SUM(DISPUTESDURN_IndOS_Adv:DISPUTESDURN_IndIS_NonAdv!I55)</f>
        <v>0</v>
      </c>
      <c r="J55" s="77">
        <f>SUM(DISPUTESDURN_IndOS_Adv:DISPUTESDURN_IndIS_NonAdv!J55)</f>
        <v>0</v>
      </c>
      <c r="K55" s="77">
        <f>SUM(DISPUTESDURN_IndOS_Adv:DISPUTESDURN_IndIS_NonAdv!K55)</f>
        <v>0</v>
      </c>
      <c r="L55" s="77">
        <f>SUM(DISPUTESDURN_IndOS_Adv:DISPUTESDURN_IndIS_NonAdv!L55)</f>
        <v>0</v>
      </c>
      <c r="M55" s="77">
        <f>SUM(DISPUTESDURN_IndOS_Adv:DISPUTESDURN_IndIS_NonAdv!M55)</f>
        <v>0</v>
      </c>
      <c r="N55" s="77">
        <f>SUM(DISPUTESDURN_IndOS_Adv:DISPUTESDURN_IndIS_NonAdv!N55)</f>
        <v>0</v>
      </c>
      <c r="O55" s="77">
        <f>SUM(DISPUTESDURN_IndOS_Adv:DISPUTESDURN_IndIS_NonAdv!O55)</f>
        <v>0</v>
      </c>
      <c r="P55" s="77">
        <f>SUM(DISPUTESDURN_IndOS_Adv:DISPUTESDURN_IndIS_NonAdv!P55)</f>
        <v>0</v>
      </c>
      <c r="Q55" s="77">
        <f>SUM(DISPUTESDURN_IndOS_Adv:DISPUTESDURN_IndIS_NonAdv!Q55)</f>
        <v>0</v>
      </c>
      <c r="R55" s="77">
        <f>SUM(DISPUTESDURN_IndOS_Adv:DISPUTESDURN_IndIS_NonAdv!R55)</f>
        <v>0</v>
      </c>
      <c r="S55" s="77">
        <f>SUM(DISPUTESDURN_IndOS_Adv:DISPUTESDURN_IndIS_NonAdv!S55)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SUM(DISPUTESDURN_IndOS_Adv:DISPUTESDURN_IndIS_NonAdv!F56)</f>
        <v>0</v>
      </c>
      <c r="G56" s="77">
        <f>SUM(DISPUTESDURN_IndOS_Adv:DISPUTESDURN_IndIS_NonAdv!G56)</f>
        <v>0</v>
      </c>
      <c r="H56" s="77">
        <f>SUM(DISPUTESDURN_IndOS_Adv:DISPUTESDURN_IndIS_NonAdv!H56)</f>
        <v>0</v>
      </c>
      <c r="I56" s="77">
        <f>SUM(DISPUTESDURN_IndOS_Adv:DISPUTESDURN_IndIS_NonAdv!I56)</f>
        <v>0</v>
      </c>
      <c r="J56" s="77">
        <f>SUM(DISPUTESDURN_IndOS_Adv:DISPUTESDURN_IndIS_NonAdv!J56)</f>
        <v>0</v>
      </c>
      <c r="K56" s="77">
        <f>SUM(DISPUTESDURN_IndOS_Adv:DISPUTESDURN_IndIS_NonAdv!K56)</f>
        <v>0</v>
      </c>
      <c r="L56" s="77">
        <f>SUM(DISPUTESDURN_IndOS_Adv:DISPUTESDURN_IndIS_NonAdv!L56)</f>
        <v>0</v>
      </c>
      <c r="M56" s="77">
        <f>SUM(DISPUTESDURN_IndOS_Adv:DISPUTESDURN_IndIS_NonAdv!M56)</f>
        <v>0</v>
      </c>
      <c r="N56" s="77">
        <f>SUM(DISPUTESDURN_IndOS_Adv:DISPUTESDURN_IndIS_NonAdv!N56)</f>
        <v>0</v>
      </c>
      <c r="O56" s="77">
        <f>SUM(DISPUTESDURN_IndOS_Adv:DISPUTESDURN_IndIS_NonAdv!O56)</f>
        <v>0</v>
      </c>
      <c r="P56" s="77">
        <f>SUM(DISPUTESDURN_IndOS_Adv:DISPUTESDURN_IndIS_NonAdv!P56)</f>
        <v>0</v>
      </c>
      <c r="Q56" s="77">
        <f>SUM(DISPUTESDURN_IndOS_Adv:DISPUTESDURN_IndIS_NonAdv!Q56)</f>
        <v>0</v>
      </c>
      <c r="R56" s="77">
        <f>SUM(DISPUTESDURN_IndOS_Adv:DISPUTESDURN_IndIS_NonAdv!R56)</f>
        <v>0</v>
      </c>
      <c r="S56" s="77">
        <f>SUM(DISPUTESDURN_IndOS_Adv:DISPUTESDURN_IndIS_NonAdv!S56)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SUM(DISPUTESDURN_IndOS_Adv:DISPUTESDURN_IndIS_NonAdv!F57)</f>
        <v>0</v>
      </c>
      <c r="G57" s="77">
        <f>SUM(DISPUTESDURN_IndOS_Adv:DISPUTESDURN_IndIS_NonAdv!G57)</f>
        <v>0</v>
      </c>
      <c r="H57" s="77">
        <f>SUM(DISPUTESDURN_IndOS_Adv:DISPUTESDURN_IndIS_NonAdv!H57)</f>
        <v>0</v>
      </c>
      <c r="I57" s="77">
        <f>SUM(DISPUTESDURN_IndOS_Adv:DISPUTESDURN_IndIS_NonAdv!I57)</f>
        <v>0</v>
      </c>
      <c r="J57" s="77">
        <f>SUM(DISPUTESDURN_IndOS_Adv:DISPUTESDURN_IndIS_NonAdv!J57)</f>
        <v>0</v>
      </c>
      <c r="K57" s="77">
        <f>SUM(DISPUTESDURN_IndOS_Adv:DISPUTESDURN_IndIS_NonAdv!K57)</f>
        <v>0</v>
      </c>
      <c r="L57" s="77">
        <f>SUM(DISPUTESDURN_IndOS_Adv:DISPUTESDURN_IndIS_NonAdv!L57)</f>
        <v>0</v>
      </c>
      <c r="M57" s="77">
        <f>SUM(DISPUTESDURN_IndOS_Adv:DISPUTESDURN_IndIS_NonAdv!M57)</f>
        <v>0</v>
      </c>
      <c r="N57" s="77">
        <f>SUM(DISPUTESDURN_IndOS_Adv:DISPUTESDURN_IndIS_NonAdv!N57)</f>
        <v>0</v>
      </c>
      <c r="O57" s="77">
        <f>SUM(DISPUTESDURN_IndOS_Adv:DISPUTESDURN_IndIS_NonAdv!O57)</f>
        <v>0</v>
      </c>
      <c r="P57" s="77">
        <f>SUM(DISPUTESDURN_IndOS_Adv:DISPUTESDURN_IndIS_NonAdv!P57)</f>
        <v>0</v>
      </c>
      <c r="Q57" s="77">
        <f>SUM(DISPUTESDURN_IndOS_Adv:DISPUTESDURN_IndIS_NonAdv!Q57)</f>
        <v>0</v>
      </c>
      <c r="R57" s="77">
        <f>SUM(DISPUTESDURN_IndOS_Adv:DISPUTESDURN_IndIS_NonAdv!R57)</f>
        <v>0</v>
      </c>
      <c r="S57" s="77">
        <f>SUM(DISPUTESDURN_IndOS_Adv:DISPUTESDURN_IndIS_NonAdv!S57)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SUM(DISPUTESDURN_IndOS_Adv:DISPUTESDURN_IndIS_NonAdv!F58)</f>
        <v>0</v>
      </c>
      <c r="G58" s="77">
        <f>SUM(DISPUTESDURN_IndOS_Adv:DISPUTESDURN_IndIS_NonAdv!G58)</f>
        <v>0</v>
      </c>
      <c r="H58" s="77">
        <f>SUM(DISPUTESDURN_IndOS_Adv:DISPUTESDURN_IndIS_NonAdv!H58)</f>
        <v>0</v>
      </c>
      <c r="I58" s="77">
        <f>SUM(DISPUTESDURN_IndOS_Adv:DISPUTESDURN_IndIS_NonAdv!I58)</f>
        <v>0</v>
      </c>
      <c r="J58" s="77">
        <f>SUM(DISPUTESDURN_IndOS_Adv:DISPUTESDURN_IndIS_NonAdv!J58)</f>
        <v>0</v>
      </c>
      <c r="K58" s="77">
        <f>SUM(DISPUTESDURN_IndOS_Adv:DISPUTESDURN_IndIS_NonAdv!K58)</f>
        <v>0</v>
      </c>
      <c r="L58" s="77">
        <f>SUM(DISPUTESDURN_IndOS_Adv:DISPUTESDURN_IndIS_NonAdv!L58)</f>
        <v>0</v>
      </c>
      <c r="M58" s="77">
        <f>SUM(DISPUTESDURN_IndOS_Adv:DISPUTESDURN_IndIS_NonAdv!M58)</f>
        <v>0</v>
      </c>
      <c r="N58" s="77">
        <f>SUM(DISPUTESDURN_IndOS_Adv:DISPUTESDURN_IndIS_NonAdv!N58)</f>
        <v>0</v>
      </c>
      <c r="O58" s="77">
        <f>SUM(DISPUTESDURN_IndOS_Adv:DISPUTESDURN_IndIS_NonAdv!O58)</f>
        <v>0</v>
      </c>
      <c r="P58" s="77">
        <f>SUM(DISPUTESDURN_IndOS_Adv:DISPUTESDURN_IndIS_NonAdv!P58)</f>
        <v>0</v>
      </c>
      <c r="Q58" s="77">
        <f>SUM(DISPUTESDURN_IndOS_Adv:DISPUTESDURN_IndIS_NonAdv!Q58)</f>
        <v>0</v>
      </c>
      <c r="R58" s="77">
        <f>SUM(DISPUTESDURN_IndOS_Adv:DISPUTESDURN_IndIS_NonAdv!R58)</f>
        <v>0</v>
      </c>
      <c r="S58" s="77">
        <f>SUM(DISPUTESDURN_IndOS_Adv:DISPUTESDURN_IndIS_NonAdv!S58)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SUM(DISPUTESDURN_IndOS_Adv:DISPUTESDURN_IndIS_NonAdv!F59)</f>
        <v>0</v>
      </c>
      <c r="G59" s="77">
        <f>SUM(DISPUTESDURN_IndOS_Adv:DISPUTESDURN_IndIS_NonAdv!G59)</f>
        <v>0</v>
      </c>
      <c r="H59" s="77">
        <f>SUM(DISPUTESDURN_IndOS_Adv:DISPUTESDURN_IndIS_NonAdv!H59)</f>
        <v>0</v>
      </c>
      <c r="I59" s="77">
        <f>SUM(DISPUTESDURN_IndOS_Adv:DISPUTESDURN_IndIS_NonAdv!I59)</f>
        <v>0</v>
      </c>
      <c r="J59" s="77">
        <f>SUM(DISPUTESDURN_IndOS_Adv:DISPUTESDURN_IndIS_NonAdv!J59)</f>
        <v>0</v>
      </c>
      <c r="K59" s="77">
        <f>SUM(DISPUTESDURN_IndOS_Adv:DISPUTESDURN_IndIS_NonAdv!K59)</f>
        <v>0</v>
      </c>
      <c r="L59" s="77">
        <f>SUM(DISPUTESDURN_IndOS_Adv:DISPUTESDURN_IndIS_NonAdv!L59)</f>
        <v>0</v>
      </c>
      <c r="M59" s="77">
        <f>SUM(DISPUTESDURN_IndOS_Adv:DISPUTESDURN_IndIS_NonAdv!M59)</f>
        <v>0</v>
      </c>
      <c r="N59" s="77">
        <f>SUM(DISPUTESDURN_IndOS_Adv:DISPUTESDURN_IndIS_NonAdv!N59)</f>
        <v>0</v>
      </c>
      <c r="O59" s="77">
        <f>SUM(DISPUTESDURN_IndOS_Adv:DISPUTESDURN_IndIS_NonAdv!O59)</f>
        <v>0</v>
      </c>
      <c r="P59" s="77">
        <f>SUM(DISPUTESDURN_IndOS_Adv:DISPUTESDURN_IndIS_NonAdv!P59)</f>
        <v>0</v>
      </c>
      <c r="Q59" s="77">
        <f>SUM(DISPUTESDURN_IndOS_Adv:DISPUTESDURN_IndIS_NonAdv!Q59)</f>
        <v>0</v>
      </c>
      <c r="R59" s="77">
        <f>SUM(DISPUTESDURN_IndOS_Adv:DISPUTESDURN_IndIS_NonAdv!R59)</f>
        <v>0</v>
      </c>
      <c r="S59" s="77">
        <f>SUM(DISPUTESDURN_IndOS_Adv:DISPUTESDURN_IndIS_NonAdv!S59)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SUM(DISPUTESDURN_IndOS_Adv:DISPUTESDURN_IndIS_NonAdv!F60)</f>
        <v>0</v>
      </c>
      <c r="G60" s="77">
        <f>SUM(DISPUTESDURN_IndOS_Adv:DISPUTESDURN_IndIS_NonAdv!G60)</f>
        <v>0</v>
      </c>
      <c r="H60" s="77">
        <f>SUM(DISPUTESDURN_IndOS_Adv:DISPUTESDURN_IndIS_NonAdv!H60)</f>
        <v>0</v>
      </c>
      <c r="I60" s="77">
        <f>SUM(DISPUTESDURN_IndOS_Adv:DISPUTESDURN_IndIS_NonAdv!I60)</f>
        <v>0</v>
      </c>
      <c r="J60" s="77">
        <f>SUM(DISPUTESDURN_IndOS_Adv:DISPUTESDURN_IndIS_NonAdv!J60)</f>
        <v>0</v>
      </c>
      <c r="K60" s="77">
        <f>SUM(DISPUTESDURN_IndOS_Adv:DISPUTESDURN_IndIS_NonAdv!K60)</f>
        <v>0</v>
      </c>
      <c r="L60" s="77">
        <f>SUM(DISPUTESDURN_IndOS_Adv:DISPUTESDURN_IndIS_NonAdv!L60)</f>
        <v>0</v>
      </c>
      <c r="M60" s="77">
        <f>SUM(DISPUTESDURN_IndOS_Adv:DISPUTESDURN_IndIS_NonAdv!M60)</f>
        <v>0</v>
      </c>
      <c r="N60" s="77">
        <f>SUM(DISPUTESDURN_IndOS_Adv:DISPUTESDURN_IndIS_NonAdv!N60)</f>
        <v>0</v>
      </c>
      <c r="O60" s="77">
        <f>SUM(DISPUTESDURN_IndOS_Adv:DISPUTESDURN_IndIS_NonAdv!O60)</f>
        <v>0</v>
      </c>
      <c r="P60" s="77">
        <f>SUM(DISPUTESDURN_IndOS_Adv:DISPUTESDURN_IndIS_NonAdv!P60)</f>
        <v>0</v>
      </c>
      <c r="Q60" s="77">
        <f>SUM(DISPUTESDURN_IndOS_Adv:DISPUTESDURN_IndIS_NonAdv!Q60)</f>
        <v>0</v>
      </c>
      <c r="R60" s="77">
        <f>SUM(DISPUTESDURN_IndOS_Adv:DISPUTESDURN_IndIS_NonAdv!R60)</f>
        <v>0</v>
      </c>
      <c r="S60" s="77">
        <f>SUM(DISPUTESDURN_IndOS_Adv:DISPUTESDURN_IndIS_NonAdv!S60)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SUM(DISPUTESDURN_IndOS_Adv:DISPUTESDURN_IndIS_NonAdv!F61)</f>
        <v>0</v>
      </c>
      <c r="G61" s="77">
        <f>SUM(DISPUTESDURN_IndOS_Adv:DISPUTESDURN_IndIS_NonAdv!G61)</f>
        <v>0</v>
      </c>
      <c r="H61" s="77">
        <f>SUM(DISPUTESDURN_IndOS_Adv:DISPUTESDURN_IndIS_NonAdv!H61)</f>
        <v>0</v>
      </c>
      <c r="I61" s="77">
        <f>SUM(DISPUTESDURN_IndOS_Adv:DISPUTESDURN_IndIS_NonAdv!I61)</f>
        <v>0</v>
      </c>
      <c r="J61" s="77">
        <f>SUM(DISPUTESDURN_IndOS_Adv:DISPUTESDURN_IndIS_NonAdv!J61)</f>
        <v>0</v>
      </c>
      <c r="K61" s="77">
        <f>SUM(DISPUTESDURN_IndOS_Adv:DISPUTESDURN_IndIS_NonAdv!K61)</f>
        <v>0</v>
      </c>
      <c r="L61" s="77">
        <f>SUM(DISPUTESDURN_IndOS_Adv:DISPUTESDURN_IndIS_NonAdv!L61)</f>
        <v>0</v>
      </c>
      <c r="M61" s="77">
        <f>SUM(DISPUTESDURN_IndOS_Adv:DISPUTESDURN_IndIS_NonAdv!M61)</f>
        <v>0</v>
      </c>
      <c r="N61" s="77">
        <f>SUM(DISPUTESDURN_IndOS_Adv:DISPUTESDURN_IndIS_NonAdv!N61)</f>
        <v>0</v>
      </c>
      <c r="O61" s="77">
        <f>SUM(DISPUTESDURN_IndOS_Adv:DISPUTESDURN_IndIS_NonAdv!O61)</f>
        <v>0</v>
      </c>
      <c r="P61" s="77">
        <f>SUM(DISPUTESDURN_IndOS_Adv:DISPUTESDURN_IndIS_NonAdv!P61)</f>
        <v>0</v>
      </c>
      <c r="Q61" s="77">
        <f>SUM(DISPUTESDURN_IndOS_Adv:DISPUTESDURN_IndIS_NonAdv!Q61)</f>
        <v>0</v>
      </c>
      <c r="R61" s="77">
        <f>SUM(DISPUTESDURN_IndOS_Adv:DISPUTESDURN_IndIS_NonAdv!R61)</f>
        <v>0</v>
      </c>
      <c r="S61" s="77">
        <f>SUM(DISPUTESDURN_IndOS_Adv:DISPUTESDURN_IndIS_NonAdv!S61)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SUM(DISPUTESDURN_IndOS_Adv:DISPUTESDURN_IndIS_NonAdv!F64)</f>
        <v>0</v>
      </c>
      <c r="G64" s="77">
        <f>SUM(DISPUTESDURN_IndOS_Adv:DISPUTESDURN_IndIS_NonAdv!G64)</f>
        <v>0</v>
      </c>
      <c r="H64" s="77">
        <f>SUM(DISPUTESDURN_IndOS_Adv:DISPUTESDURN_IndIS_NonAdv!H64)</f>
        <v>0</v>
      </c>
      <c r="I64" s="77">
        <f>SUM(DISPUTESDURN_IndOS_Adv:DISPUTESDURN_IndIS_NonAdv!I64)</f>
        <v>0</v>
      </c>
      <c r="J64" s="77">
        <f>SUM(DISPUTESDURN_IndOS_Adv:DISPUTESDURN_IndIS_NonAdv!J64)</f>
        <v>0</v>
      </c>
      <c r="K64" s="77">
        <f>SUM(DISPUTESDURN_IndOS_Adv:DISPUTESDURN_IndIS_NonAdv!K64)</f>
        <v>0</v>
      </c>
      <c r="L64" s="77">
        <f>SUM(DISPUTESDURN_IndOS_Adv:DISPUTESDURN_IndIS_NonAdv!L64)</f>
        <v>0</v>
      </c>
      <c r="M64" s="77">
        <f>SUM(DISPUTESDURN_IndOS_Adv:DISPUTESDURN_IndIS_NonAdv!M64)</f>
        <v>0</v>
      </c>
      <c r="N64" s="77">
        <f>SUM(DISPUTESDURN_IndOS_Adv:DISPUTESDURN_IndIS_NonAdv!N64)</f>
        <v>0</v>
      </c>
      <c r="O64" s="77">
        <f>SUM(DISPUTESDURN_IndOS_Adv:DISPUTESDURN_IndIS_NonAdv!O64)</f>
        <v>0</v>
      </c>
      <c r="P64" s="77">
        <f>SUM(DISPUTESDURN_IndOS_Adv:DISPUTESDURN_IndIS_NonAdv!P64)</f>
        <v>0</v>
      </c>
      <c r="Q64" s="77">
        <f>SUM(DISPUTESDURN_IndOS_Adv:DISPUTESDURN_IndIS_NonAdv!Q64)</f>
        <v>0</v>
      </c>
      <c r="R64" s="77">
        <f>SUM(DISPUTESDURN_IndOS_Adv:DISPUTESDURN_IndIS_NonAdv!R64)</f>
        <v>0</v>
      </c>
      <c r="S64" s="77">
        <f>SUM(DISPUTESDURN_IndOS_Adv:DISPUTESDURN_IndIS_NonAdv!S64)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SUM(DISPUTESDURN_IndOS_Adv:DISPUTESDURN_IndIS_NonAdv!F65)</f>
        <v>0</v>
      </c>
      <c r="G65" s="77">
        <f>SUM(DISPUTESDURN_IndOS_Adv:DISPUTESDURN_IndIS_NonAdv!G65)</f>
        <v>0</v>
      </c>
      <c r="H65" s="77">
        <f>SUM(DISPUTESDURN_IndOS_Adv:DISPUTESDURN_IndIS_NonAdv!H65)</f>
        <v>0</v>
      </c>
      <c r="I65" s="77">
        <f>SUM(DISPUTESDURN_IndOS_Adv:DISPUTESDURN_IndIS_NonAdv!I65)</f>
        <v>0</v>
      </c>
      <c r="J65" s="77">
        <f>SUM(DISPUTESDURN_IndOS_Adv:DISPUTESDURN_IndIS_NonAdv!J65)</f>
        <v>0</v>
      </c>
      <c r="K65" s="77">
        <f>SUM(DISPUTESDURN_IndOS_Adv:DISPUTESDURN_IndIS_NonAdv!K65)</f>
        <v>0</v>
      </c>
      <c r="L65" s="77">
        <f>SUM(DISPUTESDURN_IndOS_Adv:DISPUTESDURN_IndIS_NonAdv!L65)</f>
        <v>0</v>
      </c>
      <c r="M65" s="77">
        <f>SUM(DISPUTESDURN_IndOS_Adv:DISPUTESDURN_IndIS_NonAdv!M65)</f>
        <v>0</v>
      </c>
      <c r="N65" s="77">
        <f>SUM(DISPUTESDURN_IndOS_Adv:DISPUTESDURN_IndIS_NonAdv!N65)</f>
        <v>0</v>
      </c>
      <c r="O65" s="77">
        <f>SUM(DISPUTESDURN_IndOS_Adv:DISPUTESDURN_IndIS_NonAdv!O65)</f>
        <v>0</v>
      </c>
      <c r="P65" s="77">
        <f>SUM(DISPUTESDURN_IndOS_Adv:DISPUTESDURN_IndIS_NonAdv!P65)</f>
        <v>0</v>
      </c>
      <c r="Q65" s="77">
        <f>SUM(DISPUTESDURN_IndOS_Adv:DISPUTESDURN_IndIS_NonAdv!Q65)</f>
        <v>0</v>
      </c>
      <c r="R65" s="77">
        <f>SUM(DISPUTESDURN_IndOS_Adv:DISPUTESDURN_IndIS_NonAdv!R65)</f>
        <v>0</v>
      </c>
      <c r="S65" s="77">
        <f>SUM(DISPUTESDURN_IndOS_Adv:DISPUTESDURN_IndIS_NonAdv!S65)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SUM(DISPUTESDURN_IndOS_Adv:DISPUTESDURN_IndIS_NonAdv!F66)</f>
        <v>0</v>
      </c>
      <c r="G66" s="77">
        <f>SUM(DISPUTESDURN_IndOS_Adv:DISPUTESDURN_IndIS_NonAdv!G66)</f>
        <v>0</v>
      </c>
      <c r="H66" s="77">
        <f>SUM(DISPUTESDURN_IndOS_Adv:DISPUTESDURN_IndIS_NonAdv!H66)</f>
        <v>0</v>
      </c>
      <c r="I66" s="77">
        <f>SUM(DISPUTESDURN_IndOS_Adv:DISPUTESDURN_IndIS_NonAdv!I66)</f>
        <v>0</v>
      </c>
      <c r="J66" s="77">
        <f>SUM(DISPUTESDURN_IndOS_Adv:DISPUTESDURN_IndIS_NonAdv!J66)</f>
        <v>0</v>
      </c>
      <c r="K66" s="77">
        <f>SUM(DISPUTESDURN_IndOS_Adv:DISPUTESDURN_IndIS_NonAdv!K66)</f>
        <v>0</v>
      </c>
      <c r="L66" s="77">
        <f>SUM(DISPUTESDURN_IndOS_Adv:DISPUTESDURN_IndIS_NonAdv!L66)</f>
        <v>0</v>
      </c>
      <c r="M66" s="77">
        <f>SUM(DISPUTESDURN_IndOS_Adv:DISPUTESDURN_IndIS_NonAdv!M66)</f>
        <v>0</v>
      </c>
      <c r="N66" s="77">
        <f>SUM(DISPUTESDURN_IndOS_Adv:DISPUTESDURN_IndIS_NonAdv!N66)</f>
        <v>0</v>
      </c>
      <c r="O66" s="77">
        <f>SUM(DISPUTESDURN_IndOS_Adv:DISPUTESDURN_IndIS_NonAdv!O66)</f>
        <v>0</v>
      </c>
      <c r="P66" s="77">
        <f>SUM(DISPUTESDURN_IndOS_Adv:DISPUTESDURN_IndIS_NonAdv!P66)</f>
        <v>0</v>
      </c>
      <c r="Q66" s="77">
        <f>SUM(DISPUTESDURN_IndOS_Adv:DISPUTESDURN_IndIS_NonAdv!Q66)</f>
        <v>0</v>
      </c>
      <c r="R66" s="77">
        <f>SUM(DISPUTESDURN_IndOS_Adv:DISPUTESDURN_IndIS_NonAdv!R66)</f>
        <v>0</v>
      </c>
      <c r="S66" s="77">
        <f>SUM(DISPUTESDURN_IndOS_Adv:DISPUTESDURN_IndIS_NonAdv!S66)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SUM(DISPUTESDURN_IndOS_Adv:DISPUTESDURN_IndIS_NonAdv!F67)</f>
        <v>0</v>
      </c>
      <c r="G67" s="77">
        <f>SUM(DISPUTESDURN_IndOS_Adv:DISPUTESDURN_IndIS_NonAdv!G67)</f>
        <v>0</v>
      </c>
      <c r="H67" s="77">
        <f>SUM(DISPUTESDURN_IndOS_Adv:DISPUTESDURN_IndIS_NonAdv!H67)</f>
        <v>0</v>
      </c>
      <c r="I67" s="77">
        <f>SUM(DISPUTESDURN_IndOS_Adv:DISPUTESDURN_IndIS_NonAdv!I67)</f>
        <v>0</v>
      </c>
      <c r="J67" s="77">
        <f>SUM(DISPUTESDURN_IndOS_Adv:DISPUTESDURN_IndIS_NonAdv!J67)</f>
        <v>0</v>
      </c>
      <c r="K67" s="77">
        <f>SUM(DISPUTESDURN_IndOS_Adv:DISPUTESDURN_IndIS_NonAdv!K67)</f>
        <v>0</v>
      </c>
      <c r="L67" s="77">
        <f>SUM(DISPUTESDURN_IndOS_Adv:DISPUTESDURN_IndIS_NonAdv!L67)</f>
        <v>0</v>
      </c>
      <c r="M67" s="77">
        <f>SUM(DISPUTESDURN_IndOS_Adv:DISPUTESDURN_IndIS_NonAdv!M67)</f>
        <v>0</v>
      </c>
      <c r="N67" s="77">
        <f>SUM(DISPUTESDURN_IndOS_Adv:DISPUTESDURN_IndIS_NonAdv!N67)</f>
        <v>0</v>
      </c>
      <c r="O67" s="77">
        <f>SUM(DISPUTESDURN_IndOS_Adv:DISPUTESDURN_IndIS_NonAdv!O67)</f>
        <v>0</v>
      </c>
      <c r="P67" s="77">
        <f>SUM(DISPUTESDURN_IndOS_Adv:DISPUTESDURN_IndIS_NonAdv!P67)</f>
        <v>0</v>
      </c>
      <c r="Q67" s="77">
        <f>SUM(DISPUTESDURN_IndOS_Adv:DISPUTESDURN_IndIS_NonAdv!Q67)</f>
        <v>0</v>
      </c>
      <c r="R67" s="77">
        <f>SUM(DISPUTESDURN_IndOS_Adv:DISPUTESDURN_IndIS_NonAdv!R67)</f>
        <v>0</v>
      </c>
      <c r="S67" s="77">
        <f>SUM(DISPUTESDURN_IndOS_Adv:DISPUTESDURN_IndIS_NonAdv!S67)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SUM(DISPUTESDURN_IndOS_Adv:DISPUTESDURN_IndIS_NonAdv!F68)</f>
        <v>0</v>
      </c>
      <c r="G68" s="77">
        <f>SUM(DISPUTESDURN_IndOS_Adv:DISPUTESDURN_IndIS_NonAdv!G68)</f>
        <v>0</v>
      </c>
      <c r="H68" s="77">
        <f>SUM(DISPUTESDURN_IndOS_Adv:DISPUTESDURN_IndIS_NonAdv!H68)</f>
        <v>0</v>
      </c>
      <c r="I68" s="77">
        <f>SUM(DISPUTESDURN_IndOS_Adv:DISPUTESDURN_IndIS_NonAdv!I68)</f>
        <v>0</v>
      </c>
      <c r="J68" s="77">
        <f>SUM(DISPUTESDURN_IndOS_Adv:DISPUTESDURN_IndIS_NonAdv!J68)</f>
        <v>0</v>
      </c>
      <c r="K68" s="77">
        <f>SUM(DISPUTESDURN_IndOS_Adv:DISPUTESDURN_IndIS_NonAdv!K68)</f>
        <v>0</v>
      </c>
      <c r="L68" s="77">
        <f>SUM(DISPUTESDURN_IndOS_Adv:DISPUTESDURN_IndIS_NonAdv!L68)</f>
        <v>0</v>
      </c>
      <c r="M68" s="77">
        <f>SUM(DISPUTESDURN_IndOS_Adv:DISPUTESDURN_IndIS_NonAdv!M68)</f>
        <v>0</v>
      </c>
      <c r="N68" s="77">
        <f>SUM(DISPUTESDURN_IndOS_Adv:DISPUTESDURN_IndIS_NonAdv!N68)</f>
        <v>0</v>
      </c>
      <c r="O68" s="77">
        <f>SUM(DISPUTESDURN_IndOS_Adv:DISPUTESDURN_IndIS_NonAdv!O68)</f>
        <v>0</v>
      </c>
      <c r="P68" s="77">
        <f>SUM(DISPUTESDURN_IndOS_Adv:DISPUTESDURN_IndIS_NonAdv!P68)</f>
        <v>0</v>
      </c>
      <c r="Q68" s="77">
        <f>SUM(DISPUTESDURN_IndOS_Adv:DISPUTESDURN_IndIS_NonAdv!Q68)</f>
        <v>0</v>
      </c>
      <c r="R68" s="77">
        <f>SUM(DISPUTESDURN_IndOS_Adv:DISPUTESDURN_IndIS_NonAdv!R68)</f>
        <v>0</v>
      </c>
      <c r="S68" s="77">
        <f>SUM(DISPUTESDURN_IndOS_Adv:DISPUTESDURN_IndIS_NonAdv!S68)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SUM(DISPUTESDURN_IndOS_Adv:DISPUTESDURN_IndIS_NonAdv!F69)</f>
        <v>0</v>
      </c>
      <c r="G69" s="77">
        <f>SUM(DISPUTESDURN_IndOS_Adv:DISPUTESDURN_IndIS_NonAdv!G69)</f>
        <v>0</v>
      </c>
      <c r="H69" s="77">
        <f>SUM(DISPUTESDURN_IndOS_Adv:DISPUTESDURN_IndIS_NonAdv!H69)</f>
        <v>0</v>
      </c>
      <c r="I69" s="77">
        <f>SUM(DISPUTESDURN_IndOS_Adv:DISPUTESDURN_IndIS_NonAdv!I69)</f>
        <v>0</v>
      </c>
      <c r="J69" s="77">
        <f>SUM(DISPUTESDURN_IndOS_Adv:DISPUTESDURN_IndIS_NonAdv!J69)</f>
        <v>0</v>
      </c>
      <c r="K69" s="77">
        <f>SUM(DISPUTESDURN_IndOS_Adv:DISPUTESDURN_IndIS_NonAdv!K69)</f>
        <v>0</v>
      </c>
      <c r="L69" s="77">
        <f>SUM(DISPUTESDURN_IndOS_Adv:DISPUTESDURN_IndIS_NonAdv!L69)</f>
        <v>0</v>
      </c>
      <c r="M69" s="77">
        <f>SUM(DISPUTESDURN_IndOS_Adv:DISPUTESDURN_IndIS_NonAdv!M69)</f>
        <v>0</v>
      </c>
      <c r="N69" s="77">
        <f>SUM(DISPUTESDURN_IndOS_Adv:DISPUTESDURN_IndIS_NonAdv!N69)</f>
        <v>0</v>
      </c>
      <c r="O69" s="77">
        <f>SUM(DISPUTESDURN_IndOS_Adv:DISPUTESDURN_IndIS_NonAdv!O69)</f>
        <v>0</v>
      </c>
      <c r="P69" s="77">
        <f>SUM(DISPUTESDURN_IndOS_Adv:DISPUTESDURN_IndIS_NonAdv!P69)</f>
        <v>0</v>
      </c>
      <c r="Q69" s="77">
        <f>SUM(DISPUTESDURN_IndOS_Adv:DISPUTESDURN_IndIS_NonAdv!Q69)</f>
        <v>0</v>
      </c>
      <c r="R69" s="77">
        <f>SUM(DISPUTESDURN_IndOS_Adv:DISPUTESDURN_IndIS_NonAdv!R69)</f>
        <v>0</v>
      </c>
      <c r="S69" s="77">
        <f>SUM(DISPUTESDURN_IndOS_Adv:DISPUTESDURN_IndIS_NonAdv!S69)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SUM(DISPUTESDURN_IndOS_Adv:DISPUTESDURN_IndIS_NonAdv!F70)</f>
        <v>0</v>
      </c>
      <c r="G70" s="77">
        <f>SUM(DISPUTESDURN_IndOS_Adv:DISPUTESDURN_IndIS_NonAdv!G70)</f>
        <v>0</v>
      </c>
      <c r="H70" s="77">
        <f>SUM(DISPUTESDURN_IndOS_Adv:DISPUTESDURN_IndIS_NonAdv!H70)</f>
        <v>0</v>
      </c>
      <c r="I70" s="77">
        <f>SUM(DISPUTESDURN_IndOS_Adv:DISPUTESDURN_IndIS_NonAdv!I70)</f>
        <v>0</v>
      </c>
      <c r="J70" s="77">
        <f>SUM(DISPUTESDURN_IndOS_Adv:DISPUTESDURN_IndIS_NonAdv!J70)</f>
        <v>0</v>
      </c>
      <c r="K70" s="77">
        <f>SUM(DISPUTESDURN_IndOS_Adv:DISPUTESDURN_IndIS_NonAdv!K70)</f>
        <v>0</v>
      </c>
      <c r="L70" s="77">
        <f>SUM(DISPUTESDURN_IndOS_Adv:DISPUTESDURN_IndIS_NonAdv!L70)</f>
        <v>0</v>
      </c>
      <c r="M70" s="77">
        <f>SUM(DISPUTESDURN_IndOS_Adv:DISPUTESDURN_IndIS_NonAdv!M70)</f>
        <v>0</v>
      </c>
      <c r="N70" s="77">
        <f>SUM(DISPUTESDURN_IndOS_Adv:DISPUTESDURN_IndIS_NonAdv!N70)</f>
        <v>0</v>
      </c>
      <c r="O70" s="77">
        <f>SUM(DISPUTESDURN_IndOS_Adv:DISPUTESDURN_IndIS_NonAdv!O70)</f>
        <v>0</v>
      </c>
      <c r="P70" s="77">
        <f>SUM(DISPUTESDURN_IndOS_Adv:DISPUTESDURN_IndIS_NonAdv!P70)</f>
        <v>0</v>
      </c>
      <c r="Q70" s="77">
        <f>SUM(DISPUTESDURN_IndOS_Adv:DISPUTESDURN_IndIS_NonAdv!Q70)</f>
        <v>0</v>
      </c>
      <c r="R70" s="77">
        <f>SUM(DISPUTESDURN_IndOS_Adv:DISPUTESDURN_IndIS_NonAdv!R70)</f>
        <v>0</v>
      </c>
      <c r="S70" s="77">
        <f>SUM(DISPUTESDURN_IndOS_Adv:DISPUTESDURN_IndIS_NonAdv!S70)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SUM(DISPUTESDURN_IndOS_Adv:DISPUTESDURN_IndIS_NonAdv!F71)</f>
        <v>0</v>
      </c>
      <c r="G71" s="77">
        <f>SUM(DISPUTESDURN_IndOS_Adv:DISPUTESDURN_IndIS_NonAdv!G71)</f>
        <v>0</v>
      </c>
      <c r="H71" s="77">
        <f>SUM(DISPUTESDURN_IndOS_Adv:DISPUTESDURN_IndIS_NonAdv!H71)</f>
        <v>0</v>
      </c>
      <c r="I71" s="77">
        <f>SUM(DISPUTESDURN_IndOS_Adv:DISPUTESDURN_IndIS_NonAdv!I71)</f>
        <v>0</v>
      </c>
      <c r="J71" s="77">
        <f>SUM(DISPUTESDURN_IndOS_Adv:DISPUTESDURN_IndIS_NonAdv!J71)</f>
        <v>0</v>
      </c>
      <c r="K71" s="77">
        <f>SUM(DISPUTESDURN_IndOS_Adv:DISPUTESDURN_IndIS_NonAdv!K71)</f>
        <v>0</v>
      </c>
      <c r="L71" s="77">
        <f>SUM(DISPUTESDURN_IndOS_Adv:DISPUTESDURN_IndIS_NonAdv!L71)</f>
        <v>0</v>
      </c>
      <c r="M71" s="77">
        <f>SUM(DISPUTESDURN_IndOS_Adv:DISPUTESDURN_IndIS_NonAdv!M71)</f>
        <v>0</v>
      </c>
      <c r="N71" s="77">
        <f>SUM(DISPUTESDURN_IndOS_Adv:DISPUTESDURN_IndIS_NonAdv!N71)</f>
        <v>0</v>
      </c>
      <c r="O71" s="77">
        <f>SUM(DISPUTESDURN_IndOS_Adv:DISPUTESDURN_IndIS_NonAdv!O71)</f>
        <v>0</v>
      </c>
      <c r="P71" s="77">
        <f>SUM(DISPUTESDURN_IndOS_Adv:DISPUTESDURN_IndIS_NonAdv!P71)</f>
        <v>0</v>
      </c>
      <c r="Q71" s="77">
        <f>SUM(DISPUTESDURN_IndOS_Adv:DISPUTESDURN_IndIS_NonAdv!Q71)</f>
        <v>0</v>
      </c>
      <c r="R71" s="77">
        <f>SUM(DISPUTESDURN_IndOS_Adv:DISPUTESDURN_IndIS_NonAdv!R71)</f>
        <v>0</v>
      </c>
      <c r="S71" s="77">
        <f>SUM(DISPUTESDURN_IndOS_Adv:DISPUTESDURN_IndIS_NonAdv!S71)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55000000000000004">
      <c r="A78" s="93"/>
      <c r="D78" s="1" t="s">
        <v>417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55000000000000004">
      <c r="A79" s="93"/>
      <c r="D79" s="1" t="s">
        <v>223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55000000000000004">
      <c r="A80" s="93"/>
      <c r="D80" s="1" t="s">
        <v>224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55000000000000004">
      <c r="A81" s="93"/>
      <c r="D81" s="1" t="s">
        <v>225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55000000000000004">
      <c r="A82" s="93"/>
      <c r="D82" s="1" t="s">
        <v>226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55000000000000004">
      <c r="A86" s="93"/>
      <c r="D86" s="1" t="s">
        <v>416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55000000000000004">
      <c r="A87" s="93"/>
      <c r="D87" s="1" t="s">
        <v>417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55000000000000004">
      <c r="A88" s="93"/>
      <c r="D88" s="1" t="s">
        <v>223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55000000000000004">
      <c r="A89" s="93"/>
      <c r="D89" s="1" t="s">
        <v>224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55000000000000004">
      <c r="A90" s="93"/>
      <c r="D90" s="1" t="s">
        <v>225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55000000000000004">
      <c r="A91" s="93"/>
      <c r="D91" s="1" t="s">
        <v>226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55000000000000004">
      <c r="A95" s="93"/>
      <c r="D95" s="1" t="s">
        <v>416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55000000000000004">
      <c r="A96" s="93"/>
      <c r="D96" s="1" t="s">
        <v>417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55000000000000004">
      <c r="A97" s="93"/>
      <c r="D97" s="1" t="s">
        <v>223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55000000000000004">
      <c r="A98" s="93"/>
      <c r="D98" s="1" t="s">
        <v>224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55000000000000004">
      <c r="A99" s="93"/>
      <c r="D99" s="1" t="s">
        <v>225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55000000000000004">
      <c r="A100" s="93"/>
      <c r="D100" s="1" t="s">
        <v>226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55000000000000004">
      <c r="A106" s="93"/>
      <c r="D106" s="1" t="s">
        <v>417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55000000000000004">
      <c r="A107" s="93"/>
      <c r="D107" s="1" t="s">
        <v>223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55000000000000004">
      <c r="A108" s="93"/>
      <c r="D108" s="1" t="s">
        <v>224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55000000000000004">
      <c r="A109" s="93"/>
      <c r="D109" s="1" t="s">
        <v>225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55000000000000004">
      <c r="A110" s="93"/>
      <c r="D110" s="1" t="s">
        <v>226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55000000000000004">
      <c r="A115" s="93"/>
      <c r="D115" s="1" t="s">
        <v>417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55000000000000004">
      <c r="A116" s="93"/>
      <c r="D116" s="1" t="s">
        <v>223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55000000000000004">
      <c r="A117" s="93"/>
      <c r="D117" s="1" t="s">
        <v>224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55000000000000004">
      <c r="A118" s="93"/>
      <c r="D118" s="1" t="s">
        <v>225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55000000000000004">
      <c r="A119" s="93"/>
      <c r="D119" s="1" t="s">
        <v>226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55000000000000004">
      <c r="A124" s="93"/>
      <c r="D124" s="1" t="s">
        <v>417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55000000000000004">
      <c r="A125" s="93"/>
      <c r="D125" s="1" t="s">
        <v>223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55000000000000004">
      <c r="A126" s="93"/>
      <c r="D126" s="1" t="s">
        <v>224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55000000000000004">
      <c r="A127" s="93"/>
      <c r="D127" s="1" t="s">
        <v>225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55000000000000004">
      <c r="A128" s="93"/>
      <c r="D128" s="1" t="s">
        <v>226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55000000000000004">
      <c r="A133" s="93"/>
      <c r="D133" s="1" t="s">
        <v>416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55000000000000004">
      <c r="A134" s="93"/>
      <c r="D134" s="1" t="s">
        <v>417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55000000000000004">
      <c r="A135" s="93"/>
      <c r="D135" s="1" t="s">
        <v>223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55000000000000004">
      <c r="A136" s="93"/>
      <c r="D136" s="1" t="s">
        <v>224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55000000000000004">
      <c r="A137" s="93"/>
      <c r="D137" s="1" t="s">
        <v>225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55000000000000004">
      <c r="A138" s="93"/>
      <c r="D138" s="1" t="s">
        <v>226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55000000000000004">
      <c r="A142" s="93"/>
      <c r="D142" s="1" t="s">
        <v>416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55000000000000004">
      <c r="A143" s="93"/>
      <c r="D143" s="1" t="s">
        <v>417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55000000000000004">
      <c r="A144" s="93"/>
      <c r="D144" s="1" t="s">
        <v>223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55000000000000004">
      <c r="A145" s="93"/>
      <c r="D145" s="1" t="s">
        <v>224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55000000000000004">
      <c r="A146" s="93"/>
      <c r="D146" s="1" t="s">
        <v>225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55000000000000004">
      <c r="A147" s="93"/>
      <c r="D147" s="1" t="s">
        <v>226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55000000000000004">
      <c r="A151" s="93"/>
      <c r="D151" s="1" t="s">
        <v>416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55000000000000004">
      <c r="A152" s="93"/>
      <c r="D152" s="1" t="s">
        <v>417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55000000000000004">
      <c r="A153" s="93"/>
      <c r="D153" s="1" t="s">
        <v>223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55000000000000004">
      <c r="A154" s="93"/>
      <c r="D154" s="1" t="s">
        <v>224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55000000000000004">
      <c r="A155" s="93"/>
      <c r="D155" s="1" t="s">
        <v>225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55000000000000004">
      <c r="A156" s="93"/>
      <c r="D156" s="1" t="s">
        <v>226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55000000000000004">
      <c r="A160" s="93"/>
      <c r="D160" s="1" t="s">
        <v>424</v>
      </c>
      <c r="F160" s="177" t="e">
        <f t="shared" ref="F160:S160" ca="1" si="71">2*(F20+F30+F40)/(F20+F30+F40+F159)-1</f>
        <v>#DIV/0!</v>
      </c>
      <c r="G160" s="177" t="e">
        <f t="shared" ca="1" si="71"/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55000000000000004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Om8A224CwReY6N27UIfjv4lfOk6V8gM7FuRzl1aE0Cg=" saltValue="UMmqQRobcOvb+s1SnXZds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SUM(STATS_IndOS_Open_Adv:STATS_IndIS_Closed_NonAdv!A2)</f>
        <v>832</v>
      </c>
      <c r="B2" s="25"/>
      <c r="C2" s="13"/>
      <c r="D2" s="38" t="s">
        <v>143</v>
      </c>
      <c r="E2" s="38"/>
      <c r="F2" s="88" t="s">
        <v>163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STATS_Total_Ind</v>
      </c>
      <c r="B3" s="25"/>
      <c r="C3" s="13"/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69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0" t="s">
        <v>73</v>
      </c>
      <c r="L10" s="100" t="s">
        <v>73</v>
      </c>
      <c r="M10" s="100" t="s">
        <v>73</v>
      </c>
      <c r="N10" s="100" t="s">
        <v>73</v>
      </c>
      <c r="O10" s="100" t="s">
        <v>73</v>
      </c>
      <c r="P10" s="100" t="s">
        <v>73</v>
      </c>
      <c r="Q10" s="100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SUM(STATS_IndOS_Open_Adv:STATS_IndIS_Closed_NonAdv!F11)</f>
        <v>0</v>
      </c>
      <c r="G11" s="19">
        <f>SUM(STATS_IndOS_Open_Adv:STATS_IndIS_Closed_NonAdv!G11)</f>
        <v>0</v>
      </c>
      <c r="H11" s="19">
        <f>SUM(STATS_IndOS_Open_Adv:STATS_IndIS_Closed_NonAdv!H11)</f>
        <v>0</v>
      </c>
      <c r="I11" s="19">
        <f>SUM(STATS_IndOS_Open_Adv:STATS_IndIS_Closed_NonAdv!I11)</f>
        <v>0</v>
      </c>
      <c r="J11" s="19">
        <f>SUM(STATS_IndOS_Open_Adv:STATS_IndIS_Closed_NonAdv!J11)</f>
        <v>0</v>
      </c>
      <c r="K11" s="19">
        <f>SUM(STATS_IndOS_Open_Adv:STATS_IndIS_Closed_NonAdv!K11)</f>
        <v>0</v>
      </c>
      <c r="L11" s="19">
        <f>SUM(STATS_IndOS_Open_Adv:STATS_IndIS_Closed_NonAdv!L11)</f>
        <v>0</v>
      </c>
      <c r="M11" s="19">
        <f>SUM(STATS_IndOS_Open_Adv:STATS_IndIS_Closed_NonAdv!M11)</f>
        <v>0</v>
      </c>
      <c r="N11" s="19">
        <f>SUM(STATS_IndOS_Open_Adv:STATS_IndIS_Closed_NonAdv!N11)</f>
        <v>0</v>
      </c>
      <c r="O11" s="19">
        <f>SUM(STATS_IndOS_Open_Adv:STATS_IndIS_Closed_NonAdv!O11)</f>
        <v>0</v>
      </c>
      <c r="P11" s="19">
        <f>SUM(STATS_IndOS_Open_Adv:STATS_IndIS_Closed_NonAdv!P11)</f>
        <v>0</v>
      </c>
      <c r="Q11" s="19">
        <f>SUM(STATS_IndOS_Open_Adv:STATS_IndIS_Closed_NonAdv!Q11)</f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SUM(STATS_IndOS_Open_Adv:STATS_IndIS_Closed_NonAdv!F12)</f>
        <v>0</v>
      </c>
      <c r="G12" s="19">
        <f>SUM(STATS_IndOS_Open_Adv:STATS_IndIS_Closed_NonAdv!G12)</f>
        <v>0</v>
      </c>
      <c r="H12" s="19">
        <f>SUM(STATS_IndOS_Open_Adv:STATS_IndIS_Closed_NonAdv!H12)</f>
        <v>0</v>
      </c>
      <c r="I12" s="19">
        <f>SUM(STATS_IndOS_Open_Adv:STATS_IndIS_Closed_NonAdv!I12)</f>
        <v>0</v>
      </c>
      <c r="J12" s="19">
        <f>SUM(STATS_IndOS_Open_Adv:STATS_IndIS_Closed_NonAdv!J12)</f>
        <v>0</v>
      </c>
      <c r="K12" s="19">
        <f>SUM(STATS_IndOS_Open_Adv:STATS_IndIS_Closed_NonAdv!K12)</f>
        <v>0</v>
      </c>
      <c r="L12" s="19">
        <f>SUM(STATS_IndOS_Open_Adv:STATS_IndIS_Closed_NonAdv!L12)</f>
        <v>0</v>
      </c>
      <c r="M12" s="19">
        <f>SUM(STATS_IndOS_Open_Adv:STATS_IndIS_Closed_NonAdv!M12)</f>
        <v>0</v>
      </c>
      <c r="N12" s="19">
        <f>SUM(STATS_IndOS_Open_Adv:STATS_IndIS_Closed_NonAdv!N12)</f>
        <v>0</v>
      </c>
      <c r="O12" s="19">
        <f>SUM(STATS_IndOS_Open_Adv:STATS_IndIS_Closed_NonAdv!O12)</f>
        <v>0</v>
      </c>
      <c r="P12" s="19">
        <f>SUM(STATS_IndOS_Open_Adv:STATS_IndIS_Closed_NonAdv!P12)</f>
        <v>0</v>
      </c>
      <c r="Q12" s="19">
        <f>SUM(STATS_IndOS_Open_Adv:STATS_IndIS_Closed_NonAdv!Q12)</f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19">
        <f>SUM(STATS_IndOS_Open_Adv:STATS_IndIS_Closed_NonAdv!F13)</f>
        <v>0</v>
      </c>
      <c r="G13" s="19">
        <f>SUM(STATS_IndOS_Open_Adv:STATS_IndIS_Closed_NonAdv!G13)</f>
        <v>0</v>
      </c>
      <c r="H13" s="19">
        <f>SUM(STATS_IndOS_Open_Adv:STATS_IndIS_Closed_NonAdv!H13)</f>
        <v>0</v>
      </c>
      <c r="I13" s="19">
        <f>SUM(STATS_IndOS_Open_Adv:STATS_IndIS_Closed_NonAdv!I13)</f>
        <v>0</v>
      </c>
      <c r="J13" s="19">
        <f>SUM(STATS_IndOS_Open_Adv:STATS_IndIS_Closed_NonAdv!J13)</f>
        <v>0</v>
      </c>
      <c r="K13" s="19">
        <f>SUM(STATS_IndOS_Open_Adv:STATS_IndIS_Closed_NonAdv!K13)</f>
        <v>0</v>
      </c>
      <c r="L13" s="19">
        <f>SUM(STATS_IndOS_Open_Adv:STATS_IndIS_Closed_NonAdv!L13)</f>
        <v>0</v>
      </c>
      <c r="M13" s="19">
        <f>SUM(STATS_IndOS_Open_Adv:STATS_IndIS_Closed_NonAdv!M13)</f>
        <v>0</v>
      </c>
      <c r="N13" s="19">
        <f>SUM(STATS_IndOS_Open_Adv:STATS_IndIS_Closed_NonAdv!N13)</f>
        <v>0</v>
      </c>
      <c r="O13" s="19">
        <f>SUM(STATS_IndOS_Open_Adv:STATS_IndIS_Closed_NonAdv!O13)</f>
        <v>0</v>
      </c>
      <c r="P13" s="19">
        <f>SUM(STATS_IndOS_Open_Adv:STATS_IndIS_Closed_NonAdv!P13)</f>
        <v>0</v>
      </c>
      <c r="Q13" s="19">
        <f>SUM(STATS_IndOS_Open_Adv:STATS_IndIS_Closed_NonAdv!Q13)</f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SUM(STATS_IndOS_Open_Adv:STATS_IndIS_Closed_NonAdv!F14)</f>
        <v>0</v>
      </c>
      <c r="G14" s="19">
        <f>SUM(STATS_IndOS_Open_Adv:STATS_IndIS_Closed_NonAdv!G14)</f>
        <v>0</v>
      </c>
      <c r="H14" s="19">
        <f>SUM(STATS_IndOS_Open_Adv:STATS_IndIS_Closed_NonAdv!H14)</f>
        <v>0</v>
      </c>
      <c r="I14" s="19">
        <f>SUM(STATS_IndOS_Open_Adv:STATS_IndIS_Closed_NonAdv!I14)</f>
        <v>0</v>
      </c>
      <c r="J14" s="19">
        <f>SUM(STATS_IndOS_Open_Adv:STATS_IndIS_Closed_NonAdv!J14)</f>
        <v>0</v>
      </c>
      <c r="K14" s="19">
        <f>SUM(STATS_IndOS_Open_Adv:STATS_IndIS_Closed_NonAdv!K14)</f>
        <v>0</v>
      </c>
      <c r="L14" s="19">
        <f>SUM(STATS_IndOS_Open_Adv:STATS_IndIS_Closed_NonAdv!L14)</f>
        <v>0</v>
      </c>
      <c r="M14" s="19">
        <f>SUM(STATS_IndOS_Open_Adv:STATS_IndIS_Closed_NonAdv!M14)</f>
        <v>0</v>
      </c>
      <c r="N14" s="19">
        <f>SUM(STATS_IndOS_Open_Adv:STATS_IndIS_Closed_NonAdv!N14)</f>
        <v>0</v>
      </c>
      <c r="O14" s="19">
        <f>SUM(STATS_IndOS_Open_Adv:STATS_IndIS_Closed_NonAdv!O14)</f>
        <v>0</v>
      </c>
      <c r="P14" s="19">
        <f>SUM(STATS_IndOS_Open_Adv:STATS_IndIS_Closed_NonAdv!P14)</f>
        <v>0</v>
      </c>
      <c r="Q14" s="19">
        <f>SUM(STATS_IndOS_Open_Adv:STATS_IndIS_Closed_NonAdv!Q14)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SUM(STATS_IndOS_Open_Adv:STATS_IndIS_Closed_NonAdv!F15)</f>
        <v>0</v>
      </c>
      <c r="G15" s="19">
        <f>SUM(STATS_IndOS_Open_Adv:STATS_IndIS_Closed_NonAdv!G15)</f>
        <v>0</v>
      </c>
      <c r="H15" s="19">
        <f>SUM(STATS_IndOS_Open_Adv:STATS_IndIS_Closed_NonAdv!H15)</f>
        <v>0</v>
      </c>
      <c r="I15" s="19">
        <f>SUM(STATS_IndOS_Open_Adv:STATS_IndIS_Closed_NonAdv!I15)</f>
        <v>0</v>
      </c>
      <c r="J15" s="19">
        <f>SUM(STATS_IndOS_Open_Adv:STATS_IndIS_Closed_NonAdv!J15)</f>
        <v>0</v>
      </c>
      <c r="K15" s="19">
        <f>SUM(STATS_IndOS_Open_Adv:STATS_IndIS_Closed_NonAdv!K15)</f>
        <v>0</v>
      </c>
      <c r="L15" s="19">
        <f>SUM(STATS_IndOS_Open_Adv:STATS_IndIS_Closed_NonAdv!L15)</f>
        <v>0</v>
      </c>
      <c r="M15" s="19">
        <f>SUM(STATS_IndOS_Open_Adv:STATS_IndIS_Closed_NonAdv!M15)</f>
        <v>0</v>
      </c>
      <c r="N15" s="19">
        <f>SUM(STATS_IndOS_Open_Adv:STATS_IndIS_Closed_NonAdv!N15)</f>
        <v>0</v>
      </c>
      <c r="O15" s="19">
        <f>SUM(STATS_IndOS_Open_Adv:STATS_IndIS_Closed_NonAdv!O15)</f>
        <v>0</v>
      </c>
      <c r="P15" s="19">
        <f>SUM(STATS_IndOS_Open_Adv:STATS_IndIS_Closed_NonAdv!P15)</f>
        <v>0</v>
      </c>
      <c r="Q15" s="19">
        <f>SUM(STATS_IndOS_Open_Adv:STATS_IndIS_Closed_NonAdv!Q15)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SUM(STATS_IndOS_Open_Adv:STATS_IndIS_Closed_NonAdv!F18)</f>
        <v>0</v>
      </c>
      <c r="G18" s="19">
        <f>SUM(STATS_IndOS_Open_Adv:STATS_IndIS_Closed_NonAdv!G18)</f>
        <v>0</v>
      </c>
      <c r="H18" s="19">
        <f>SUM(STATS_IndOS_Open_Adv:STATS_IndIS_Closed_NonAdv!H18)</f>
        <v>0</v>
      </c>
      <c r="I18" s="19">
        <f>SUM(STATS_IndOS_Open_Adv:STATS_IndIS_Closed_NonAdv!I18)</f>
        <v>0</v>
      </c>
      <c r="J18" s="19">
        <f>SUM(STATS_IndOS_Open_Adv:STATS_IndIS_Closed_NonAdv!J18)</f>
        <v>0</v>
      </c>
      <c r="K18" s="19">
        <f>SUM(STATS_IndOS_Open_Adv:STATS_IndIS_Closed_NonAdv!K18)</f>
        <v>0</v>
      </c>
      <c r="L18" s="19">
        <f>SUM(STATS_IndOS_Open_Adv:STATS_IndIS_Closed_NonAdv!L18)</f>
        <v>0</v>
      </c>
      <c r="M18" s="19">
        <f>SUM(STATS_IndOS_Open_Adv:STATS_IndIS_Closed_NonAdv!M18)</f>
        <v>0</v>
      </c>
      <c r="N18" s="19">
        <f>SUM(STATS_IndOS_Open_Adv:STATS_IndIS_Closed_NonAdv!N18)</f>
        <v>0</v>
      </c>
      <c r="O18" s="19">
        <f>SUM(STATS_IndOS_Open_Adv:STATS_IndIS_Closed_NonAdv!O18)</f>
        <v>0</v>
      </c>
      <c r="P18" s="19">
        <f>SUM(STATS_IndOS_Open_Adv:STATS_IndIS_Closed_NonAdv!P18)</f>
        <v>0</v>
      </c>
      <c r="Q18" s="19">
        <f>SUM(STATS_IndOS_Open_Adv:STATS_IndIS_Closed_NonAdv!Q18)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SUM(STATS_IndOS_Open_Adv:STATS_IndIS_Closed_NonAdv!F19)</f>
        <v>0</v>
      </c>
      <c r="G19" s="19">
        <f>SUM(STATS_IndOS_Open_Adv:STATS_IndIS_Closed_NonAdv!G19)</f>
        <v>0</v>
      </c>
      <c r="H19" s="19">
        <f>SUM(STATS_IndOS_Open_Adv:STATS_IndIS_Closed_NonAdv!H19)</f>
        <v>0</v>
      </c>
      <c r="I19" s="19">
        <f>SUM(STATS_IndOS_Open_Adv:STATS_IndIS_Closed_NonAdv!I19)</f>
        <v>0</v>
      </c>
      <c r="J19" s="19">
        <f>SUM(STATS_IndOS_Open_Adv:STATS_IndIS_Closed_NonAdv!J19)</f>
        <v>0</v>
      </c>
      <c r="K19" s="19">
        <f>SUM(STATS_IndOS_Open_Adv:STATS_IndIS_Closed_NonAdv!K19)</f>
        <v>0</v>
      </c>
      <c r="L19" s="19">
        <f>SUM(STATS_IndOS_Open_Adv:STATS_IndIS_Closed_NonAdv!L19)</f>
        <v>0</v>
      </c>
      <c r="M19" s="19">
        <f>SUM(STATS_IndOS_Open_Adv:STATS_IndIS_Closed_NonAdv!M19)</f>
        <v>0</v>
      </c>
      <c r="N19" s="19">
        <f>SUM(STATS_IndOS_Open_Adv:STATS_IndIS_Closed_NonAdv!N19)</f>
        <v>0</v>
      </c>
      <c r="O19" s="19">
        <f>SUM(STATS_IndOS_Open_Adv:STATS_IndIS_Closed_NonAdv!O19)</f>
        <v>0</v>
      </c>
      <c r="P19" s="19">
        <f>SUM(STATS_IndOS_Open_Adv:STATS_IndIS_Closed_NonAdv!P19)</f>
        <v>0</v>
      </c>
      <c r="Q19" s="19">
        <f>SUM(STATS_IndOS_Open_Adv:STATS_IndIS_Closed_NonAdv!Q19)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SUM(STATS_IndOS_Open_Adv:STATS_IndIS_Closed_NonAdv!F20)</f>
        <v>0</v>
      </c>
      <c r="G20" s="19">
        <f>SUM(STATS_IndOS_Open_Adv:STATS_IndIS_Closed_NonAdv!G20)</f>
        <v>0</v>
      </c>
      <c r="H20" s="19">
        <f>SUM(STATS_IndOS_Open_Adv:STATS_IndIS_Closed_NonAdv!H20)</f>
        <v>0</v>
      </c>
      <c r="I20" s="19">
        <f>SUM(STATS_IndOS_Open_Adv:STATS_IndIS_Closed_NonAdv!I20)</f>
        <v>0</v>
      </c>
      <c r="J20" s="19">
        <f>SUM(STATS_IndOS_Open_Adv:STATS_IndIS_Closed_NonAdv!J20)</f>
        <v>0</v>
      </c>
      <c r="K20" s="19">
        <f>SUM(STATS_IndOS_Open_Adv:STATS_IndIS_Closed_NonAdv!K20)</f>
        <v>0</v>
      </c>
      <c r="L20" s="19">
        <f>SUM(STATS_IndOS_Open_Adv:STATS_IndIS_Closed_NonAdv!L20)</f>
        <v>0</v>
      </c>
      <c r="M20" s="19">
        <f>SUM(STATS_IndOS_Open_Adv:STATS_IndIS_Closed_NonAdv!M20)</f>
        <v>0</v>
      </c>
      <c r="N20" s="19">
        <f>SUM(STATS_IndOS_Open_Adv:STATS_IndIS_Closed_NonAdv!N20)</f>
        <v>0</v>
      </c>
      <c r="O20" s="19">
        <f>SUM(STATS_IndOS_Open_Adv:STATS_IndIS_Closed_NonAdv!O20)</f>
        <v>0</v>
      </c>
      <c r="P20" s="19">
        <f>SUM(STATS_IndOS_Open_Adv:STATS_IndIS_Closed_NonAdv!P20)</f>
        <v>0</v>
      </c>
      <c r="Q20" s="19">
        <f>SUM(STATS_IndOS_Open_Adv:STATS_IndIS_Closed_NonAdv!Q20)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SUM(STATS_IndOS_Open_Adv:STATS_IndIS_Closed_NonAdv!F21)</f>
        <v>0</v>
      </c>
      <c r="G21" s="19">
        <f>SUM(STATS_IndOS_Open_Adv:STATS_IndIS_Closed_NonAdv!G21)</f>
        <v>0</v>
      </c>
      <c r="H21" s="19">
        <f>SUM(STATS_IndOS_Open_Adv:STATS_IndIS_Closed_NonAdv!H21)</f>
        <v>0</v>
      </c>
      <c r="I21" s="19">
        <f>SUM(STATS_IndOS_Open_Adv:STATS_IndIS_Closed_NonAdv!I21)</f>
        <v>0</v>
      </c>
      <c r="J21" s="19">
        <f>SUM(STATS_IndOS_Open_Adv:STATS_IndIS_Closed_NonAdv!J21)</f>
        <v>0</v>
      </c>
      <c r="K21" s="19">
        <f>SUM(STATS_IndOS_Open_Adv:STATS_IndIS_Closed_NonAdv!K21)</f>
        <v>0</v>
      </c>
      <c r="L21" s="19">
        <f>SUM(STATS_IndOS_Open_Adv:STATS_IndIS_Closed_NonAdv!L21)</f>
        <v>0</v>
      </c>
      <c r="M21" s="19">
        <f>SUM(STATS_IndOS_Open_Adv:STATS_IndIS_Closed_NonAdv!M21)</f>
        <v>0</v>
      </c>
      <c r="N21" s="19">
        <f>SUM(STATS_IndOS_Open_Adv:STATS_IndIS_Closed_NonAdv!N21)</f>
        <v>0</v>
      </c>
      <c r="O21" s="19">
        <f>SUM(STATS_IndOS_Open_Adv:STATS_IndIS_Closed_NonAdv!O21)</f>
        <v>0</v>
      </c>
      <c r="P21" s="19">
        <f>SUM(STATS_IndOS_Open_Adv:STATS_IndIS_Closed_NonAdv!P21)</f>
        <v>0</v>
      </c>
      <c r="Q21" s="19">
        <f>SUM(STATS_IndOS_Open_Adv:STATS_IndIS_Closed_NonAdv!Q21)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SUM(STATS_IndOS_Open_Adv:STATS_IndIS_Closed_NonAdv!F22)</f>
        <v>0</v>
      </c>
      <c r="G22" s="19">
        <f>SUM(STATS_IndOS_Open_Adv:STATS_IndIS_Closed_NonAdv!G22)</f>
        <v>0</v>
      </c>
      <c r="H22" s="19">
        <f>SUM(STATS_IndOS_Open_Adv:STATS_IndIS_Closed_NonAdv!H22)</f>
        <v>0</v>
      </c>
      <c r="I22" s="19">
        <f>SUM(STATS_IndOS_Open_Adv:STATS_IndIS_Closed_NonAdv!I22)</f>
        <v>0</v>
      </c>
      <c r="J22" s="19">
        <f>SUM(STATS_IndOS_Open_Adv:STATS_IndIS_Closed_NonAdv!J22)</f>
        <v>0</v>
      </c>
      <c r="K22" s="19">
        <f>SUM(STATS_IndOS_Open_Adv:STATS_IndIS_Closed_NonAdv!K22)</f>
        <v>0</v>
      </c>
      <c r="L22" s="19">
        <f>SUM(STATS_IndOS_Open_Adv:STATS_IndIS_Closed_NonAdv!L22)</f>
        <v>0</v>
      </c>
      <c r="M22" s="19">
        <f>SUM(STATS_IndOS_Open_Adv:STATS_IndIS_Closed_NonAdv!M22)</f>
        <v>0</v>
      </c>
      <c r="N22" s="19">
        <f>SUM(STATS_IndOS_Open_Adv:STATS_IndIS_Closed_NonAdv!N22)</f>
        <v>0</v>
      </c>
      <c r="O22" s="19">
        <f>SUM(STATS_IndOS_Open_Adv:STATS_IndIS_Closed_NonAdv!O22)</f>
        <v>0</v>
      </c>
      <c r="P22" s="19">
        <f>SUM(STATS_IndOS_Open_Adv:STATS_IndIS_Closed_NonAdv!P22)</f>
        <v>0</v>
      </c>
      <c r="Q22" s="19">
        <f>SUM(STATS_IndOS_Open_Adv:STATS_IndIS_Closed_NonAdv!Q22)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SUM(STATS_IndOS_Open_Adv:STATS_IndIS_Closed_NonAdv!F25)</f>
        <v>0</v>
      </c>
      <c r="G25" s="19">
        <f>SUM(STATS_IndOS_Open_Adv:STATS_IndIS_Closed_NonAdv!G25)</f>
        <v>0</v>
      </c>
      <c r="H25" s="19">
        <f>SUM(STATS_IndOS_Open_Adv:STATS_IndIS_Closed_NonAdv!H25)</f>
        <v>0</v>
      </c>
      <c r="I25" s="19">
        <f>SUM(STATS_IndOS_Open_Adv:STATS_IndIS_Closed_NonAdv!I25)</f>
        <v>0</v>
      </c>
      <c r="J25" s="19">
        <f>SUM(STATS_IndOS_Open_Adv:STATS_IndIS_Closed_NonAdv!J25)</f>
        <v>0</v>
      </c>
      <c r="K25" s="19">
        <f>SUM(STATS_IndOS_Open_Adv:STATS_IndIS_Closed_NonAdv!K25)</f>
        <v>0</v>
      </c>
      <c r="L25" s="19">
        <f>SUM(STATS_IndOS_Open_Adv:STATS_IndIS_Closed_NonAdv!L25)</f>
        <v>0</v>
      </c>
      <c r="M25" s="19">
        <f>SUM(STATS_IndOS_Open_Adv:STATS_IndIS_Closed_NonAdv!M25)</f>
        <v>0</v>
      </c>
      <c r="N25" s="19">
        <f>SUM(STATS_IndOS_Open_Adv:STATS_IndIS_Closed_NonAdv!N25)</f>
        <v>0</v>
      </c>
      <c r="O25" s="19">
        <f>SUM(STATS_IndOS_Open_Adv:STATS_IndIS_Closed_NonAdv!O25)</f>
        <v>0</v>
      </c>
      <c r="P25" s="19">
        <f>SUM(STATS_IndOS_Open_Adv:STATS_IndIS_Closed_NonAdv!P25)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SUM(STATS_IndOS_Open_Adv:STATS_IndIS_Closed_NonAdv!F26)</f>
        <v>0</v>
      </c>
      <c r="G26" s="19">
        <f>SUM(STATS_IndOS_Open_Adv:STATS_IndIS_Closed_NonAdv!G26)</f>
        <v>0</v>
      </c>
      <c r="H26" s="19">
        <f>SUM(STATS_IndOS_Open_Adv:STATS_IndIS_Closed_NonAdv!H26)</f>
        <v>0</v>
      </c>
      <c r="I26" s="19">
        <f>SUM(STATS_IndOS_Open_Adv:STATS_IndIS_Closed_NonAdv!I26)</f>
        <v>0</v>
      </c>
      <c r="J26" s="19">
        <f>SUM(STATS_IndOS_Open_Adv:STATS_IndIS_Closed_NonAdv!J26)</f>
        <v>0</v>
      </c>
      <c r="K26" s="19">
        <f>SUM(STATS_IndOS_Open_Adv:STATS_IndIS_Closed_NonAdv!K26)</f>
        <v>0</v>
      </c>
      <c r="L26" s="19">
        <f>SUM(STATS_IndOS_Open_Adv:STATS_IndIS_Closed_NonAdv!L26)</f>
        <v>0</v>
      </c>
      <c r="M26" s="19">
        <f>SUM(STATS_IndOS_Open_Adv:STATS_IndIS_Closed_NonAdv!M26)</f>
        <v>0</v>
      </c>
      <c r="N26" s="19">
        <f>SUM(STATS_IndOS_Open_Adv:STATS_IndIS_Closed_NonAdv!N26)</f>
        <v>0</v>
      </c>
      <c r="O26" s="19">
        <f>SUM(STATS_IndOS_Open_Adv:STATS_IndIS_Closed_NonAdv!O26)</f>
        <v>0</v>
      </c>
      <c r="P26" s="19">
        <f>SUM(STATS_IndOS_Open_Adv:STATS_IndIS_Closed_NonAdv!P26)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SUM(STATS_IndOS_Open_Adv:STATS_IndIS_Closed_NonAdv!F27)</f>
        <v>0</v>
      </c>
      <c r="G27" s="19">
        <f>SUM(STATS_IndOS_Open_Adv:STATS_IndIS_Closed_NonAdv!G27)</f>
        <v>0</v>
      </c>
      <c r="H27" s="19">
        <f>SUM(STATS_IndOS_Open_Adv:STATS_IndIS_Closed_NonAdv!H27)</f>
        <v>0</v>
      </c>
      <c r="I27" s="19">
        <f>SUM(STATS_IndOS_Open_Adv:STATS_IndIS_Closed_NonAdv!I27)</f>
        <v>0</v>
      </c>
      <c r="J27" s="19">
        <f>SUM(STATS_IndOS_Open_Adv:STATS_IndIS_Closed_NonAdv!J27)</f>
        <v>0</v>
      </c>
      <c r="K27" s="19">
        <f>SUM(STATS_IndOS_Open_Adv:STATS_IndIS_Closed_NonAdv!K27)</f>
        <v>0</v>
      </c>
      <c r="L27" s="19">
        <f>SUM(STATS_IndOS_Open_Adv:STATS_IndIS_Closed_NonAdv!L27)</f>
        <v>0</v>
      </c>
      <c r="M27" s="19">
        <f>SUM(STATS_IndOS_Open_Adv:STATS_IndIS_Closed_NonAdv!M27)</f>
        <v>0</v>
      </c>
      <c r="N27" s="19">
        <f>SUM(STATS_IndOS_Open_Adv:STATS_IndIS_Closed_NonAdv!N27)</f>
        <v>0</v>
      </c>
      <c r="O27" s="19">
        <f>SUM(STATS_IndOS_Open_Adv:STATS_IndIS_Closed_NonAdv!O27)</f>
        <v>0</v>
      </c>
      <c r="P27" s="19">
        <f>SUM(STATS_IndOS_Open_Adv:STATS_IndIS_Closed_NonAdv!P27)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SUM(STATS_IndOS_Open_Adv:STATS_IndIS_Closed_NonAdv!F28)</f>
        <v>0</v>
      </c>
      <c r="G28" s="19">
        <f>SUM(STATS_IndOS_Open_Adv:STATS_IndIS_Closed_NonAdv!G28)</f>
        <v>0</v>
      </c>
      <c r="H28" s="19">
        <f>SUM(STATS_IndOS_Open_Adv:STATS_IndIS_Closed_NonAdv!H28)</f>
        <v>0</v>
      </c>
      <c r="I28" s="19">
        <f>SUM(STATS_IndOS_Open_Adv:STATS_IndIS_Closed_NonAdv!I28)</f>
        <v>0</v>
      </c>
      <c r="J28" s="19">
        <f>SUM(STATS_IndOS_Open_Adv:STATS_IndIS_Closed_NonAdv!J28)</f>
        <v>0</v>
      </c>
      <c r="K28" s="19">
        <f>SUM(STATS_IndOS_Open_Adv:STATS_IndIS_Closed_NonAdv!K28)</f>
        <v>0</v>
      </c>
      <c r="L28" s="19">
        <f>SUM(STATS_IndOS_Open_Adv:STATS_IndIS_Closed_NonAdv!L28)</f>
        <v>0</v>
      </c>
      <c r="M28" s="19">
        <f>SUM(STATS_IndOS_Open_Adv:STATS_IndIS_Closed_NonAdv!M28)</f>
        <v>0</v>
      </c>
      <c r="N28" s="19">
        <f>SUM(STATS_IndOS_Open_Adv:STATS_IndIS_Closed_NonAdv!N28)</f>
        <v>0</v>
      </c>
      <c r="O28" s="19">
        <f>SUM(STATS_IndOS_Open_Adv:STATS_IndIS_Closed_NonAdv!O28)</f>
        <v>0</v>
      </c>
      <c r="P28" s="19">
        <f>SUM(STATS_IndOS_Open_Adv:STATS_IndIS_Closed_NonAdv!P28)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SUM(STATS_IndOS_Open_Adv:STATS_IndIS_Closed_NonAdv!F29)</f>
        <v>0</v>
      </c>
      <c r="G29" s="19">
        <f>SUM(STATS_IndOS_Open_Adv:STATS_IndIS_Closed_NonAdv!G29)</f>
        <v>0</v>
      </c>
      <c r="H29" s="19">
        <f>SUM(STATS_IndOS_Open_Adv:STATS_IndIS_Closed_NonAdv!H29)</f>
        <v>0</v>
      </c>
      <c r="I29" s="19">
        <f>SUM(STATS_IndOS_Open_Adv:STATS_IndIS_Closed_NonAdv!I29)</f>
        <v>0</v>
      </c>
      <c r="J29" s="19">
        <f>SUM(STATS_IndOS_Open_Adv:STATS_IndIS_Closed_NonAdv!J29)</f>
        <v>0</v>
      </c>
      <c r="K29" s="19">
        <f>SUM(STATS_IndOS_Open_Adv:STATS_IndIS_Closed_NonAdv!K29)</f>
        <v>0</v>
      </c>
      <c r="L29" s="19">
        <f>SUM(STATS_IndOS_Open_Adv:STATS_IndIS_Closed_NonAdv!L29)</f>
        <v>0</v>
      </c>
      <c r="M29" s="19">
        <f>SUM(STATS_IndOS_Open_Adv:STATS_IndIS_Closed_NonAdv!M29)</f>
        <v>0</v>
      </c>
      <c r="N29" s="19">
        <f>SUM(STATS_IndOS_Open_Adv:STATS_IndIS_Closed_NonAdv!N29)</f>
        <v>0</v>
      </c>
      <c r="O29" s="19">
        <f>SUM(STATS_IndOS_Open_Adv:STATS_IndIS_Closed_NonAdv!O29)</f>
        <v>0</v>
      </c>
      <c r="P29" s="19">
        <f>SUM(STATS_IndOS_Open_Adv:STATS_IndIS_Closed_NonAdv!P29)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SUM(STATS_IndOS_Open_Adv:STATS_IndIS_Closed_NonAdv!F32)</f>
        <v>0</v>
      </c>
      <c r="G32" s="19">
        <f>SUM(STATS_IndOS_Open_Adv:STATS_IndIS_Closed_NonAdv!G32)</f>
        <v>0</v>
      </c>
      <c r="H32" s="19">
        <f>SUM(STATS_IndOS_Open_Adv:STATS_IndIS_Closed_NonAdv!H32)</f>
        <v>0</v>
      </c>
      <c r="I32" s="19">
        <f>SUM(STATS_IndOS_Open_Adv:STATS_IndIS_Closed_NonAdv!I32)</f>
        <v>0</v>
      </c>
      <c r="J32" s="19">
        <f>SUM(STATS_IndOS_Open_Adv:STATS_IndIS_Closed_NonAdv!J32)</f>
        <v>0</v>
      </c>
      <c r="K32" s="19">
        <f>SUM(STATS_IndOS_Open_Adv:STATS_IndIS_Closed_NonAdv!K32)</f>
        <v>0</v>
      </c>
      <c r="L32" s="19">
        <f>SUM(STATS_IndOS_Open_Adv:STATS_IndIS_Closed_NonAdv!L32)</f>
        <v>0</v>
      </c>
      <c r="M32" s="19">
        <f>SUM(STATS_IndOS_Open_Adv:STATS_IndIS_Closed_NonAdv!M32)</f>
        <v>0</v>
      </c>
      <c r="N32" s="19">
        <f>SUM(STATS_IndOS_Open_Adv:STATS_IndIS_Closed_NonAdv!N32)</f>
        <v>0</v>
      </c>
      <c r="O32" s="19">
        <f>SUM(STATS_IndOS_Open_Adv:STATS_IndIS_Closed_NonAdv!O32)</f>
        <v>0</v>
      </c>
      <c r="P32" s="19">
        <f>SUM(STATS_IndOS_Open_Adv:STATS_IndIS_Closed_NonAdv!P32)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SUM(STATS_IndOS_Open_Adv:STATS_IndIS_Closed_NonAdv!F33)</f>
        <v>0</v>
      </c>
      <c r="G33" s="19">
        <f>SUM(STATS_IndOS_Open_Adv:STATS_IndIS_Closed_NonAdv!G33)</f>
        <v>0</v>
      </c>
      <c r="H33" s="19">
        <f>SUM(STATS_IndOS_Open_Adv:STATS_IndIS_Closed_NonAdv!H33)</f>
        <v>0</v>
      </c>
      <c r="I33" s="19">
        <f>SUM(STATS_IndOS_Open_Adv:STATS_IndIS_Closed_NonAdv!I33)</f>
        <v>0</v>
      </c>
      <c r="J33" s="19">
        <f>SUM(STATS_IndOS_Open_Adv:STATS_IndIS_Closed_NonAdv!J33)</f>
        <v>0</v>
      </c>
      <c r="K33" s="19">
        <f>SUM(STATS_IndOS_Open_Adv:STATS_IndIS_Closed_NonAdv!K33)</f>
        <v>0</v>
      </c>
      <c r="L33" s="19">
        <f>SUM(STATS_IndOS_Open_Adv:STATS_IndIS_Closed_NonAdv!L33)</f>
        <v>0</v>
      </c>
      <c r="M33" s="19">
        <f>SUM(STATS_IndOS_Open_Adv:STATS_IndIS_Closed_NonAdv!M33)</f>
        <v>0</v>
      </c>
      <c r="N33" s="19">
        <f>SUM(STATS_IndOS_Open_Adv:STATS_IndIS_Closed_NonAdv!N33)</f>
        <v>0</v>
      </c>
      <c r="O33" s="19">
        <f>SUM(STATS_IndOS_Open_Adv:STATS_IndIS_Closed_NonAdv!O33)</f>
        <v>0</v>
      </c>
      <c r="P33" s="19">
        <f>SUM(STATS_IndOS_Open_Adv:STATS_IndIS_Closed_NonAdv!P33)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SUM(STATS_IndOS_Open_Adv:STATS_IndIS_Closed_NonAdv!F34)</f>
        <v>0</v>
      </c>
      <c r="G34" s="19">
        <f>SUM(STATS_IndOS_Open_Adv:STATS_IndIS_Closed_NonAdv!G34)</f>
        <v>0</v>
      </c>
      <c r="H34" s="19">
        <f>SUM(STATS_IndOS_Open_Adv:STATS_IndIS_Closed_NonAdv!H34)</f>
        <v>0</v>
      </c>
      <c r="I34" s="19">
        <f>SUM(STATS_IndOS_Open_Adv:STATS_IndIS_Closed_NonAdv!I34)</f>
        <v>0</v>
      </c>
      <c r="J34" s="19">
        <f>SUM(STATS_IndOS_Open_Adv:STATS_IndIS_Closed_NonAdv!J34)</f>
        <v>0</v>
      </c>
      <c r="K34" s="19">
        <f>SUM(STATS_IndOS_Open_Adv:STATS_IndIS_Closed_NonAdv!K34)</f>
        <v>0</v>
      </c>
      <c r="L34" s="19">
        <f>SUM(STATS_IndOS_Open_Adv:STATS_IndIS_Closed_NonAdv!L34)</f>
        <v>0</v>
      </c>
      <c r="M34" s="19">
        <f>SUM(STATS_IndOS_Open_Adv:STATS_IndIS_Closed_NonAdv!M34)</f>
        <v>0</v>
      </c>
      <c r="N34" s="19">
        <f>SUM(STATS_IndOS_Open_Adv:STATS_IndIS_Closed_NonAdv!N34)</f>
        <v>0</v>
      </c>
      <c r="O34" s="19">
        <f>SUM(STATS_IndOS_Open_Adv:STATS_IndIS_Closed_NonAdv!O34)</f>
        <v>0</v>
      </c>
      <c r="P34" s="19">
        <f>SUM(STATS_IndOS_Open_Adv:STATS_IndIS_Closed_NonAdv!P34)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SUM(STATS_IndOS_Open_Adv:STATS_IndIS_Closed_NonAdv!F35)</f>
        <v>0</v>
      </c>
      <c r="G35" s="19">
        <f>SUM(STATS_IndOS_Open_Adv:STATS_IndIS_Closed_NonAdv!G35)</f>
        <v>0</v>
      </c>
      <c r="H35" s="19">
        <f>SUM(STATS_IndOS_Open_Adv:STATS_IndIS_Closed_NonAdv!H35)</f>
        <v>0</v>
      </c>
      <c r="I35" s="19">
        <f>SUM(STATS_IndOS_Open_Adv:STATS_IndIS_Closed_NonAdv!I35)</f>
        <v>0</v>
      </c>
      <c r="J35" s="19">
        <f>SUM(STATS_IndOS_Open_Adv:STATS_IndIS_Closed_NonAdv!J35)</f>
        <v>0</v>
      </c>
      <c r="K35" s="19">
        <f>SUM(STATS_IndOS_Open_Adv:STATS_IndIS_Closed_NonAdv!K35)</f>
        <v>0</v>
      </c>
      <c r="L35" s="19">
        <f>SUM(STATS_IndOS_Open_Adv:STATS_IndIS_Closed_NonAdv!L35)</f>
        <v>0</v>
      </c>
      <c r="M35" s="19">
        <f>SUM(STATS_IndOS_Open_Adv:STATS_IndIS_Closed_NonAdv!M35)</f>
        <v>0</v>
      </c>
      <c r="N35" s="19">
        <f>SUM(STATS_IndOS_Open_Adv:STATS_IndIS_Closed_NonAdv!N35)</f>
        <v>0</v>
      </c>
      <c r="O35" s="19">
        <f>SUM(STATS_IndOS_Open_Adv:STATS_IndIS_Closed_NonAdv!O35)</f>
        <v>0</v>
      </c>
      <c r="P35" s="19">
        <f>SUM(STATS_IndOS_Open_Adv:STATS_IndIS_Closed_NonAdv!P35)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SUM(STATS_IndOS_Open_Adv:STATS_IndIS_Closed_NonAdv!F36)</f>
        <v>0</v>
      </c>
      <c r="G36" s="19">
        <f>SUM(STATS_IndOS_Open_Adv:STATS_IndIS_Closed_NonAdv!G36)</f>
        <v>0</v>
      </c>
      <c r="H36" s="19">
        <f>SUM(STATS_IndOS_Open_Adv:STATS_IndIS_Closed_NonAdv!H36)</f>
        <v>0</v>
      </c>
      <c r="I36" s="19">
        <f>SUM(STATS_IndOS_Open_Adv:STATS_IndIS_Closed_NonAdv!I36)</f>
        <v>0</v>
      </c>
      <c r="J36" s="19">
        <f>SUM(STATS_IndOS_Open_Adv:STATS_IndIS_Closed_NonAdv!J36)</f>
        <v>0</v>
      </c>
      <c r="K36" s="19">
        <f>SUM(STATS_IndOS_Open_Adv:STATS_IndIS_Closed_NonAdv!K36)</f>
        <v>0</v>
      </c>
      <c r="L36" s="19">
        <f>SUM(STATS_IndOS_Open_Adv:STATS_IndIS_Closed_NonAdv!L36)</f>
        <v>0</v>
      </c>
      <c r="M36" s="19">
        <f>SUM(STATS_IndOS_Open_Adv:STATS_IndIS_Closed_NonAdv!M36)</f>
        <v>0</v>
      </c>
      <c r="N36" s="19">
        <f>SUM(STATS_IndOS_Open_Adv:STATS_IndIS_Closed_NonAdv!N36)</f>
        <v>0</v>
      </c>
      <c r="O36" s="19">
        <f>SUM(STATS_IndOS_Open_Adv:STATS_IndIS_Closed_NonAdv!O36)</f>
        <v>0</v>
      </c>
      <c r="P36" s="19">
        <f>SUM(STATS_IndOS_Open_Adv:STATS_IndIS_Closed_NonAdv!P36)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48">F41/F40</f>
        <v>#DIV/0!</v>
      </c>
      <c r="G58" s="165" t="e">
        <f t="shared" si="48"/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si="48"/>
        <v>#DIV/0!</v>
      </c>
      <c r="L58" s="165" t="e">
        <f t="shared" ref="L58:M58" si="50">L41/L40</f>
        <v>#DIV/0!</v>
      </c>
      <c r="M58" s="165" t="e">
        <f t="shared" si="50"/>
        <v>#DIV/0!</v>
      </c>
      <c r="N58" s="165" t="e">
        <f t="shared" si="48"/>
        <v>#DIV/0!</v>
      </c>
      <c r="O58" s="165" t="e">
        <f t="shared" si="48"/>
        <v>#DIV/0!</v>
      </c>
      <c r="P58" s="165" t="e">
        <f t="shared" ref="P58" si="51">P41/P40</f>
        <v>#DIV/0!</v>
      </c>
      <c r="Q58" s="165" t="e">
        <f t="shared" si="48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52">G42/G40</f>
        <v>#DIV/0!</v>
      </c>
      <c r="H59" s="163" t="e">
        <f t="shared" si="52"/>
        <v>#DIV/0!</v>
      </c>
      <c r="I59" s="163" t="e">
        <f t="shared" si="52"/>
        <v>#DIV/0!</v>
      </c>
      <c r="J59" s="163" t="e">
        <f t="shared" si="52"/>
        <v>#DIV/0!</v>
      </c>
      <c r="K59" s="163" t="e">
        <f t="shared" si="52"/>
        <v>#DIV/0!</v>
      </c>
      <c r="L59" s="163" t="e">
        <f t="shared" si="52"/>
        <v>#DIV/0!</v>
      </c>
      <c r="M59" s="163" t="e">
        <f t="shared" si="52"/>
        <v>#DIV/0!</v>
      </c>
      <c r="N59" s="163" t="e">
        <f t="shared" si="52"/>
        <v>#DIV/0!</v>
      </c>
      <c r="O59" s="163" t="e">
        <f t="shared" si="52"/>
        <v>#DIV/0!</v>
      </c>
      <c r="P59" s="163" t="e">
        <f t="shared" si="52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53">G42/G41</f>
        <v>#DIV/0!</v>
      </c>
      <c r="H60" s="163" t="e">
        <f t="shared" si="53"/>
        <v>#DIV/0!</v>
      </c>
      <c r="I60" s="163" t="e">
        <f t="shared" si="53"/>
        <v>#DIV/0!</v>
      </c>
      <c r="J60" s="163" t="e">
        <f t="shared" si="53"/>
        <v>#DIV/0!</v>
      </c>
      <c r="K60" s="163" t="e">
        <f t="shared" si="53"/>
        <v>#DIV/0!</v>
      </c>
      <c r="L60" s="163" t="e">
        <f t="shared" si="53"/>
        <v>#DIV/0!</v>
      </c>
      <c r="M60" s="163" t="e">
        <f t="shared" si="53"/>
        <v>#DIV/0!</v>
      </c>
      <c r="N60" s="163" t="e">
        <f t="shared" si="53"/>
        <v>#DIV/0!</v>
      </c>
      <c r="O60" s="163" t="e">
        <f t="shared" si="53"/>
        <v>#DIV/0!</v>
      </c>
      <c r="P60" s="163" t="e">
        <f t="shared" si="53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54">G43/G40</f>
        <v>#DIV/0!</v>
      </c>
      <c r="H61" s="163" t="e">
        <f t="shared" si="54"/>
        <v>#DIV/0!</v>
      </c>
      <c r="I61" s="163" t="e">
        <f t="shared" si="54"/>
        <v>#DIV/0!</v>
      </c>
      <c r="J61" s="163" t="e">
        <f t="shared" si="54"/>
        <v>#DIV/0!</v>
      </c>
      <c r="K61" s="163" t="e">
        <f t="shared" si="54"/>
        <v>#DIV/0!</v>
      </c>
      <c r="L61" s="163" t="e">
        <f t="shared" si="54"/>
        <v>#DIV/0!</v>
      </c>
      <c r="M61" s="163" t="e">
        <f t="shared" si="54"/>
        <v>#DIV/0!</v>
      </c>
      <c r="N61" s="163" t="e">
        <f t="shared" si="54"/>
        <v>#DIV/0!</v>
      </c>
      <c r="O61" s="163" t="e">
        <f t="shared" si="54"/>
        <v>#DIV/0!</v>
      </c>
      <c r="P61" s="163" t="e">
        <f t="shared" si="54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55">G43/G41</f>
        <v>#DIV/0!</v>
      </c>
      <c r="H62" s="163" t="e">
        <f t="shared" si="55"/>
        <v>#DIV/0!</v>
      </c>
      <c r="I62" s="163" t="e">
        <f t="shared" si="55"/>
        <v>#DIV/0!</v>
      </c>
      <c r="J62" s="163" t="e">
        <f t="shared" si="55"/>
        <v>#DIV/0!</v>
      </c>
      <c r="K62" s="163" t="e">
        <f t="shared" si="55"/>
        <v>#DIV/0!</v>
      </c>
      <c r="L62" s="163" t="e">
        <f t="shared" si="55"/>
        <v>#DIV/0!</v>
      </c>
      <c r="M62" s="163" t="e">
        <f t="shared" si="55"/>
        <v>#DIV/0!</v>
      </c>
      <c r="N62" s="163" t="e">
        <f t="shared" si="55"/>
        <v>#DIV/0!</v>
      </c>
      <c r="O62" s="163" t="e">
        <f t="shared" si="55"/>
        <v>#DIV/0!</v>
      </c>
      <c r="P62" s="163" t="e">
        <f t="shared" si="55"/>
        <v>#DIV/0!</v>
      </c>
      <c r="Q62" s="162"/>
    </row>
    <row r="63" spans="4:17" x14ac:dyDescent="0.55000000000000004">
      <c r="D63" s="162" t="s">
        <v>437</v>
      </c>
      <c r="F63" s="184" t="e">
        <f t="shared" ref="F63" si="56">F42/F43*1000</f>
        <v>#DIV/0!</v>
      </c>
      <c r="G63" s="184" t="e">
        <f t="shared" ref="G63:O63" si="57">G42/G43*1000</f>
        <v>#DIV/0!</v>
      </c>
      <c r="H63" s="184" t="e">
        <f t="shared" si="57"/>
        <v>#DIV/0!</v>
      </c>
      <c r="I63" s="184" t="e">
        <f t="shared" ref="I63" si="58">I42/I43*1000</f>
        <v>#DIV/0!</v>
      </c>
      <c r="J63" s="184" t="e">
        <f t="shared" si="57"/>
        <v>#DIV/0!</v>
      </c>
      <c r="K63" s="184" t="e">
        <f t="shared" si="57"/>
        <v>#DIV/0!</v>
      </c>
      <c r="L63" s="184" t="e">
        <f t="shared" ref="L63:M63" si="59">L42/L43*1000</f>
        <v>#DIV/0!</v>
      </c>
      <c r="M63" s="184" t="e">
        <f t="shared" si="59"/>
        <v>#DIV/0!</v>
      </c>
      <c r="N63" s="184" t="e">
        <f t="shared" si="57"/>
        <v>#DIV/0!</v>
      </c>
      <c r="O63" s="184" t="e">
        <f t="shared" si="57"/>
        <v>#DIV/0!</v>
      </c>
      <c r="P63" s="184" t="e">
        <f t="shared" ref="P63" si="60">P42/P43*1000</f>
        <v>#DIV/0!</v>
      </c>
      <c r="Q63" s="162"/>
    </row>
  </sheetData>
  <sheetProtection algorithmName="SHA-256" hashValue="vo1Dm4H7hpfPx6kRTrQYHNHeYqlpVuVXUsNyYv03ff0=" saltValue="tQl8iGqfZ8YOmPEl8uRzgA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420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18"/>
      <c r="P13" s="18"/>
      <c r="Q13" s="18"/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18"/>
      <c r="P15" s="18"/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18"/>
      <c r="O16" s="18"/>
      <c r="P16" s="18"/>
      <c r="Q16" s="18"/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Q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>SUM(K13:K19)</f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ref="S20" si="4">SUM(S13:S19)</f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18"/>
      <c r="O23" s="18"/>
      <c r="P23" s="18"/>
      <c r="Q23" s="18"/>
      <c r="R23" s="279">
        <v>0</v>
      </c>
      <c r="S23" s="279">
        <v>0</v>
      </c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18"/>
      <c r="P26" s="18"/>
      <c r="Q26" s="18"/>
      <c r="R26" s="279">
        <v>0</v>
      </c>
      <c r="S26" s="279">
        <v>0</v>
      </c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18"/>
      <c r="P27" s="18"/>
      <c r="Q27" s="18"/>
      <c r="R27" s="279">
        <v>0</v>
      </c>
      <c r="S27" s="279">
        <v>0</v>
      </c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18"/>
      <c r="O28" s="18"/>
      <c r="P28" s="18"/>
      <c r="Q28" s="18"/>
      <c r="R28" s="279">
        <v>0</v>
      </c>
      <c r="S28" s="279">
        <v>0</v>
      </c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18"/>
      <c r="P33" s="18"/>
      <c r="Q33" s="18"/>
      <c r="R33" s="279">
        <v>0</v>
      </c>
      <c r="S33" s="279">
        <v>0</v>
      </c>
    </row>
    <row r="34" spans="1:19" x14ac:dyDescent="0.55000000000000004">
      <c r="A34" s="6" t="str">
        <f t="shared" ref="A34:B36" si="9">A33</f>
        <v>RDPD BY NUMBER</v>
      </c>
      <c r="B34" s="28" t="str">
        <f t="shared" si="9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18"/>
      <c r="P34" s="18"/>
      <c r="Q34" s="18"/>
      <c r="R34" s="279">
        <v>0</v>
      </c>
      <c r="S34" s="279">
        <v>0</v>
      </c>
    </row>
    <row r="35" spans="1:19" x14ac:dyDescent="0.55000000000000004">
      <c r="A35" s="6" t="str">
        <f t="shared" si="9"/>
        <v>RDPD BY NUMBER</v>
      </c>
      <c r="B35" s="28" t="str">
        <f t="shared" si="9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18"/>
      <c r="O35" s="18"/>
      <c r="P35" s="18"/>
      <c r="Q35" s="18"/>
      <c r="R35" s="279">
        <v>0</v>
      </c>
      <c r="S35" s="279">
        <v>0</v>
      </c>
    </row>
    <row r="36" spans="1:19" x14ac:dyDescent="0.55000000000000004">
      <c r="A36" s="6" t="str">
        <f t="shared" si="9"/>
        <v>RDPD BY NUMBER</v>
      </c>
      <c r="B36" s="28" t="str">
        <f t="shared" si="9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18"/>
      <c r="O36" s="18"/>
      <c r="P36" s="18"/>
      <c r="Q36" s="18"/>
      <c r="R36" s="279">
        <v>0</v>
      </c>
      <c r="S36" s="279">
        <v>0</v>
      </c>
    </row>
    <row r="37" spans="1:19" x14ac:dyDescent="0.55000000000000004">
      <c r="A37" s="6" t="str">
        <f t="shared" ref="A37:B40" si="10">A36</f>
        <v>RDPD BY NUMBER</v>
      </c>
      <c r="B37" s="28" t="str">
        <f t="shared" si="10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18"/>
      <c r="O37" s="18"/>
      <c r="P37" s="18"/>
      <c r="Q37" s="18"/>
      <c r="R37" s="279">
        <v>0</v>
      </c>
      <c r="S37" s="279">
        <v>0</v>
      </c>
    </row>
    <row r="38" spans="1:19" x14ac:dyDescent="0.55000000000000004">
      <c r="A38" s="6" t="str">
        <f t="shared" si="10"/>
        <v>RDPD BY NUMBER</v>
      </c>
      <c r="B38" s="28" t="str">
        <f t="shared" si="10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18"/>
      <c r="O38" s="18"/>
      <c r="P38" s="18"/>
      <c r="Q38" s="18"/>
      <c r="R38" s="279">
        <v>0</v>
      </c>
      <c r="S38" s="279">
        <v>0</v>
      </c>
    </row>
    <row r="39" spans="1:19" x14ac:dyDescent="0.55000000000000004">
      <c r="A39" s="6" t="str">
        <f t="shared" si="10"/>
        <v>RDPD BY NUMBER</v>
      </c>
      <c r="B39" s="28" t="str">
        <f t="shared" si="10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18"/>
      <c r="O39" s="18"/>
      <c r="P39" s="18"/>
      <c r="Q39" s="18"/>
      <c r="R39" s="279">
        <v>0</v>
      </c>
      <c r="S39" s="279">
        <v>0</v>
      </c>
    </row>
    <row r="40" spans="1:19" x14ac:dyDescent="0.55000000000000004">
      <c r="A40" s="6" t="str">
        <f t="shared" si="10"/>
        <v>RDPD BY NUMBER</v>
      </c>
      <c r="B40" s="28" t="str">
        <f t="shared" si="10"/>
        <v>LITIGATED</v>
      </c>
      <c r="C40" s="6" t="s">
        <v>26</v>
      </c>
      <c r="D40" s="44" t="s">
        <v>83</v>
      </c>
      <c r="E40" s="44"/>
      <c r="F40" s="77">
        <f t="shared" ref="F40:S40" si="11">SUM(F33:F39)</f>
        <v>0</v>
      </c>
      <c r="G40" s="77">
        <f t="shared" si="11"/>
        <v>0</v>
      </c>
      <c r="H40" s="77">
        <f t="shared" si="11"/>
        <v>0</v>
      </c>
      <c r="I40" s="77">
        <f t="shared" si="11"/>
        <v>0</v>
      </c>
      <c r="J40" s="77">
        <f t="shared" si="11"/>
        <v>0</v>
      </c>
      <c r="K40" s="77">
        <f t="shared" si="11"/>
        <v>0</v>
      </c>
      <c r="L40" s="77">
        <f t="shared" si="11"/>
        <v>0</v>
      </c>
      <c r="M40" s="77">
        <f t="shared" ref="M40" si="12">SUM(M33:M39)</f>
        <v>0</v>
      </c>
      <c r="N40" s="77">
        <f t="shared" si="11"/>
        <v>0</v>
      </c>
      <c r="O40" s="77">
        <f t="shared" si="11"/>
        <v>0</v>
      </c>
      <c r="P40" s="77">
        <f t="shared" si="11"/>
        <v>0</v>
      </c>
      <c r="Q40" s="77">
        <f t="shared" si="11"/>
        <v>0</v>
      </c>
      <c r="R40" s="77">
        <f t="shared" si="11"/>
        <v>0</v>
      </c>
      <c r="S40" s="77">
        <f t="shared" si="11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18"/>
      <c r="O44" s="18"/>
      <c r="P44" s="18"/>
      <c r="Q44" s="18"/>
      <c r="R44" s="279">
        <v>0</v>
      </c>
      <c r="S44" s="279">
        <v>0</v>
      </c>
    </row>
    <row r="45" spans="1:19" x14ac:dyDescent="0.55000000000000004">
      <c r="A45" s="6" t="str">
        <f t="shared" ref="A45:B51" si="13">A44</f>
        <v>RDPD BY SUM INSURED</v>
      </c>
      <c r="B45" s="28" t="str">
        <f t="shared" ref="B45:B51" si="14">B44</f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18"/>
      <c r="O45" s="18"/>
      <c r="P45" s="18"/>
      <c r="Q45" s="18"/>
      <c r="R45" s="279">
        <v>0</v>
      </c>
      <c r="S45" s="279">
        <v>0</v>
      </c>
    </row>
    <row r="46" spans="1:19" x14ac:dyDescent="0.55000000000000004">
      <c r="A46" s="6" t="str">
        <f t="shared" si="13"/>
        <v>RDPD BY SUM INSURED</v>
      </c>
      <c r="B46" s="28" t="str">
        <f t="shared" si="13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18"/>
      <c r="O46" s="18"/>
      <c r="P46" s="18"/>
      <c r="Q46" s="18"/>
      <c r="R46" s="279">
        <v>0</v>
      </c>
      <c r="S46" s="279">
        <v>0</v>
      </c>
    </row>
    <row r="47" spans="1:19" x14ac:dyDescent="0.55000000000000004">
      <c r="A47" s="6" t="str">
        <f t="shared" si="13"/>
        <v>RDPD BY SUM INSURED</v>
      </c>
      <c r="B47" s="28" t="str">
        <f t="shared" si="13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18"/>
      <c r="O47" s="18"/>
      <c r="P47" s="18"/>
      <c r="Q47" s="18"/>
      <c r="R47" s="279">
        <v>0</v>
      </c>
      <c r="S47" s="279">
        <v>0</v>
      </c>
    </row>
    <row r="48" spans="1:19" x14ac:dyDescent="0.55000000000000004">
      <c r="A48" s="6" t="str">
        <f t="shared" si="13"/>
        <v>RDPD BY SUM INSURED</v>
      </c>
      <c r="B48" s="6" t="str">
        <f t="shared" si="14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18"/>
      <c r="O48" s="18"/>
      <c r="P48" s="18"/>
      <c r="Q48" s="18"/>
      <c r="R48" s="279">
        <v>0</v>
      </c>
      <c r="S48" s="279">
        <v>0</v>
      </c>
    </row>
    <row r="49" spans="1:19" x14ac:dyDescent="0.55000000000000004">
      <c r="A49" s="6" t="str">
        <f t="shared" si="13"/>
        <v>RDPD BY SUM INSURED</v>
      </c>
      <c r="B49" s="6" t="str">
        <f t="shared" si="14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18"/>
      <c r="O49" s="18"/>
      <c r="P49" s="18"/>
      <c r="Q49" s="18"/>
      <c r="R49" s="279">
        <v>0</v>
      </c>
      <c r="S49" s="279">
        <v>0</v>
      </c>
    </row>
    <row r="50" spans="1:19" x14ac:dyDescent="0.55000000000000004">
      <c r="A50" s="6" t="str">
        <f t="shared" si="13"/>
        <v>RDPD BY SUM INSURED</v>
      </c>
      <c r="B50" s="6" t="str">
        <f t="shared" si="14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18"/>
      <c r="O50" s="18"/>
      <c r="P50" s="18"/>
      <c r="Q50" s="18"/>
      <c r="R50" s="279">
        <v>0</v>
      </c>
      <c r="S50" s="279">
        <v>0</v>
      </c>
    </row>
    <row r="51" spans="1:19" x14ac:dyDescent="0.55000000000000004">
      <c r="A51" s="6" t="str">
        <f t="shared" si="13"/>
        <v>RDPD BY SUM INSURED</v>
      </c>
      <c r="B51" s="6" t="str">
        <f t="shared" si="14"/>
        <v>INTERNAL</v>
      </c>
      <c r="C51" s="6" t="s">
        <v>26</v>
      </c>
      <c r="D51" s="44" t="s">
        <v>83</v>
      </c>
      <c r="E51" s="44"/>
      <c r="F51" s="77">
        <f t="shared" ref="F51:S51" si="15">SUM(F44:F50)</f>
        <v>0</v>
      </c>
      <c r="G51" s="77">
        <f t="shared" si="15"/>
        <v>0</v>
      </c>
      <c r="H51" s="77">
        <f t="shared" si="15"/>
        <v>0</v>
      </c>
      <c r="I51" s="77">
        <f t="shared" si="15"/>
        <v>0</v>
      </c>
      <c r="J51" s="77">
        <f t="shared" si="15"/>
        <v>0</v>
      </c>
      <c r="K51" s="77">
        <f t="shared" si="15"/>
        <v>0</v>
      </c>
      <c r="L51" s="77">
        <f t="shared" si="15"/>
        <v>0</v>
      </c>
      <c r="M51" s="77">
        <f t="shared" ref="M51" si="16">SUM(M44:M50)</f>
        <v>0</v>
      </c>
      <c r="N51" s="77">
        <f t="shared" si="15"/>
        <v>0</v>
      </c>
      <c r="O51" s="77">
        <f t="shared" si="15"/>
        <v>0</v>
      </c>
      <c r="P51" s="77">
        <f t="shared" si="15"/>
        <v>0</v>
      </c>
      <c r="Q51" s="77">
        <f t="shared" si="15"/>
        <v>0</v>
      </c>
      <c r="R51" s="77">
        <f t="shared" si="15"/>
        <v>0</v>
      </c>
      <c r="S51" s="77">
        <f t="shared" si="15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18"/>
      <c r="O54" s="18"/>
      <c r="P54" s="18"/>
      <c r="Q54" s="18"/>
      <c r="R54" s="279">
        <v>0</v>
      </c>
      <c r="S54" s="279">
        <v>0</v>
      </c>
    </row>
    <row r="55" spans="1:19" x14ac:dyDescent="0.55000000000000004">
      <c r="A55" s="6" t="str">
        <f t="shared" ref="A55:B61" si="17">A54</f>
        <v>RDPD BY SUM INSURED</v>
      </c>
      <c r="B55" s="28" t="str">
        <f t="shared" si="17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18"/>
      <c r="O55" s="18"/>
      <c r="P55" s="18"/>
      <c r="Q55" s="18"/>
      <c r="R55" s="279">
        <v>0</v>
      </c>
      <c r="S55" s="279">
        <v>0</v>
      </c>
    </row>
    <row r="56" spans="1:19" x14ac:dyDescent="0.55000000000000004">
      <c r="A56" s="6" t="str">
        <f t="shared" si="17"/>
        <v>RDPD BY SUM INSURED</v>
      </c>
      <c r="B56" s="28" t="str">
        <f t="shared" si="17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18"/>
      <c r="O56" s="18"/>
      <c r="P56" s="18"/>
      <c r="Q56" s="18"/>
      <c r="R56" s="279">
        <v>0</v>
      </c>
      <c r="S56" s="279">
        <v>0</v>
      </c>
    </row>
    <row r="57" spans="1:19" x14ac:dyDescent="0.55000000000000004">
      <c r="A57" s="6" t="str">
        <f t="shared" si="17"/>
        <v>RDPD BY SUM INSURED</v>
      </c>
      <c r="B57" s="28" t="str">
        <f t="shared" si="17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18"/>
      <c r="O57" s="18"/>
      <c r="P57" s="18"/>
      <c r="Q57" s="18"/>
      <c r="R57" s="279">
        <v>0</v>
      </c>
      <c r="S57" s="279">
        <v>0</v>
      </c>
    </row>
    <row r="58" spans="1:19" x14ac:dyDescent="0.55000000000000004">
      <c r="A58" s="6" t="str">
        <f t="shared" si="17"/>
        <v>RDPD BY SUM INSURED</v>
      </c>
      <c r="B58" s="6" t="str">
        <f t="shared" si="17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18"/>
      <c r="O58" s="18"/>
      <c r="P58" s="18"/>
      <c r="Q58" s="18"/>
      <c r="R58" s="279">
        <v>0</v>
      </c>
      <c r="S58" s="279">
        <v>0</v>
      </c>
    </row>
    <row r="59" spans="1:19" x14ac:dyDescent="0.55000000000000004">
      <c r="A59" s="6" t="str">
        <f t="shared" si="17"/>
        <v>RDPD BY SUM INSURED</v>
      </c>
      <c r="B59" s="6" t="str">
        <f t="shared" si="17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18"/>
      <c r="O59" s="18"/>
      <c r="P59" s="18"/>
      <c r="Q59" s="18"/>
      <c r="R59" s="279">
        <v>0</v>
      </c>
      <c r="S59" s="279">
        <v>0</v>
      </c>
    </row>
    <row r="60" spans="1:19" x14ac:dyDescent="0.55000000000000004">
      <c r="A60" s="6" t="str">
        <f t="shared" si="17"/>
        <v>RDPD BY SUM INSURED</v>
      </c>
      <c r="B60" s="6" t="str">
        <f t="shared" si="17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18"/>
      <c r="O60" s="18"/>
      <c r="P60" s="18"/>
      <c r="Q60" s="18"/>
      <c r="R60" s="279">
        <v>0</v>
      </c>
      <c r="S60" s="279">
        <v>0</v>
      </c>
    </row>
    <row r="61" spans="1:19" x14ac:dyDescent="0.55000000000000004">
      <c r="A61" s="6" t="str">
        <f t="shared" si="17"/>
        <v>RDPD BY SUM INSURED</v>
      </c>
      <c r="B61" s="6" t="str">
        <f t="shared" si="17"/>
        <v>EXTERNAL</v>
      </c>
      <c r="C61" s="6" t="s">
        <v>26</v>
      </c>
      <c r="D61" s="44" t="s">
        <v>83</v>
      </c>
      <c r="E61" s="44"/>
      <c r="F61" s="77">
        <f t="shared" ref="F61:S61" si="18">SUM(F54:F60)</f>
        <v>0</v>
      </c>
      <c r="G61" s="77">
        <f t="shared" si="18"/>
        <v>0</v>
      </c>
      <c r="H61" s="77">
        <f t="shared" si="18"/>
        <v>0</v>
      </c>
      <c r="I61" s="77">
        <f t="shared" si="18"/>
        <v>0</v>
      </c>
      <c r="J61" s="77">
        <f t="shared" si="18"/>
        <v>0</v>
      </c>
      <c r="K61" s="77">
        <f t="shared" si="18"/>
        <v>0</v>
      </c>
      <c r="L61" s="77">
        <f t="shared" si="18"/>
        <v>0</v>
      </c>
      <c r="M61" s="77">
        <f t="shared" ref="M61" si="19">SUM(M54:M60)</f>
        <v>0</v>
      </c>
      <c r="N61" s="77">
        <f t="shared" si="18"/>
        <v>0</v>
      </c>
      <c r="O61" s="77">
        <f t="shared" si="18"/>
        <v>0</v>
      </c>
      <c r="P61" s="77">
        <f t="shared" si="18"/>
        <v>0</v>
      </c>
      <c r="Q61" s="77">
        <f t="shared" si="18"/>
        <v>0</v>
      </c>
      <c r="R61" s="77">
        <f t="shared" si="18"/>
        <v>0</v>
      </c>
      <c r="S61" s="77">
        <f t="shared" si="18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18"/>
      <c r="O64" s="18"/>
      <c r="P64" s="18"/>
      <c r="Q64" s="18"/>
      <c r="R64" s="279">
        <v>0</v>
      </c>
      <c r="S64" s="279">
        <v>0</v>
      </c>
    </row>
    <row r="65" spans="1:19" x14ac:dyDescent="0.55000000000000004">
      <c r="A65" s="6" t="str">
        <f t="shared" ref="A65:B68" si="20">A64</f>
        <v>RDPD BY SUM INSURED</v>
      </c>
      <c r="B65" s="28" t="str">
        <f t="shared" si="20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18"/>
      <c r="O65" s="18"/>
      <c r="P65" s="18"/>
      <c r="Q65" s="18"/>
      <c r="R65" s="279">
        <v>0</v>
      </c>
      <c r="S65" s="279">
        <v>0</v>
      </c>
    </row>
    <row r="66" spans="1:19" x14ac:dyDescent="0.55000000000000004">
      <c r="A66" s="6" t="str">
        <f t="shared" si="20"/>
        <v>RDPD BY SUM INSURED</v>
      </c>
      <c r="B66" s="28" t="str">
        <f t="shared" si="20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18"/>
      <c r="O66" s="18"/>
      <c r="P66" s="18"/>
      <c r="Q66" s="18"/>
      <c r="R66" s="279">
        <v>0</v>
      </c>
      <c r="S66" s="279">
        <v>0</v>
      </c>
    </row>
    <row r="67" spans="1:19" x14ac:dyDescent="0.55000000000000004">
      <c r="A67" s="6" t="str">
        <f t="shared" si="20"/>
        <v>RDPD BY SUM INSURED</v>
      </c>
      <c r="B67" s="28" t="str">
        <f t="shared" si="20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18"/>
      <c r="O67" s="18"/>
      <c r="P67" s="18"/>
      <c r="Q67" s="18"/>
      <c r="R67" s="279">
        <v>0</v>
      </c>
      <c r="S67" s="279">
        <v>0</v>
      </c>
    </row>
    <row r="68" spans="1:19" x14ac:dyDescent="0.55000000000000004">
      <c r="A68" s="6" t="str">
        <f t="shared" si="20"/>
        <v>RDPD BY SUM INSURED</v>
      </c>
      <c r="B68" s="6" t="str">
        <f t="shared" si="20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18"/>
      <c r="O68" s="18"/>
      <c r="P68" s="18"/>
      <c r="Q68" s="18"/>
      <c r="R68" s="279">
        <v>0</v>
      </c>
      <c r="S68" s="279">
        <v>0</v>
      </c>
    </row>
    <row r="69" spans="1:19" x14ac:dyDescent="0.55000000000000004">
      <c r="A69" s="6" t="str">
        <f t="shared" ref="A69:B71" si="21">A68</f>
        <v>RDPD BY SUM INSURED</v>
      </c>
      <c r="B69" s="6" t="str">
        <f t="shared" si="21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18"/>
      <c r="O69" s="18"/>
      <c r="P69" s="18"/>
      <c r="Q69" s="18"/>
      <c r="R69" s="279">
        <v>0</v>
      </c>
      <c r="S69" s="279">
        <v>0</v>
      </c>
    </row>
    <row r="70" spans="1:19" x14ac:dyDescent="0.55000000000000004">
      <c r="A70" s="6" t="str">
        <f t="shared" si="21"/>
        <v>RDPD BY SUM INSURED</v>
      </c>
      <c r="B70" s="6" t="str">
        <f t="shared" si="21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18"/>
      <c r="O70" s="18"/>
      <c r="P70" s="18"/>
      <c r="Q70" s="18"/>
      <c r="R70" s="279">
        <v>0</v>
      </c>
      <c r="S70" s="279">
        <v>0</v>
      </c>
    </row>
    <row r="71" spans="1:19" x14ac:dyDescent="0.55000000000000004">
      <c r="A71" s="6" t="str">
        <f t="shared" si="21"/>
        <v>RDPD BY SUM INSURED</v>
      </c>
      <c r="B71" s="6" t="str">
        <f t="shared" si="21"/>
        <v>LITIGATED</v>
      </c>
      <c r="C71" s="6" t="s">
        <v>26</v>
      </c>
      <c r="D71" s="44" t="s">
        <v>83</v>
      </c>
      <c r="E71" s="44"/>
      <c r="F71" s="77">
        <f t="shared" ref="F71:S71" si="22">SUM(F64:F70)</f>
        <v>0</v>
      </c>
      <c r="G71" s="77">
        <f t="shared" si="22"/>
        <v>0</v>
      </c>
      <c r="H71" s="77">
        <f t="shared" si="22"/>
        <v>0</v>
      </c>
      <c r="I71" s="77">
        <f t="shared" si="22"/>
        <v>0</v>
      </c>
      <c r="J71" s="77">
        <f t="shared" si="22"/>
        <v>0</v>
      </c>
      <c r="K71" s="77">
        <f t="shared" si="22"/>
        <v>0</v>
      </c>
      <c r="L71" s="77">
        <f t="shared" si="22"/>
        <v>0</v>
      </c>
      <c r="M71" s="77">
        <f t="shared" ref="M71" si="23">SUM(M64:M70)</f>
        <v>0</v>
      </c>
      <c r="N71" s="77">
        <f t="shared" si="22"/>
        <v>0</v>
      </c>
      <c r="O71" s="77">
        <f t="shared" si="22"/>
        <v>0</v>
      </c>
      <c r="P71" s="77">
        <f t="shared" si="22"/>
        <v>0</v>
      </c>
      <c r="Q71" s="77">
        <f t="shared" si="22"/>
        <v>0</v>
      </c>
      <c r="R71" s="77">
        <f t="shared" si="22"/>
        <v>0</v>
      </c>
      <c r="S71" s="77">
        <f t="shared" si="22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4">G13/G$20</f>
        <v>#DIV/0!</v>
      </c>
      <c r="H76" s="172" t="e">
        <f t="shared" si="24"/>
        <v>#DIV/0!</v>
      </c>
      <c r="I76" s="172" t="e">
        <f t="shared" si="24"/>
        <v>#DIV/0!</v>
      </c>
      <c r="J76" s="172" t="e">
        <f t="shared" si="24"/>
        <v>#DIV/0!</v>
      </c>
      <c r="K76" s="172" t="e">
        <f t="shared" si="24"/>
        <v>#DIV/0!</v>
      </c>
      <c r="L76" s="172" t="e">
        <f t="shared" si="24"/>
        <v>#DIV/0!</v>
      </c>
      <c r="M76" s="172" t="e">
        <f t="shared" ref="M76" si="25">M13/M$20</f>
        <v>#DIV/0!</v>
      </c>
      <c r="N76" s="172"/>
      <c r="O76" s="172"/>
      <c r="P76" s="172"/>
      <c r="Q76" s="172"/>
      <c r="R76" s="172" t="e">
        <f t="shared" ref="R76:S82" si="26">R13/R$20</f>
        <v>#DIV/0!</v>
      </c>
      <c r="S76" s="172" t="e">
        <f t="shared" si="26"/>
        <v>#DIV/0!</v>
      </c>
    </row>
    <row r="77" spans="1:19" x14ac:dyDescent="0.55000000000000004">
      <c r="D77" s="1" t="s">
        <v>416</v>
      </c>
      <c r="F77" s="172" t="e">
        <f t="shared" ref="F77:L82" si="27">F14/F$20</f>
        <v>#DIV/0!</v>
      </c>
      <c r="G77" s="172" t="e">
        <f t="shared" si="27"/>
        <v>#DIV/0!</v>
      </c>
      <c r="H77" s="172" t="e">
        <f t="shared" si="27"/>
        <v>#DIV/0!</v>
      </c>
      <c r="I77" s="172" t="e">
        <f t="shared" si="27"/>
        <v>#DIV/0!</v>
      </c>
      <c r="J77" s="172" t="e">
        <f t="shared" si="27"/>
        <v>#DIV/0!</v>
      </c>
      <c r="K77" s="172" t="e">
        <f t="shared" si="27"/>
        <v>#DIV/0!</v>
      </c>
      <c r="L77" s="172" t="e">
        <f t="shared" si="27"/>
        <v>#DIV/0!</v>
      </c>
      <c r="M77" s="172" t="e">
        <f t="shared" ref="M77" si="28">M14/M$20</f>
        <v>#DIV/0!</v>
      </c>
      <c r="N77" s="172"/>
      <c r="O77" s="172"/>
      <c r="P77" s="172"/>
      <c r="Q77" s="172"/>
      <c r="R77" s="172" t="e">
        <f t="shared" si="26"/>
        <v>#DIV/0!</v>
      </c>
      <c r="S77" s="172" t="e">
        <f t="shared" si="26"/>
        <v>#DIV/0!</v>
      </c>
    </row>
    <row r="78" spans="1:19" x14ac:dyDescent="0.55000000000000004">
      <c r="D78" s="1" t="s">
        <v>417</v>
      </c>
      <c r="F78" s="172" t="e">
        <f t="shared" si="27"/>
        <v>#DIV/0!</v>
      </c>
      <c r="G78" s="172" t="e">
        <f t="shared" si="27"/>
        <v>#DIV/0!</v>
      </c>
      <c r="H78" s="172" t="e">
        <f t="shared" si="27"/>
        <v>#DIV/0!</v>
      </c>
      <c r="I78" s="172" t="e">
        <f t="shared" si="27"/>
        <v>#DIV/0!</v>
      </c>
      <c r="J78" s="172" t="e">
        <f t="shared" si="27"/>
        <v>#DIV/0!</v>
      </c>
      <c r="K78" s="172" t="e">
        <f t="shared" si="27"/>
        <v>#DIV/0!</v>
      </c>
      <c r="L78" s="172" t="e">
        <f t="shared" si="27"/>
        <v>#DIV/0!</v>
      </c>
      <c r="M78" s="172" t="e">
        <f t="shared" ref="M78" si="29">M15/M$20</f>
        <v>#DIV/0!</v>
      </c>
      <c r="N78" s="172"/>
      <c r="O78" s="172"/>
      <c r="P78" s="172"/>
      <c r="Q78" s="172"/>
      <c r="R78" s="172" t="e">
        <f t="shared" si="26"/>
        <v>#DIV/0!</v>
      </c>
      <c r="S78" s="172" t="e">
        <f t="shared" si="26"/>
        <v>#DIV/0!</v>
      </c>
    </row>
    <row r="79" spans="1:19" x14ac:dyDescent="0.55000000000000004">
      <c r="D79" s="1" t="s">
        <v>223</v>
      </c>
      <c r="F79" s="172" t="e">
        <f t="shared" si="27"/>
        <v>#DIV/0!</v>
      </c>
      <c r="G79" s="172" t="e">
        <f t="shared" si="27"/>
        <v>#DIV/0!</v>
      </c>
      <c r="H79" s="172" t="e">
        <f t="shared" si="27"/>
        <v>#DIV/0!</v>
      </c>
      <c r="I79" s="172" t="e">
        <f t="shared" si="27"/>
        <v>#DIV/0!</v>
      </c>
      <c r="J79" s="172" t="e">
        <f t="shared" si="27"/>
        <v>#DIV/0!</v>
      </c>
      <c r="K79" s="172" t="e">
        <f t="shared" si="27"/>
        <v>#DIV/0!</v>
      </c>
      <c r="L79" s="172" t="e">
        <f t="shared" si="27"/>
        <v>#DIV/0!</v>
      </c>
      <c r="M79" s="172" t="e">
        <f t="shared" ref="M79" si="30">M16/M$20</f>
        <v>#DIV/0!</v>
      </c>
      <c r="N79" s="172"/>
      <c r="O79" s="172"/>
      <c r="P79" s="172"/>
      <c r="Q79" s="172"/>
      <c r="R79" s="172" t="e">
        <f t="shared" si="26"/>
        <v>#DIV/0!</v>
      </c>
      <c r="S79" s="172" t="e">
        <f t="shared" si="26"/>
        <v>#DIV/0!</v>
      </c>
    </row>
    <row r="80" spans="1:19" x14ac:dyDescent="0.55000000000000004">
      <c r="D80" s="1" t="s">
        <v>224</v>
      </c>
      <c r="F80" s="172" t="e">
        <f t="shared" si="27"/>
        <v>#DIV/0!</v>
      </c>
      <c r="G80" s="172" t="e">
        <f t="shared" si="27"/>
        <v>#DIV/0!</v>
      </c>
      <c r="H80" s="172" t="e">
        <f t="shared" si="27"/>
        <v>#DIV/0!</v>
      </c>
      <c r="I80" s="172" t="e">
        <f t="shared" si="27"/>
        <v>#DIV/0!</v>
      </c>
      <c r="J80" s="172" t="e">
        <f t="shared" si="27"/>
        <v>#DIV/0!</v>
      </c>
      <c r="K80" s="172" t="e">
        <f t="shared" si="27"/>
        <v>#DIV/0!</v>
      </c>
      <c r="L80" s="172" t="e">
        <f t="shared" si="27"/>
        <v>#DIV/0!</v>
      </c>
      <c r="M80" s="172" t="e">
        <f t="shared" ref="M80" si="31">M17/M$20</f>
        <v>#DIV/0!</v>
      </c>
      <c r="N80" s="172"/>
      <c r="O80" s="172"/>
      <c r="P80" s="172"/>
      <c r="Q80" s="172"/>
      <c r="R80" s="172" t="e">
        <f t="shared" si="26"/>
        <v>#DIV/0!</v>
      </c>
      <c r="S80" s="172" t="e">
        <f t="shared" si="26"/>
        <v>#DIV/0!</v>
      </c>
    </row>
    <row r="81" spans="4:19" x14ac:dyDescent="0.55000000000000004">
      <c r="D81" s="1" t="s">
        <v>225</v>
      </c>
      <c r="F81" s="172" t="e">
        <f t="shared" si="27"/>
        <v>#DIV/0!</v>
      </c>
      <c r="G81" s="172" t="e">
        <f t="shared" si="27"/>
        <v>#DIV/0!</v>
      </c>
      <c r="H81" s="172" t="e">
        <f t="shared" si="27"/>
        <v>#DIV/0!</v>
      </c>
      <c r="I81" s="172" t="e">
        <f t="shared" si="27"/>
        <v>#DIV/0!</v>
      </c>
      <c r="J81" s="172" t="e">
        <f t="shared" si="27"/>
        <v>#DIV/0!</v>
      </c>
      <c r="K81" s="172" t="e">
        <f t="shared" si="27"/>
        <v>#DIV/0!</v>
      </c>
      <c r="L81" s="172" t="e">
        <f t="shared" si="27"/>
        <v>#DIV/0!</v>
      </c>
      <c r="M81" s="172" t="e">
        <f t="shared" ref="M81" si="32">M18/M$20</f>
        <v>#DIV/0!</v>
      </c>
      <c r="N81" s="172"/>
      <c r="O81" s="172"/>
      <c r="P81" s="172"/>
      <c r="Q81" s="172"/>
      <c r="R81" s="172" t="e">
        <f t="shared" si="26"/>
        <v>#DIV/0!</v>
      </c>
      <c r="S81" s="172" t="e">
        <f t="shared" si="26"/>
        <v>#DIV/0!</v>
      </c>
    </row>
    <row r="82" spans="4:19" x14ac:dyDescent="0.55000000000000004">
      <c r="D82" s="1" t="s">
        <v>226</v>
      </c>
      <c r="F82" s="172" t="e">
        <f t="shared" si="27"/>
        <v>#DIV/0!</v>
      </c>
      <c r="G82" s="172" t="e">
        <f t="shared" si="27"/>
        <v>#DIV/0!</v>
      </c>
      <c r="H82" s="172" t="e">
        <f t="shared" si="27"/>
        <v>#DIV/0!</v>
      </c>
      <c r="I82" s="172" t="e">
        <f t="shared" si="27"/>
        <v>#DIV/0!</v>
      </c>
      <c r="J82" s="172" t="e">
        <f t="shared" si="27"/>
        <v>#DIV/0!</v>
      </c>
      <c r="K82" s="172" t="e">
        <f t="shared" si="27"/>
        <v>#DIV/0!</v>
      </c>
      <c r="L82" s="172" t="e">
        <f t="shared" si="27"/>
        <v>#DIV/0!</v>
      </c>
      <c r="M82" s="172" t="e">
        <f t="shared" ref="M82" si="33">M19/M$20</f>
        <v>#DIV/0!</v>
      </c>
      <c r="N82" s="172"/>
      <c r="O82" s="172"/>
      <c r="P82" s="172"/>
      <c r="Q82" s="172"/>
      <c r="R82" s="172" t="e">
        <f t="shared" si="26"/>
        <v>#DIV/0!</v>
      </c>
      <c r="S82" s="172" t="e">
        <f t="shared" si="26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34">G23/G$30</f>
        <v>#DIV/0!</v>
      </c>
      <c r="H85" s="172" t="e">
        <f t="shared" si="34"/>
        <v>#DIV/0!</v>
      </c>
      <c r="I85" s="172" t="e">
        <f t="shared" si="34"/>
        <v>#DIV/0!</v>
      </c>
      <c r="J85" s="172" t="e">
        <f t="shared" si="34"/>
        <v>#DIV/0!</v>
      </c>
      <c r="K85" s="172" t="e">
        <f t="shared" si="34"/>
        <v>#DIV/0!</v>
      </c>
      <c r="L85" s="172" t="e">
        <f t="shared" si="34"/>
        <v>#DIV/0!</v>
      </c>
      <c r="M85" s="172" t="e">
        <f t="shared" ref="M85" si="35">M23/M$30</f>
        <v>#DIV/0!</v>
      </c>
      <c r="N85" s="172"/>
      <c r="O85" s="172"/>
      <c r="P85" s="172"/>
      <c r="Q85" s="172"/>
      <c r="R85" s="172" t="e">
        <f t="shared" ref="R85:S91" si="36">R23/R$30</f>
        <v>#DIV/0!</v>
      </c>
      <c r="S85" s="172" t="e">
        <f t="shared" si="36"/>
        <v>#DIV/0!</v>
      </c>
    </row>
    <row r="86" spans="4:19" x14ac:dyDescent="0.55000000000000004">
      <c r="D86" s="1" t="s">
        <v>416</v>
      </c>
      <c r="F86" s="172" t="e">
        <f t="shared" ref="F86:L91" si="37">F24/F$30</f>
        <v>#DIV/0!</v>
      </c>
      <c r="G86" s="172" t="e">
        <f t="shared" si="37"/>
        <v>#DIV/0!</v>
      </c>
      <c r="H86" s="172" t="e">
        <f t="shared" si="37"/>
        <v>#DIV/0!</v>
      </c>
      <c r="I86" s="172" t="e">
        <f t="shared" si="37"/>
        <v>#DIV/0!</v>
      </c>
      <c r="J86" s="172" t="e">
        <f t="shared" si="37"/>
        <v>#DIV/0!</v>
      </c>
      <c r="K86" s="172" t="e">
        <f t="shared" si="37"/>
        <v>#DIV/0!</v>
      </c>
      <c r="L86" s="172" t="e">
        <f t="shared" si="37"/>
        <v>#DIV/0!</v>
      </c>
      <c r="M86" s="172" t="e">
        <f t="shared" ref="M86" si="38">M24/M$30</f>
        <v>#DIV/0!</v>
      </c>
      <c r="N86" s="172"/>
      <c r="O86" s="172"/>
      <c r="P86" s="172"/>
      <c r="Q86" s="172"/>
      <c r="R86" s="172" t="e">
        <f t="shared" si="36"/>
        <v>#DIV/0!</v>
      </c>
      <c r="S86" s="172" t="e">
        <f t="shared" si="36"/>
        <v>#DIV/0!</v>
      </c>
    </row>
    <row r="87" spans="4:19" x14ac:dyDescent="0.55000000000000004">
      <c r="D87" s="1" t="s">
        <v>417</v>
      </c>
      <c r="F87" s="172" t="e">
        <f t="shared" si="37"/>
        <v>#DIV/0!</v>
      </c>
      <c r="G87" s="172" t="e">
        <f t="shared" si="37"/>
        <v>#DIV/0!</v>
      </c>
      <c r="H87" s="172" t="e">
        <f t="shared" si="37"/>
        <v>#DIV/0!</v>
      </c>
      <c r="I87" s="172" t="e">
        <f t="shared" si="37"/>
        <v>#DIV/0!</v>
      </c>
      <c r="J87" s="172" t="e">
        <f t="shared" si="37"/>
        <v>#DIV/0!</v>
      </c>
      <c r="K87" s="172" t="e">
        <f t="shared" si="37"/>
        <v>#DIV/0!</v>
      </c>
      <c r="L87" s="172" t="e">
        <f t="shared" si="37"/>
        <v>#DIV/0!</v>
      </c>
      <c r="M87" s="172" t="e">
        <f t="shared" ref="M87" si="39">M25/M$30</f>
        <v>#DIV/0!</v>
      </c>
      <c r="N87" s="172"/>
      <c r="O87" s="172"/>
      <c r="P87" s="172"/>
      <c r="Q87" s="172"/>
      <c r="R87" s="172" t="e">
        <f t="shared" si="36"/>
        <v>#DIV/0!</v>
      </c>
      <c r="S87" s="172" t="e">
        <f t="shared" si="36"/>
        <v>#DIV/0!</v>
      </c>
    </row>
    <row r="88" spans="4:19" x14ac:dyDescent="0.55000000000000004">
      <c r="D88" s="1" t="s">
        <v>223</v>
      </c>
      <c r="F88" s="172" t="e">
        <f t="shared" si="37"/>
        <v>#DIV/0!</v>
      </c>
      <c r="G88" s="172" t="e">
        <f t="shared" si="37"/>
        <v>#DIV/0!</v>
      </c>
      <c r="H88" s="172" t="e">
        <f t="shared" si="37"/>
        <v>#DIV/0!</v>
      </c>
      <c r="I88" s="172" t="e">
        <f t="shared" si="37"/>
        <v>#DIV/0!</v>
      </c>
      <c r="J88" s="172" t="e">
        <f t="shared" si="37"/>
        <v>#DIV/0!</v>
      </c>
      <c r="K88" s="172" t="e">
        <f t="shared" si="37"/>
        <v>#DIV/0!</v>
      </c>
      <c r="L88" s="172" t="e">
        <f t="shared" si="37"/>
        <v>#DIV/0!</v>
      </c>
      <c r="M88" s="172" t="e">
        <f t="shared" ref="M88" si="40">M26/M$30</f>
        <v>#DIV/0!</v>
      </c>
      <c r="N88" s="172"/>
      <c r="O88" s="172"/>
      <c r="P88" s="172"/>
      <c r="Q88" s="172"/>
      <c r="R88" s="172" t="e">
        <f t="shared" si="36"/>
        <v>#DIV/0!</v>
      </c>
      <c r="S88" s="172" t="e">
        <f t="shared" si="36"/>
        <v>#DIV/0!</v>
      </c>
    </row>
    <row r="89" spans="4:19" x14ac:dyDescent="0.55000000000000004">
      <c r="D89" s="1" t="s">
        <v>224</v>
      </c>
      <c r="F89" s="172" t="e">
        <f t="shared" si="37"/>
        <v>#DIV/0!</v>
      </c>
      <c r="G89" s="172" t="e">
        <f t="shared" si="37"/>
        <v>#DIV/0!</v>
      </c>
      <c r="H89" s="172" t="e">
        <f t="shared" si="37"/>
        <v>#DIV/0!</v>
      </c>
      <c r="I89" s="172" t="e">
        <f t="shared" si="37"/>
        <v>#DIV/0!</v>
      </c>
      <c r="J89" s="172" t="e">
        <f t="shared" si="37"/>
        <v>#DIV/0!</v>
      </c>
      <c r="K89" s="172" t="e">
        <f t="shared" si="37"/>
        <v>#DIV/0!</v>
      </c>
      <c r="L89" s="172" t="e">
        <f t="shared" si="37"/>
        <v>#DIV/0!</v>
      </c>
      <c r="M89" s="172" t="e">
        <f t="shared" ref="M89" si="41">M27/M$30</f>
        <v>#DIV/0!</v>
      </c>
      <c r="N89" s="172"/>
      <c r="O89" s="172"/>
      <c r="P89" s="172"/>
      <c r="Q89" s="172"/>
      <c r="R89" s="172" t="e">
        <f t="shared" si="36"/>
        <v>#DIV/0!</v>
      </c>
      <c r="S89" s="172" t="e">
        <f t="shared" si="36"/>
        <v>#DIV/0!</v>
      </c>
    </row>
    <row r="90" spans="4:19" x14ac:dyDescent="0.55000000000000004">
      <c r="D90" s="1" t="s">
        <v>225</v>
      </c>
      <c r="F90" s="172" t="e">
        <f t="shared" si="37"/>
        <v>#DIV/0!</v>
      </c>
      <c r="G90" s="172" t="e">
        <f t="shared" si="37"/>
        <v>#DIV/0!</v>
      </c>
      <c r="H90" s="172" t="e">
        <f t="shared" si="37"/>
        <v>#DIV/0!</v>
      </c>
      <c r="I90" s="172" t="e">
        <f t="shared" si="37"/>
        <v>#DIV/0!</v>
      </c>
      <c r="J90" s="172" t="e">
        <f t="shared" si="37"/>
        <v>#DIV/0!</v>
      </c>
      <c r="K90" s="172" t="e">
        <f t="shared" si="37"/>
        <v>#DIV/0!</v>
      </c>
      <c r="L90" s="172" t="e">
        <f t="shared" si="37"/>
        <v>#DIV/0!</v>
      </c>
      <c r="M90" s="172" t="e">
        <f t="shared" ref="M90" si="42">M28/M$30</f>
        <v>#DIV/0!</v>
      </c>
      <c r="N90" s="172"/>
      <c r="O90" s="172"/>
      <c r="P90" s="172"/>
      <c r="Q90" s="172"/>
      <c r="R90" s="172" t="e">
        <f t="shared" si="36"/>
        <v>#DIV/0!</v>
      </c>
      <c r="S90" s="172" t="e">
        <f t="shared" si="36"/>
        <v>#DIV/0!</v>
      </c>
    </row>
    <row r="91" spans="4:19" x14ac:dyDescent="0.55000000000000004">
      <c r="D91" s="1" t="s">
        <v>226</v>
      </c>
      <c r="F91" s="172" t="e">
        <f t="shared" si="37"/>
        <v>#DIV/0!</v>
      </c>
      <c r="G91" s="172" t="e">
        <f t="shared" si="37"/>
        <v>#DIV/0!</v>
      </c>
      <c r="H91" s="172" t="e">
        <f t="shared" si="37"/>
        <v>#DIV/0!</v>
      </c>
      <c r="I91" s="172" t="e">
        <f t="shared" si="37"/>
        <v>#DIV/0!</v>
      </c>
      <c r="J91" s="172" t="e">
        <f t="shared" si="37"/>
        <v>#DIV/0!</v>
      </c>
      <c r="K91" s="172" t="e">
        <f t="shared" si="37"/>
        <v>#DIV/0!</v>
      </c>
      <c r="L91" s="172" t="e">
        <f t="shared" si="37"/>
        <v>#DIV/0!</v>
      </c>
      <c r="M91" s="172" t="e">
        <f t="shared" ref="M91" si="43">M29/M$30</f>
        <v>#DIV/0!</v>
      </c>
      <c r="N91" s="172"/>
      <c r="O91" s="172"/>
      <c r="P91" s="172"/>
      <c r="Q91" s="172"/>
      <c r="R91" s="172" t="e">
        <f t="shared" si="36"/>
        <v>#DIV/0!</v>
      </c>
      <c r="S91" s="172" t="e">
        <f t="shared" si="36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44">G33/G$40</f>
        <v>#DIV/0!</v>
      </c>
      <c r="H94" s="172" t="e">
        <f t="shared" si="44"/>
        <v>#DIV/0!</v>
      </c>
      <c r="I94" s="172" t="e">
        <f t="shared" si="44"/>
        <v>#DIV/0!</v>
      </c>
      <c r="J94" s="172" t="e">
        <f t="shared" si="44"/>
        <v>#DIV/0!</v>
      </c>
      <c r="K94" s="172" t="e">
        <f t="shared" si="44"/>
        <v>#DIV/0!</v>
      </c>
      <c r="L94" s="172" t="e">
        <f t="shared" si="44"/>
        <v>#DIV/0!</v>
      </c>
      <c r="M94" s="172" t="e">
        <f t="shared" ref="M94" si="45">M33/M$40</f>
        <v>#DIV/0!</v>
      </c>
      <c r="N94" s="172"/>
      <c r="O94" s="172"/>
      <c r="P94" s="172"/>
      <c r="Q94" s="172"/>
      <c r="R94" s="172" t="e">
        <f t="shared" ref="R94:S100" si="46">R33/R$40</f>
        <v>#DIV/0!</v>
      </c>
      <c r="S94" s="172" t="e">
        <f t="shared" si="46"/>
        <v>#DIV/0!</v>
      </c>
    </row>
    <row r="95" spans="4:19" x14ac:dyDescent="0.55000000000000004">
      <c r="D95" s="1" t="s">
        <v>416</v>
      </c>
      <c r="F95" s="172" t="e">
        <f t="shared" ref="F95:L100" si="47">F34/F$40</f>
        <v>#DIV/0!</v>
      </c>
      <c r="G95" s="172" t="e">
        <f t="shared" si="47"/>
        <v>#DIV/0!</v>
      </c>
      <c r="H95" s="172" t="e">
        <f t="shared" si="47"/>
        <v>#DIV/0!</v>
      </c>
      <c r="I95" s="172" t="e">
        <f t="shared" si="47"/>
        <v>#DIV/0!</v>
      </c>
      <c r="J95" s="172" t="e">
        <f t="shared" si="47"/>
        <v>#DIV/0!</v>
      </c>
      <c r="K95" s="172" t="e">
        <f t="shared" si="47"/>
        <v>#DIV/0!</v>
      </c>
      <c r="L95" s="172" t="e">
        <f t="shared" si="47"/>
        <v>#DIV/0!</v>
      </c>
      <c r="M95" s="172" t="e">
        <f t="shared" ref="M95" si="48">M34/M$40</f>
        <v>#DIV/0!</v>
      </c>
      <c r="N95" s="172"/>
      <c r="O95" s="172"/>
      <c r="P95" s="172"/>
      <c r="Q95" s="172"/>
      <c r="R95" s="172" t="e">
        <f t="shared" si="46"/>
        <v>#DIV/0!</v>
      </c>
      <c r="S95" s="172" t="e">
        <f t="shared" si="46"/>
        <v>#DIV/0!</v>
      </c>
    </row>
    <row r="96" spans="4:19" x14ac:dyDescent="0.55000000000000004">
      <c r="D96" s="1" t="s">
        <v>417</v>
      </c>
      <c r="F96" s="172" t="e">
        <f t="shared" si="47"/>
        <v>#DIV/0!</v>
      </c>
      <c r="G96" s="172" t="e">
        <f t="shared" si="47"/>
        <v>#DIV/0!</v>
      </c>
      <c r="H96" s="172" t="e">
        <f t="shared" si="47"/>
        <v>#DIV/0!</v>
      </c>
      <c r="I96" s="172" t="e">
        <f t="shared" si="47"/>
        <v>#DIV/0!</v>
      </c>
      <c r="J96" s="172" t="e">
        <f t="shared" si="47"/>
        <v>#DIV/0!</v>
      </c>
      <c r="K96" s="172" t="e">
        <f t="shared" si="47"/>
        <v>#DIV/0!</v>
      </c>
      <c r="L96" s="172" t="e">
        <f t="shared" si="47"/>
        <v>#DIV/0!</v>
      </c>
      <c r="M96" s="172" t="e">
        <f t="shared" ref="M96" si="49">M35/M$40</f>
        <v>#DIV/0!</v>
      </c>
      <c r="N96" s="172"/>
      <c r="O96" s="172"/>
      <c r="P96" s="172"/>
      <c r="Q96" s="172"/>
      <c r="R96" s="172" t="e">
        <f t="shared" si="46"/>
        <v>#DIV/0!</v>
      </c>
      <c r="S96" s="172" t="e">
        <f t="shared" si="46"/>
        <v>#DIV/0!</v>
      </c>
    </row>
    <row r="97" spans="4:19" x14ac:dyDescent="0.55000000000000004">
      <c r="D97" s="1" t="s">
        <v>223</v>
      </c>
      <c r="F97" s="172" t="e">
        <f t="shared" si="47"/>
        <v>#DIV/0!</v>
      </c>
      <c r="G97" s="172" t="e">
        <f t="shared" si="47"/>
        <v>#DIV/0!</v>
      </c>
      <c r="H97" s="172" t="e">
        <f t="shared" si="47"/>
        <v>#DIV/0!</v>
      </c>
      <c r="I97" s="172" t="e">
        <f t="shared" si="47"/>
        <v>#DIV/0!</v>
      </c>
      <c r="J97" s="172" t="e">
        <f t="shared" si="47"/>
        <v>#DIV/0!</v>
      </c>
      <c r="K97" s="172" t="e">
        <f t="shared" si="47"/>
        <v>#DIV/0!</v>
      </c>
      <c r="L97" s="172" t="e">
        <f t="shared" si="47"/>
        <v>#DIV/0!</v>
      </c>
      <c r="M97" s="172" t="e">
        <f t="shared" ref="M97" si="50">M36/M$40</f>
        <v>#DIV/0!</v>
      </c>
      <c r="N97" s="172"/>
      <c r="O97" s="172"/>
      <c r="P97" s="172"/>
      <c r="Q97" s="172"/>
      <c r="R97" s="172" t="e">
        <f t="shared" si="46"/>
        <v>#DIV/0!</v>
      </c>
      <c r="S97" s="172" t="e">
        <f t="shared" si="46"/>
        <v>#DIV/0!</v>
      </c>
    </row>
    <row r="98" spans="4:19" x14ac:dyDescent="0.55000000000000004">
      <c r="D98" s="1" t="s">
        <v>224</v>
      </c>
      <c r="F98" s="172" t="e">
        <f t="shared" si="47"/>
        <v>#DIV/0!</v>
      </c>
      <c r="G98" s="172" t="e">
        <f t="shared" si="47"/>
        <v>#DIV/0!</v>
      </c>
      <c r="H98" s="172" t="e">
        <f t="shared" si="47"/>
        <v>#DIV/0!</v>
      </c>
      <c r="I98" s="172" t="e">
        <f t="shared" si="47"/>
        <v>#DIV/0!</v>
      </c>
      <c r="J98" s="172" t="e">
        <f t="shared" si="47"/>
        <v>#DIV/0!</v>
      </c>
      <c r="K98" s="172" t="e">
        <f t="shared" si="47"/>
        <v>#DIV/0!</v>
      </c>
      <c r="L98" s="172" t="e">
        <f t="shared" si="47"/>
        <v>#DIV/0!</v>
      </c>
      <c r="M98" s="172" t="e">
        <f t="shared" ref="M98" si="51">M37/M$40</f>
        <v>#DIV/0!</v>
      </c>
      <c r="N98" s="172"/>
      <c r="O98" s="172"/>
      <c r="P98" s="172"/>
      <c r="Q98" s="172"/>
      <c r="R98" s="172" t="e">
        <f t="shared" si="46"/>
        <v>#DIV/0!</v>
      </c>
      <c r="S98" s="172" t="e">
        <f t="shared" si="46"/>
        <v>#DIV/0!</v>
      </c>
    </row>
    <row r="99" spans="4:19" x14ac:dyDescent="0.55000000000000004">
      <c r="D99" s="1" t="s">
        <v>225</v>
      </c>
      <c r="F99" s="172" t="e">
        <f t="shared" si="47"/>
        <v>#DIV/0!</v>
      </c>
      <c r="G99" s="172" t="e">
        <f t="shared" si="47"/>
        <v>#DIV/0!</v>
      </c>
      <c r="H99" s="172" t="e">
        <f t="shared" si="47"/>
        <v>#DIV/0!</v>
      </c>
      <c r="I99" s="172" t="e">
        <f t="shared" si="47"/>
        <v>#DIV/0!</v>
      </c>
      <c r="J99" s="172" t="e">
        <f t="shared" si="47"/>
        <v>#DIV/0!</v>
      </c>
      <c r="K99" s="172" t="e">
        <f t="shared" si="47"/>
        <v>#DIV/0!</v>
      </c>
      <c r="L99" s="172" t="e">
        <f t="shared" si="47"/>
        <v>#DIV/0!</v>
      </c>
      <c r="M99" s="172" t="e">
        <f t="shared" ref="M99" si="52">M38/M$40</f>
        <v>#DIV/0!</v>
      </c>
      <c r="N99" s="172"/>
      <c r="O99" s="172"/>
      <c r="P99" s="172"/>
      <c r="Q99" s="172"/>
      <c r="R99" s="172" t="e">
        <f t="shared" si="46"/>
        <v>#DIV/0!</v>
      </c>
      <c r="S99" s="172" t="e">
        <f t="shared" si="46"/>
        <v>#DIV/0!</v>
      </c>
    </row>
    <row r="100" spans="4:19" x14ac:dyDescent="0.55000000000000004">
      <c r="D100" s="1" t="s">
        <v>226</v>
      </c>
      <c r="F100" s="172" t="e">
        <f t="shared" si="47"/>
        <v>#DIV/0!</v>
      </c>
      <c r="G100" s="172" t="e">
        <f t="shared" si="47"/>
        <v>#DIV/0!</v>
      </c>
      <c r="H100" s="172" t="e">
        <f t="shared" si="47"/>
        <v>#DIV/0!</v>
      </c>
      <c r="I100" s="172" t="e">
        <f t="shared" si="47"/>
        <v>#DIV/0!</v>
      </c>
      <c r="J100" s="172" t="e">
        <f t="shared" si="47"/>
        <v>#DIV/0!</v>
      </c>
      <c r="K100" s="172" t="e">
        <f t="shared" si="47"/>
        <v>#DIV/0!</v>
      </c>
      <c r="L100" s="172" t="e">
        <f t="shared" si="47"/>
        <v>#DIV/0!</v>
      </c>
      <c r="M100" s="172" t="e">
        <f t="shared" ref="M100" si="53">M39/M$40</f>
        <v>#DIV/0!</v>
      </c>
      <c r="N100" s="172"/>
      <c r="O100" s="172"/>
      <c r="P100" s="172"/>
      <c r="Q100" s="172"/>
      <c r="R100" s="172" t="e">
        <f t="shared" si="46"/>
        <v>#DIV/0!</v>
      </c>
      <c r="S100" s="172" t="e">
        <f t="shared" si="46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54">G44/G$51</f>
        <v>#DIV/0!</v>
      </c>
      <c r="H104" s="172" t="e">
        <f t="shared" si="54"/>
        <v>#DIV/0!</v>
      </c>
      <c r="I104" s="172" t="e">
        <f t="shared" si="54"/>
        <v>#DIV/0!</v>
      </c>
      <c r="J104" s="172" t="e">
        <f t="shared" si="54"/>
        <v>#DIV/0!</v>
      </c>
      <c r="K104" s="172" t="e">
        <f t="shared" si="54"/>
        <v>#DIV/0!</v>
      </c>
      <c r="L104" s="172" t="e">
        <f t="shared" si="54"/>
        <v>#DIV/0!</v>
      </c>
      <c r="M104" s="172" t="e">
        <f t="shared" ref="M104" si="55">M44/M$51</f>
        <v>#DIV/0!</v>
      </c>
      <c r="N104" s="172"/>
      <c r="O104" s="172"/>
      <c r="P104" s="172"/>
      <c r="Q104" s="172"/>
      <c r="R104" s="172" t="e">
        <f t="shared" ref="R104:S110" si="56">R44/R$51</f>
        <v>#DIV/0!</v>
      </c>
      <c r="S104" s="172" t="e">
        <f t="shared" si="56"/>
        <v>#DIV/0!</v>
      </c>
    </row>
    <row r="105" spans="4:19" x14ac:dyDescent="0.55000000000000004">
      <c r="D105" s="1" t="s">
        <v>416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si="57"/>
        <v>#DIV/0!</v>
      </c>
      <c r="L105" s="172" t="e">
        <f t="shared" si="57"/>
        <v>#DIV/0!</v>
      </c>
      <c r="M105" s="172" t="e">
        <f t="shared" ref="M105" si="58">M45/M$51</f>
        <v>#DIV/0!</v>
      </c>
      <c r="N105" s="172"/>
      <c r="O105" s="172"/>
      <c r="P105" s="172"/>
      <c r="Q105" s="172"/>
      <c r="R105" s="172" t="e">
        <f t="shared" si="56"/>
        <v>#DIV/0!</v>
      </c>
      <c r="S105" s="172" t="e">
        <f t="shared" si="56"/>
        <v>#DIV/0!</v>
      </c>
    </row>
    <row r="106" spans="4:19" x14ac:dyDescent="0.55000000000000004">
      <c r="D106" s="1" t="s">
        <v>417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si="57"/>
        <v>#DIV/0!</v>
      </c>
      <c r="L106" s="172" t="e">
        <f t="shared" si="57"/>
        <v>#DIV/0!</v>
      </c>
      <c r="M106" s="172" t="e">
        <f t="shared" ref="M106" si="59">M46/M$51</f>
        <v>#DIV/0!</v>
      </c>
      <c r="N106" s="172"/>
      <c r="O106" s="172"/>
      <c r="P106" s="172"/>
      <c r="Q106" s="172"/>
      <c r="R106" s="172" t="e">
        <f t="shared" si="56"/>
        <v>#DIV/0!</v>
      </c>
      <c r="S106" s="172" t="e">
        <f t="shared" si="56"/>
        <v>#DIV/0!</v>
      </c>
    </row>
    <row r="107" spans="4:19" x14ac:dyDescent="0.55000000000000004">
      <c r="D107" s="1" t="s">
        <v>223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si="57"/>
        <v>#DIV/0!</v>
      </c>
      <c r="L107" s="172" t="e">
        <f t="shared" si="57"/>
        <v>#DIV/0!</v>
      </c>
      <c r="M107" s="172" t="e">
        <f t="shared" ref="M107" si="60">M47/M$51</f>
        <v>#DIV/0!</v>
      </c>
      <c r="N107" s="172"/>
      <c r="O107" s="172"/>
      <c r="P107" s="172"/>
      <c r="Q107" s="172"/>
      <c r="R107" s="172" t="e">
        <f t="shared" si="56"/>
        <v>#DIV/0!</v>
      </c>
      <c r="S107" s="172" t="e">
        <f t="shared" si="56"/>
        <v>#DIV/0!</v>
      </c>
    </row>
    <row r="108" spans="4:19" x14ac:dyDescent="0.55000000000000004">
      <c r="D108" s="1" t="s">
        <v>224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si="57"/>
        <v>#DIV/0!</v>
      </c>
      <c r="L108" s="172" t="e">
        <f t="shared" si="57"/>
        <v>#DIV/0!</v>
      </c>
      <c r="M108" s="172" t="e">
        <f t="shared" ref="M108" si="61">M48/M$51</f>
        <v>#DIV/0!</v>
      </c>
      <c r="N108" s="172"/>
      <c r="O108" s="172"/>
      <c r="P108" s="172"/>
      <c r="Q108" s="172"/>
      <c r="R108" s="172" t="e">
        <f t="shared" si="56"/>
        <v>#DIV/0!</v>
      </c>
      <c r="S108" s="172" t="e">
        <f t="shared" si="56"/>
        <v>#DIV/0!</v>
      </c>
    </row>
    <row r="109" spans="4:19" x14ac:dyDescent="0.55000000000000004">
      <c r="D109" s="1" t="s">
        <v>225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si="57"/>
        <v>#DIV/0!</v>
      </c>
      <c r="L109" s="172" t="e">
        <f t="shared" si="57"/>
        <v>#DIV/0!</v>
      </c>
      <c r="M109" s="172" t="e">
        <f t="shared" ref="M109" si="62">M49/M$51</f>
        <v>#DIV/0!</v>
      </c>
      <c r="N109" s="172"/>
      <c r="O109" s="172"/>
      <c r="P109" s="172"/>
      <c r="Q109" s="172"/>
      <c r="R109" s="172" t="e">
        <f t="shared" si="56"/>
        <v>#DIV/0!</v>
      </c>
      <c r="S109" s="172" t="e">
        <f t="shared" si="56"/>
        <v>#DIV/0!</v>
      </c>
    </row>
    <row r="110" spans="4:19" x14ac:dyDescent="0.55000000000000004">
      <c r="D110" s="1" t="s">
        <v>226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si="57"/>
        <v>#DIV/0!</v>
      </c>
      <c r="L110" s="172" t="e">
        <f t="shared" si="57"/>
        <v>#DIV/0!</v>
      </c>
      <c r="M110" s="172" t="e">
        <f t="shared" ref="M110" si="63">M50/M$51</f>
        <v>#DIV/0!</v>
      </c>
      <c r="N110" s="172"/>
      <c r="O110" s="172"/>
      <c r="P110" s="172"/>
      <c r="Q110" s="172"/>
      <c r="R110" s="172" t="e">
        <f t="shared" si="56"/>
        <v>#DIV/0!</v>
      </c>
      <c r="S110" s="172" t="e">
        <f t="shared" si="56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si="64"/>
        <v>#DIV/0!</v>
      </c>
      <c r="L113" s="172" t="e">
        <f t="shared" si="64"/>
        <v>#DIV/0!</v>
      </c>
      <c r="M113" s="172" t="e">
        <f t="shared" ref="M113" si="65">M54/M$61</f>
        <v>#DIV/0!</v>
      </c>
      <c r="N113" s="172"/>
      <c r="O113" s="172"/>
      <c r="P113" s="172"/>
      <c r="Q113" s="172"/>
      <c r="R113" s="172" t="e">
        <f t="shared" ref="R113:S119" si="66">R54/R$61</f>
        <v>#DIV/0!</v>
      </c>
      <c r="S113" s="172" t="e">
        <f t="shared" si="66"/>
        <v>#DIV/0!</v>
      </c>
    </row>
    <row r="114" spans="4:19" x14ac:dyDescent="0.55000000000000004">
      <c r="D114" s="1" t="s">
        <v>416</v>
      </c>
      <c r="F114" s="172" t="e">
        <f t="shared" ref="F114:L119" si="67">F55/F$61</f>
        <v>#DIV/0!</v>
      </c>
      <c r="G114" s="172" t="e">
        <f t="shared" si="67"/>
        <v>#DIV/0!</v>
      </c>
      <c r="H114" s="172" t="e">
        <f t="shared" si="67"/>
        <v>#DIV/0!</v>
      </c>
      <c r="I114" s="172" t="e">
        <f t="shared" si="67"/>
        <v>#DIV/0!</v>
      </c>
      <c r="J114" s="172" t="e">
        <f t="shared" si="67"/>
        <v>#DIV/0!</v>
      </c>
      <c r="K114" s="172" t="e">
        <f t="shared" si="67"/>
        <v>#DIV/0!</v>
      </c>
      <c r="L114" s="172" t="e">
        <f t="shared" si="67"/>
        <v>#DIV/0!</v>
      </c>
      <c r="M114" s="172" t="e">
        <f t="shared" ref="M114" si="68">M55/M$61</f>
        <v>#DIV/0!</v>
      </c>
      <c r="N114" s="172"/>
      <c r="O114" s="172"/>
      <c r="P114" s="172"/>
      <c r="Q114" s="172"/>
      <c r="R114" s="172" t="e">
        <f t="shared" si="66"/>
        <v>#DIV/0!</v>
      </c>
      <c r="S114" s="172" t="e">
        <f t="shared" si="66"/>
        <v>#DIV/0!</v>
      </c>
    </row>
    <row r="115" spans="4:19" x14ac:dyDescent="0.55000000000000004">
      <c r="D115" s="1" t="s">
        <v>417</v>
      </c>
      <c r="F115" s="172" t="e">
        <f t="shared" si="67"/>
        <v>#DIV/0!</v>
      </c>
      <c r="G115" s="172" t="e">
        <f t="shared" si="67"/>
        <v>#DIV/0!</v>
      </c>
      <c r="H115" s="172" t="e">
        <f t="shared" si="67"/>
        <v>#DIV/0!</v>
      </c>
      <c r="I115" s="172" t="e">
        <f t="shared" si="67"/>
        <v>#DIV/0!</v>
      </c>
      <c r="J115" s="172" t="e">
        <f t="shared" si="67"/>
        <v>#DIV/0!</v>
      </c>
      <c r="K115" s="172" t="e">
        <f t="shared" si="67"/>
        <v>#DIV/0!</v>
      </c>
      <c r="L115" s="172" t="e">
        <f t="shared" si="67"/>
        <v>#DIV/0!</v>
      </c>
      <c r="M115" s="172" t="e">
        <f t="shared" ref="M115" si="69">M56/M$61</f>
        <v>#DIV/0!</v>
      </c>
      <c r="N115" s="172"/>
      <c r="O115" s="172"/>
      <c r="P115" s="172"/>
      <c r="Q115" s="172"/>
      <c r="R115" s="172" t="e">
        <f t="shared" si="66"/>
        <v>#DIV/0!</v>
      </c>
      <c r="S115" s="172" t="e">
        <f t="shared" si="66"/>
        <v>#DIV/0!</v>
      </c>
    </row>
    <row r="116" spans="4:19" x14ac:dyDescent="0.55000000000000004">
      <c r="D116" s="1" t="s">
        <v>223</v>
      </c>
      <c r="F116" s="172" t="e">
        <f t="shared" si="67"/>
        <v>#DIV/0!</v>
      </c>
      <c r="G116" s="172" t="e">
        <f t="shared" si="67"/>
        <v>#DIV/0!</v>
      </c>
      <c r="H116" s="172" t="e">
        <f t="shared" si="67"/>
        <v>#DIV/0!</v>
      </c>
      <c r="I116" s="172" t="e">
        <f t="shared" si="67"/>
        <v>#DIV/0!</v>
      </c>
      <c r="J116" s="172" t="e">
        <f t="shared" si="67"/>
        <v>#DIV/0!</v>
      </c>
      <c r="K116" s="172" t="e">
        <f t="shared" si="67"/>
        <v>#DIV/0!</v>
      </c>
      <c r="L116" s="172" t="e">
        <f t="shared" si="67"/>
        <v>#DIV/0!</v>
      </c>
      <c r="M116" s="172" t="e">
        <f t="shared" ref="M116" si="70">M57/M$61</f>
        <v>#DIV/0!</v>
      </c>
      <c r="N116" s="172"/>
      <c r="O116" s="172"/>
      <c r="P116" s="172"/>
      <c r="Q116" s="172"/>
      <c r="R116" s="172" t="e">
        <f t="shared" si="66"/>
        <v>#DIV/0!</v>
      </c>
      <c r="S116" s="172" t="e">
        <f t="shared" si="66"/>
        <v>#DIV/0!</v>
      </c>
    </row>
    <row r="117" spans="4:19" x14ac:dyDescent="0.55000000000000004">
      <c r="D117" s="1" t="s">
        <v>224</v>
      </c>
      <c r="F117" s="172" t="e">
        <f t="shared" si="67"/>
        <v>#DIV/0!</v>
      </c>
      <c r="G117" s="172" t="e">
        <f t="shared" si="67"/>
        <v>#DIV/0!</v>
      </c>
      <c r="H117" s="172" t="e">
        <f t="shared" si="67"/>
        <v>#DIV/0!</v>
      </c>
      <c r="I117" s="172" t="e">
        <f t="shared" si="67"/>
        <v>#DIV/0!</v>
      </c>
      <c r="J117" s="172" t="e">
        <f t="shared" si="67"/>
        <v>#DIV/0!</v>
      </c>
      <c r="K117" s="172" t="e">
        <f t="shared" si="67"/>
        <v>#DIV/0!</v>
      </c>
      <c r="L117" s="172" t="e">
        <f t="shared" si="67"/>
        <v>#DIV/0!</v>
      </c>
      <c r="M117" s="172" t="e">
        <f t="shared" ref="M117" si="71">M58/M$61</f>
        <v>#DIV/0!</v>
      </c>
      <c r="N117" s="172"/>
      <c r="O117" s="172"/>
      <c r="P117" s="172"/>
      <c r="Q117" s="172"/>
      <c r="R117" s="172" t="e">
        <f t="shared" si="66"/>
        <v>#DIV/0!</v>
      </c>
      <c r="S117" s="172" t="e">
        <f t="shared" si="66"/>
        <v>#DIV/0!</v>
      </c>
    </row>
    <row r="118" spans="4:19" x14ac:dyDescent="0.55000000000000004">
      <c r="D118" s="1" t="s">
        <v>225</v>
      </c>
      <c r="F118" s="172" t="e">
        <f t="shared" si="67"/>
        <v>#DIV/0!</v>
      </c>
      <c r="G118" s="172" t="e">
        <f t="shared" si="67"/>
        <v>#DIV/0!</v>
      </c>
      <c r="H118" s="172" t="e">
        <f t="shared" si="67"/>
        <v>#DIV/0!</v>
      </c>
      <c r="I118" s="172" t="e">
        <f t="shared" si="67"/>
        <v>#DIV/0!</v>
      </c>
      <c r="J118" s="172" t="e">
        <f t="shared" si="67"/>
        <v>#DIV/0!</v>
      </c>
      <c r="K118" s="172" t="e">
        <f t="shared" si="67"/>
        <v>#DIV/0!</v>
      </c>
      <c r="L118" s="172" t="e">
        <f t="shared" si="67"/>
        <v>#DIV/0!</v>
      </c>
      <c r="M118" s="172" t="e">
        <f t="shared" ref="M118" si="72">M59/M$61</f>
        <v>#DIV/0!</v>
      </c>
      <c r="N118" s="172"/>
      <c r="O118" s="172"/>
      <c r="P118" s="172"/>
      <c r="Q118" s="172"/>
      <c r="R118" s="172" t="e">
        <f t="shared" si="66"/>
        <v>#DIV/0!</v>
      </c>
      <c r="S118" s="172" t="e">
        <f t="shared" si="66"/>
        <v>#DIV/0!</v>
      </c>
    </row>
    <row r="119" spans="4:19" x14ac:dyDescent="0.55000000000000004">
      <c r="D119" s="1" t="s">
        <v>226</v>
      </c>
      <c r="F119" s="172" t="e">
        <f t="shared" si="67"/>
        <v>#DIV/0!</v>
      </c>
      <c r="G119" s="172" t="e">
        <f t="shared" si="67"/>
        <v>#DIV/0!</v>
      </c>
      <c r="H119" s="172" t="e">
        <f t="shared" si="67"/>
        <v>#DIV/0!</v>
      </c>
      <c r="I119" s="172" t="e">
        <f t="shared" si="67"/>
        <v>#DIV/0!</v>
      </c>
      <c r="J119" s="172" t="e">
        <f t="shared" si="67"/>
        <v>#DIV/0!</v>
      </c>
      <c r="K119" s="172" t="e">
        <f t="shared" si="67"/>
        <v>#DIV/0!</v>
      </c>
      <c r="L119" s="172" t="e">
        <f t="shared" si="67"/>
        <v>#DIV/0!</v>
      </c>
      <c r="M119" s="172" t="e">
        <f t="shared" ref="M119" si="73">M60/M$61</f>
        <v>#DIV/0!</v>
      </c>
      <c r="N119" s="172"/>
      <c r="O119" s="172"/>
      <c r="P119" s="172"/>
      <c r="Q119" s="172"/>
      <c r="R119" s="172" t="e">
        <f t="shared" si="66"/>
        <v>#DIV/0!</v>
      </c>
      <c r="S119" s="172" t="e">
        <f t="shared" si="66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74">G64/G$71</f>
        <v>#DIV/0!</v>
      </c>
      <c r="H122" s="172" t="e">
        <f t="shared" si="74"/>
        <v>#DIV/0!</v>
      </c>
      <c r="I122" s="172" t="e">
        <f t="shared" si="74"/>
        <v>#DIV/0!</v>
      </c>
      <c r="J122" s="172" t="e">
        <f t="shared" si="74"/>
        <v>#DIV/0!</v>
      </c>
      <c r="K122" s="172" t="e">
        <f t="shared" si="74"/>
        <v>#DIV/0!</v>
      </c>
      <c r="L122" s="172" t="e">
        <f t="shared" si="74"/>
        <v>#DIV/0!</v>
      </c>
      <c r="M122" s="172" t="e">
        <f t="shared" ref="M122" si="75">M64/M$71</f>
        <v>#DIV/0!</v>
      </c>
      <c r="N122" s="172"/>
      <c r="O122" s="172"/>
      <c r="P122" s="172"/>
      <c r="Q122" s="172"/>
      <c r="R122" s="172" t="e">
        <f t="shared" ref="R122:S128" si="76">R64/R$71</f>
        <v>#DIV/0!</v>
      </c>
      <c r="S122" s="172" t="e">
        <f t="shared" si="76"/>
        <v>#DIV/0!</v>
      </c>
    </row>
    <row r="123" spans="4:19" x14ac:dyDescent="0.55000000000000004">
      <c r="D123" s="1" t="s">
        <v>416</v>
      </c>
      <c r="F123" s="172" t="e">
        <f t="shared" ref="F123:L128" si="77">F65/F$71</f>
        <v>#DIV/0!</v>
      </c>
      <c r="G123" s="172" t="e">
        <f t="shared" si="77"/>
        <v>#DIV/0!</v>
      </c>
      <c r="H123" s="172" t="e">
        <f t="shared" si="77"/>
        <v>#DIV/0!</v>
      </c>
      <c r="I123" s="172" t="e">
        <f t="shared" si="77"/>
        <v>#DIV/0!</v>
      </c>
      <c r="J123" s="172" t="e">
        <f t="shared" si="77"/>
        <v>#DIV/0!</v>
      </c>
      <c r="K123" s="172" t="e">
        <f t="shared" si="77"/>
        <v>#DIV/0!</v>
      </c>
      <c r="L123" s="172" t="e">
        <f t="shared" si="77"/>
        <v>#DIV/0!</v>
      </c>
      <c r="M123" s="172" t="e">
        <f t="shared" ref="M123" si="78">M65/M$71</f>
        <v>#DIV/0!</v>
      </c>
      <c r="N123" s="172"/>
      <c r="O123" s="172"/>
      <c r="P123" s="172"/>
      <c r="Q123" s="172"/>
      <c r="R123" s="172" t="e">
        <f t="shared" si="76"/>
        <v>#DIV/0!</v>
      </c>
      <c r="S123" s="172" t="e">
        <f t="shared" si="76"/>
        <v>#DIV/0!</v>
      </c>
    </row>
    <row r="124" spans="4:19" x14ac:dyDescent="0.55000000000000004">
      <c r="D124" s="1" t="s">
        <v>417</v>
      </c>
      <c r="F124" s="172" t="e">
        <f t="shared" si="77"/>
        <v>#DIV/0!</v>
      </c>
      <c r="G124" s="172" t="e">
        <f t="shared" si="77"/>
        <v>#DIV/0!</v>
      </c>
      <c r="H124" s="172" t="e">
        <f t="shared" si="77"/>
        <v>#DIV/0!</v>
      </c>
      <c r="I124" s="172" t="e">
        <f t="shared" si="77"/>
        <v>#DIV/0!</v>
      </c>
      <c r="J124" s="172" t="e">
        <f t="shared" si="77"/>
        <v>#DIV/0!</v>
      </c>
      <c r="K124" s="172" t="e">
        <f t="shared" si="77"/>
        <v>#DIV/0!</v>
      </c>
      <c r="L124" s="172" t="e">
        <f t="shared" si="77"/>
        <v>#DIV/0!</v>
      </c>
      <c r="M124" s="172" t="e">
        <f t="shared" ref="M124" si="79">M66/M$71</f>
        <v>#DIV/0!</v>
      </c>
      <c r="N124" s="172"/>
      <c r="O124" s="172"/>
      <c r="P124" s="172"/>
      <c r="Q124" s="172"/>
      <c r="R124" s="172" t="e">
        <f t="shared" si="76"/>
        <v>#DIV/0!</v>
      </c>
      <c r="S124" s="172" t="e">
        <f t="shared" si="76"/>
        <v>#DIV/0!</v>
      </c>
    </row>
    <row r="125" spans="4:19" x14ac:dyDescent="0.55000000000000004">
      <c r="D125" s="1" t="s">
        <v>223</v>
      </c>
      <c r="F125" s="172" t="e">
        <f t="shared" si="77"/>
        <v>#DIV/0!</v>
      </c>
      <c r="G125" s="172" t="e">
        <f t="shared" si="77"/>
        <v>#DIV/0!</v>
      </c>
      <c r="H125" s="172" t="e">
        <f t="shared" si="77"/>
        <v>#DIV/0!</v>
      </c>
      <c r="I125" s="172" t="e">
        <f t="shared" si="77"/>
        <v>#DIV/0!</v>
      </c>
      <c r="J125" s="172" t="e">
        <f t="shared" si="77"/>
        <v>#DIV/0!</v>
      </c>
      <c r="K125" s="172" t="e">
        <f t="shared" si="77"/>
        <v>#DIV/0!</v>
      </c>
      <c r="L125" s="172" t="e">
        <f t="shared" si="77"/>
        <v>#DIV/0!</v>
      </c>
      <c r="M125" s="172" t="e">
        <f t="shared" ref="M125" si="80">M67/M$71</f>
        <v>#DIV/0!</v>
      </c>
      <c r="N125" s="172"/>
      <c r="O125" s="172"/>
      <c r="P125" s="172"/>
      <c r="Q125" s="172"/>
      <c r="R125" s="172" t="e">
        <f t="shared" si="76"/>
        <v>#DIV/0!</v>
      </c>
      <c r="S125" s="172" t="e">
        <f t="shared" si="76"/>
        <v>#DIV/0!</v>
      </c>
    </row>
    <row r="126" spans="4:19" x14ac:dyDescent="0.55000000000000004">
      <c r="D126" s="1" t="s">
        <v>224</v>
      </c>
      <c r="F126" s="172" t="e">
        <f t="shared" si="77"/>
        <v>#DIV/0!</v>
      </c>
      <c r="G126" s="172" t="e">
        <f t="shared" si="77"/>
        <v>#DIV/0!</v>
      </c>
      <c r="H126" s="172" t="e">
        <f t="shared" si="77"/>
        <v>#DIV/0!</v>
      </c>
      <c r="I126" s="172" t="e">
        <f t="shared" si="77"/>
        <v>#DIV/0!</v>
      </c>
      <c r="J126" s="172" t="e">
        <f t="shared" si="77"/>
        <v>#DIV/0!</v>
      </c>
      <c r="K126" s="172" t="e">
        <f t="shared" si="77"/>
        <v>#DIV/0!</v>
      </c>
      <c r="L126" s="172" t="e">
        <f t="shared" si="77"/>
        <v>#DIV/0!</v>
      </c>
      <c r="M126" s="172" t="e">
        <f t="shared" ref="M126" si="81">M68/M$71</f>
        <v>#DIV/0!</v>
      </c>
      <c r="N126" s="172"/>
      <c r="O126" s="172"/>
      <c r="P126" s="172"/>
      <c r="Q126" s="172"/>
      <c r="R126" s="172" t="e">
        <f t="shared" si="76"/>
        <v>#DIV/0!</v>
      </c>
      <c r="S126" s="172" t="e">
        <f t="shared" si="76"/>
        <v>#DIV/0!</v>
      </c>
    </row>
    <row r="127" spans="4:19" x14ac:dyDescent="0.55000000000000004">
      <c r="D127" s="1" t="s">
        <v>225</v>
      </c>
      <c r="F127" s="172" t="e">
        <f t="shared" si="77"/>
        <v>#DIV/0!</v>
      </c>
      <c r="G127" s="172" t="e">
        <f t="shared" si="77"/>
        <v>#DIV/0!</v>
      </c>
      <c r="H127" s="172" t="e">
        <f t="shared" si="77"/>
        <v>#DIV/0!</v>
      </c>
      <c r="I127" s="172" t="e">
        <f t="shared" si="77"/>
        <v>#DIV/0!</v>
      </c>
      <c r="J127" s="172" t="e">
        <f t="shared" si="77"/>
        <v>#DIV/0!</v>
      </c>
      <c r="K127" s="172" t="e">
        <f t="shared" si="77"/>
        <v>#DIV/0!</v>
      </c>
      <c r="L127" s="172" t="e">
        <f t="shared" si="77"/>
        <v>#DIV/0!</v>
      </c>
      <c r="M127" s="172" t="e">
        <f t="shared" ref="M127" si="82">M69/M$71</f>
        <v>#DIV/0!</v>
      </c>
      <c r="N127" s="172"/>
      <c r="O127" s="172"/>
      <c r="P127" s="172"/>
      <c r="Q127" s="172"/>
      <c r="R127" s="172" t="e">
        <f t="shared" si="76"/>
        <v>#DIV/0!</v>
      </c>
      <c r="S127" s="172" t="e">
        <f t="shared" si="76"/>
        <v>#DIV/0!</v>
      </c>
    </row>
    <row r="128" spans="4:19" x14ac:dyDescent="0.55000000000000004">
      <c r="D128" s="1" t="s">
        <v>226</v>
      </c>
      <c r="F128" s="172" t="e">
        <f t="shared" si="77"/>
        <v>#DIV/0!</v>
      </c>
      <c r="G128" s="172" t="e">
        <f t="shared" si="77"/>
        <v>#DIV/0!</v>
      </c>
      <c r="H128" s="172" t="e">
        <f t="shared" si="77"/>
        <v>#DIV/0!</v>
      </c>
      <c r="I128" s="172" t="e">
        <f t="shared" si="77"/>
        <v>#DIV/0!</v>
      </c>
      <c r="J128" s="172" t="e">
        <f t="shared" si="77"/>
        <v>#DIV/0!</v>
      </c>
      <c r="K128" s="172" t="e">
        <f t="shared" si="77"/>
        <v>#DIV/0!</v>
      </c>
      <c r="L128" s="172" t="e">
        <f t="shared" si="77"/>
        <v>#DIV/0!</v>
      </c>
      <c r="M128" s="172" t="e">
        <f t="shared" ref="M128" si="83">M70/M$71</f>
        <v>#DIV/0!</v>
      </c>
      <c r="N128" s="172"/>
      <c r="O128" s="172"/>
      <c r="P128" s="172"/>
      <c r="Q128" s="172"/>
      <c r="R128" s="172" t="e">
        <f t="shared" si="76"/>
        <v>#DIV/0!</v>
      </c>
      <c r="S128" s="172" t="e">
        <f t="shared" si="76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84">G44/G13</f>
        <v>#DIV/0!</v>
      </c>
      <c r="H132" s="1" t="e">
        <f t="shared" si="84"/>
        <v>#DIV/0!</v>
      </c>
      <c r="I132" s="1" t="e">
        <f t="shared" si="84"/>
        <v>#DIV/0!</v>
      </c>
      <c r="J132" s="1" t="e">
        <f t="shared" si="84"/>
        <v>#DIV/0!</v>
      </c>
      <c r="K132" s="1" t="e">
        <f t="shared" si="84"/>
        <v>#DIV/0!</v>
      </c>
      <c r="L132" s="1" t="e">
        <f t="shared" si="84"/>
        <v>#DIV/0!</v>
      </c>
      <c r="M132" s="1" t="e">
        <f t="shared" si="84"/>
        <v>#DIV/0!</v>
      </c>
      <c r="N132" s="1" t="e">
        <f t="shared" si="84"/>
        <v>#DIV/0!</v>
      </c>
      <c r="O132" s="1" t="e">
        <f t="shared" si="84"/>
        <v>#DIV/0!</v>
      </c>
      <c r="P132" s="1" t="e">
        <f t="shared" si="84"/>
        <v>#DIV/0!</v>
      </c>
      <c r="Q132" s="1" t="e">
        <f t="shared" si="84"/>
        <v>#DIV/0!</v>
      </c>
      <c r="R132" s="1" t="e">
        <f t="shared" si="84"/>
        <v>#DIV/0!</v>
      </c>
      <c r="S132" s="1" t="e">
        <f t="shared" si="84"/>
        <v>#DIV/0!</v>
      </c>
    </row>
    <row r="133" spans="4:19" x14ac:dyDescent="0.55000000000000004">
      <c r="D133" s="1" t="s">
        <v>416</v>
      </c>
      <c r="F133" s="1" t="e">
        <f t="shared" ref="F133:S138" si="85">F45/F14</f>
        <v>#DIV/0!</v>
      </c>
      <c r="G133" s="1" t="e">
        <f t="shared" si="85"/>
        <v>#DIV/0!</v>
      </c>
      <c r="H133" s="1" t="e">
        <f t="shared" si="85"/>
        <v>#DIV/0!</v>
      </c>
      <c r="I133" s="1" t="e">
        <f t="shared" si="85"/>
        <v>#DIV/0!</v>
      </c>
      <c r="J133" s="1" t="e">
        <f t="shared" si="85"/>
        <v>#DIV/0!</v>
      </c>
      <c r="K133" s="1" t="e">
        <f t="shared" si="85"/>
        <v>#DIV/0!</v>
      </c>
      <c r="L133" s="1" t="e">
        <f t="shared" si="85"/>
        <v>#DIV/0!</v>
      </c>
      <c r="M133" s="1" t="e">
        <f t="shared" si="85"/>
        <v>#DIV/0!</v>
      </c>
      <c r="N133" s="1" t="e">
        <f t="shared" si="85"/>
        <v>#DIV/0!</v>
      </c>
      <c r="O133" s="1" t="e">
        <f t="shared" si="85"/>
        <v>#DIV/0!</v>
      </c>
      <c r="P133" s="1" t="e">
        <f t="shared" si="85"/>
        <v>#DIV/0!</v>
      </c>
      <c r="Q133" s="1" t="e">
        <f t="shared" si="85"/>
        <v>#DIV/0!</v>
      </c>
      <c r="R133" s="1" t="e">
        <f t="shared" si="85"/>
        <v>#DIV/0!</v>
      </c>
      <c r="S133" s="1" t="e">
        <f t="shared" si="85"/>
        <v>#DIV/0!</v>
      </c>
    </row>
    <row r="134" spans="4:19" x14ac:dyDescent="0.55000000000000004">
      <c r="D134" s="1" t="s">
        <v>417</v>
      </c>
      <c r="F134" s="1" t="e">
        <f t="shared" si="85"/>
        <v>#DIV/0!</v>
      </c>
      <c r="G134" s="1" t="e">
        <f t="shared" si="85"/>
        <v>#DIV/0!</v>
      </c>
      <c r="H134" s="1" t="e">
        <f t="shared" si="85"/>
        <v>#DIV/0!</v>
      </c>
      <c r="I134" s="1" t="e">
        <f t="shared" si="85"/>
        <v>#DIV/0!</v>
      </c>
      <c r="J134" s="1" t="e">
        <f t="shared" si="85"/>
        <v>#DIV/0!</v>
      </c>
      <c r="K134" s="1" t="e">
        <f t="shared" si="85"/>
        <v>#DIV/0!</v>
      </c>
      <c r="L134" s="1" t="e">
        <f t="shared" si="85"/>
        <v>#DIV/0!</v>
      </c>
      <c r="M134" s="1" t="e">
        <f t="shared" si="85"/>
        <v>#DIV/0!</v>
      </c>
      <c r="N134" s="1" t="e">
        <f t="shared" si="85"/>
        <v>#DIV/0!</v>
      </c>
      <c r="O134" s="1" t="e">
        <f t="shared" si="85"/>
        <v>#DIV/0!</v>
      </c>
      <c r="P134" s="1" t="e">
        <f t="shared" si="85"/>
        <v>#DIV/0!</v>
      </c>
      <c r="Q134" s="1" t="e">
        <f t="shared" si="85"/>
        <v>#DIV/0!</v>
      </c>
      <c r="R134" s="1" t="e">
        <f t="shared" si="85"/>
        <v>#DIV/0!</v>
      </c>
      <c r="S134" s="1" t="e">
        <f t="shared" si="85"/>
        <v>#DIV/0!</v>
      </c>
    </row>
    <row r="135" spans="4:19" x14ac:dyDescent="0.55000000000000004">
      <c r="D135" s="1" t="s">
        <v>223</v>
      </c>
      <c r="F135" s="1" t="e">
        <f t="shared" si="85"/>
        <v>#DIV/0!</v>
      </c>
      <c r="G135" s="1" t="e">
        <f t="shared" si="85"/>
        <v>#DIV/0!</v>
      </c>
      <c r="H135" s="1" t="e">
        <f t="shared" si="85"/>
        <v>#DIV/0!</v>
      </c>
      <c r="I135" s="1" t="e">
        <f t="shared" si="85"/>
        <v>#DIV/0!</v>
      </c>
      <c r="J135" s="1" t="e">
        <f t="shared" si="85"/>
        <v>#DIV/0!</v>
      </c>
      <c r="K135" s="1" t="e">
        <f t="shared" si="85"/>
        <v>#DIV/0!</v>
      </c>
      <c r="L135" s="1" t="e">
        <f t="shared" si="85"/>
        <v>#DIV/0!</v>
      </c>
      <c r="M135" s="1" t="e">
        <f t="shared" si="85"/>
        <v>#DIV/0!</v>
      </c>
      <c r="N135" s="1" t="e">
        <f t="shared" si="85"/>
        <v>#DIV/0!</v>
      </c>
      <c r="O135" s="1" t="e">
        <f t="shared" si="85"/>
        <v>#DIV/0!</v>
      </c>
      <c r="P135" s="1" t="e">
        <f t="shared" si="85"/>
        <v>#DIV/0!</v>
      </c>
      <c r="Q135" s="1" t="e">
        <f t="shared" si="85"/>
        <v>#DIV/0!</v>
      </c>
      <c r="R135" s="1" t="e">
        <f t="shared" si="85"/>
        <v>#DIV/0!</v>
      </c>
      <c r="S135" s="1" t="e">
        <f t="shared" si="85"/>
        <v>#DIV/0!</v>
      </c>
    </row>
    <row r="136" spans="4:19" x14ac:dyDescent="0.55000000000000004">
      <c r="D136" s="1" t="s">
        <v>224</v>
      </c>
      <c r="F136" s="1" t="e">
        <f t="shared" si="85"/>
        <v>#DIV/0!</v>
      </c>
      <c r="G136" s="1" t="e">
        <f t="shared" si="85"/>
        <v>#DIV/0!</v>
      </c>
      <c r="H136" s="1" t="e">
        <f t="shared" si="85"/>
        <v>#DIV/0!</v>
      </c>
      <c r="I136" s="1" t="e">
        <f t="shared" si="85"/>
        <v>#DIV/0!</v>
      </c>
      <c r="J136" s="1" t="e">
        <f t="shared" si="85"/>
        <v>#DIV/0!</v>
      </c>
      <c r="K136" s="1" t="e">
        <f t="shared" si="85"/>
        <v>#DIV/0!</v>
      </c>
      <c r="L136" s="1" t="e">
        <f t="shared" si="85"/>
        <v>#DIV/0!</v>
      </c>
      <c r="M136" s="1" t="e">
        <f t="shared" si="85"/>
        <v>#DIV/0!</v>
      </c>
      <c r="N136" s="1" t="e">
        <f t="shared" si="85"/>
        <v>#DIV/0!</v>
      </c>
      <c r="O136" s="1" t="e">
        <f t="shared" si="85"/>
        <v>#DIV/0!</v>
      </c>
      <c r="P136" s="1" t="e">
        <f t="shared" si="85"/>
        <v>#DIV/0!</v>
      </c>
      <c r="Q136" s="1" t="e">
        <f t="shared" si="85"/>
        <v>#DIV/0!</v>
      </c>
      <c r="R136" s="1" t="e">
        <f t="shared" si="85"/>
        <v>#DIV/0!</v>
      </c>
      <c r="S136" s="1" t="e">
        <f t="shared" si="85"/>
        <v>#DIV/0!</v>
      </c>
    </row>
    <row r="137" spans="4:19" x14ac:dyDescent="0.55000000000000004">
      <c r="D137" s="1" t="s">
        <v>225</v>
      </c>
      <c r="F137" s="1" t="e">
        <f t="shared" si="85"/>
        <v>#DIV/0!</v>
      </c>
      <c r="G137" s="1" t="e">
        <f t="shared" si="85"/>
        <v>#DIV/0!</v>
      </c>
      <c r="H137" s="1" t="e">
        <f t="shared" si="85"/>
        <v>#DIV/0!</v>
      </c>
      <c r="I137" s="1" t="e">
        <f t="shared" si="85"/>
        <v>#DIV/0!</v>
      </c>
      <c r="J137" s="1" t="e">
        <f t="shared" si="85"/>
        <v>#DIV/0!</v>
      </c>
      <c r="K137" s="1" t="e">
        <f t="shared" si="85"/>
        <v>#DIV/0!</v>
      </c>
      <c r="L137" s="1" t="e">
        <f t="shared" si="85"/>
        <v>#DIV/0!</v>
      </c>
      <c r="M137" s="1" t="e">
        <f t="shared" si="85"/>
        <v>#DIV/0!</v>
      </c>
      <c r="N137" s="1" t="e">
        <f t="shared" si="85"/>
        <v>#DIV/0!</v>
      </c>
      <c r="O137" s="1" t="e">
        <f t="shared" si="85"/>
        <v>#DIV/0!</v>
      </c>
      <c r="P137" s="1" t="e">
        <f t="shared" si="85"/>
        <v>#DIV/0!</v>
      </c>
      <c r="Q137" s="1" t="e">
        <f t="shared" si="85"/>
        <v>#DIV/0!</v>
      </c>
      <c r="R137" s="1" t="e">
        <f t="shared" si="85"/>
        <v>#DIV/0!</v>
      </c>
      <c r="S137" s="1" t="e">
        <f t="shared" si="85"/>
        <v>#DIV/0!</v>
      </c>
    </row>
    <row r="138" spans="4:19" x14ac:dyDescent="0.55000000000000004">
      <c r="D138" s="1" t="s">
        <v>226</v>
      </c>
      <c r="F138" s="1" t="e">
        <f t="shared" si="85"/>
        <v>#DIV/0!</v>
      </c>
      <c r="G138" s="1" t="e">
        <f t="shared" si="85"/>
        <v>#DIV/0!</v>
      </c>
      <c r="H138" s="1" t="e">
        <f t="shared" si="85"/>
        <v>#DIV/0!</v>
      </c>
      <c r="I138" s="1" t="e">
        <f t="shared" si="85"/>
        <v>#DIV/0!</v>
      </c>
      <c r="J138" s="1" t="e">
        <f t="shared" si="85"/>
        <v>#DIV/0!</v>
      </c>
      <c r="K138" s="1" t="e">
        <f t="shared" si="85"/>
        <v>#DIV/0!</v>
      </c>
      <c r="L138" s="1" t="e">
        <f t="shared" si="85"/>
        <v>#DIV/0!</v>
      </c>
      <c r="M138" s="1" t="e">
        <f t="shared" si="85"/>
        <v>#DIV/0!</v>
      </c>
      <c r="N138" s="1" t="e">
        <f t="shared" si="85"/>
        <v>#DIV/0!</v>
      </c>
      <c r="O138" s="1" t="e">
        <f t="shared" si="85"/>
        <v>#DIV/0!</v>
      </c>
      <c r="P138" s="1" t="e">
        <f t="shared" si="85"/>
        <v>#DIV/0!</v>
      </c>
      <c r="Q138" s="1" t="e">
        <f t="shared" si="85"/>
        <v>#DIV/0!</v>
      </c>
      <c r="R138" s="1" t="e">
        <f t="shared" si="85"/>
        <v>#DIV/0!</v>
      </c>
      <c r="S138" s="1" t="e">
        <f t="shared" si="8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86">G54/G23</f>
        <v>#DIV/0!</v>
      </c>
      <c r="H141" s="1" t="e">
        <f t="shared" si="86"/>
        <v>#DIV/0!</v>
      </c>
      <c r="I141" s="1" t="e">
        <f t="shared" si="86"/>
        <v>#DIV/0!</v>
      </c>
      <c r="J141" s="1" t="e">
        <f t="shared" si="86"/>
        <v>#DIV/0!</v>
      </c>
      <c r="K141" s="1" t="e">
        <f t="shared" si="86"/>
        <v>#DIV/0!</v>
      </c>
      <c r="L141" s="1" t="e">
        <f t="shared" si="86"/>
        <v>#DIV/0!</v>
      </c>
      <c r="M141" s="1" t="e">
        <f t="shared" si="86"/>
        <v>#DIV/0!</v>
      </c>
      <c r="N141" s="1" t="e">
        <f t="shared" si="86"/>
        <v>#DIV/0!</v>
      </c>
      <c r="O141" s="1" t="e">
        <f t="shared" si="86"/>
        <v>#DIV/0!</v>
      </c>
      <c r="P141" s="1" t="e">
        <f t="shared" si="86"/>
        <v>#DIV/0!</v>
      </c>
      <c r="Q141" s="1" t="e">
        <f t="shared" si="86"/>
        <v>#DIV/0!</v>
      </c>
      <c r="R141" s="1" t="e">
        <f t="shared" si="86"/>
        <v>#DIV/0!</v>
      </c>
      <c r="S141" s="1" t="e">
        <f t="shared" si="86"/>
        <v>#DIV/0!</v>
      </c>
    </row>
    <row r="142" spans="4:19" x14ac:dyDescent="0.55000000000000004">
      <c r="D142" s="1" t="s">
        <v>416</v>
      </c>
      <c r="F142" s="1" t="e">
        <f t="shared" ref="F142:S147" si="87">F55/F24</f>
        <v>#DIV/0!</v>
      </c>
      <c r="G142" s="1" t="e">
        <f t="shared" si="87"/>
        <v>#DIV/0!</v>
      </c>
      <c r="H142" s="1" t="e">
        <f t="shared" si="87"/>
        <v>#DIV/0!</v>
      </c>
      <c r="I142" s="1" t="e">
        <f t="shared" si="87"/>
        <v>#DIV/0!</v>
      </c>
      <c r="J142" s="1" t="e">
        <f t="shared" si="87"/>
        <v>#DIV/0!</v>
      </c>
      <c r="K142" s="1" t="e">
        <f t="shared" si="87"/>
        <v>#DIV/0!</v>
      </c>
      <c r="L142" s="1" t="e">
        <f t="shared" si="87"/>
        <v>#DIV/0!</v>
      </c>
      <c r="M142" s="1" t="e">
        <f t="shared" si="87"/>
        <v>#DIV/0!</v>
      </c>
      <c r="N142" s="1" t="e">
        <f t="shared" si="87"/>
        <v>#DIV/0!</v>
      </c>
      <c r="O142" s="1" t="e">
        <f t="shared" si="87"/>
        <v>#DIV/0!</v>
      </c>
      <c r="P142" s="1" t="e">
        <f t="shared" si="87"/>
        <v>#DIV/0!</v>
      </c>
      <c r="Q142" s="1" t="e">
        <f t="shared" si="87"/>
        <v>#DIV/0!</v>
      </c>
      <c r="R142" s="1" t="e">
        <f t="shared" si="87"/>
        <v>#DIV/0!</v>
      </c>
      <c r="S142" s="1" t="e">
        <f t="shared" si="87"/>
        <v>#DIV/0!</v>
      </c>
    </row>
    <row r="143" spans="4:19" x14ac:dyDescent="0.55000000000000004">
      <c r="D143" s="1" t="s">
        <v>417</v>
      </c>
      <c r="F143" s="1" t="e">
        <f t="shared" si="87"/>
        <v>#DIV/0!</v>
      </c>
      <c r="G143" s="1" t="e">
        <f t="shared" si="87"/>
        <v>#DIV/0!</v>
      </c>
      <c r="H143" s="1" t="e">
        <f t="shared" si="87"/>
        <v>#DIV/0!</v>
      </c>
      <c r="I143" s="1" t="e">
        <f t="shared" si="87"/>
        <v>#DIV/0!</v>
      </c>
      <c r="J143" s="1" t="e">
        <f t="shared" si="87"/>
        <v>#DIV/0!</v>
      </c>
      <c r="K143" s="1" t="e">
        <f t="shared" si="87"/>
        <v>#DIV/0!</v>
      </c>
      <c r="L143" s="1" t="e">
        <f t="shared" si="87"/>
        <v>#DIV/0!</v>
      </c>
      <c r="M143" s="1" t="e">
        <f t="shared" si="87"/>
        <v>#DIV/0!</v>
      </c>
      <c r="N143" s="1" t="e">
        <f t="shared" si="87"/>
        <v>#DIV/0!</v>
      </c>
      <c r="O143" s="1" t="e">
        <f t="shared" si="87"/>
        <v>#DIV/0!</v>
      </c>
      <c r="P143" s="1" t="e">
        <f t="shared" si="87"/>
        <v>#DIV/0!</v>
      </c>
      <c r="Q143" s="1" t="e">
        <f t="shared" si="87"/>
        <v>#DIV/0!</v>
      </c>
      <c r="R143" s="1" t="e">
        <f t="shared" si="87"/>
        <v>#DIV/0!</v>
      </c>
      <c r="S143" s="1" t="e">
        <f t="shared" si="87"/>
        <v>#DIV/0!</v>
      </c>
    </row>
    <row r="144" spans="4:19" x14ac:dyDescent="0.55000000000000004">
      <c r="D144" s="1" t="s">
        <v>223</v>
      </c>
      <c r="F144" s="1" t="e">
        <f t="shared" si="87"/>
        <v>#DIV/0!</v>
      </c>
      <c r="G144" s="1" t="e">
        <f t="shared" si="87"/>
        <v>#DIV/0!</v>
      </c>
      <c r="H144" s="1" t="e">
        <f t="shared" si="87"/>
        <v>#DIV/0!</v>
      </c>
      <c r="I144" s="1" t="e">
        <f t="shared" si="87"/>
        <v>#DIV/0!</v>
      </c>
      <c r="J144" s="1" t="e">
        <f t="shared" si="87"/>
        <v>#DIV/0!</v>
      </c>
      <c r="K144" s="1" t="e">
        <f t="shared" si="87"/>
        <v>#DIV/0!</v>
      </c>
      <c r="L144" s="1" t="e">
        <f t="shared" si="87"/>
        <v>#DIV/0!</v>
      </c>
      <c r="M144" s="1" t="e">
        <f t="shared" si="87"/>
        <v>#DIV/0!</v>
      </c>
      <c r="N144" s="1" t="e">
        <f t="shared" si="87"/>
        <v>#DIV/0!</v>
      </c>
      <c r="O144" s="1" t="e">
        <f t="shared" si="87"/>
        <v>#DIV/0!</v>
      </c>
      <c r="P144" s="1" t="e">
        <f t="shared" si="87"/>
        <v>#DIV/0!</v>
      </c>
      <c r="Q144" s="1" t="e">
        <f t="shared" si="87"/>
        <v>#DIV/0!</v>
      </c>
      <c r="R144" s="1" t="e">
        <f t="shared" si="87"/>
        <v>#DIV/0!</v>
      </c>
      <c r="S144" s="1" t="e">
        <f t="shared" si="87"/>
        <v>#DIV/0!</v>
      </c>
    </row>
    <row r="145" spans="4:19" x14ac:dyDescent="0.55000000000000004">
      <c r="D145" s="1" t="s">
        <v>224</v>
      </c>
      <c r="F145" s="1" t="e">
        <f t="shared" si="87"/>
        <v>#DIV/0!</v>
      </c>
      <c r="G145" s="1" t="e">
        <f t="shared" si="87"/>
        <v>#DIV/0!</v>
      </c>
      <c r="H145" s="1" t="e">
        <f t="shared" si="87"/>
        <v>#DIV/0!</v>
      </c>
      <c r="I145" s="1" t="e">
        <f t="shared" si="87"/>
        <v>#DIV/0!</v>
      </c>
      <c r="J145" s="1" t="e">
        <f t="shared" si="87"/>
        <v>#DIV/0!</v>
      </c>
      <c r="K145" s="1" t="e">
        <f t="shared" si="87"/>
        <v>#DIV/0!</v>
      </c>
      <c r="L145" s="1" t="e">
        <f t="shared" si="87"/>
        <v>#DIV/0!</v>
      </c>
      <c r="M145" s="1" t="e">
        <f t="shared" si="87"/>
        <v>#DIV/0!</v>
      </c>
      <c r="N145" s="1" t="e">
        <f t="shared" si="87"/>
        <v>#DIV/0!</v>
      </c>
      <c r="O145" s="1" t="e">
        <f t="shared" si="87"/>
        <v>#DIV/0!</v>
      </c>
      <c r="P145" s="1" t="e">
        <f t="shared" si="87"/>
        <v>#DIV/0!</v>
      </c>
      <c r="Q145" s="1" t="e">
        <f t="shared" si="87"/>
        <v>#DIV/0!</v>
      </c>
      <c r="R145" s="1" t="e">
        <f t="shared" si="87"/>
        <v>#DIV/0!</v>
      </c>
      <c r="S145" s="1" t="e">
        <f t="shared" si="87"/>
        <v>#DIV/0!</v>
      </c>
    </row>
    <row r="146" spans="4:19" x14ac:dyDescent="0.55000000000000004">
      <c r="D146" s="1" t="s">
        <v>225</v>
      </c>
      <c r="F146" s="1" t="e">
        <f t="shared" si="87"/>
        <v>#DIV/0!</v>
      </c>
      <c r="G146" s="1" t="e">
        <f t="shared" si="87"/>
        <v>#DIV/0!</v>
      </c>
      <c r="H146" s="1" t="e">
        <f t="shared" si="87"/>
        <v>#DIV/0!</v>
      </c>
      <c r="I146" s="1" t="e">
        <f t="shared" si="87"/>
        <v>#DIV/0!</v>
      </c>
      <c r="J146" s="1" t="e">
        <f t="shared" si="87"/>
        <v>#DIV/0!</v>
      </c>
      <c r="K146" s="1" t="e">
        <f t="shared" si="87"/>
        <v>#DIV/0!</v>
      </c>
      <c r="L146" s="1" t="e">
        <f t="shared" si="87"/>
        <v>#DIV/0!</v>
      </c>
      <c r="M146" s="1" t="e">
        <f t="shared" si="87"/>
        <v>#DIV/0!</v>
      </c>
      <c r="N146" s="1" t="e">
        <f t="shared" si="87"/>
        <v>#DIV/0!</v>
      </c>
      <c r="O146" s="1" t="e">
        <f t="shared" si="87"/>
        <v>#DIV/0!</v>
      </c>
      <c r="P146" s="1" t="e">
        <f t="shared" si="87"/>
        <v>#DIV/0!</v>
      </c>
      <c r="Q146" s="1" t="e">
        <f t="shared" si="87"/>
        <v>#DIV/0!</v>
      </c>
      <c r="R146" s="1" t="e">
        <f t="shared" si="87"/>
        <v>#DIV/0!</v>
      </c>
      <c r="S146" s="1" t="e">
        <f t="shared" si="87"/>
        <v>#DIV/0!</v>
      </c>
    </row>
    <row r="147" spans="4:19" x14ac:dyDescent="0.55000000000000004">
      <c r="D147" s="1" t="s">
        <v>226</v>
      </c>
      <c r="F147" s="1" t="e">
        <f t="shared" si="87"/>
        <v>#DIV/0!</v>
      </c>
      <c r="G147" s="1" t="e">
        <f t="shared" si="87"/>
        <v>#DIV/0!</v>
      </c>
      <c r="H147" s="1" t="e">
        <f t="shared" si="87"/>
        <v>#DIV/0!</v>
      </c>
      <c r="I147" s="1" t="e">
        <f t="shared" si="87"/>
        <v>#DIV/0!</v>
      </c>
      <c r="J147" s="1" t="e">
        <f t="shared" si="87"/>
        <v>#DIV/0!</v>
      </c>
      <c r="K147" s="1" t="e">
        <f t="shared" si="87"/>
        <v>#DIV/0!</v>
      </c>
      <c r="L147" s="1" t="e">
        <f t="shared" si="87"/>
        <v>#DIV/0!</v>
      </c>
      <c r="M147" s="1" t="e">
        <f t="shared" si="87"/>
        <v>#DIV/0!</v>
      </c>
      <c r="N147" s="1" t="e">
        <f t="shared" si="87"/>
        <v>#DIV/0!</v>
      </c>
      <c r="O147" s="1" t="e">
        <f t="shared" si="87"/>
        <v>#DIV/0!</v>
      </c>
      <c r="P147" s="1" t="e">
        <f t="shared" si="87"/>
        <v>#DIV/0!</v>
      </c>
      <c r="Q147" s="1" t="e">
        <f t="shared" si="87"/>
        <v>#DIV/0!</v>
      </c>
      <c r="R147" s="1" t="e">
        <f t="shared" si="87"/>
        <v>#DIV/0!</v>
      </c>
      <c r="S147" s="1" t="e">
        <f t="shared" si="8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8">G64/G33</f>
        <v>#DIV/0!</v>
      </c>
      <c r="H150" s="1" t="e">
        <f t="shared" si="88"/>
        <v>#DIV/0!</v>
      </c>
      <c r="I150" s="1" t="e">
        <f t="shared" si="88"/>
        <v>#DIV/0!</v>
      </c>
      <c r="J150" s="1" t="e">
        <f t="shared" si="88"/>
        <v>#DIV/0!</v>
      </c>
      <c r="K150" s="1" t="e">
        <f t="shared" si="88"/>
        <v>#DIV/0!</v>
      </c>
      <c r="L150" s="1" t="e">
        <f t="shared" si="88"/>
        <v>#DIV/0!</v>
      </c>
      <c r="M150" s="1" t="e">
        <f t="shared" si="88"/>
        <v>#DIV/0!</v>
      </c>
      <c r="N150" s="1" t="e">
        <f t="shared" si="88"/>
        <v>#DIV/0!</v>
      </c>
      <c r="O150" s="1" t="e">
        <f t="shared" si="88"/>
        <v>#DIV/0!</v>
      </c>
      <c r="P150" s="1" t="e">
        <f t="shared" si="88"/>
        <v>#DIV/0!</v>
      </c>
      <c r="Q150" s="1" t="e">
        <f t="shared" si="88"/>
        <v>#DIV/0!</v>
      </c>
      <c r="R150" s="1" t="e">
        <f t="shared" si="88"/>
        <v>#DIV/0!</v>
      </c>
      <c r="S150" s="1" t="e">
        <f t="shared" si="88"/>
        <v>#DIV/0!</v>
      </c>
    </row>
    <row r="151" spans="4:19" x14ac:dyDescent="0.55000000000000004">
      <c r="D151" s="1" t="s">
        <v>416</v>
      </c>
      <c r="F151" s="1" t="e">
        <f t="shared" ref="F151:S156" si="89">F65/F34</f>
        <v>#DIV/0!</v>
      </c>
      <c r="G151" s="1" t="e">
        <f t="shared" si="89"/>
        <v>#DIV/0!</v>
      </c>
      <c r="H151" s="1" t="e">
        <f t="shared" si="89"/>
        <v>#DIV/0!</v>
      </c>
      <c r="I151" s="1" t="e">
        <f t="shared" si="89"/>
        <v>#DIV/0!</v>
      </c>
      <c r="J151" s="1" t="e">
        <f t="shared" si="89"/>
        <v>#DIV/0!</v>
      </c>
      <c r="K151" s="1" t="e">
        <f t="shared" si="89"/>
        <v>#DIV/0!</v>
      </c>
      <c r="L151" s="1" t="e">
        <f t="shared" si="89"/>
        <v>#DIV/0!</v>
      </c>
      <c r="M151" s="1" t="e">
        <f t="shared" si="89"/>
        <v>#DIV/0!</v>
      </c>
      <c r="N151" s="1" t="e">
        <f t="shared" si="89"/>
        <v>#DIV/0!</v>
      </c>
      <c r="O151" s="1" t="e">
        <f t="shared" si="89"/>
        <v>#DIV/0!</v>
      </c>
      <c r="P151" s="1" t="e">
        <f t="shared" si="89"/>
        <v>#DIV/0!</v>
      </c>
      <c r="Q151" s="1" t="e">
        <f t="shared" si="89"/>
        <v>#DIV/0!</v>
      </c>
      <c r="R151" s="1" t="e">
        <f t="shared" si="89"/>
        <v>#DIV/0!</v>
      </c>
      <c r="S151" s="1" t="e">
        <f t="shared" si="89"/>
        <v>#DIV/0!</v>
      </c>
    </row>
    <row r="152" spans="4:19" x14ac:dyDescent="0.55000000000000004">
      <c r="D152" s="1" t="s">
        <v>417</v>
      </c>
      <c r="F152" s="1" t="e">
        <f t="shared" si="89"/>
        <v>#DIV/0!</v>
      </c>
      <c r="G152" s="1" t="e">
        <f t="shared" si="89"/>
        <v>#DIV/0!</v>
      </c>
      <c r="H152" s="1" t="e">
        <f t="shared" si="89"/>
        <v>#DIV/0!</v>
      </c>
      <c r="I152" s="1" t="e">
        <f t="shared" si="89"/>
        <v>#DIV/0!</v>
      </c>
      <c r="J152" s="1" t="e">
        <f t="shared" si="89"/>
        <v>#DIV/0!</v>
      </c>
      <c r="K152" s="1" t="e">
        <f t="shared" si="89"/>
        <v>#DIV/0!</v>
      </c>
      <c r="L152" s="1" t="e">
        <f t="shared" si="89"/>
        <v>#DIV/0!</v>
      </c>
      <c r="M152" s="1" t="e">
        <f t="shared" si="89"/>
        <v>#DIV/0!</v>
      </c>
      <c r="N152" s="1" t="e">
        <f t="shared" si="89"/>
        <v>#DIV/0!</v>
      </c>
      <c r="O152" s="1" t="e">
        <f t="shared" si="89"/>
        <v>#DIV/0!</v>
      </c>
      <c r="P152" s="1" t="e">
        <f t="shared" si="89"/>
        <v>#DIV/0!</v>
      </c>
      <c r="Q152" s="1" t="e">
        <f t="shared" si="89"/>
        <v>#DIV/0!</v>
      </c>
      <c r="R152" s="1" t="e">
        <f t="shared" si="89"/>
        <v>#DIV/0!</v>
      </c>
      <c r="S152" s="1" t="e">
        <f t="shared" si="89"/>
        <v>#DIV/0!</v>
      </c>
    </row>
    <row r="153" spans="4:19" x14ac:dyDescent="0.55000000000000004">
      <c r="D153" s="1" t="s">
        <v>223</v>
      </c>
      <c r="F153" s="1" t="e">
        <f t="shared" si="89"/>
        <v>#DIV/0!</v>
      </c>
      <c r="G153" s="1" t="e">
        <f t="shared" si="89"/>
        <v>#DIV/0!</v>
      </c>
      <c r="H153" s="1" t="e">
        <f t="shared" si="89"/>
        <v>#DIV/0!</v>
      </c>
      <c r="I153" s="1" t="e">
        <f t="shared" si="89"/>
        <v>#DIV/0!</v>
      </c>
      <c r="J153" s="1" t="e">
        <f t="shared" si="89"/>
        <v>#DIV/0!</v>
      </c>
      <c r="K153" s="1" t="e">
        <f t="shared" si="89"/>
        <v>#DIV/0!</v>
      </c>
      <c r="L153" s="1" t="e">
        <f t="shared" si="89"/>
        <v>#DIV/0!</v>
      </c>
      <c r="M153" s="1" t="e">
        <f t="shared" si="89"/>
        <v>#DIV/0!</v>
      </c>
      <c r="N153" s="1" t="e">
        <f t="shared" si="89"/>
        <v>#DIV/0!</v>
      </c>
      <c r="O153" s="1" t="e">
        <f t="shared" si="89"/>
        <v>#DIV/0!</v>
      </c>
      <c r="P153" s="1" t="e">
        <f t="shared" si="89"/>
        <v>#DIV/0!</v>
      </c>
      <c r="Q153" s="1" t="e">
        <f t="shared" si="89"/>
        <v>#DIV/0!</v>
      </c>
      <c r="R153" s="1" t="e">
        <f t="shared" si="89"/>
        <v>#DIV/0!</v>
      </c>
      <c r="S153" s="1" t="e">
        <f t="shared" si="89"/>
        <v>#DIV/0!</v>
      </c>
    </row>
    <row r="154" spans="4:19" x14ac:dyDescent="0.55000000000000004">
      <c r="D154" s="1" t="s">
        <v>224</v>
      </c>
      <c r="F154" s="1" t="e">
        <f t="shared" si="89"/>
        <v>#DIV/0!</v>
      </c>
      <c r="G154" s="1" t="e">
        <f t="shared" si="89"/>
        <v>#DIV/0!</v>
      </c>
      <c r="H154" s="1" t="e">
        <f t="shared" si="89"/>
        <v>#DIV/0!</v>
      </c>
      <c r="I154" s="1" t="e">
        <f t="shared" si="89"/>
        <v>#DIV/0!</v>
      </c>
      <c r="J154" s="1" t="e">
        <f t="shared" si="89"/>
        <v>#DIV/0!</v>
      </c>
      <c r="K154" s="1" t="e">
        <f t="shared" si="89"/>
        <v>#DIV/0!</v>
      </c>
      <c r="L154" s="1" t="e">
        <f t="shared" si="89"/>
        <v>#DIV/0!</v>
      </c>
      <c r="M154" s="1" t="e">
        <f t="shared" si="89"/>
        <v>#DIV/0!</v>
      </c>
      <c r="N154" s="1" t="e">
        <f t="shared" si="89"/>
        <v>#DIV/0!</v>
      </c>
      <c r="O154" s="1" t="e">
        <f t="shared" si="89"/>
        <v>#DIV/0!</v>
      </c>
      <c r="P154" s="1" t="e">
        <f t="shared" si="89"/>
        <v>#DIV/0!</v>
      </c>
      <c r="Q154" s="1" t="e">
        <f t="shared" si="89"/>
        <v>#DIV/0!</v>
      </c>
      <c r="R154" s="1" t="e">
        <f t="shared" si="89"/>
        <v>#DIV/0!</v>
      </c>
      <c r="S154" s="1" t="e">
        <f t="shared" si="89"/>
        <v>#DIV/0!</v>
      </c>
    </row>
    <row r="155" spans="4:19" x14ac:dyDescent="0.55000000000000004">
      <c r="D155" s="1" t="s">
        <v>225</v>
      </c>
      <c r="F155" s="1" t="e">
        <f t="shared" si="89"/>
        <v>#DIV/0!</v>
      </c>
      <c r="G155" s="1" t="e">
        <f t="shared" si="89"/>
        <v>#DIV/0!</v>
      </c>
      <c r="H155" s="1" t="e">
        <f t="shared" si="89"/>
        <v>#DIV/0!</v>
      </c>
      <c r="I155" s="1" t="e">
        <f t="shared" si="89"/>
        <v>#DIV/0!</v>
      </c>
      <c r="J155" s="1" t="e">
        <f t="shared" si="89"/>
        <v>#DIV/0!</v>
      </c>
      <c r="K155" s="1" t="e">
        <f t="shared" si="89"/>
        <v>#DIV/0!</v>
      </c>
      <c r="L155" s="1" t="e">
        <f t="shared" si="89"/>
        <v>#DIV/0!</v>
      </c>
      <c r="M155" s="1" t="e">
        <f t="shared" si="89"/>
        <v>#DIV/0!</v>
      </c>
      <c r="N155" s="1" t="e">
        <f t="shared" si="89"/>
        <v>#DIV/0!</v>
      </c>
      <c r="O155" s="1" t="e">
        <f t="shared" si="89"/>
        <v>#DIV/0!</v>
      </c>
      <c r="P155" s="1" t="e">
        <f t="shared" si="89"/>
        <v>#DIV/0!</v>
      </c>
      <c r="Q155" s="1" t="e">
        <f t="shared" si="89"/>
        <v>#DIV/0!</v>
      </c>
      <c r="R155" s="1" t="e">
        <f t="shared" si="89"/>
        <v>#DIV/0!</v>
      </c>
      <c r="S155" s="1" t="e">
        <f t="shared" si="89"/>
        <v>#DIV/0!</v>
      </c>
    </row>
    <row r="156" spans="4:19" x14ac:dyDescent="0.55000000000000004">
      <c r="D156" s="1" t="s">
        <v>226</v>
      </c>
      <c r="F156" s="1" t="e">
        <f t="shared" si="89"/>
        <v>#DIV/0!</v>
      </c>
      <c r="G156" s="1" t="e">
        <f t="shared" si="89"/>
        <v>#DIV/0!</v>
      </c>
      <c r="H156" s="1" t="e">
        <f t="shared" si="89"/>
        <v>#DIV/0!</v>
      </c>
      <c r="I156" s="1" t="e">
        <f t="shared" si="89"/>
        <v>#DIV/0!</v>
      </c>
      <c r="J156" s="1" t="e">
        <f t="shared" si="89"/>
        <v>#DIV/0!</v>
      </c>
      <c r="K156" s="1" t="e">
        <f t="shared" si="89"/>
        <v>#DIV/0!</v>
      </c>
      <c r="L156" s="1" t="e">
        <f t="shared" si="89"/>
        <v>#DIV/0!</v>
      </c>
      <c r="M156" s="1" t="e">
        <f t="shared" si="89"/>
        <v>#DIV/0!</v>
      </c>
      <c r="N156" s="1" t="e">
        <f t="shared" si="89"/>
        <v>#DIV/0!</v>
      </c>
      <c r="O156" s="1" t="e">
        <f t="shared" si="89"/>
        <v>#DIV/0!</v>
      </c>
      <c r="P156" s="1" t="e">
        <f t="shared" si="89"/>
        <v>#DIV/0!</v>
      </c>
      <c r="Q156" s="1" t="e">
        <f t="shared" si="89"/>
        <v>#DIV/0!</v>
      </c>
      <c r="R156" s="1" t="e">
        <f t="shared" si="89"/>
        <v>#DIV/0!</v>
      </c>
      <c r="S156" s="1" t="e">
        <f t="shared" si="8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/>
      <c r="O158" s="172"/>
      <c r="P158" s="172"/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90">INDIRECT($A$4&amp;"!"&amp;G158)+OFFSET(INDIRECT($A$4&amp;"!"&amp;G158),0,14)+OFFSET(INDIRECT($A$4&amp;"!"&amp;G158),0,28)</f>
        <v>0</v>
      </c>
      <c r="H159" s="180">
        <f t="shared" ca="1" si="90"/>
        <v>0</v>
      </c>
      <c r="I159" s="180">
        <f t="shared" ca="1" si="90"/>
        <v>0</v>
      </c>
      <c r="J159" s="180">
        <f t="shared" ca="1" si="90"/>
        <v>0</v>
      </c>
      <c r="K159" s="180">
        <f t="shared" ca="1" si="90"/>
        <v>0</v>
      </c>
      <c r="L159" s="180">
        <f t="shared" ca="1" si="90"/>
        <v>0</v>
      </c>
      <c r="M159" s="180">
        <f t="shared" ca="1" si="90"/>
        <v>0</v>
      </c>
      <c r="N159" s="180"/>
      <c r="O159" s="180"/>
      <c r="P159" s="180"/>
      <c r="Q159" s="180"/>
      <c r="R159" s="180">
        <f t="shared" ca="1" si="90"/>
        <v>0</v>
      </c>
      <c r="S159" s="180">
        <f t="shared" ca="1" si="90"/>
        <v>0</v>
      </c>
    </row>
    <row r="160" spans="4:19" x14ac:dyDescent="0.55000000000000004">
      <c r="D160" s="1" t="s">
        <v>424</v>
      </c>
      <c r="F160" s="177" t="e">
        <f t="shared" ref="F160:L160" ca="1" si="91">2*(F20+F30+F40)/(F20+F30+F40+F159)-1</f>
        <v>#DIV/0!</v>
      </c>
      <c r="G160" s="177" t="e">
        <f t="shared" ca="1" si="91"/>
        <v>#DIV/0!</v>
      </c>
      <c r="H160" s="177" t="e">
        <f t="shared" ca="1" si="91"/>
        <v>#DIV/0!</v>
      </c>
      <c r="I160" s="177" t="e">
        <f t="shared" ca="1" si="91"/>
        <v>#DIV/0!</v>
      </c>
      <c r="J160" s="177" t="e">
        <f t="shared" ca="1" si="91"/>
        <v>#DIV/0!</v>
      </c>
      <c r="K160" s="177" t="e">
        <f t="shared" ca="1" si="91"/>
        <v>#DIV/0!</v>
      </c>
      <c r="L160" s="177" t="e">
        <f t="shared" ca="1" si="91"/>
        <v>#DIV/0!</v>
      </c>
      <c r="M160" s="177" t="e">
        <f t="shared" ref="M160" ca="1" si="92">2*(M20+M30+M40)/(M20+M30+M40+M159)-1</f>
        <v>#DIV/0!</v>
      </c>
      <c r="N160" s="177"/>
      <c r="O160" s="177"/>
      <c r="P160" s="177"/>
      <c r="Q160" s="177"/>
      <c r="R160" s="177" t="e">
        <f t="shared" ref="R160:S160" ca="1" si="93">2*(R20+R30+R40)/(R20+R30+R40+R159)-1</f>
        <v>#DIV/0!</v>
      </c>
      <c r="S160" s="177" t="e">
        <f t="shared" ca="1" si="93"/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/>
      <c r="O161" s="177"/>
      <c r="P161" s="177"/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4">INDIRECT($A$4&amp;"!"&amp;G161)+OFFSET(INDIRECT($A$4&amp;"!"&amp;G161),0,14)+OFFSET(INDIRECT($A$4&amp;"!"&amp;G161),0,28)</f>
        <v>0</v>
      </c>
      <c r="H162" s="180">
        <f t="shared" ref="H162" ca="1" si="95">INDIRECT($A$4&amp;"!"&amp;H161)+OFFSET(INDIRECT($A$4&amp;"!"&amp;H161),0,14)+OFFSET(INDIRECT($A$4&amp;"!"&amp;H161),0,28)</f>
        <v>0</v>
      </c>
      <c r="I162" s="180">
        <f t="shared" ref="I162" ca="1" si="96">INDIRECT($A$4&amp;"!"&amp;I161)+OFFSET(INDIRECT($A$4&amp;"!"&amp;I161),0,14)+OFFSET(INDIRECT($A$4&amp;"!"&amp;I161),0,28)</f>
        <v>0</v>
      </c>
      <c r="J162" s="180">
        <f t="shared" ref="J162" ca="1" si="97">INDIRECT($A$4&amp;"!"&amp;J161)+OFFSET(INDIRECT($A$4&amp;"!"&amp;J161),0,14)+OFFSET(INDIRECT($A$4&amp;"!"&amp;J161),0,28)</f>
        <v>0</v>
      </c>
      <c r="K162" s="180">
        <f t="shared" ref="K162" ca="1" si="98">INDIRECT($A$4&amp;"!"&amp;K161)+OFFSET(INDIRECT($A$4&amp;"!"&amp;K161),0,14)+OFFSET(INDIRECT($A$4&amp;"!"&amp;K161),0,28)</f>
        <v>0</v>
      </c>
      <c r="L162" s="180">
        <f t="shared" ref="L162" ca="1" si="99">INDIRECT($A$4&amp;"!"&amp;L161)+OFFSET(INDIRECT($A$4&amp;"!"&amp;L161),0,14)+OFFSET(INDIRECT($A$4&amp;"!"&amp;L161),0,28)</f>
        <v>0</v>
      </c>
      <c r="M162" s="180">
        <f t="shared" ref="M162" ca="1" si="100">INDIRECT($A$4&amp;"!"&amp;M161)+OFFSET(INDIRECT($A$4&amp;"!"&amp;M161),0,14)+OFFSET(INDIRECT($A$4&amp;"!"&amp;M161),0,28)</f>
        <v>0</v>
      </c>
      <c r="N162" s="180"/>
      <c r="O162" s="180"/>
      <c r="P162" s="180"/>
      <c r="Q162" s="180"/>
      <c r="R162" s="180">
        <f t="shared" ref="R162" ca="1" si="101">INDIRECT($A$4&amp;"!"&amp;R161)+OFFSET(INDIRECT($A$4&amp;"!"&amp;R161),0,14)+OFFSET(INDIRECT($A$4&amp;"!"&amp;R161),0,28)</f>
        <v>0</v>
      </c>
      <c r="S162" s="180">
        <f t="shared" ref="S162" ca="1" si="102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103">2*(G51+G61+G71)/(G51+G61+G71+G162)-1</f>
        <v>#DIV/0!</v>
      </c>
      <c r="H163" s="177" t="e">
        <f t="shared" ca="1" si="103"/>
        <v>#DIV/0!</v>
      </c>
      <c r="I163" s="177" t="e">
        <f t="shared" ca="1" si="103"/>
        <v>#DIV/0!</v>
      </c>
      <c r="J163" s="177" t="e">
        <f t="shared" ca="1" si="103"/>
        <v>#DIV/0!</v>
      </c>
      <c r="K163" s="177" t="e">
        <f t="shared" ca="1" si="103"/>
        <v>#DIV/0!</v>
      </c>
      <c r="L163" s="177" t="e">
        <f t="shared" ca="1" si="103"/>
        <v>#DIV/0!</v>
      </c>
      <c r="M163" s="177" t="e">
        <f t="shared" ref="M163" ca="1" si="104">2*(M51+M61+M71)/(M51+M61+M71+M162)-1</f>
        <v>#DIV/0!</v>
      </c>
      <c r="N163" s="177"/>
      <c r="O163" s="177"/>
      <c r="P163" s="177"/>
      <c r="Q163" s="177"/>
      <c r="R163" s="177" t="e">
        <f t="shared" ref="R163:S163" ca="1" si="105">2*(R51+R61+R71)/(R51+R61+R71+R162)-1</f>
        <v>#DIV/0!</v>
      </c>
      <c r="S163" s="177" t="e">
        <f t="shared" ca="1" si="105"/>
        <v>#DIV/0!</v>
      </c>
    </row>
  </sheetData>
  <sheetProtection algorithmName="SHA-256" hashValue="OaWGQ/JgibqhTfRemc2iRZeSfqZwDh48APJ/NOwFjME=" saltValue="JYh+/X48CTUOcqcVp3Dxw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683" priority="957" stopIfTrue="1">
      <formula>LEN(TRIM($F$13))=0</formula>
    </cfRule>
  </conditionalFormatting>
  <conditionalFormatting sqref="G13">
    <cfRule type="expression" dxfId="3682" priority="958" stopIfTrue="1">
      <formula>LEN(TRIM($G$13))=0</formula>
    </cfRule>
  </conditionalFormatting>
  <conditionalFormatting sqref="H13">
    <cfRule type="expression" dxfId="3681" priority="959" stopIfTrue="1">
      <formula>LEN(TRIM($H$13))=0</formula>
    </cfRule>
  </conditionalFormatting>
  <conditionalFormatting sqref="I13">
    <cfRule type="expression" dxfId="3680" priority="960" stopIfTrue="1">
      <formula>LEN(TRIM($I$13))=0</formula>
    </cfRule>
  </conditionalFormatting>
  <conditionalFormatting sqref="J13">
    <cfRule type="expression" dxfId="3679" priority="961" stopIfTrue="1">
      <formula>LEN(TRIM($J$13))=0</formula>
    </cfRule>
  </conditionalFormatting>
  <conditionalFormatting sqref="K13">
    <cfRule type="expression" dxfId="3678" priority="962" stopIfTrue="1">
      <formula>LEN(TRIM($K$13))=0</formula>
    </cfRule>
  </conditionalFormatting>
  <conditionalFormatting sqref="L13">
    <cfRule type="expression" dxfId="3677" priority="963" stopIfTrue="1">
      <formula>LEN(TRIM($L$13))=0</formula>
    </cfRule>
  </conditionalFormatting>
  <conditionalFormatting sqref="M13">
    <cfRule type="expression" dxfId="3676" priority="964" stopIfTrue="1">
      <formula>LEN(TRIM($M$13))=0</formula>
    </cfRule>
  </conditionalFormatting>
  <conditionalFormatting sqref="F14">
    <cfRule type="expression" dxfId="3675" priority="965" stopIfTrue="1">
      <formula>LEN(TRIM($F$14))=0</formula>
    </cfRule>
  </conditionalFormatting>
  <conditionalFormatting sqref="G14">
    <cfRule type="expression" dxfId="3674" priority="966" stopIfTrue="1">
      <formula>LEN(TRIM($G$14))=0</formula>
    </cfRule>
  </conditionalFormatting>
  <conditionalFormatting sqref="H14">
    <cfRule type="expression" dxfId="3673" priority="967" stopIfTrue="1">
      <formula>LEN(TRIM($H$14))=0</formula>
    </cfRule>
  </conditionalFormatting>
  <conditionalFormatting sqref="I14">
    <cfRule type="expression" dxfId="3672" priority="968" stopIfTrue="1">
      <formula>LEN(TRIM($I$14))=0</formula>
    </cfRule>
  </conditionalFormatting>
  <conditionalFormatting sqref="J14">
    <cfRule type="expression" dxfId="3671" priority="969" stopIfTrue="1">
      <formula>LEN(TRIM($J$14))=0</formula>
    </cfRule>
  </conditionalFormatting>
  <conditionalFormatting sqref="K14">
    <cfRule type="expression" dxfId="3670" priority="970" stopIfTrue="1">
      <formula>LEN(TRIM($K$14))=0</formula>
    </cfRule>
  </conditionalFormatting>
  <conditionalFormatting sqref="L14">
    <cfRule type="expression" dxfId="3669" priority="971" stopIfTrue="1">
      <formula>LEN(TRIM($L$14))=0</formula>
    </cfRule>
  </conditionalFormatting>
  <conditionalFormatting sqref="M14">
    <cfRule type="expression" dxfId="3668" priority="972" stopIfTrue="1">
      <formula>LEN(TRIM($M$14))=0</formula>
    </cfRule>
  </conditionalFormatting>
  <conditionalFormatting sqref="F15">
    <cfRule type="expression" dxfId="3667" priority="973" stopIfTrue="1">
      <formula>LEN(TRIM($F$15))=0</formula>
    </cfRule>
  </conditionalFormatting>
  <conditionalFormatting sqref="G15">
    <cfRule type="expression" dxfId="3666" priority="974" stopIfTrue="1">
      <formula>LEN(TRIM($G$15))=0</formula>
    </cfRule>
  </conditionalFormatting>
  <conditionalFormatting sqref="H15">
    <cfRule type="expression" dxfId="3665" priority="975" stopIfTrue="1">
      <formula>LEN(TRIM($H$15))=0</formula>
    </cfRule>
  </conditionalFormatting>
  <conditionalFormatting sqref="I15">
    <cfRule type="expression" dxfId="3664" priority="976" stopIfTrue="1">
      <formula>LEN(TRIM($I$15))=0</formula>
    </cfRule>
  </conditionalFormatting>
  <conditionalFormatting sqref="J15">
    <cfRule type="expression" dxfId="3663" priority="977" stopIfTrue="1">
      <formula>LEN(TRIM($J$15))=0</formula>
    </cfRule>
  </conditionalFormatting>
  <conditionalFormatting sqref="K15">
    <cfRule type="expression" dxfId="3662" priority="978" stopIfTrue="1">
      <formula>LEN(TRIM($K$15))=0</formula>
    </cfRule>
  </conditionalFormatting>
  <conditionalFormatting sqref="L15">
    <cfRule type="expression" dxfId="3661" priority="979" stopIfTrue="1">
      <formula>LEN(TRIM($L$15))=0</formula>
    </cfRule>
  </conditionalFormatting>
  <conditionalFormatting sqref="M15">
    <cfRule type="expression" dxfId="3660" priority="980" stopIfTrue="1">
      <formula>LEN(TRIM($M$15))=0</formula>
    </cfRule>
  </conditionalFormatting>
  <conditionalFormatting sqref="F16">
    <cfRule type="expression" dxfId="3659" priority="981" stopIfTrue="1">
      <formula>LEN(TRIM($F$16))=0</formula>
    </cfRule>
  </conditionalFormatting>
  <conditionalFormatting sqref="G16">
    <cfRule type="expression" dxfId="3658" priority="982" stopIfTrue="1">
      <formula>LEN(TRIM($G$16))=0</formula>
    </cfRule>
  </conditionalFormatting>
  <conditionalFormatting sqref="H16">
    <cfRule type="expression" dxfId="3657" priority="983" stopIfTrue="1">
      <formula>LEN(TRIM($H$16))=0</formula>
    </cfRule>
  </conditionalFormatting>
  <conditionalFormatting sqref="I16">
    <cfRule type="expression" dxfId="3656" priority="984" stopIfTrue="1">
      <formula>LEN(TRIM($I$16))=0</formula>
    </cfRule>
  </conditionalFormatting>
  <conditionalFormatting sqref="J16">
    <cfRule type="expression" dxfId="3655" priority="985" stopIfTrue="1">
      <formula>LEN(TRIM($J$16))=0</formula>
    </cfRule>
  </conditionalFormatting>
  <conditionalFormatting sqref="K16">
    <cfRule type="expression" dxfId="3654" priority="986" stopIfTrue="1">
      <formula>LEN(TRIM($K$16))=0</formula>
    </cfRule>
  </conditionalFormatting>
  <conditionalFormatting sqref="L16">
    <cfRule type="expression" dxfId="3653" priority="987" stopIfTrue="1">
      <formula>LEN(TRIM($L$16))=0</formula>
    </cfRule>
  </conditionalFormatting>
  <conditionalFormatting sqref="M16">
    <cfRule type="expression" dxfId="3652" priority="988" stopIfTrue="1">
      <formula>LEN(TRIM($M$16))=0</formula>
    </cfRule>
  </conditionalFormatting>
  <conditionalFormatting sqref="F17">
    <cfRule type="expression" dxfId="3651" priority="989" stopIfTrue="1">
      <formula>LEN(TRIM($F$17))=0</formula>
    </cfRule>
  </conditionalFormatting>
  <conditionalFormatting sqref="G17">
    <cfRule type="expression" dxfId="3650" priority="990" stopIfTrue="1">
      <formula>LEN(TRIM($G$17))=0</formula>
    </cfRule>
  </conditionalFormatting>
  <conditionalFormatting sqref="H17">
    <cfRule type="expression" dxfId="3649" priority="991" stopIfTrue="1">
      <formula>LEN(TRIM($H$17))=0</formula>
    </cfRule>
  </conditionalFormatting>
  <conditionalFormatting sqref="I17">
    <cfRule type="expression" dxfId="3648" priority="992" stopIfTrue="1">
      <formula>LEN(TRIM($I$17))=0</formula>
    </cfRule>
  </conditionalFormatting>
  <conditionalFormatting sqref="J17">
    <cfRule type="expression" dxfId="3647" priority="993" stopIfTrue="1">
      <formula>LEN(TRIM($J$17))=0</formula>
    </cfRule>
  </conditionalFormatting>
  <conditionalFormatting sqref="K17">
    <cfRule type="expression" dxfId="3646" priority="994" stopIfTrue="1">
      <formula>LEN(TRIM($K$17))=0</formula>
    </cfRule>
  </conditionalFormatting>
  <conditionalFormatting sqref="L17">
    <cfRule type="expression" dxfId="3645" priority="995" stopIfTrue="1">
      <formula>LEN(TRIM($L$17))=0</formula>
    </cfRule>
  </conditionalFormatting>
  <conditionalFormatting sqref="M17">
    <cfRule type="expression" dxfId="3644" priority="996" stopIfTrue="1">
      <formula>LEN(TRIM($M$17))=0</formula>
    </cfRule>
  </conditionalFormatting>
  <conditionalFormatting sqref="F18">
    <cfRule type="expression" dxfId="3643" priority="997" stopIfTrue="1">
      <formula>LEN(TRIM($F$18))=0</formula>
    </cfRule>
  </conditionalFormatting>
  <conditionalFormatting sqref="G18">
    <cfRule type="expression" dxfId="3642" priority="998" stopIfTrue="1">
      <formula>LEN(TRIM($G$18))=0</formula>
    </cfRule>
  </conditionalFormatting>
  <conditionalFormatting sqref="H18">
    <cfRule type="expression" dxfId="3641" priority="999" stopIfTrue="1">
      <formula>LEN(TRIM($H$18))=0</formula>
    </cfRule>
  </conditionalFormatting>
  <conditionalFormatting sqref="I18">
    <cfRule type="expression" dxfId="3640" priority="1000" stopIfTrue="1">
      <formula>LEN(TRIM($I$18))=0</formula>
    </cfRule>
  </conditionalFormatting>
  <conditionalFormatting sqref="J18">
    <cfRule type="expression" dxfId="3639" priority="1001" stopIfTrue="1">
      <formula>LEN(TRIM($J$18))=0</formula>
    </cfRule>
  </conditionalFormatting>
  <conditionalFormatting sqref="K18">
    <cfRule type="expression" dxfId="3638" priority="1002" stopIfTrue="1">
      <formula>LEN(TRIM($K$18))=0</formula>
    </cfRule>
  </conditionalFormatting>
  <conditionalFormatting sqref="L18">
    <cfRule type="expression" dxfId="3637" priority="1003" stopIfTrue="1">
      <formula>LEN(TRIM($L$18))=0</formula>
    </cfRule>
  </conditionalFormatting>
  <conditionalFormatting sqref="M18">
    <cfRule type="expression" dxfId="3636" priority="1004" stopIfTrue="1">
      <formula>LEN(TRIM($M$18))=0</formula>
    </cfRule>
  </conditionalFormatting>
  <conditionalFormatting sqref="F19">
    <cfRule type="expression" dxfId="3635" priority="1005" stopIfTrue="1">
      <formula>LEN(TRIM($F$19))=0</formula>
    </cfRule>
  </conditionalFormatting>
  <conditionalFormatting sqref="G19">
    <cfRule type="expression" dxfId="3634" priority="1006" stopIfTrue="1">
      <formula>LEN(TRIM($G$19))=0</formula>
    </cfRule>
  </conditionalFormatting>
  <conditionalFormatting sqref="H19">
    <cfRule type="expression" dxfId="3633" priority="1007" stopIfTrue="1">
      <formula>LEN(TRIM($H$19))=0</formula>
    </cfRule>
  </conditionalFormatting>
  <conditionalFormatting sqref="I19">
    <cfRule type="expression" dxfId="3632" priority="1008" stopIfTrue="1">
      <formula>LEN(TRIM($I$19))=0</formula>
    </cfRule>
  </conditionalFormatting>
  <conditionalFormatting sqref="J19">
    <cfRule type="expression" dxfId="3631" priority="1009" stopIfTrue="1">
      <formula>LEN(TRIM($J$19))=0</formula>
    </cfRule>
  </conditionalFormatting>
  <conditionalFormatting sqref="K19">
    <cfRule type="expression" dxfId="3630" priority="1010" stopIfTrue="1">
      <formula>LEN(TRIM($K$19))=0</formula>
    </cfRule>
  </conditionalFormatting>
  <conditionalFormatting sqref="L19">
    <cfRule type="expression" dxfId="3629" priority="1011" stopIfTrue="1">
      <formula>LEN(TRIM($L$19))=0</formula>
    </cfRule>
  </conditionalFormatting>
  <conditionalFormatting sqref="M19">
    <cfRule type="expression" dxfId="3628" priority="1012" stopIfTrue="1">
      <formula>LEN(TRIM($M$19))=0</formula>
    </cfRule>
  </conditionalFormatting>
  <conditionalFormatting sqref="R13">
    <cfRule type="expression" dxfId="3627" priority="1013" stopIfTrue="1">
      <formula>LEN(TRIM($R$13))=0</formula>
    </cfRule>
  </conditionalFormatting>
  <conditionalFormatting sqref="S13">
    <cfRule type="expression" dxfId="3626" priority="1014" stopIfTrue="1">
      <formula>LEN(TRIM($S$13))=0</formula>
    </cfRule>
  </conditionalFormatting>
  <conditionalFormatting sqref="R14">
    <cfRule type="expression" dxfId="3625" priority="1015" stopIfTrue="1">
      <formula>LEN(TRIM($R$14))=0</formula>
    </cfRule>
  </conditionalFormatting>
  <conditionalFormatting sqref="S14">
    <cfRule type="expression" dxfId="3624" priority="1016" stopIfTrue="1">
      <formula>LEN(TRIM($S$14))=0</formula>
    </cfRule>
  </conditionalFormatting>
  <conditionalFormatting sqref="R15">
    <cfRule type="expression" dxfId="3623" priority="1017" stopIfTrue="1">
      <formula>LEN(TRIM($R$15))=0</formula>
    </cfRule>
  </conditionalFormatting>
  <conditionalFormatting sqref="S15">
    <cfRule type="expression" dxfId="3622" priority="1018" stopIfTrue="1">
      <formula>LEN(TRIM($S$15))=0</formula>
    </cfRule>
  </conditionalFormatting>
  <conditionalFormatting sqref="R16">
    <cfRule type="expression" dxfId="3621" priority="1019" stopIfTrue="1">
      <formula>LEN(TRIM($R$16))=0</formula>
    </cfRule>
  </conditionalFormatting>
  <conditionalFormatting sqref="S16">
    <cfRule type="expression" dxfId="3620" priority="1020" stopIfTrue="1">
      <formula>LEN(TRIM($S$16))=0</formula>
    </cfRule>
  </conditionalFormatting>
  <conditionalFormatting sqref="R17">
    <cfRule type="expression" dxfId="3619" priority="1021" stopIfTrue="1">
      <formula>LEN(TRIM($R$17))=0</formula>
    </cfRule>
  </conditionalFormatting>
  <conditionalFormatting sqref="S17">
    <cfRule type="expression" dxfId="3618" priority="1022" stopIfTrue="1">
      <formula>LEN(TRIM($S$17))=0</formula>
    </cfRule>
  </conditionalFormatting>
  <conditionalFormatting sqref="R18">
    <cfRule type="expression" dxfId="3617" priority="1023" stopIfTrue="1">
      <formula>LEN(TRIM($R$18))=0</formula>
    </cfRule>
  </conditionalFormatting>
  <conditionalFormatting sqref="S18">
    <cfRule type="expression" dxfId="3616" priority="1024" stopIfTrue="1">
      <formula>LEN(TRIM($S$18))=0</formula>
    </cfRule>
  </conditionalFormatting>
  <conditionalFormatting sqref="R19">
    <cfRule type="expression" dxfId="3615" priority="1025" stopIfTrue="1">
      <formula>LEN(TRIM($R$19))=0</formula>
    </cfRule>
  </conditionalFormatting>
  <conditionalFormatting sqref="S19">
    <cfRule type="expression" dxfId="3614" priority="1026" stopIfTrue="1">
      <formula>LEN(TRIM($S$19))=0</formula>
    </cfRule>
  </conditionalFormatting>
  <conditionalFormatting sqref="F23">
    <cfRule type="expression" dxfId="3613" priority="1027" stopIfTrue="1">
      <formula>LEN(TRIM($F$23))=0</formula>
    </cfRule>
  </conditionalFormatting>
  <conditionalFormatting sqref="G23">
    <cfRule type="expression" dxfId="3612" priority="1028" stopIfTrue="1">
      <formula>LEN(TRIM($G$23))=0</formula>
    </cfRule>
  </conditionalFormatting>
  <conditionalFormatting sqref="H23">
    <cfRule type="expression" dxfId="3611" priority="1029" stopIfTrue="1">
      <formula>LEN(TRIM($H$23))=0</formula>
    </cfRule>
  </conditionalFormatting>
  <conditionalFormatting sqref="I23">
    <cfRule type="expression" dxfId="3610" priority="1030" stopIfTrue="1">
      <formula>LEN(TRIM($I$23))=0</formula>
    </cfRule>
  </conditionalFormatting>
  <conditionalFormatting sqref="J23">
    <cfRule type="expression" dxfId="3609" priority="1031" stopIfTrue="1">
      <formula>LEN(TRIM($J$23))=0</formula>
    </cfRule>
  </conditionalFormatting>
  <conditionalFormatting sqref="K23">
    <cfRule type="expression" dxfId="3608" priority="1032" stopIfTrue="1">
      <formula>LEN(TRIM($K$23))=0</formula>
    </cfRule>
  </conditionalFormatting>
  <conditionalFormatting sqref="L23">
    <cfRule type="expression" dxfId="3607" priority="1033" stopIfTrue="1">
      <formula>LEN(TRIM($L$23))=0</formula>
    </cfRule>
  </conditionalFormatting>
  <conditionalFormatting sqref="M23">
    <cfRule type="expression" dxfId="3606" priority="1034" stopIfTrue="1">
      <formula>LEN(TRIM($M$23))=0</formula>
    </cfRule>
  </conditionalFormatting>
  <conditionalFormatting sqref="F24">
    <cfRule type="expression" dxfId="3605" priority="1035" stopIfTrue="1">
      <formula>LEN(TRIM($F$24))=0</formula>
    </cfRule>
  </conditionalFormatting>
  <conditionalFormatting sqref="G24">
    <cfRule type="expression" dxfId="3604" priority="1036" stopIfTrue="1">
      <formula>LEN(TRIM($G$24))=0</formula>
    </cfRule>
  </conditionalFormatting>
  <conditionalFormatting sqref="H24">
    <cfRule type="expression" dxfId="3603" priority="1037" stopIfTrue="1">
      <formula>LEN(TRIM($H$24))=0</formula>
    </cfRule>
  </conditionalFormatting>
  <conditionalFormatting sqref="I24">
    <cfRule type="expression" dxfId="3602" priority="1038" stopIfTrue="1">
      <formula>LEN(TRIM($I$24))=0</formula>
    </cfRule>
  </conditionalFormatting>
  <conditionalFormatting sqref="J24">
    <cfRule type="expression" dxfId="3601" priority="1039" stopIfTrue="1">
      <formula>LEN(TRIM($J$24))=0</formula>
    </cfRule>
  </conditionalFormatting>
  <conditionalFormatting sqref="K24">
    <cfRule type="expression" dxfId="3600" priority="1040" stopIfTrue="1">
      <formula>LEN(TRIM($K$24))=0</formula>
    </cfRule>
  </conditionalFormatting>
  <conditionalFormatting sqref="L24">
    <cfRule type="expression" dxfId="3599" priority="1041" stopIfTrue="1">
      <formula>LEN(TRIM($L$24))=0</formula>
    </cfRule>
  </conditionalFormatting>
  <conditionalFormatting sqref="M24">
    <cfRule type="expression" dxfId="3598" priority="1042" stopIfTrue="1">
      <formula>LEN(TRIM($M$24))=0</formula>
    </cfRule>
  </conditionalFormatting>
  <conditionalFormatting sqref="F25">
    <cfRule type="expression" dxfId="3597" priority="1043" stopIfTrue="1">
      <formula>LEN(TRIM($F$25))=0</formula>
    </cfRule>
  </conditionalFormatting>
  <conditionalFormatting sqref="G25">
    <cfRule type="expression" dxfId="3596" priority="1044" stopIfTrue="1">
      <formula>LEN(TRIM($G$25))=0</formula>
    </cfRule>
  </conditionalFormatting>
  <conditionalFormatting sqref="H25">
    <cfRule type="expression" dxfId="3595" priority="1045" stopIfTrue="1">
      <formula>LEN(TRIM($H$25))=0</formula>
    </cfRule>
  </conditionalFormatting>
  <conditionalFormatting sqref="I25">
    <cfRule type="expression" dxfId="3594" priority="1046" stopIfTrue="1">
      <formula>LEN(TRIM($I$25))=0</formula>
    </cfRule>
  </conditionalFormatting>
  <conditionalFormatting sqref="J25">
    <cfRule type="expression" dxfId="3593" priority="1047" stopIfTrue="1">
      <formula>LEN(TRIM($J$25))=0</formula>
    </cfRule>
  </conditionalFormatting>
  <conditionalFormatting sqref="K25">
    <cfRule type="expression" dxfId="3592" priority="1048" stopIfTrue="1">
      <formula>LEN(TRIM($K$25))=0</formula>
    </cfRule>
  </conditionalFormatting>
  <conditionalFormatting sqref="L25">
    <cfRule type="expression" dxfId="3591" priority="1049" stopIfTrue="1">
      <formula>LEN(TRIM($L$25))=0</formula>
    </cfRule>
  </conditionalFormatting>
  <conditionalFormatting sqref="M25">
    <cfRule type="expression" dxfId="3590" priority="1050" stopIfTrue="1">
      <formula>LEN(TRIM($M$25))=0</formula>
    </cfRule>
  </conditionalFormatting>
  <conditionalFormatting sqref="F26">
    <cfRule type="expression" dxfId="3589" priority="1051" stopIfTrue="1">
      <formula>LEN(TRIM($F$26))=0</formula>
    </cfRule>
  </conditionalFormatting>
  <conditionalFormatting sqref="G26">
    <cfRule type="expression" dxfId="3588" priority="1052" stopIfTrue="1">
      <formula>LEN(TRIM($G$26))=0</formula>
    </cfRule>
  </conditionalFormatting>
  <conditionalFormatting sqref="H26">
    <cfRule type="expression" dxfId="3587" priority="1053" stopIfTrue="1">
      <formula>LEN(TRIM($H$26))=0</formula>
    </cfRule>
  </conditionalFormatting>
  <conditionalFormatting sqref="I26">
    <cfRule type="expression" dxfId="3586" priority="1054" stopIfTrue="1">
      <formula>LEN(TRIM($I$26))=0</formula>
    </cfRule>
  </conditionalFormatting>
  <conditionalFormatting sqref="J26">
    <cfRule type="expression" dxfId="3585" priority="1055" stopIfTrue="1">
      <formula>LEN(TRIM($J$26))=0</formula>
    </cfRule>
  </conditionalFormatting>
  <conditionalFormatting sqref="K26">
    <cfRule type="expression" dxfId="3584" priority="1056" stopIfTrue="1">
      <formula>LEN(TRIM($K$26))=0</formula>
    </cfRule>
  </conditionalFormatting>
  <conditionalFormatting sqref="L26">
    <cfRule type="expression" dxfId="3583" priority="1057" stopIfTrue="1">
      <formula>LEN(TRIM($L$26))=0</formula>
    </cfRule>
  </conditionalFormatting>
  <conditionalFormatting sqref="M26">
    <cfRule type="expression" dxfId="3582" priority="1058" stopIfTrue="1">
      <formula>LEN(TRIM($M$26))=0</formula>
    </cfRule>
  </conditionalFormatting>
  <conditionalFormatting sqref="F27">
    <cfRule type="expression" dxfId="3581" priority="1059" stopIfTrue="1">
      <formula>LEN(TRIM($F$27))=0</formula>
    </cfRule>
  </conditionalFormatting>
  <conditionalFormatting sqref="G27">
    <cfRule type="expression" dxfId="3580" priority="1060" stopIfTrue="1">
      <formula>LEN(TRIM($G$27))=0</formula>
    </cfRule>
  </conditionalFormatting>
  <conditionalFormatting sqref="H27">
    <cfRule type="expression" dxfId="3579" priority="1061" stopIfTrue="1">
      <formula>LEN(TRIM($H$27))=0</formula>
    </cfRule>
  </conditionalFormatting>
  <conditionalFormatting sqref="I27">
    <cfRule type="expression" dxfId="3578" priority="1062" stopIfTrue="1">
      <formula>LEN(TRIM($I$27))=0</formula>
    </cfRule>
  </conditionalFormatting>
  <conditionalFormatting sqref="J27">
    <cfRule type="expression" dxfId="3577" priority="1063" stopIfTrue="1">
      <formula>LEN(TRIM($J$27))=0</formula>
    </cfRule>
  </conditionalFormatting>
  <conditionalFormatting sqref="K27">
    <cfRule type="expression" dxfId="3576" priority="1064" stopIfTrue="1">
      <formula>LEN(TRIM($K$27))=0</formula>
    </cfRule>
  </conditionalFormatting>
  <conditionalFormatting sqref="L27">
    <cfRule type="expression" dxfId="3575" priority="1065" stopIfTrue="1">
      <formula>LEN(TRIM($L$27))=0</formula>
    </cfRule>
  </conditionalFormatting>
  <conditionalFormatting sqref="M27">
    <cfRule type="expression" dxfId="3574" priority="1066" stopIfTrue="1">
      <formula>LEN(TRIM($M$27))=0</formula>
    </cfRule>
  </conditionalFormatting>
  <conditionalFormatting sqref="F28">
    <cfRule type="expression" dxfId="3573" priority="1067" stopIfTrue="1">
      <formula>LEN(TRIM($F$28))=0</formula>
    </cfRule>
  </conditionalFormatting>
  <conditionalFormatting sqref="G28">
    <cfRule type="expression" dxfId="3572" priority="1068" stopIfTrue="1">
      <formula>LEN(TRIM($G$28))=0</formula>
    </cfRule>
  </conditionalFormatting>
  <conditionalFormatting sqref="H28">
    <cfRule type="expression" dxfId="3571" priority="1069" stopIfTrue="1">
      <formula>LEN(TRIM($H$28))=0</formula>
    </cfRule>
  </conditionalFormatting>
  <conditionalFormatting sqref="I28">
    <cfRule type="expression" dxfId="3570" priority="1070" stopIfTrue="1">
      <formula>LEN(TRIM($I$28))=0</formula>
    </cfRule>
  </conditionalFormatting>
  <conditionalFormatting sqref="J28">
    <cfRule type="expression" dxfId="3569" priority="1071" stopIfTrue="1">
      <formula>LEN(TRIM($J$28))=0</formula>
    </cfRule>
  </conditionalFormatting>
  <conditionalFormatting sqref="K28">
    <cfRule type="expression" dxfId="3568" priority="1072" stopIfTrue="1">
      <formula>LEN(TRIM($K$28))=0</formula>
    </cfRule>
  </conditionalFormatting>
  <conditionalFormatting sqref="L28">
    <cfRule type="expression" dxfId="3567" priority="1073" stopIfTrue="1">
      <formula>LEN(TRIM($L$28))=0</formula>
    </cfRule>
  </conditionalFormatting>
  <conditionalFormatting sqref="M28">
    <cfRule type="expression" dxfId="3566" priority="1074" stopIfTrue="1">
      <formula>LEN(TRIM($M$28))=0</formula>
    </cfRule>
  </conditionalFormatting>
  <conditionalFormatting sqref="F29">
    <cfRule type="expression" dxfId="3565" priority="1075" stopIfTrue="1">
      <formula>LEN(TRIM($F$29))=0</formula>
    </cfRule>
  </conditionalFormatting>
  <conditionalFormatting sqref="G29">
    <cfRule type="expression" dxfId="3564" priority="1076" stopIfTrue="1">
      <formula>LEN(TRIM($G$29))=0</formula>
    </cfRule>
  </conditionalFormatting>
  <conditionalFormatting sqref="H29">
    <cfRule type="expression" dxfId="3563" priority="1077" stopIfTrue="1">
      <formula>LEN(TRIM($H$29))=0</formula>
    </cfRule>
  </conditionalFormatting>
  <conditionalFormatting sqref="I29">
    <cfRule type="expression" dxfId="3562" priority="1078" stopIfTrue="1">
      <formula>LEN(TRIM($I$29))=0</formula>
    </cfRule>
  </conditionalFormatting>
  <conditionalFormatting sqref="J29">
    <cfRule type="expression" dxfId="3561" priority="1079" stopIfTrue="1">
      <formula>LEN(TRIM($J$29))=0</formula>
    </cfRule>
  </conditionalFormatting>
  <conditionalFormatting sqref="K29">
    <cfRule type="expression" dxfId="3560" priority="1080" stopIfTrue="1">
      <formula>LEN(TRIM($K$29))=0</formula>
    </cfRule>
  </conditionalFormatting>
  <conditionalFormatting sqref="L29">
    <cfRule type="expression" dxfId="3559" priority="1081" stopIfTrue="1">
      <formula>LEN(TRIM($L$29))=0</formula>
    </cfRule>
  </conditionalFormatting>
  <conditionalFormatting sqref="M29">
    <cfRule type="expression" dxfId="3558" priority="1082" stopIfTrue="1">
      <formula>LEN(TRIM($M$29))=0</formula>
    </cfRule>
  </conditionalFormatting>
  <conditionalFormatting sqref="R23">
    <cfRule type="expression" dxfId="3557" priority="1083" stopIfTrue="1">
      <formula>LEN(TRIM($R$23))=0</formula>
    </cfRule>
  </conditionalFormatting>
  <conditionalFormatting sqref="S23">
    <cfRule type="expression" dxfId="3556" priority="1084" stopIfTrue="1">
      <formula>LEN(TRIM($S$23))=0</formula>
    </cfRule>
  </conditionalFormatting>
  <conditionalFormatting sqref="R24">
    <cfRule type="expression" dxfId="3555" priority="1085" stopIfTrue="1">
      <formula>LEN(TRIM($R$24))=0</formula>
    </cfRule>
  </conditionalFormatting>
  <conditionalFormatting sqref="S24">
    <cfRule type="expression" dxfId="3554" priority="1086" stopIfTrue="1">
      <formula>LEN(TRIM($S$24))=0</formula>
    </cfRule>
  </conditionalFormatting>
  <conditionalFormatting sqref="R25">
    <cfRule type="expression" dxfId="3553" priority="1087" stopIfTrue="1">
      <formula>LEN(TRIM($R$25))=0</formula>
    </cfRule>
  </conditionalFormatting>
  <conditionalFormatting sqref="S25">
    <cfRule type="expression" dxfId="3552" priority="1088" stopIfTrue="1">
      <formula>LEN(TRIM($S$25))=0</formula>
    </cfRule>
  </conditionalFormatting>
  <conditionalFormatting sqref="R26">
    <cfRule type="expression" dxfId="3551" priority="1089" stopIfTrue="1">
      <formula>LEN(TRIM($R$26))=0</formula>
    </cfRule>
  </conditionalFormatting>
  <conditionalFormatting sqref="S26">
    <cfRule type="expression" dxfId="3550" priority="1090" stopIfTrue="1">
      <formula>LEN(TRIM($S$26))=0</formula>
    </cfRule>
  </conditionalFormatting>
  <conditionalFormatting sqref="R27">
    <cfRule type="expression" dxfId="3549" priority="1091" stopIfTrue="1">
      <formula>LEN(TRIM($R$27))=0</formula>
    </cfRule>
  </conditionalFormatting>
  <conditionalFormatting sqref="S27">
    <cfRule type="expression" dxfId="3548" priority="1092" stopIfTrue="1">
      <formula>LEN(TRIM($S$27))=0</formula>
    </cfRule>
  </conditionalFormatting>
  <conditionalFormatting sqref="R28">
    <cfRule type="expression" dxfId="3547" priority="1093" stopIfTrue="1">
      <formula>LEN(TRIM($R$28))=0</formula>
    </cfRule>
  </conditionalFormatting>
  <conditionalFormatting sqref="S28">
    <cfRule type="expression" dxfId="3546" priority="1094" stopIfTrue="1">
      <formula>LEN(TRIM($S$28))=0</formula>
    </cfRule>
  </conditionalFormatting>
  <conditionalFormatting sqref="R29">
    <cfRule type="expression" dxfId="3545" priority="1095" stopIfTrue="1">
      <formula>LEN(TRIM($R$29))=0</formula>
    </cfRule>
  </conditionalFormatting>
  <conditionalFormatting sqref="S29">
    <cfRule type="expression" dxfId="3544" priority="1096" stopIfTrue="1">
      <formula>LEN(TRIM($S$29))=0</formula>
    </cfRule>
  </conditionalFormatting>
  <conditionalFormatting sqref="F33">
    <cfRule type="expression" dxfId="3543" priority="1097" stopIfTrue="1">
      <formula>LEN(TRIM($F$33))=0</formula>
    </cfRule>
  </conditionalFormatting>
  <conditionalFormatting sqref="G33">
    <cfRule type="expression" dxfId="3542" priority="1098" stopIfTrue="1">
      <formula>LEN(TRIM($G$33))=0</formula>
    </cfRule>
  </conditionalFormatting>
  <conditionalFormatting sqref="H33">
    <cfRule type="expression" dxfId="3541" priority="1099" stopIfTrue="1">
      <formula>LEN(TRIM($H$33))=0</formula>
    </cfRule>
  </conditionalFormatting>
  <conditionalFormatting sqref="I33">
    <cfRule type="expression" dxfId="3540" priority="1100" stopIfTrue="1">
      <formula>LEN(TRIM($I$33))=0</formula>
    </cfRule>
  </conditionalFormatting>
  <conditionalFormatting sqref="J33">
    <cfRule type="expression" dxfId="3539" priority="1101" stopIfTrue="1">
      <formula>LEN(TRIM($J$33))=0</formula>
    </cfRule>
  </conditionalFormatting>
  <conditionalFormatting sqref="K33">
    <cfRule type="expression" dxfId="3538" priority="1102" stopIfTrue="1">
      <formula>LEN(TRIM($K$33))=0</formula>
    </cfRule>
  </conditionalFormatting>
  <conditionalFormatting sqref="L33">
    <cfRule type="expression" dxfId="3537" priority="1103" stopIfTrue="1">
      <formula>LEN(TRIM($L$33))=0</formula>
    </cfRule>
  </conditionalFormatting>
  <conditionalFormatting sqref="M33">
    <cfRule type="expression" dxfId="3536" priority="1104" stopIfTrue="1">
      <formula>LEN(TRIM($M$33))=0</formula>
    </cfRule>
  </conditionalFormatting>
  <conditionalFormatting sqref="F34">
    <cfRule type="expression" dxfId="3535" priority="1105" stopIfTrue="1">
      <formula>LEN(TRIM($F$34))=0</formula>
    </cfRule>
  </conditionalFormatting>
  <conditionalFormatting sqref="G34">
    <cfRule type="expression" dxfId="3534" priority="1106" stopIfTrue="1">
      <formula>LEN(TRIM($G$34))=0</formula>
    </cfRule>
  </conditionalFormatting>
  <conditionalFormatting sqref="H34">
    <cfRule type="expression" dxfId="3533" priority="1107" stopIfTrue="1">
      <formula>LEN(TRIM($H$34))=0</formula>
    </cfRule>
  </conditionalFormatting>
  <conditionalFormatting sqref="I34">
    <cfRule type="expression" dxfId="3532" priority="1108" stopIfTrue="1">
      <formula>LEN(TRIM($I$34))=0</formula>
    </cfRule>
  </conditionalFormatting>
  <conditionalFormatting sqref="J34">
    <cfRule type="expression" dxfId="3531" priority="1109" stopIfTrue="1">
      <formula>LEN(TRIM($J$34))=0</formula>
    </cfRule>
  </conditionalFormatting>
  <conditionalFormatting sqref="K34">
    <cfRule type="expression" dxfId="3530" priority="1110" stopIfTrue="1">
      <formula>LEN(TRIM($K$34))=0</formula>
    </cfRule>
  </conditionalFormatting>
  <conditionalFormatting sqref="L34">
    <cfRule type="expression" dxfId="3529" priority="1111" stopIfTrue="1">
      <formula>LEN(TRIM($L$34))=0</formula>
    </cfRule>
  </conditionalFormatting>
  <conditionalFormatting sqref="M34">
    <cfRule type="expression" dxfId="3528" priority="1112" stopIfTrue="1">
      <formula>LEN(TRIM($M$34))=0</formula>
    </cfRule>
  </conditionalFormatting>
  <conditionalFormatting sqref="F35">
    <cfRule type="expression" dxfId="3527" priority="1113" stopIfTrue="1">
      <formula>LEN(TRIM($F$35))=0</formula>
    </cfRule>
  </conditionalFormatting>
  <conditionalFormatting sqref="G35">
    <cfRule type="expression" dxfId="3526" priority="1114" stopIfTrue="1">
      <formula>LEN(TRIM($G$35))=0</formula>
    </cfRule>
  </conditionalFormatting>
  <conditionalFormatting sqref="H35">
    <cfRule type="expression" dxfId="3525" priority="1115" stopIfTrue="1">
      <formula>LEN(TRIM($H$35))=0</formula>
    </cfRule>
  </conditionalFormatting>
  <conditionalFormatting sqref="I35">
    <cfRule type="expression" dxfId="3524" priority="1116" stopIfTrue="1">
      <formula>LEN(TRIM($I$35))=0</formula>
    </cfRule>
  </conditionalFormatting>
  <conditionalFormatting sqref="J35">
    <cfRule type="expression" dxfId="3523" priority="1117" stopIfTrue="1">
      <formula>LEN(TRIM($J$35))=0</formula>
    </cfRule>
  </conditionalFormatting>
  <conditionalFormatting sqref="K35">
    <cfRule type="expression" dxfId="3522" priority="1118" stopIfTrue="1">
      <formula>LEN(TRIM($K$35))=0</formula>
    </cfRule>
  </conditionalFormatting>
  <conditionalFormatting sqref="L35">
    <cfRule type="expression" dxfId="3521" priority="1119" stopIfTrue="1">
      <formula>LEN(TRIM($L$35))=0</formula>
    </cfRule>
  </conditionalFormatting>
  <conditionalFormatting sqref="M35">
    <cfRule type="expression" dxfId="3520" priority="1120" stopIfTrue="1">
      <formula>LEN(TRIM($M$35))=0</formula>
    </cfRule>
  </conditionalFormatting>
  <conditionalFormatting sqref="F36">
    <cfRule type="expression" dxfId="3519" priority="1121" stopIfTrue="1">
      <formula>LEN(TRIM($F$36))=0</formula>
    </cfRule>
  </conditionalFormatting>
  <conditionalFormatting sqref="G36">
    <cfRule type="expression" dxfId="3518" priority="1122" stopIfTrue="1">
      <formula>LEN(TRIM($G$36))=0</formula>
    </cfRule>
  </conditionalFormatting>
  <conditionalFormatting sqref="H36">
    <cfRule type="expression" dxfId="3517" priority="1123" stopIfTrue="1">
      <formula>LEN(TRIM($H$36))=0</formula>
    </cfRule>
  </conditionalFormatting>
  <conditionalFormatting sqref="I36">
    <cfRule type="expression" dxfId="3516" priority="1124" stopIfTrue="1">
      <formula>LEN(TRIM($I$36))=0</formula>
    </cfRule>
  </conditionalFormatting>
  <conditionalFormatting sqref="J36">
    <cfRule type="expression" dxfId="3515" priority="1125" stopIfTrue="1">
      <formula>LEN(TRIM($J$36))=0</formula>
    </cfRule>
  </conditionalFormatting>
  <conditionalFormatting sqref="K36">
    <cfRule type="expression" dxfId="3514" priority="1126" stopIfTrue="1">
      <formula>LEN(TRIM($K$36))=0</formula>
    </cfRule>
  </conditionalFormatting>
  <conditionalFormatting sqref="L36">
    <cfRule type="expression" dxfId="3513" priority="1127" stopIfTrue="1">
      <formula>LEN(TRIM($L$36))=0</formula>
    </cfRule>
  </conditionalFormatting>
  <conditionalFormatting sqref="M36">
    <cfRule type="expression" dxfId="3512" priority="1128" stopIfTrue="1">
      <formula>LEN(TRIM($M$36))=0</formula>
    </cfRule>
  </conditionalFormatting>
  <conditionalFormatting sqref="F37">
    <cfRule type="expression" dxfId="3511" priority="1129" stopIfTrue="1">
      <formula>LEN(TRIM($F$37))=0</formula>
    </cfRule>
  </conditionalFormatting>
  <conditionalFormatting sqref="G37">
    <cfRule type="expression" dxfId="3510" priority="1130" stopIfTrue="1">
      <formula>LEN(TRIM($G$37))=0</formula>
    </cfRule>
  </conditionalFormatting>
  <conditionalFormatting sqref="H37">
    <cfRule type="expression" dxfId="3509" priority="1131" stopIfTrue="1">
      <formula>LEN(TRIM($H$37))=0</formula>
    </cfRule>
  </conditionalFormatting>
  <conditionalFormatting sqref="I37">
    <cfRule type="expression" dxfId="3508" priority="1132" stopIfTrue="1">
      <formula>LEN(TRIM($I$37))=0</formula>
    </cfRule>
  </conditionalFormatting>
  <conditionalFormatting sqref="J37">
    <cfRule type="expression" dxfId="3507" priority="1133" stopIfTrue="1">
      <formula>LEN(TRIM($J$37))=0</formula>
    </cfRule>
  </conditionalFormatting>
  <conditionalFormatting sqref="K37">
    <cfRule type="expression" dxfId="3506" priority="1134" stopIfTrue="1">
      <formula>LEN(TRIM($K$37))=0</formula>
    </cfRule>
  </conditionalFormatting>
  <conditionalFormatting sqref="L37">
    <cfRule type="expression" dxfId="3505" priority="1135" stopIfTrue="1">
      <formula>LEN(TRIM($L$37))=0</formula>
    </cfRule>
  </conditionalFormatting>
  <conditionalFormatting sqref="M37">
    <cfRule type="expression" dxfId="3504" priority="1136" stopIfTrue="1">
      <formula>LEN(TRIM($M$37))=0</formula>
    </cfRule>
  </conditionalFormatting>
  <conditionalFormatting sqref="F38">
    <cfRule type="expression" dxfId="3503" priority="1137" stopIfTrue="1">
      <formula>LEN(TRIM($F$38))=0</formula>
    </cfRule>
  </conditionalFormatting>
  <conditionalFormatting sqref="G38">
    <cfRule type="expression" dxfId="3502" priority="1138" stopIfTrue="1">
      <formula>LEN(TRIM($G$38))=0</formula>
    </cfRule>
  </conditionalFormatting>
  <conditionalFormatting sqref="H38">
    <cfRule type="expression" dxfId="3501" priority="1139" stopIfTrue="1">
      <formula>LEN(TRIM($H$38))=0</formula>
    </cfRule>
  </conditionalFormatting>
  <conditionalFormatting sqref="I38">
    <cfRule type="expression" dxfId="3500" priority="1140" stopIfTrue="1">
      <formula>LEN(TRIM($I$38))=0</formula>
    </cfRule>
  </conditionalFormatting>
  <conditionalFormatting sqref="J38">
    <cfRule type="expression" dxfId="3499" priority="1141" stopIfTrue="1">
      <formula>LEN(TRIM($J$38))=0</formula>
    </cfRule>
  </conditionalFormatting>
  <conditionalFormatting sqref="K38">
    <cfRule type="expression" dxfId="3498" priority="1142" stopIfTrue="1">
      <formula>LEN(TRIM($K$38))=0</formula>
    </cfRule>
  </conditionalFormatting>
  <conditionalFormatting sqref="L38">
    <cfRule type="expression" dxfId="3497" priority="1143" stopIfTrue="1">
      <formula>LEN(TRIM($L$38))=0</formula>
    </cfRule>
  </conditionalFormatting>
  <conditionalFormatting sqref="M38">
    <cfRule type="expression" dxfId="3496" priority="1144" stopIfTrue="1">
      <formula>LEN(TRIM($M$38))=0</formula>
    </cfRule>
  </conditionalFormatting>
  <conditionalFormatting sqref="F39">
    <cfRule type="expression" dxfId="3495" priority="1145" stopIfTrue="1">
      <formula>LEN(TRIM($F$39))=0</formula>
    </cfRule>
  </conditionalFormatting>
  <conditionalFormatting sqref="G39">
    <cfRule type="expression" dxfId="3494" priority="1146" stopIfTrue="1">
      <formula>LEN(TRIM($G$39))=0</formula>
    </cfRule>
  </conditionalFormatting>
  <conditionalFormatting sqref="H39">
    <cfRule type="expression" dxfId="3493" priority="1147" stopIfTrue="1">
      <formula>LEN(TRIM($H$39))=0</formula>
    </cfRule>
  </conditionalFormatting>
  <conditionalFormatting sqref="I39">
    <cfRule type="expression" dxfId="3492" priority="1148" stopIfTrue="1">
      <formula>LEN(TRIM($I$39))=0</formula>
    </cfRule>
  </conditionalFormatting>
  <conditionalFormatting sqref="J39">
    <cfRule type="expression" dxfId="3491" priority="1149" stopIfTrue="1">
      <formula>LEN(TRIM($J$39))=0</formula>
    </cfRule>
  </conditionalFormatting>
  <conditionalFormatting sqref="K39">
    <cfRule type="expression" dxfId="3490" priority="1150" stopIfTrue="1">
      <formula>LEN(TRIM($K$39))=0</formula>
    </cfRule>
  </conditionalFormatting>
  <conditionalFormatting sqref="L39">
    <cfRule type="expression" dxfId="3489" priority="1151" stopIfTrue="1">
      <formula>LEN(TRIM($L$39))=0</formula>
    </cfRule>
  </conditionalFormatting>
  <conditionalFormatting sqref="M39">
    <cfRule type="expression" dxfId="3488" priority="1152" stopIfTrue="1">
      <formula>LEN(TRIM($M$39))=0</formula>
    </cfRule>
  </conditionalFormatting>
  <conditionalFormatting sqref="R33">
    <cfRule type="expression" dxfId="3487" priority="1153" stopIfTrue="1">
      <formula>LEN(TRIM($R$33))=0</formula>
    </cfRule>
  </conditionalFormatting>
  <conditionalFormatting sqref="S33">
    <cfRule type="expression" dxfId="3486" priority="1154" stopIfTrue="1">
      <formula>LEN(TRIM($S$33))=0</formula>
    </cfRule>
  </conditionalFormatting>
  <conditionalFormatting sqref="R34">
    <cfRule type="expression" dxfId="3485" priority="1155" stopIfTrue="1">
      <formula>LEN(TRIM($R$34))=0</formula>
    </cfRule>
  </conditionalFormatting>
  <conditionalFormatting sqref="S34">
    <cfRule type="expression" dxfId="3484" priority="1156" stopIfTrue="1">
      <formula>LEN(TRIM($S$34))=0</formula>
    </cfRule>
  </conditionalFormatting>
  <conditionalFormatting sqref="R35">
    <cfRule type="expression" dxfId="3483" priority="1157" stopIfTrue="1">
      <formula>LEN(TRIM($R$35))=0</formula>
    </cfRule>
  </conditionalFormatting>
  <conditionalFormatting sqref="S35">
    <cfRule type="expression" dxfId="3482" priority="1158" stopIfTrue="1">
      <formula>LEN(TRIM($S$35))=0</formula>
    </cfRule>
  </conditionalFormatting>
  <conditionalFormatting sqref="R36">
    <cfRule type="expression" dxfId="3481" priority="1159" stopIfTrue="1">
      <formula>LEN(TRIM($R$36))=0</formula>
    </cfRule>
  </conditionalFormatting>
  <conditionalFormatting sqref="S36">
    <cfRule type="expression" dxfId="3480" priority="1160" stopIfTrue="1">
      <formula>LEN(TRIM($S$36))=0</formula>
    </cfRule>
  </conditionalFormatting>
  <conditionalFormatting sqref="R37">
    <cfRule type="expression" dxfId="3479" priority="1161" stopIfTrue="1">
      <formula>LEN(TRIM($R$37))=0</formula>
    </cfRule>
  </conditionalFormatting>
  <conditionalFormatting sqref="S37">
    <cfRule type="expression" dxfId="3478" priority="1162" stopIfTrue="1">
      <formula>LEN(TRIM($S$37))=0</formula>
    </cfRule>
  </conditionalFormatting>
  <conditionalFormatting sqref="R38">
    <cfRule type="expression" dxfId="3477" priority="1163" stopIfTrue="1">
      <formula>LEN(TRIM($R$38))=0</formula>
    </cfRule>
  </conditionalFormatting>
  <conditionalFormatting sqref="S38">
    <cfRule type="expression" dxfId="3476" priority="1164" stopIfTrue="1">
      <formula>LEN(TRIM($S$38))=0</formula>
    </cfRule>
  </conditionalFormatting>
  <conditionalFormatting sqref="R39">
    <cfRule type="expression" dxfId="3475" priority="1165" stopIfTrue="1">
      <formula>LEN(TRIM($R$39))=0</formula>
    </cfRule>
  </conditionalFormatting>
  <conditionalFormatting sqref="S39">
    <cfRule type="expression" dxfId="3474" priority="1166" stopIfTrue="1">
      <formula>LEN(TRIM($S$39))=0</formula>
    </cfRule>
  </conditionalFormatting>
  <conditionalFormatting sqref="F44">
    <cfRule type="expression" dxfId="3473" priority="1167" stopIfTrue="1">
      <formula>LEN(TRIM($F$44))=0</formula>
    </cfRule>
  </conditionalFormatting>
  <conditionalFormatting sqref="G44">
    <cfRule type="expression" dxfId="3472" priority="1168" stopIfTrue="1">
      <formula>LEN(TRIM($G$44))=0</formula>
    </cfRule>
  </conditionalFormatting>
  <conditionalFormatting sqref="H44">
    <cfRule type="expression" dxfId="3471" priority="1169" stopIfTrue="1">
      <formula>LEN(TRIM($H$44))=0</formula>
    </cfRule>
  </conditionalFormatting>
  <conditionalFormatting sqref="I44">
    <cfRule type="expression" dxfId="3470" priority="1170" stopIfTrue="1">
      <formula>LEN(TRIM($I$44))=0</formula>
    </cfRule>
  </conditionalFormatting>
  <conditionalFormatting sqref="J44">
    <cfRule type="expression" dxfId="3469" priority="1171" stopIfTrue="1">
      <formula>LEN(TRIM($J$44))=0</formula>
    </cfRule>
  </conditionalFormatting>
  <conditionalFormatting sqref="K44">
    <cfRule type="expression" dxfId="3468" priority="1172" stopIfTrue="1">
      <formula>LEN(TRIM($K$44))=0</formula>
    </cfRule>
  </conditionalFormatting>
  <conditionalFormatting sqref="L44">
    <cfRule type="expression" dxfId="3467" priority="1173" stopIfTrue="1">
      <formula>LEN(TRIM($L$44))=0</formula>
    </cfRule>
  </conditionalFormatting>
  <conditionalFormatting sqref="M44">
    <cfRule type="expression" dxfId="3466" priority="1174" stopIfTrue="1">
      <formula>LEN(TRIM($M$44))=0</formula>
    </cfRule>
  </conditionalFormatting>
  <conditionalFormatting sqref="F45">
    <cfRule type="expression" dxfId="3465" priority="1175" stopIfTrue="1">
      <formula>LEN(TRIM($F$45))=0</formula>
    </cfRule>
  </conditionalFormatting>
  <conditionalFormatting sqref="G45">
    <cfRule type="expression" dxfId="3464" priority="1176" stopIfTrue="1">
      <formula>LEN(TRIM($G$45))=0</formula>
    </cfRule>
  </conditionalFormatting>
  <conditionalFormatting sqref="H45">
    <cfRule type="expression" dxfId="3463" priority="1177" stopIfTrue="1">
      <formula>LEN(TRIM($H$45))=0</formula>
    </cfRule>
  </conditionalFormatting>
  <conditionalFormatting sqref="I45">
    <cfRule type="expression" dxfId="3462" priority="1178" stopIfTrue="1">
      <formula>LEN(TRIM($I$45))=0</formula>
    </cfRule>
  </conditionalFormatting>
  <conditionalFormatting sqref="J45">
    <cfRule type="expression" dxfId="3461" priority="1179" stopIfTrue="1">
      <formula>LEN(TRIM($J$45))=0</formula>
    </cfRule>
  </conditionalFormatting>
  <conditionalFormatting sqref="K45">
    <cfRule type="expression" dxfId="3460" priority="1180" stopIfTrue="1">
      <formula>LEN(TRIM($K$45))=0</formula>
    </cfRule>
  </conditionalFormatting>
  <conditionalFormatting sqref="L45">
    <cfRule type="expression" dxfId="3459" priority="1181" stopIfTrue="1">
      <formula>LEN(TRIM($L$45))=0</formula>
    </cfRule>
  </conditionalFormatting>
  <conditionalFormatting sqref="M45">
    <cfRule type="expression" dxfId="3458" priority="1182" stopIfTrue="1">
      <formula>LEN(TRIM($M$45))=0</formula>
    </cfRule>
  </conditionalFormatting>
  <conditionalFormatting sqref="F46">
    <cfRule type="expression" dxfId="3457" priority="1183" stopIfTrue="1">
      <formula>LEN(TRIM($F$46))=0</formula>
    </cfRule>
  </conditionalFormatting>
  <conditionalFormatting sqref="G46">
    <cfRule type="expression" dxfId="3456" priority="1184" stopIfTrue="1">
      <formula>LEN(TRIM($G$46))=0</formula>
    </cfRule>
  </conditionalFormatting>
  <conditionalFormatting sqref="H46">
    <cfRule type="expression" dxfId="3455" priority="1185" stopIfTrue="1">
      <formula>LEN(TRIM($H$46))=0</formula>
    </cfRule>
  </conditionalFormatting>
  <conditionalFormatting sqref="I46">
    <cfRule type="expression" dxfId="3454" priority="1186" stopIfTrue="1">
      <formula>LEN(TRIM($I$46))=0</formula>
    </cfRule>
  </conditionalFormatting>
  <conditionalFormatting sqref="J46">
    <cfRule type="expression" dxfId="3453" priority="1187" stopIfTrue="1">
      <formula>LEN(TRIM($J$46))=0</formula>
    </cfRule>
  </conditionalFormatting>
  <conditionalFormatting sqref="K46">
    <cfRule type="expression" dxfId="3452" priority="1188" stopIfTrue="1">
      <formula>LEN(TRIM($K$46))=0</formula>
    </cfRule>
  </conditionalFormatting>
  <conditionalFormatting sqref="L46">
    <cfRule type="expression" dxfId="3451" priority="1189" stopIfTrue="1">
      <formula>LEN(TRIM($L$46))=0</formula>
    </cfRule>
  </conditionalFormatting>
  <conditionalFormatting sqref="M46">
    <cfRule type="expression" dxfId="3450" priority="1190" stopIfTrue="1">
      <formula>LEN(TRIM($M$46))=0</formula>
    </cfRule>
  </conditionalFormatting>
  <conditionalFormatting sqref="F47">
    <cfRule type="expression" dxfId="3449" priority="1191" stopIfTrue="1">
      <formula>LEN(TRIM($F$47))=0</formula>
    </cfRule>
  </conditionalFormatting>
  <conditionalFormatting sqref="G47">
    <cfRule type="expression" dxfId="3448" priority="1192" stopIfTrue="1">
      <formula>LEN(TRIM($G$47))=0</formula>
    </cfRule>
  </conditionalFormatting>
  <conditionalFormatting sqref="H47">
    <cfRule type="expression" dxfId="3447" priority="1193" stopIfTrue="1">
      <formula>LEN(TRIM($H$47))=0</formula>
    </cfRule>
  </conditionalFormatting>
  <conditionalFormatting sqref="I47">
    <cfRule type="expression" dxfId="3446" priority="1194" stopIfTrue="1">
      <formula>LEN(TRIM($I$47))=0</formula>
    </cfRule>
  </conditionalFormatting>
  <conditionalFormatting sqref="J47">
    <cfRule type="expression" dxfId="3445" priority="1195" stopIfTrue="1">
      <formula>LEN(TRIM($J$47))=0</formula>
    </cfRule>
  </conditionalFormatting>
  <conditionalFormatting sqref="K47">
    <cfRule type="expression" dxfId="3444" priority="1196" stopIfTrue="1">
      <formula>LEN(TRIM($K$47))=0</formula>
    </cfRule>
  </conditionalFormatting>
  <conditionalFormatting sqref="L47">
    <cfRule type="expression" dxfId="3443" priority="1197" stopIfTrue="1">
      <formula>LEN(TRIM($L$47))=0</formula>
    </cfRule>
  </conditionalFormatting>
  <conditionalFormatting sqref="M47">
    <cfRule type="expression" dxfId="3442" priority="1198" stopIfTrue="1">
      <formula>LEN(TRIM($M$47))=0</formula>
    </cfRule>
  </conditionalFormatting>
  <conditionalFormatting sqref="F48">
    <cfRule type="expression" dxfId="3441" priority="1199" stopIfTrue="1">
      <formula>LEN(TRIM($F$48))=0</formula>
    </cfRule>
  </conditionalFormatting>
  <conditionalFormatting sqref="G48">
    <cfRule type="expression" dxfId="3440" priority="1200" stopIfTrue="1">
      <formula>LEN(TRIM($G$48))=0</formula>
    </cfRule>
  </conditionalFormatting>
  <conditionalFormatting sqref="H48">
    <cfRule type="expression" dxfId="3439" priority="1201" stopIfTrue="1">
      <formula>LEN(TRIM($H$48))=0</formula>
    </cfRule>
  </conditionalFormatting>
  <conditionalFormatting sqref="I48">
    <cfRule type="expression" dxfId="3438" priority="1202" stopIfTrue="1">
      <formula>LEN(TRIM($I$48))=0</formula>
    </cfRule>
  </conditionalFormatting>
  <conditionalFormatting sqref="J48">
    <cfRule type="expression" dxfId="3437" priority="1203" stopIfTrue="1">
      <formula>LEN(TRIM($J$48))=0</formula>
    </cfRule>
  </conditionalFormatting>
  <conditionalFormatting sqref="K48">
    <cfRule type="expression" dxfId="3436" priority="1204" stopIfTrue="1">
      <formula>LEN(TRIM($K$48))=0</formula>
    </cfRule>
  </conditionalFormatting>
  <conditionalFormatting sqref="L48">
    <cfRule type="expression" dxfId="3435" priority="1205" stopIfTrue="1">
      <formula>LEN(TRIM($L$48))=0</formula>
    </cfRule>
  </conditionalFormatting>
  <conditionalFormatting sqref="M48">
    <cfRule type="expression" dxfId="3434" priority="1206" stopIfTrue="1">
      <formula>LEN(TRIM($M$48))=0</formula>
    </cfRule>
  </conditionalFormatting>
  <conditionalFormatting sqref="F49">
    <cfRule type="expression" dxfId="3433" priority="1207" stopIfTrue="1">
      <formula>LEN(TRIM($F$49))=0</formula>
    </cfRule>
  </conditionalFormatting>
  <conditionalFormatting sqref="G49">
    <cfRule type="expression" dxfId="3432" priority="1208" stopIfTrue="1">
      <formula>LEN(TRIM($G$49))=0</formula>
    </cfRule>
  </conditionalFormatting>
  <conditionalFormatting sqref="H49">
    <cfRule type="expression" dxfId="3431" priority="1209" stopIfTrue="1">
      <formula>LEN(TRIM($H$49))=0</formula>
    </cfRule>
  </conditionalFormatting>
  <conditionalFormatting sqref="I49">
    <cfRule type="expression" dxfId="3430" priority="1210" stopIfTrue="1">
      <formula>LEN(TRIM($I$49))=0</formula>
    </cfRule>
  </conditionalFormatting>
  <conditionalFormatting sqref="J49">
    <cfRule type="expression" dxfId="3429" priority="1211" stopIfTrue="1">
      <formula>LEN(TRIM($J$49))=0</formula>
    </cfRule>
  </conditionalFormatting>
  <conditionalFormatting sqref="K49">
    <cfRule type="expression" dxfId="3428" priority="1212" stopIfTrue="1">
      <formula>LEN(TRIM($K$49))=0</formula>
    </cfRule>
  </conditionalFormatting>
  <conditionalFormatting sqref="L49">
    <cfRule type="expression" dxfId="3427" priority="1213" stopIfTrue="1">
      <formula>LEN(TRIM($L$49))=0</formula>
    </cfRule>
  </conditionalFormatting>
  <conditionalFormatting sqref="M49">
    <cfRule type="expression" dxfId="3426" priority="1214" stopIfTrue="1">
      <formula>LEN(TRIM($M$49))=0</formula>
    </cfRule>
  </conditionalFormatting>
  <conditionalFormatting sqref="F50">
    <cfRule type="expression" dxfId="3425" priority="1215" stopIfTrue="1">
      <formula>LEN(TRIM($F$50))=0</formula>
    </cfRule>
  </conditionalFormatting>
  <conditionalFormatting sqref="G50">
    <cfRule type="expression" dxfId="3424" priority="1216" stopIfTrue="1">
      <formula>LEN(TRIM($G$50))=0</formula>
    </cfRule>
  </conditionalFormatting>
  <conditionalFormatting sqref="H50">
    <cfRule type="expression" dxfId="3423" priority="1217" stopIfTrue="1">
      <formula>LEN(TRIM($H$50))=0</formula>
    </cfRule>
  </conditionalFormatting>
  <conditionalFormatting sqref="I50">
    <cfRule type="expression" dxfId="3422" priority="1218" stopIfTrue="1">
      <formula>LEN(TRIM($I$50))=0</formula>
    </cfRule>
  </conditionalFormatting>
  <conditionalFormatting sqref="J50">
    <cfRule type="expression" dxfId="3421" priority="1219" stopIfTrue="1">
      <formula>LEN(TRIM($J$50))=0</formula>
    </cfRule>
  </conditionalFormatting>
  <conditionalFormatting sqref="K50">
    <cfRule type="expression" dxfId="3420" priority="1220" stopIfTrue="1">
      <formula>LEN(TRIM($K$50))=0</formula>
    </cfRule>
  </conditionalFormatting>
  <conditionalFormatting sqref="L50">
    <cfRule type="expression" dxfId="3419" priority="1221" stopIfTrue="1">
      <formula>LEN(TRIM($L$50))=0</formula>
    </cfRule>
  </conditionalFormatting>
  <conditionalFormatting sqref="M50">
    <cfRule type="expression" dxfId="3418" priority="1222" stopIfTrue="1">
      <formula>LEN(TRIM($M$50))=0</formula>
    </cfRule>
  </conditionalFormatting>
  <conditionalFormatting sqref="R44">
    <cfRule type="expression" dxfId="3417" priority="1223" stopIfTrue="1">
      <formula>LEN(TRIM($R$44))=0</formula>
    </cfRule>
  </conditionalFormatting>
  <conditionalFormatting sqref="S44">
    <cfRule type="expression" dxfId="3416" priority="1224" stopIfTrue="1">
      <formula>LEN(TRIM($S$44))=0</formula>
    </cfRule>
  </conditionalFormatting>
  <conditionalFormatting sqref="R45">
    <cfRule type="expression" dxfId="3415" priority="1225" stopIfTrue="1">
      <formula>LEN(TRIM($R$45))=0</formula>
    </cfRule>
  </conditionalFormatting>
  <conditionalFormatting sqref="S45">
    <cfRule type="expression" dxfId="3414" priority="1226" stopIfTrue="1">
      <formula>LEN(TRIM($S$45))=0</formula>
    </cfRule>
  </conditionalFormatting>
  <conditionalFormatting sqref="R46">
    <cfRule type="expression" dxfId="3413" priority="1227" stopIfTrue="1">
      <formula>LEN(TRIM($R$46))=0</formula>
    </cfRule>
  </conditionalFormatting>
  <conditionalFormatting sqref="S46">
    <cfRule type="expression" dxfId="3412" priority="1228" stopIfTrue="1">
      <formula>LEN(TRIM($S$46))=0</formula>
    </cfRule>
  </conditionalFormatting>
  <conditionalFormatting sqref="R47">
    <cfRule type="expression" dxfId="3411" priority="1229" stopIfTrue="1">
      <formula>LEN(TRIM($R$47))=0</formula>
    </cfRule>
  </conditionalFormatting>
  <conditionalFormatting sqref="S47">
    <cfRule type="expression" dxfId="3410" priority="1230" stopIfTrue="1">
      <formula>LEN(TRIM($S$47))=0</formula>
    </cfRule>
  </conditionalFormatting>
  <conditionalFormatting sqref="R48">
    <cfRule type="expression" dxfId="3409" priority="1231" stopIfTrue="1">
      <formula>LEN(TRIM($R$48))=0</formula>
    </cfRule>
  </conditionalFormatting>
  <conditionalFormatting sqref="S48">
    <cfRule type="expression" dxfId="3408" priority="1232" stopIfTrue="1">
      <formula>LEN(TRIM($S$48))=0</formula>
    </cfRule>
  </conditionalFormatting>
  <conditionalFormatting sqref="R49">
    <cfRule type="expression" dxfId="3407" priority="1233" stopIfTrue="1">
      <formula>LEN(TRIM($R$49))=0</formula>
    </cfRule>
  </conditionalFormatting>
  <conditionalFormatting sqref="S49">
    <cfRule type="expression" dxfId="3406" priority="1234" stopIfTrue="1">
      <formula>LEN(TRIM($S$49))=0</formula>
    </cfRule>
  </conditionalFormatting>
  <conditionalFormatting sqref="R50">
    <cfRule type="expression" dxfId="3405" priority="1235" stopIfTrue="1">
      <formula>LEN(TRIM($R$50))=0</formula>
    </cfRule>
  </conditionalFormatting>
  <conditionalFormatting sqref="S50">
    <cfRule type="expression" dxfId="3404" priority="1236" stopIfTrue="1">
      <formula>LEN(TRIM($S$50))=0</formula>
    </cfRule>
  </conditionalFormatting>
  <conditionalFormatting sqref="F54">
    <cfRule type="expression" dxfId="3403" priority="1237" stopIfTrue="1">
      <formula>LEN(TRIM($F$54))=0</formula>
    </cfRule>
  </conditionalFormatting>
  <conditionalFormatting sqref="G54">
    <cfRule type="expression" dxfId="3402" priority="1238" stopIfTrue="1">
      <formula>LEN(TRIM($G$54))=0</formula>
    </cfRule>
  </conditionalFormatting>
  <conditionalFormatting sqref="H54">
    <cfRule type="expression" dxfId="3401" priority="1239" stopIfTrue="1">
      <formula>LEN(TRIM($H$54))=0</formula>
    </cfRule>
  </conditionalFormatting>
  <conditionalFormatting sqref="I54">
    <cfRule type="expression" dxfId="3400" priority="1240" stopIfTrue="1">
      <formula>LEN(TRIM($I$54))=0</formula>
    </cfRule>
  </conditionalFormatting>
  <conditionalFormatting sqref="J54">
    <cfRule type="expression" dxfId="3399" priority="1241" stopIfTrue="1">
      <formula>LEN(TRIM($J$54))=0</formula>
    </cfRule>
  </conditionalFormatting>
  <conditionalFormatting sqref="K54">
    <cfRule type="expression" dxfId="3398" priority="1242" stopIfTrue="1">
      <formula>LEN(TRIM($K$54))=0</formula>
    </cfRule>
  </conditionalFormatting>
  <conditionalFormatting sqref="L54">
    <cfRule type="expression" dxfId="3397" priority="1243" stopIfTrue="1">
      <formula>LEN(TRIM($L$54))=0</formula>
    </cfRule>
  </conditionalFormatting>
  <conditionalFormatting sqref="M54">
    <cfRule type="expression" dxfId="3396" priority="1244" stopIfTrue="1">
      <formula>LEN(TRIM($M$54))=0</formula>
    </cfRule>
  </conditionalFormatting>
  <conditionalFormatting sqref="F55">
    <cfRule type="expression" dxfId="3395" priority="1245" stopIfTrue="1">
      <formula>LEN(TRIM($F$55))=0</formula>
    </cfRule>
  </conditionalFormatting>
  <conditionalFormatting sqref="G55">
    <cfRule type="expression" dxfId="3394" priority="1246" stopIfTrue="1">
      <formula>LEN(TRIM($G$55))=0</formula>
    </cfRule>
  </conditionalFormatting>
  <conditionalFormatting sqref="H55">
    <cfRule type="expression" dxfId="3393" priority="1247" stopIfTrue="1">
      <formula>LEN(TRIM($H$55))=0</formula>
    </cfRule>
  </conditionalFormatting>
  <conditionalFormatting sqref="I55">
    <cfRule type="expression" dxfId="3392" priority="1248" stopIfTrue="1">
      <formula>LEN(TRIM($I$55))=0</formula>
    </cfRule>
  </conditionalFormatting>
  <conditionalFormatting sqref="J55">
    <cfRule type="expression" dxfId="3391" priority="1249" stopIfTrue="1">
      <formula>LEN(TRIM($J$55))=0</formula>
    </cfRule>
  </conditionalFormatting>
  <conditionalFormatting sqref="K55">
    <cfRule type="expression" dxfId="3390" priority="1250" stopIfTrue="1">
      <formula>LEN(TRIM($K$55))=0</formula>
    </cfRule>
  </conditionalFormatting>
  <conditionalFormatting sqref="L55">
    <cfRule type="expression" dxfId="3389" priority="1251" stopIfTrue="1">
      <formula>LEN(TRIM($L$55))=0</formula>
    </cfRule>
  </conditionalFormatting>
  <conditionalFormatting sqref="M55">
    <cfRule type="expression" dxfId="3388" priority="1252" stopIfTrue="1">
      <formula>LEN(TRIM($M$55))=0</formula>
    </cfRule>
  </conditionalFormatting>
  <conditionalFormatting sqref="F56">
    <cfRule type="expression" dxfId="3387" priority="1253" stopIfTrue="1">
      <formula>LEN(TRIM($F$56))=0</formula>
    </cfRule>
  </conditionalFormatting>
  <conditionalFormatting sqref="G56">
    <cfRule type="expression" dxfId="3386" priority="1254" stopIfTrue="1">
      <formula>LEN(TRIM($G$56))=0</formula>
    </cfRule>
  </conditionalFormatting>
  <conditionalFormatting sqref="H56">
    <cfRule type="expression" dxfId="3385" priority="1255" stopIfTrue="1">
      <formula>LEN(TRIM($H$56))=0</formula>
    </cfRule>
  </conditionalFormatting>
  <conditionalFormatting sqref="I56">
    <cfRule type="expression" dxfId="3384" priority="1256" stopIfTrue="1">
      <formula>LEN(TRIM($I$56))=0</formula>
    </cfRule>
  </conditionalFormatting>
  <conditionalFormatting sqref="J56">
    <cfRule type="expression" dxfId="3383" priority="1257" stopIfTrue="1">
      <formula>LEN(TRIM($J$56))=0</formula>
    </cfRule>
  </conditionalFormatting>
  <conditionalFormatting sqref="K56">
    <cfRule type="expression" dxfId="3382" priority="1258" stopIfTrue="1">
      <formula>LEN(TRIM($K$56))=0</formula>
    </cfRule>
  </conditionalFormatting>
  <conditionalFormatting sqref="L56">
    <cfRule type="expression" dxfId="3381" priority="1259" stopIfTrue="1">
      <formula>LEN(TRIM($L$56))=0</formula>
    </cfRule>
  </conditionalFormatting>
  <conditionalFormatting sqref="M56">
    <cfRule type="expression" dxfId="3380" priority="1260" stopIfTrue="1">
      <formula>LEN(TRIM($M$56))=0</formula>
    </cfRule>
  </conditionalFormatting>
  <conditionalFormatting sqref="F57">
    <cfRule type="expression" dxfId="3379" priority="1261" stopIfTrue="1">
      <formula>LEN(TRIM($F$57))=0</formula>
    </cfRule>
  </conditionalFormatting>
  <conditionalFormatting sqref="G57">
    <cfRule type="expression" dxfId="3378" priority="1262" stopIfTrue="1">
      <formula>LEN(TRIM($G$57))=0</formula>
    </cfRule>
  </conditionalFormatting>
  <conditionalFormatting sqref="H57">
    <cfRule type="expression" dxfId="3377" priority="1263" stopIfTrue="1">
      <formula>LEN(TRIM($H$57))=0</formula>
    </cfRule>
  </conditionalFormatting>
  <conditionalFormatting sqref="I57">
    <cfRule type="expression" dxfId="3376" priority="1264" stopIfTrue="1">
      <formula>LEN(TRIM($I$57))=0</formula>
    </cfRule>
  </conditionalFormatting>
  <conditionalFormatting sqref="J57">
    <cfRule type="expression" dxfId="3375" priority="1265" stopIfTrue="1">
      <formula>LEN(TRIM($J$57))=0</formula>
    </cfRule>
  </conditionalFormatting>
  <conditionalFormatting sqref="K57">
    <cfRule type="expression" dxfId="3374" priority="1266" stopIfTrue="1">
      <formula>LEN(TRIM($K$57))=0</formula>
    </cfRule>
  </conditionalFormatting>
  <conditionalFormatting sqref="L57">
    <cfRule type="expression" dxfId="3373" priority="1267" stopIfTrue="1">
      <formula>LEN(TRIM($L$57))=0</formula>
    </cfRule>
  </conditionalFormatting>
  <conditionalFormatting sqref="M57">
    <cfRule type="expression" dxfId="3372" priority="1268" stopIfTrue="1">
      <formula>LEN(TRIM($M$57))=0</formula>
    </cfRule>
  </conditionalFormatting>
  <conditionalFormatting sqref="F58">
    <cfRule type="expression" dxfId="3371" priority="1269" stopIfTrue="1">
      <formula>LEN(TRIM($F$58))=0</formula>
    </cfRule>
  </conditionalFormatting>
  <conditionalFormatting sqref="G58">
    <cfRule type="expression" dxfId="3370" priority="1270" stopIfTrue="1">
      <formula>LEN(TRIM($G$58))=0</formula>
    </cfRule>
  </conditionalFormatting>
  <conditionalFormatting sqref="H58">
    <cfRule type="expression" dxfId="3369" priority="1271" stopIfTrue="1">
      <formula>LEN(TRIM($H$58))=0</formula>
    </cfRule>
  </conditionalFormatting>
  <conditionalFormatting sqref="I58">
    <cfRule type="expression" dxfId="3368" priority="1272" stopIfTrue="1">
      <formula>LEN(TRIM($I$58))=0</formula>
    </cfRule>
  </conditionalFormatting>
  <conditionalFormatting sqref="J58">
    <cfRule type="expression" dxfId="3367" priority="1273" stopIfTrue="1">
      <formula>LEN(TRIM($J$58))=0</formula>
    </cfRule>
  </conditionalFormatting>
  <conditionalFormatting sqref="K58">
    <cfRule type="expression" dxfId="3366" priority="1274" stopIfTrue="1">
      <formula>LEN(TRIM($K$58))=0</formula>
    </cfRule>
  </conditionalFormatting>
  <conditionalFormatting sqref="L58">
    <cfRule type="expression" dxfId="3365" priority="1275" stopIfTrue="1">
      <formula>LEN(TRIM($L$58))=0</formula>
    </cfRule>
  </conditionalFormatting>
  <conditionalFormatting sqref="M58">
    <cfRule type="expression" dxfId="3364" priority="1276" stopIfTrue="1">
      <formula>LEN(TRIM($M$58))=0</formula>
    </cfRule>
  </conditionalFormatting>
  <conditionalFormatting sqref="F59">
    <cfRule type="expression" dxfId="3363" priority="1277" stopIfTrue="1">
      <formula>LEN(TRIM($F$59))=0</formula>
    </cfRule>
  </conditionalFormatting>
  <conditionalFormatting sqref="G59">
    <cfRule type="expression" dxfId="3362" priority="1278" stopIfTrue="1">
      <formula>LEN(TRIM($G$59))=0</formula>
    </cfRule>
  </conditionalFormatting>
  <conditionalFormatting sqref="H59">
    <cfRule type="expression" dxfId="3361" priority="1279" stopIfTrue="1">
      <formula>LEN(TRIM($H$59))=0</formula>
    </cfRule>
  </conditionalFormatting>
  <conditionalFormatting sqref="I59">
    <cfRule type="expression" dxfId="3360" priority="1280" stopIfTrue="1">
      <formula>LEN(TRIM($I$59))=0</formula>
    </cfRule>
  </conditionalFormatting>
  <conditionalFormatting sqref="J59">
    <cfRule type="expression" dxfId="3359" priority="1281" stopIfTrue="1">
      <formula>LEN(TRIM($J$59))=0</formula>
    </cfRule>
  </conditionalFormatting>
  <conditionalFormatting sqref="K59">
    <cfRule type="expression" dxfId="3358" priority="1282" stopIfTrue="1">
      <formula>LEN(TRIM($K$59))=0</formula>
    </cfRule>
  </conditionalFormatting>
  <conditionalFormatting sqref="L59">
    <cfRule type="expression" dxfId="3357" priority="1283" stopIfTrue="1">
      <formula>LEN(TRIM($L$59))=0</formula>
    </cfRule>
  </conditionalFormatting>
  <conditionalFormatting sqref="M59">
    <cfRule type="expression" dxfId="3356" priority="1284" stopIfTrue="1">
      <formula>LEN(TRIM($M$59))=0</formula>
    </cfRule>
  </conditionalFormatting>
  <conditionalFormatting sqref="F60">
    <cfRule type="expression" dxfId="3355" priority="1285" stopIfTrue="1">
      <formula>LEN(TRIM($F$60))=0</formula>
    </cfRule>
  </conditionalFormatting>
  <conditionalFormatting sqref="G60">
    <cfRule type="expression" dxfId="3354" priority="1286" stopIfTrue="1">
      <formula>LEN(TRIM($G$60))=0</formula>
    </cfRule>
  </conditionalFormatting>
  <conditionalFormatting sqref="H60">
    <cfRule type="expression" dxfId="3353" priority="1287" stopIfTrue="1">
      <formula>LEN(TRIM($H$60))=0</formula>
    </cfRule>
  </conditionalFormatting>
  <conditionalFormatting sqref="I60">
    <cfRule type="expression" dxfId="3352" priority="1288" stopIfTrue="1">
      <formula>LEN(TRIM($I$60))=0</formula>
    </cfRule>
  </conditionalFormatting>
  <conditionalFormatting sqref="J60">
    <cfRule type="expression" dxfId="3351" priority="1289" stopIfTrue="1">
      <formula>LEN(TRIM($J$60))=0</formula>
    </cfRule>
  </conditionalFormatting>
  <conditionalFormatting sqref="K60">
    <cfRule type="expression" dxfId="3350" priority="1290" stopIfTrue="1">
      <formula>LEN(TRIM($K$60))=0</formula>
    </cfRule>
  </conditionalFormatting>
  <conditionalFormatting sqref="L60">
    <cfRule type="expression" dxfId="3349" priority="1291" stopIfTrue="1">
      <formula>LEN(TRIM($L$60))=0</formula>
    </cfRule>
  </conditionalFormatting>
  <conditionalFormatting sqref="M60">
    <cfRule type="expression" dxfId="3348" priority="1292" stopIfTrue="1">
      <formula>LEN(TRIM($M$60))=0</formula>
    </cfRule>
  </conditionalFormatting>
  <conditionalFormatting sqref="R54">
    <cfRule type="expression" dxfId="3347" priority="1293" stopIfTrue="1">
      <formula>LEN(TRIM($R$54))=0</formula>
    </cfRule>
  </conditionalFormatting>
  <conditionalFormatting sqref="S54">
    <cfRule type="expression" dxfId="3346" priority="1294" stopIfTrue="1">
      <formula>LEN(TRIM($S$54))=0</formula>
    </cfRule>
  </conditionalFormatting>
  <conditionalFormatting sqref="R55">
    <cfRule type="expression" dxfId="3345" priority="1295" stopIfTrue="1">
      <formula>LEN(TRIM($R$55))=0</formula>
    </cfRule>
  </conditionalFormatting>
  <conditionalFormatting sqref="S55">
    <cfRule type="expression" dxfId="3344" priority="1296" stopIfTrue="1">
      <formula>LEN(TRIM($S$55))=0</formula>
    </cfRule>
  </conditionalFormatting>
  <conditionalFormatting sqref="R56">
    <cfRule type="expression" dxfId="3343" priority="1297" stopIfTrue="1">
      <formula>LEN(TRIM($R$56))=0</formula>
    </cfRule>
  </conditionalFormatting>
  <conditionalFormatting sqref="S56">
    <cfRule type="expression" dxfId="3342" priority="1298" stopIfTrue="1">
      <formula>LEN(TRIM($S$56))=0</formula>
    </cfRule>
  </conditionalFormatting>
  <conditionalFormatting sqref="R57">
    <cfRule type="expression" dxfId="3341" priority="1299" stopIfTrue="1">
      <formula>LEN(TRIM($R$57))=0</formula>
    </cfRule>
  </conditionalFormatting>
  <conditionalFormatting sqref="S57">
    <cfRule type="expression" dxfId="3340" priority="1300" stopIfTrue="1">
      <formula>LEN(TRIM($S$57))=0</formula>
    </cfRule>
  </conditionalFormatting>
  <conditionalFormatting sqref="R58">
    <cfRule type="expression" dxfId="3339" priority="1301" stopIfTrue="1">
      <formula>LEN(TRIM($R$58))=0</formula>
    </cfRule>
  </conditionalFormatting>
  <conditionalFormatting sqref="S58">
    <cfRule type="expression" dxfId="3338" priority="1302" stopIfTrue="1">
      <formula>LEN(TRIM($S$58))=0</formula>
    </cfRule>
  </conditionalFormatting>
  <conditionalFormatting sqref="R59">
    <cfRule type="expression" dxfId="3337" priority="1303" stopIfTrue="1">
      <formula>LEN(TRIM($R$59))=0</formula>
    </cfRule>
  </conditionalFormatting>
  <conditionalFormatting sqref="S59">
    <cfRule type="expression" dxfId="3336" priority="1304" stopIfTrue="1">
      <formula>LEN(TRIM($S$59))=0</formula>
    </cfRule>
  </conditionalFormatting>
  <conditionalFormatting sqref="R60">
    <cfRule type="expression" dxfId="3335" priority="1305" stopIfTrue="1">
      <formula>LEN(TRIM($R$60))=0</formula>
    </cfRule>
  </conditionalFormatting>
  <conditionalFormatting sqref="S60">
    <cfRule type="expression" dxfId="3334" priority="1306" stopIfTrue="1">
      <formula>LEN(TRIM($S$60))=0</formula>
    </cfRule>
  </conditionalFormatting>
  <conditionalFormatting sqref="F64">
    <cfRule type="expression" dxfId="3333" priority="1307" stopIfTrue="1">
      <formula>LEN(TRIM($F$64))=0</formula>
    </cfRule>
  </conditionalFormatting>
  <conditionalFormatting sqref="G64">
    <cfRule type="expression" dxfId="3332" priority="1308" stopIfTrue="1">
      <formula>LEN(TRIM($G$64))=0</formula>
    </cfRule>
  </conditionalFormatting>
  <conditionalFormatting sqref="H64">
    <cfRule type="expression" dxfId="3331" priority="1309" stopIfTrue="1">
      <formula>LEN(TRIM($H$64))=0</formula>
    </cfRule>
  </conditionalFormatting>
  <conditionalFormatting sqref="I64">
    <cfRule type="expression" dxfId="3330" priority="1310" stopIfTrue="1">
      <formula>LEN(TRIM($I$64))=0</formula>
    </cfRule>
  </conditionalFormatting>
  <conditionalFormatting sqref="J64">
    <cfRule type="expression" dxfId="3329" priority="1311" stopIfTrue="1">
      <formula>LEN(TRIM($J$64))=0</formula>
    </cfRule>
  </conditionalFormatting>
  <conditionalFormatting sqref="K64">
    <cfRule type="expression" dxfId="3328" priority="1312" stopIfTrue="1">
      <formula>LEN(TRIM($K$64))=0</formula>
    </cfRule>
  </conditionalFormatting>
  <conditionalFormatting sqref="L64">
    <cfRule type="expression" dxfId="3327" priority="1313" stopIfTrue="1">
      <formula>LEN(TRIM($L$64))=0</formula>
    </cfRule>
  </conditionalFormatting>
  <conditionalFormatting sqref="M64">
    <cfRule type="expression" dxfId="3326" priority="1314" stopIfTrue="1">
      <formula>LEN(TRIM($M$64))=0</formula>
    </cfRule>
  </conditionalFormatting>
  <conditionalFormatting sqref="F65">
    <cfRule type="expression" dxfId="3325" priority="1315" stopIfTrue="1">
      <formula>LEN(TRIM($F$65))=0</formula>
    </cfRule>
  </conditionalFormatting>
  <conditionalFormatting sqref="G65">
    <cfRule type="expression" dxfId="3324" priority="1316" stopIfTrue="1">
      <formula>LEN(TRIM($G$65))=0</formula>
    </cfRule>
  </conditionalFormatting>
  <conditionalFormatting sqref="H65">
    <cfRule type="expression" dxfId="3323" priority="1317" stopIfTrue="1">
      <formula>LEN(TRIM($H$65))=0</formula>
    </cfRule>
  </conditionalFormatting>
  <conditionalFormatting sqref="I65">
    <cfRule type="expression" dxfId="3322" priority="1318" stopIfTrue="1">
      <formula>LEN(TRIM($I$65))=0</formula>
    </cfRule>
  </conditionalFormatting>
  <conditionalFormatting sqref="J65">
    <cfRule type="expression" dxfId="3321" priority="1319" stopIfTrue="1">
      <formula>LEN(TRIM($J$65))=0</formula>
    </cfRule>
  </conditionalFormatting>
  <conditionalFormatting sqref="K65">
    <cfRule type="expression" dxfId="3320" priority="1320" stopIfTrue="1">
      <formula>LEN(TRIM($K$65))=0</formula>
    </cfRule>
  </conditionalFormatting>
  <conditionalFormatting sqref="L65">
    <cfRule type="expression" dxfId="3319" priority="1321" stopIfTrue="1">
      <formula>LEN(TRIM($L$65))=0</formula>
    </cfRule>
  </conditionalFormatting>
  <conditionalFormatting sqref="M65">
    <cfRule type="expression" dxfId="3318" priority="1322" stopIfTrue="1">
      <formula>LEN(TRIM($M$65))=0</formula>
    </cfRule>
  </conditionalFormatting>
  <conditionalFormatting sqref="F66">
    <cfRule type="expression" dxfId="3317" priority="1323" stopIfTrue="1">
      <formula>LEN(TRIM($F$66))=0</formula>
    </cfRule>
  </conditionalFormatting>
  <conditionalFormatting sqref="G66">
    <cfRule type="expression" dxfId="3316" priority="1324" stopIfTrue="1">
      <formula>LEN(TRIM($G$66))=0</formula>
    </cfRule>
  </conditionalFormatting>
  <conditionalFormatting sqref="H66">
    <cfRule type="expression" dxfId="3315" priority="1325" stopIfTrue="1">
      <formula>LEN(TRIM($H$66))=0</formula>
    </cfRule>
  </conditionalFormatting>
  <conditionalFormatting sqref="I66">
    <cfRule type="expression" dxfId="3314" priority="1326" stopIfTrue="1">
      <formula>LEN(TRIM($I$66))=0</formula>
    </cfRule>
  </conditionalFormatting>
  <conditionalFormatting sqref="J66">
    <cfRule type="expression" dxfId="3313" priority="1327" stopIfTrue="1">
      <formula>LEN(TRIM($J$66))=0</formula>
    </cfRule>
  </conditionalFormatting>
  <conditionalFormatting sqref="K66">
    <cfRule type="expression" dxfId="3312" priority="1328" stopIfTrue="1">
      <formula>LEN(TRIM($K$66))=0</formula>
    </cfRule>
  </conditionalFormatting>
  <conditionalFormatting sqref="L66">
    <cfRule type="expression" dxfId="3311" priority="1329" stopIfTrue="1">
      <formula>LEN(TRIM($L$66))=0</formula>
    </cfRule>
  </conditionalFormatting>
  <conditionalFormatting sqref="M66">
    <cfRule type="expression" dxfId="3310" priority="1330" stopIfTrue="1">
      <formula>LEN(TRIM($M$66))=0</formula>
    </cfRule>
  </conditionalFormatting>
  <conditionalFormatting sqref="F67">
    <cfRule type="expression" dxfId="3309" priority="1331" stopIfTrue="1">
      <formula>LEN(TRIM($F$67))=0</formula>
    </cfRule>
  </conditionalFormatting>
  <conditionalFormatting sqref="G67">
    <cfRule type="expression" dxfId="3308" priority="1332" stopIfTrue="1">
      <formula>LEN(TRIM($G$67))=0</formula>
    </cfRule>
  </conditionalFormatting>
  <conditionalFormatting sqref="H67">
    <cfRule type="expression" dxfId="3307" priority="1333" stopIfTrue="1">
      <formula>LEN(TRIM($H$67))=0</formula>
    </cfRule>
  </conditionalFormatting>
  <conditionalFormatting sqref="I67">
    <cfRule type="expression" dxfId="3306" priority="1334" stopIfTrue="1">
      <formula>LEN(TRIM($I$67))=0</formula>
    </cfRule>
  </conditionalFormatting>
  <conditionalFormatting sqref="J67">
    <cfRule type="expression" dxfId="3305" priority="1335" stopIfTrue="1">
      <formula>LEN(TRIM($J$67))=0</formula>
    </cfRule>
  </conditionalFormatting>
  <conditionalFormatting sqref="K67">
    <cfRule type="expression" dxfId="3304" priority="1336" stopIfTrue="1">
      <formula>LEN(TRIM($K$67))=0</formula>
    </cfRule>
  </conditionalFormatting>
  <conditionalFormatting sqref="L67">
    <cfRule type="expression" dxfId="3303" priority="1337" stopIfTrue="1">
      <formula>LEN(TRIM($L$67))=0</formula>
    </cfRule>
  </conditionalFormatting>
  <conditionalFormatting sqref="M67">
    <cfRule type="expression" dxfId="3302" priority="1338" stopIfTrue="1">
      <formula>LEN(TRIM($M$67))=0</formula>
    </cfRule>
  </conditionalFormatting>
  <conditionalFormatting sqref="F68">
    <cfRule type="expression" dxfId="3301" priority="1339" stopIfTrue="1">
      <formula>LEN(TRIM($F$68))=0</formula>
    </cfRule>
  </conditionalFormatting>
  <conditionalFormatting sqref="G68">
    <cfRule type="expression" dxfId="3300" priority="1340" stopIfTrue="1">
      <formula>LEN(TRIM($G$68))=0</formula>
    </cfRule>
  </conditionalFormatting>
  <conditionalFormatting sqref="H68">
    <cfRule type="expression" dxfId="3299" priority="1341" stopIfTrue="1">
      <formula>LEN(TRIM($H$68))=0</formula>
    </cfRule>
  </conditionalFormatting>
  <conditionalFormatting sqref="I68">
    <cfRule type="expression" dxfId="3298" priority="1342" stopIfTrue="1">
      <formula>LEN(TRIM($I$68))=0</formula>
    </cfRule>
  </conditionalFormatting>
  <conditionalFormatting sqref="J68">
    <cfRule type="expression" dxfId="3297" priority="1343" stopIfTrue="1">
      <formula>LEN(TRIM($J$68))=0</formula>
    </cfRule>
  </conditionalFormatting>
  <conditionalFormatting sqref="K68">
    <cfRule type="expression" dxfId="3296" priority="1344" stopIfTrue="1">
      <formula>LEN(TRIM($K$68))=0</formula>
    </cfRule>
  </conditionalFormatting>
  <conditionalFormatting sqref="L68">
    <cfRule type="expression" dxfId="3295" priority="1345" stopIfTrue="1">
      <formula>LEN(TRIM($L$68))=0</formula>
    </cfRule>
  </conditionalFormatting>
  <conditionalFormatting sqref="M68">
    <cfRule type="expression" dxfId="3294" priority="1346" stopIfTrue="1">
      <formula>LEN(TRIM($M$68))=0</formula>
    </cfRule>
  </conditionalFormatting>
  <conditionalFormatting sqref="F69">
    <cfRule type="expression" dxfId="3293" priority="1347" stopIfTrue="1">
      <formula>LEN(TRIM($F$69))=0</formula>
    </cfRule>
  </conditionalFormatting>
  <conditionalFormatting sqref="G69">
    <cfRule type="expression" dxfId="3292" priority="1348" stopIfTrue="1">
      <formula>LEN(TRIM($G$69))=0</formula>
    </cfRule>
  </conditionalFormatting>
  <conditionalFormatting sqref="H69">
    <cfRule type="expression" dxfId="3291" priority="1349" stopIfTrue="1">
      <formula>LEN(TRIM($H$69))=0</formula>
    </cfRule>
  </conditionalFormatting>
  <conditionalFormatting sqref="I69">
    <cfRule type="expression" dxfId="3290" priority="1350" stopIfTrue="1">
      <formula>LEN(TRIM($I$69))=0</formula>
    </cfRule>
  </conditionalFormatting>
  <conditionalFormatting sqref="J69">
    <cfRule type="expression" dxfId="3289" priority="1351" stopIfTrue="1">
      <formula>LEN(TRIM($J$69))=0</formula>
    </cfRule>
  </conditionalFormatting>
  <conditionalFormatting sqref="K69">
    <cfRule type="expression" dxfId="3288" priority="1352" stopIfTrue="1">
      <formula>LEN(TRIM($K$69))=0</formula>
    </cfRule>
  </conditionalFormatting>
  <conditionalFormatting sqref="L69">
    <cfRule type="expression" dxfId="3287" priority="1353" stopIfTrue="1">
      <formula>LEN(TRIM($L$69))=0</formula>
    </cfRule>
  </conditionalFormatting>
  <conditionalFormatting sqref="M69">
    <cfRule type="expression" dxfId="3286" priority="1354" stopIfTrue="1">
      <formula>LEN(TRIM($M$69))=0</formula>
    </cfRule>
  </conditionalFormatting>
  <conditionalFormatting sqref="F70">
    <cfRule type="expression" dxfId="3285" priority="1355" stopIfTrue="1">
      <formula>LEN(TRIM($F$70))=0</formula>
    </cfRule>
  </conditionalFormatting>
  <conditionalFormatting sqref="G70">
    <cfRule type="expression" dxfId="3284" priority="1356" stopIfTrue="1">
      <formula>LEN(TRIM($G$70))=0</formula>
    </cfRule>
  </conditionalFormatting>
  <conditionalFormatting sqref="H70">
    <cfRule type="expression" dxfId="3283" priority="1357" stopIfTrue="1">
      <formula>LEN(TRIM($H$70))=0</formula>
    </cfRule>
  </conditionalFormatting>
  <conditionalFormatting sqref="I70">
    <cfRule type="expression" dxfId="3282" priority="1358" stopIfTrue="1">
      <formula>LEN(TRIM($I$70))=0</formula>
    </cfRule>
  </conditionalFormatting>
  <conditionalFormatting sqref="J70">
    <cfRule type="expression" dxfId="3281" priority="1359" stopIfTrue="1">
      <formula>LEN(TRIM($J$70))=0</formula>
    </cfRule>
  </conditionalFormatting>
  <conditionalFormatting sqref="K70">
    <cfRule type="expression" dxfId="3280" priority="1360" stopIfTrue="1">
      <formula>LEN(TRIM($K$70))=0</formula>
    </cfRule>
  </conditionalFormatting>
  <conditionalFormatting sqref="L70">
    <cfRule type="expression" dxfId="3279" priority="1361" stopIfTrue="1">
      <formula>LEN(TRIM($L$70))=0</formula>
    </cfRule>
  </conditionalFormatting>
  <conditionalFormatting sqref="M70">
    <cfRule type="expression" dxfId="3278" priority="1362" stopIfTrue="1">
      <formula>LEN(TRIM($M$70))=0</formula>
    </cfRule>
  </conditionalFormatting>
  <conditionalFormatting sqref="R64">
    <cfRule type="expression" dxfId="3277" priority="1363" stopIfTrue="1">
      <formula>LEN(TRIM($R$64))=0</formula>
    </cfRule>
  </conditionalFormatting>
  <conditionalFormatting sqref="S64">
    <cfRule type="expression" dxfId="3276" priority="1364" stopIfTrue="1">
      <formula>LEN(TRIM($S$64))=0</formula>
    </cfRule>
  </conditionalFormatting>
  <conditionalFormatting sqref="R65">
    <cfRule type="expression" dxfId="3275" priority="1365" stopIfTrue="1">
      <formula>LEN(TRIM($R$65))=0</formula>
    </cfRule>
  </conditionalFormatting>
  <conditionalFormatting sqref="S65">
    <cfRule type="expression" dxfId="3274" priority="1366" stopIfTrue="1">
      <formula>LEN(TRIM($S$65))=0</formula>
    </cfRule>
  </conditionalFormatting>
  <conditionalFormatting sqref="R66">
    <cfRule type="expression" dxfId="3273" priority="1367" stopIfTrue="1">
      <formula>LEN(TRIM($R$66))=0</formula>
    </cfRule>
  </conditionalFormatting>
  <conditionalFormatting sqref="S66">
    <cfRule type="expression" dxfId="3272" priority="1368" stopIfTrue="1">
      <formula>LEN(TRIM($S$66))=0</formula>
    </cfRule>
  </conditionalFormatting>
  <conditionalFormatting sqref="R67">
    <cfRule type="expression" dxfId="3271" priority="1369" stopIfTrue="1">
      <formula>LEN(TRIM($R$67))=0</formula>
    </cfRule>
  </conditionalFormatting>
  <conditionalFormatting sqref="S67">
    <cfRule type="expression" dxfId="3270" priority="1370" stopIfTrue="1">
      <formula>LEN(TRIM($S$67))=0</formula>
    </cfRule>
  </conditionalFormatting>
  <conditionalFormatting sqref="R68">
    <cfRule type="expression" dxfId="3269" priority="1371" stopIfTrue="1">
      <formula>LEN(TRIM($R$68))=0</formula>
    </cfRule>
  </conditionalFormatting>
  <conditionalFormatting sqref="S68">
    <cfRule type="expression" dxfId="3268" priority="1372" stopIfTrue="1">
      <formula>LEN(TRIM($S$68))=0</formula>
    </cfRule>
  </conditionalFormatting>
  <conditionalFormatting sqref="R69">
    <cfRule type="expression" dxfId="3267" priority="1373" stopIfTrue="1">
      <formula>LEN(TRIM($R$69))=0</formula>
    </cfRule>
  </conditionalFormatting>
  <conditionalFormatting sqref="S69">
    <cfRule type="expression" dxfId="3266" priority="1374" stopIfTrue="1">
      <formula>LEN(TRIM($S$69))=0</formula>
    </cfRule>
  </conditionalFormatting>
  <conditionalFormatting sqref="R70">
    <cfRule type="expression" dxfId="3265" priority="1375" stopIfTrue="1">
      <formula>LEN(TRIM($R$70))=0</formula>
    </cfRule>
  </conditionalFormatting>
  <conditionalFormatting sqref="S70">
    <cfRule type="expression" dxfId="3264" priority="1376" stopIfTrue="1">
      <formula>LEN(TRIM($S$70))=0</formula>
    </cfRule>
  </conditionalFormatting>
  <dataValidations count="1">
    <dataValidation type="whole" allowBlank="1" showErrorMessage="1" errorTitle="Input error" error="Enter a whole number." sqref="F13:M19 R13:S19 F23:M29 R23:S29 F33:M39 R33:S39 F44:M50 R44:S50 F54:M60 R54:S60 F64:M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588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S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 t="e">
        <f t="shared" si="22"/>
        <v>#DIV/0!</v>
      </c>
      <c r="L76" s="172" t="e">
        <f t="shared" si="22"/>
        <v>#DIV/0!</v>
      </c>
      <c r="M76" s="172" t="e">
        <f t="shared" ref="M76" si="23">M13/M$20</f>
        <v>#DIV/0!</v>
      </c>
      <c r="N76" s="172" t="e">
        <f t="shared" si="22"/>
        <v>#DIV/0!</v>
      </c>
      <c r="O76" s="172" t="e">
        <f t="shared" si="22"/>
        <v>#DIV/0!</v>
      </c>
      <c r="P76" s="172" t="e">
        <f t="shared" si="22"/>
        <v>#DIV/0!</v>
      </c>
      <c r="Q76" s="172" t="e">
        <f t="shared" si="22"/>
        <v>#DIV/0!</v>
      </c>
      <c r="R76" s="172" t="e">
        <f t="shared" si="22"/>
        <v>#DIV/0!</v>
      </c>
      <c r="S76" s="172" t="e">
        <f t="shared" si="22"/>
        <v>#DIV/0!</v>
      </c>
    </row>
    <row r="77" spans="1:19" x14ac:dyDescent="0.55000000000000004">
      <c r="D77" s="1" t="s">
        <v>416</v>
      </c>
      <c r="F77" s="172" t="e">
        <f t="shared" ref="F77:S82" si="24">F14/F$20</f>
        <v>#DIV/0!</v>
      </c>
      <c r="G77" s="172" t="e">
        <f t="shared" si="24"/>
        <v>#DIV/0!</v>
      </c>
      <c r="H77" s="172" t="e">
        <f t="shared" si="24"/>
        <v>#DIV/0!</v>
      </c>
      <c r="I77" s="172" t="e">
        <f t="shared" si="24"/>
        <v>#DIV/0!</v>
      </c>
      <c r="J77" s="172" t="e">
        <f t="shared" si="24"/>
        <v>#DIV/0!</v>
      </c>
      <c r="K77" s="172" t="e">
        <f t="shared" si="24"/>
        <v>#DIV/0!</v>
      </c>
      <c r="L77" s="172" t="e">
        <f t="shared" si="24"/>
        <v>#DIV/0!</v>
      </c>
      <c r="M77" s="172" t="e">
        <f t="shared" ref="M77" si="25">M14/M$20</f>
        <v>#DIV/0!</v>
      </c>
      <c r="N77" s="172" t="e">
        <f t="shared" si="24"/>
        <v>#DIV/0!</v>
      </c>
      <c r="O77" s="172" t="e">
        <f t="shared" si="24"/>
        <v>#DIV/0!</v>
      </c>
      <c r="P77" s="172" t="e">
        <f t="shared" si="24"/>
        <v>#DIV/0!</v>
      </c>
      <c r="Q77" s="172" t="e">
        <f t="shared" si="24"/>
        <v>#DIV/0!</v>
      </c>
      <c r="R77" s="172" t="e">
        <f t="shared" si="24"/>
        <v>#DIV/0!</v>
      </c>
      <c r="S77" s="172" t="e">
        <f t="shared" si="24"/>
        <v>#DIV/0!</v>
      </c>
    </row>
    <row r="78" spans="1:19" x14ac:dyDescent="0.55000000000000004">
      <c r="D78" s="1" t="s">
        <v>417</v>
      </c>
      <c r="F78" s="172" t="e">
        <f t="shared" si="24"/>
        <v>#DIV/0!</v>
      </c>
      <c r="G78" s="172" t="e">
        <f t="shared" si="24"/>
        <v>#DIV/0!</v>
      </c>
      <c r="H78" s="172" t="e">
        <f t="shared" si="24"/>
        <v>#DIV/0!</v>
      </c>
      <c r="I78" s="172" t="e">
        <f t="shared" si="24"/>
        <v>#DIV/0!</v>
      </c>
      <c r="J78" s="172" t="e">
        <f t="shared" si="24"/>
        <v>#DIV/0!</v>
      </c>
      <c r="K78" s="172" t="e">
        <f t="shared" si="24"/>
        <v>#DIV/0!</v>
      </c>
      <c r="L78" s="172" t="e">
        <f t="shared" si="24"/>
        <v>#DIV/0!</v>
      </c>
      <c r="M78" s="172" t="e">
        <f t="shared" ref="M78" si="26">M15/M$20</f>
        <v>#DIV/0!</v>
      </c>
      <c r="N78" s="172" t="e">
        <f t="shared" si="24"/>
        <v>#DIV/0!</v>
      </c>
      <c r="O78" s="172" t="e">
        <f t="shared" si="24"/>
        <v>#DIV/0!</v>
      </c>
      <c r="P78" s="172" t="e">
        <f t="shared" si="24"/>
        <v>#DIV/0!</v>
      </c>
      <c r="Q78" s="172" t="e">
        <f t="shared" si="24"/>
        <v>#DIV/0!</v>
      </c>
      <c r="R78" s="172" t="e">
        <f t="shared" si="24"/>
        <v>#DIV/0!</v>
      </c>
      <c r="S78" s="172" t="e">
        <f t="shared" si="24"/>
        <v>#DIV/0!</v>
      </c>
    </row>
    <row r="79" spans="1:19" x14ac:dyDescent="0.55000000000000004">
      <c r="D79" s="1" t="s">
        <v>223</v>
      </c>
      <c r="F79" s="172" t="e">
        <f t="shared" si="24"/>
        <v>#DIV/0!</v>
      </c>
      <c r="G79" s="172" t="e">
        <f t="shared" si="24"/>
        <v>#DIV/0!</v>
      </c>
      <c r="H79" s="172" t="e">
        <f t="shared" si="24"/>
        <v>#DIV/0!</v>
      </c>
      <c r="I79" s="172" t="e">
        <f t="shared" si="24"/>
        <v>#DIV/0!</v>
      </c>
      <c r="J79" s="172" t="e">
        <f t="shared" si="24"/>
        <v>#DIV/0!</v>
      </c>
      <c r="K79" s="172" t="e">
        <f t="shared" si="24"/>
        <v>#DIV/0!</v>
      </c>
      <c r="L79" s="172" t="e">
        <f t="shared" si="24"/>
        <v>#DIV/0!</v>
      </c>
      <c r="M79" s="172" t="e">
        <f t="shared" ref="M79" si="27">M16/M$20</f>
        <v>#DIV/0!</v>
      </c>
      <c r="N79" s="172" t="e">
        <f t="shared" si="24"/>
        <v>#DIV/0!</v>
      </c>
      <c r="O79" s="172" t="e">
        <f t="shared" si="24"/>
        <v>#DIV/0!</v>
      </c>
      <c r="P79" s="172" t="e">
        <f t="shared" si="24"/>
        <v>#DIV/0!</v>
      </c>
      <c r="Q79" s="172" t="e">
        <f t="shared" si="24"/>
        <v>#DIV/0!</v>
      </c>
      <c r="R79" s="172" t="e">
        <f t="shared" si="24"/>
        <v>#DIV/0!</v>
      </c>
      <c r="S79" s="172" t="e">
        <f t="shared" si="24"/>
        <v>#DIV/0!</v>
      </c>
    </row>
    <row r="80" spans="1:19" x14ac:dyDescent="0.55000000000000004">
      <c r="D80" s="1" t="s">
        <v>224</v>
      </c>
      <c r="F80" s="172" t="e">
        <f t="shared" si="24"/>
        <v>#DIV/0!</v>
      </c>
      <c r="G80" s="172" t="e">
        <f t="shared" si="24"/>
        <v>#DIV/0!</v>
      </c>
      <c r="H80" s="172" t="e">
        <f t="shared" si="24"/>
        <v>#DIV/0!</v>
      </c>
      <c r="I80" s="172" t="e">
        <f t="shared" si="24"/>
        <v>#DIV/0!</v>
      </c>
      <c r="J80" s="172" t="e">
        <f t="shared" si="24"/>
        <v>#DIV/0!</v>
      </c>
      <c r="K80" s="172" t="e">
        <f t="shared" si="24"/>
        <v>#DIV/0!</v>
      </c>
      <c r="L80" s="172" t="e">
        <f t="shared" si="24"/>
        <v>#DIV/0!</v>
      </c>
      <c r="M80" s="172" t="e">
        <f t="shared" ref="M80" si="28">M17/M$20</f>
        <v>#DIV/0!</v>
      </c>
      <c r="N80" s="172" t="e">
        <f t="shared" si="24"/>
        <v>#DIV/0!</v>
      </c>
      <c r="O80" s="172" t="e">
        <f t="shared" si="24"/>
        <v>#DIV/0!</v>
      </c>
      <c r="P80" s="172" t="e">
        <f t="shared" si="24"/>
        <v>#DIV/0!</v>
      </c>
      <c r="Q80" s="172" t="e">
        <f t="shared" si="24"/>
        <v>#DIV/0!</v>
      </c>
      <c r="R80" s="172" t="e">
        <f t="shared" si="24"/>
        <v>#DIV/0!</v>
      </c>
      <c r="S80" s="172" t="e">
        <f t="shared" si="24"/>
        <v>#DIV/0!</v>
      </c>
    </row>
    <row r="81" spans="4:19" x14ac:dyDescent="0.55000000000000004">
      <c r="D81" s="1" t="s">
        <v>225</v>
      </c>
      <c r="F81" s="172" t="e">
        <f t="shared" si="24"/>
        <v>#DIV/0!</v>
      </c>
      <c r="G81" s="172" t="e">
        <f t="shared" si="24"/>
        <v>#DIV/0!</v>
      </c>
      <c r="H81" s="172" t="e">
        <f t="shared" si="24"/>
        <v>#DIV/0!</v>
      </c>
      <c r="I81" s="172" t="e">
        <f t="shared" si="24"/>
        <v>#DIV/0!</v>
      </c>
      <c r="J81" s="172" t="e">
        <f t="shared" si="24"/>
        <v>#DIV/0!</v>
      </c>
      <c r="K81" s="172" t="e">
        <f t="shared" si="24"/>
        <v>#DIV/0!</v>
      </c>
      <c r="L81" s="172" t="e">
        <f t="shared" si="24"/>
        <v>#DIV/0!</v>
      </c>
      <c r="M81" s="172" t="e">
        <f t="shared" ref="M81" si="29">M18/M$20</f>
        <v>#DIV/0!</v>
      </c>
      <c r="N81" s="172" t="e">
        <f t="shared" si="24"/>
        <v>#DIV/0!</v>
      </c>
      <c r="O81" s="172" t="e">
        <f t="shared" si="24"/>
        <v>#DIV/0!</v>
      </c>
      <c r="P81" s="172" t="e">
        <f t="shared" si="24"/>
        <v>#DIV/0!</v>
      </c>
      <c r="Q81" s="172" t="e">
        <f t="shared" si="24"/>
        <v>#DIV/0!</v>
      </c>
      <c r="R81" s="172" t="e">
        <f t="shared" si="24"/>
        <v>#DIV/0!</v>
      </c>
      <c r="S81" s="172" t="e">
        <f t="shared" si="24"/>
        <v>#DIV/0!</v>
      </c>
    </row>
    <row r="82" spans="4:19" x14ac:dyDescent="0.55000000000000004">
      <c r="D82" s="1" t="s">
        <v>226</v>
      </c>
      <c r="F82" s="172" t="e">
        <f t="shared" si="24"/>
        <v>#DIV/0!</v>
      </c>
      <c r="G82" s="172" t="e">
        <f t="shared" si="24"/>
        <v>#DIV/0!</v>
      </c>
      <c r="H82" s="172" t="e">
        <f t="shared" si="24"/>
        <v>#DIV/0!</v>
      </c>
      <c r="I82" s="172" t="e">
        <f t="shared" si="24"/>
        <v>#DIV/0!</v>
      </c>
      <c r="J82" s="172" t="e">
        <f t="shared" si="24"/>
        <v>#DIV/0!</v>
      </c>
      <c r="K82" s="172" t="e">
        <f t="shared" si="24"/>
        <v>#DIV/0!</v>
      </c>
      <c r="L82" s="172" t="e">
        <f t="shared" si="24"/>
        <v>#DIV/0!</v>
      </c>
      <c r="M82" s="172" t="e">
        <f t="shared" ref="M82" si="30">M19/M$20</f>
        <v>#DIV/0!</v>
      </c>
      <c r="N82" s="172" t="e">
        <f t="shared" si="24"/>
        <v>#DIV/0!</v>
      </c>
      <c r="O82" s="172" t="e">
        <f t="shared" si="24"/>
        <v>#DIV/0!</v>
      </c>
      <c r="P82" s="172" t="e">
        <f t="shared" si="24"/>
        <v>#DIV/0!</v>
      </c>
      <c r="Q82" s="172" t="e">
        <f t="shared" si="24"/>
        <v>#DIV/0!</v>
      </c>
      <c r="R82" s="172" t="e">
        <f t="shared" si="24"/>
        <v>#DIV/0!</v>
      </c>
      <c r="S82" s="172" t="e">
        <f t="shared" si="24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S85" si="31">G23/G$30</f>
        <v>#DIV/0!</v>
      </c>
      <c r="H85" s="172" t="e">
        <f t="shared" si="31"/>
        <v>#DIV/0!</v>
      </c>
      <c r="I85" s="172" t="e">
        <f t="shared" si="31"/>
        <v>#DIV/0!</v>
      </c>
      <c r="J85" s="172" t="e">
        <f t="shared" si="31"/>
        <v>#DIV/0!</v>
      </c>
      <c r="K85" s="172" t="e">
        <f t="shared" si="31"/>
        <v>#DIV/0!</v>
      </c>
      <c r="L85" s="172" t="e">
        <f t="shared" si="31"/>
        <v>#DIV/0!</v>
      </c>
      <c r="M85" s="172" t="e">
        <f t="shared" ref="M85" si="32">M23/M$30</f>
        <v>#DIV/0!</v>
      </c>
      <c r="N85" s="172" t="e">
        <f t="shared" si="31"/>
        <v>#DIV/0!</v>
      </c>
      <c r="O85" s="172" t="e">
        <f t="shared" si="31"/>
        <v>#DIV/0!</v>
      </c>
      <c r="P85" s="172" t="e">
        <f t="shared" si="31"/>
        <v>#DIV/0!</v>
      </c>
      <c r="Q85" s="172" t="e">
        <f t="shared" si="31"/>
        <v>#DIV/0!</v>
      </c>
      <c r="R85" s="172" t="e">
        <f t="shared" si="31"/>
        <v>#DIV/0!</v>
      </c>
      <c r="S85" s="172" t="e">
        <f t="shared" si="31"/>
        <v>#DIV/0!</v>
      </c>
    </row>
    <row r="86" spans="4:19" x14ac:dyDescent="0.55000000000000004">
      <c r="D86" s="1" t="s">
        <v>416</v>
      </c>
      <c r="F86" s="172" t="e">
        <f t="shared" ref="F86:S91" si="33">F24/F$30</f>
        <v>#DIV/0!</v>
      </c>
      <c r="G86" s="172" t="e">
        <f t="shared" si="33"/>
        <v>#DIV/0!</v>
      </c>
      <c r="H86" s="172" t="e">
        <f t="shared" si="33"/>
        <v>#DIV/0!</v>
      </c>
      <c r="I86" s="172" t="e">
        <f t="shared" si="33"/>
        <v>#DIV/0!</v>
      </c>
      <c r="J86" s="172" t="e">
        <f t="shared" si="33"/>
        <v>#DIV/0!</v>
      </c>
      <c r="K86" s="172" t="e">
        <f t="shared" si="33"/>
        <v>#DIV/0!</v>
      </c>
      <c r="L86" s="172" t="e">
        <f t="shared" si="33"/>
        <v>#DIV/0!</v>
      </c>
      <c r="M86" s="172" t="e">
        <f t="shared" ref="M86" si="34">M24/M$30</f>
        <v>#DIV/0!</v>
      </c>
      <c r="N86" s="172" t="e">
        <f t="shared" si="33"/>
        <v>#DIV/0!</v>
      </c>
      <c r="O86" s="172" t="e">
        <f t="shared" si="33"/>
        <v>#DIV/0!</v>
      </c>
      <c r="P86" s="172" t="e">
        <f t="shared" si="33"/>
        <v>#DIV/0!</v>
      </c>
      <c r="Q86" s="172" t="e">
        <f t="shared" si="33"/>
        <v>#DIV/0!</v>
      </c>
      <c r="R86" s="172" t="e">
        <f t="shared" si="33"/>
        <v>#DIV/0!</v>
      </c>
      <c r="S86" s="172" t="e">
        <f t="shared" si="33"/>
        <v>#DIV/0!</v>
      </c>
    </row>
    <row r="87" spans="4:19" x14ac:dyDescent="0.55000000000000004">
      <c r="D87" s="1" t="s">
        <v>417</v>
      </c>
      <c r="F87" s="172" t="e">
        <f t="shared" si="33"/>
        <v>#DIV/0!</v>
      </c>
      <c r="G87" s="172" t="e">
        <f t="shared" si="33"/>
        <v>#DIV/0!</v>
      </c>
      <c r="H87" s="172" t="e">
        <f t="shared" si="33"/>
        <v>#DIV/0!</v>
      </c>
      <c r="I87" s="172" t="e">
        <f t="shared" si="33"/>
        <v>#DIV/0!</v>
      </c>
      <c r="J87" s="172" t="e">
        <f t="shared" si="33"/>
        <v>#DIV/0!</v>
      </c>
      <c r="K87" s="172" t="e">
        <f t="shared" si="33"/>
        <v>#DIV/0!</v>
      </c>
      <c r="L87" s="172" t="e">
        <f t="shared" si="33"/>
        <v>#DIV/0!</v>
      </c>
      <c r="M87" s="172" t="e">
        <f t="shared" ref="M87" si="35">M25/M$30</f>
        <v>#DIV/0!</v>
      </c>
      <c r="N87" s="172" t="e">
        <f t="shared" si="33"/>
        <v>#DIV/0!</v>
      </c>
      <c r="O87" s="172" t="e">
        <f t="shared" si="33"/>
        <v>#DIV/0!</v>
      </c>
      <c r="P87" s="172" t="e">
        <f t="shared" si="33"/>
        <v>#DIV/0!</v>
      </c>
      <c r="Q87" s="172" t="e">
        <f t="shared" si="33"/>
        <v>#DIV/0!</v>
      </c>
      <c r="R87" s="172" t="e">
        <f t="shared" si="33"/>
        <v>#DIV/0!</v>
      </c>
      <c r="S87" s="172" t="e">
        <f t="shared" si="33"/>
        <v>#DIV/0!</v>
      </c>
    </row>
    <row r="88" spans="4:19" x14ac:dyDescent="0.55000000000000004">
      <c r="D88" s="1" t="s">
        <v>223</v>
      </c>
      <c r="F88" s="172" t="e">
        <f t="shared" si="33"/>
        <v>#DIV/0!</v>
      </c>
      <c r="G88" s="172" t="e">
        <f t="shared" si="33"/>
        <v>#DIV/0!</v>
      </c>
      <c r="H88" s="172" t="e">
        <f t="shared" si="33"/>
        <v>#DIV/0!</v>
      </c>
      <c r="I88" s="172" t="e">
        <f t="shared" si="33"/>
        <v>#DIV/0!</v>
      </c>
      <c r="J88" s="172" t="e">
        <f t="shared" si="33"/>
        <v>#DIV/0!</v>
      </c>
      <c r="K88" s="172" t="e">
        <f t="shared" si="33"/>
        <v>#DIV/0!</v>
      </c>
      <c r="L88" s="172" t="e">
        <f t="shared" si="33"/>
        <v>#DIV/0!</v>
      </c>
      <c r="M88" s="172" t="e">
        <f t="shared" ref="M88" si="36">M26/M$30</f>
        <v>#DIV/0!</v>
      </c>
      <c r="N88" s="172" t="e">
        <f t="shared" si="33"/>
        <v>#DIV/0!</v>
      </c>
      <c r="O88" s="172" t="e">
        <f t="shared" si="33"/>
        <v>#DIV/0!</v>
      </c>
      <c r="P88" s="172" t="e">
        <f t="shared" si="33"/>
        <v>#DIV/0!</v>
      </c>
      <c r="Q88" s="172" t="e">
        <f t="shared" si="33"/>
        <v>#DIV/0!</v>
      </c>
      <c r="R88" s="172" t="e">
        <f t="shared" si="33"/>
        <v>#DIV/0!</v>
      </c>
      <c r="S88" s="172" t="e">
        <f t="shared" si="33"/>
        <v>#DIV/0!</v>
      </c>
    </row>
    <row r="89" spans="4:19" x14ac:dyDescent="0.55000000000000004">
      <c r="D89" s="1" t="s">
        <v>224</v>
      </c>
      <c r="F89" s="172" t="e">
        <f t="shared" si="33"/>
        <v>#DIV/0!</v>
      </c>
      <c r="G89" s="172" t="e">
        <f t="shared" si="33"/>
        <v>#DIV/0!</v>
      </c>
      <c r="H89" s="172" t="e">
        <f t="shared" si="33"/>
        <v>#DIV/0!</v>
      </c>
      <c r="I89" s="172" t="e">
        <f t="shared" si="33"/>
        <v>#DIV/0!</v>
      </c>
      <c r="J89" s="172" t="e">
        <f t="shared" si="33"/>
        <v>#DIV/0!</v>
      </c>
      <c r="K89" s="172" t="e">
        <f t="shared" si="33"/>
        <v>#DIV/0!</v>
      </c>
      <c r="L89" s="172" t="e">
        <f t="shared" si="33"/>
        <v>#DIV/0!</v>
      </c>
      <c r="M89" s="172" t="e">
        <f t="shared" ref="M89" si="37">M27/M$30</f>
        <v>#DIV/0!</v>
      </c>
      <c r="N89" s="172" t="e">
        <f t="shared" si="33"/>
        <v>#DIV/0!</v>
      </c>
      <c r="O89" s="172" t="e">
        <f t="shared" si="33"/>
        <v>#DIV/0!</v>
      </c>
      <c r="P89" s="172" t="e">
        <f t="shared" si="33"/>
        <v>#DIV/0!</v>
      </c>
      <c r="Q89" s="172" t="e">
        <f t="shared" si="33"/>
        <v>#DIV/0!</v>
      </c>
      <c r="R89" s="172" t="e">
        <f t="shared" si="33"/>
        <v>#DIV/0!</v>
      </c>
      <c r="S89" s="172" t="e">
        <f t="shared" si="33"/>
        <v>#DIV/0!</v>
      </c>
    </row>
    <row r="90" spans="4:19" x14ac:dyDescent="0.55000000000000004">
      <c r="D90" s="1" t="s">
        <v>225</v>
      </c>
      <c r="F90" s="172" t="e">
        <f t="shared" si="33"/>
        <v>#DIV/0!</v>
      </c>
      <c r="G90" s="172" t="e">
        <f t="shared" si="33"/>
        <v>#DIV/0!</v>
      </c>
      <c r="H90" s="172" t="e">
        <f t="shared" si="33"/>
        <v>#DIV/0!</v>
      </c>
      <c r="I90" s="172" t="e">
        <f t="shared" si="33"/>
        <v>#DIV/0!</v>
      </c>
      <c r="J90" s="172" t="e">
        <f t="shared" si="33"/>
        <v>#DIV/0!</v>
      </c>
      <c r="K90" s="172" t="e">
        <f t="shared" si="33"/>
        <v>#DIV/0!</v>
      </c>
      <c r="L90" s="172" t="e">
        <f t="shared" si="33"/>
        <v>#DIV/0!</v>
      </c>
      <c r="M90" s="172" t="e">
        <f t="shared" ref="M90" si="38">M28/M$30</f>
        <v>#DIV/0!</v>
      </c>
      <c r="N90" s="172" t="e">
        <f t="shared" si="33"/>
        <v>#DIV/0!</v>
      </c>
      <c r="O90" s="172" t="e">
        <f t="shared" si="33"/>
        <v>#DIV/0!</v>
      </c>
      <c r="P90" s="172" t="e">
        <f t="shared" si="33"/>
        <v>#DIV/0!</v>
      </c>
      <c r="Q90" s="172" t="e">
        <f t="shared" si="33"/>
        <v>#DIV/0!</v>
      </c>
      <c r="R90" s="172" t="e">
        <f t="shared" si="33"/>
        <v>#DIV/0!</v>
      </c>
      <c r="S90" s="172" t="e">
        <f t="shared" si="33"/>
        <v>#DIV/0!</v>
      </c>
    </row>
    <row r="91" spans="4:19" x14ac:dyDescent="0.55000000000000004">
      <c r="D91" s="1" t="s">
        <v>226</v>
      </c>
      <c r="F91" s="172" t="e">
        <f t="shared" si="33"/>
        <v>#DIV/0!</v>
      </c>
      <c r="G91" s="172" t="e">
        <f t="shared" si="33"/>
        <v>#DIV/0!</v>
      </c>
      <c r="H91" s="172" t="e">
        <f t="shared" si="33"/>
        <v>#DIV/0!</v>
      </c>
      <c r="I91" s="172" t="e">
        <f t="shared" si="33"/>
        <v>#DIV/0!</v>
      </c>
      <c r="J91" s="172" t="e">
        <f t="shared" si="33"/>
        <v>#DIV/0!</v>
      </c>
      <c r="K91" s="172" t="e">
        <f t="shared" si="33"/>
        <v>#DIV/0!</v>
      </c>
      <c r="L91" s="172" t="e">
        <f t="shared" si="33"/>
        <v>#DIV/0!</v>
      </c>
      <c r="M91" s="172" t="e">
        <f t="shared" ref="M91" si="39">M29/M$30</f>
        <v>#DIV/0!</v>
      </c>
      <c r="N91" s="172" t="e">
        <f t="shared" si="33"/>
        <v>#DIV/0!</v>
      </c>
      <c r="O91" s="172" t="e">
        <f t="shared" si="33"/>
        <v>#DIV/0!</v>
      </c>
      <c r="P91" s="172" t="e">
        <f t="shared" si="33"/>
        <v>#DIV/0!</v>
      </c>
      <c r="Q91" s="172" t="e">
        <f t="shared" si="33"/>
        <v>#DIV/0!</v>
      </c>
      <c r="R91" s="172" t="e">
        <f t="shared" si="33"/>
        <v>#DIV/0!</v>
      </c>
      <c r="S91" s="172" t="e">
        <f t="shared" si="33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S94" si="40">G33/G$40</f>
        <v>#DIV/0!</v>
      </c>
      <c r="H94" s="172" t="e">
        <f t="shared" si="40"/>
        <v>#DIV/0!</v>
      </c>
      <c r="I94" s="172" t="e">
        <f t="shared" si="40"/>
        <v>#DIV/0!</v>
      </c>
      <c r="J94" s="172" t="e">
        <f t="shared" si="40"/>
        <v>#DIV/0!</v>
      </c>
      <c r="K94" s="172" t="e">
        <f t="shared" si="40"/>
        <v>#DIV/0!</v>
      </c>
      <c r="L94" s="172" t="e">
        <f t="shared" si="40"/>
        <v>#DIV/0!</v>
      </c>
      <c r="M94" s="172" t="e">
        <f t="shared" ref="M94" si="41">M33/M$40</f>
        <v>#DIV/0!</v>
      </c>
      <c r="N94" s="172" t="e">
        <f t="shared" si="40"/>
        <v>#DIV/0!</v>
      </c>
      <c r="O94" s="172" t="e">
        <f t="shared" si="40"/>
        <v>#DIV/0!</v>
      </c>
      <c r="P94" s="172" t="e">
        <f t="shared" si="40"/>
        <v>#DIV/0!</v>
      </c>
      <c r="Q94" s="172" t="e">
        <f t="shared" si="40"/>
        <v>#DIV/0!</v>
      </c>
      <c r="R94" s="172" t="e">
        <f t="shared" si="40"/>
        <v>#DIV/0!</v>
      </c>
      <c r="S94" s="172" t="e">
        <f t="shared" si="40"/>
        <v>#DIV/0!</v>
      </c>
    </row>
    <row r="95" spans="4:19" x14ac:dyDescent="0.55000000000000004">
      <c r="D95" s="1" t="s">
        <v>416</v>
      </c>
      <c r="F95" s="172" t="e">
        <f t="shared" ref="F95:S100" si="42">F34/F$40</f>
        <v>#DIV/0!</v>
      </c>
      <c r="G95" s="172" t="e">
        <f t="shared" si="42"/>
        <v>#DIV/0!</v>
      </c>
      <c r="H95" s="172" t="e">
        <f t="shared" si="42"/>
        <v>#DIV/0!</v>
      </c>
      <c r="I95" s="172" t="e">
        <f t="shared" si="42"/>
        <v>#DIV/0!</v>
      </c>
      <c r="J95" s="172" t="e">
        <f t="shared" si="42"/>
        <v>#DIV/0!</v>
      </c>
      <c r="K95" s="172" t="e">
        <f t="shared" si="42"/>
        <v>#DIV/0!</v>
      </c>
      <c r="L95" s="172" t="e">
        <f t="shared" si="42"/>
        <v>#DIV/0!</v>
      </c>
      <c r="M95" s="172" t="e">
        <f t="shared" ref="M95" si="43">M34/M$40</f>
        <v>#DIV/0!</v>
      </c>
      <c r="N95" s="172" t="e">
        <f t="shared" si="42"/>
        <v>#DIV/0!</v>
      </c>
      <c r="O95" s="172" t="e">
        <f t="shared" si="42"/>
        <v>#DIV/0!</v>
      </c>
      <c r="P95" s="172" t="e">
        <f t="shared" si="42"/>
        <v>#DIV/0!</v>
      </c>
      <c r="Q95" s="172" t="e">
        <f t="shared" si="42"/>
        <v>#DIV/0!</v>
      </c>
      <c r="R95" s="172" t="e">
        <f t="shared" si="42"/>
        <v>#DIV/0!</v>
      </c>
      <c r="S95" s="172" t="e">
        <f t="shared" si="42"/>
        <v>#DIV/0!</v>
      </c>
    </row>
    <row r="96" spans="4:19" x14ac:dyDescent="0.55000000000000004">
      <c r="D96" s="1" t="s">
        <v>417</v>
      </c>
      <c r="F96" s="172" t="e">
        <f t="shared" si="42"/>
        <v>#DIV/0!</v>
      </c>
      <c r="G96" s="172" t="e">
        <f t="shared" si="42"/>
        <v>#DIV/0!</v>
      </c>
      <c r="H96" s="172" t="e">
        <f t="shared" si="42"/>
        <v>#DIV/0!</v>
      </c>
      <c r="I96" s="172" t="e">
        <f t="shared" si="42"/>
        <v>#DIV/0!</v>
      </c>
      <c r="J96" s="172" t="e">
        <f t="shared" si="42"/>
        <v>#DIV/0!</v>
      </c>
      <c r="K96" s="172" t="e">
        <f t="shared" si="42"/>
        <v>#DIV/0!</v>
      </c>
      <c r="L96" s="172" t="e">
        <f t="shared" si="42"/>
        <v>#DIV/0!</v>
      </c>
      <c r="M96" s="172" t="e">
        <f t="shared" ref="M96" si="44">M35/M$40</f>
        <v>#DIV/0!</v>
      </c>
      <c r="N96" s="172" t="e">
        <f t="shared" si="42"/>
        <v>#DIV/0!</v>
      </c>
      <c r="O96" s="172" t="e">
        <f t="shared" si="42"/>
        <v>#DIV/0!</v>
      </c>
      <c r="P96" s="172" t="e">
        <f t="shared" si="42"/>
        <v>#DIV/0!</v>
      </c>
      <c r="Q96" s="172" t="e">
        <f t="shared" si="42"/>
        <v>#DIV/0!</v>
      </c>
      <c r="R96" s="172" t="e">
        <f t="shared" si="42"/>
        <v>#DIV/0!</v>
      </c>
      <c r="S96" s="172" t="e">
        <f t="shared" si="42"/>
        <v>#DIV/0!</v>
      </c>
    </row>
    <row r="97" spans="4:19" x14ac:dyDescent="0.55000000000000004">
      <c r="D97" s="1" t="s">
        <v>223</v>
      </c>
      <c r="F97" s="172" t="e">
        <f t="shared" si="42"/>
        <v>#DIV/0!</v>
      </c>
      <c r="G97" s="172" t="e">
        <f t="shared" si="42"/>
        <v>#DIV/0!</v>
      </c>
      <c r="H97" s="172" t="e">
        <f t="shared" si="42"/>
        <v>#DIV/0!</v>
      </c>
      <c r="I97" s="172" t="e">
        <f t="shared" si="42"/>
        <v>#DIV/0!</v>
      </c>
      <c r="J97" s="172" t="e">
        <f t="shared" si="42"/>
        <v>#DIV/0!</v>
      </c>
      <c r="K97" s="172" t="e">
        <f t="shared" si="42"/>
        <v>#DIV/0!</v>
      </c>
      <c r="L97" s="172" t="e">
        <f t="shared" si="42"/>
        <v>#DIV/0!</v>
      </c>
      <c r="M97" s="172" t="e">
        <f t="shared" ref="M97" si="45">M36/M$40</f>
        <v>#DIV/0!</v>
      </c>
      <c r="N97" s="172" t="e">
        <f t="shared" si="42"/>
        <v>#DIV/0!</v>
      </c>
      <c r="O97" s="172" t="e">
        <f t="shared" si="42"/>
        <v>#DIV/0!</v>
      </c>
      <c r="P97" s="172" t="e">
        <f t="shared" si="42"/>
        <v>#DIV/0!</v>
      </c>
      <c r="Q97" s="172" t="e">
        <f t="shared" si="42"/>
        <v>#DIV/0!</v>
      </c>
      <c r="R97" s="172" t="e">
        <f t="shared" si="42"/>
        <v>#DIV/0!</v>
      </c>
      <c r="S97" s="172" t="e">
        <f t="shared" si="42"/>
        <v>#DIV/0!</v>
      </c>
    </row>
    <row r="98" spans="4:19" x14ac:dyDescent="0.55000000000000004">
      <c r="D98" s="1" t="s">
        <v>224</v>
      </c>
      <c r="F98" s="172" t="e">
        <f t="shared" si="42"/>
        <v>#DIV/0!</v>
      </c>
      <c r="G98" s="172" t="e">
        <f t="shared" si="42"/>
        <v>#DIV/0!</v>
      </c>
      <c r="H98" s="172" t="e">
        <f t="shared" si="42"/>
        <v>#DIV/0!</v>
      </c>
      <c r="I98" s="172" t="e">
        <f t="shared" si="42"/>
        <v>#DIV/0!</v>
      </c>
      <c r="J98" s="172" t="e">
        <f t="shared" si="42"/>
        <v>#DIV/0!</v>
      </c>
      <c r="K98" s="172" t="e">
        <f t="shared" si="42"/>
        <v>#DIV/0!</v>
      </c>
      <c r="L98" s="172" t="e">
        <f t="shared" si="42"/>
        <v>#DIV/0!</v>
      </c>
      <c r="M98" s="172" t="e">
        <f t="shared" ref="M98" si="46">M37/M$40</f>
        <v>#DIV/0!</v>
      </c>
      <c r="N98" s="172" t="e">
        <f t="shared" si="42"/>
        <v>#DIV/0!</v>
      </c>
      <c r="O98" s="172" t="e">
        <f t="shared" si="42"/>
        <v>#DIV/0!</v>
      </c>
      <c r="P98" s="172" t="e">
        <f t="shared" si="42"/>
        <v>#DIV/0!</v>
      </c>
      <c r="Q98" s="172" t="e">
        <f t="shared" si="42"/>
        <v>#DIV/0!</v>
      </c>
      <c r="R98" s="172" t="e">
        <f t="shared" si="42"/>
        <v>#DIV/0!</v>
      </c>
      <c r="S98" s="172" t="e">
        <f t="shared" si="42"/>
        <v>#DIV/0!</v>
      </c>
    </row>
    <row r="99" spans="4:19" x14ac:dyDescent="0.55000000000000004">
      <c r="D99" s="1" t="s">
        <v>225</v>
      </c>
      <c r="F99" s="172" t="e">
        <f t="shared" si="42"/>
        <v>#DIV/0!</v>
      </c>
      <c r="G99" s="172" t="e">
        <f t="shared" si="42"/>
        <v>#DIV/0!</v>
      </c>
      <c r="H99" s="172" t="e">
        <f t="shared" si="42"/>
        <v>#DIV/0!</v>
      </c>
      <c r="I99" s="172" t="e">
        <f t="shared" si="42"/>
        <v>#DIV/0!</v>
      </c>
      <c r="J99" s="172" t="e">
        <f t="shared" si="42"/>
        <v>#DIV/0!</v>
      </c>
      <c r="K99" s="172" t="e">
        <f t="shared" si="42"/>
        <v>#DIV/0!</v>
      </c>
      <c r="L99" s="172" t="e">
        <f t="shared" si="42"/>
        <v>#DIV/0!</v>
      </c>
      <c r="M99" s="172" t="e">
        <f t="shared" ref="M99" si="47">M38/M$40</f>
        <v>#DIV/0!</v>
      </c>
      <c r="N99" s="172" t="e">
        <f t="shared" si="42"/>
        <v>#DIV/0!</v>
      </c>
      <c r="O99" s="172" t="e">
        <f t="shared" si="42"/>
        <v>#DIV/0!</v>
      </c>
      <c r="P99" s="172" t="e">
        <f t="shared" si="42"/>
        <v>#DIV/0!</v>
      </c>
      <c r="Q99" s="172" t="e">
        <f t="shared" si="42"/>
        <v>#DIV/0!</v>
      </c>
      <c r="R99" s="172" t="e">
        <f t="shared" si="42"/>
        <v>#DIV/0!</v>
      </c>
      <c r="S99" s="172" t="e">
        <f t="shared" si="42"/>
        <v>#DIV/0!</v>
      </c>
    </row>
    <row r="100" spans="4:19" x14ac:dyDescent="0.55000000000000004">
      <c r="D100" s="1" t="s">
        <v>226</v>
      </c>
      <c r="F100" s="172" t="e">
        <f t="shared" si="42"/>
        <v>#DIV/0!</v>
      </c>
      <c r="G100" s="172" t="e">
        <f t="shared" si="42"/>
        <v>#DIV/0!</v>
      </c>
      <c r="H100" s="172" t="e">
        <f t="shared" si="42"/>
        <v>#DIV/0!</v>
      </c>
      <c r="I100" s="172" t="e">
        <f t="shared" si="42"/>
        <v>#DIV/0!</v>
      </c>
      <c r="J100" s="172" t="e">
        <f t="shared" si="42"/>
        <v>#DIV/0!</v>
      </c>
      <c r="K100" s="172" t="e">
        <f t="shared" si="42"/>
        <v>#DIV/0!</v>
      </c>
      <c r="L100" s="172" t="e">
        <f t="shared" si="42"/>
        <v>#DIV/0!</v>
      </c>
      <c r="M100" s="172" t="e">
        <f t="shared" ref="M100" si="48">M39/M$40</f>
        <v>#DIV/0!</v>
      </c>
      <c r="N100" s="172" t="e">
        <f t="shared" si="42"/>
        <v>#DIV/0!</v>
      </c>
      <c r="O100" s="172" t="e">
        <f t="shared" si="42"/>
        <v>#DIV/0!</v>
      </c>
      <c r="P100" s="172" t="e">
        <f t="shared" si="42"/>
        <v>#DIV/0!</v>
      </c>
      <c r="Q100" s="172" t="e">
        <f t="shared" si="42"/>
        <v>#DIV/0!</v>
      </c>
      <c r="R100" s="172" t="e">
        <f t="shared" si="42"/>
        <v>#DIV/0!</v>
      </c>
      <c r="S100" s="172" t="e">
        <f t="shared" si="42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S104" si="49">G44/G$51</f>
        <v>#DIV/0!</v>
      </c>
      <c r="H104" s="172" t="e">
        <f t="shared" si="49"/>
        <v>#DIV/0!</v>
      </c>
      <c r="I104" s="172" t="e">
        <f t="shared" si="49"/>
        <v>#DIV/0!</v>
      </c>
      <c r="J104" s="172" t="e">
        <f t="shared" si="49"/>
        <v>#DIV/0!</v>
      </c>
      <c r="K104" s="172" t="e">
        <f t="shared" si="49"/>
        <v>#DIV/0!</v>
      </c>
      <c r="L104" s="172" t="e">
        <f t="shared" si="49"/>
        <v>#DIV/0!</v>
      </c>
      <c r="M104" s="172" t="e">
        <f t="shared" ref="M104" si="50">M44/M$51</f>
        <v>#DIV/0!</v>
      </c>
      <c r="N104" s="172" t="e">
        <f t="shared" si="49"/>
        <v>#DIV/0!</v>
      </c>
      <c r="O104" s="172" t="e">
        <f t="shared" si="49"/>
        <v>#DIV/0!</v>
      </c>
      <c r="P104" s="172" t="e">
        <f t="shared" si="49"/>
        <v>#DIV/0!</v>
      </c>
      <c r="Q104" s="172" t="e">
        <f t="shared" si="49"/>
        <v>#DIV/0!</v>
      </c>
      <c r="R104" s="172" t="e">
        <f t="shared" si="49"/>
        <v>#DIV/0!</v>
      </c>
      <c r="S104" s="172" t="e">
        <f t="shared" si="49"/>
        <v>#DIV/0!</v>
      </c>
    </row>
    <row r="105" spans="4:19" x14ac:dyDescent="0.55000000000000004">
      <c r="D105" s="1" t="s">
        <v>416</v>
      </c>
      <c r="F105" s="172" t="e">
        <f t="shared" ref="F105:S110" si="51">F45/F$51</f>
        <v>#DIV/0!</v>
      </c>
      <c r="G105" s="172" t="e">
        <f t="shared" si="51"/>
        <v>#DIV/0!</v>
      </c>
      <c r="H105" s="172" t="e">
        <f t="shared" si="51"/>
        <v>#DIV/0!</v>
      </c>
      <c r="I105" s="172" t="e">
        <f t="shared" si="51"/>
        <v>#DIV/0!</v>
      </c>
      <c r="J105" s="172" t="e">
        <f t="shared" si="51"/>
        <v>#DIV/0!</v>
      </c>
      <c r="K105" s="172" t="e">
        <f t="shared" si="51"/>
        <v>#DIV/0!</v>
      </c>
      <c r="L105" s="172" t="e">
        <f t="shared" si="51"/>
        <v>#DIV/0!</v>
      </c>
      <c r="M105" s="172" t="e">
        <f t="shared" ref="M105" si="52">M45/M$51</f>
        <v>#DIV/0!</v>
      </c>
      <c r="N105" s="172" t="e">
        <f t="shared" si="51"/>
        <v>#DIV/0!</v>
      </c>
      <c r="O105" s="172" t="e">
        <f t="shared" si="51"/>
        <v>#DIV/0!</v>
      </c>
      <c r="P105" s="172" t="e">
        <f t="shared" si="51"/>
        <v>#DIV/0!</v>
      </c>
      <c r="Q105" s="172" t="e">
        <f t="shared" si="51"/>
        <v>#DIV/0!</v>
      </c>
      <c r="R105" s="172" t="e">
        <f t="shared" si="51"/>
        <v>#DIV/0!</v>
      </c>
      <c r="S105" s="172" t="e">
        <f t="shared" si="51"/>
        <v>#DIV/0!</v>
      </c>
    </row>
    <row r="106" spans="4:19" x14ac:dyDescent="0.55000000000000004">
      <c r="D106" s="1" t="s">
        <v>417</v>
      </c>
      <c r="F106" s="172" t="e">
        <f t="shared" si="51"/>
        <v>#DIV/0!</v>
      </c>
      <c r="G106" s="172" t="e">
        <f t="shared" si="51"/>
        <v>#DIV/0!</v>
      </c>
      <c r="H106" s="172" t="e">
        <f t="shared" si="51"/>
        <v>#DIV/0!</v>
      </c>
      <c r="I106" s="172" t="e">
        <f t="shared" si="51"/>
        <v>#DIV/0!</v>
      </c>
      <c r="J106" s="172" t="e">
        <f t="shared" si="51"/>
        <v>#DIV/0!</v>
      </c>
      <c r="K106" s="172" t="e">
        <f t="shared" si="51"/>
        <v>#DIV/0!</v>
      </c>
      <c r="L106" s="172" t="e">
        <f t="shared" si="51"/>
        <v>#DIV/0!</v>
      </c>
      <c r="M106" s="172" t="e">
        <f t="shared" ref="M106" si="53">M46/M$51</f>
        <v>#DIV/0!</v>
      </c>
      <c r="N106" s="172" t="e">
        <f t="shared" si="51"/>
        <v>#DIV/0!</v>
      </c>
      <c r="O106" s="172" t="e">
        <f t="shared" si="51"/>
        <v>#DIV/0!</v>
      </c>
      <c r="P106" s="172" t="e">
        <f t="shared" si="51"/>
        <v>#DIV/0!</v>
      </c>
      <c r="Q106" s="172" t="e">
        <f t="shared" si="51"/>
        <v>#DIV/0!</v>
      </c>
      <c r="R106" s="172" t="e">
        <f t="shared" si="51"/>
        <v>#DIV/0!</v>
      </c>
      <c r="S106" s="172" t="e">
        <f t="shared" si="51"/>
        <v>#DIV/0!</v>
      </c>
    </row>
    <row r="107" spans="4:19" x14ac:dyDescent="0.55000000000000004">
      <c r="D107" s="1" t="s">
        <v>223</v>
      </c>
      <c r="F107" s="172" t="e">
        <f t="shared" si="51"/>
        <v>#DIV/0!</v>
      </c>
      <c r="G107" s="172" t="e">
        <f t="shared" si="51"/>
        <v>#DIV/0!</v>
      </c>
      <c r="H107" s="172" t="e">
        <f t="shared" si="51"/>
        <v>#DIV/0!</v>
      </c>
      <c r="I107" s="172" t="e">
        <f t="shared" si="51"/>
        <v>#DIV/0!</v>
      </c>
      <c r="J107" s="172" t="e">
        <f t="shared" si="51"/>
        <v>#DIV/0!</v>
      </c>
      <c r="K107" s="172" t="e">
        <f t="shared" si="51"/>
        <v>#DIV/0!</v>
      </c>
      <c r="L107" s="172" t="e">
        <f t="shared" si="51"/>
        <v>#DIV/0!</v>
      </c>
      <c r="M107" s="172" t="e">
        <f t="shared" ref="M107" si="54">M47/M$51</f>
        <v>#DIV/0!</v>
      </c>
      <c r="N107" s="172" t="e">
        <f t="shared" si="51"/>
        <v>#DIV/0!</v>
      </c>
      <c r="O107" s="172" t="e">
        <f t="shared" si="51"/>
        <v>#DIV/0!</v>
      </c>
      <c r="P107" s="172" t="e">
        <f t="shared" si="51"/>
        <v>#DIV/0!</v>
      </c>
      <c r="Q107" s="172" t="e">
        <f t="shared" si="51"/>
        <v>#DIV/0!</v>
      </c>
      <c r="R107" s="172" t="e">
        <f t="shared" si="51"/>
        <v>#DIV/0!</v>
      </c>
      <c r="S107" s="172" t="e">
        <f t="shared" si="51"/>
        <v>#DIV/0!</v>
      </c>
    </row>
    <row r="108" spans="4:19" x14ac:dyDescent="0.55000000000000004">
      <c r="D108" s="1" t="s">
        <v>224</v>
      </c>
      <c r="F108" s="172" t="e">
        <f t="shared" si="51"/>
        <v>#DIV/0!</v>
      </c>
      <c r="G108" s="172" t="e">
        <f t="shared" si="51"/>
        <v>#DIV/0!</v>
      </c>
      <c r="H108" s="172" t="e">
        <f t="shared" si="51"/>
        <v>#DIV/0!</v>
      </c>
      <c r="I108" s="172" t="e">
        <f t="shared" si="51"/>
        <v>#DIV/0!</v>
      </c>
      <c r="J108" s="172" t="e">
        <f t="shared" si="51"/>
        <v>#DIV/0!</v>
      </c>
      <c r="K108" s="172" t="e">
        <f t="shared" si="51"/>
        <v>#DIV/0!</v>
      </c>
      <c r="L108" s="172" t="e">
        <f t="shared" si="51"/>
        <v>#DIV/0!</v>
      </c>
      <c r="M108" s="172" t="e">
        <f t="shared" ref="M108" si="55">M48/M$51</f>
        <v>#DIV/0!</v>
      </c>
      <c r="N108" s="172" t="e">
        <f t="shared" si="51"/>
        <v>#DIV/0!</v>
      </c>
      <c r="O108" s="172" t="e">
        <f t="shared" si="51"/>
        <v>#DIV/0!</v>
      </c>
      <c r="P108" s="172" t="e">
        <f t="shared" si="51"/>
        <v>#DIV/0!</v>
      </c>
      <c r="Q108" s="172" t="e">
        <f t="shared" si="51"/>
        <v>#DIV/0!</v>
      </c>
      <c r="R108" s="172" t="e">
        <f t="shared" si="51"/>
        <v>#DIV/0!</v>
      </c>
      <c r="S108" s="172" t="e">
        <f t="shared" si="51"/>
        <v>#DIV/0!</v>
      </c>
    </row>
    <row r="109" spans="4:19" x14ac:dyDescent="0.55000000000000004">
      <c r="D109" s="1" t="s">
        <v>225</v>
      </c>
      <c r="F109" s="172" t="e">
        <f t="shared" si="51"/>
        <v>#DIV/0!</v>
      </c>
      <c r="G109" s="172" t="e">
        <f t="shared" si="51"/>
        <v>#DIV/0!</v>
      </c>
      <c r="H109" s="172" t="e">
        <f t="shared" si="51"/>
        <v>#DIV/0!</v>
      </c>
      <c r="I109" s="172" t="e">
        <f t="shared" si="51"/>
        <v>#DIV/0!</v>
      </c>
      <c r="J109" s="172" t="e">
        <f t="shared" si="51"/>
        <v>#DIV/0!</v>
      </c>
      <c r="K109" s="172" t="e">
        <f t="shared" si="51"/>
        <v>#DIV/0!</v>
      </c>
      <c r="L109" s="172" t="e">
        <f t="shared" si="51"/>
        <v>#DIV/0!</v>
      </c>
      <c r="M109" s="172" t="e">
        <f t="shared" ref="M109" si="56">M49/M$51</f>
        <v>#DIV/0!</v>
      </c>
      <c r="N109" s="172" t="e">
        <f t="shared" si="51"/>
        <v>#DIV/0!</v>
      </c>
      <c r="O109" s="172" t="e">
        <f t="shared" si="51"/>
        <v>#DIV/0!</v>
      </c>
      <c r="P109" s="172" t="e">
        <f t="shared" si="51"/>
        <v>#DIV/0!</v>
      </c>
      <c r="Q109" s="172" t="e">
        <f t="shared" si="51"/>
        <v>#DIV/0!</v>
      </c>
      <c r="R109" s="172" t="e">
        <f t="shared" si="51"/>
        <v>#DIV/0!</v>
      </c>
      <c r="S109" s="172" t="e">
        <f t="shared" si="51"/>
        <v>#DIV/0!</v>
      </c>
    </row>
    <row r="110" spans="4:19" x14ac:dyDescent="0.55000000000000004">
      <c r="D110" s="1" t="s">
        <v>226</v>
      </c>
      <c r="F110" s="172" t="e">
        <f t="shared" si="51"/>
        <v>#DIV/0!</v>
      </c>
      <c r="G110" s="172" t="e">
        <f t="shared" si="51"/>
        <v>#DIV/0!</v>
      </c>
      <c r="H110" s="172" t="e">
        <f t="shared" si="51"/>
        <v>#DIV/0!</v>
      </c>
      <c r="I110" s="172" t="e">
        <f t="shared" si="51"/>
        <v>#DIV/0!</v>
      </c>
      <c r="J110" s="172" t="e">
        <f t="shared" si="51"/>
        <v>#DIV/0!</v>
      </c>
      <c r="K110" s="172" t="e">
        <f t="shared" si="51"/>
        <v>#DIV/0!</v>
      </c>
      <c r="L110" s="172" t="e">
        <f t="shared" si="51"/>
        <v>#DIV/0!</v>
      </c>
      <c r="M110" s="172" t="e">
        <f t="shared" ref="M110" si="57">M50/M$51</f>
        <v>#DIV/0!</v>
      </c>
      <c r="N110" s="172" t="e">
        <f t="shared" si="51"/>
        <v>#DIV/0!</v>
      </c>
      <c r="O110" s="172" t="e">
        <f t="shared" si="51"/>
        <v>#DIV/0!</v>
      </c>
      <c r="P110" s="172" t="e">
        <f t="shared" si="51"/>
        <v>#DIV/0!</v>
      </c>
      <c r="Q110" s="172" t="e">
        <f t="shared" si="51"/>
        <v>#DIV/0!</v>
      </c>
      <c r="R110" s="172" t="e">
        <f t="shared" si="51"/>
        <v>#DIV/0!</v>
      </c>
      <c r="S110" s="172" t="e">
        <f t="shared" si="51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S113" si="58">G54/G$61</f>
        <v>#DIV/0!</v>
      </c>
      <c r="H113" s="172" t="e">
        <f t="shared" si="58"/>
        <v>#DIV/0!</v>
      </c>
      <c r="I113" s="172" t="e">
        <f t="shared" si="58"/>
        <v>#DIV/0!</v>
      </c>
      <c r="J113" s="172" t="e">
        <f t="shared" si="58"/>
        <v>#DIV/0!</v>
      </c>
      <c r="K113" s="172" t="e">
        <f t="shared" si="58"/>
        <v>#DIV/0!</v>
      </c>
      <c r="L113" s="172" t="e">
        <f t="shared" si="58"/>
        <v>#DIV/0!</v>
      </c>
      <c r="M113" s="172" t="e">
        <f t="shared" ref="M113" si="59">M54/M$61</f>
        <v>#DIV/0!</v>
      </c>
      <c r="N113" s="172" t="e">
        <f t="shared" si="58"/>
        <v>#DIV/0!</v>
      </c>
      <c r="O113" s="172" t="e">
        <f t="shared" si="58"/>
        <v>#DIV/0!</v>
      </c>
      <c r="P113" s="172" t="e">
        <f t="shared" si="58"/>
        <v>#DIV/0!</v>
      </c>
      <c r="Q113" s="172" t="e">
        <f t="shared" si="58"/>
        <v>#DIV/0!</v>
      </c>
      <c r="R113" s="172" t="e">
        <f t="shared" si="58"/>
        <v>#DIV/0!</v>
      </c>
      <c r="S113" s="172" t="e">
        <f t="shared" si="58"/>
        <v>#DIV/0!</v>
      </c>
    </row>
    <row r="114" spans="4:19" x14ac:dyDescent="0.55000000000000004">
      <c r="D114" s="1" t="s">
        <v>416</v>
      </c>
      <c r="F114" s="172" t="e">
        <f t="shared" ref="F114:S119" si="60">F55/F$61</f>
        <v>#DIV/0!</v>
      </c>
      <c r="G114" s="172" t="e">
        <f t="shared" si="60"/>
        <v>#DIV/0!</v>
      </c>
      <c r="H114" s="172" t="e">
        <f t="shared" si="60"/>
        <v>#DIV/0!</v>
      </c>
      <c r="I114" s="172" t="e">
        <f t="shared" si="60"/>
        <v>#DIV/0!</v>
      </c>
      <c r="J114" s="172" t="e">
        <f t="shared" si="60"/>
        <v>#DIV/0!</v>
      </c>
      <c r="K114" s="172" t="e">
        <f t="shared" si="60"/>
        <v>#DIV/0!</v>
      </c>
      <c r="L114" s="172" t="e">
        <f t="shared" si="60"/>
        <v>#DIV/0!</v>
      </c>
      <c r="M114" s="172" t="e">
        <f t="shared" ref="M114" si="61">M55/M$61</f>
        <v>#DIV/0!</v>
      </c>
      <c r="N114" s="172" t="e">
        <f t="shared" si="60"/>
        <v>#DIV/0!</v>
      </c>
      <c r="O114" s="172" t="e">
        <f t="shared" si="60"/>
        <v>#DIV/0!</v>
      </c>
      <c r="P114" s="172" t="e">
        <f t="shared" si="60"/>
        <v>#DIV/0!</v>
      </c>
      <c r="Q114" s="172" t="e">
        <f t="shared" si="60"/>
        <v>#DIV/0!</v>
      </c>
      <c r="R114" s="172" t="e">
        <f t="shared" si="60"/>
        <v>#DIV/0!</v>
      </c>
      <c r="S114" s="172" t="e">
        <f t="shared" si="60"/>
        <v>#DIV/0!</v>
      </c>
    </row>
    <row r="115" spans="4:19" x14ac:dyDescent="0.55000000000000004">
      <c r="D115" s="1" t="s">
        <v>417</v>
      </c>
      <c r="F115" s="172" t="e">
        <f t="shared" si="60"/>
        <v>#DIV/0!</v>
      </c>
      <c r="G115" s="172" t="e">
        <f t="shared" si="60"/>
        <v>#DIV/0!</v>
      </c>
      <c r="H115" s="172" t="e">
        <f t="shared" si="60"/>
        <v>#DIV/0!</v>
      </c>
      <c r="I115" s="172" t="e">
        <f t="shared" si="60"/>
        <v>#DIV/0!</v>
      </c>
      <c r="J115" s="172" t="e">
        <f t="shared" si="60"/>
        <v>#DIV/0!</v>
      </c>
      <c r="K115" s="172" t="e">
        <f t="shared" si="60"/>
        <v>#DIV/0!</v>
      </c>
      <c r="L115" s="172" t="e">
        <f t="shared" si="60"/>
        <v>#DIV/0!</v>
      </c>
      <c r="M115" s="172" t="e">
        <f t="shared" ref="M115" si="62">M56/M$61</f>
        <v>#DIV/0!</v>
      </c>
      <c r="N115" s="172" t="e">
        <f t="shared" si="60"/>
        <v>#DIV/0!</v>
      </c>
      <c r="O115" s="172" t="e">
        <f t="shared" si="60"/>
        <v>#DIV/0!</v>
      </c>
      <c r="P115" s="172" t="e">
        <f t="shared" si="60"/>
        <v>#DIV/0!</v>
      </c>
      <c r="Q115" s="172" t="e">
        <f t="shared" si="60"/>
        <v>#DIV/0!</v>
      </c>
      <c r="R115" s="172" t="e">
        <f t="shared" si="60"/>
        <v>#DIV/0!</v>
      </c>
      <c r="S115" s="172" t="e">
        <f t="shared" si="60"/>
        <v>#DIV/0!</v>
      </c>
    </row>
    <row r="116" spans="4:19" x14ac:dyDescent="0.55000000000000004">
      <c r="D116" s="1" t="s">
        <v>223</v>
      </c>
      <c r="F116" s="172" t="e">
        <f t="shared" si="60"/>
        <v>#DIV/0!</v>
      </c>
      <c r="G116" s="172" t="e">
        <f t="shared" si="60"/>
        <v>#DIV/0!</v>
      </c>
      <c r="H116" s="172" t="e">
        <f t="shared" si="60"/>
        <v>#DIV/0!</v>
      </c>
      <c r="I116" s="172" t="e">
        <f t="shared" si="60"/>
        <v>#DIV/0!</v>
      </c>
      <c r="J116" s="172" t="e">
        <f t="shared" si="60"/>
        <v>#DIV/0!</v>
      </c>
      <c r="K116" s="172" t="e">
        <f t="shared" si="60"/>
        <v>#DIV/0!</v>
      </c>
      <c r="L116" s="172" t="e">
        <f t="shared" si="60"/>
        <v>#DIV/0!</v>
      </c>
      <c r="M116" s="172" t="e">
        <f t="shared" ref="M116" si="63">M57/M$61</f>
        <v>#DIV/0!</v>
      </c>
      <c r="N116" s="172" t="e">
        <f t="shared" si="60"/>
        <v>#DIV/0!</v>
      </c>
      <c r="O116" s="172" t="e">
        <f t="shared" si="60"/>
        <v>#DIV/0!</v>
      </c>
      <c r="P116" s="172" t="e">
        <f t="shared" si="60"/>
        <v>#DIV/0!</v>
      </c>
      <c r="Q116" s="172" t="e">
        <f t="shared" si="60"/>
        <v>#DIV/0!</v>
      </c>
      <c r="R116" s="172" t="e">
        <f t="shared" si="60"/>
        <v>#DIV/0!</v>
      </c>
      <c r="S116" s="172" t="e">
        <f t="shared" si="60"/>
        <v>#DIV/0!</v>
      </c>
    </row>
    <row r="117" spans="4:19" x14ac:dyDescent="0.55000000000000004">
      <c r="D117" s="1" t="s">
        <v>224</v>
      </c>
      <c r="F117" s="172" t="e">
        <f t="shared" si="60"/>
        <v>#DIV/0!</v>
      </c>
      <c r="G117" s="172" t="e">
        <f t="shared" si="60"/>
        <v>#DIV/0!</v>
      </c>
      <c r="H117" s="172" t="e">
        <f t="shared" si="60"/>
        <v>#DIV/0!</v>
      </c>
      <c r="I117" s="172" t="e">
        <f t="shared" si="60"/>
        <v>#DIV/0!</v>
      </c>
      <c r="J117" s="172" t="e">
        <f t="shared" si="60"/>
        <v>#DIV/0!</v>
      </c>
      <c r="K117" s="172" t="e">
        <f t="shared" si="60"/>
        <v>#DIV/0!</v>
      </c>
      <c r="L117" s="172" t="e">
        <f t="shared" si="60"/>
        <v>#DIV/0!</v>
      </c>
      <c r="M117" s="172" t="e">
        <f t="shared" ref="M117" si="64">M58/M$61</f>
        <v>#DIV/0!</v>
      </c>
      <c r="N117" s="172" t="e">
        <f t="shared" si="60"/>
        <v>#DIV/0!</v>
      </c>
      <c r="O117" s="172" t="e">
        <f t="shared" si="60"/>
        <v>#DIV/0!</v>
      </c>
      <c r="P117" s="172" t="e">
        <f t="shared" si="60"/>
        <v>#DIV/0!</v>
      </c>
      <c r="Q117" s="172" t="e">
        <f t="shared" si="60"/>
        <v>#DIV/0!</v>
      </c>
      <c r="R117" s="172" t="e">
        <f t="shared" si="60"/>
        <v>#DIV/0!</v>
      </c>
      <c r="S117" s="172" t="e">
        <f t="shared" si="60"/>
        <v>#DIV/0!</v>
      </c>
    </row>
    <row r="118" spans="4:19" x14ac:dyDescent="0.55000000000000004">
      <c r="D118" s="1" t="s">
        <v>225</v>
      </c>
      <c r="F118" s="172" t="e">
        <f t="shared" si="60"/>
        <v>#DIV/0!</v>
      </c>
      <c r="G118" s="172" t="e">
        <f t="shared" si="60"/>
        <v>#DIV/0!</v>
      </c>
      <c r="H118" s="172" t="e">
        <f t="shared" si="60"/>
        <v>#DIV/0!</v>
      </c>
      <c r="I118" s="172" t="e">
        <f t="shared" si="60"/>
        <v>#DIV/0!</v>
      </c>
      <c r="J118" s="172" t="e">
        <f t="shared" si="60"/>
        <v>#DIV/0!</v>
      </c>
      <c r="K118" s="172" t="e">
        <f t="shared" si="60"/>
        <v>#DIV/0!</v>
      </c>
      <c r="L118" s="172" t="e">
        <f t="shared" si="60"/>
        <v>#DIV/0!</v>
      </c>
      <c r="M118" s="172" t="e">
        <f t="shared" ref="M118" si="65">M59/M$61</f>
        <v>#DIV/0!</v>
      </c>
      <c r="N118" s="172" t="e">
        <f t="shared" si="60"/>
        <v>#DIV/0!</v>
      </c>
      <c r="O118" s="172" t="e">
        <f t="shared" si="60"/>
        <v>#DIV/0!</v>
      </c>
      <c r="P118" s="172" t="e">
        <f t="shared" si="60"/>
        <v>#DIV/0!</v>
      </c>
      <c r="Q118" s="172" t="e">
        <f t="shared" si="60"/>
        <v>#DIV/0!</v>
      </c>
      <c r="R118" s="172" t="e">
        <f t="shared" si="60"/>
        <v>#DIV/0!</v>
      </c>
      <c r="S118" s="172" t="e">
        <f t="shared" si="60"/>
        <v>#DIV/0!</v>
      </c>
    </row>
    <row r="119" spans="4:19" x14ac:dyDescent="0.55000000000000004">
      <c r="D119" s="1" t="s">
        <v>226</v>
      </c>
      <c r="F119" s="172" t="e">
        <f t="shared" si="60"/>
        <v>#DIV/0!</v>
      </c>
      <c r="G119" s="172" t="e">
        <f t="shared" si="60"/>
        <v>#DIV/0!</v>
      </c>
      <c r="H119" s="172" t="e">
        <f t="shared" si="60"/>
        <v>#DIV/0!</v>
      </c>
      <c r="I119" s="172" t="e">
        <f t="shared" si="60"/>
        <v>#DIV/0!</v>
      </c>
      <c r="J119" s="172" t="e">
        <f t="shared" si="60"/>
        <v>#DIV/0!</v>
      </c>
      <c r="K119" s="172" t="e">
        <f t="shared" si="60"/>
        <v>#DIV/0!</v>
      </c>
      <c r="L119" s="172" t="e">
        <f t="shared" si="60"/>
        <v>#DIV/0!</v>
      </c>
      <c r="M119" s="172" t="e">
        <f t="shared" ref="M119" si="66">M60/M$61</f>
        <v>#DIV/0!</v>
      </c>
      <c r="N119" s="172" t="e">
        <f t="shared" si="60"/>
        <v>#DIV/0!</v>
      </c>
      <c r="O119" s="172" t="e">
        <f t="shared" si="60"/>
        <v>#DIV/0!</v>
      </c>
      <c r="P119" s="172" t="e">
        <f t="shared" si="60"/>
        <v>#DIV/0!</v>
      </c>
      <c r="Q119" s="172" t="e">
        <f t="shared" si="60"/>
        <v>#DIV/0!</v>
      </c>
      <c r="R119" s="172" t="e">
        <f t="shared" si="60"/>
        <v>#DIV/0!</v>
      </c>
      <c r="S119" s="172" t="e">
        <f t="shared" si="60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S122" si="67">G64/G$71</f>
        <v>#DIV/0!</v>
      </c>
      <c r="H122" s="172" t="e">
        <f t="shared" si="67"/>
        <v>#DIV/0!</v>
      </c>
      <c r="I122" s="172" t="e">
        <f t="shared" si="67"/>
        <v>#DIV/0!</v>
      </c>
      <c r="J122" s="172" t="e">
        <f t="shared" si="67"/>
        <v>#DIV/0!</v>
      </c>
      <c r="K122" s="172" t="e">
        <f t="shared" si="67"/>
        <v>#DIV/0!</v>
      </c>
      <c r="L122" s="172" t="e">
        <f t="shared" si="67"/>
        <v>#DIV/0!</v>
      </c>
      <c r="M122" s="172" t="e">
        <f t="shared" ref="M122" si="68">M64/M$71</f>
        <v>#DIV/0!</v>
      </c>
      <c r="N122" s="172" t="e">
        <f t="shared" si="67"/>
        <v>#DIV/0!</v>
      </c>
      <c r="O122" s="172" t="e">
        <f t="shared" si="67"/>
        <v>#DIV/0!</v>
      </c>
      <c r="P122" s="172" t="e">
        <f t="shared" si="67"/>
        <v>#DIV/0!</v>
      </c>
      <c r="Q122" s="172" t="e">
        <f t="shared" si="67"/>
        <v>#DIV/0!</v>
      </c>
      <c r="R122" s="172" t="e">
        <f t="shared" si="67"/>
        <v>#DIV/0!</v>
      </c>
      <c r="S122" s="172" t="e">
        <f t="shared" si="67"/>
        <v>#DIV/0!</v>
      </c>
    </row>
    <row r="123" spans="4:19" x14ac:dyDescent="0.55000000000000004">
      <c r="D123" s="1" t="s">
        <v>416</v>
      </c>
      <c r="F123" s="172" t="e">
        <f t="shared" ref="F123:S128" si="69">F65/F$71</f>
        <v>#DIV/0!</v>
      </c>
      <c r="G123" s="172" t="e">
        <f t="shared" si="69"/>
        <v>#DIV/0!</v>
      </c>
      <c r="H123" s="172" t="e">
        <f t="shared" si="69"/>
        <v>#DIV/0!</v>
      </c>
      <c r="I123" s="172" t="e">
        <f t="shared" si="69"/>
        <v>#DIV/0!</v>
      </c>
      <c r="J123" s="172" t="e">
        <f t="shared" si="69"/>
        <v>#DIV/0!</v>
      </c>
      <c r="K123" s="172" t="e">
        <f t="shared" si="69"/>
        <v>#DIV/0!</v>
      </c>
      <c r="L123" s="172" t="e">
        <f t="shared" si="69"/>
        <v>#DIV/0!</v>
      </c>
      <c r="M123" s="172" t="e">
        <f t="shared" ref="M123" si="70">M65/M$71</f>
        <v>#DIV/0!</v>
      </c>
      <c r="N123" s="172" t="e">
        <f t="shared" si="69"/>
        <v>#DIV/0!</v>
      </c>
      <c r="O123" s="172" t="e">
        <f t="shared" si="69"/>
        <v>#DIV/0!</v>
      </c>
      <c r="P123" s="172" t="e">
        <f t="shared" si="69"/>
        <v>#DIV/0!</v>
      </c>
      <c r="Q123" s="172" t="e">
        <f t="shared" si="69"/>
        <v>#DIV/0!</v>
      </c>
      <c r="R123" s="172" t="e">
        <f t="shared" si="69"/>
        <v>#DIV/0!</v>
      </c>
      <c r="S123" s="172" t="e">
        <f t="shared" si="69"/>
        <v>#DIV/0!</v>
      </c>
    </row>
    <row r="124" spans="4:19" x14ac:dyDescent="0.55000000000000004">
      <c r="D124" s="1" t="s">
        <v>417</v>
      </c>
      <c r="F124" s="172" t="e">
        <f t="shared" si="69"/>
        <v>#DIV/0!</v>
      </c>
      <c r="G124" s="172" t="e">
        <f t="shared" si="69"/>
        <v>#DIV/0!</v>
      </c>
      <c r="H124" s="172" t="e">
        <f t="shared" si="69"/>
        <v>#DIV/0!</v>
      </c>
      <c r="I124" s="172" t="e">
        <f t="shared" si="69"/>
        <v>#DIV/0!</v>
      </c>
      <c r="J124" s="172" t="e">
        <f t="shared" si="69"/>
        <v>#DIV/0!</v>
      </c>
      <c r="K124" s="172" t="e">
        <f t="shared" si="69"/>
        <v>#DIV/0!</v>
      </c>
      <c r="L124" s="172" t="e">
        <f t="shared" si="69"/>
        <v>#DIV/0!</v>
      </c>
      <c r="M124" s="172" t="e">
        <f t="shared" ref="M124" si="71">M66/M$71</f>
        <v>#DIV/0!</v>
      </c>
      <c r="N124" s="172" t="e">
        <f t="shared" si="69"/>
        <v>#DIV/0!</v>
      </c>
      <c r="O124" s="172" t="e">
        <f t="shared" si="69"/>
        <v>#DIV/0!</v>
      </c>
      <c r="P124" s="172" t="e">
        <f t="shared" si="69"/>
        <v>#DIV/0!</v>
      </c>
      <c r="Q124" s="172" t="e">
        <f t="shared" si="69"/>
        <v>#DIV/0!</v>
      </c>
      <c r="R124" s="172" t="e">
        <f t="shared" si="69"/>
        <v>#DIV/0!</v>
      </c>
      <c r="S124" s="172" t="e">
        <f t="shared" si="69"/>
        <v>#DIV/0!</v>
      </c>
    </row>
    <row r="125" spans="4:19" x14ac:dyDescent="0.55000000000000004">
      <c r="D125" s="1" t="s">
        <v>223</v>
      </c>
      <c r="F125" s="172" t="e">
        <f t="shared" si="69"/>
        <v>#DIV/0!</v>
      </c>
      <c r="G125" s="172" t="e">
        <f t="shared" si="69"/>
        <v>#DIV/0!</v>
      </c>
      <c r="H125" s="172" t="e">
        <f t="shared" si="69"/>
        <v>#DIV/0!</v>
      </c>
      <c r="I125" s="172" t="e">
        <f t="shared" si="69"/>
        <v>#DIV/0!</v>
      </c>
      <c r="J125" s="172" t="e">
        <f t="shared" si="69"/>
        <v>#DIV/0!</v>
      </c>
      <c r="K125" s="172" t="e">
        <f t="shared" si="69"/>
        <v>#DIV/0!</v>
      </c>
      <c r="L125" s="172" t="e">
        <f t="shared" si="69"/>
        <v>#DIV/0!</v>
      </c>
      <c r="M125" s="172" t="e">
        <f t="shared" ref="M125" si="72">M67/M$71</f>
        <v>#DIV/0!</v>
      </c>
      <c r="N125" s="172" t="e">
        <f t="shared" si="69"/>
        <v>#DIV/0!</v>
      </c>
      <c r="O125" s="172" t="e">
        <f t="shared" si="69"/>
        <v>#DIV/0!</v>
      </c>
      <c r="P125" s="172" t="e">
        <f t="shared" si="69"/>
        <v>#DIV/0!</v>
      </c>
      <c r="Q125" s="172" t="e">
        <f t="shared" si="69"/>
        <v>#DIV/0!</v>
      </c>
      <c r="R125" s="172" t="e">
        <f t="shared" si="69"/>
        <v>#DIV/0!</v>
      </c>
      <c r="S125" s="172" t="e">
        <f t="shared" si="69"/>
        <v>#DIV/0!</v>
      </c>
    </row>
    <row r="126" spans="4:19" x14ac:dyDescent="0.55000000000000004">
      <c r="D126" s="1" t="s">
        <v>224</v>
      </c>
      <c r="F126" s="172" t="e">
        <f t="shared" si="69"/>
        <v>#DIV/0!</v>
      </c>
      <c r="G126" s="172" t="e">
        <f t="shared" si="69"/>
        <v>#DIV/0!</v>
      </c>
      <c r="H126" s="172" t="e">
        <f t="shared" si="69"/>
        <v>#DIV/0!</v>
      </c>
      <c r="I126" s="172" t="e">
        <f t="shared" si="69"/>
        <v>#DIV/0!</v>
      </c>
      <c r="J126" s="172" t="e">
        <f t="shared" si="69"/>
        <v>#DIV/0!</v>
      </c>
      <c r="K126" s="172" t="e">
        <f t="shared" si="69"/>
        <v>#DIV/0!</v>
      </c>
      <c r="L126" s="172" t="e">
        <f t="shared" si="69"/>
        <v>#DIV/0!</v>
      </c>
      <c r="M126" s="172" t="e">
        <f t="shared" ref="M126" si="73">M68/M$71</f>
        <v>#DIV/0!</v>
      </c>
      <c r="N126" s="172" t="e">
        <f t="shared" si="69"/>
        <v>#DIV/0!</v>
      </c>
      <c r="O126" s="172" t="e">
        <f t="shared" si="69"/>
        <v>#DIV/0!</v>
      </c>
      <c r="P126" s="172" t="e">
        <f t="shared" si="69"/>
        <v>#DIV/0!</v>
      </c>
      <c r="Q126" s="172" t="e">
        <f t="shared" si="69"/>
        <v>#DIV/0!</v>
      </c>
      <c r="R126" s="172" t="e">
        <f t="shared" si="69"/>
        <v>#DIV/0!</v>
      </c>
      <c r="S126" s="172" t="e">
        <f t="shared" si="69"/>
        <v>#DIV/0!</v>
      </c>
    </row>
    <row r="127" spans="4:19" x14ac:dyDescent="0.55000000000000004">
      <c r="D127" s="1" t="s">
        <v>225</v>
      </c>
      <c r="F127" s="172" t="e">
        <f t="shared" si="69"/>
        <v>#DIV/0!</v>
      </c>
      <c r="G127" s="172" t="e">
        <f t="shared" si="69"/>
        <v>#DIV/0!</v>
      </c>
      <c r="H127" s="172" t="e">
        <f t="shared" si="69"/>
        <v>#DIV/0!</v>
      </c>
      <c r="I127" s="172" t="e">
        <f t="shared" si="69"/>
        <v>#DIV/0!</v>
      </c>
      <c r="J127" s="172" t="e">
        <f t="shared" si="69"/>
        <v>#DIV/0!</v>
      </c>
      <c r="K127" s="172" t="e">
        <f t="shared" si="69"/>
        <v>#DIV/0!</v>
      </c>
      <c r="L127" s="172" t="e">
        <f t="shared" si="69"/>
        <v>#DIV/0!</v>
      </c>
      <c r="M127" s="172" t="e">
        <f t="shared" ref="M127" si="74">M69/M$71</f>
        <v>#DIV/0!</v>
      </c>
      <c r="N127" s="172" t="e">
        <f t="shared" si="69"/>
        <v>#DIV/0!</v>
      </c>
      <c r="O127" s="172" t="e">
        <f t="shared" si="69"/>
        <v>#DIV/0!</v>
      </c>
      <c r="P127" s="172" t="e">
        <f t="shared" si="69"/>
        <v>#DIV/0!</v>
      </c>
      <c r="Q127" s="172" t="e">
        <f t="shared" si="69"/>
        <v>#DIV/0!</v>
      </c>
      <c r="R127" s="172" t="e">
        <f t="shared" si="69"/>
        <v>#DIV/0!</v>
      </c>
      <c r="S127" s="172" t="e">
        <f t="shared" si="69"/>
        <v>#DIV/0!</v>
      </c>
    </row>
    <row r="128" spans="4:19" x14ac:dyDescent="0.55000000000000004">
      <c r="D128" s="1" t="s">
        <v>226</v>
      </c>
      <c r="F128" s="172" t="e">
        <f t="shared" si="69"/>
        <v>#DIV/0!</v>
      </c>
      <c r="G128" s="172" t="e">
        <f t="shared" si="69"/>
        <v>#DIV/0!</v>
      </c>
      <c r="H128" s="172" t="e">
        <f t="shared" si="69"/>
        <v>#DIV/0!</v>
      </c>
      <c r="I128" s="172" t="e">
        <f t="shared" si="69"/>
        <v>#DIV/0!</v>
      </c>
      <c r="J128" s="172" t="e">
        <f t="shared" si="69"/>
        <v>#DIV/0!</v>
      </c>
      <c r="K128" s="172" t="e">
        <f t="shared" si="69"/>
        <v>#DIV/0!</v>
      </c>
      <c r="L128" s="172" t="e">
        <f t="shared" si="69"/>
        <v>#DIV/0!</v>
      </c>
      <c r="M128" s="172" t="e">
        <f t="shared" ref="M128" si="75">M70/M$71</f>
        <v>#DIV/0!</v>
      </c>
      <c r="N128" s="172" t="e">
        <f t="shared" si="69"/>
        <v>#DIV/0!</v>
      </c>
      <c r="O128" s="172" t="e">
        <f t="shared" si="69"/>
        <v>#DIV/0!</v>
      </c>
      <c r="P128" s="172" t="e">
        <f t="shared" si="69"/>
        <v>#DIV/0!</v>
      </c>
      <c r="Q128" s="172" t="e">
        <f t="shared" si="69"/>
        <v>#DIV/0!</v>
      </c>
      <c r="R128" s="172" t="e">
        <f t="shared" si="69"/>
        <v>#DIV/0!</v>
      </c>
      <c r="S128" s="172" t="e">
        <f t="shared" si="69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76">G44/G13</f>
        <v>#DIV/0!</v>
      </c>
      <c r="H132" s="1" t="e">
        <f t="shared" si="76"/>
        <v>#DIV/0!</v>
      </c>
      <c r="I132" s="1" t="e">
        <f t="shared" si="76"/>
        <v>#DIV/0!</v>
      </c>
      <c r="J132" s="1" t="e">
        <f t="shared" si="76"/>
        <v>#DIV/0!</v>
      </c>
      <c r="K132" s="1" t="e">
        <f t="shared" si="76"/>
        <v>#DIV/0!</v>
      </c>
      <c r="L132" s="1" t="e">
        <f t="shared" si="76"/>
        <v>#DIV/0!</v>
      </c>
      <c r="M132" s="1" t="e">
        <f t="shared" si="76"/>
        <v>#DIV/0!</v>
      </c>
      <c r="N132" s="1" t="e">
        <f t="shared" si="76"/>
        <v>#DIV/0!</v>
      </c>
      <c r="O132" s="1" t="e">
        <f t="shared" si="76"/>
        <v>#DIV/0!</v>
      </c>
      <c r="P132" s="1" t="e">
        <f t="shared" si="76"/>
        <v>#DIV/0!</v>
      </c>
      <c r="Q132" s="1" t="e">
        <f t="shared" si="76"/>
        <v>#DIV/0!</v>
      </c>
      <c r="R132" s="1" t="e">
        <f t="shared" si="76"/>
        <v>#DIV/0!</v>
      </c>
      <c r="S132" s="1" t="e">
        <f t="shared" si="76"/>
        <v>#DIV/0!</v>
      </c>
    </row>
    <row r="133" spans="4:19" x14ac:dyDescent="0.55000000000000004">
      <c r="D133" s="1" t="s">
        <v>416</v>
      </c>
      <c r="F133" s="1" t="e">
        <f t="shared" ref="F133:S138" si="77">F45/F14</f>
        <v>#DIV/0!</v>
      </c>
      <c r="G133" s="1" t="e">
        <f t="shared" si="77"/>
        <v>#DIV/0!</v>
      </c>
      <c r="H133" s="1" t="e">
        <f t="shared" si="77"/>
        <v>#DIV/0!</v>
      </c>
      <c r="I133" s="1" t="e">
        <f t="shared" si="77"/>
        <v>#DIV/0!</v>
      </c>
      <c r="J133" s="1" t="e">
        <f t="shared" si="77"/>
        <v>#DIV/0!</v>
      </c>
      <c r="K133" s="1" t="e">
        <f t="shared" si="77"/>
        <v>#DIV/0!</v>
      </c>
      <c r="L133" s="1" t="e">
        <f t="shared" si="77"/>
        <v>#DIV/0!</v>
      </c>
      <c r="M133" s="1" t="e">
        <f t="shared" si="77"/>
        <v>#DIV/0!</v>
      </c>
      <c r="N133" s="1" t="e">
        <f t="shared" si="77"/>
        <v>#DIV/0!</v>
      </c>
      <c r="O133" s="1" t="e">
        <f t="shared" si="77"/>
        <v>#DIV/0!</v>
      </c>
      <c r="P133" s="1" t="e">
        <f t="shared" si="77"/>
        <v>#DIV/0!</v>
      </c>
      <c r="Q133" s="1" t="e">
        <f t="shared" si="77"/>
        <v>#DIV/0!</v>
      </c>
      <c r="R133" s="1" t="e">
        <f t="shared" si="77"/>
        <v>#DIV/0!</v>
      </c>
      <c r="S133" s="1" t="e">
        <f t="shared" si="77"/>
        <v>#DIV/0!</v>
      </c>
    </row>
    <row r="134" spans="4:19" x14ac:dyDescent="0.55000000000000004">
      <c r="D134" s="1" t="s">
        <v>417</v>
      </c>
      <c r="F134" s="1" t="e">
        <f t="shared" si="77"/>
        <v>#DIV/0!</v>
      </c>
      <c r="G134" s="1" t="e">
        <f t="shared" si="77"/>
        <v>#DIV/0!</v>
      </c>
      <c r="H134" s="1" t="e">
        <f t="shared" si="77"/>
        <v>#DIV/0!</v>
      </c>
      <c r="I134" s="1" t="e">
        <f t="shared" si="77"/>
        <v>#DIV/0!</v>
      </c>
      <c r="J134" s="1" t="e">
        <f t="shared" si="77"/>
        <v>#DIV/0!</v>
      </c>
      <c r="K134" s="1" t="e">
        <f t="shared" si="77"/>
        <v>#DIV/0!</v>
      </c>
      <c r="L134" s="1" t="e">
        <f t="shared" si="77"/>
        <v>#DIV/0!</v>
      </c>
      <c r="M134" s="1" t="e">
        <f t="shared" si="77"/>
        <v>#DIV/0!</v>
      </c>
      <c r="N134" s="1" t="e">
        <f t="shared" si="77"/>
        <v>#DIV/0!</v>
      </c>
      <c r="O134" s="1" t="e">
        <f t="shared" si="77"/>
        <v>#DIV/0!</v>
      </c>
      <c r="P134" s="1" t="e">
        <f t="shared" si="77"/>
        <v>#DIV/0!</v>
      </c>
      <c r="Q134" s="1" t="e">
        <f t="shared" si="77"/>
        <v>#DIV/0!</v>
      </c>
      <c r="R134" s="1" t="e">
        <f t="shared" si="77"/>
        <v>#DIV/0!</v>
      </c>
      <c r="S134" s="1" t="e">
        <f t="shared" si="77"/>
        <v>#DIV/0!</v>
      </c>
    </row>
    <row r="135" spans="4:19" x14ac:dyDescent="0.55000000000000004">
      <c r="D135" s="1" t="s">
        <v>223</v>
      </c>
      <c r="F135" s="1" t="e">
        <f t="shared" si="77"/>
        <v>#DIV/0!</v>
      </c>
      <c r="G135" s="1" t="e">
        <f t="shared" si="77"/>
        <v>#DIV/0!</v>
      </c>
      <c r="H135" s="1" t="e">
        <f t="shared" si="77"/>
        <v>#DIV/0!</v>
      </c>
      <c r="I135" s="1" t="e">
        <f t="shared" si="77"/>
        <v>#DIV/0!</v>
      </c>
      <c r="J135" s="1" t="e">
        <f t="shared" si="77"/>
        <v>#DIV/0!</v>
      </c>
      <c r="K135" s="1" t="e">
        <f t="shared" si="77"/>
        <v>#DIV/0!</v>
      </c>
      <c r="L135" s="1" t="e">
        <f t="shared" si="77"/>
        <v>#DIV/0!</v>
      </c>
      <c r="M135" s="1" t="e">
        <f t="shared" si="77"/>
        <v>#DIV/0!</v>
      </c>
      <c r="N135" s="1" t="e">
        <f t="shared" si="77"/>
        <v>#DIV/0!</v>
      </c>
      <c r="O135" s="1" t="e">
        <f t="shared" si="77"/>
        <v>#DIV/0!</v>
      </c>
      <c r="P135" s="1" t="e">
        <f t="shared" si="77"/>
        <v>#DIV/0!</v>
      </c>
      <c r="Q135" s="1" t="e">
        <f t="shared" si="77"/>
        <v>#DIV/0!</v>
      </c>
      <c r="R135" s="1" t="e">
        <f t="shared" si="77"/>
        <v>#DIV/0!</v>
      </c>
      <c r="S135" s="1" t="e">
        <f t="shared" si="77"/>
        <v>#DIV/0!</v>
      </c>
    </row>
    <row r="136" spans="4:19" x14ac:dyDescent="0.55000000000000004">
      <c r="D136" s="1" t="s">
        <v>224</v>
      </c>
      <c r="F136" s="1" t="e">
        <f t="shared" si="77"/>
        <v>#DIV/0!</v>
      </c>
      <c r="G136" s="1" t="e">
        <f t="shared" si="77"/>
        <v>#DIV/0!</v>
      </c>
      <c r="H136" s="1" t="e">
        <f t="shared" si="77"/>
        <v>#DIV/0!</v>
      </c>
      <c r="I136" s="1" t="e">
        <f t="shared" si="77"/>
        <v>#DIV/0!</v>
      </c>
      <c r="J136" s="1" t="e">
        <f t="shared" si="77"/>
        <v>#DIV/0!</v>
      </c>
      <c r="K136" s="1" t="e">
        <f t="shared" si="77"/>
        <v>#DIV/0!</v>
      </c>
      <c r="L136" s="1" t="e">
        <f t="shared" si="77"/>
        <v>#DIV/0!</v>
      </c>
      <c r="M136" s="1" t="e">
        <f t="shared" si="77"/>
        <v>#DIV/0!</v>
      </c>
      <c r="N136" s="1" t="e">
        <f t="shared" si="77"/>
        <v>#DIV/0!</v>
      </c>
      <c r="O136" s="1" t="e">
        <f t="shared" si="77"/>
        <v>#DIV/0!</v>
      </c>
      <c r="P136" s="1" t="e">
        <f t="shared" si="77"/>
        <v>#DIV/0!</v>
      </c>
      <c r="Q136" s="1" t="e">
        <f t="shared" si="77"/>
        <v>#DIV/0!</v>
      </c>
      <c r="R136" s="1" t="e">
        <f t="shared" si="77"/>
        <v>#DIV/0!</v>
      </c>
      <c r="S136" s="1" t="e">
        <f t="shared" si="77"/>
        <v>#DIV/0!</v>
      </c>
    </row>
    <row r="137" spans="4:19" x14ac:dyDescent="0.55000000000000004">
      <c r="D137" s="1" t="s">
        <v>225</v>
      </c>
      <c r="F137" s="1" t="e">
        <f t="shared" si="77"/>
        <v>#DIV/0!</v>
      </c>
      <c r="G137" s="1" t="e">
        <f t="shared" si="77"/>
        <v>#DIV/0!</v>
      </c>
      <c r="H137" s="1" t="e">
        <f t="shared" si="77"/>
        <v>#DIV/0!</v>
      </c>
      <c r="I137" s="1" t="e">
        <f t="shared" si="77"/>
        <v>#DIV/0!</v>
      </c>
      <c r="J137" s="1" t="e">
        <f t="shared" si="77"/>
        <v>#DIV/0!</v>
      </c>
      <c r="K137" s="1" t="e">
        <f t="shared" si="77"/>
        <v>#DIV/0!</v>
      </c>
      <c r="L137" s="1" t="e">
        <f t="shared" si="77"/>
        <v>#DIV/0!</v>
      </c>
      <c r="M137" s="1" t="e">
        <f t="shared" si="77"/>
        <v>#DIV/0!</v>
      </c>
      <c r="N137" s="1" t="e">
        <f t="shared" si="77"/>
        <v>#DIV/0!</v>
      </c>
      <c r="O137" s="1" t="e">
        <f t="shared" si="77"/>
        <v>#DIV/0!</v>
      </c>
      <c r="P137" s="1" t="e">
        <f t="shared" si="77"/>
        <v>#DIV/0!</v>
      </c>
      <c r="Q137" s="1" t="e">
        <f t="shared" si="77"/>
        <v>#DIV/0!</v>
      </c>
      <c r="R137" s="1" t="e">
        <f t="shared" si="77"/>
        <v>#DIV/0!</v>
      </c>
      <c r="S137" s="1" t="e">
        <f t="shared" si="77"/>
        <v>#DIV/0!</v>
      </c>
    </row>
    <row r="138" spans="4:19" x14ac:dyDescent="0.55000000000000004">
      <c r="D138" s="1" t="s">
        <v>226</v>
      </c>
      <c r="F138" s="1" t="e">
        <f t="shared" si="77"/>
        <v>#DIV/0!</v>
      </c>
      <c r="G138" s="1" t="e">
        <f t="shared" si="77"/>
        <v>#DIV/0!</v>
      </c>
      <c r="H138" s="1" t="e">
        <f t="shared" si="77"/>
        <v>#DIV/0!</v>
      </c>
      <c r="I138" s="1" t="e">
        <f t="shared" si="77"/>
        <v>#DIV/0!</v>
      </c>
      <c r="J138" s="1" t="e">
        <f t="shared" si="77"/>
        <v>#DIV/0!</v>
      </c>
      <c r="K138" s="1" t="e">
        <f t="shared" si="77"/>
        <v>#DIV/0!</v>
      </c>
      <c r="L138" s="1" t="e">
        <f t="shared" si="77"/>
        <v>#DIV/0!</v>
      </c>
      <c r="M138" s="1" t="e">
        <f t="shared" si="77"/>
        <v>#DIV/0!</v>
      </c>
      <c r="N138" s="1" t="e">
        <f t="shared" si="77"/>
        <v>#DIV/0!</v>
      </c>
      <c r="O138" s="1" t="e">
        <f t="shared" si="77"/>
        <v>#DIV/0!</v>
      </c>
      <c r="P138" s="1" t="e">
        <f t="shared" si="77"/>
        <v>#DIV/0!</v>
      </c>
      <c r="Q138" s="1" t="e">
        <f t="shared" si="77"/>
        <v>#DIV/0!</v>
      </c>
      <c r="R138" s="1" t="e">
        <f t="shared" si="77"/>
        <v>#DIV/0!</v>
      </c>
      <c r="S138" s="1" t="e">
        <f t="shared" si="77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78">G54/G23</f>
        <v>#DIV/0!</v>
      </c>
      <c r="H141" s="1" t="e">
        <f t="shared" si="78"/>
        <v>#DIV/0!</v>
      </c>
      <c r="I141" s="1" t="e">
        <f t="shared" si="78"/>
        <v>#DIV/0!</v>
      </c>
      <c r="J141" s="1" t="e">
        <f t="shared" si="78"/>
        <v>#DIV/0!</v>
      </c>
      <c r="K141" s="1" t="e">
        <f t="shared" si="78"/>
        <v>#DIV/0!</v>
      </c>
      <c r="L141" s="1" t="e">
        <f t="shared" si="78"/>
        <v>#DIV/0!</v>
      </c>
      <c r="M141" s="1" t="e">
        <f t="shared" si="78"/>
        <v>#DIV/0!</v>
      </c>
      <c r="N141" s="1" t="e">
        <f t="shared" si="78"/>
        <v>#DIV/0!</v>
      </c>
      <c r="O141" s="1" t="e">
        <f t="shared" si="78"/>
        <v>#DIV/0!</v>
      </c>
      <c r="P141" s="1" t="e">
        <f t="shared" si="78"/>
        <v>#DIV/0!</v>
      </c>
      <c r="Q141" s="1" t="e">
        <f t="shared" si="78"/>
        <v>#DIV/0!</v>
      </c>
      <c r="R141" s="1" t="e">
        <f t="shared" si="78"/>
        <v>#DIV/0!</v>
      </c>
      <c r="S141" s="1" t="e">
        <f t="shared" si="78"/>
        <v>#DIV/0!</v>
      </c>
    </row>
    <row r="142" spans="4:19" x14ac:dyDescent="0.55000000000000004">
      <c r="D142" s="1" t="s">
        <v>416</v>
      </c>
      <c r="F142" s="1" t="e">
        <f t="shared" ref="F142:S147" si="79">F55/F24</f>
        <v>#DIV/0!</v>
      </c>
      <c r="G142" s="1" t="e">
        <f t="shared" si="79"/>
        <v>#DIV/0!</v>
      </c>
      <c r="H142" s="1" t="e">
        <f t="shared" si="79"/>
        <v>#DIV/0!</v>
      </c>
      <c r="I142" s="1" t="e">
        <f t="shared" si="79"/>
        <v>#DIV/0!</v>
      </c>
      <c r="J142" s="1" t="e">
        <f t="shared" si="79"/>
        <v>#DIV/0!</v>
      </c>
      <c r="K142" s="1" t="e">
        <f t="shared" si="79"/>
        <v>#DIV/0!</v>
      </c>
      <c r="L142" s="1" t="e">
        <f t="shared" si="79"/>
        <v>#DIV/0!</v>
      </c>
      <c r="M142" s="1" t="e">
        <f t="shared" si="79"/>
        <v>#DIV/0!</v>
      </c>
      <c r="N142" s="1" t="e">
        <f t="shared" si="79"/>
        <v>#DIV/0!</v>
      </c>
      <c r="O142" s="1" t="e">
        <f t="shared" si="79"/>
        <v>#DIV/0!</v>
      </c>
      <c r="P142" s="1" t="e">
        <f t="shared" si="79"/>
        <v>#DIV/0!</v>
      </c>
      <c r="Q142" s="1" t="e">
        <f t="shared" si="79"/>
        <v>#DIV/0!</v>
      </c>
      <c r="R142" s="1" t="e">
        <f t="shared" si="79"/>
        <v>#DIV/0!</v>
      </c>
      <c r="S142" s="1" t="e">
        <f t="shared" si="79"/>
        <v>#DIV/0!</v>
      </c>
    </row>
    <row r="143" spans="4:19" x14ac:dyDescent="0.55000000000000004">
      <c r="D143" s="1" t="s">
        <v>417</v>
      </c>
      <c r="F143" s="1" t="e">
        <f t="shared" si="79"/>
        <v>#DIV/0!</v>
      </c>
      <c r="G143" s="1" t="e">
        <f t="shared" si="79"/>
        <v>#DIV/0!</v>
      </c>
      <c r="H143" s="1" t="e">
        <f t="shared" si="79"/>
        <v>#DIV/0!</v>
      </c>
      <c r="I143" s="1" t="e">
        <f t="shared" si="79"/>
        <v>#DIV/0!</v>
      </c>
      <c r="J143" s="1" t="e">
        <f t="shared" si="79"/>
        <v>#DIV/0!</v>
      </c>
      <c r="K143" s="1" t="e">
        <f t="shared" si="79"/>
        <v>#DIV/0!</v>
      </c>
      <c r="L143" s="1" t="e">
        <f t="shared" si="79"/>
        <v>#DIV/0!</v>
      </c>
      <c r="M143" s="1" t="e">
        <f t="shared" si="79"/>
        <v>#DIV/0!</v>
      </c>
      <c r="N143" s="1" t="e">
        <f t="shared" si="79"/>
        <v>#DIV/0!</v>
      </c>
      <c r="O143" s="1" t="e">
        <f t="shared" si="79"/>
        <v>#DIV/0!</v>
      </c>
      <c r="P143" s="1" t="e">
        <f t="shared" si="79"/>
        <v>#DIV/0!</v>
      </c>
      <c r="Q143" s="1" t="e">
        <f t="shared" si="79"/>
        <v>#DIV/0!</v>
      </c>
      <c r="R143" s="1" t="e">
        <f t="shared" si="79"/>
        <v>#DIV/0!</v>
      </c>
      <c r="S143" s="1" t="e">
        <f t="shared" si="79"/>
        <v>#DIV/0!</v>
      </c>
    </row>
    <row r="144" spans="4:19" x14ac:dyDescent="0.55000000000000004">
      <c r="D144" s="1" t="s">
        <v>223</v>
      </c>
      <c r="F144" s="1" t="e">
        <f t="shared" si="79"/>
        <v>#DIV/0!</v>
      </c>
      <c r="G144" s="1" t="e">
        <f t="shared" si="79"/>
        <v>#DIV/0!</v>
      </c>
      <c r="H144" s="1" t="e">
        <f t="shared" si="79"/>
        <v>#DIV/0!</v>
      </c>
      <c r="I144" s="1" t="e">
        <f t="shared" si="79"/>
        <v>#DIV/0!</v>
      </c>
      <c r="J144" s="1" t="e">
        <f t="shared" si="79"/>
        <v>#DIV/0!</v>
      </c>
      <c r="K144" s="1" t="e">
        <f t="shared" si="79"/>
        <v>#DIV/0!</v>
      </c>
      <c r="L144" s="1" t="e">
        <f t="shared" si="79"/>
        <v>#DIV/0!</v>
      </c>
      <c r="M144" s="1" t="e">
        <f t="shared" si="79"/>
        <v>#DIV/0!</v>
      </c>
      <c r="N144" s="1" t="e">
        <f t="shared" si="79"/>
        <v>#DIV/0!</v>
      </c>
      <c r="O144" s="1" t="e">
        <f t="shared" si="79"/>
        <v>#DIV/0!</v>
      </c>
      <c r="P144" s="1" t="e">
        <f t="shared" si="79"/>
        <v>#DIV/0!</v>
      </c>
      <c r="Q144" s="1" t="e">
        <f t="shared" si="79"/>
        <v>#DIV/0!</v>
      </c>
      <c r="R144" s="1" t="e">
        <f t="shared" si="79"/>
        <v>#DIV/0!</v>
      </c>
      <c r="S144" s="1" t="e">
        <f t="shared" si="79"/>
        <v>#DIV/0!</v>
      </c>
    </row>
    <row r="145" spans="4:19" x14ac:dyDescent="0.55000000000000004">
      <c r="D145" s="1" t="s">
        <v>224</v>
      </c>
      <c r="F145" s="1" t="e">
        <f t="shared" si="79"/>
        <v>#DIV/0!</v>
      </c>
      <c r="G145" s="1" t="e">
        <f t="shared" si="79"/>
        <v>#DIV/0!</v>
      </c>
      <c r="H145" s="1" t="e">
        <f t="shared" si="79"/>
        <v>#DIV/0!</v>
      </c>
      <c r="I145" s="1" t="e">
        <f t="shared" si="79"/>
        <v>#DIV/0!</v>
      </c>
      <c r="J145" s="1" t="e">
        <f t="shared" si="79"/>
        <v>#DIV/0!</v>
      </c>
      <c r="K145" s="1" t="e">
        <f t="shared" si="79"/>
        <v>#DIV/0!</v>
      </c>
      <c r="L145" s="1" t="e">
        <f t="shared" si="79"/>
        <v>#DIV/0!</v>
      </c>
      <c r="M145" s="1" t="e">
        <f t="shared" si="79"/>
        <v>#DIV/0!</v>
      </c>
      <c r="N145" s="1" t="e">
        <f t="shared" si="79"/>
        <v>#DIV/0!</v>
      </c>
      <c r="O145" s="1" t="e">
        <f t="shared" si="79"/>
        <v>#DIV/0!</v>
      </c>
      <c r="P145" s="1" t="e">
        <f t="shared" si="79"/>
        <v>#DIV/0!</v>
      </c>
      <c r="Q145" s="1" t="e">
        <f t="shared" si="79"/>
        <v>#DIV/0!</v>
      </c>
      <c r="R145" s="1" t="e">
        <f t="shared" si="79"/>
        <v>#DIV/0!</v>
      </c>
      <c r="S145" s="1" t="e">
        <f t="shared" si="79"/>
        <v>#DIV/0!</v>
      </c>
    </row>
    <row r="146" spans="4:19" x14ac:dyDescent="0.55000000000000004">
      <c r="D146" s="1" t="s">
        <v>225</v>
      </c>
      <c r="F146" s="1" t="e">
        <f t="shared" si="79"/>
        <v>#DIV/0!</v>
      </c>
      <c r="G146" s="1" t="e">
        <f t="shared" si="79"/>
        <v>#DIV/0!</v>
      </c>
      <c r="H146" s="1" t="e">
        <f t="shared" si="79"/>
        <v>#DIV/0!</v>
      </c>
      <c r="I146" s="1" t="e">
        <f t="shared" si="79"/>
        <v>#DIV/0!</v>
      </c>
      <c r="J146" s="1" t="e">
        <f t="shared" si="79"/>
        <v>#DIV/0!</v>
      </c>
      <c r="K146" s="1" t="e">
        <f t="shared" si="79"/>
        <v>#DIV/0!</v>
      </c>
      <c r="L146" s="1" t="e">
        <f t="shared" si="79"/>
        <v>#DIV/0!</v>
      </c>
      <c r="M146" s="1" t="e">
        <f t="shared" si="79"/>
        <v>#DIV/0!</v>
      </c>
      <c r="N146" s="1" t="e">
        <f t="shared" si="79"/>
        <v>#DIV/0!</v>
      </c>
      <c r="O146" s="1" t="e">
        <f t="shared" si="79"/>
        <v>#DIV/0!</v>
      </c>
      <c r="P146" s="1" t="e">
        <f t="shared" si="79"/>
        <v>#DIV/0!</v>
      </c>
      <c r="Q146" s="1" t="e">
        <f t="shared" si="79"/>
        <v>#DIV/0!</v>
      </c>
      <c r="R146" s="1" t="e">
        <f t="shared" si="79"/>
        <v>#DIV/0!</v>
      </c>
      <c r="S146" s="1" t="e">
        <f t="shared" si="79"/>
        <v>#DIV/0!</v>
      </c>
    </row>
    <row r="147" spans="4:19" x14ac:dyDescent="0.55000000000000004">
      <c r="D147" s="1" t="s">
        <v>226</v>
      </c>
      <c r="F147" s="1" t="e">
        <f t="shared" si="79"/>
        <v>#DIV/0!</v>
      </c>
      <c r="G147" s="1" t="e">
        <f t="shared" si="79"/>
        <v>#DIV/0!</v>
      </c>
      <c r="H147" s="1" t="e">
        <f t="shared" si="79"/>
        <v>#DIV/0!</v>
      </c>
      <c r="I147" s="1" t="e">
        <f t="shared" si="79"/>
        <v>#DIV/0!</v>
      </c>
      <c r="J147" s="1" t="e">
        <f t="shared" si="79"/>
        <v>#DIV/0!</v>
      </c>
      <c r="K147" s="1" t="e">
        <f t="shared" si="79"/>
        <v>#DIV/0!</v>
      </c>
      <c r="L147" s="1" t="e">
        <f t="shared" si="79"/>
        <v>#DIV/0!</v>
      </c>
      <c r="M147" s="1" t="e">
        <f t="shared" si="79"/>
        <v>#DIV/0!</v>
      </c>
      <c r="N147" s="1" t="e">
        <f t="shared" si="79"/>
        <v>#DIV/0!</v>
      </c>
      <c r="O147" s="1" t="e">
        <f t="shared" si="79"/>
        <v>#DIV/0!</v>
      </c>
      <c r="P147" s="1" t="e">
        <f t="shared" si="79"/>
        <v>#DIV/0!</v>
      </c>
      <c r="Q147" s="1" t="e">
        <f t="shared" si="79"/>
        <v>#DIV/0!</v>
      </c>
      <c r="R147" s="1" t="e">
        <f t="shared" si="79"/>
        <v>#DIV/0!</v>
      </c>
      <c r="S147" s="1" t="e">
        <f t="shared" si="79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0">G64/G33</f>
        <v>#DIV/0!</v>
      </c>
      <c r="H150" s="1" t="e">
        <f t="shared" si="80"/>
        <v>#DIV/0!</v>
      </c>
      <c r="I150" s="1" t="e">
        <f t="shared" si="80"/>
        <v>#DIV/0!</v>
      </c>
      <c r="J150" s="1" t="e">
        <f t="shared" si="80"/>
        <v>#DIV/0!</v>
      </c>
      <c r="K150" s="1" t="e">
        <f t="shared" si="80"/>
        <v>#DIV/0!</v>
      </c>
      <c r="L150" s="1" t="e">
        <f t="shared" si="80"/>
        <v>#DIV/0!</v>
      </c>
      <c r="M150" s="1" t="e">
        <f t="shared" si="80"/>
        <v>#DIV/0!</v>
      </c>
      <c r="N150" s="1" t="e">
        <f t="shared" si="80"/>
        <v>#DIV/0!</v>
      </c>
      <c r="O150" s="1" t="e">
        <f t="shared" si="80"/>
        <v>#DIV/0!</v>
      </c>
      <c r="P150" s="1" t="e">
        <f t="shared" si="80"/>
        <v>#DIV/0!</v>
      </c>
      <c r="Q150" s="1" t="e">
        <f t="shared" si="80"/>
        <v>#DIV/0!</v>
      </c>
      <c r="R150" s="1" t="e">
        <f t="shared" si="80"/>
        <v>#DIV/0!</v>
      </c>
      <c r="S150" s="1" t="e">
        <f t="shared" si="80"/>
        <v>#DIV/0!</v>
      </c>
    </row>
    <row r="151" spans="4:19" x14ac:dyDescent="0.55000000000000004">
      <c r="D151" s="1" t="s">
        <v>416</v>
      </c>
      <c r="F151" s="1" t="e">
        <f t="shared" ref="F151:S156" si="81">F65/F34</f>
        <v>#DIV/0!</v>
      </c>
      <c r="G151" s="1" t="e">
        <f t="shared" si="81"/>
        <v>#DIV/0!</v>
      </c>
      <c r="H151" s="1" t="e">
        <f t="shared" si="81"/>
        <v>#DIV/0!</v>
      </c>
      <c r="I151" s="1" t="e">
        <f t="shared" si="81"/>
        <v>#DIV/0!</v>
      </c>
      <c r="J151" s="1" t="e">
        <f t="shared" si="81"/>
        <v>#DIV/0!</v>
      </c>
      <c r="K151" s="1" t="e">
        <f t="shared" si="81"/>
        <v>#DIV/0!</v>
      </c>
      <c r="L151" s="1" t="e">
        <f t="shared" si="81"/>
        <v>#DIV/0!</v>
      </c>
      <c r="M151" s="1" t="e">
        <f t="shared" si="81"/>
        <v>#DIV/0!</v>
      </c>
      <c r="N151" s="1" t="e">
        <f t="shared" si="81"/>
        <v>#DIV/0!</v>
      </c>
      <c r="O151" s="1" t="e">
        <f t="shared" si="81"/>
        <v>#DIV/0!</v>
      </c>
      <c r="P151" s="1" t="e">
        <f t="shared" si="81"/>
        <v>#DIV/0!</v>
      </c>
      <c r="Q151" s="1" t="e">
        <f t="shared" si="81"/>
        <v>#DIV/0!</v>
      </c>
      <c r="R151" s="1" t="e">
        <f t="shared" si="81"/>
        <v>#DIV/0!</v>
      </c>
      <c r="S151" s="1" t="e">
        <f t="shared" si="81"/>
        <v>#DIV/0!</v>
      </c>
    </row>
    <row r="152" spans="4:19" x14ac:dyDescent="0.55000000000000004">
      <c r="D152" s="1" t="s">
        <v>417</v>
      </c>
      <c r="F152" s="1" t="e">
        <f t="shared" si="81"/>
        <v>#DIV/0!</v>
      </c>
      <c r="G152" s="1" t="e">
        <f t="shared" si="81"/>
        <v>#DIV/0!</v>
      </c>
      <c r="H152" s="1" t="e">
        <f t="shared" si="81"/>
        <v>#DIV/0!</v>
      </c>
      <c r="I152" s="1" t="e">
        <f t="shared" si="81"/>
        <v>#DIV/0!</v>
      </c>
      <c r="J152" s="1" t="e">
        <f t="shared" si="81"/>
        <v>#DIV/0!</v>
      </c>
      <c r="K152" s="1" t="e">
        <f t="shared" si="81"/>
        <v>#DIV/0!</v>
      </c>
      <c r="L152" s="1" t="e">
        <f t="shared" si="81"/>
        <v>#DIV/0!</v>
      </c>
      <c r="M152" s="1" t="e">
        <f t="shared" si="81"/>
        <v>#DIV/0!</v>
      </c>
      <c r="N152" s="1" t="e">
        <f t="shared" si="81"/>
        <v>#DIV/0!</v>
      </c>
      <c r="O152" s="1" t="e">
        <f t="shared" si="81"/>
        <v>#DIV/0!</v>
      </c>
      <c r="P152" s="1" t="e">
        <f t="shared" si="81"/>
        <v>#DIV/0!</v>
      </c>
      <c r="Q152" s="1" t="e">
        <f t="shared" si="81"/>
        <v>#DIV/0!</v>
      </c>
      <c r="R152" s="1" t="e">
        <f t="shared" si="81"/>
        <v>#DIV/0!</v>
      </c>
      <c r="S152" s="1" t="e">
        <f t="shared" si="81"/>
        <v>#DIV/0!</v>
      </c>
    </row>
    <row r="153" spans="4:19" x14ac:dyDescent="0.55000000000000004">
      <c r="D153" s="1" t="s">
        <v>223</v>
      </c>
      <c r="F153" s="1" t="e">
        <f t="shared" si="81"/>
        <v>#DIV/0!</v>
      </c>
      <c r="G153" s="1" t="e">
        <f t="shared" si="81"/>
        <v>#DIV/0!</v>
      </c>
      <c r="H153" s="1" t="e">
        <f t="shared" si="81"/>
        <v>#DIV/0!</v>
      </c>
      <c r="I153" s="1" t="e">
        <f t="shared" si="81"/>
        <v>#DIV/0!</v>
      </c>
      <c r="J153" s="1" t="e">
        <f t="shared" si="81"/>
        <v>#DIV/0!</v>
      </c>
      <c r="K153" s="1" t="e">
        <f t="shared" si="81"/>
        <v>#DIV/0!</v>
      </c>
      <c r="L153" s="1" t="e">
        <f t="shared" si="81"/>
        <v>#DIV/0!</v>
      </c>
      <c r="M153" s="1" t="e">
        <f t="shared" si="81"/>
        <v>#DIV/0!</v>
      </c>
      <c r="N153" s="1" t="e">
        <f t="shared" si="81"/>
        <v>#DIV/0!</v>
      </c>
      <c r="O153" s="1" t="e">
        <f t="shared" si="81"/>
        <v>#DIV/0!</v>
      </c>
      <c r="P153" s="1" t="e">
        <f t="shared" si="81"/>
        <v>#DIV/0!</v>
      </c>
      <c r="Q153" s="1" t="e">
        <f t="shared" si="81"/>
        <v>#DIV/0!</v>
      </c>
      <c r="R153" s="1" t="e">
        <f t="shared" si="81"/>
        <v>#DIV/0!</v>
      </c>
      <c r="S153" s="1" t="e">
        <f t="shared" si="81"/>
        <v>#DIV/0!</v>
      </c>
    </row>
    <row r="154" spans="4:19" x14ac:dyDescent="0.55000000000000004">
      <c r="D154" s="1" t="s">
        <v>224</v>
      </c>
      <c r="F154" s="1" t="e">
        <f t="shared" si="81"/>
        <v>#DIV/0!</v>
      </c>
      <c r="G154" s="1" t="e">
        <f t="shared" si="81"/>
        <v>#DIV/0!</v>
      </c>
      <c r="H154" s="1" t="e">
        <f t="shared" si="81"/>
        <v>#DIV/0!</v>
      </c>
      <c r="I154" s="1" t="e">
        <f t="shared" si="81"/>
        <v>#DIV/0!</v>
      </c>
      <c r="J154" s="1" t="e">
        <f t="shared" si="81"/>
        <v>#DIV/0!</v>
      </c>
      <c r="K154" s="1" t="e">
        <f t="shared" si="81"/>
        <v>#DIV/0!</v>
      </c>
      <c r="L154" s="1" t="e">
        <f t="shared" si="81"/>
        <v>#DIV/0!</v>
      </c>
      <c r="M154" s="1" t="e">
        <f t="shared" si="81"/>
        <v>#DIV/0!</v>
      </c>
      <c r="N154" s="1" t="e">
        <f t="shared" si="81"/>
        <v>#DIV/0!</v>
      </c>
      <c r="O154" s="1" t="e">
        <f t="shared" si="81"/>
        <v>#DIV/0!</v>
      </c>
      <c r="P154" s="1" t="e">
        <f t="shared" si="81"/>
        <v>#DIV/0!</v>
      </c>
      <c r="Q154" s="1" t="e">
        <f t="shared" si="81"/>
        <v>#DIV/0!</v>
      </c>
      <c r="R154" s="1" t="e">
        <f t="shared" si="81"/>
        <v>#DIV/0!</v>
      </c>
      <c r="S154" s="1" t="e">
        <f t="shared" si="81"/>
        <v>#DIV/0!</v>
      </c>
    </row>
    <row r="155" spans="4:19" x14ac:dyDescent="0.55000000000000004">
      <c r="D155" s="1" t="s">
        <v>225</v>
      </c>
      <c r="F155" s="1" t="e">
        <f t="shared" si="81"/>
        <v>#DIV/0!</v>
      </c>
      <c r="G155" s="1" t="e">
        <f t="shared" si="81"/>
        <v>#DIV/0!</v>
      </c>
      <c r="H155" s="1" t="e">
        <f t="shared" si="81"/>
        <v>#DIV/0!</v>
      </c>
      <c r="I155" s="1" t="e">
        <f t="shared" si="81"/>
        <v>#DIV/0!</v>
      </c>
      <c r="J155" s="1" t="e">
        <f t="shared" si="81"/>
        <v>#DIV/0!</v>
      </c>
      <c r="K155" s="1" t="e">
        <f t="shared" si="81"/>
        <v>#DIV/0!</v>
      </c>
      <c r="L155" s="1" t="e">
        <f t="shared" si="81"/>
        <v>#DIV/0!</v>
      </c>
      <c r="M155" s="1" t="e">
        <f t="shared" si="81"/>
        <v>#DIV/0!</v>
      </c>
      <c r="N155" s="1" t="e">
        <f t="shared" si="81"/>
        <v>#DIV/0!</v>
      </c>
      <c r="O155" s="1" t="e">
        <f t="shared" si="81"/>
        <v>#DIV/0!</v>
      </c>
      <c r="P155" s="1" t="e">
        <f t="shared" si="81"/>
        <v>#DIV/0!</v>
      </c>
      <c r="Q155" s="1" t="e">
        <f t="shared" si="81"/>
        <v>#DIV/0!</v>
      </c>
      <c r="R155" s="1" t="e">
        <f t="shared" si="81"/>
        <v>#DIV/0!</v>
      </c>
      <c r="S155" s="1" t="e">
        <f t="shared" si="81"/>
        <v>#DIV/0!</v>
      </c>
    </row>
    <row r="156" spans="4:19" x14ac:dyDescent="0.55000000000000004">
      <c r="D156" s="1" t="s">
        <v>226</v>
      </c>
      <c r="F156" s="1" t="e">
        <f t="shared" si="81"/>
        <v>#DIV/0!</v>
      </c>
      <c r="G156" s="1" t="e">
        <f t="shared" si="81"/>
        <v>#DIV/0!</v>
      </c>
      <c r="H156" s="1" t="e">
        <f t="shared" si="81"/>
        <v>#DIV/0!</v>
      </c>
      <c r="I156" s="1" t="e">
        <f t="shared" si="81"/>
        <v>#DIV/0!</v>
      </c>
      <c r="J156" s="1" t="e">
        <f t="shared" si="81"/>
        <v>#DIV/0!</v>
      </c>
      <c r="K156" s="1" t="e">
        <f t="shared" si="81"/>
        <v>#DIV/0!</v>
      </c>
      <c r="L156" s="1" t="e">
        <f t="shared" si="81"/>
        <v>#DIV/0!</v>
      </c>
      <c r="M156" s="1" t="e">
        <f t="shared" si="81"/>
        <v>#DIV/0!</v>
      </c>
      <c r="N156" s="1" t="e">
        <f t="shared" si="81"/>
        <v>#DIV/0!</v>
      </c>
      <c r="O156" s="1" t="e">
        <f t="shared" si="81"/>
        <v>#DIV/0!</v>
      </c>
      <c r="P156" s="1" t="e">
        <f t="shared" si="81"/>
        <v>#DIV/0!</v>
      </c>
      <c r="Q156" s="1" t="e">
        <f t="shared" si="81"/>
        <v>#DIV/0!</v>
      </c>
      <c r="R156" s="1" t="e">
        <f t="shared" si="81"/>
        <v>#DIV/0!</v>
      </c>
      <c r="S156" s="1" t="e">
        <f t="shared" si="81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82">INDIRECT($A$4&amp;"!"&amp;G158)+OFFSET(INDIRECT($A$4&amp;"!"&amp;G158),0,14)+OFFSET(INDIRECT($A$4&amp;"!"&amp;G158),0,28)</f>
        <v>0</v>
      </c>
      <c r="H159" s="180">
        <f t="shared" ca="1" si="82"/>
        <v>0</v>
      </c>
      <c r="I159" s="180">
        <f t="shared" ca="1" si="82"/>
        <v>0</v>
      </c>
      <c r="J159" s="180">
        <f t="shared" ca="1" si="82"/>
        <v>0</v>
      </c>
      <c r="K159" s="180">
        <f t="shared" ca="1" si="82"/>
        <v>0</v>
      </c>
      <c r="L159" s="180">
        <f t="shared" ca="1" si="82"/>
        <v>0</v>
      </c>
      <c r="M159" s="180">
        <f t="shared" ca="1" si="82"/>
        <v>0</v>
      </c>
      <c r="N159" s="180">
        <f t="shared" ca="1" si="82"/>
        <v>0</v>
      </c>
      <c r="O159" s="180">
        <f t="shared" ca="1" si="82"/>
        <v>0</v>
      </c>
      <c r="P159" s="180">
        <f t="shared" ca="1" si="82"/>
        <v>0</v>
      </c>
      <c r="Q159" s="180">
        <f t="shared" ca="1" si="82"/>
        <v>0</v>
      </c>
      <c r="R159" s="180">
        <f t="shared" ca="1" si="82"/>
        <v>0</v>
      </c>
      <c r="S159" s="180">
        <f t="shared" ca="1" si="82"/>
        <v>0</v>
      </c>
    </row>
    <row r="160" spans="4:19" x14ac:dyDescent="0.55000000000000004">
      <c r="D160" s="1" t="s">
        <v>424</v>
      </c>
      <c r="F160" s="177" t="e">
        <f t="shared" ref="F160:S160" ca="1" si="83">2*(F20+F30+F40)/(F20+F30+F40+F159)-1</f>
        <v>#DIV/0!</v>
      </c>
      <c r="G160" s="177" t="e">
        <f t="shared" ca="1" si="83"/>
        <v>#DIV/0!</v>
      </c>
      <c r="H160" s="177" t="e">
        <f t="shared" ca="1" si="83"/>
        <v>#DIV/0!</v>
      </c>
      <c r="I160" s="177" t="e">
        <f t="shared" ca="1" si="83"/>
        <v>#DIV/0!</v>
      </c>
      <c r="J160" s="177" t="e">
        <f t="shared" ca="1" si="83"/>
        <v>#DIV/0!</v>
      </c>
      <c r="K160" s="177" t="e">
        <f t="shared" ca="1" si="83"/>
        <v>#DIV/0!</v>
      </c>
      <c r="L160" s="177" t="e">
        <f t="shared" ca="1" si="83"/>
        <v>#DIV/0!</v>
      </c>
      <c r="M160" s="177" t="e">
        <f t="shared" ref="M160" ca="1" si="84">2*(M20+M30+M40)/(M20+M30+M40+M159)-1</f>
        <v>#DIV/0!</v>
      </c>
      <c r="N160" s="177" t="e">
        <f t="shared" ca="1" si="83"/>
        <v>#DIV/0!</v>
      </c>
      <c r="O160" s="177" t="e">
        <f t="shared" ca="1" si="83"/>
        <v>#DIV/0!</v>
      </c>
      <c r="P160" s="177" t="e">
        <f t="shared" ca="1" si="83"/>
        <v>#DIV/0!</v>
      </c>
      <c r="Q160" s="177" t="e">
        <f t="shared" ca="1" si="83"/>
        <v>#DIV/0!</v>
      </c>
      <c r="R160" s="177" t="e">
        <f t="shared" ca="1" si="83"/>
        <v>#DIV/0!</v>
      </c>
      <c r="S160" s="177" t="e">
        <f t="shared" ca="1" si="83"/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85">INDIRECT($A$4&amp;"!"&amp;G161)+OFFSET(INDIRECT($A$4&amp;"!"&amp;G161),0,14)+OFFSET(INDIRECT($A$4&amp;"!"&amp;G161),0,28)</f>
        <v>0</v>
      </c>
      <c r="H162" s="180">
        <f t="shared" ref="H162" ca="1" si="86">INDIRECT($A$4&amp;"!"&amp;H161)+OFFSET(INDIRECT($A$4&amp;"!"&amp;H161),0,14)+OFFSET(INDIRECT($A$4&amp;"!"&amp;H161),0,28)</f>
        <v>0</v>
      </c>
      <c r="I162" s="180">
        <f t="shared" ref="I162" ca="1" si="87">INDIRECT($A$4&amp;"!"&amp;I161)+OFFSET(INDIRECT($A$4&amp;"!"&amp;I161),0,14)+OFFSET(INDIRECT($A$4&amp;"!"&amp;I161),0,28)</f>
        <v>0</v>
      </c>
      <c r="J162" s="180">
        <f t="shared" ref="J162" ca="1" si="88">INDIRECT($A$4&amp;"!"&amp;J161)+OFFSET(INDIRECT($A$4&amp;"!"&amp;J161),0,14)+OFFSET(INDIRECT($A$4&amp;"!"&amp;J161),0,28)</f>
        <v>0</v>
      </c>
      <c r="K162" s="180">
        <f t="shared" ref="K162" ca="1" si="89">INDIRECT($A$4&amp;"!"&amp;K161)+OFFSET(INDIRECT($A$4&amp;"!"&amp;K161),0,14)+OFFSET(INDIRECT($A$4&amp;"!"&amp;K161),0,28)</f>
        <v>0</v>
      </c>
      <c r="L162" s="180">
        <f t="shared" ref="L162" ca="1" si="90">INDIRECT($A$4&amp;"!"&amp;L161)+OFFSET(INDIRECT($A$4&amp;"!"&amp;L161),0,14)+OFFSET(INDIRECT($A$4&amp;"!"&amp;L161),0,28)</f>
        <v>0</v>
      </c>
      <c r="M162" s="180">
        <f t="shared" ref="M162" ca="1" si="91">INDIRECT($A$4&amp;"!"&amp;M161)+OFFSET(INDIRECT($A$4&amp;"!"&amp;M161),0,14)+OFFSET(INDIRECT($A$4&amp;"!"&amp;M161),0,28)</f>
        <v>0</v>
      </c>
      <c r="N162" s="180">
        <f t="shared" ref="N162" ca="1" si="92">INDIRECT($A$4&amp;"!"&amp;N161)+OFFSET(INDIRECT($A$4&amp;"!"&amp;N161),0,14)+OFFSET(INDIRECT($A$4&amp;"!"&amp;N161),0,28)</f>
        <v>0</v>
      </c>
      <c r="O162" s="180">
        <f t="shared" ref="O162" ca="1" si="93">INDIRECT($A$4&amp;"!"&amp;O161)+OFFSET(INDIRECT($A$4&amp;"!"&amp;O161),0,14)+OFFSET(INDIRECT($A$4&amp;"!"&amp;O161),0,28)</f>
        <v>0</v>
      </c>
      <c r="P162" s="180">
        <f t="shared" ref="P162" ca="1" si="94">INDIRECT($A$4&amp;"!"&amp;P161)+OFFSET(INDIRECT($A$4&amp;"!"&amp;P161),0,14)+OFFSET(INDIRECT($A$4&amp;"!"&amp;P161),0,28)</f>
        <v>0</v>
      </c>
      <c r="Q162" s="180">
        <f t="shared" ref="Q162" ca="1" si="95">INDIRECT($A$4&amp;"!"&amp;Q161)+OFFSET(INDIRECT($A$4&amp;"!"&amp;Q161),0,14)+OFFSET(INDIRECT($A$4&amp;"!"&amp;Q161),0,28)</f>
        <v>0</v>
      </c>
      <c r="R162" s="180">
        <f t="shared" ref="R162" ca="1" si="96">INDIRECT($A$4&amp;"!"&amp;R161)+OFFSET(INDIRECT($A$4&amp;"!"&amp;R161),0,14)+OFFSET(INDIRECT($A$4&amp;"!"&amp;R161),0,28)</f>
        <v>0</v>
      </c>
      <c r="S162" s="180">
        <f t="shared" ref="S162" ca="1" si="97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S163" ca="1" si="98">2*(G51+G61+G71)/(G51+G61+G71+G162)-1</f>
        <v>#DIV/0!</v>
      </c>
      <c r="H163" s="177" t="e">
        <f t="shared" ca="1" si="98"/>
        <v>#DIV/0!</v>
      </c>
      <c r="I163" s="177" t="e">
        <f t="shared" ca="1" si="98"/>
        <v>#DIV/0!</v>
      </c>
      <c r="J163" s="177" t="e">
        <f t="shared" ca="1" si="98"/>
        <v>#DIV/0!</v>
      </c>
      <c r="K163" s="177" t="e">
        <f t="shared" ca="1" si="98"/>
        <v>#DIV/0!</v>
      </c>
      <c r="L163" s="177" t="e">
        <f t="shared" ca="1" si="98"/>
        <v>#DIV/0!</v>
      </c>
      <c r="M163" s="177" t="e">
        <f t="shared" ref="M163" ca="1" si="99">2*(M51+M61+M71)/(M51+M61+M71+M162)-1</f>
        <v>#DIV/0!</v>
      </c>
      <c r="N163" s="177" t="e">
        <f t="shared" ca="1" si="98"/>
        <v>#DIV/0!</v>
      </c>
      <c r="O163" s="177" t="e">
        <f t="shared" ca="1" si="98"/>
        <v>#DIV/0!</v>
      </c>
      <c r="P163" s="177" t="e">
        <f t="shared" ca="1" si="98"/>
        <v>#DIV/0!</v>
      </c>
      <c r="Q163" s="177" t="e">
        <f t="shared" ca="1" si="98"/>
        <v>#DIV/0!</v>
      </c>
      <c r="R163" s="177" t="e">
        <f t="shared" ca="1" si="98"/>
        <v>#DIV/0!</v>
      </c>
      <c r="S163" s="177" t="e">
        <f t="shared" ca="1" si="98"/>
        <v>#DIV/0!</v>
      </c>
    </row>
  </sheetData>
  <sheetProtection algorithmName="SHA-256" hashValue="afqcCDrFPiSeWrcmTD5v0Ld1gzwJPTkoC+foLRVg+uQ=" saltValue="0C/KIWqTjZFTU2b300r8K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263" priority="1269" stopIfTrue="1">
      <formula>LEN(TRIM($F$13))=0</formula>
    </cfRule>
  </conditionalFormatting>
  <conditionalFormatting sqref="G13">
    <cfRule type="expression" dxfId="3262" priority="1270" stopIfTrue="1">
      <formula>LEN(TRIM($G$13))=0</formula>
    </cfRule>
  </conditionalFormatting>
  <conditionalFormatting sqref="H13">
    <cfRule type="expression" dxfId="3261" priority="1271" stopIfTrue="1">
      <formula>LEN(TRIM($H$13))=0</formula>
    </cfRule>
  </conditionalFormatting>
  <conditionalFormatting sqref="I13">
    <cfRule type="expression" dxfId="3260" priority="1272" stopIfTrue="1">
      <formula>LEN(TRIM($I$13))=0</formula>
    </cfRule>
  </conditionalFormatting>
  <conditionalFormatting sqref="J13">
    <cfRule type="expression" dxfId="3259" priority="1273" stopIfTrue="1">
      <formula>LEN(TRIM($J$13))=0</formula>
    </cfRule>
  </conditionalFormatting>
  <conditionalFormatting sqref="K13">
    <cfRule type="expression" dxfId="3258" priority="1274" stopIfTrue="1">
      <formula>LEN(TRIM($K$13))=0</formula>
    </cfRule>
  </conditionalFormatting>
  <conditionalFormatting sqref="L13">
    <cfRule type="expression" dxfId="3257" priority="1275" stopIfTrue="1">
      <formula>LEN(TRIM($L$13))=0</formula>
    </cfRule>
  </conditionalFormatting>
  <conditionalFormatting sqref="M13">
    <cfRule type="expression" dxfId="3256" priority="1276" stopIfTrue="1">
      <formula>LEN(TRIM($M$13))=0</formula>
    </cfRule>
  </conditionalFormatting>
  <conditionalFormatting sqref="N13">
    <cfRule type="expression" dxfId="3255" priority="1277" stopIfTrue="1">
      <formula>LEN(TRIM($N$13))=0</formula>
    </cfRule>
  </conditionalFormatting>
  <conditionalFormatting sqref="O13">
    <cfRule type="expression" dxfId="3254" priority="1278" stopIfTrue="1">
      <formula>LEN(TRIM($O$13))=0</formula>
    </cfRule>
  </conditionalFormatting>
  <conditionalFormatting sqref="P13">
    <cfRule type="expression" dxfId="3253" priority="1279" stopIfTrue="1">
      <formula>LEN(TRIM($P$13))=0</formula>
    </cfRule>
  </conditionalFormatting>
  <conditionalFormatting sqref="Q13">
    <cfRule type="expression" dxfId="3252" priority="1280" stopIfTrue="1">
      <formula>LEN(TRIM($Q$13))=0</formula>
    </cfRule>
  </conditionalFormatting>
  <conditionalFormatting sqref="R13">
    <cfRule type="expression" dxfId="3251" priority="1281" stopIfTrue="1">
      <formula>LEN(TRIM($R$13))=0</formula>
    </cfRule>
  </conditionalFormatting>
  <conditionalFormatting sqref="S13">
    <cfRule type="expression" dxfId="3250" priority="1282" stopIfTrue="1">
      <formula>LEN(TRIM($S$13))=0</formula>
    </cfRule>
  </conditionalFormatting>
  <conditionalFormatting sqref="F14">
    <cfRule type="expression" dxfId="3249" priority="1283" stopIfTrue="1">
      <formula>LEN(TRIM($F$14))=0</formula>
    </cfRule>
  </conditionalFormatting>
  <conditionalFormatting sqref="G14">
    <cfRule type="expression" dxfId="3248" priority="1284" stopIfTrue="1">
      <formula>LEN(TRIM($G$14))=0</formula>
    </cfRule>
  </conditionalFormatting>
  <conditionalFormatting sqref="H14">
    <cfRule type="expression" dxfId="3247" priority="1285" stopIfTrue="1">
      <formula>LEN(TRIM($H$14))=0</formula>
    </cfRule>
  </conditionalFormatting>
  <conditionalFormatting sqref="I14">
    <cfRule type="expression" dxfId="3246" priority="1286" stopIfTrue="1">
      <formula>LEN(TRIM($I$14))=0</formula>
    </cfRule>
  </conditionalFormatting>
  <conditionalFormatting sqref="J14">
    <cfRule type="expression" dxfId="3245" priority="1287" stopIfTrue="1">
      <formula>LEN(TRIM($J$14))=0</formula>
    </cfRule>
  </conditionalFormatting>
  <conditionalFormatting sqref="K14">
    <cfRule type="expression" dxfId="3244" priority="1288" stopIfTrue="1">
      <formula>LEN(TRIM($K$14))=0</formula>
    </cfRule>
  </conditionalFormatting>
  <conditionalFormatting sqref="L14">
    <cfRule type="expression" dxfId="3243" priority="1289" stopIfTrue="1">
      <formula>LEN(TRIM($L$14))=0</formula>
    </cfRule>
  </conditionalFormatting>
  <conditionalFormatting sqref="M14">
    <cfRule type="expression" dxfId="3242" priority="1290" stopIfTrue="1">
      <formula>LEN(TRIM($M$14))=0</formula>
    </cfRule>
  </conditionalFormatting>
  <conditionalFormatting sqref="N14">
    <cfRule type="expression" dxfId="3241" priority="1291" stopIfTrue="1">
      <formula>LEN(TRIM($N$14))=0</formula>
    </cfRule>
  </conditionalFormatting>
  <conditionalFormatting sqref="O14">
    <cfRule type="expression" dxfId="3240" priority="1292" stopIfTrue="1">
      <formula>LEN(TRIM($O$14))=0</formula>
    </cfRule>
  </conditionalFormatting>
  <conditionalFormatting sqref="P14">
    <cfRule type="expression" dxfId="3239" priority="1293" stopIfTrue="1">
      <formula>LEN(TRIM($P$14))=0</formula>
    </cfRule>
  </conditionalFormatting>
  <conditionalFormatting sqref="Q14">
    <cfRule type="expression" dxfId="3238" priority="1294" stopIfTrue="1">
      <formula>LEN(TRIM($Q$14))=0</formula>
    </cfRule>
  </conditionalFormatting>
  <conditionalFormatting sqref="R14">
    <cfRule type="expression" dxfId="3237" priority="1295" stopIfTrue="1">
      <formula>LEN(TRIM($R$14))=0</formula>
    </cfRule>
  </conditionalFormatting>
  <conditionalFormatting sqref="S14">
    <cfRule type="expression" dxfId="3236" priority="1296" stopIfTrue="1">
      <formula>LEN(TRIM($S$14))=0</formula>
    </cfRule>
  </conditionalFormatting>
  <conditionalFormatting sqref="F15">
    <cfRule type="expression" dxfId="3235" priority="1297" stopIfTrue="1">
      <formula>LEN(TRIM($F$15))=0</formula>
    </cfRule>
  </conditionalFormatting>
  <conditionalFormatting sqref="G15">
    <cfRule type="expression" dxfId="3234" priority="1298" stopIfTrue="1">
      <formula>LEN(TRIM($G$15))=0</formula>
    </cfRule>
  </conditionalFormatting>
  <conditionalFormatting sqref="H15">
    <cfRule type="expression" dxfId="3233" priority="1299" stopIfTrue="1">
      <formula>LEN(TRIM($H$15))=0</formula>
    </cfRule>
  </conditionalFormatting>
  <conditionalFormatting sqref="I15">
    <cfRule type="expression" dxfId="3232" priority="1300" stopIfTrue="1">
      <formula>LEN(TRIM($I$15))=0</formula>
    </cfRule>
  </conditionalFormatting>
  <conditionalFormatting sqref="J15">
    <cfRule type="expression" dxfId="3231" priority="1301" stopIfTrue="1">
      <formula>LEN(TRIM($J$15))=0</formula>
    </cfRule>
  </conditionalFormatting>
  <conditionalFormatting sqref="K15">
    <cfRule type="expression" dxfId="3230" priority="1302" stopIfTrue="1">
      <formula>LEN(TRIM($K$15))=0</formula>
    </cfRule>
  </conditionalFormatting>
  <conditionalFormatting sqref="L15">
    <cfRule type="expression" dxfId="3229" priority="1303" stopIfTrue="1">
      <formula>LEN(TRIM($L$15))=0</formula>
    </cfRule>
  </conditionalFormatting>
  <conditionalFormatting sqref="M15">
    <cfRule type="expression" dxfId="3228" priority="1304" stopIfTrue="1">
      <formula>LEN(TRIM($M$15))=0</formula>
    </cfRule>
  </conditionalFormatting>
  <conditionalFormatting sqref="N15">
    <cfRule type="expression" dxfId="3227" priority="1305" stopIfTrue="1">
      <formula>LEN(TRIM($N$15))=0</formula>
    </cfRule>
  </conditionalFormatting>
  <conditionalFormatting sqref="O15">
    <cfRule type="expression" dxfId="3226" priority="1306" stopIfTrue="1">
      <formula>LEN(TRIM($O$15))=0</formula>
    </cfRule>
  </conditionalFormatting>
  <conditionalFormatting sqref="P15">
    <cfRule type="expression" dxfId="3225" priority="1307" stopIfTrue="1">
      <formula>LEN(TRIM($P$15))=0</formula>
    </cfRule>
  </conditionalFormatting>
  <conditionalFormatting sqref="Q15">
    <cfRule type="expression" dxfId="3224" priority="1308" stopIfTrue="1">
      <formula>LEN(TRIM($Q$15))=0</formula>
    </cfRule>
  </conditionalFormatting>
  <conditionalFormatting sqref="R15">
    <cfRule type="expression" dxfId="3223" priority="1309" stopIfTrue="1">
      <formula>LEN(TRIM($R$15))=0</formula>
    </cfRule>
  </conditionalFormatting>
  <conditionalFormatting sqref="S15">
    <cfRule type="expression" dxfId="3222" priority="1310" stopIfTrue="1">
      <formula>LEN(TRIM($S$15))=0</formula>
    </cfRule>
  </conditionalFormatting>
  <conditionalFormatting sqref="F16">
    <cfRule type="expression" dxfId="3221" priority="1311" stopIfTrue="1">
      <formula>LEN(TRIM($F$16))=0</formula>
    </cfRule>
  </conditionalFormatting>
  <conditionalFormatting sqref="G16">
    <cfRule type="expression" dxfId="3220" priority="1312" stopIfTrue="1">
      <formula>LEN(TRIM($G$16))=0</formula>
    </cfRule>
  </conditionalFormatting>
  <conditionalFormatting sqref="H16">
    <cfRule type="expression" dxfId="3219" priority="1313" stopIfTrue="1">
      <formula>LEN(TRIM($H$16))=0</formula>
    </cfRule>
  </conditionalFormatting>
  <conditionalFormatting sqref="I16">
    <cfRule type="expression" dxfId="3218" priority="1314" stopIfTrue="1">
      <formula>LEN(TRIM($I$16))=0</formula>
    </cfRule>
  </conditionalFormatting>
  <conditionalFormatting sqref="J16">
    <cfRule type="expression" dxfId="3217" priority="1315" stopIfTrue="1">
      <formula>LEN(TRIM($J$16))=0</formula>
    </cfRule>
  </conditionalFormatting>
  <conditionalFormatting sqref="K16">
    <cfRule type="expression" dxfId="3216" priority="1316" stopIfTrue="1">
      <formula>LEN(TRIM($K$16))=0</formula>
    </cfRule>
  </conditionalFormatting>
  <conditionalFormatting sqref="L16">
    <cfRule type="expression" dxfId="3215" priority="1317" stopIfTrue="1">
      <formula>LEN(TRIM($L$16))=0</formula>
    </cfRule>
  </conditionalFormatting>
  <conditionalFormatting sqref="M16">
    <cfRule type="expression" dxfId="3214" priority="1318" stopIfTrue="1">
      <formula>LEN(TRIM($M$16))=0</formula>
    </cfRule>
  </conditionalFormatting>
  <conditionalFormatting sqref="N16">
    <cfRule type="expression" dxfId="3213" priority="1319" stopIfTrue="1">
      <formula>LEN(TRIM($N$16))=0</formula>
    </cfRule>
  </conditionalFormatting>
  <conditionalFormatting sqref="O16">
    <cfRule type="expression" dxfId="3212" priority="1320" stopIfTrue="1">
      <formula>LEN(TRIM($O$16))=0</formula>
    </cfRule>
  </conditionalFormatting>
  <conditionalFormatting sqref="P16">
    <cfRule type="expression" dxfId="3211" priority="1321" stopIfTrue="1">
      <formula>LEN(TRIM($P$16))=0</formula>
    </cfRule>
  </conditionalFormatting>
  <conditionalFormatting sqref="Q16">
    <cfRule type="expression" dxfId="3210" priority="1322" stopIfTrue="1">
      <formula>LEN(TRIM($Q$16))=0</formula>
    </cfRule>
  </conditionalFormatting>
  <conditionalFormatting sqref="R16">
    <cfRule type="expression" dxfId="3209" priority="1323" stopIfTrue="1">
      <formula>LEN(TRIM($R$16))=0</formula>
    </cfRule>
  </conditionalFormatting>
  <conditionalFormatting sqref="S16">
    <cfRule type="expression" dxfId="3208" priority="1324" stopIfTrue="1">
      <formula>LEN(TRIM($S$16))=0</formula>
    </cfRule>
  </conditionalFormatting>
  <conditionalFormatting sqref="F17">
    <cfRule type="expression" dxfId="3207" priority="1325" stopIfTrue="1">
      <formula>LEN(TRIM($F$17))=0</formula>
    </cfRule>
  </conditionalFormatting>
  <conditionalFormatting sqref="G17">
    <cfRule type="expression" dxfId="3206" priority="1326" stopIfTrue="1">
      <formula>LEN(TRIM($G$17))=0</formula>
    </cfRule>
  </conditionalFormatting>
  <conditionalFormatting sqref="H17">
    <cfRule type="expression" dxfId="3205" priority="1327" stopIfTrue="1">
      <formula>LEN(TRIM($H$17))=0</formula>
    </cfRule>
  </conditionalFormatting>
  <conditionalFormatting sqref="I17">
    <cfRule type="expression" dxfId="3204" priority="1328" stopIfTrue="1">
      <formula>LEN(TRIM($I$17))=0</formula>
    </cfRule>
  </conditionalFormatting>
  <conditionalFormatting sqref="J17">
    <cfRule type="expression" dxfId="3203" priority="1329" stopIfTrue="1">
      <formula>LEN(TRIM($J$17))=0</formula>
    </cfRule>
  </conditionalFormatting>
  <conditionalFormatting sqref="K17">
    <cfRule type="expression" dxfId="3202" priority="1330" stopIfTrue="1">
      <formula>LEN(TRIM($K$17))=0</formula>
    </cfRule>
  </conditionalFormatting>
  <conditionalFormatting sqref="L17">
    <cfRule type="expression" dxfId="3201" priority="1331" stopIfTrue="1">
      <formula>LEN(TRIM($L$17))=0</formula>
    </cfRule>
  </conditionalFormatting>
  <conditionalFormatting sqref="M17">
    <cfRule type="expression" dxfId="3200" priority="1332" stopIfTrue="1">
      <formula>LEN(TRIM($M$17))=0</formula>
    </cfRule>
  </conditionalFormatting>
  <conditionalFormatting sqref="N17">
    <cfRule type="expression" dxfId="3199" priority="1333" stopIfTrue="1">
      <formula>LEN(TRIM($N$17))=0</formula>
    </cfRule>
  </conditionalFormatting>
  <conditionalFormatting sqref="O17">
    <cfRule type="expression" dxfId="3198" priority="1334" stopIfTrue="1">
      <formula>LEN(TRIM($O$17))=0</formula>
    </cfRule>
  </conditionalFormatting>
  <conditionalFormatting sqref="P17">
    <cfRule type="expression" dxfId="3197" priority="1335" stopIfTrue="1">
      <formula>LEN(TRIM($P$17))=0</formula>
    </cfRule>
  </conditionalFormatting>
  <conditionalFormatting sqref="Q17">
    <cfRule type="expression" dxfId="3196" priority="1336" stopIfTrue="1">
      <formula>LEN(TRIM($Q$17))=0</formula>
    </cfRule>
  </conditionalFormatting>
  <conditionalFormatting sqref="R17">
    <cfRule type="expression" dxfId="3195" priority="1337" stopIfTrue="1">
      <formula>LEN(TRIM($R$17))=0</formula>
    </cfRule>
  </conditionalFormatting>
  <conditionalFormatting sqref="S17">
    <cfRule type="expression" dxfId="3194" priority="1338" stopIfTrue="1">
      <formula>LEN(TRIM($S$17))=0</formula>
    </cfRule>
  </conditionalFormatting>
  <conditionalFormatting sqref="F18">
    <cfRule type="expression" dxfId="3193" priority="1339" stopIfTrue="1">
      <formula>LEN(TRIM($F$18))=0</formula>
    </cfRule>
  </conditionalFormatting>
  <conditionalFormatting sqref="G18">
    <cfRule type="expression" dxfId="3192" priority="1340" stopIfTrue="1">
      <formula>LEN(TRIM($G$18))=0</formula>
    </cfRule>
  </conditionalFormatting>
  <conditionalFormatting sqref="H18">
    <cfRule type="expression" dxfId="3191" priority="1341" stopIfTrue="1">
      <formula>LEN(TRIM($H$18))=0</formula>
    </cfRule>
  </conditionalFormatting>
  <conditionalFormatting sqref="I18">
    <cfRule type="expression" dxfId="3190" priority="1342" stopIfTrue="1">
      <formula>LEN(TRIM($I$18))=0</formula>
    </cfRule>
  </conditionalFormatting>
  <conditionalFormatting sqref="J18">
    <cfRule type="expression" dxfId="3189" priority="1343" stopIfTrue="1">
      <formula>LEN(TRIM($J$18))=0</formula>
    </cfRule>
  </conditionalFormatting>
  <conditionalFormatting sqref="K18">
    <cfRule type="expression" dxfId="3188" priority="1344" stopIfTrue="1">
      <formula>LEN(TRIM($K$18))=0</formula>
    </cfRule>
  </conditionalFormatting>
  <conditionalFormatting sqref="L18">
    <cfRule type="expression" dxfId="3187" priority="1345" stopIfTrue="1">
      <formula>LEN(TRIM($L$18))=0</formula>
    </cfRule>
  </conditionalFormatting>
  <conditionalFormatting sqref="M18">
    <cfRule type="expression" dxfId="3186" priority="1346" stopIfTrue="1">
      <formula>LEN(TRIM($M$18))=0</formula>
    </cfRule>
  </conditionalFormatting>
  <conditionalFormatting sqref="N18">
    <cfRule type="expression" dxfId="3185" priority="1347" stopIfTrue="1">
      <formula>LEN(TRIM($N$18))=0</formula>
    </cfRule>
  </conditionalFormatting>
  <conditionalFormatting sqref="O18">
    <cfRule type="expression" dxfId="3184" priority="1348" stopIfTrue="1">
      <formula>LEN(TRIM($O$18))=0</formula>
    </cfRule>
  </conditionalFormatting>
  <conditionalFormatting sqref="P18">
    <cfRule type="expression" dxfId="3183" priority="1349" stopIfTrue="1">
      <formula>LEN(TRIM($P$18))=0</formula>
    </cfRule>
  </conditionalFormatting>
  <conditionalFormatting sqref="Q18">
    <cfRule type="expression" dxfId="3182" priority="1350" stopIfTrue="1">
      <formula>LEN(TRIM($Q$18))=0</formula>
    </cfRule>
  </conditionalFormatting>
  <conditionalFormatting sqref="R18">
    <cfRule type="expression" dxfId="3181" priority="1351" stopIfTrue="1">
      <formula>LEN(TRIM($R$18))=0</formula>
    </cfRule>
  </conditionalFormatting>
  <conditionalFormatting sqref="S18">
    <cfRule type="expression" dxfId="3180" priority="1352" stopIfTrue="1">
      <formula>LEN(TRIM($S$18))=0</formula>
    </cfRule>
  </conditionalFormatting>
  <conditionalFormatting sqref="F19">
    <cfRule type="expression" dxfId="3179" priority="1353" stopIfTrue="1">
      <formula>LEN(TRIM($F$19))=0</formula>
    </cfRule>
  </conditionalFormatting>
  <conditionalFormatting sqref="G19">
    <cfRule type="expression" dxfId="3178" priority="1354" stopIfTrue="1">
      <formula>LEN(TRIM($G$19))=0</formula>
    </cfRule>
  </conditionalFormatting>
  <conditionalFormatting sqref="H19">
    <cfRule type="expression" dxfId="3177" priority="1355" stopIfTrue="1">
      <formula>LEN(TRIM($H$19))=0</formula>
    </cfRule>
  </conditionalFormatting>
  <conditionalFormatting sqref="I19">
    <cfRule type="expression" dxfId="3176" priority="1356" stopIfTrue="1">
      <formula>LEN(TRIM($I$19))=0</formula>
    </cfRule>
  </conditionalFormatting>
  <conditionalFormatting sqref="J19">
    <cfRule type="expression" dxfId="3175" priority="1357" stopIfTrue="1">
      <formula>LEN(TRIM($J$19))=0</formula>
    </cfRule>
  </conditionalFormatting>
  <conditionalFormatting sqref="K19">
    <cfRule type="expression" dxfId="3174" priority="1358" stopIfTrue="1">
      <formula>LEN(TRIM($K$19))=0</formula>
    </cfRule>
  </conditionalFormatting>
  <conditionalFormatting sqref="L19">
    <cfRule type="expression" dxfId="3173" priority="1359" stopIfTrue="1">
      <formula>LEN(TRIM($L$19))=0</formula>
    </cfRule>
  </conditionalFormatting>
  <conditionalFormatting sqref="M19">
    <cfRule type="expression" dxfId="3172" priority="1360" stopIfTrue="1">
      <formula>LEN(TRIM($M$19))=0</formula>
    </cfRule>
  </conditionalFormatting>
  <conditionalFormatting sqref="N19">
    <cfRule type="expression" dxfId="3171" priority="1361" stopIfTrue="1">
      <formula>LEN(TRIM($N$19))=0</formula>
    </cfRule>
  </conditionalFormatting>
  <conditionalFormatting sqref="O19">
    <cfRule type="expression" dxfId="3170" priority="1362" stopIfTrue="1">
      <formula>LEN(TRIM($O$19))=0</formula>
    </cfRule>
  </conditionalFormatting>
  <conditionalFormatting sqref="P19">
    <cfRule type="expression" dxfId="3169" priority="1363" stopIfTrue="1">
      <formula>LEN(TRIM($P$19))=0</formula>
    </cfRule>
  </conditionalFormatting>
  <conditionalFormatting sqref="Q19">
    <cfRule type="expression" dxfId="3168" priority="1364" stopIfTrue="1">
      <formula>LEN(TRIM($Q$19))=0</formula>
    </cfRule>
  </conditionalFormatting>
  <conditionalFormatting sqref="R19">
    <cfRule type="expression" dxfId="3167" priority="1365" stopIfTrue="1">
      <formula>LEN(TRIM($R$19))=0</formula>
    </cfRule>
  </conditionalFormatting>
  <conditionalFormatting sqref="S19">
    <cfRule type="expression" dxfId="3166" priority="1366" stopIfTrue="1">
      <formula>LEN(TRIM($S$19))=0</formula>
    </cfRule>
  </conditionalFormatting>
  <conditionalFormatting sqref="F23">
    <cfRule type="expression" dxfId="3165" priority="1367" stopIfTrue="1">
      <formula>LEN(TRIM($F$23))=0</formula>
    </cfRule>
  </conditionalFormatting>
  <conditionalFormatting sqref="G23">
    <cfRule type="expression" dxfId="3164" priority="1368" stopIfTrue="1">
      <formula>LEN(TRIM($G$23))=0</formula>
    </cfRule>
  </conditionalFormatting>
  <conditionalFormatting sqref="H23">
    <cfRule type="expression" dxfId="3163" priority="1369" stopIfTrue="1">
      <formula>LEN(TRIM($H$23))=0</formula>
    </cfRule>
  </conditionalFormatting>
  <conditionalFormatting sqref="I23">
    <cfRule type="expression" dxfId="3162" priority="1370" stopIfTrue="1">
      <formula>LEN(TRIM($I$23))=0</formula>
    </cfRule>
  </conditionalFormatting>
  <conditionalFormatting sqref="J23">
    <cfRule type="expression" dxfId="3161" priority="1371" stopIfTrue="1">
      <formula>LEN(TRIM($J$23))=0</formula>
    </cfRule>
  </conditionalFormatting>
  <conditionalFormatting sqref="K23">
    <cfRule type="expression" dxfId="3160" priority="1372" stopIfTrue="1">
      <formula>LEN(TRIM($K$23))=0</formula>
    </cfRule>
  </conditionalFormatting>
  <conditionalFormatting sqref="L23">
    <cfRule type="expression" dxfId="3159" priority="1373" stopIfTrue="1">
      <formula>LEN(TRIM($L$23))=0</formula>
    </cfRule>
  </conditionalFormatting>
  <conditionalFormatting sqref="M23">
    <cfRule type="expression" dxfId="3158" priority="1374" stopIfTrue="1">
      <formula>LEN(TRIM($M$23))=0</formula>
    </cfRule>
  </conditionalFormatting>
  <conditionalFormatting sqref="N23">
    <cfRule type="expression" dxfId="3157" priority="1375" stopIfTrue="1">
      <formula>LEN(TRIM($N$23))=0</formula>
    </cfRule>
  </conditionalFormatting>
  <conditionalFormatting sqref="O23">
    <cfRule type="expression" dxfId="3156" priority="1376" stopIfTrue="1">
      <formula>LEN(TRIM($O$23))=0</formula>
    </cfRule>
  </conditionalFormatting>
  <conditionalFormatting sqref="P23">
    <cfRule type="expression" dxfId="3155" priority="1377" stopIfTrue="1">
      <formula>LEN(TRIM($P$23))=0</formula>
    </cfRule>
  </conditionalFormatting>
  <conditionalFormatting sqref="Q23">
    <cfRule type="expression" dxfId="3154" priority="1378" stopIfTrue="1">
      <formula>LEN(TRIM($Q$23))=0</formula>
    </cfRule>
  </conditionalFormatting>
  <conditionalFormatting sqref="R23">
    <cfRule type="expression" dxfId="3153" priority="1379" stopIfTrue="1">
      <formula>LEN(TRIM($R$23))=0</formula>
    </cfRule>
  </conditionalFormatting>
  <conditionalFormatting sqref="S23">
    <cfRule type="expression" dxfId="3152" priority="1380" stopIfTrue="1">
      <formula>LEN(TRIM($S$23))=0</formula>
    </cfRule>
  </conditionalFormatting>
  <conditionalFormatting sqref="F24">
    <cfRule type="expression" dxfId="3151" priority="1381" stopIfTrue="1">
      <formula>LEN(TRIM($F$24))=0</formula>
    </cfRule>
  </conditionalFormatting>
  <conditionalFormatting sqref="G24">
    <cfRule type="expression" dxfId="3150" priority="1382" stopIfTrue="1">
      <formula>LEN(TRIM($G$24))=0</formula>
    </cfRule>
  </conditionalFormatting>
  <conditionalFormatting sqref="H24">
    <cfRule type="expression" dxfId="3149" priority="1383" stopIfTrue="1">
      <formula>LEN(TRIM($H$24))=0</formula>
    </cfRule>
  </conditionalFormatting>
  <conditionalFormatting sqref="I24">
    <cfRule type="expression" dxfId="3148" priority="1384" stopIfTrue="1">
      <formula>LEN(TRIM($I$24))=0</formula>
    </cfRule>
  </conditionalFormatting>
  <conditionalFormatting sqref="J24">
    <cfRule type="expression" dxfId="3147" priority="1385" stopIfTrue="1">
      <formula>LEN(TRIM($J$24))=0</formula>
    </cfRule>
  </conditionalFormatting>
  <conditionalFormatting sqref="K24">
    <cfRule type="expression" dxfId="3146" priority="1386" stopIfTrue="1">
      <formula>LEN(TRIM($K$24))=0</formula>
    </cfRule>
  </conditionalFormatting>
  <conditionalFormatting sqref="L24">
    <cfRule type="expression" dxfId="3145" priority="1387" stopIfTrue="1">
      <formula>LEN(TRIM($L$24))=0</formula>
    </cfRule>
  </conditionalFormatting>
  <conditionalFormatting sqref="M24">
    <cfRule type="expression" dxfId="3144" priority="1388" stopIfTrue="1">
      <formula>LEN(TRIM($M$24))=0</formula>
    </cfRule>
  </conditionalFormatting>
  <conditionalFormatting sqref="N24">
    <cfRule type="expression" dxfId="3143" priority="1389" stopIfTrue="1">
      <formula>LEN(TRIM($N$24))=0</formula>
    </cfRule>
  </conditionalFormatting>
  <conditionalFormatting sqref="O24">
    <cfRule type="expression" dxfId="3142" priority="1390" stopIfTrue="1">
      <formula>LEN(TRIM($O$24))=0</formula>
    </cfRule>
  </conditionalFormatting>
  <conditionalFormatting sqref="P24">
    <cfRule type="expression" dxfId="3141" priority="1391" stopIfTrue="1">
      <formula>LEN(TRIM($P$24))=0</formula>
    </cfRule>
  </conditionalFormatting>
  <conditionalFormatting sqref="Q24">
    <cfRule type="expression" dxfId="3140" priority="1392" stopIfTrue="1">
      <formula>LEN(TRIM($Q$24))=0</formula>
    </cfRule>
  </conditionalFormatting>
  <conditionalFormatting sqref="R24">
    <cfRule type="expression" dxfId="3139" priority="1393" stopIfTrue="1">
      <formula>LEN(TRIM($R$24))=0</formula>
    </cfRule>
  </conditionalFormatting>
  <conditionalFormatting sqref="S24">
    <cfRule type="expression" dxfId="3138" priority="1394" stopIfTrue="1">
      <formula>LEN(TRIM($S$24))=0</formula>
    </cfRule>
  </conditionalFormatting>
  <conditionalFormatting sqref="F25">
    <cfRule type="expression" dxfId="3137" priority="1395" stopIfTrue="1">
      <formula>LEN(TRIM($F$25))=0</formula>
    </cfRule>
  </conditionalFormatting>
  <conditionalFormatting sqref="G25">
    <cfRule type="expression" dxfId="3136" priority="1396" stopIfTrue="1">
      <formula>LEN(TRIM($G$25))=0</formula>
    </cfRule>
  </conditionalFormatting>
  <conditionalFormatting sqref="H25">
    <cfRule type="expression" dxfId="3135" priority="1397" stopIfTrue="1">
      <formula>LEN(TRIM($H$25))=0</formula>
    </cfRule>
  </conditionalFormatting>
  <conditionalFormatting sqref="I25">
    <cfRule type="expression" dxfId="3134" priority="1398" stopIfTrue="1">
      <formula>LEN(TRIM($I$25))=0</formula>
    </cfRule>
  </conditionalFormatting>
  <conditionalFormatting sqref="J25">
    <cfRule type="expression" dxfId="3133" priority="1399" stopIfTrue="1">
      <formula>LEN(TRIM($J$25))=0</formula>
    </cfRule>
  </conditionalFormatting>
  <conditionalFormatting sqref="K25">
    <cfRule type="expression" dxfId="3132" priority="1400" stopIfTrue="1">
      <formula>LEN(TRIM($K$25))=0</formula>
    </cfRule>
  </conditionalFormatting>
  <conditionalFormatting sqref="L25">
    <cfRule type="expression" dxfId="3131" priority="1401" stopIfTrue="1">
      <formula>LEN(TRIM($L$25))=0</formula>
    </cfRule>
  </conditionalFormatting>
  <conditionalFormatting sqref="M25">
    <cfRule type="expression" dxfId="3130" priority="1402" stopIfTrue="1">
      <formula>LEN(TRIM($M$25))=0</formula>
    </cfRule>
  </conditionalFormatting>
  <conditionalFormatting sqref="N25">
    <cfRule type="expression" dxfId="3129" priority="1403" stopIfTrue="1">
      <formula>LEN(TRIM($N$25))=0</formula>
    </cfRule>
  </conditionalFormatting>
  <conditionalFormatting sqref="O25">
    <cfRule type="expression" dxfId="3128" priority="1404" stopIfTrue="1">
      <formula>LEN(TRIM($O$25))=0</formula>
    </cfRule>
  </conditionalFormatting>
  <conditionalFormatting sqref="P25">
    <cfRule type="expression" dxfId="3127" priority="1405" stopIfTrue="1">
      <formula>LEN(TRIM($P$25))=0</formula>
    </cfRule>
  </conditionalFormatting>
  <conditionalFormatting sqref="Q25">
    <cfRule type="expression" dxfId="3126" priority="1406" stopIfTrue="1">
      <formula>LEN(TRIM($Q$25))=0</formula>
    </cfRule>
  </conditionalFormatting>
  <conditionalFormatting sqref="R25">
    <cfRule type="expression" dxfId="3125" priority="1407" stopIfTrue="1">
      <formula>LEN(TRIM($R$25))=0</formula>
    </cfRule>
  </conditionalFormatting>
  <conditionalFormatting sqref="S25">
    <cfRule type="expression" dxfId="3124" priority="1408" stopIfTrue="1">
      <formula>LEN(TRIM($S$25))=0</formula>
    </cfRule>
  </conditionalFormatting>
  <conditionalFormatting sqref="F26">
    <cfRule type="expression" dxfId="3123" priority="1409" stopIfTrue="1">
      <formula>LEN(TRIM($F$26))=0</formula>
    </cfRule>
  </conditionalFormatting>
  <conditionalFormatting sqref="G26">
    <cfRule type="expression" dxfId="3122" priority="1410" stopIfTrue="1">
      <formula>LEN(TRIM($G$26))=0</formula>
    </cfRule>
  </conditionalFormatting>
  <conditionalFormatting sqref="H26">
    <cfRule type="expression" dxfId="3121" priority="1411" stopIfTrue="1">
      <formula>LEN(TRIM($H$26))=0</formula>
    </cfRule>
  </conditionalFormatting>
  <conditionalFormatting sqref="I26">
    <cfRule type="expression" dxfId="3120" priority="1412" stopIfTrue="1">
      <formula>LEN(TRIM($I$26))=0</formula>
    </cfRule>
  </conditionalFormatting>
  <conditionalFormatting sqref="J26">
    <cfRule type="expression" dxfId="3119" priority="1413" stopIfTrue="1">
      <formula>LEN(TRIM($J$26))=0</formula>
    </cfRule>
  </conditionalFormatting>
  <conditionalFormatting sqref="K26">
    <cfRule type="expression" dxfId="3118" priority="1414" stopIfTrue="1">
      <formula>LEN(TRIM($K$26))=0</formula>
    </cfRule>
  </conditionalFormatting>
  <conditionalFormatting sqref="L26">
    <cfRule type="expression" dxfId="3117" priority="1415" stopIfTrue="1">
      <formula>LEN(TRIM($L$26))=0</formula>
    </cfRule>
  </conditionalFormatting>
  <conditionalFormatting sqref="M26">
    <cfRule type="expression" dxfId="3116" priority="1416" stopIfTrue="1">
      <formula>LEN(TRIM($M$26))=0</formula>
    </cfRule>
  </conditionalFormatting>
  <conditionalFormatting sqref="N26">
    <cfRule type="expression" dxfId="3115" priority="1417" stopIfTrue="1">
      <formula>LEN(TRIM($N$26))=0</formula>
    </cfRule>
  </conditionalFormatting>
  <conditionalFormatting sqref="O26">
    <cfRule type="expression" dxfId="3114" priority="1418" stopIfTrue="1">
      <formula>LEN(TRIM($O$26))=0</formula>
    </cfRule>
  </conditionalFormatting>
  <conditionalFormatting sqref="P26">
    <cfRule type="expression" dxfId="3113" priority="1419" stopIfTrue="1">
      <formula>LEN(TRIM($P$26))=0</formula>
    </cfRule>
  </conditionalFormatting>
  <conditionalFormatting sqref="Q26">
    <cfRule type="expression" dxfId="3112" priority="1420" stopIfTrue="1">
      <formula>LEN(TRIM($Q$26))=0</formula>
    </cfRule>
  </conditionalFormatting>
  <conditionalFormatting sqref="R26">
    <cfRule type="expression" dxfId="3111" priority="1421" stopIfTrue="1">
      <formula>LEN(TRIM($R$26))=0</formula>
    </cfRule>
  </conditionalFormatting>
  <conditionalFormatting sqref="S26">
    <cfRule type="expression" dxfId="3110" priority="1422" stopIfTrue="1">
      <formula>LEN(TRIM($S$26))=0</formula>
    </cfRule>
  </conditionalFormatting>
  <conditionalFormatting sqref="F27">
    <cfRule type="expression" dxfId="3109" priority="1423" stopIfTrue="1">
      <formula>LEN(TRIM($F$27))=0</formula>
    </cfRule>
  </conditionalFormatting>
  <conditionalFormatting sqref="G27">
    <cfRule type="expression" dxfId="3108" priority="1424" stopIfTrue="1">
      <formula>LEN(TRIM($G$27))=0</formula>
    </cfRule>
  </conditionalFormatting>
  <conditionalFormatting sqref="H27">
    <cfRule type="expression" dxfId="3107" priority="1425" stopIfTrue="1">
      <formula>LEN(TRIM($H$27))=0</formula>
    </cfRule>
  </conditionalFormatting>
  <conditionalFormatting sqref="I27">
    <cfRule type="expression" dxfId="3106" priority="1426" stopIfTrue="1">
      <formula>LEN(TRIM($I$27))=0</formula>
    </cfRule>
  </conditionalFormatting>
  <conditionalFormatting sqref="J27">
    <cfRule type="expression" dxfId="3105" priority="1427" stopIfTrue="1">
      <formula>LEN(TRIM($J$27))=0</formula>
    </cfRule>
  </conditionalFormatting>
  <conditionalFormatting sqref="K27">
    <cfRule type="expression" dxfId="3104" priority="1428" stopIfTrue="1">
      <formula>LEN(TRIM($K$27))=0</formula>
    </cfRule>
  </conditionalFormatting>
  <conditionalFormatting sqref="L27">
    <cfRule type="expression" dxfId="3103" priority="1429" stopIfTrue="1">
      <formula>LEN(TRIM($L$27))=0</formula>
    </cfRule>
  </conditionalFormatting>
  <conditionalFormatting sqref="M27">
    <cfRule type="expression" dxfId="3102" priority="1430" stopIfTrue="1">
      <formula>LEN(TRIM($M$27))=0</formula>
    </cfRule>
  </conditionalFormatting>
  <conditionalFormatting sqref="N27">
    <cfRule type="expression" dxfId="3101" priority="1431" stopIfTrue="1">
      <formula>LEN(TRIM($N$27))=0</formula>
    </cfRule>
  </conditionalFormatting>
  <conditionalFormatting sqref="O27">
    <cfRule type="expression" dxfId="3100" priority="1432" stopIfTrue="1">
      <formula>LEN(TRIM($O$27))=0</formula>
    </cfRule>
  </conditionalFormatting>
  <conditionalFormatting sqref="P27">
    <cfRule type="expression" dxfId="3099" priority="1433" stopIfTrue="1">
      <formula>LEN(TRIM($P$27))=0</formula>
    </cfRule>
  </conditionalFormatting>
  <conditionalFormatting sqref="Q27">
    <cfRule type="expression" dxfId="3098" priority="1434" stopIfTrue="1">
      <formula>LEN(TRIM($Q$27))=0</formula>
    </cfRule>
  </conditionalFormatting>
  <conditionalFormatting sqref="R27">
    <cfRule type="expression" dxfId="3097" priority="1435" stopIfTrue="1">
      <formula>LEN(TRIM($R$27))=0</formula>
    </cfRule>
  </conditionalFormatting>
  <conditionalFormatting sqref="S27">
    <cfRule type="expression" dxfId="3096" priority="1436" stopIfTrue="1">
      <formula>LEN(TRIM($S$27))=0</formula>
    </cfRule>
  </conditionalFormatting>
  <conditionalFormatting sqref="F28">
    <cfRule type="expression" dxfId="3095" priority="1437" stopIfTrue="1">
      <formula>LEN(TRIM($F$28))=0</formula>
    </cfRule>
  </conditionalFormatting>
  <conditionalFormatting sqref="G28">
    <cfRule type="expression" dxfId="3094" priority="1438" stopIfTrue="1">
      <formula>LEN(TRIM($G$28))=0</formula>
    </cfRule>
  </conditionalFormatting>
  <conditionalFormatting sqref="H28">
    <cfRule type="expression" dxfId="3093" priority="1439" stopIfTrue="1">
      <formula>LEN(TRIM($H$28))=0</formula>
    </cfRule>
  </conditionalFormatting>
  <conditionalFormatting sqref="I28">
    <cfRule type="expression" dxfId="3092" priority="1440" stopIfTrue="1">
      <formula>LEN(TRIM($I$28))=0</formula>
    </cfRule>
  </conditionalFormatting>
  <conditionalFormatting sqref="J28">
    <cfRule type="expression" dxfId="3091" priority="1441" stopIfTrue="1">
      <formula>LEN(TRIM($J$28))=0</formula>
    </cfRule>
  </conditionalFormatting>
  <conditionalFormatting sqref="K28">
    <cfRule type="expression" dxfId="3090" priority="1442" stopIfTrue="1">
      <formula>LEN(TRIM($K$28))=0</formula>
    </cfRule>
  </conditionalFormatting>
  <conditionalFormatting sqref="L28">
    <cfRule type="expression" dxfId="3089" priority="1443" stopIfTrue="1">
      <formula>LEN(TRIM($L$28))=0</formula>
    </cfRule>
  </conditionalFormatting>
  <conditionalFormatting sqref="M28">
    <cfRule type="expression" dxfId="3088" priority="1444" stopIfTrue="1">
      <formula>LEN(TRIM($M$28))=0</formula>
    </cfRule>
  </conditionalFormatting>
  <conditionalFormatting sqref="N28">
    <cfRule type="expression" dxfId="3087" priority="1445" stopIfTrue="1">
      <formula>LEN(TRIM($N$28))=0</formula>
    </cfRule>
  </conditionalFormatting>
  <conditionalFormatting sqref="O28">
    <cfRule type="expression" dxfId="3086" priority="1446" stopIfTrue="1">
      <formula>LEN(TRIM($O$28))=0</formula>
    </cfRule>
  </conditionalFormatting>
  <conditionalFormatting sqref="P28">
    <cfRule type="expression" dxfId="3085" priority="1447" stopIfTrue="1">
      <formula>LEN(TRIM($P$28))=0</formula>
    </cfRule>
  </conditionalFormatting>
  <conditionalFormatting sqref="Q28">
    <cfRule type="expression" dxfId="3084" priority="1448" stopIfTrue="1">
      <formula>LEN(TRIM($Q$28))=0</formula>
    </cfRule>
  </conditionalFormatting>
  <conditionalFormatting sqref="R28">
    <cfRule type="expression" dxfId="3083" priority="1449" stopIfTrue="1">
      <formula>LEN(TRIM($R$28))=0</formula>
    </cfRule>
  </conditionalFormatting>
  <conditionalFormatting sqref="S28">
    <cfRule type="expression" dxfId="3082" priority="1450" stopIfTrue="1">
      <formula>LEN(TRIM($S$28))=0</formula>
    </cfRule>
  </conditionalFormatting>
  <conditionalFormatting sqref="F29">
    <cfRule type="expression" dxfId="3081" priority="1451" stopIfTrue="1">
      <formula>LEN(TRIM($F$29))=0</formula>
    </cfRule>
  </conditionalFormatting>
  <conditionalFormatting sqref="G29">
    <cfRule type="expression" dxfId="3080" priority="1452" stopIfTrue="1">
      <formula>LEN(TRIM($G$29))=0</formula>
    </cfRule>
  </conditionalFormatting>
  <conditionalFormatting sqref="H29">
    <cfRule type="expression" dxfId="3079" priority="1453" stopIfTrue="1">
      <formula>LEN(TRIM($H$29))=0</formula>
    </cfRule>
  </conditionalFormatting>
  <conditionalFormatting sqref="I29">
    <cfRule type="expression" dxfId="3078" priority="1454" stopIfTrue="1">
      <formula>LEN(TRIM($I$29))=0</formula>
    </cfRule>
  </conditionalFormatting>
  <conditionalFormatting sqref="J29">
    <cfRule type="expression" dxfId="3077" priority="1455" stopIfTrue="1">
      <formula>LEN(TRIM($J$29))=0</formula>
    </cfRule>
  </conditionalFormatting>
  <conditionalFormatting sqref="K29">
    <cfRule type="expression" dxfId="3076" priority="1456" stopIfTrue="1">
      <formula>LEN(TRIM($K$29))=0</formula>
    </cfRule>
  </conditionalFormatting>
  <conditionalFormatting sqref="L29">
    <cfRule type="expression" dxfId="3075" priority="1457" stopIfTrue="1">
      <formula>LEN(TRIM($L$29))=0</formula>
    </cfRule>
  </conditionalFormatting>
  <conditionalFormatting sqref="M29">
    <cfRule type="expression" dxfId="3074" priority="1458" stopIfTrue="1">
      <formula>LEN(TRIM($M$29))=0</formula>
    </cfRule>
  </conditionalFormatting>
  <conditionalFormatting sqref="N29">
    <cfRule type="expression" dxfId="3073" priority="1459" stopIfTrue="1">
      <formula>LEN(TRIM($N$29))=0</formula>
    </cfRule>
  </conditionalFormatting>
  <conditionalFormatting sqref="O29">
    <cfRule type="expression" dxfId="3072" priority="1460" stopIfTrue="1">
      <formula>LEN(TRIM($O$29))=0</formula>
    </cfRule>
  </conditionalFormatting>
  <conditionalFormatting sqref="P29">
    <cfRule type="expression" dxfId="3071" priority="1461" stopIfTrue="1">
      <formula>LEN(TRIM($P$29))=0</formula>
    </cfRule>
  </conditionalFormatting>
  <conditionalFormatting sqref="Q29">
    <cfRule type="expression" dxfId="3070" priority="1462" stopIfTrue="1">
      <formula>LEN(TRIM($Q$29))=0</formula>
    </cfRule>
  </conditionalFormatting>
  <conditionalFormatting sqref="R29">
    <cfRule type="expression" dxfId="3069" priority="1463" stopIfTrue="1">
      <formula>LEN(TRIM($R$29))=0</formula>
    </cfRule>
  </conditionalFormatting>
  <conditionalFormatting sqref="S29">
    <cfRule type="expression" dxfId="3068" priority="1464" stopIfTrue="1">
      <formula>LEN(TRIM($S$29))=0</formula>
    </cfRule>
  </conditionalFormatting>
  <conditionalFormatting sqref="F33">
    <cfRule type="expression" dxfId="3067" priority="1465" stopIfTrue="1">
      <formula>LEN(TRIM($F$33))=0</formula>
    </cfRule>
  </conditionalFormatting>
  <conditionalFormatting sqref="G33">
    <cfRule type="expression" dxfId="3066" priority="1466" stopIfTrue="1">
      <formula>LEN(TRIM($G$33))=0</formula>
    </cfRule>
  </conditionalFormatting>
  <conditionalFormatting sqref="H33">
    <cfRule type="expression" dxfId="3065" priority="1467" stopIfTrue="1">
      <formula>LEN(TRIM($H$33))=0</formula>
    </cfRule>
  </conditionalFormatting>
  <conditionalFormatting sqref="I33">
    <cfRule type="expression" dxfId="3064" priority="1468" stopIfTrue="1">
      <formula>LEN(TRIM($I$33))=0</formula>
    </cfRule>
  </conditionalFormatting>
  <conditionalFormatting sqref="J33">
    <cfRule type="expression" dxfId="3063" priority="1469" stopIfTrue="1">
      <formula>LEN(TRIM($J$33))=0</formula>
    </cfRule>
  </conditionalFormatting>
  <conditionalFormatting sqref="K33">
    <cfRule type="expression" dxfId="3062" priority="1470" stopIfTrue="1">
      <formula>LEN(TRIM($K$33))=0</formula>
    </cfRule>
  </conditionalFormatting>
  <conditionalFormatting sqref="L33">
    <cfRule type="expression" dxfId="3061" priority="1471" stopIfTrue="1">
      <formula>LEN(TRIM($L$33))=0</formula>
    </cfRule>
  </conditionalFormatting>
  <conditionalFormatting sqref="M33">
    <cfRule type="expression" dxfId="3060" priority="1472" stopIfTrue="1">
      <formula>LEN(TRIM($M$33))=0</formula>
    </cfRule>
  </conditionalFormatting>
  <conditionalFormatting sqref="N33">
    <cfRule type="expression" dxfId="3059" priority="1473" stopIfTrue="1">
      <formula>LEN(TRIM($N$33))=0</formula>
    </cfRule>
  </conditionalFormatting>
  <conditionalFormatting sqref="O33">
    <cfRule type="expression" dxfId="3058" priority="1474" stopIfTrue="1">
      <formula>LEN(TRIM($O$33))=0</formula>
    </cfRule>
  </conditionalFormatting>
  <conditionalFormatting sqref="P33">
    <cfRule type="expression" dxfId="3057" priority="1475" stopIfTrue="1">
      <formula>LEN(TRIM($P$33))=0</formula>
    </cfRule>
  </conditionalFormatting>
  <conditionalFormatting sqref="Q33">
    <cfRule type="expression" dxfId="3056" priority="1476" stopIfTrue="1">
      <formula>LEN(TRIM($Q$33))=0</formula>
    </cfRule>
  </conditionalFormatting>
  <conditionalFormatting sqref="R33">
    <cfRule type="expression" dxfId="3055" priority="1477" stopIfTrue="1">
      <formula>LEN(TRIM($R$33))=0</formula>
    </cfRule>
  </conditionalFormatting>
  <conditionalFormatting sqref="S33">
    <cfRule type="expression" dxfId="3054" priority="1478" stopIfTrue="1">
      <formula>LEN(TRIM($S$33))=0</formula>
    </cfRule>
  </conditionalFormatting>
  <conditionalFormatting sqref="F34">
    <cfRule type="expression" dxfId="3053" priority="1479" stopIfTrue="1">
      <formula>LEN(TRIM($F$34))=0</formula>
    </cfRule>
  </conditionalFormatting>
  <conditionalFormatting sqref="G34">
    <cfRule type="expression" dxfId="3052" priority="1480" stopIfTrue="1">
      <formula>LEN(TRIM($G$34))=0</formula>
    </cfRule>
  </conditionalFormatting>
  <conditionalFormatting sqref="H34">
    <cfRule type="expression" dxfId="3051" priority="1481" stopIfTrue="1">
      <formula>LEN(TRIM($H$34))=0</formula>
    </cfRule>
  </conditionalFormatting>
  <conditionalFormatting sqref="I34">
    <cfRule type="expression" dxfId="3050" priority="1482" stopIfTrue="1">
      <formula>LEN(TRIM($I$34))=0</formula>
    </cfRule>
  </conditionalFormatting>
  <conditionalFormatting sqref="J34">
    <cfRule type="expression" dxfId="3049" priority="1483" stopIfTrue="1">
      <formula>LEN(TRIM($J$34))=0</formula>
    </cfRule>
  </conditionalFormatting>
  <conditionalFormatting sqref="K34">
    <cfRule type="expression" dxfId="3048" priority="1484" stopIfTrue="1">
      <formula>LEN(TRIM($K$34))=0</formula>
    </cfRule>
  </conditionalFormatting>
  <conditionalFormatting sqref="L34">
    <cfRule type="expression" dxfId="3047" priority="1485" stopIfTrue="1">
      <formula>LEN(TRIM($L$34))=0</formula>
    </cfRule>
  </conditionalFormatting>
  <conditionalFormatting sqref="M34">
    <cfRule type="expression" dxfId="3046" priority="1486" stopIfTrue="1">
      <formula>LEN(TRIM($M$34))=0</formula>
    </cfRule>
  </conditionalFormatting>
  <conditionalFormatting sqref="N34">
    <cfRule type="expression" dxfId="3045" priority="1487" stopIfTrue="1">
      <formula>LEN(TRIM($N$34))=0</formula>
    </cfRule>
  </conditionalFormatting>
  <conditionalFormatting sqref="O34">
    <cfRule type="expression" dxfId="3044" priority="1488" stopIfTrue="1">
      <formula>LEN(TRIM($O$34))=0</formula>
    </cfRule>
  </conditionalFormatting>
  <conditionalFormatting sqref="P34">
    <cfRule type="expression" dxfId="3043" priority="1489" stopIfTrue="1">
      <formula>LEN(TRIM($P$34))=0</formula>
    </cfRule>
  </conditionalFormatting>
  <conditionalFormatting sqref="Q34">
    <cfRule type="expression" dxfId="3042" priority="1490" stopIfTrue="1">
      <formula>LEN(TRIM($Q$34))=0</formula>
    </cfRule>
  </conditionalFormatting>
  <conditionalFormatting sqref="R34">
    <cfRule type="expression" dxfId="3041" priority="1491" stopIfTrue="1">
      <formula>LEN(TRIM($R$34))=0</formula>
    </cfRule>
  </conditionalFormatting>
  <conditionalFormatting sqref="S34">
    <cfRule type="expression" dxfId="3040" priority="1492" stopIfTrue="1">
      <formula>LEN(TRIM($S$34))=0</formula>
    </cfRule>
  </conditionalFormatting>
  <conditionalFormatting sqref="F35">
    <cfRule type="expression" dxfId="3039" priority="1493" stopIfTrue="1">
      <formula>LEN(TRIM($F$35))=0</formula>
    </cfRule>
  </conditionalFormatting>
  <conditionalFormatting sqref="G35">
    <cfRule type="expression" dxfId="3038" priority="1494" stopIfTrue="1">
      <formula>LEN(TRIM($G$35))=0</formula>
    </cfRule>
  </conditionalFormatting>
  <conditionalFormatting sqref="H35">
    <cfRule type="expression" dxfId="3037" priority="1495" stopIfTrue="1">
      <formula>LEN(TRIM($H$35))=0</formula>
    </cfRule>
  </conditionalFormatting>
  <conditionalFormatting sqref="I35">
    <cfRule type="expression" dxfId="3036" priority="1496" stopIfTrue="1">
      <formula>LEN(TRIM($I$35))=0</formula>
    </cfRule>
  </conditionalFormatting>
  <conditionalFormatting sqref="J35">
    <cfRule type="expression" dxfId="3035" priority="1497" stopIfTrue="1">
      <formula>LEN(TRIM($J$35))=0</formula>
    </cfRule>
  </conditionalFormatting>
  <conditionalFormatting sqref="K35">
    <cfRule type="expression" dxfId="3034" priority="1498" stopIfTrue="1">
      <formula>LEN(TRIM($K$35))=0</formula>
    </cfRule>
  </conditionalFormatting>
  <conditionalFormatting sqref="L35">
    <cfRule type="expression" dxfId="3033" priority="1499" stopIfTrue="1">
      <formula>LEN(TRIM($L$35))=0</formula>
    </cfRule>
  </conditionalFormatting>
  <conditionalFormatting sqref="M35">
    <cfRule type="expression" dxfId="3032" priority="1500" stopIfTrue="1">
      <formula>LEN(TRIM($M$35))=0</formula>
    </cfRule>
  </conditionalFormatting>
  <conditionalFormatting sqref="N35">
    <cfRule type="expression" dxfId="3031" priority="1501" stopIfTrue="1">
      <formula>LEN(TRIM($N$35))=0</formula>
    </cfRule>
  </conditionalFormatting>
  <conditionalFormatting sqref="O35">
    <cfRule type="expression" dxfId="3030" priority="1502" stopIfTrue="1">
      <formula>LEN(TRIM($O$35))=0</formula>
    </cfRule>
  </conditionalFormatting>
  <conditionalFormatting sqref="P35">
    <cfRule type="expression" dxfId="3029" priority="1503" stopIfTrue="1">
      <formula>LEN(TRIM($P$35))=0</formula>
    </cfRule>
  </conditionalFormatting>
  <conditionalFormatting sqref="Q35">
    <cfRule type="expression" dxfId="3028" priority="1504" stopIfTrue="1">
      <formula>LEN(TRIM($Q$35))=0</formula>
    </cfRule>
  </conditionalFormatting>
  <conditionalFormatting sqref="R35">
    <cfRule type="expression" dxfId="3027" priority="1505" stopIfTrue="1">
      <formula>LEN(TRIM($R$35))=0</formula>
    </cfRule>
  </conditionalFormatting>
  <conditionalFormatting sqref="S35">
    <cfRule type="expression" dxfId="3026" priority="1506" stopIfTrue="1">
      <formula>LEN(TRIM($S$35))=0</formula>
    </cfRule>
  </conditionalFormatting>
  <conditionalFormatting sqref="F36">
    <cfRule type="expression" dxfId="3025" priority="1507" stopIfTrue="1">
      <formula>LEN(TRIM($F$36))=0</formula>
    </cfRule>
  </conditionalFormatting>
  <conditionalFormatting sqref="G36">
    <cfRule type="expression" dxfId="3024" priority="1508" stopIfTrue="1">
      <formula>LEN(TRIM($G$36))=0</formula>
    </cfRule>
  </conditionalFormatting>
  <conditionalFormatting sqref="H36">
    <cfRule type="expression" dxfId="3023" priority="1509" stopIfTrue="1">
      <formula>LEN(TRIM($H$36))=0</formula>
    </cfRule>
  </conditionalFormatting>
  <conditionalFormatting sqref="I36">
    <cfRule type="expression" dxfId="3022" priority="1510" stopIfTrue="1">
      <formula>LEN(TRIM($I$36))=0</formula>
    </cfRule>
  </conditionalFormatting>
  <conditionalFormatting sqref="J36">
    <cfRule type="expression" dxfId="3021" priority="1511" stopIfTrue="1">
      <formula>LEN(TRIM($J$36))=0</formula>
    </cfRule>
  </conditionalFormatting>
  <conditionalFormatting sqref="K36">
    <cfRule type="expression" dxfId="3020" priority="1512" stopIfTrue="1">
      <formula>LEN(TRIM($K$36))=0</formula>
    </cfRule>
  </conditionalFormatting>
  <conditionalFormatting sqref="L36">
    <cfRule type="expression" dxfId="3019" priority="1513" stopIfTrue="1">
      <formula>LEN(TRIM($L$36))=0</formula>
    </cfRule>
  </conditionalFormatting>
  <conditionalFormatting sqref="M36">
    <cfRule type="expression" dxfId="3018" priority="1514" stopIfTrue="1">
      <formula>LEN(TRIM($M$36))=0</formula>
    </cfRule>
  </conditionalFormatting>
  <conditionalFormatting sqref="N36">
    <cfRule type="expression" dxfId="3017" priority="1515" stopIfTrue="1">
      <formula>LEN(TRIM($N$36))=0</formula>
    </cfRule>
  </conditionalFormatting>
  <conditionalFormatting sqref="O36">
    <cfRule type="expression" dxfId="3016" priority="1516" stopIfTrue="1">
      <formula>LEN(TRIM($O$36))=0</formula>
    </cfRule>
  </conditionalFormatting>
  <conditionalFormatting sqref="P36">
    <cfRule type="expression" dxfId="3015" priority="1517" stopIfTrue="1">
      <formula>LEN(TRIM($P$36))=0</formula>
    </cfRule>
  </conditionalFormatting>
  <conditionalFormatting sqref="Q36">
    <cfRule type="expression" dxfId="3014" priority="1518" stopIfTrue="1">
      <formula>LEN(TRIM($Q$36))=0</formula>
    </cfRule>
  </conditionalFormatting>
  <conditionalFormatting sqref="R36">
    <cfRule type="expression" dxfId="3013" priority="1519" stopIfTrue="1">
      <formula>LEN(TRIM($R$36))=0</formula>
    </cfRule>
  </conditionalFormatting>
  <conditionalFormatting sqref="S36">
    <cfRule type="expression" dxfId="3012" priority="1520" stopIfTrue="1">
      <formula>LEN(TRIM($S$36))=0</formula>
    </cfRule>
  </conditionalFormatting>
  <conditionalFormatting sqref="F37">
    <cfRule type="expression" dxfId="3011" priority="1521" stopIfTrue="1">
      <formula>LEN(TRIM($F$37))=0</formula>
    </cfRule>
  </conditionalFormatting>
  <conditionalFormatting sqref="G37">
    <cfRule type="expression" dxfId="3010" priority="1522" stopIfTrue="1">
      <formula>LEN(TRIM($G$37))=0</formula>
    </cfRule>
  </conditionalFormatting>
  <conditionalFormatting sqref="H37">
    <cfRule type="expression" dxfId="3009" priority="1523" stopIfTrue="1">
      <formula>LEN(TRIM($H$37))=0</formula>
    </cfRule>
  </conditionalFormatting>
  <conditionalFormatting sqref="I37">
    <cfRule type="expression" dxfId="3008" priority="1524" stopIfTrue="1">
      <formula>LEN(TRIM($I$37))=0</formula>
    </cfRule>
  </conditionalFormatting>
  <conditionalFormatting sqref="J37">
    <cfRule type="expression" dxfId="3007" priority="1525" stopIfTrue="1">
      <formula>LEN(TRIM($J$37))=0</formula>
    </cfRule>
  </conditionalFormatting>
  <conditionalFormatting sqref="K37">
    <cfRule type="expression" dxfId="3006" priority="1526" stopIfTrue="1">
      <formula>LEN(TRIM($K$37))=0</formula>
    </cfRule>
  </conditionalFormatting>
  <conditionalFormatting sqref="L37">
    <cfRule type="expression" dxfId="3005" priority="1527" stopIfTrue="1">
      <formula>LEN(TRIM($L$37))=0</formula>
    </cfRule>
  </conditionalFormatting>
  <conditionalFormatting sqref="M37">
    <cfRule type="expression" dxfId="3004" priority="1528" stopIfTrue="1">
      <formula>LEN(TRIM($M$37))=0</formula>
    </cfRule>
  </conditionalFormatting>
  <conditionalFormatting sqref="N37">
    <cfRule type="expression" dxfId="3003" priority="1529" stopIfTrue="1">
      <formula>LEN(TRIM($N$37))=0</formula>
    </cfRule>
  </conditionalFormatting>
  <conditionalFormatting sqref="O37">
    <cfRule type="expression" dxfId="3002" priority="1530" stopIfTrue="1">
      <formula>LEN(TRIM($O$37))=0</formula>
    </cfRule>
  </conditionalFormatting>
  <conditionalFormatting sqref="P37">
    <cfRule type="expression" dxfId="3001" priority="1531" stopIfTrue="1">
      <formula>LEN(TRIM($P$37))=0</formula>
    </cfRule>
  </conditionalFormatting>
  <conditionalFormatting sqref="Q37">
    <cfRule type="expression" dxfId="3000" priority="1532" stopIfTrue="1">
      <formula>LEN(TRIM($Q$37))=0</formula>
    </cfRule>
  </conditionalFormatting>
  <conditionalFormatting sqref="R37">
    <cfRule type="expression" dxfId="2999" priority="1533" stopIfTrue="1">
      <formula>LEN(TRIM($R$37))=0</formula>
    </cfRule>
  </conditionalFormatting>
  <conditionalFormatting sqref="S37">
    <cfRule type="expression" dxfId="2998" priority="1534" stopIfTrue="1">
      <formula>LEN(TRIM($S$37))=0</formula>
    </cfRule>
  </conditionalFormatting>
  <conditionalFormatting sqref="F38">
    <cfRule type="expression" dxfId="2997" priority="1535" stopIfTrue="1">
      <formula>LEN(TRIM($F$38))=0</formula>
    </cfRule>
  </conditionalFormatting>
  <conditionalFormatting sqref="G38">
    <cfRule type="expression" dxfId="2996" priority="1536" stopIfTrue="1">
      <formula>LEN(TRIM($G$38))=0</formula>
    </cfRule>
  </conditionalFormatting>
  <conditionalFormatting sqref="H38">
    <cfRule type="expression" dxfId="2995" priority="1537" stopIfTrue="1">
      <formula>LEN(TRIM($H$38))=0</formula>
    </cfRule>
  </conditionalFormatting>
  <conditionalFormatting sqref="I38">
    <cfRule type="expression" dxfId="2994" priority="1538" stopIfTrue="1">
      <formula>LEN(TRIM($I$38))=0</formula>
    </cfRule>
  </conditionalFormatting>
  <conditionalFormatting sqref="J38">
    <cfRule type="expression" dxfId="2993" priority="1539" stopIfTrue="1">
      <formula>LEN(TRIM($J$38))=0</formula>
    </cfRule>
  </conditionalFormatting>
  <conditionalFormatting sqref="K38">
    <cfRule type="expression" dxfId="2992" priority="1540" stopIfTrue="1">
      <formula>LEN(TRIM($K$38))=0</formula>
    </cfRule>
  </conditionalFormatting>
  <conditionalFormatting sqref="L38">
    <cfRule type="expression" dxfId="2991" priority="1541" stopIfTrue="1">
      <formula>LEN(TRIM($L$38))=0</formula>
    </cfRule>
  </conditionalFormatting>
  <conditionalFormatting sqref="M38">
    <cfRule type="expression" dxfId="2990" priority="1542" stopIfTrue="1">
      <formula>LEN(TRIM($M$38))=0</formula>
    </cfRule>
  </conditionalFormatting>
  <conditionalFormatting sqref="N38">
    <cfRule type="expression" dxfId="2989" priority="1543" stopIfTrue="1">
      <formula>LEN(TRIM($N$38))=0</formula>
    </cfRule>
  </conditionalFormatting>
  <conditionalFormatting sqref="O38">
    <cfRule type="expression" dxfId="2988" priority="1544" stopIfTrue="1">
      <formula>LEN(TRIM($O$38))=0</formula>
    </cfRule>
  </conditionalFormatting>
  <conditionalFormatting sqref="P38">
    <cfRule type="expression" dxfId="2987" priority="1545" stopIfTrue="1">
      <formula>LEN(TRIM($P$38))=0</formula>
    </cfRule>
  </conditionalFormatting>
  <conditionalFormatting sqref="Q38">
    <cfRule type="expression" dxfId="2986" priority="1546" stopIfTrue="1">
      <formula>LEN(TRIM($Q$38))=0</formula>
    </cfRule>
  </conditionalFormatting>
  <conditionalFormatting sqref="R38">
    <cfRule type="expression" dxfId="2985" priority="1547" stopIfTrue="1">
      <formula>LEN(TRIM($R$38))=0</formula>
    </cfRule>
  </conditionalFormatting>
  <conditionalFormatting sqref="S38">
    <cfRule type="expression" dxfId="2984" priority="1548" stopIfTrue="1">
      <formula>LEN(TRIM($S$38))=0</formula>
    </cfRule>
  </conditionalFormatting>
  <conditionalFormatting sqref="F39">
    <cfRule type="expression" dxfId="2983" priority="1549" stopIfTrue="1">
      <formula>LEN(TRIM($F$39))=0</formula>
    </cfRule>
  </conditionalFormatting>
  <conditionalFormatting sqref="G39">
    <cfRule type="expression" dxfId="2982" priority="1550" stopIfTrue="1">
      <formula>LEN(TRIM($G$39))=0</formula>
    </cfRule>
  </conditionalFormatting>
  <conditionalFormatting sqref="H39">
    <cfRule type="expression" dxfId="2981" priority="1551" stopIfTrue="1">
      <formula>LEN(TRIM($H$39))=0</formula>
    </cfRule>
  </conditionalFormatting>
  <conditionalFormatting sqref="I39">
    <cfRule type="expression" dxfId="2980" priority="1552" stopIfTrue="1">
      <formula>LEN(TRIM($I$39))=0</formula>
    </cfRule>
  </conditionalFormatting>
  <conditionalFormatting sqref="J39">
    <cfRule type="expression" dxfId="2979" priority="1553" stopIfTrue="1">
      <formula>LEN(TRIM($J$39))=0</formula>
    </cfRule>
  </conditionalFormatting>
  <conditionalFormatting sqref="K39">
    <cfRule type="expression" dxfId="2978" priority="1554" stopIfTrue="1">
      <formula>LEN(TRIM($K$39))=0</formula>
    </cfRule>
  </conditionalFormatting>
  <conditionalFormatting sqref="L39">
    <cfRule type="expression" dxfId="2977" priority="1555" stopIfTrue="1">
      <formula>LEN(TRIM($L$39))=0</formula>
    </cfRule>
  </conditionalFormatting>
  <conditionalFormatting sqref="M39">
    <cfRule type="expression" dxfId="2976" priority="1556" stopIfTrue="1">
      <formula>LEN(TRIM($M$39))=0</formula>
    </cfRule>
  </conditionalFormatting>
  <conditionalFormatting sqref="N39">
    <cfRule type="expression" dxfId="2975" priority="1557" stopIfTrue="1">
      <formula>LEN(TRIM($N$39))=0</formula>
    </cfRule>
  </conditionalFormatting>
  <conditionalFormatting sqref="O39">
    <cfRule type="expression" dxfId="2974" priority="1558" stopIfTrue="1">
      <formula>LEN(TRIM($O$39))=0</formula>
    </cfRule>
  </conditionalFormatting>
  <conditionalFormatting sqref="P39">
    <cfRule type="expression" dxfId="2973" priority="1559" stopIfTrue="1">
      <formula>LEN(TRIM($P$39))=0</formula>
    </cfRule>
  </conditionalFormatting>
  <conditionalFormatting sqref="Q39">
    <cfRule type="expression" dxfId="2972" priority="1560" stopIfTrue="1">
      <formula>LEN(TRIM($Q$39))=0</formula>
    </cfRule>
  </conditionalFormatting>
  <conditionalFormatting sqref="R39">
    <cfRule type="expression" dxfId="2971" priority="1561" stopIfTrue="1">
      <formula>LEN(TRIM($R$39))=0</formula>
    </cfRule>
  </conditionalFormatting>
  <conditionalFormatting sqref="S39">
    <cfRule type="expression" dxfId="2970" priority="1562" stopIfTrue="1">
      <formula>LEN(TRIM($S$39))=0</formula>
    </cfRule>
  </conditionalFormatting>
  <conditionalFormatting sqref="F44">
    <cfRule type="expression" dxfId="2969" priority="1563" stopIfTrue="1">
      <formula>LEN(TRIM($F$44))=0</formula>
    </cfRule>
  </conditionalFormatting>
  <conditionalFormatting sqref="G44">
    <cfRule type="expression" dxfId="2968" priority="1564" stopIfTrue="1">
      <formula>LEN(TRIM($G$44))=0</formula>
    </cfRule>
  </conditionalFormatting>
  <conditionalFormatting sqref="H44">
    <cfRule type="expression" dxfId="2967" priority="1565" stopIfTrue="1">
      <formula>LEN(TRIM($H$44))=0</formula>
    </cfRule>
  </conditionalFormatting>
  <conditionalFormatting sqref="I44">
    <cfRule type="expression" dxfId="2966" priority="1566" stopIfTrue="1">
      <formula>LEN(TRIM($I$44))=0</formula>
    </cfRule>
  </conditionalFormatting>
  <conditionalFormatting sqref="J44">
    <cfRule type="expression" dxfId="2965" priority="1567" stopIfTrue="1">
      <formula>LEN(TRIM($J$44))=0</formula>
    </cfRule>
  </conditionalFormatting>
  <conditionalFormatting sqref="K44">
    <cfRule type="expression" dxfId="2964" priority="1568" stopIfTrue="1">
      <formula>LEN(TRIM($K$44))=0</formula>
    </cfRule>
  </conditionalFormatting>
  <conditionalFormatting sqref="L44">
    <cfRule type="expression" dxfId="2963" priority="1569" stopIfTrue="1">
      <formula>LEN(TRIM($L$44))=0</formula>
    </cfRule>
  </conditionalFormatting>
  <conditionalFormatting sqref="M44">
    <cfRule type="expression" dxfId="2962" priority="1570" stopIfTrue="1">
      <formula>LEN(TRIM($M$44))=0</formula>
    </cfRule>
  </conditionalFormatting>
  <conditionalFormatting sqref="N44">
    <cfRule type="expression" dxfId="2961" priority="1571" stopIfTrue="1">
      <formula>LEN(TRIM($N$44))=0</formula>
    </cfRule>
  </conditionalFormatting>
  <conditionalFormatting sqref="O44">
    <cfRule type="expression" dxfId="2960" priority="1572" stopIfTrue="1">
      <formula>LEN(TRIM($O$44))=0</formula>
    </cfRule>
  </conditionalFormatting>
  <conditionalFormatting sqref="P44">
    <cfRule type="expression" dxfId="2959" priority="1573" stopIfTrue="1">
      <formula>LEN(TRIM($P$44))=0</formula>
    </cfRule>
  </conditionalFormatting>
  <conditionalFormatting sqref="Q44">
    <cfRule type="expression" dxfId="2958" priority="1574" stopIfTrue="1">
      <formula>LEN(TRIM($Q$44))=0</formula>
    </cfRule>
  </conditionalFormatting>
  <conditionalFormatting sqref="R44">
    <cfRule type="expression" dxfId="2957" priority="1575" stopIfTrue="1">
      <formula>LEN(TRIM($R$44))=0</formula>
    </cfRule>
  </conditionalFormatting>
  <conditionalFormatting sqref="S44">
    <cfRule type="expression" dxfId="2956" priority="1576" stopIfTrue="1">
      <formula>LEN(TRIM($S$44))=0</formula>
    </cfRule>
  </conditionalFormatting>
  <conditionalFormatting sqref="F45">
    <cfRule type="expression" dxfId="2955" priority="1577" stopIfTrue="1">
      <formula>LEN(TRIM($F$45))=0</formula>
    </cfRule>
  </conditionalFormatting>
  <conditionalFormatting sqref="G45">
    <cfRule type="expression" dxfId="2954" priority="1578" stopIfTrue="1">
      <formula>LEN(TRIM($G$45))=0</formula>
    </cfRule>
  </conditionalFormatting>
  <conditionalFormatting sqref="H45">
    <cfRule type="expression" dxfId="2953" priority="1579" stopIfTrue="1">
      <formula>LEN(TRIM($H$45))=0</formula>
    </cfRule>
  </conditionalFormatting>
  <conditionalFormatting sqref="I45">
    <cfRule type="expression" dxfId="2952" priority="1580" stopIfTrue="1">
      <formula>LEN(TRIM($I$45))=0</formula>
    </cfRule>
  </conditionalFormatting>
  <conditionalFormatting sqref="J45">
    <cfRule type="expression" dxfId="2951" priority="1581" stopIfTrue="1">
      <formula>LEN(TRIM($J$45))=0</formula>
    </cfRule>
  </conditionalFormatting>
  <conditionalFormatting sqref="K45">
    <cfRule type="expression" dxfId="2950" priority="1582" stopIfTrue="1">
      <formula>LEN(TRIM($K$45))=0</formula>
    </cfRule>
  </conditionalFormatting>
  <conditionalFormatting sqref="L45">
    <cfRule type="expression" dxfId="2949" priority="1583" stopIfTrue="1">
      <formula>LEN(TRIM($L$45))=0</formula>
    </cfRule>
  </conditionalFormatting>
  <conditionalFormatting sqref="M45">
    <cfRule type="expression" dxfId="2948" priority="1584" stopIfTrue="1">
      <formula>LEN(TRIM($M$45))=0</formula>
    </cfRule>
  </conditionalFormatting>
  <conditionalFormatting sqref="N45">
    <cfRule type="expression" dxfId="2947" priority="1585" stopIfTrue="1">
      <formula>LEN(TRIM($N$45))=0</formula>
    </cfRule>
  </conditionalFormatting>
  <conditionalFormatting sqref="O45">
    <cfRule type="expression" dxfId="2946" priority="1586" stopIfTrue="1">
      <formula>LEN(TRIM($O$45))=0</formula>
    </cfRule>
  </conditionalFormatting>
  <conditionalFormatting sqref="P45">
    <cfRule type="expression" dxfId="2945" priority="1587" stopIfTrue="1">
      <formula>LEN(TRIM($P$45))=0</formula>
    </cfRule>
  </conditionalFormatting>
  <conditionalFormatting sqref="Q45">
    <cfRule type="expression" dxfId="2944" priority="1588" stopIfTrue="1">
      <formula>LEN(TRIM($Q$45))=0</formula>
    </cfRule>
  </conditionalFormatting>
  <conditionalFormatting sqref="R45">
    <cfRule type="expression" dxfId="2943" priority="1589" stopIfTrue="1">
      <formula>LEN(TRIM($R$45))=0</formula>
    </cfRule>
  </conditionalFormatting>
  <conditionalFormatting sqref="S45">
    <cfRule type="expression" dxfId="2942" priority="1590" stopIfTrue="1">
      <formula>LEN(TRIM($S$45))=0</formula>
    </cfRule>
  </conditionalFormatting>
  <conditionalFormatting sqref="F46">
    <cfRule type="expression" dxfId="2941" priority="1591" stopIfTrue="1">
      <formula>LEN(TRIM($F$46))=0</formula>
    </cfRule>
  </conditionalFormatting>
  <conditionalFormatting sqref="G46">
    <cfRule type="expression" dxfId="2940" priority="1592" stopIfTrue="1">
      <formula>LEN(TRIM($G$46))=0</formula>
    </cfRule>
  </conditionalFormatting>
  <conditionalFormatting sqref="H46">
    <cfRule type="expression" dxfId="2939" priority="1593" stopIfTrue="1">
      <formula>LEN(TRIM($H$46))=0</formula>
    </cfRule>
  </conditionalFormatting>
  <conditionalFormatting sqref="I46">
    <cfRule type="expression" dxfId="2938" priority="1594" stopIfTrue="1">
      <formula>LEN(TRIM($I$46))=0</formula>
    </cfRule>
  </conditionalFormatting>
  <conditionalFormatting sqref="J46">
    <cfRule type="expression" dxfId="2937" priority="1595" stopIfTrue="1">
      <formula>LEN(TRIM($J$46))=0</formula>
    </cfRule>
  </conditionalFormatting>
  <conditionalFormatting sqref="K46">
    <cfRule type="expression" dxfId="2936" priority="1596" stopIfTrue="1">
      <formula>LEN(TRIM($K$46))=0</formula>
    </cfRule>
  </conditionalFormatting>
  <conditionalFormatting sqref="L46">
    <cfRule type="expression" dxfId="2935" priority="1597" stopIfTrue="1">
      <formula>LEN(TRIM($L$46))=0</formula>
    </cfRule>
  </conditionalFormatting>
  <conditionalFormatting sqref="M46">
    <cfRule type="expression" dxfId="2934" priority="1598" stopIfTrue="1">
      <formula>LEN(TRIM($M$46))=0</formula>
    </cfRule>
  </conditionalFormatting>
  <conditionalFormatting sqref="N46">
    <cfRule type="expression" dxfId="2933" priority="1599" stopIfTrue="1">
      <formula>LEN(TRIM($N$46))=0</formula>
    </cfRule>
  </conditionalFormatting>
  <conditionalFormatting sqref="O46">
    <cfRule type="expression" dxfId="2932" priority="1600" stopIfTrue="1">
      <formula>LEN(TRIM($O$46))=0</formula>
    </cfRule>
  </conditionalFormatting>
  <conditionalFormatting sqref="P46">
    <cfRule type="expression" dxfId="2931" priority="1601" stopIfTrue="1">
      <formula>LEN(TRIM($P$46))=0</formula>
    </cfRule>
  </conditionalFormatting>
  <conditionalFormatting sqref="Q46">
    <cfRule type="expression" dxfId="2930" priority="1602" stopIfTrue="1">
      <formula>LEN(TRIM($Q$46))=0</formula>
    </cfRule>
  </conditionalFormatting>
  <conditionalFormatting sqref="R46">
    <cfRule type="expression" dxfId="2929" priority="1603" stopIfTrue="1">
      <formula>LEN(TRIM($R$46))=0</formula>
    </cfRule>
  </conditionalFormatting>
  <conditionalFormatting sqref="S46">
    <cfRule type="expression" dxfId="2928" priority="1604" stopIfTrue="1">
      <formula>LEN(TRIM($S$46))=0</formula>
    </cfRule>
  </conditionalFormatting>
  <conditionalFormatting sqref="F47">
    <cfRule type="expression" dxfId="2927" priority="1605" stopIfTrue="1">
      <formula>LEN(TRIM($F$47))=0</formula>
    </cfRule>
  </conditionalFormatting>
  <conditionalFormatting sqref="G47">
    <cfRule type="expression" dxfId="2926" priority="1606" stopIfTrue="1">
      <formula>LEN(TRIM($G$47))=0</formula>
    </cfRule>
  </conditionalFormatting>
  <conditionalFormatting sqref="H47">
    <cfRule type="expression" dxfId="2925" priority="1607" stopIfTrue="1">
      <formula>LEN(TRIM($H$47))=0</formula>
    </cfRule>
  </conditionalFormatting>
  <conditionalFormatting sqref="I47">
    <cfRule type="expression" dxfId="2924" priority="1608" stopIfTrue="1">
      <formula>LEN(TRIM($I$47))=0</formula>
    </cfRule>
  </conditionalFormatting>
  <conditionalFormatting sqref="J47">
    <cfRule type="expression" dxfId="2923" priority="1609" stopIfTrue="1">
      <formula>LEN(TRIM($J$47))=0</formula>
    </cfRule>
  </conditionalFormatting>
  <conditionalFormatting sqref="K47">
    <cfRule type="expression" dxfId="2922" priority="1610" stopIfTrue="1">
      <formula>LEN(TRIM($K$47))=0</formula>
    </cfRule>
  </conditionalFormatting>
  <conditionalFormatting sqref="L47">
    <cfRule type="expression" dxfId="2921" priority="1611" stopIfTrue="1">
      <formula>LEN(TRIM($L$47))=0</formula>
    </cfRule>
  </conditionalFormatting>
  <conditionalFormatting sqref="M47">
    <cfRule type="expression" dxfId="2920" priority="1612" stopIfTrue="1">
      <formula>LEN(TRIM($M$47))=0</formula>
    </cfRule>
  </conditionalFormatting>
  <conditionalFormatting sqref="N47">
    <cfRule type="expression" dxfId="2919" priority="1613" stopIfTrue="1">
      <formula>LEN(TRIM($N$47))=0</formula>
    </cfRule>
  </conditionalFormatting>
  <conditionalFormatting sqref="O47">
    <cfRule type="expression" dxfId="2918" priority="1614" stopIfTrue="1">
      <formula>LEN(TRIM($O$47))=0</formula>
    </cfRule>
  </conditionalFormatting>
  <conditionalFormatting sqref="P47">
    <cfRule type="expression" dxfId="2917" priority="1615" stopIfTrue="1">
      <formula>LEN(TRIM($P$47))=0</formula>
    </cfRule>
  </conditionalFormatting>
  <conditionalFormatting sqref="Q47">
    <cfRule type="expression" dxfId="2916" priority="1616" stopIfTrue="1">
      <formula>LEN(TRIM($Q$47))=0</formula>
    </cfRule>
  </conditionalFormatting>
  <conditionalFormatting sqref="R47">
    <cfRule type="expression" dxfId="2915" priority="1617" stopIfTrue="1">
      <formula>LEN(TRIM($R$47))=0</formula>
    </cfRule>
  </conditionalFormatting>
  <conditionalFormatting sqref="S47">
    <cfRule type="expression" dxfId="2914" priority="1618" stopIfTrue="1">
      <formula>LEN(TRIM($S$47))=0</formula>
    </cfRule>
  </conditionalFormatting>
  <conditionalFormatting sqref="F48">
    <cfRule type="expression" dxfId="2913" priority="1619" stopIfTrue="1">
      <formula>LEN(TRIM($F$48))=0</formula>
    </cfRule>
  </conditionalFormatting>
  <conditionalFormatting sqref="G48">
    <cfRule type="expression" dxfId="2912" priority="1620" stopIfTrue="1">
      <formula>LEN(TRIM($G$48))=0</formula>
    </cfRule>
  </conditionalFormatting>
  <conditionalFormatting sqref="H48">
    <cfRule type="expression" dxfId="2911" priority="1621" stopIfTrue="1">
      <formula>LEN(TRIM($H$48))=0</formula>
    </cfRule>
  </conditionalFormatting>
  <conditionalFormatting sqref="I48">
    <cfRule type="expression" dxfId="2910" priority="1622" stopIfTrue="1">
      <formula>LEN(TRIM($I$48))=0</formula>
    </cfRule>
  </conditionalFormatting>
  <conditionalFormatting sqref="J48">
    <cfRule type="expression" dxfId="2909" priority="1623" stopIfTrue="1">
      <formula>LEN(TRIM($J$48))=0</formula>
    </cfRule>
  </conditionalFormatting>
  <conditionalFormatting sqref="K48">
    <cfRule type="expression" dxfId="2908" priority="1624" stopIfTrue="1">
      <formula>LEN(TRIM($K$48))=0</formula>
    </cfRule>
  </conditionalFormatting>
  <conditionalFormatting sqref="L48">
    <cfRule type="expression" dxfId="2907" priority="1625" stopIfTrue="1">
      <formula>LEN(TRIM($L$48))=0</formula>
    </cfRule>
  </conditionalFormatting>
  <conditionalFormatting sqref="M48">
    <cfRule type="expression" dxfId="2906" priority="1626" stopIfTrue="1">
      <formula>LEN(TRIM($M$48))=0</formula>
    </cfRule>
  </conditionalFormatting>
  <conditionalFormatting sqref="N48">
    <cfRule type="expression" dxfId="2905" priority="1627" stopIfTrue="1">
      <formula>LEN(TRIM($N$48))=0</formula>
    </cfRule>
  </conditionalFormatting>
  <conditionalFormatting sqref="O48">
    <cfRule type="expression" dxfId="2904" priority="1628" stopIfTrue="1">
      <formula>LEN(TRIM($O$48))=0</formula>
    </cfRule>
  </conditionalFormatting>
  <conditionalFormatting sqref="P48">
    <cfRule type="expression" dxfId="2903" priority="1629" stopIfTrue="1">
      <formula>LEN(TRIM($P$48))=0</formula>
    </cfRule>
  </conditionalFormatting>
  <conditionalFormatting sqref="Q48">
    <cfRule type="expression" dxfId="2902" priority="1630" stopIfTrue="1">
      <formula>LEN(TRIM($Q$48))=0</formula>
    </cfRule>
  </conditionalFormatting>
  <conditionalFormatting sqref="R48">
    <cfRule type="expression" dxfId="2901" priority="1631" stopIfTrue="1">
      <formula>LEN(TRIM($R$48))=0</formula>
    </cfRule>
  </conditionalFormatting>
  <conditionalFormatting sqref="S48">
    <cfRule type="expression" dxfId="2900" priority="1632" stopIfTrue="1">
      <formula>LEN(TRIM($S$48))=0</formula>
    </cfRule>
  </conditionalFormatting>
  <conditionalFormatting sqref="F49">
    <cfRule type="expression" dxfId="2899" priority="1633" stopIfTrue="1">
      <formula>LEN(TRIM($F$49))=0</formula>
    </cfRule>
  </conditionalFormatting>
  <conditionalFormatting sqref="G49">
    <cfRule type="expression" dxfId="2898" priority="1634" stopIfTrue="1">
      <formula>LEN(TRIM($G$49))=0</formula>
    </cfRule>
  </conditionalFormatting>
  <conditionalFormatting sqref="H49">
    <cfRule type="expression" dxfId="2897" priority="1635" stopIfTrue="1">
      <formula>LEN(TRIM($H$49))=0</formula>
    </cfRule>
  </conditionalFormatting>
  <conditionalFormatting sqref="I49">
    <cfRule type="expression" dxfId="2896" priority="1636" stopIfTrue="1">
      <formula>LEN(TRIM($I$49))=0</formula>
    </cfRule>
  </conditionalFormatting>
  <conditionalFormatting sqref="J49">
    <cfRule type="expression" dxfId="2895" priority="1637" stopIfTrue="1">
      <formula>LEN(TRIM($J$49))=0</formula>
    </cfRule>
  </conditionalFormatting>
  <conditionalFormatting sqref="K49">
    <cfRule type="expression" dxfId="2894" priority="1638" stopIfTrue="1">
      <formula>LEN(TRIM($K$49))=0</formula>
    </cfRule>
  </conditionalFormatting>
  <conditionalFormatting sqref="L49">
    <cfRule type="expression" dxfId="2893" priority="1639" stopIfTrue="1">
      <formula>LEN(TRIM($L$49))=0</formula>
    </cfRule>
  </conditionalFormatting>
  <conditionalFormatting sqref="M49">
    <cfRule type="expression" dxfId="2892" priority="1640" stopIfTrue="1">
      <formula>LEN(TRIM($M$49))=0</formula>
    </cfRule>
  </conditionalFormatting>
  <conditionalFormatting sqref="N49">
    <cfRule type="expression" dxfId="2891" priority="1641" stopIfTrue="1">
      <formula>LEN(TRIM($N$49))=0</formula>
    </cfRule>
  </conditionalFormatting>
  <conditionalFormatting sqref="O49">
    <cfRule type="expression" dxfId="2890" priority="1642" stopIfTrue="1">
      <formula>LEN(TRIM($O$49))=0</formula>
    </cfRule>
  </conditionalFormatting>
  <conditionalFormatting sqref="P49">
    <cfRule type="expression" dxfId="2889" priority="1643" stopIfTrue="1">
      <formula>LEN(TRIM($P$49))=0</formula>
    </cfRule>
  </conditionalFormatting>
  <conditionalFormatting sqref="Q49">
    <cfRule type="expression" dxfId="2888" priority="1644" stopIfTrue="1">
      <formula>LEN(TRIM($Q$49))=0</formula>
    </cfRule>
  </conditionalFormatting>
  <conditionalFormatting sqref="R49">
    <cfRule type="expression" dxfId="2887" priority="1645" stopIfTrue="1">
      <formula>LEN(TRIM($R$49))=0</formula>
    </cfRule>
  </conditionalFormatting>
  <conditionalFormatting sqref="S49">
    <cfRule type="expression" dxfId="2886" priority="1646" stopIfTrue="1">
      <formula>LEN(TRIM($S$49))=0</formula>
    </cfRule>
  </conditionalFormatting>
  <conditionalFormatting sqref="F50">
    <cfRule type="expression" dxfId="2885" priority="1647" stopIfTrue="1">
      <formula>LEN(TRIM($F$50))=0</formula>
    </cfRule>
  </conditionalFormatting>
  <conditionalFormatting sqref="G50">
    <cfRule type="expression" dxfId="2884" priority="1648" stopIfTrue="1">
      <formula>LEN(TRIM($G$50))=0</formula>
    </cfRule>
  </conditionalFormatting>
  <conditionalFormatting sqref="H50">
    <cfRule type="expression" dxfId="2883" priority="1649" stopIfTrue="1">
      <formula>LEN(TRIM($H$50))=0</formula>
    </cfRule>
  </conditionalFormatting>
  <conditionalFormatting sqref="I50">
    <cfRule type="expression" dxfId="2882" priority="1650" stopIfTrue="1">
      <formula>LEN(TRIM($I$50))=0</formula>
    </cfRule>
  </conditionalFormatting>
  <conditionalFormatting sqref="J50">
    <cfRule type="expression" dxfId="2881" priority="1651" stopIfTrue="1">
      <formula>LEN(TRIM($J$50))=0</formula>
    </cfRule>
  </conditionalFormatting>
  <conditionalFormatting sqref="K50">
    <cfRule type="expression" dxfId="2880" priority="1652" stopIfTrue="1">
      <formula>LEN(TRIM($K$50))=0</formula>
    </cfRule>
  </conditionalFormatting>
  <conditionalFormatting sqref="L50">
    <cfRule type="expression" dxfId="2879" priority="1653" stopIfTrue="1">
      <formula>LEN(TRIM($L$50))=0</formula>
    </cfRule>
  </conditionalFormatting>
  <conditionalFormatting sqref="M50">
    <cfRule type="expression" dxfId="2878" priority="1654" stopIfTrue="1">
      <formula>LEN(TRIM($M$50))=0</formula>
    </cfRule>
  </conditionalFormatting>
  <conditionalFormatting sqref="N50">
    <cfRule type="expression" dxfId="2877" priority="1655" stopIfTrue="1">
      <formula>LEN(TRIM($N$50))=0</formula>
    </cfRule>
  </conditionalFormatting>
  <conditionalFormatting sqref="O50">
    <cfRule type="expression" dxfId="2876" priority="1656" stopIfTrue="1">
      <formula>LEN(TRIM($O$50))=0</formula>
    </cfRule>
  </conditionalFormatting>
  <conditionalFormatting sqref="P50">
    <cfRule type="expression" dxfId="2875" priority="1657" stopIfTrue="1">
      <formula>LEN(TRIM($P$50))=0</formula>
    </cfRule>
  </conditionalFormatting>
  <conditionalFormatting sqref="Q50">
    <cfRule type="expression" dxfId="2874" priority="1658" stopIfTrue="1">
      <formula>LEN(TRIM($Q$50))=0</formula>
    </cfRule>
  </conditionalFormatting>
  <conditionalFormatting sqref="R50">
    <cfRule type="expression" dxfId="2873" priority="1659" stopIfTrue="1">
      <formula>LEN(TRIM($R$50))=0</formula>
    </cfRule>
  </conditionalFormatting>
  <conditionalFormatting sqref="S50">
    <cfRule type="expression" dxfId="2872" priority="1660" stopIfTrue="1">
      <formula>LEN(TRIM($S$50))=0</formula>
    </cfRule>
  </conditionalFormatting>
  <conditionalFormatting sqref="F54">
    <cfRule type="expression" dxfId="2871" priority="1661" stopIfTrue="1">
      <formula>LEN(TRIM($F$54))=0</formula>
    </cfRule>
  </conditionalFormatting>
  <conditionalFormatting sqref="G54">
    <cfRule type="expression" dxfId="2870" priority="1662" stopIfTrue="1">
      <formula>LEN(TRIM($G$54))=0</formula>
    </cfRule>
  </conditionalFormatting>
  <conditionalFormatting sqref="H54">
    <cfRule type="expression" dxfId="2869" priority="1663" stopIfTrue="1">
      <formula>LEN(TRIM($H$54))=0</formula>
    </cfRule>
  </conditionalFormatting>
  <conditionalFormatting sqref="I54">
    <cfRule type="expression" dxfId="2868" priority="1664" stopIfTrue="1">
      <formula>LEN(TRIM($I$54))=0</formula>
    </cfRule>
  </conditionalFormatting>
  <conditionalFormatting sqref="J54">
    <cfRule type="expression" dxfId="2867" priority="1665" stopIfTrue="1">
      <formula>LEN(TRIM($J$54))=0</formula>
    </cfRule>
  </conditionalFormatting>
  <conditionalFormatting sqref="K54">
    <cfRule type="expression" dxfId="2866" priority="1666" stopIfTrue="1">
      <formula>LEN(TRIM($K$54))=0</formula>
    </cfRule>
  </conditionalFormatting>
  <conditionalFormatting sqref="L54">
    <cfRule type="expression" dxfId="2865" priority="1667" stopIfTrue="1">
      <formula>LEN(TRIM($L$54))=0</formula>
    </cfRule>
  </conditionalFormatting>
  <conditionalFormatting sqref="M54">
    <cfRule type="expression" dxfId="2864" priority="1668" stopIfTrue="1">
      <formula>LEN(TRIM($M$54))=0</formula>
    </cfRule>
  </conditionalFormatting>
  <conditionalFormatting sqref="N54">
    <cfRule type="expression" dxfId="2863" priority="1669" stopIfTrue="1">
      <formula>LEN(TRIM($N$54))=0</formula>
    </cfRule>
  </conditionalFormatting>
  <conditionalFormatting sqref="O54">
    <cfRule type="expression" dxfId="2862" priority="1670" stopIfTrue="1">
      <formula>LEN(TRIM($O$54))=0</formula>
    </cfRule>
  </conditionalFormatting>
  <conditionalFormatting sqref="P54">
    <cfRule type="expression" dxfId="2861" priority="1671" stopIfTrue="1">
      <formula>LEN(TRIM($P$54))=0</formula>
    </cfRule>
  </conditionalFormatting>
  <conditionalFormatting sqref="Q54">
    <cfRule type="expression" dxfId="2860" priority="1672" stopIfTrue="1">
      <formula>LEN(TRIM($Q$54))=0</formula>
    </cfRule>
  </conditionalFormatting>
  <conditionalFormatting sqref="R54">
    <cfRule type="expression" dxfId="2859" priority="1673" stopIfTrue="1">
      <formula>LEN(TRIM($R$54))=0</formula>
    </cfRule>
  </conditionalFormatting>
  <conditionalFormatting sqref="S54">
    <cfRule type="expression" dxfId="2858" priority="1674" stopIfTrue="1">
      <formula>LEN(TRIM($S$54))=0</formula>
    </cfRule>
  </conditionalFormatting>
  <conditionalFormatting sqref="F55">
    <cfRule type="expression" dxfId="2857" priority="1675" stopIfTrue="1">
      <formula>LEN(TRIM($F$55))=0</formula>
    </cfRule>
  </conditionalFormatting>
  <conditionalFormatting sqref="G55">
    <cfRule type="expression" dxfId="2856" priority="1676" stopIfTrue="1">
      <formula>LEN(TRIM($G$55))=0</formula>
    </cfRule>
  </conditionalFormatting>
  <conditionalFormatting sqref="H55">
    <cfRule type="expression" dxfId="2855" priority="1677" stopIfTrue="1">
      <formula>LEN(TRIM($H$55))=0</formula>
    </cfRule>
  </conditionalFormatting>
  <conditionalFormatting sqref="I55">
    <cfRule type="expression" dxfId="2854" priority="1678" stopIfTrue="1">
      <formula>LEN(TRIM($I$55))=0</formula>
    </cfRule>
  </conditionalFormatting>
  <conditionalFormatting sqref="J55">
    <cfRule type="expression" dxfId="2853" priority="1679" stopIfTrue="1">
      <formula>LEN(TRIM($J$55))=0</formula>
    </cfRule>
  </conditionalFormatting>
  <conditionalFormatting sqref="K55">
    <cfRule type="expression" dxfId="2852" priority="1680" stopIfTrue="1">
      <formula>LEN(TRIM($K$55))=0</formula>
    </cfRule>
  </conditionalFormatting>
  <conditionalFormatting sqref="L55">
    <cfRule type="expression" dxfId="2851" priority="1681" stopIfTrue="1">
      <formula>LEN(TRIM($L$55))=0</formula>
    </cfRule>
  </conditionalFormatting>
  <conditionalFormatting sqref="M55">
    <cfRule type="expression" dxfId="2850" priority="1682" stopIfTrue="1">
      <formula>LEN(TRIM($M$55))=0</formula>
    </cfRule>
  </conditionalFormatting>
  <conditionalFormatting sqref="N55">
    <cfRule type="expression" dxfId="2849" priority="1683" stopIfTrue="1">
      <formula>LEN(TRIM($N$55))=0</formula>
    </cfRule>
  </conditionalFormatting>
  <conditionalFormatting sqref="O55">
    <cfRule type="expression" dxfId="2848" priority="1684" stopIfTrue="1">
      <formula>LEN(TRIM($O$55))=0</formula>
    </cfRule>
  </conditionalFormatting>
  <conditionalFormatting sqref="P55">
    <cfRule type="expression" dxfId="2847" priority="1685" stopIfTrue="1">
      <formula>LEN(TRIM($P$55))=0</formula>
    </cfRule>
  </conditionalFormatting>
  <conditionalFormatting sqref="Q55">
    <cfRule type="expression" dxfId="2846" priority="1686" stopIfTrue="1">
      <formula>LEN(TRIM($Q$55))=0</formula>
    </cfRule>
  </conditionalFormatting>
  <conditionalFormatting sqref="R55">
    <cfRule type="expression" dxfId="2845" priority="1687" stopIfTrue="1">
      <formula>LEN(TRIM($R$55))=0</formula>
    </cfRule>
  </conditionalFormatting>
  <conditionalFormatting sqref="S55">
    <cfRule type="expression" dxfId="2844" priority="1688" stopIfTrue="1">
      <formula>LEN(TRIM($S$55))=0</formula>
    </cfRule>
  </conditionalFormatting>
  <conditionalFormatting sqref="F56">
    <cfRule type="expression" dxfId="2843" priority="1689" stopIfTrue="1">
      <formula>LEN(TRIM($F$56))=0</formula>
    </cfRule>
  </conditionalFormatting>
  <conditionalFormatting sqref="G56">
    <cfRule type="expression" dxfId="2842" priority="1690" stopIfTrue="1">
      <formula>LEN(TRIM($G$56))=0</formula>
    </cfRule>
  </conditionalFormatting>
  <conditionalFormatting sqref="H56">
    <cfRule type="expression" dxfId="2841" priority="1691" stopIfTrue="1">
      <formula>LEN(TRIM($H$56))=0</formula>
    </cfRule>
  </conditionalFormatting>
  <conditionalFormatting sqref="I56">
    <cfRule type="expression" dxfId="2840" priority="1692" stopIfTrue="1">
      <formula>LEN(TRIM($I$56))=0</formula>
    </cfRule>
  </conditionalFormatting>
  <conditionalFormatting sqref="J56">
    <cfRule type="expression" dxfId="2839" priority="1693" stopIfTrue="1">
      <formula>LEN(TRIM($J$56))=0</formula>
    </cfRule>
  </conditionalFormatting>
  <conditionalFormatting sqref="K56">
    <cfRule type="expression" dxfId="2838" priority="1694" stopIfTrue="1">
      <formula>LEN(TRIM($K$56))=0</formula>
    </cfRule>
  </conditionalFormatting>
  <conditionalFormatting sqref="L56">
    <cfRule type="expression" dxfId="2837" priority="1695" stopIfTrue="1">
      <formula>LEN(TRIM($L$56))=0</formula>
    </cfRule>
  </conditionalFormatting>
  <conditionalFormatting sqref="M56">
    <cfRule type="expression" dxfId="2836" priority="1696" stopIfTrue="1">
      <formula>LEN(TRIM($M$56))=0</formula>
    </cfRule>
  </conditionalFormatting>
  <conditionalFormatting sqref="N56">
    <cfRule type="expression" dxfId="2835" priority="1697" stopIfTrue="1">
      <formula>LEN(TRIM($N$56))=0</formula>
    </cfRule>
  </conditionalFormatting>
  <conditionalFormatting sqref="O56">
    <cfRule type="expression" dxfId="2834" priority="1698" stopIfTrue="1">
      <formula>LEN(TRIM($O$56))=0</formula>
    </cfRule>
  </conditionalFormatting>
  <conditionalFormatting sqref="P56">
    <cfRule type="expression" dxfId="2833" priority="1699" stopIfTrue="1">
      <formula>LEN(TRIM($P$56))=0</formula>
    </cfRule>
  </conditionalFormatting>
  <conditionalFormatting sqref="Q56">
    <cfRule type="expression" dxfId="2832" priority="1700" stopIfTrue="1">
      <formula>LEN(TRIM($Q$56))=0</formula>
    </cfRule>
  </conditionalFormatting>
  <conditionalFormatting sqref="R56">
    <cfRule type="expression" dxfId="2831" priority="1701" stopIfTrue="1">
      <formula>LEN(TRIM($R$56))=0</formula>
    </cfRule>
  </conditionalFormatting>
  <conditionalFormatting sqref="S56">
    <cfRule type="expression" dxfId="2830" priority="1702" stopIfTrue="1">
      <formula>LEN(TRIM($S$56))=0</formula>
    </cfRule>
  </conditionalFormatting>
  <conditionalFormatting sqref="F57">
    <cfRule type="expression" dxfId="2829" priority="1703" stopIfTrue="1">
      <formula>LEN(TRIM($F$57))=0</formula>
    </cfRule>
  </conditionalFormatting>
  <conditionalFormatting sqref="G57">
    <cfRule type="expression" dxfId="2828" priority="1704" stopIfTrue="1">
      <formula>LEN(TRIM($G$57))=0</formula>
    </cfRule>
  </conditionalFormatting>
  <conditionalFormatting sqref="H57">
    <cfRule type="expression" dxfId="2827" priority="1705" stopIfTrue="1">
      <formula>LEN(TRIM($H$57))=0</formula>
    </cfRule>
  </conditionalFormatting>
  <conditionalFormatting sqref="I57">
    <cfRule type="expression" dxfId="2826" priority="1706" stopIfTrue="1">
      <formula>LEN(TRIM($I$57))=0</formula>
    </cfRule>
  </conditionalFormatting>
  <conditionalFormatting sqref="J57">
    <cfRule type="expression" dxfId="2825" priority="1707" stopIfTrue="1">
      <formula>LEN(TRIM($J$57))=0</formula>
    </cfRule>
  </conditionalFormatting>
  <conditionalFormatting sqref="K57">
    <cfRule type="expression" dxfId="2824" priority="1708" stopIfTrue="1">
      <formula>LEN(TRIM($K$57))=0</formula>
    </cfRule>
  </conditionalFormatting>
  <conditionalFormatting sqref="L57">
    <cfRule type="expression" dxfId="2823" priority="1709" stopIfTrue="1">
      <formula>LEN(TRIM($L$57))=0</formula>
    </cfRule>
  </conditionalFormatting>
  <conditionalFormatting sqref="M57">
    <cfRule type="expression" dxfId="2822" priority="1710" stopIfTrue="1">
      <formula>LEN(TRIM($M$57))=0</formula>
    </cfRule>
  </conditionalFormatting>
  <conditionalFormatting sqref="N57">
    <cfRule type="expression" dxfId="2821" priority="1711" stopIfTrue="1">
      <formula>LEN(TRIM($N$57))=0</formula>
    </cfRule>
  </conditionalFormatting>
  <conditionalFormatting sqref="O57">
    <cfRule type="expression" dxfId="2820" priority="1712" stopIfTrue="1">
      <formula>LEN(TRIM($O$57))=0</formula>
    </cfRule>
  </conditionalFormatting>
  <conditionalFormatting sqref="P57">
    <cfRule type="expression" dxfId="2819" priority="1713" stopIfTrue="1">
      <formula>LEN(TRIM($P$57))=0</formula>
    </cfRule>
  </conditionalFormatting>
  <conditionalFormatting sqref="Q57">
    <cfRule type="expression" dxfId="2818" priority="1714" stopIfTrue="1">
      <formula>LEN(TRIM($Q$57))=0</formula>
    </cfRule>
  </conditionalFormatting>
  <conditionalFormatting sqref="R57">
    <cfRule type="expression" dxfId="2817" priority="1715" stopIfTrue="1">
      <formula>LEN(TRIM($R$57))=0</formula>
    </cfRule>
  </conditionalFormatting>
  <conditionalFormatting sqref="S57">
    <cfRule type="expression" dxfId="2816" priority="1716" stopIfTrue="1">
      <formula>LEN(TRIM($S$57))=0</formula>
    </cfRule>
  </conditionalFormatting>
  <conditionalFormatting sqref="F58">
    <cfRule type="expression" dxfId="2815" priority="1717" stopIfTrue="1">
      <formula>LEN(TRIM($F$58))=0</formula>
    </cfRule>
  </conditionalFormatting>
  <conditionalFormatting sqref="G58">
    <cfRule type="expression" dxfId="2814" priority="1718" stopIfTrue="1">
      <formula>LEN(TRIM($G$58))=0</formula>
    </cfRule>
  </conditionalFormatting>
  <conditionalFormatting sqref="H58">
    <cfRule type="expression" dxfId="2813" priority="1719" stopIfTrue="1">
      <formula>LEN(TRIM($H$58))=0</formula>
    </cfRule>
  </conditionalFormatting>
  <conditionalFormatting sqref="I58">
    <cfRule type="expression" dxfId="2812" priority="1720" stopIfTrue="1">
      <formula>LEN(TRIM($I$58))=0</formula>
    </cfRule>
  </conditionalFormatting>
  <conditionalFormatting sqref="J58">
    <cfRule type="expression" dxfId="2811" priority="1721" stopIfTrue="1">
      <formula>LEN(TRIM($J$58))=0</formula>
    </cfRule>
  </conditionalFormatting>
  <conditionalFormatting sqref="K58">
    <cfRule type="expression" dxfId="2810" priority="1722" stopIfTrue="1">
      <formula>LEN(TRIM($K$58))=0</formula>
    </cfRule>
  </conditionalFormatting>
  <conditionalFormatting sqref="L58">
    <cfRule type="expression" dxfId="2809" priority="1723" stopIfTrue="1">
      <formula>LEN(TRIM($L$58))=0</formula>
    </cfRule>
  </conditionalFormatting>
  <conditionalFormatting sqref="M58">
    <cfRule type="expression" dxfId="2808" priority="1724" stopIfTrue="1">
      <formula>LEN(TRIM($M$58))=0</formula>
    </cfRule>
  </conditionalFormatting>
  <conditionalFormatting sqref="N58">
    <cfRule type="expression" dxfId="2807" priority="1725" stopIfTrue="1">
      <formula>LEN(TRIM($N$58))=0</formula>
    </cfRule>
  </conditionalFormatting>
  <conditionalFormatting sqref="O58">
    <cfRule type="expression" dxfId="2806" priority="1726" stopIfTrue="1">
      <formula>LEN(TRIM($O$58))=0</formula>
    </cfRule>
  </conditionalFormatting>
  <conditionalFormatting sqref="P58">
    <cfRule type="expression" dxfId="2805" priority="1727" stopIfTrue="1">
      <formula>LEN(TRIM($P$58))=0</formula>
    </cfRule>
  </conditionalFormatting>
  <conditionalFormatting sqref="Q58">
    <cfRule type="expression" dxfId="2804" priority="1728" stopIfTrue="1">
      <formula>LEN(TRIM($Q$58))=0</formula>
    </cfRule>
  </conditionalFormatting>
  <conditionalFormatting sqref="R58">
    <cfRule type="expression" dxfId="2803" priority="1729" stopIfTrue="1">
      <formula>LEN(TRIM($R$58))=0</formula>
    </cfRule>
  </conditionalFormatting>
  <conditionalFormatting sqref="S58">
    <cfRule type="expression" dxfId="2802" priority="1730" stopIfTrue="1">
      <formula>LEN(TRIM($S$58))=0</formula>
    </cfRule>
  </conditionalFormatting>
  <conditionalFormatting sqref="F59">
    <cfRule type="expression" dxfId="2801" priority="1731" stopIfTrue="1">
      <formula>LEN(TRIM($F$59))=0</formula>
    </cfRule>
  </conditionalFormatting>
  <conditionalFormatting sqref="G59">
    <cfRule type="expression" dxfId="2800" priority="1732" stopIfTrue="1">
      <formula>LEN(TRIM($G$59))=0</formula>
    </cfRule>
  </conditionalFormatting>
  <conditionalFormatting sqref="H59">
    <cfRule type="expression" dxfId="2799" priority="1733" stopIfTrue="1">
      <formula>LEN(TRIM($H$59))=0</formula>
    </cfRule>
  </conditionalFormatting>
  <conditionalFormatting sqref="I59">
    <cfRule type="expression" dxfId="2798" priority="1734" stopIfTrue="1">
      <formula>LEN(TRIM($I$59))=0</formula>
    </cfRule>
  </conditionalFormatting>
  <conditionalFormatting sqref="J59">
    <cfRule type="expression" dxfId="2797" priority="1735" stopIfTrue="1">
      <formula>LEN(TRIM($J$59))=0</formula>
    </cfRule>
  </conditionalFormatting>
  <conditionalFormatting sqref="K59">
    <cfRule type="expression" dxfId="2796" priority="1736" stopIfTrue="1">
      <formula>LEN(TRIM($K$59))=0</formula>
    </cfRule>
  </conditionalFormatting>
  <conditionalFormatting sqref="L59">
    <cfRule type="expression" dxfId="2795" priority="1737" stopIfTrue="1">
      <formula>LEN(TRIM($L$59))=0</formula>
    </cfRule>
  </conditionalFormatting>
  <conditionalFormatting sqref="M59">
    <cfRule type="expression" dxfId="2794" priority="1738" stopIfTrue="1">
      <formula>LEN(TRIM($M$59))=0</formula>
    </cfRule>
  </conditionalFormatting>
  <conditionalFormatting sqref="N59">
    <cfRule type="expression" dxfId="2793" priority="1739" stopIfTrue="1">
      <formula>LEN(TRIM($N$59))=0</formula>
    </cfRule>
  </conditionalFormatting>
  <conditionalFormatting sqref="O59">
    <cfRule type="expression" dxfId="2792" priority="1740" stopIfTrue="1">
      <formula>LEN(TRIM($O$59))=0</formula>
    </cfRule>
  </conditionalFormatting>
  <conditionalFormatting sqref="P59">
    <cfRule type="expression" dxfId="2791" priority="1741" stopIfTrue="1">
      <formula>LEN(TRIM($P$59))=0</formula>
    </cfRule>
  </conditionalFormatting>
  <conditionalFormatting sqref="Q59">
    <cfRule type="expression" dxfId="2790" priority="1742" stopIfTrue="1">
      <formula>LEN(TRIM($Q$59))=0</formula>
    </cfRule>
  </conditionalFormatting>
  <conditionalFormatting sqref="R59">
    <cfRule type="expression" dxfId="2789" priority="1743" stopIfTrue="1">
      <formula>LEN(TRIM($R$59))=0</formula>
    </cfRule>
  </conditionalFormatting>
  <conditionalFormatting sqref="S59">
    <cfRule type="expression" dxfId="2788" priority="1744" stopIfTrue="1">
      <formula>LEN(TRIM($S$59))=0</formula>
    </cfRule>
  </conditionalFormatting>
  <conditionalFormatting sqref="F60">
    <cfRule type="expression" dxfId="2787" priority="1745" stopIfTrue="1">
      <formula>LEN(TRIM($F$60))=0</formula>
    </cfRule>
  </conditionalFormatting>
  <conditionalFormatting sqref="G60">
    <cfRule type="expression" dxfId="2786" priority="1746" stopIfTrue="1">
      <formula>LEN(TRIM($G$60))=0</formula>
    </cfRule>
  </conditionalFormatting>
  <conditionalFormatting sqref="H60">
    <cfRule type="expression" dxfId="2785" priority="1747" stopIfTrue="1">
      <formula>LEN(TRIM($H$60))=0</formula>
    </cfRule>
  </conditionalFormatting>
  <conditionalFormatting sqref="I60">
    <cfRule type="expression" dxfId="2784" priority="1748" stopIfTrue="1">
      <formula>LEN(TRIM($I$60))=0</formula>
    </cfRule>
  </conditionalFormatting>
  <conditionalFormatting sqref="J60">
    <cfRule type="expression" dxfId="2783" priority="1749" stopIfTrue="1">
      <formula>LEN(TRIM($J$60))=0</formula>
    </cfRule>
  </conditionalFormatting>
  <conditionalFormatting sqref="K60">
    <cfRule type="expression" dxfId="2782" priority="1750" stopIfTrue="1">
      <formula>LEN(TRIM($K$60))=0</formula>
    </cfRule>
  </conditionalFormatting>
  <conditionalFormatting sqref="L60">
    <cfRule type="expression" dxfId="2781" priority="1751" stopIfTrue="1">
      <formula>LEN(TRIM($L$60))=0</formula>
    </cfRule>
  </conditionalFormatting>
  <conditionalFormatting sqref="M60">
    <cfRule type="expression" dxfId="2780" priority="1752" stopIfTrue="1">
      <formula>LEN(TRIM($M$60))=0</formula>
    </cfRule>
  </conditionalFormatting>
  <conditionalFormatting sqref="N60">
    <cfRule type="expression" dxfId="2779" priority="1753" stopIfTrue="1">
      <formula>LEN(TRIM($N$60))=0</formula>
    </cfRule>
  </conditionalFormatting>
  <conditionalFormatting sqref="O60">
    <cfRule type="expression" dxfId="2778" priority="1754" stopIfTrue="1">
      <formula>LEN(TRIM($O$60))=0</formula>
    </cfRule>
  </conditionalFormatting>
  <conditionalFormatting sqref="P60">
    <cfRule type="expression" dxfId="2777" priority="1755" stopIfTrue="1">
      <formula>LEN(TRIM($P$60))=0</formula>
    </cfRule>
  </conditionalFormatting>
  <conditionalFormatting sqref="Q60">
    <cfRule type="expression" dxfId="2776" priority="1756" stopIfTrue="1">
      <formula>LEN(TRIM($Q$60))=0</formula>
    </cfRule>
  </conditionalFormatting>
  <conditionalFormatting sqref="R60">
    <cfRule type="expression" dxfId="2775" priority="1757" stopIfTrue="1">
      <formula>LEN(TRIM($R$60))=0</formula>
    </cfRule>
  </conditionalFormatting>
  <conditionalFormatting sqref="S60">
    <cfRule type="expression" dxfId="2774" priority="1758" stopIfTrue="1">
      <formula>LEN(TRIM($S$60))=0</formula>
    </cfRule>
  </conditionalFormatting>
  <conditionalFormatting sqref="F64">
    <cfRule type="expression" dxfId="2773" priority="1759" stopIfTrue="1">
      <formula>LEN(TRIM($F$64))=0</formula>
    </cfRule>
  </conditionalFormatting>
  <conditionalFormatting sqref="G64">
    <cfRule type="expression" dxfId="2772" priority="1760" stopIfTrue="1">
      <formula>LEN(TRIM($G$64))=0</formula>
    </cfRule>
  </conditionalFormatting>
  <conditionalFormatting sqref="H64">
    <cfRule type="expression" dxfId="2771" priority="1761" stopIfTrue="1">
      <formula>LEN(TRIM($H$64))=0</formula>
    </cfRule>
  </conditionalFormatting>
  <conditionalFormatting sqref="I64">
    <cfRule type="expression" dxfId="2770" priority="1762" stopIfTrue="1">
      <formula>LEN(TRIM($I$64))=0</formula>
    </cfRule>
  </conditionalFormatting>
  <conditionalFormatting sqref="J64">
    <cfRule type="expression" dxfId="2769" priority="1763" stopIfTrue="1">
      <formula>LEN(TRIM($J$64))=0</formula>
    </cfRule>
  </conditionalFormatting>
  <conditionalFormatting sqref="K64">
    <cfRule type="expression" dxfId="2768" priority="1764" stopIfTrue="1">
      <formula>LEN(TRIM($K$64))=0</formula>
    </cfRule>
  </conditionalFormatting>
  <conditionalFormatting sqref="L64">
    <cfRule type="expression" dxfId="2767" priority="1765" stopIfTrue="1">
      <formula>LEN(TRIM($L$64))=0</formula>
    </cfRule>
  </conditionalFormatting>
  <conditionalFormatting sqref="M64">
    <cfRule type="expression" dxfId="2766" priority="1766" stopIfTrue="1">
      <formula>LEN(TRIM($M$64))=0</formula>
    </cfRule>
  </conditionalFormatting>
  <conditionalFormatting sqref="N64">
    <cfRule type="expression" dxfId="2765" priority="1767" stopIfTrue="1">
      <formula>LEN(TRIM($N$64))=0</formula>
    </cfRule>
  </conditionalFormatting>
  <conditionalFormatting sqref="O64">
    <cfRule type="expression" dxfId="2764" priority="1768" stopIfTrue="1">
      <formula>LEN(TRIM($O$64))=0</formula>
    </cfRule>
  </conditionalFormatting>
  <conditionalFormatting sqref="P64">
    <cfRule type="expression" dxfId="2763" priority="1769" stopIfTrue="1">
      <formula>LEN(TRIM($P$64))=0</formula>
    </cfRule>
  </conditionalFormatting>
  <conditionalFormatting sqref="Q64">
    <cfRule type="expression" dxfId="2762" priority="1770" stopIfTrue="1">
      <formula>LEN(TRIM($Q$64))=0</formula>
    </cfRule>
  </conditionalFormatting>
  <conditionalFormatting sqref="R64">
    <cfRule type="expression" dxfId="2761" priority="1771" stopIfTrue="1">
      <formula>LEN(TRIM($R$64))=0</formula>
    </cfRule>
  </conditionalFormatting>
  <conditionalFormatting sqref="S64">
    <cfRule type="expression" dxfId="2760" priority="1772" stopIfTrue="1">
      <formula>LEN(TRIM($S$64))=0</formula>
    </cfRule>
  </conditionalFormatting>
  <conditionalFormatting sqref="F65">
    <cfRule type="expression" dxfId="2759" priority="1773" stopIfTrue="1">
      <formula>LEN(TRIM($F$65))=0</formula>
    </cfRule>
  </conditionalFormatting>
  <conditionalFormatting sqref="G65">
    <cfRule type="expression" dxfId="2758" priority="1774" stopIfTrue="1">
      <formula>LEN(TRIM($G$65))=0</formula>
    </cfRule>
  </conditionalFormatting>
  <conditionalFormatting sqref="H65">
    <cfRule type="expression" dxfId="2757" priority="1775" stopIfTrue="1">
      <formula>LEN(TRIM($H$65))=0</formula>
    </cfRule>
  </conditionalFormatting>
  <conditionalFormatting sqref="I65">
    <cfRule type="expression" dxfId="2756" priority="1776" stopIfTrue="1">
      <formula>LEN(TRIM($I$65))=0</formula>
    </cfRule>
  </conditionalFormatting>
  <conditionalFormatting sqref="J65">
    <cfRule type="expression" dxfId="2755" priority="1777" stopIfTrue="1">
      <formula>LEN(TRIM($J$65))=0</formula>
    </cfRule>
  </conditionalFormatting>
  <conditionalFormatting sqref="K65">
    <cfRule type="expression" dxfId="2754" priority="1778" stopIfTrue="1">
      <formula>LEN(TRIM($K$65))=0</formula>
    </cfRule>
  </conditionalFormatting>
  <conditionalFormatting sqref="L65">
    <cfRule type="expression" dxfId="2753" priority="1779" stopIfTrue="1">
      <formula>LEN(TRIM($L$65))=0</formula>
    </cfRule>
  </conditionalFormatting>
  <conditionalFormatting sqref="M65">
    <cfRule type="expression" dxfId="2752" priority="1780" stopIfTrue="1">
      <formula>LEN(TRIM($M$65))=0</formula>
    </cfRule>
  </conditionalFormatting>
  <conditionalFormatting sqref="N65">
    <cfRule type="expression" dxfId="2751" priority="1781" stopIfTrue="1">
      <formula>LEN(TRIM($N$65))=0</formula>
    </cfRule>
  </conditionalFormatting>
  <conditionalFormatting sqref="O65">
    <cfRule type="expression" dxfId="2750" priority="1782" stopIfTrue="1">
      <formula>LEN(TRIM($O$65))=0</formula>
    </cfRule>
  </conditionalFormatting>
  <conditionalFormatting sqref="P65">
    <cfRule type="expression" dxfId="2749" priority="1783" stopIfTrue="1">
      <formula>LEN(TRIM($P$65))=0</formula>
    </cfRule>
  </conditionalFormatting>
  <conditionalFormatting sqref="Q65">
    <cfRule type="expression" dxfId="2748" priority="1784" stopIfTrue="1">
      <formula>LEN(TRIM($Q$65))=0</formula>
    </cfRule>
  </conditionalFormatting>
  <conditionalFormatting sqref="R65">
    <cfRule type="expression" dxfId="2747" priority="1785" stopIfTrue="1">
      <formula>LEN(TRIM($R$65))=0</formula>
    </cfRule>
  </conditionalFormatting>
  <conditionalFormatting sqref="S65">
    <cfRule type="expression" dxfId="2746" priority="1786" stopIfTrue="1">
      <formula>LEN(TRIM($S$65))=0</formula>
    </cfRule>
  </conditionalFormatting>
  <conditionalFormatting sqref="F66">
    <cfRule type="expression" dxfId="2745" priority="1787" stopIfTrue="1">
      <formula>LEN(TRIM($F$66))=0</formula>
    </cfRule>
  </conditionalFormatting>
  <conditionalFormatting sqref="G66">
    <cfRule type="expression" dxfId="2744" priority="1788" stopIfTrue="1">
      <formula>LEN(TRIM($G$66))=0</formula>
    </cfRule>
  </conditionalFormatting>
  <conditionalFormatting sqref="H66">
    <cfRule type="expression" dxfId="2743" priority="1789" stopIfTrue="1">
      <formula>LEN(TRIM($H$66))=0</formula>
    </cfRule>
  </conditionalFormatting>
  <conditionalFormatting sqref="I66">
    <cfRule type="expression" dxfId="2742" priority="1790" stopIfTrue="1">
      <formula>LEN(TRIM($I$66))=0</formula>
    </cfRule>
  </conditionalFormatting>
  <conditionalFormatting sqref="J66">
    <cfRule type="expression" dxfId="2741" priority="1791" stopIfTrue="1">
      <formula>LEN(TRIM($J$66))=0</formula>
    </cfRule>
  </conditionalFormatting>
  <conditionalFormatting sqref="K66">
    <cfRule type="expression" dxfId="2740" priority="1792" stopIfTrue="1">
      <formula>LEN(TRIM($K$66))=0</formula>
    </cfRule>
  </conditionalFormatting>
  <conditionalFormatting sqref="L66">
    <cfRule type="expression" dxfId="2739" priority="1793" stopIfTrue="1">
      <formula>LEN(TRIM($L$66))=0</formula>
    </cfRule>
  </conditionalFormatting>
  <conditionalFormatting sqref="M66">
    <cfRule type="expression" dxfId="2738" priority="1794" stopIfTrue="1">
      <formula>LEN(TRIM($M$66))=0</formula>
    </cfRule>
  </conditionalFormatting>
  <conditionalFormatting sqref="N66">
    <cfRule type="expression" dxfId="2737" priority="1795" stopIfTrue="1">
      <formula>LEN(TRIM($N$66))=0</formula>
    </cfRule>
  </conditionalFormatting>
  <conditionalFormatting sqref="O66">
    <cfRule type="expression" dxfId="2736" priority="1796" stopIfTrue="1">
      <formula>LEN(TRIM($O$66))=0</formula>
    </cfRule>
  </conditionalFormatting>
  <conditionalFormatting sqref="P66">
    <cfRule type="expression" dxfId="2735" priority="1797" stopIfTrue="1">
      <formula>LEN(TRIM($P$66))=0</formula>
    </cfRule>
  </conditionalFormatting>
  <conditionalFormatting sqref="Q66">
    <cfRule type="expression" dxfId="2734" priority="1798" stopIfTrue="1">
      <formula>LEN(TRIM($Q$66))=0</formula>
    </cfRule>
  </conditionalFormatting>
  <conditionalFormatting sqref="R66">
    <cfRule type="expression" dxfId="2733" priority="1799" stopIfTrue="1">
      <formula>LEN(TRIM($R$66))=0</formula>
    </cfRule>
  </conditionalFormatting>
  <conditionalFormatting sqref="S66">
    <cfRule type="expression" dxfId="2732" priority="1800" stopIfTrue="1">
      <formula>LEN(TRIM($S$66))=0</formula>
    </cfRule>
  </conditionalFormatting>
  <conditionalFormatting sqref="F67">
    <cfRule type="expression" dxfId="2731" priority="1801" stopIfTrue="1">
      <formula>LEN(TRIM($F$67))=0</formula>
    </cfRule>
  </conditionalFormatting>
  <conditionalFormatting sqref="G67">
    <cfRule type="expression" dxfId="2730" priority="1802" stopIfTrue="1">
      <formula>LEN(TRIM($G$67))=0</formula>
    </cfRule>
  </conditionalFormatting>
  <conditionalFormatting sqref="H67">
    <cfRule type="expression" dxfId="2729" priority="1803" stopIfTrue="1">
      <formula>LEN(TRIM($H$67))=0</formula>
    </cfRule>
  </conditionalFormatting>
  <conditionalFormatting sqref="I67">
    <cfRule type="expression" dxfId="2728" priority="1804" stopIfTrue="1">
      <formula>LEN(TRIM($I$67))=0</formula>
    </cfRule>
  </conditionalFormatting>
  <conditionalFormatting sqref="J67">
    <cfRule type="expression" dxfId="2727" priority="1805" stopIfTrue="1">
      <formula>LEN(TRIM($J$67))=0</formula>
    </cfRule>
  </conditionalFormatting>
  <conditionalFormatting sqref="K67">
    <cfRule type="expression" dxfId="2726" priority="1806" stopIfTrue="1">
      <formula>LEN(TRIM($K$67))=0</formula>
    </cfRule>
  </conditionalFormatting>
  <conditionalFormatting sqref="L67">
    <cfRule type="expression" dxfId="2725" priority="1807" stopIfTrue="1">
      <formula>LEN(TRIM($L$67))=0</formula>
    </cfRule>
  </conditionalFormatting>
  <conditionalFormatting sqref="M67">
    <cfRule type="expression" dxfId="2724" priority="1808" stopIfTrue="1">
      <formula>LEN(TRIM($M$67))=0</formula>
    </cfRule>
  </conditionalFormatting>
  <conditionalFormatting sqref="N67">
    <cfRule type="expression" dxfId="2723" priority="1809" stopIfTrue="1">
      <formula>LEN(TRIM($N$67))=0</formula>
    </cfRule>
  </conditionalFormatting>
  <conditionalFormatting sqref="O67">
    <cfRule type="expression" dxfId="2722" priority="1810" stopIfTrue="1">
      <formula>LEN(TRIM($O$67))=0</formula>
    </cfRule>
  </conditionalFormatting>
  <conditionalFormatting sqref="P67">
    <cfRule type="expression" dxfId="2721" priority="1811" stopIfTrue="1">
      <formula>LEN(TRIM($P$67))=0</formula>
    </cfRule>
  </conditionalFormatting>
  <conditionalFormatting sqref="Q67">
    <cfRule type="expression" dxfId="2720" priority="1812" stopIfTrue="1">
      <formula>LEN(TRIM($Q$67))=0</formula>
    </cfRule>
  </conditionalFormatting>
  <conditionalFormatting sqref="R67">
    <cfRule type="expression" dxfId="2719" priority="1813" stopIfTrue="1">
      <formula>LEN(TRIM($R$67))=0</formula>
    </cfRule>
  </conditionalFormatting>
  <conditionalFormatting sqref="S67">
    <cfRule type="expression" dxfId="2718" priority="1814" stopIfTrue="1">
      <formula>LEN(TRIM($S$67))=0</formula>
    </cfRule>
  </conditionalFormatting>
  <conditionalFormatting sqref="F68">
    <cfRule type="expression" dxfId="2717" priority="1815" stopIfTrue="1">
      <formula>LEN(TRIM($F$68))=0</formula>
    </cfRule>
  </conditionalFormatting>
  <conditionalFormatting sqref="G68">
    <cfRule type="expression" dxfId="2716" priority="1816" stopIfTrue="1">
      <formula>LEN(TRIM($G$68))=0</formula>
    </cfRule>
  </conditionalFormatting>
  <conditionalFormatting sqref="H68">
    <cfRule type="expression" dxfId="2715" priority="1817" stopIfTrue="1">
      <formula>LEN(TRIM($H$68))=0</formula>
    </cfRule>
  </conditionalFormatting>
  <conditionalFormatting sqref="I68">
    <cfRule type="expression" dxfId="2714" priority="1818" stopIfTrue="1">
      <formula>LEN(TRIM($I$68))=0</formula>
    </cfRule>
  </conditionalFormatting>
  <conditionalFormatting sqref="J68">
    <cfRule type="expression" dxfId="2713" priority="1819" stopIfTrue="1">
      <formula>LEN(TRIM($J$68))=0</formula>
    </cfRule>
  </conditionalFormatting>
  <conditionalFormatting sqref="K68">
    <cfRule type="expression" dxfId="2712" priority="1820" stopIfTrue="1">
      <formula>LEN(TRIM($K$68))=0</formula>
    </cfRule>
  </conditionalFormatting>
  <conditionalFormatting sqref="L68">
    <cfRule type="expression" dxfId="2711" priority="1821" stopIfTrue="1">
      <formula>LEN(TRIM($L$68))=0</formula>
    </cfRule>
  </conditionalFormatting>
  <conditionalFormatting sqref="M68">
    <cfRule type="expression" dxfId="2710" priority="1822" stopIfTrue="1">
      <formula>LEN(TRIM($M$68))=0</formula>
    </cfRule>
  </conditionalFormatting>
  <conditionalFormatting sqref="N68">
    <cfRule type="expression" dxfId="2709" priority="1823" stopIfTrue="1">
      <formula>LEN(TRIM($N$68))=0</formula>
    </cfRule>
  </conditionalFormatting>
  <conditionalFormatting sqref="O68">
    <cfRule type="expression" dxfId="2708" priority="1824" stopIfTrue="1">
      <formula>LEN(TRIM($O$68))=0</formula>
    </cfRule>
  </conditionalFormatting>
  <conditionalFormatting sqref="P68">
    <cfRule type="expression" dxfId="2707" priority="1825" stopIfTrue="1">
      <formula>LEN(TRIM($P$68))=0</formula>
    </cfRule>
  </conditionalFormatting>
  <conditionalFormatting sqref="Q68">
    <cfRule type="expression" dxfId="2706" priority="1826" stopIfTrue="1">
      <formula>LEN(TRIM($Q$68))=0</formula>
    </cfRule>
  </conditionalFormatting>
  <conditionalFormatting sqref="R68">
    <cfRule type="expression" dxfId="2705" priority="1827" stopIfTrue="1">
      <formula>LEN(TRIM($R$68))=0</formula>
    </cfRule>
  </conditionalFormatting>
  <conditionalFormatting sqref="S68">
    <cfRule type="expression" dxfId="2704" priority="1828" stopIfTrue="1">
      <formula>LEN(TRIM($S$68))=0</formula>
    </cfRule>
  </conditionalFormatting>
  <conditionalFormatting sqref="F69">
    <cfRule type="expression" dxfId="2703" priority="1829" stopIfTrue="1">
      <formula>LEN(TRIM($F$69))=0</formula>
    </cfRule>
  </conditionalFormatting>
  <conditionalFormatting sqref="G69">
    <cfRule type="expression" dxfId="2702" priority="1830" stopIfTrue="1">
      <formula>LEN(TRIM($G$69))=0</formula>
    </cfRule>
  </conditionalFormatting>
  <conditionalFormatting sqref="H69">
    <cfRule type="expression" dxfId="2701" priority="1831" stopIfTrue="1">
      <formula>LEN(TRIM($H$69))=0</formula>
    </cfRule>
  </conditionalFormatting>
  <conditionalFormatting sqref="I69">
    <cfRule type="expression" dxfId="2700" priority="1832" stopIfTrue="1">
      <formula>LEN(TRIM($I$69))=0</formula>
    </cfRule>
  </conditionalFormatting>
  <conditionalFormatting sqref="J69">
    <cfRule type="expression" dxfId="2699" priority="1833" stopIfTrue="1">
      <formula>LEN(TRIM($J$69))=0</formula>
    </cfRule>
  </conditionalFormatting>
  <conditionalFormatting sqref="K69">
    <cfRule type="expression" dxfId="2698" priority="1834" stopIfTrue="1">
      <formula>LEN(TRIM($K$69))=0</formula>
    </cfRule>
  </conditionalFormatting>
  <conditionalFormatting sqref="L69">
    <cfRule type="expression" dxfId="2697" priority="1835" stopIfTrue="1">
      <formula>LEN(TRIM($L$69))=0</formula>
    </cfRule>
  </conditionalFormatting>
  <conditionalFormatting sqref="M69">
    <cfRule type="expression" dxfId="2696" priority="1836" stopIfTrue="1">
      <formula>LEN(TRIM($M$69))=0</formula>
    </cfRule>
  </conditionalFormatting>
  <conditionalFormatting sqref="N69">
    <cfRule type="expression" dxfId="2695" priority="1837" stopIfTrue="1">
      <formula>LEN(TRIM($N$69))=0</formula>
    </cfRule>
  </conditionalFormatting>
  <conditionalFormatting sqref="O69">
    <cfRule type="expression" dxfId="2694" priority="1838" stopIfTrue="1">
      <formula>LEN(TRIM($O$69))=0</formula>
    </cfRule>
  </conditionalFormatting>
  <conditionalFormatting sqref="P69">
    <cfRule type="expression" dxfId="2693" priority="1839" stopIfTrue="1">
      <formula>LEN(TRIM($P$69))=0</formula>
    </cfRule>
  </conditionalFormatting>
  <conditionalFormatting sqref="Q69">
    <cfRule type="expression" dxfId="2692" priority="1840" stopIfTrue="1">
      <formula>LEN(TRIM($Q$69))=0</formula>
    </cfRule>
  </conditionalFormatting>
  <conditionalFormatting sqref="R69">
    <cfRule type="expression" dxfId="2691" priority="1841" stopIfTrue="1">
      <formula>LEN(TRIM($R$69))=0</formula>
    </cfRule>
  </conditionalFormatting>
  <conditionalFormatting sqref="S69">
    <cfRule type="expression" dxfId="2690" priority="1842" stopIfTrue="1">
      <formula>LEN(TRIM($S$69))=0</formula>
    </cfRule>
  </conditionalFormatting>
  <conditionalFormatting sqref="F70">
    <cfRule type="expression" dxfId="2689" priority="1843" stopIfTrue="1">
      <formula>LEN(TRIM($F$70))=0</formula>
    </cfRule>
  </conditionalFormatting>
  <conditionalFormatting sqref="G70">
    <cfRule type="expression" dxfId="2688" priority="1844" stopIfTrue="1">
      <formula>LEN(TRIM($G$70))=0</formula>
    </cfRule>
  </conditionalFormatting>
  <conditionalFormatting sqref="H70">
    <cfRule type="expression" dxfId="2687" priority="1845" stopIfTrue="1">
      <formula>LEN(TRIM($H$70))=0</formula>
    </cfRule>
  </conditionalFormatting>
  <conditionalFormatting sqref="I70">
    <cfRule type="expression" dxfId="2686" priority="1846" stopIfTrue="1">
      <formula>LEN(TRIM($I$70))=0</formula>
    </cfRule>
  </conditionalFormatting>
  <conditionalFormatting sqref="J70">
    <cfRule type="expression" dxfId="2685" priority="1847" stopIfTrue="1">
      <formula>LEN(TRIM($J$70))=0</formula>
    </cfRule>
  </conditionalFormatting>
  <conditionalFormatting sqref="K70">
    <cfRule type="expression" dxfId="2684" priority="1848" stopIfTrue="1">
      <formula>LEN(TRIM($K$70))=0</formula>
    </cfRule>
  </conditionalFormatting>
  <conditionalFormatting sqref="L70">
    <cfRule type="expression" dxfId="2683" priority="1849" stopIfTrue="1">
      <formula>LEN(TRIM($L$70))=0</formula>
    </cfRule>
  </conditionalFormatting>
  <conditionalFormatting sqref="M70">
    <cfRule type="expression" dxfId="2682" priority="1850" stopIfTrue="1">
      <formula>LEN(TRIM($M$70))=0</formula>
    </cfRule>
  </conditionalFormatting>
  <conditionalFormatting sqref="N70">
    <cfRule type="expression" dxfId="2681" priority="1851" stopIfTrue="1">
      <formula>LEN(TRIM($N$70))=0</formula>
    </cfRule>
  </conditionalFormatting>
  <conditionalFormatting sqref="O70">
    <cfRule type="expression" dxfId="2680" priority="1852" stopIfTrue="1">
      <formula>LEN(TRIM($O$70))=0</formula>
    </cfRule>
  </conditionalFormatting>
  <conditionalFormatting sqref="P70">
    <cfRule type="expression" dxfId="2679" priority="1853" stopIfTrue="1">
      <formula>LEN(TRIM($P$70))=0</formula>
    </cfRule>
  </conditionalFormatting>
  <conditionalFormatting sqref="Q70">
    <cfRule type="expression" dxfId="2678" priority="1854" stopIfTrue="1">
      <formula>LEN(TRIM($Q$70))=0</formula>
    </cfRule>
  </conditionalFormatting>
  <conditionalFormatting sqref="R70">
    <cfRule type="expression" dxfId="2677" priority="1855" stopIfTrue="1">
      <formula>LEN(TRIM($R$70))=0</formula>
    </cfRule>
  </conditionalFormatting>
  <conditionalFormatting sqref="S70">
    <cfRule type="expression" dxfId="2676" priority="1856" stopIfTrue="1">
      <formula>LEN(TRIM($S$70))=0</formula>
    </cfRule>
  </conditionalFormatting>
  <dataValidations count="1">
    <dataValidation type="whole" allowBlank="1" showErrorMessage="1" errorTitle="Input error" error="Enter a whole number." sqref="F13:S19 F23:S29 F33:S39 F44:S50 F54:S60 F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252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18"/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18"/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18"/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18"/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18"/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18"/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18"/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18"/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18"/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18"/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18"/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55000000000000004">
      <c r="D133" s="1" t="s">
        <v>416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55000000000000004">
      <c r="D134" s="1" t="s">
        <v>417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55000000000000004">
      <c r="D135" s="1" t="s">
        <v>223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55000000000000004">
      <c r="D136" s="1" t="s">
        <v>224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55000000000000004">
      <c r="D137" s="1" t="s">
        <v>225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55000000000000004">
      <c r="D138" s="1" t="s">
        <v>226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55000000000000004">
      <c r="D142" s="1" t="s">
        <v>416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55000000000000004">
      <c r="D143" s="1" t="s">
        <v>417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55000000000000004">
      <c r="D144" s="1" t="s">
        <v>223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55000000000000004">
      <c r="D145" s="1" t="s">
        <v>224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55000000000000004">
      <c r="D146" s="1" t="s">
        <v>225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55000000000000004">
      <c r="D147" s="1" t="s">
        <v>226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55000000000000004">
      <c r="D151" s="1" t="s">
        <v>416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55000000000000004">
      <c r="D152" s="1" t="s">
        <v>417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55000000000000004">
      <c r="D153" s="1" t="s">
        <v>223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55000000000000004">
      <c r="D154" s="1" t="s">
        <v>224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55000000000000004">
      <c r="D155" s="1" t="s">
        <v>225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55000000000000004">
      <c r="D156" s="1" t="s">
        <v>226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iQL71zpLakrH2K5DJMwxga3eu6pUbPuoBi1jIq/pMjw=" saltValue="0InpnU1ETKK8FNt+GjWgJ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675" priority="797" stopIfTrue="1">
      <formula>LEN(TRIM($F$13))=0</formula>
    </cfRule>
  </conditionalFormatting>
  <conditionalFormatting sqref="G13">
    <cfRule type="expression" dxfId="2674" priority="798" stopIfTrue="1">
      <formula>LEN(TRIM($G$13))=0</formula>
    </cfRule>
  </conditionalFormatting>
  <conditionalFormatting sqref="H13">
    <cfRule type="expression" dxfId="2673" priority="799" stopIfTrue="1">
      <formula>LEN(TRIM($H$13))=0</formula>
    </cfRule>
  </conditionalFormatting>
  <conditionalFormatting sqref="I13">
    <cfRule type="expression" dxfId="2672" priority="800" stopIfTrue="1">
      <formula>LEN(TRIM($I$13))=0</formula>
    </cfRule>
  </conditionalFormatting>
  <conditionalFormatting sqref="J13">
    <cfRule type="expression" dxfId="2671" priority="801" stopIfTrue="1">
      <formula>LEN(TRIM($J$13))=0</formula>
    </cfRule>
  </conditionalFormatting>
  <conditionalFormatting sqref="F14">
    <cfRule type="expression" dxfId="2670" priority="802" stopIfTrue="1">
      <formula>LEN(TRIM($F$14))=0</formula>
    </cfRule>
  </conditionalFormatting>
  <conditionalFormatting sqref="G14">
    <cfRule type="expression" dxfId="2669" priority="803" stopIfTrue="1">
      <formula>LEN(TRIM($G$14))=0</formula>
    </cfRule>
  </conditionalFormatting>
  <conditionalFormatting sqref="H14">
    <cfRule type="expression" dxfId="2668" priority="804" stopIfTrue="1">
      <formula>LEN(TRIM($H$14))=0</formula>
    </cfRule>
  </conditionalFormatting>
  <conditionalFormatting sqref="I14">
    <cfRule type="expression" dxfId="2667" priority="805" stopIfTrue="1">
      <formula>LEN(TRIM($I$14))=0</formula>
    </cfRule>
  </conditionalFormatting>
  <conditionalFormatting sqref="J14">
    <cfRule type="expression" dxfId="2666" priority="806" stopIfTrue="1">
      <formula>LEN(TRIM($J$14))=0</formula>
    </cfRule>
  </conditionalFormatting>
  <conditionalFormatting sqref="F15">
    <cfRule type="expression" dxfId="2665" priority="807" stopIfTrue="1">
      <formula>LEN(TRIM($F$15))=0</formula>
    </cfRule>
  </conditionalFormatting>
  <conditionalFormatting sqref="G15">
    <cfRule type="expression" dxfId="2664" priority="808" stopIfTrue="1">
      <formula>LEN(TRIM($G$15))=0</formula>
    </cfRule>
  </conditionalFormatting>
  <conditionalFormatting sqref="H15">
    <cfRule type="expression" dxfId="2663" priority="809" stopIfTrue="1">
      <formula>LEN(TRIM($H$15))=0</formula>
    </cfRule>
  </conditionalFormatting>
  <conditionalFormatting sqref="I15">
    <cfRule type="expression" dxfId="2662" priority="810" stopIfTrue="1">
      <formula>LEN(TRIM($I$15))=0</formula>
    </cfRule>
  </conditionalFormatting>
  <conditionalFormatting sqref="J15">
    <cfRule type="expression" dxfId="2661" priority="811" stopIfTrue="1">
      <formula>LEN(TRIM($J$15))=0</formula>
    </cfRule>
  </conditionalFormatting>
  <conditionalFormatting sqref="F16">
    <cfRule type="expression" dxfId="2660" priority="812" stopIfTrue="1">
      <formula>LEN(TRIM($F$16))=0</formula>
    </cfRule>
  </conditionalFormatting>
  <conditionalFormatting sqref="G16">
    <cfRule type="expression" dxfId="2659" priority="813" stopIfTrue="1">
      <formula>LEN(TRIM($G$16))=0</formula>
    </cfRule>
  </conditionalFormatting>
  <conditionalFormatting sqref="H16">
    <cfRule type="expression" dxfId="2658" priority="814" stopIfTrue="1">
      <formula>LEN(TRIM($H$16))=0</formula>
    </cfRule>
  </conditionalFormatting>
  <conditionalFormatting sqref="I16">
    <cfRule type="expression" dxfId="2657" priority="815" stopIfTrue="1">
      <formula>LEN(TRIM($I$16))=0</formula>
    </cfRule>
  </conditionalFormatting>
  <conditionalFormatting sqref="J16">
    <cfRule type="expression" dxfId="2656" priority="816" stopIfTrue="1">
      <formula>LEN(TRIM($J$16))=0</formula>
    </cfRule>
  </conditionalFormatting>
  <conditionalFormatting sqref="F17">
    <cfRule type="expression" dxfId="2655" priority="817" stopIfTrue="1">
      <formula>LEN(TRIM($F$17))=0</formula>
    </cfRule>
  </conditionalFormatting>
  <conditionalFormatting sqref="G17">
    <cfRule type="expression" dxfId="2654" priority="818" stopIfTrue="1">
      <formula>LEN(TRIM($G$17))=0</formula>
    </cfRule>
  </conditionalFormatting>
  <conditionalFormatting sqref="H17">
    <cfRule type="expression" dxfId="2653" priority="819" stopIfTrue="1">
      <formula>LEN(TRIM($H$17))=0</formula>
    </cfRule>
  </conditionalFormatting>
  <conditionalFormatting sqref="I17">
    <cfRule type="expression" dxfId="2652" priority="820" stopIfTrue="1">
      <formula>LEN(TRIM($I$17))=0</formula>
    </cfRule>
  </conditionalFormatting>
  <conditionalFormatting sqref="J17">
    <cfRule type="expression" dxfId="2651" priority="821" stopIfTrue="1">
      <formula>LEN(TRIM($J$17))=0</formula>
    </cfRule>
  </conditionalFormatting>
  <conditionalFormatting sqref="F18">
    <cfRule type="expression" dxfId="2650" priority="822" stopIfTrue="1">
      <formula>LEN(TRIM($F$18))=0</formula>
    </cfRule>
  </conditionalFormatting>
  <conditionalFormatting sqref="G18">
    <cfRule type="expression" dxfId="2649" priority="823" stopIfTrue="1">
      <formula>LEN(TRIM($G$18))=0</formula>
    </cfRule>
  </conditionalFormatting>
  <conditionalFormatting sqref="H18">
    <cfRule type="expression" dxfId="2648" priority="824" stopIfTrue="1">
      <formula>LEN(TRIM($H$18))=0</formula>
    </cfRule>
  </conditionalFormatting>
  <conditionalFormatting sqref="I18">
    <cfRule type="expression" dxfId="2647" priority="825" stopIfTrue="1">
      <formula>LEN(TRIM($I$18))=0</formula>
    </cfRule>
  </conditionalFormatting>
  <conditionalFormatting sqref="J18">
    <cfRule type="expression" dxfId="2646" priority="826" stopIfTrue="1">
      <formula>LEN(TRIM($J$18))=0</formula>
    </cfRule>
  </conditionalFormatting>
  <conditionalFormatting sqref="F19">
    <cfRule type="expression" dxfId="2645" priority="827" stopIfTrue="1">
      <formula>LEN(TRIM($F$19))=0</formula>
    </cfRule>
  </conditionalFormatting>
  <conditionalFormatting sqref="G19">
    <cfRule type="expression" dxfId="2644" priority="828" stopIfTrue="1">
      <formula>LEN(TRIM($G$19))=0</formula>
    </cfRule>
  </conditionalFormatting>
  <conditionalFormatting sqref="H19">
    <cfRule type="expression" dxfId="2643" priority="829" stopIfTrue="1">
      <formula>LEN(TRIM($H$19))=0</formula>
    </cfRule>
  </conditionalFormatting>
  <conditionalFormatting sqref="I19">
    <cfRule type="expression" dxfId="2642" priority="830" stopIfTrue="1">
      <formula>LEN(TRIM($I$19))=0</formula>
    </cfRule>
  </conditionalFormatting>
  <conditionalFormatting sqref="J19">
    <cfRule type="expression" dxfId="2641" priority="831" stopIfTrue="1">
      <formula>LEN(TRIM($J$19))=0</formula>
    </cfRule>
  </conditionalFormatting>
  <conditionalFormatting sqref="L13">
    <cfRule type="expression" dxfId="2640" priority="832" stopIfTrue="1">
      <formula>LEN(TRIM($L$13))=0</formula>
    </cfRule>
  </conditionalFormatting>
  <conditionalFormatting sqref="L14">
    <cfRule type="expression" dxfId="2639" priority="833" stopIfTrue="1">
      <formula>LEN(TRIM($L$14))=0</formula>
    </cfRule>
  </conditionalFormatting>
  <conditionalFormatting sqref="L15">
    <cfRule type="expression" dxfId="2638" priority="834" stopIfTrue="1">
      <formula>LEN(TRIM($L$15))=0</formula>
    </cfRule>
  </conditionalFormatting>
  <conditionalFormatting sqref="L16">
    <cfRule type="expression" dxfId="2637" priority="835" stopIfTrue="1">
      <formula>LEN(TRIM($L$16))=0</formula>
    </cfRule>
  </conditionalFormatting>
  <conditionalFormatting sqref="L17">
    <cfRule type="expression" dxfId="2636" priority="836" stopIfTrue="1">
      <formula>LEN(TRIM($L$17))=0</formula>
    </cfRule>
  </conditionalFormatting>
  <conditionalFormatting sqref="L18">
    <cfRule type="expression" dxfId="2635" priority="837" stopIfTrue="1">
      <formula>LEN(TRIM($L$18))=0</formula>
    </cfRule>
  </conditionalFormatting>
  <conditionalFormatting sqref="L19">
    <cfRule type="expression" dxfId="2634" priority="838" stopIfTrue="1">
      <formula>LEN(TRIM($L$19))=0</formula>
    </cfRule>
  </conditionalFormatting>
  <conditionalFormatting sqref="F23">
    <cfRule type="expression" dxfId="2633" priority="839" stopIfTrue="1">
      <formula>LEN(TRIM($F$23))=0</formula>
    </cfRule>
  </conditionalFormatting>
  <conditionalFormatting sqref="G23">
    <cfRule type="expression" dxfId="2632" priority="840" stopIfTrue="1">
      <formula>LEN(TRIM($G$23))=0</formula>
    </cfRule>
  </conditionalFormatting>
  <conditionalFormatting sqref="H23">
    <cfRule type="expression" dxfId="2631" priority="841" stopIfTrue="1">
      <formula>LEN(TRIM($H$23))=0</formula>
    </cfRule>
  </conditionalFormatting>
  <conditionalFormatting sqref="I23">
    <cfRule type="expression" dxfId="2630" priority="842" stopIfTrue="1">
      <formula>LEN(TRIM($I$23))=0</formula>
    </cfRule>
  </conditionalFormatting>
  <conditionalFormatting sqref="J23">
    <cfRule type="expression" dxfId="2629" priority="843" stopIfTrue="1">
      <formula>LEN(TRIM($J$23))=0</formula>
    </cfRule>
  </conditionalFormatting>
  <conditionalFormatting sqref="F24">
    <cfRule type="expression" dxfId="2628" priority="844" stopIfTrue="1">
      <formula>LEN(TRIM($F$24))=0</formula>
    </cfRule>
  </conditionalFormatting>
  <conditionalFormatting sqref="G24">
    <cfRule type="expression" dxfId="2627" priority="845" stopIfTrue="1">
      <formula>LEN(TRIM($G$24))=0</formula>
    </cfRule>
  </conditionalFormatting>
  <conditionalFormatting sqref="H24">
    <cfRule type="expression" dxfId="2626" priority="846" stopIfTrue="1">
      <formula>LEN(TRIM($H$24))=0</formula>
    </cfRule>
  </conditionalFormatting>
  <conditionalFormatting sqref="I24">
    <cfRule type="expression" dxfId="2625" priority="847" stopIfTrue="1">
      <formula>LEN(TRIM($I$24))=0</formula>
    </cfRule>
  </conditionalFormatting>
  <conditionalFormatting sqref="J24">
    <cfRule type="expression" dxfId="2624" priority="848" stopIfTrue="1">
      <formula>LEN(TRIM($J$24))=0</formula>
    </cfRule>
  </conditionalFormatting>
  <conditionalFormatting sqref="F25">
    <cfRule type="expression" dxfId="2623" priority="849" stopIfTrue="1">
      <formula>LEN(TRIM($F$25))=0</formula>
    </cfRule>
  </conditionalFormatting>
  <conditionalFormatting sqref="G25">
    <cfRule type="expression" dxfId="2622" priority="850" stopIfTrue="1">
      <formula>LEN(TRIM($G$25))=0</formula>
    </cfRule>
  </conditionalFormatting>
  <conditionalFormatting sqref="H25">
    <cfRule type="expression" dxfId="2621" priority="851" stopIfTrue="1">
      <formula>LEN(TRIM($H$25))=0</formula>
    </cfRule>
  </conditionalFormatting>
  <conditionalFormatting sqref="I25">
    <cfRule type="expression" dxfId="2620" priority="852" stopIfTrue="1">
      <formula>LEN(TRIM($I$25))=0</formula>
    </cfRule>
  </conditionalFormatting>
  <conditionalFormatting sqref="J25">
    <cfRule type="expression" dxfId="2619" priority="853" stopIfTrue="1">
      <formula>LEN(TRIM($J$25))=0</formula>
    </cfRule>
  </conditionalFormatting>
  <conditionalFormatting sqref="F26">
    <cfRule type="expression" dxfId="2618" priority="854" stopIfTrue="1">
      <formula>LEN(TRIM($F$26))=0</formula>
    </cfRule>
  </conditionalFormatting>
  <conditionalFormatting sqref="G26">
    <cfRule type="expression" dxfId="2617" priority="855" stopIfTrue="1">
      <formula>LEN(TRIM($G$26))=0</formula>
    </cfRule>
  </conditionalFormatting>
  <conditionalFormatting sqref="H26">
    <cfRule type="expression" dxfId="2616" priority="856" stopIfTrue="1">
      <formula>LEN(TRIM($H$26))=0</formula>
    </cfRule>
  </conditionalFormatting>
  <conditionalFormatting sqref="I26">
    <cfRule type="expression" dxfId="2615" priority="857" stopIfTrue="1">
      <formula>LEN(TRIM($I$26))=0</formula>
    </cfRule>
  </conditionalFormatting>
  <conditionalFormatting sqref="J26">
    <cfRule type="expression" dxfId="2614" priority="858" stopIfTrue="1">
      <formula>LEN(TRIM($J$26))=0</formula>
    </cfRule>
  </conditionalFormatting>
  <conditionalFormatting sqref="F27">
    <cfRule type="expression" dxfId="2613" priority="859" stopIfTrue="1">
      <formula>LEN(TRIM($F$27))=0</formula>
    </cfRule>
  </conditionalFormatting>
  <conditionalFormatting sqref="G27">
    <cfRule type="expression" dxfId="2612" priority="860" stopIfTrue="1">
      <formula>LEN(TRIM($G$27))=0</formula>
    </cfRule>
  </conditionalFormatting>
  <conditionalFormatting sqref="H27">
    <cfRule type="expression" dxfId="2611" priority="861" stopIfTrue="1">
      <formula>LEN(TRIM($H$27))=0</formula>
    </cfRule>
  </conditionalFormatting>
  <conditionalFormatting sqref="I27">
    <cfRule type="expression" dxfId="2610" priority="862" stopIfTrue="1">
      <formula>LEN(TRIM($I$27))=0</formula>
    </cfRule>
  </conditionalFormatting>
  <conditionalFormatting sqref="J27">
    <cfRule type="expression" dxfId="2609" priority="863" stopIfTrue="1">
      <formula>LEN(TRIM($J$27))=0</formula>
    </cfRule>
  </conditionalFormatting>
  <conditionalFormatting sqref="F28">
    <cfRule type="expression" dxfId="2608" priority="864" stopIfTrue="1">
      <formula>LEN(TRIM($F$28))=0</formula>
    </cfRule>
  </conditionalFormatting>
  <conditionalFormatting sqref="G28">
    <cfRule type="expression" dxfId="2607" priority="865" stopIfTrue="1">
      <formula>LEN(TRIM($G$28))=0</formula>
    </cfRule>
  </conditionalFormatting>
  <conditionalFormatting sqref="H28">
    <cfRule type="expression" dxfId="2606" priority="866" stopIfTrue="1">
      <formula>LEN(TRIM($H$28))=0</formula>
    </cfRule>
  </conditionalFormatting>
  <conditionalFormatting sqref="I28">
    <cfRule type="expression" dxfId="2605" priority="867" stopIfTrue="1">
      <formula>LEN(TRIM($I$28))=0</formula>
    </cfRule>
  </conditionalFormatting>
  <conditionalFormatting sqref="J28">
    <cfRule type="expression" dxfId="2604" priority="868" stopIfTrue="1">
      <formula>LEN(TRIM($J$28))=0</formula>
    </cfRule>
  </conditionalFormatting>
  <conditionalFormatting sqref="F29">
    <cfRule type="expression" dxfId="2603" priority="869" stopIfTrue="1">
      <formula>LEN(TRIM($F$29))=0</formula>
    </cfRule>
  </conditionalFormatting>
  <conditionalFormatting sqref="G29">
    <cfRule type="expression" dxfId="2602" priority="870" stopIfTrue="1">
      <formula>LEN(TRIM($G$29))=0</formula>
    </cfRule>
  </conditionalFormatting>
  <conditionalFormatting sqref="H29">
    <cfRule type="expression" dxfId="2601" priority="871" stopIfTrue="1">
      <formula>LEN(TRIM($H$29))=0</formula>
    </cfRule>
  </conditionalFormatting>
  <conditionalFormatting sqref="I29">
    <cfRule type="expression" dxfId="2600" priority="872" stopIfTrue="1">
      <formula>LEN(TRIM($I$29))=0</formula>
    </cfRule>
  </conditionalFormatting>
  <conditionalFormatting sqref="J29">
    <cfRule type="expression" dxfId="2599" priority="873" stopIfTrue="1">
      <formula>LEN(TRIM($J$29))=0</formula>
    </cfRule>
  </conditionalFormatting>
  <conditionalFormatting sqref="L23">
    <cfRule type="expression" dxfId="2598" priority="874" stopIfTrue="1">
      <formula>LEN(TRIM($L$23))=0</formula>
    </cfRule>
  </conditionalFormatting>
  <conditionalFormatting sqref="L24">
    <cfRule type="expression" dxfId="2597" priority="875" stopIfTrue="1">
      <formula>LEN(TRIM($L$24))=0</formula>
    </cfRule>
  </conditionalFormatting>
  <conditionalFormatting sqref="L25">
    <cfRule type="expression" dxfId="2596" priority="876" stopIfTrue="1">
      <formula>LEN(TRIM($L$25))=0</formula>
    </cfRule>
  </conditionalFormatting>
  <conditionalFormatting sqref="L26">
    <cfRule type="expression" dxfId="2595" priority="877" stopIfTrue="1">
      <formula>LEN(TRIM($L$26))=0</formula>
    </cfRule>
  </conditionalFormatting>
  <conditionalFormatting sqref="L27">
    <cfRule type="expression" dxfId="2594" priority="878" stopIfTrue="1">
      <formula>LEN(TRIM($L$27))=0</formula>
    </cfRule>
  </conditionalFormatting>
  <conditionalFormatting sqref="L28">
    <cfRule type="expression" dxfId="2593" priority="879" stopIfTrue="1">
      <formula>LEN(TRIM($L$28))=0</formula>
    </cfRule>
  </conditionalFormatting>
  <conditionalFormatting sqref="L29">
    <cfRule type="expression" dxfId="2592" priority="880" stopIfTrue="1">
      <formula>LEN(TRIM($L$29))=0</formula>
    </cfRule>
  </conditionalFormatting>
  <conditionalFormatting sqref="F33">
    <cfRule type="expression" dxfId="2591" priority="881" stopIfTrue="1">
      <formula>LEN(TRIM($F$33))=0</formula>
    </cfRule>
  </conditionalFormatting>
  <conditionalFormatting sqref="G33">
    <cfRule type="expression" dxfId="2590" priority="882" stopIfTrue="1">
      <formula>LEN(TRIM($G$33))=0</formula>
    </cfRule>
  </conditionalFormatting>
  <conditionalFormatting sqref="H33">
    <cfRule type="expression" dxfId="2589" priority="883" stopIfTrue="1">
      <formula>LEN(TRIM($H$33))=0</formula>
    </cfRule>
  </conditionalFormatting>
  <conditionalFormatting sqref="I33">
    <cfRule type="expression" dxfId="2588" priority="884" stopIfTrue="1">
      <formula>LEN(TRIM($I$33))=0</formula>
    </cfRule>
  </conditionalFormatting>
  <conditionalFormatting sqref="J33">
    <cfRule type="expression" dxfId="2587" priority="885" stopIfTrue="1">
      <formula>LEN(TRIM($J$33))=0</formula>
    </cfRule>
  </conditionalFormatting>
  <conditionalFormatting sqref="F34">
    <cfRule type="expression" dxfId="2586" priority="886" stopIfTrue="1">
      <formula>LEN(TRIM($F$34))=0</formula>
    </cfRule>
  </conditionalFormatting>
  <conditionalFormatting sqref="G34">
    <cfRule type="expression" dxfId="2585" priority="887" stopIfTrue="1">
      <formula>LEN(TRIM($G$34))=0</formula>
    </cfRule>
  </conditionalFormatting>
  <conditionalFormatting sqref="H34">
    <cfRule type="expression" dxfId="2584" priority="888" stopIfTrue="1">
      <formula>LEN(TRIM($H$34))=0</formula>
    </cfRule>
  </conditionalFormatting>
  <conditionalFormatting sqref="I34">
    <cfRule type="expression" dxfId="2583" priority="889" stopIfTrue="1">
      <formula>LEN(TRIM($I$34))=0</formula>
    </cfRule>
  </conditionalFormatting>
  <conditionalFormatting sqref="J34">
    <cfRule type="expression" dxfId="2582" priority="890" stopIfTrue="1">
      <formula>LEN(TRIM($J$34))=0</formula>
    </cfRule>
  </conditionalFormatting>
  <conditionalFormatting sqref="F35">
    <cfRule type="expression" dxfId="2581" priority="891" stopIfTrue="1">
      <formula>LEN(TRIM($F$35))=0</formula>
    </cfRule>
  </conditionalFormatting>
  <conditionalFormatting sqref="G35">
    <cfRule type="expression" dxfId="2580" priority="892" stopIfTrue="1">
      <formula>LEN(TRIM($G$35))=0</formula>
    </cfRule>
  </conditionalFormatting>
  <conditionalFormatting sqref="H35">
    <cfRule type="expression" dxfId="2579" priority="893" stopIfTrue="1">
      <formula>LEN(TRIM($H$35))=0</formula>
    </cfRule>
  </conditionalFormatting>
  <conditionalFormatting sqref="I35">
    <cfRule type="expression" dxfId="2578" priority="894" stopIfTrue="1">
      <formula>LEN(TRIM($I$35))=0</formula>
    </cfRule>
  </conditionalFormatting>
  <conditionalFormatting sqref="J35">
    <cfRule type="expression" dxfId="2577" priority="895" stopIfTrue="1">
      <formula>LEN(TRIM($J$35))=0</formula>
    </cfRule>
  </conditionalFormatting>
  <conditionalFormatting sqref="F36">
    <cfRule type="expression" dxfId="2576" priority="896" stopIfTrue="1">
      <formula>LEN(TRIM($F$36))=0</formula>
    </cfRule>
  </conditionalFormatting>
  <conditionalFormatting sqref="G36">
    <cfRule type="expression" dxfId="2575" priority="897" stopIfTrue="1">
      <formula>LEN(TRIM($G$36))=0</formula>
    </cfRule>
  </conditionalFormatting>
  <conditionalFormatting sqref="H36">
    <cfRule type="expression" dxfId="2574" priority="898" stopIfTrue="1">
      <formula>LEN(TRIM($H$36))=0</formula>
    </cfRule>
  </conditionalFormatting>
  <conditionalFormatting sqref="I36">
    <cfRule type="expression" dxfId="2573" priority="899" stopIfTrue="1">
      <formula>LEN(TRIM($I$36))=0</formula>
    </cfRule>
  </conditionalFormatting>
  <conditionalFormatting sqref="J36">
    <cfRule type="expression" dxfId="2572" priority="900" stopIfTrue="1">
      <formula>LEN(TRIM($J$36))=0</formula>
    </cfRule>
  </conditionalFormatting>
  <conditionalFormatting sqref="F37">
    <cfRule type="expression" dxfId="2571" priority="901" stopIfTrue="1">
      <formula>LEN(TRIM($F$37))=0</formula>
    </cfRule>
  </conditionalFormatting>
  <conditionalFormatting sqref="G37">
    <cfRule type="expression" dxfId="2570" priority="902" stopIfTrue="1">
      <formula>LEN(TRIM($G$37))=0</formula>
    </cfRule>
  </conditionalFormatting>
  <conditionalFormatting sqref="H37">
    <cfRule type="expression" dxfId="2569" priority="903" stopIfTrue="1">
      <formula>LEN(TRIM($H$37))=0</formula>
    </cfRule>
  </conditionalFormatting>
  <conditionalFormatting sqref="I37">
    <cfRule type="expression" dxfId="2568" priority="904" stopIfTrue="1">
      <formula>LEN(TRIM($I$37))=0</formula>
    </cfRule>
  </conditionalFormatting>
  <conditionalFormatting sqref="J37">
    <cfRule type="expression" dxfId="2567" priority="905" stopIfTrue="1">
      <formula>LEN(TRIM($J$37))=0</formula>
    </cfRule>
  </conditionalFormatting>
  <conditionalFormatting sqref="F38">
    <cfRule type="expression" dxfId="2566" priority="906" stopIfTrue="1">
      <formula>LEN(TRIM($F$38))=0</formula>
    </cfRule>
  </conditionalFormatting>
  <conditionalFormatting sqref="G38">
    <cfRule type="expression" dxfId="2565" priority="907" stopIfTrue="1">
      <formula>LEN(TRIM($G$38))=0</formula>
    </cfRule>
  </conditionalFormatting>
  <conditionalFormatting sqref="H38">
    <cfRule type="expression" dxfId="2564" priority="908" stopIfTrue="1">
      <formula>LEN(TRIM($H$38))=0</formula>
    </cfRule>
  </conditionalFormatting>
  <conditionalFormatting sqref="I38">
    <cfRule type="expression" dxfId="2563" priority="909" stopIfTrue="1">
      <formula>LEN(TRIM($I$38))=0</formula>
    </cfRule>
  </conditionalFormatting>
  <conditionalFormatting sqref="J38">
    <cfRule type="expression" dxfId="2562" priority="910" stopIfTrue="1">
      <formula>LEN(TRIM($J$38))=0</formula>
    </cfRule>
  </conditionalFormatting>
  <conditionalFormatting sqref="F39">
    <cfRule type="expression" dxfId="2561" priority="911" stopIfTrue="1">
      <formula>LEN(TRIM($F$39))=0</formula>
    </cfRule>
  </conditionalFormatting>
  <conditionalFormatting sqref="G39">
    <cfRule type="expression" dxfId="2560" priority="912" stopIfTrue="1">
      <formula>LEN(TRIM($G$39))=0</formula>
    </cfRule>
  </conditionalFormatting>
  <conditionalFormatting sqref="H39">
    <cfRule type="expression" dxfId="2559" priority="913" stopIfTrue="1">
      <formula>LEN(TRIM($H$39))=0</formula>
    </cfRule>
  </conditionalFormatting>
  <conditionalFormatting sqref="I39">
    <cfRule type="expression" dxfId="2558" priority="914" stopIfTrue="1">
      <formula>LEN(TRIM($I$39))=0</formula>
    </cfRule>
  </conditionalFormatting>
  <conditionalFormatting sqref="J39">
    <cfRule type="expression" dxfId="2557" priority="915" stopIfTrue="1">
      <formula>LEN(TRIM($J$39))=0</formula>
    </cfRule>
  </conditionalFormatting>
  <conditionalFormatting sqref="L33">
    <cfRule type="expression" dxfId="2556" priority="916" stopIfTrue="1">
      <formula>LEN(TRIM($L$33))=0</formula>
    </cfRule>
  </conditionalFormatting>
  <conditionalFormatting sqref="L34">
    <cfRule type="expression" dxfId="2555" priority="917" stopIfTrue="1">
      <formula>LEN(TRIM($L$34))=0</formula>
    </cfRule>
  </conditionalFormatting>
  <conditionalFormatting sqref="L35">
    <cfRule type="expression" dxfId="2554" priority="918" stopIfTrue="1">
      <formula>LEN(TRIM($L$35))=0</formula>
    </cfRule>
  </conditionalFormatting>
  <conditionalFormatting sqref="L36">
    <cfRule type="expression" dxfId="2553" priority="919" stopIfTrue="1">
      <formula>LEN(TRIM($L$36))=0</formula>
    </cfRule>
  </conditionalFormatting>
  <conditionalFormatting sqref="L37">
    <cfRule type="expression" dxfId="2552" priority="920" stopIfTrue="1">
      <formula>LEN(TRIM($L$37))=0</formula>
    </cfRule>
  </conditionalFormatting>
  <conditionalFormatting sqref="L38">
    <cfRule type="expression" dxfId="2551" priority="921" stopIfTrue="1">
      <formula>LEN(TRIM($L$38))=0</formula>
    </cfRule>
  </conditionalFormatting>
  <conditionalFormatting sqref="L39">
    <cfRule type="expression" dxfId="2550" priority="922" stopIfTrue="1">
      <formula>LEN(TRIM($L$39))=0</formula>
    </cfRule>
  </conditionalFormatting>
  <conditionalFormatting sqref="F44">
    <cfRule type="expression" dxfId="2549" priority="923" stopIfTrue="1">
      <formula>LEN(TRIM($F$44))=0</formula>
    </cfRule>
  </conditionalFormatting>
  <conditionalFormatting sqref="G44">
    <cfRule type="expression" dxfId="2548" priority="924" stopIfTrue="1">
      <formula>LEN(TRIM($G$44))=0</formula>
    </cfRule>
  </conditionalFormatting>
  <conditionalFormatting sqref="H44">
    <cfRule type="expression" dxfId="2547" priority="925" stopIfTrue="1">
      <formula>LEN(TRIM($H$44))=0</formula>
    </cfRule>
  </conditionalFormatting>
  <conditionalFormatting sqref="I44">
    <cfRule type="expression" dxfId="2546" priority="926" stopIfTrue="1">
      <formula>LEN(TRIM($I$44))=0</formula>
    </cfRule>
  </conditionalFormatting>
  <conditionalFormatting sqref="J44">
    <cfRule type="expression" dxfId="2545" priority="927" stopIfTrue="1">
      <formula>LEN(TRIM($J$44))=0</formula>
    </cfRule>
  </conditionalFormatting>
  <conditionalFormatting sqref="F45">
    <cfRule type="expression" dxfId="2544" priority="928" stopIfTrue="1">
      <formula>LEN(TRIM($F$45))=0</formula>
    </cfRule>
  </conditionalFormatting>
  <conditionalFormatting sqref="G45">
    <cfRule type="expression" dxfId="2543" priority="929" stopIfTrue="1">
      <formula>LEN(TRIM($G$45))=0</formula>
    </cfRule>
  </conditionalFormatting>
  <conditionalFormatting sqref="H45">
    <cfRule type="expression" dxfId="2542" priority="930" stopIfTrue="1">
      <formula>LEN(TRIM($H$45))=0</formula>
    </cfRule>
  </conditionalFormatting>
  <conditionalFormatting sqref="I45">
    <cfRule type="expression" dxfId="2541" priority="931" stopIfTrue="1">
      <formula>LEN(TRIM($I$45))=0</formula>
    </cfRule>
  </conditionalFormatting>
  <conditionalFormatting sqref="J45">
    <cfRule type="expression" dxfId="2540" priority="932" stopIfTrue="1">
      <formula>LEN(TRIM($J$45))=0</formula>
    </cfRule>
  </conditionalFormatting>
  <conditionalFormatting sqref="F46">
    <cfRule type="expression" dxfId="2539" priority="933" stopIfTrue="1">
      <formula>LEN(TRIM($F$46))=0</formula>
    </cfRule>
  </conditionalFormatting>
  <conditionalFormatting sqref="G46">
    <cfRule type="expression" dxfId="2538" priority="934" stopIfTrue="1">
      <formula>LEN(TRIM($G$46))=0</formula>
    </cfRule>
  </conditionalFormatting>
  <conditionalFormatting sqref="H46">
    <cfRule type="expression" dxfId="2537" priority="935" stopIfTrue="1">
      <formula>LEN(TRIM($H$46))=0</formula>
    </cfRule>
  </conditionalFormatting>
  <conditionalFormatting sqref="I46">
    <cfRule type="expression" dxfId="2536" priority="936" stopIfTrue="1">
      <formula>LEN(TRIM($I$46))=0</formula>
    </cfRule>
  </conditionalFormatting>
  <conditionalFormatting sqref="J46">
    <cfRule type="expression" dxfId="2535" priority="937" stopIfTrue="1">
      <formula>LEN(TRIM($J$46))=0</formula>
    </cfRule>
  </conditionalFormatting>
  <conditionalFormatting sqref="F47">
    <cfRule type="expression" dxfId="2534" priority="938" stopIfTrue="1">
      <formula>LEN(TRIM($F$47))=0</formula>
    </cfRule>
  </conditionalFormatting>
  <conditionalFormatting sqref="G47">
    <cfRule type="expression" dxfId="2533" priority="939" stopIfTrue="1">
      <formula>LEN(TRIM($G$47))=0</formula>
    </cfRule>
  </conditionalFormatting>
  <conditionalFormatting sqref="H47">
    <cfRule type="expression" dxfId="2532" priority="940" stopIfTrue="1">
      <formula>LEN(TRIM($H$47))=0</formula>
    </cfRule>
  </conditionalFormatting>
  <conditionalFormatting sqref="I47">
    <cfRule type="expression" dxfId="2531" priority="941" stopIfTrue="1">
      <formula>LEN(TRIM($I$47))=0</formula>
    </cfRule>
  </conditionalFormatting>
  <conditionalFormatting sqref="J47">
    <cfRule type="expression" dxfId="2530" priority="942" stopIfTrue="1">
      <formula>LEN(TRIM($J$47))=0</formula>
    </cfRule>
  </conditionalFormatting>
  <conditionalFormatting sqref="F48">
    <cfRule type="expression" dxfId="2529" priority="943" stopIfTrue="1">
      <formula>LEN(TRIM($F$48))=0</formula>
    </cfRule>
  </conditionalFormatting>
  <conditionalFormatting sqref="G48">
    <cfRule type="expression" dxfId="2528" priority="944" stopIfTrue="1">
      <formula>LEN(TRIM($G$48))=0</formula>
    </cfRule>
  </conditionalFormatting>
  <conditionalFormatting sqref="H48">
    <cfRule type="expression" dxfId="2527" priority="945" stopIfTrue="1">
      <formula>LEN(TRIM($H$48))=0</formula>
    </cfRule>
  </conditionalFormatting>
  <conditionalFormatting sqref="I48">
    <cfRule type="expression" dxfId="2526" priority="946" stopIfTrue="1">
      <formula>LEN(TRIM($I$48))=0</formula>
    </cfRule>
  </conditionalFormatting>
  <conditionalFormatting sqref="J48">
    <cfRule type="expression" dxfId="2525" priority="947" stopIfTrue="1">
      <formula>LEN(TRIM($J$48))=0</formula>
    </cfRule>
  </conditionalFormatting>
  <conditionalFormatting sqref="F49">
    <cfRule type="expression" dxfId="2524" priority="948" stopIfTrue="1">
      <formula>LEN(TRIM($F$49))=0</formula>
    </cfRule>
  </conditionalFormatting>
  <conditionalFormatting sqref="G49">
    <cfRule type="expression" dxfId="2523" priority="949" stopIfTrue="1">
      <formula>LEN(TRIM($G$49))=0</formula>
    </cfRule>
  </conditionalFormatting>
  <conditionalFormatting sqref="H49">
    <cfRule type="expression" dxfId="2522" priority="950" stopIfTrue="1">
      <formula>LEN(TRIM($H$49))=0</formula>
    </cfRule>
  </conditionalFormatting>
  <conditionalFormatting sqref="I49">
    <cfRule type="expression" dxfId="2521" priority="951" stopIfTrue="1">
      <formula>LEN(TRIM($I$49))=0</formula>
    </cfRule>
  </conditionalFormatting>
  <conditionalFormatting sqref="J49">
    <cfRule type="expression" dxfId="2520" priority="952" stopIfTrue="1">
      <formula>LEN(TRIM($J$49))=0</formula>
    </cfRule>
  </conditionalFormatting>
  <conditionalFormatting sqref="F50">
    <cfRule type="expression" dxfId="2519" priority="953" stopIfTrue="1">
      <formula>LEN(TRIM($F$50))=0</formula>
    </cfRule>
  </conditionalFormatting>
  <conditionalFormatting sqref="G50">
    <cfRule type="expression" dxfId="2518" priority="954" stopIfTrue="1">
      <formula>LEN(TRIM($G$50))=0</formula>
    </cfRule>
  </conditionalFormatting>
  <conditionalFormatting sqref="H50">
    <cfRule type="expression" dxfId="2517" priority="955" stopIfTrue="1">
      <formula>LEN(TRIM($H$50))=0</formula>
    </cfRule>
  </conditionalFormatting>
  <conditionalFormatting sqref="I50">
    <cfRule type="expression" dxfId="2516" priority="956" stopIfTrue="1">
      <formula>LEN(TRIM($I$50))=0</formula>
    </cfRule>
  </conditionalFormatting>
  <conditionalFormatting sqref="J50">
    <cfRule type="expression" dxfId="2515" priority="957" stopIfTrue="1">
      <formula>LEN(TRIM($J$50))=0</formula>
    </cfRule>
  </conditionalFormatting>
  <conditionalFormatting sqref="L44">
    <cfRule type="expression" dxfId="2514" priority="958" stopIfTrue="1">
      <formula>LEN(TRIM($L$44))=0</formula>
    </cfRule>
  </conditionalFormatting>
  <conditionalFormatting sqref="L45">
    <cfRule type="expression" dxfId="2513" priority="959" stopIfTrue="1">
      <formula>LEN(TRIM($L$45))=0</formula>
    </cfRule>
  </conditionalFormatting>
  <conditionalFormatting sqref="L46">
    <cfRule type="expression" dxfId="2512" priority="960" stopIfTrue="1">
      <formula>LEN(TRIM($L$46))=0</formula>
    </cfRule>
  </conditionalFormatting>
  <conditionalFormatting sqref="L47">
    <cfRule type="expression" dxfId="2511" priority="961" stopIfTrue="1">
      <formula>LEN(TRIM($L$47))=0</formula>
    </cfRule>
  </conditionalFormatting>
  <conditionalFormatting sqref="L48">
    <cfRule type="expression" dxfId="2510" priority="962" stopIfTrue="1">
      <formula>LEN(TRIM($L$48))=0</formula>
    </cfRule>
  </conditionalFormatting>
  <conditionalFormatting sqref="L49">
    <cfRule type="expression" dxfId="2509" priority="963" stopIfTrue="1">
      <formula>LEN(TRIM($L$49))=0</formula>
    </cfRule>
  </conditionalFormatting>
  <conditionalFormatting sqref="L50">
    <cfRule type="expression" dxfId="2508" priority="964" stopIfTrue="1">
      <formula>LEN(TRIM($L$50))=0</formula>
    </cfRule>
  </conditionalFormatting>
  <conditionalFormatting sqref="F54">
    <cfRule type="expression" dxfId="2507" priority="965" stopIfTrue="1">
      <formula>LEN(TRIM($F$54))=0</formula>
    </cfRule>
  </conditionalFormatting>
  <conditionalFormatting sqref="G54">
    <cfRule type="expression" dxfId="2506" priority="966" stopIfTrue="1">
      <formula>LEN(TRIM($G$54))=0</formula>
    </cfRule>
  </conditionalFormatting>
  <conditionalFormatting sqref="H54">
    <cfRule type="expression" dxfId="2505" priority="967" stopIfTrue="1">
      <formula>LEN(TRIM($H$54))=0</formula>
    </cfRule>
  </conditionalFormatting>
  <conditionalFormatting sqref="I54">
    <cfRule type="expression" dxfId="2504" priority="968" stopIfTrue="1">
      <formula>LEN(TRIM($I$54))=0</formula>
    </cfRule>
  </conditionalFormatting>
  <conditionalFormatting sqref="J54">
    <cfRule type="expression" dxfId="2503" priority="969" stopIfTrue="1">
      <formula>LEN(TRIM($J$54))=0</formula>
    </cfRule>
  </conditionalFormatting>
  <conditionalFormatting sqref="F55">
    <cfRule type="expression" dxfId="2502" priority="970" stopIfTrue="1">
      <formula>LEN(TRIM($F$55))=0</formula>
    </cfRule>
  </conditionalFormatting>
  <conditionalFormatting sqref="G55">
    <cfRule type="expression" dxfId="2501" priority="971" stopIfTrue="1">
      <formula>LEN(TRIM($G$55))=0</formula>
    </cfRule>
  </conditionalFormatting>
  <conditionalFormatting sqref="H55">
    <cfRule type="expression" dxfId="2500" priority="972" stopIfTrue="1">
      <formula>LEN(TRIM($H$55))=0</formula>
    </cfRule>
  </conditionalFormatting>
  <conditionalFormatting sqref="I55">
    <cfRule type="expression" dxfId="2499" priority="973" stopIfTrue="1">
      <formula>LEN(TRIM($I$55))=0</formula>
    </cfRule>
  </conditionalFormatting>
  <conditionalFormatting sqref="J55">
    <cfRule type="expression" dxfId="2498" priority="974" stopIfTrue="1">
      <formula>LEN(TRIM($J$55))=0</formula>
    </cfRule>
  </conditionalFormatting>
  <conditionalFormatting sqref="F56">
    <cfRule type="expression" dxfId="2497" priority="975" stopIfTrue="1">
      <formula>LEN(TRIM($F$56))=0</formula>
    </cfRule>
  </conditionalFormatting>
  <conditionalFormatting sqref="G56">
    <cfRule type="expression" dxfId="2496" priority="976" stopIfTrue="1">
      <formula>LEN(TRIM($G$56))=0</formula>
    </cfRule>
  </conditionalFormatting>
  <conditionalFormatting sqref="H56">
    <cfRule type="expression" dxfId="2495" priority="977" stopIfTrue="1">
      <formula>LEN(TRIM($H$56))=0</formula>
    </cfRule>
  </conditionalFormatting>
  <conditionalFormatting sqref="I56">
    <cfRule type="expression" dxfId="2494" priority="978" stopIfTrue="1">
      <formula>LEN(TRIM($I$56))=0</formula>
    </cfRule>
  </conditionalFormatting>
  <conditionalFormatting sqref="J56">
    <cfRule type="expression" dxfId="2493" priority="979" stopIfTrue="1">
      <formula>LEN(TRIM($J$56))=0</formula>
    </cfRule>
  </conditionalFormatting>
  <conditionalFormatting sqref="F57">
    <cfRule type="expression" dxfId="2492" priority="980" stopIfTrue="1">
      <formula>LEN(TRIM($F$57))=0</formula>
    </cfRule>
  </conditionalFormatting>
  <conditionalFormatting sqref="G57">
    <cfRule type="expression" dxfId="2491" priority="981" stopIfTrue="1">
      <formula>LEN(TRIM($G$57))=0</formula>
    </cfRule>
  </conditionalFormatting>
  <conditionalFormatting sqref="H57">
    <cfRule type="expression" dxfId="2490" priority="982" stopIfTrue="1">
      <formula>LEN(TRIM($H$57))=0</formula>
    </cfRule>
  </conditionalFormatting>
  <conditionalFormatting sqref="I57">
    <cfRule type="expression" dxfId="2489" priority="983" stopIfTrue="1">
      <formula>LEN(TRIM($I$57))=0</formula>
    </cfRule>
  </conditionalFormatting>
  <conditionalFormatting sqref="J57">
    <cfRule type="expression" dxfId="2488" priority="984" stopIfTrue="1">
      <formula>LEN(TRIM($J$57))=0</formula>
    </cfRule>
  </conditionalFormatting>
  <conditionalFormatting sqref="F58">
    <cfRule type="expression" dxfId="2487" priority="985" stopIfTrue="1">
      <formula>LEN(TRIM($F$58))=0</formula>
    </cfRule>
  </conditionalFormatting>
  <conditionalFormatting sqref="G58">
    <cfRule type="expression" dxfId="2486" priority="986" stopIfTrue="1">
      <formula>LEN(TRIM($G$58))=0</formula>
    </cfRule>
  </conditionalFormatting>
  <conditionalFormatting sqref="H58">
    <cfRule type="expression" dxfId="2485" priority="987" stopIfTrue="1">
      <formula>LEN(TRIM($H$58))=0</formula>
    </cfRule>
  </conditionalFormatting>
  <conditionalFormatting sqref="I58">
    <cfRule type="expression" dxfId="2484" priority="988" stopIfTrue="1">
      <formula>LEN(TRIM($I$58))=0</formula>
    </cfRule>
  </conditionalFormatting>
  <conditionalFormatting sqref="J58">
    <cfRule type="expression" dxfId="2483" priority="989" stopIfTrue="1">
      <formula>LEN(TRIM($J$58))=0</formula>
    </cfRule>
  </conditionalFormatting>
  <conditionalFormatting sqref="F59">
    <cfRule type="expression" dxfId="2482" priority="990" stopIfTrue="1">
      <formula>LEN(TRIM($F$59))=0</formula>
    </cfRule>
  </conditionalFormatting>
  <conditionalFormatting sqref="G59">
    <cfRule type="expression" dxfId="2481" priority="991" stopIfTrue="1">
      <formula>LEN(TRIM($G$59))=0</formula>
    </cfRule>
  </conditionalFormatting>
  <conditionalFormatting sqref="H59">
    <cfRule type="expression" dxfId="2480" priority="992" stopIfTrue="1">
      <formula>LEN(TRIM($H$59))=0</formula>
    </cfRule>
  </conditionalFormatting>
  <conditionalFormatting sqref="I59">
    <cfRule type="expression" dxfId="2479" priority="993" stopIfTrue="1">
      <formula>LEN(TRIM($I$59))=0</formula>
    </cfRule>
  </conditionalFormatting>
  <conditionalFormatting sqref="J59">
    <cfRule type="expression" dxfId="2478" priority="994" stopIfTrue="1">
      <formula>LEN(TRIM($J$59))=0</formula>
    </cfRule>
  </conditionalFormatting>
  <conditionalFormatting sqref="F60">
    <cfRule type="expression" dxfId="2477" priority="995" stopIfTrue="1">
      <formula>LEN(TRIM($F$60))=0</formula>
    </cfRule>
  </conditionalFormatting>
  <conditionalFormatting sqref="G60">
    <cfRule type="expression" dxfId="2476" priority="996" stopIfTrue="1">
      <formula>LEN(TRIM($G$60))=0</formula>
    </cfRule>
  </conditionalFormatting>
  <conditionalFormatting sqref="H60">
    <cfRule type="expression" dxfId="2475" priority="997" stopIfTrue="1">
      <formula>LEN(TRIM($H$60))=0</formula>
    </cfRule>
  </conditionalFormatting>
  <conditionalFormatting sqref="I60">
    <cfRule type="expression" dxfId="2474" priority="998" stopIfTrue="1">
      <formula>LEN(TRIM($I$60))=0</formula>
    </cfRule>
  </conditionalFormatting>
  <conditionalFormatting sqref="J60">
    <cfRule type="expression" dxfId="2473" priority="999" stopIfTrue="1">
      <formula>LEN(TRIM($J$60))=0</formula>
    </cfRule>
  </conditionalFormatting>
  <conditionalFormatting sqref="L54">
    <cfRule type="expression" dxfId="2472" priority="1000" stopIfTrue="1">
      <formula>LEN(TRIM($L$54))=0</formula>
    </cfRule>
  </conditionalFormatting>
  <conditionalFormatting sqref="L55">
    <cfRule type="expression" dxfId="2471" priority="1001" stopIfTrue="1">
      <formula>LEN(TRIM($L$55))=0</formula>
    </cfRule>
  </conditionalFormatting>
  <conditionalFormatting sqref="L56">
    <cfRule type="expression" dxfId="2470" priority="1002" stopIfTrue="1">
      <formula>LEN(TRIM($L$56))=0</formula>
    </cfRule>
  </conditionalFormatting>
  <conditionalFormatting sqref="L57">
    <cfRule type="expression" dxfId="2469" priority="1003" stopIfTrue="1">
      <formula>LEN(TRIM($L$57))=0</formula>
    </cfRule>
  </conditionalFormatting>
  <conditionalFormatting sqref="L58">
    <cfRule type="expression" dxfId="2468" priority="1004" stopIfTrue="1">
      <formula>LEN(TRIM($L$58))=0</formula>
    </cfRule>
  </conditionalFormatting>
  <conditionalFormatting sqref="L59">
    <cfRule type="expression" dxfId="2467" priority="1005" stopIfTrue="1">
      <formula>LEN(TRIM($L$59))=0</formula>
    </cfRule>
  </conditionalFormatting>
  <conditionalFormatting sqref="L60">
    <cfRule type="expression" dxfId="2466" priority="1006" stopIfTrue="1">
      <formula>LEN(TRIM($L$60))=0</formula>
    </cfRule>
  </conditionalFormatting>
  <conditionalFormatting sqref="F64">
    <cfRule type="expression" dxfId="2465" priority="1007" stopIfTrue="1">
      <formula>LEN(TRIM($F$64))=0</formula>
    </cfRule>
  </conditionalFormatting>
  <conditionalFormatting sqref="G64">
    <cfRule type="expression" dxfId="2464" priority="1008" stopIfTrue="1">
      <formula>LEN(TRIM($G$64))=0</formula>
    </cfRule>
  </conditionalFormatting>
  <conditionalFormatting sqref="H64">
    <cfRule type="expression" dxfId="2463" priority="1009" stopIfTrue="1">
      <formula>LEN(TRIM($H$64))=0</formula>
    </cfRule>
  </conditionalFormatting>
  <conditionalFormatting sqref="I64">
    <cfRule type="expression" dxfId="2462" priority="1010" stopIfTrue="1">
      <formula>LEN(TRIM($I$64))=0</formula>
    </cfRule>
  </conditionalFormatting>
  <conditionalFormatting sqref="J64">
    <cfRule type="expression" dxfId="2461" priority="1011" stopIfTrue="1">
      <formula>LEN(TRIM($J$64))=0</formula>
    </cfRule>
  </conditionalFormatting>
  <conditionalFormatting sqref="F65">
    <cfRule type="expression" dxfId="2460" priority="1012" stopIfTrue="1">
      <formula>LEN(TRIM($F$65))=0</formula>
    </cfRule>
  </conditionalFormatting>
  <conditionalFormatting sqref="G65">
    <cfRule type="expression" dxfId="2459" priority="1013" stopIfTrue="1">
      <formula>LEN(TRIM($G$65))=0</formula>
    </cfRule>
  </conditionalFormatting>
  <conditionalFormatting sqref="H65">
    <cfRule type="expression" dxfId="2458" priority="1014" stopIfTrue="1">
      <formula>LEN(TRIM($H$65))=0</formula>
    </cfRule>
  </conditionalFormatting>
  <conditionalFormatting sqref="I65">
    <cfRule type="expression" dxfId="2457" priority="1015" stopIfTrue="1">
      <formula>LEN(TRIM($I$65))=0</formula>
    </cfRule>
  </conditionalFormatting>
  <conditionalFormatting sqref="J65">
    <cfRule type="expression" dxfId="2456" priority="1016" stopIfTrue="1">
      <formula>LEN(TRIM($J$65))=0</formula>
    </cfRule>
  </conditionalFormatting>
  <conditionalFormatting sqref="F66">
    <cfRule type="expression" dxfId="2455" priority="1017" stopIfTrue="1">
      <formula>LEN(TRIM($F$66))=0</formula>
    </cfRule>
  </conditionalFormatting>
  <conditionalFormatting sqref="G66">
    <cfRule type="expression" dxfId="2454" priority="1018" stopIfTrue="1">
      <formula>LEN(TRIM($G$66))=0</formula>
    </cfRule>
  </conditionalFormatting>
  <conditionalFormatting sqref="H66">
    <cfRule type="expression" dxfId="2453" priority="1019" stopIfTrue="1">
      <formula>LEN(TRIM($H$66))=0</formula>
    </cfRule>
  </conditionalFormatting>
  <conditionalFormatting sqref="I66">
    <cfRule type="expression" dxfId="2452" priority="1020" stopIfTrue="1">
      <formula>LEN(TRIM($I$66))=0</formula>
    </cfRule>
  </conditionalFormatting>
  <conditionalFormatting sqref="J66">
    <cfRule type="expression" dxfId="2451" priority="1021" stopIfTrue="1">
      <formula>LEN(TRIM($J$66))=0</formula>
    </cfRule>
  </conditionalFormatting>
  <conditionalFormatting sqref="F67">
    <cfRule type="expression" dxfId="2450" priority="1022" stopIfTrue="1">
      <formula>LEN(TRIM($F$67))=0</formula>
    </cfRule>
  </conditionalFormatting>
  <conditionalFormatting sqref="G67">
    <cfRule type="expression" dxfId="2449" priority="1023" stopIfTrue="1">
      <formula>LEN(TRIM($G$67))=0</formula>
    </cfRule>
  </conditionalFormatting>
  <conditionalFormatting sqref="H67">
    <cfRule type="expression" dxfId="2448" priority="1024" stopIfTrue="1">
      <formula>LEN(TRIM($H$67))=0</formula>
    </cfRule>
  </conditionalFormatting>
  <conditionalFormatting sqref="I67">
    <cfRule type="expression" dxfId="2447" priority="1025" stopIfTrue="1">
      <formula>LEN(TRIM($I$67))=0</formula>
    </cfRule>
  </conditionalFormatting>
  <conditionalFormatting sqref="J67">
    <cfRule type="expression" dxfId="2446" priority="1026" stopIfTrue="1">
      <formula>LEN(TRIM($J$67))=0</formula>
    </cfRule>
  </conditionalFormatting>
  <conditionalFormatting sqref="F68">
    <cfRule type="expression" dxfId="2445" priority="1027" stopIfTrue="1">
      <formula>LEN(TRIM($F$68))=0</formula>
    </cfRule>
  </conditionalFormatting>
  <conditionalFormatting sqref="G68">
    <cfRule type="expression" dxfId="2444" priority="1028" stopIfTrue="1">
      <formula>LEN(TRIM($G$68))=0</formula>
    </cfRule>
  </conditionalFormatting>
  <conditionalFormatting sqref="H68">
    <cfRule type="expression" dxfId="2443" priority="1029" stopIfTrue="1">
      <formula>LEN(TRIM($H$68))=0</formula>
    </cfRule>
  </conditionalFormatting>
  <conditionalFormatting sqref="I68">
    <cfRule type="expression" dxfId="2442" priority="1030" stopIfTrue="1">
      <formula>LEN(TRIM($I$68))=0</formula>
    </cfRule>
  </conditionalFormatting>
  <conditionalFormatting sqref="J68">
    <cfRule type="expression" dxfId="2441" priority="1031" stopIfTrue="1">
      <formula>LEN(TRIM($J$68))=0</formula>
    </cfRule>
  </conditionalFormatting>
  <conditionalFormatting sqref="F69">
    <cfRule type="expression" dxfId="2440" priority="1032" stopIfTrue="1">
      <formula>LEN(TRIM($F$69))=0</formula>
    </cfRule>
  </conditionalFormatting>
  <conditionalFormatting sqref="G69">
    <cfRule type="expression" dxfId="2439" priority="1033" stopIfTrue="1">
      <formula>LEN(TRIM($G$69))=0</formula>
    </cfRule>
  </conditionalFormatting>
  <conditionalFormatting sqref="H69">
    <cfRule type="expression" dxfId="2438" priority="1034" stopIfTrue="1">
      <formula>LEN(TRIM($H$69))=0</formula>
    </cfRule>
  </conditionalFormatting>
  <conditionalFormatting sqref="I69">
    <cfRule type="expression" dxfId="2437" priority="1035" stopIfTrue="1">
      <formula>LEN(TRIM($I$69))=0</formula>
    </cfRule>
  </conditionalFormatting>
  <conditionalFormatting sqref="J69">
    <cfRule type="expression" dxfId="2436" priority="1036" stopIfTrue="1">
      <formula>LEN(TRIM($J$69))=0</formula>
    </cfRule>
  </conditionalFormatting>
  <conditionalFormatting sqref="F70">
    <cfRule type="expression" dxfId="2435" priority="1037" stopIfTrue="1">
      <formula>LEN(TRIM($F$70))=0</formula>
    </cfRule>
  </conditionalFormatting>
  <conditionalFormatting sqref="G70">
    <cfRule type="expression" dxfId="2434" priority="1038" stopIfTrue="1">
      <formula>LEN(TRIM($G$70))=0</formula>
    </cfRule>
  </conditionalFormatting>
  <conditionalFormatting sqref="H70">
    <cfRule type="expression" dxfId="2433" priority="1039" stopIfTrue="1">
      <formula>LEN(TRIM($H$70))=0</formula>
    </cfRule>
  </conditionalFormatting>
  <conditionalFormatting sqref="I70">
    <cfRule type="expression" dxfId="2432" priority="1040" stopIfTrue="1">
      <formula>LEN(TRIM($I$70))=0</formula>
    </cfRule>
  </conditionalFormatting>
  <conditionalFormatting sqref="J70">
    <cfRule type="expression" dxfId="2431" priority="1041" stopIfTrue="1">
      <formula>LEN(TRIM($J$70))=0</formula>
    </cfRule>
  </conditionalFormatting>
  <conditionalFormatting sqref="L64">
    <cfRule type="expression" dxfId="2430" priority="1042" stopIfTrue="1">
      <formula>LEN(TRIM($L$64))=0</formula>
    </cfRule>
  </conditionalFormatting>
  <conditionalFormatting sqref="L65">
    <cfRule type="expression" dxfId="2429" priority="1043" stopIfTrue="1">
      <formula>LEN(TRIM($L$65))=0</formula>
    </cfRule>
  </conditionalFormatting>
  <conditionalFormatting sqref="L66">
    <cfRule type="expression" dxfId="2428" priority="1044" stopIfTrue="1">
      <formula>LEN(TRIM($L$66))=0</formula>
    </cfRule>
  </conditionalFormatting>
  <conditionalFormatting sqref="L67">
    <cfRule type="expression" dxfId="2427" priority="1045" stopIfTrue="1">
      <formula>LEN(TRIM($L$67))=0</formula>
    </cfRule>
  </conditionalFormatting>
  <conditionalFormatting sqref="L68">
    <cfRule type="expression" dxfId="2426" priority="1046" stopIfTrue="1">
      <formula>LEN(TRIM($L$68))=0</formula>
    </cfRule>
  </conditionalFormatting>
  <conditionalFormatting sqref="L69">
    <cfRule type="expression" dxfId="2425" priority="1047" stopIfTrue="1">
      <formula>LEN(TRIM($L$69))=0</formula>
    </cfRule>
  </conditionalFormatting>
  <conditionalFormatting sqref="L70">
    <cfRule type="expression" dxfId="2424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252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18"/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18"/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18"/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18"/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18"/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18"/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18"/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18"/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18"/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18"/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18"/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55000000000000004">
      <c r="D133" s="1" t="s">
        <v>416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55000000000000004">
      <c r="D134" s="1" t="s">
        <v>417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55000000000000004">
      <c r="D135" s="1" t="s">
        <v>223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55000000000000004">
      <c r="D136" s="1" t="s">
        <v>224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55000000000000004">
      <c r="D137" s="1" t="s">
        <v>225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55000000000000004">
      <c r="D138" s="1" t="s">
        <v>226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55000000000000004">
      <c r="D142" s="1" t="s">
        <v>416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55000000000000004">
      <c r="D143" s="1" t="s">
        <v>417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55000000000000004">
      <c r="D144" s="1" t="s">
        <v>223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55000000000000004">
      <c r="D145" s="1" t="s">
        <v>224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55000000000000004">
      <c r="D146" s="1" t="s">
        <v>225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55000000000000004">
      <c r="D147" s="1" t="s">
        <v>226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55000000000000004">
      <c r="D151" s="1" t="s">
        <v>416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55000000000000004">
      <c r="D152" s="1" t="s">
        <v>417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55000000000000004">
      <c r="D153" s="1" t="s">
        <v>223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55000000000000004">
      <c r="D154" s="1" t="s">
        <v>224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55000000000000004">
      <c r="D155" s="1" t="s">
        <v>225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55000000000000004">
      <c r="D156" s="1" t="s">
        <v>226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5J0Dvk7W4552AAp/30yHRaikiyYf+dKcDWx1H72xbdc=" saltValue="PFhUYJklD21iOr5dUJByf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423" priority="797" stopIfTrue="1">
      <formula>LEN(TRIM($F$13))=0</formula>
    </cfRule>
  </conditionalFormatting>
  <conditionalFormatting sqref="G13">
    <cfRule type="expression" dxfId="2422" priority="798" stopIfTrue="1">
      <formula>LEN(TRIM($G$13))=0</formula>
    </cfRule>
  </conditionalFormatting>
  <conditionalFormatting sqref="H13">
    <cfRule type="expression" dxfId="2421" priority="799" stopIfTrue="1">
      <formula>LEN(TRIM($H$13))=0</formula>
    </cfRule>
  </conditionalFormatting>
  <conditionalFormatting sqref="I13">
    <cfRule type="expression" dxfId="2420" priority="800" stopIfTrue="1">
      <formula>LEN(TRIM($I$13))=0</formula>
    </cfRule>
  </conditionalFormatting>
  <conditionalFormatting sqref="J13">
    <cfRule type="expression" dxfId="2419" priority="801" stopIfTrue="1">
      <formula>LEN(TRIM($J$13))=0</formula>
    </cfRule>
  </conditionalFormatting>
  <conditionalFormatting sqref="F14">
    <cfRule type="expression" dxfId="2418" priority="802" stopIfTrue="1">
      <formula>LEN(TRIM($F$14))=0</formula>
    </cfRule>
  </conditionalFormatting>
  <conditionalFormatting sqref="G14">
    <cfRule type="expression" dxfId="2417" priority="803" stopIfTrue="1">
      <formula>LEN(TRIM($G$14))=0</formula>
    </cfRule>
  </conditionalFormatting>
  <conditionalFormatting sqref="H14">
    <cfRule type="expression" dxfId="2416" priority="804" stopIfTrue="1">
      <formula>LEN(TRIM($H$14))=0</formula>
    </cfRule>
  </conditionalFormatting>
  <conditionalFormatting sqref="I14">
    <cfRule type="expression" dxfId="2415" priority="805" stopIfTrue="1">
      <formula>LEN(TRIM($I$14))=0</formula>
    </cfRule>
  </conditionalFormatting>
  <conditionalFormatting sqref="J14">
    <cfRule type="expression" dxfId="2414" priority="806" stopIfTrue="1">
      <formula>LEN(TRIM($J$14))=0</formula>
    </cfRule>
  </conditionalFormatting>
  <conditionalFormatting sqref="F15">
    <cfRule type="expression" dxfId="2413" priority="807" stopIfTrue="1">
      <formula>LEN(TRIM($F$15))=0</formula>
    </cfRule>
  </conditionalFormatting>
  <conditionalFormatting sqref="G15">
    <cfRule type="expression" dxfId="2412" priority="808" stopIfTrue="1">
      <formula>LEN(TRIM($G$15))=0</formula>
    </cfRule>
  </conditionalFormatting>
  <conditionalFormatting sqref="H15">
    <cfRule type="expression" dxfId="2411" priority="809" stopIfTrue="1">
      <formula>LEN(TRIM($H$15))=0</formula>
    </cfRule>
  </conditionalFormatting>
  <conditionalFormatting sqref="I15">
    <cfRule type="expression" dxfId="2410" priority="810" stopIfTrue="1">
      <formula>LEN(TRIM($I$15))=0</formula>
    </cfRule>
  </conditionalFormatting>
  <conditionalFormatting sqref="J15">
    <cfRule type="expression" dxfId="2409" priority="811" stopIfTrue="1">
      <formula>LEN(TRIM($J$15))=0</formula>
    </cfRule>
  </conditionalFormatting>
  <conditionalFormatting sqref="F16">
    <cfRule type="expression" dxfId="2408" priority="812" stopIfTrue="1">
      <formula>LEN(TRIM($F$16))=0</formula>
    </cfRule>
  </conditionalFormatting>
  <conditionalFormatting sqref="G16">
    <cfRule type="expression" dxfId="2407" priority="813" stopIfTrue="1">
      <formula>LEN(TRIM($G$16))=0</formula>
    </cfRule>
  </conditionalFormatting>
  <conditionalFormatting sqref="H16">
    <cfRule type="expression" dxfId="2406" priority="814" stopIfTrue="1">
      <formula>LEN(TRIM($H$16))=0</formula>
    </cfRule>
  </conditionalFormatting>
  <conditionalFormatting sqref="I16">
    <cfRule type="expression" dxfId="2405" priority="815" stopIfTrue="1">
      <formula>LEN(TRIM($I$16))=0</formula>
    </cfRule>
  </conditionalFormatting>
  <conditionalFormatting sqref="J16">
    <cfRule type="expression" dxfId="2404" priority="816" stopIfTrue="1">
      <formula>LEN(TRIM($J$16))=0</formula>
    </cfRule>
  </conditionalFormatting>
  <conditionalFormatting sqref="F17">
    <cfRule type="expression" dxfId="2403" priority="817" stopIfTrue="1">
      <formula>LEN(TRIM($F$17))=0</formula>
    </cfRule>
  </conditionalFormatting>
  <conditionalFormatting sqref="G17">
    <cfRule type="expression" dxfId="2402" priority="818" stopIfTrue="1">
      <formula>LEN(TRIM($G$17))=0</formula>
    </cfRule>
  </conditionalFormatting>
  <conditionalFormatting sqref="H17">
    <cfRule type="expression" dxfId="2401" priority="819" stopIfTrue="1">
      <formula>LEN(TRIM($H$17))=0</formula>
    </cfRule>
  </conditionalFormatting>
  <conditionalFormatting sqref="I17">
    <cfRule type="expression" dxfId="2400" priority="820" stopIfTrue="1">
      <formula>LEN(TRIM($I$17))=0</formula>
    </cfRule>
  </conditionalFormatting>
  <conditionalFormatting sqref="J17">
    <cfRule type="expression" dxfId="2399" priority="821" stopIfTrue="1">
      <formula>LEN(TRIM($J$17))=0</formula>
    </cfRule>
  </conditionalFormatting>
  <conditionalFormatting sqref="F18">
    <cfRule type="expression" dxfId="2398" priority="822" stopIfTrue="1">
      <formula>LEN(TRIM($F$18))=0</formula>
    </cfRule>
  </conditionalFormatting>
  <conditionalFormatting sqref="G18">
    <cfRule type="expression" dxfId="2397" priority="823" stopIfTrue="1">
      <formula>LEN(TRIM($G$18))=0</formula>
    </cfRule>
  </conditionalFormatting>
  <conditionalFormatting sqref="H18">
    <cfRule type="expression" dxfId="2396" priority="824" stopIfTrue="1">
      <formula>LEN(TRIM($H$18))=0</formula>
    </cfRule>
  </conditionalFormatting>
  <conditionalFormatting sqref="I18">
    <cfRule type="expression" dxfId="2395" priority="825" stopIfTrue="1">
      <formula>LEN(TRIM($I$18))=0</formula>
    </cfRule>
  </conditionalFormatting>
  <conditionalFormatting sqref="J18">
    <cfRule type="expression" dxfId="2394" priority="826" stopIfTrue="1">
      <formula>LEN(TRIM($J$18))=0</formula>
    </cfRule>
  </conditionalFormatting>
  <conditionalFormatting sqref="F19">
    <cfRule type="expression" dxfId="2393" priority="827" stopIfTrue="1">
      <formula>LEN(TRIM($F$19))=0</formula>
    </cfRule>
  </conditionalFormatting>
  <conditionalFormatting sqref="G19">
    <cfRule type="expression" dxfId="2392" priority="828" stopIfTrue="1">
      <formula>LEN(TRIM($G$19))=0</formula>
    </cfRule>
  </conditionalFormatting>
  <conditionalFormatting sqref="H19">
    <cfRule type="expression" dxfId="2391" priority="829" stopIfTrue="1">
      <formula>LEN(TRIM($H$19))=0</formula>
    </cfRule>
  </conditionalFormatting>
  <conditionalFormatting sqref="I19">
    <cfRule type="expression" dxfId="2390" priority="830" stopIfTrue="1">
      <formula>LEN(TRIM($I$19))=0</formula>
    </cfRule>
  </conditionalFormatting>
  <conditionalFormatting sqref="J19">
    <cfRule type="expression" dxfId="2389" priority="831" stopIfTrue="1">
      <formula>LEN(TRIM($J$19))=0</formula>
    </cfRule>
  </conditionalFormatting>
  <conditionalFormatting sqref="L13">
    <cfRule type="expression" dxfId="2388" priority="832" stopIfTrue="1">
      <formula>LEN(TRIM($L$13))=0</formula>
    </cfRule>
  </conditionalFormatting>
  <conditionalFormatting sqref="L14">
    <cfRule type="expression" dxfId="2387" priority="833" stopIfTrue="1">
      <formula>LEN(TRIM($L$14))=0</formula>
    </cfRule>
  </conditionalFormatting>
  <conditionalFormatting sqref="L15">
    <cfRule type="expression" dxfId="2386" priority="834" stopIfTrue="1">
      <formula>LEN(TRIM($L$15))=0</formula>
    </cfRule>
  </conditionalFormatting>
  <conditionalFormatting sqref="L16">
    <cfRule type="expression" dxfId="2385" priority="835" stopIfTrue="1">
      <formula>LEN(TRIM($L$16))=0</formula>
    </cfRule>
  </conditionalFormatting>
  <conditionalFormatting sqref="L17">
    <cfRule type="expression" dxfId="2384" priority="836" stopIfTrue="1">
      <formula>LEN(TRIM($L$17))=0</formula>
    </cfRule>
  </conditionalFormatting>
  <conditionalFormatting sqref="L18">
    <cfRule type="expression" dxfId="2383" priority="837" stopIfTrue="1">
      <formula>LEN(TRIM($L$18))=0</formula>
    </cfRule>
  </conditionalFormatting>
  <conditionalFormatting sqref="L19">
    <cfRule type="expression" dxfId="2382" priority="838" stopIfTrue="1">
      <formula>LEN(TRIM($L$19))=0</formula>
    </cfRule>
  </conditionalFormatting>
  <conditionalFormatting sqref="F23">
    <cfRule type="expression" dxfId="2381" priority="839" stopIfTrue="1">
      <formula>LEN(TRIM($F$23))=0</formula>
    </cfRule>
  </conditionalFormatting>
  <conditionalFormatting sqref="G23">
    <cfRule type="expression" dxfId="2380" priority="840" stopIfTrue="1">
      <formula>LEN(TRIM($G$23))=0</formula>
    </cfRule>
  </conditionalFormatting>
  <conditionalFormatting sqref="H23">
    <cfRule type="expression" dxfId="2379" priority="841" stopIfTrue="1">
      <formula>LEN(TRIM($H$23))=0</formula>
    </cfRule>
  </conditionalFormatting>
  <conditionalFormatting sqref="I23">
    <cfRule type="expression" dxfId="2378" priority="842" stopIfTrue="1">
      <formula>LEN(TRIM($I$23))=0</formula>
    </cfRule>
  </conditionalFormatting>
  <conditionalFormatting sqref="J23">
    <cfRule type="expression" dxfId="2377" priority="843" stopIfTrue="1">
      <formula>LEN(TRIM($J$23))=0</formula>
    </cfRule>
  </conditionalFormatting>
  <conditionalFormatting sqref="F24">
    <cfRule type="expression" dxfId="2376" priority="844" stopIfTrue="1">
      <formula>LEN(TRIM($F$24))=0</formula>
    </cfRule>
  </conditionalFormatting>
  <conditionalFormatting sqref="G24">
    <cfRule type="expression" dxfId="2375" priority="845" stopIfTrue="1">
      <formula>LEN(TRIM($G$24))=0</formula>
    </cfRule>
  </conditionalFormatting>
  <conditionalFormatting sqref="H24">
    <cfRule type="expression" dxfId="2374" priority="846" stopIfTrue="1">
      <formula>LEN(TRIM($H$24))=0</formula>
    </cfRule>
  </conditionalFormatting>
  <conditionalFormatting sqref="I24">
    <cfRule type="expression" dxfId="2373" priority="847" stopIfTrue="1">
      <formula>LEN(TRIM($I$24))=0</formula>
    </cfRule>
  </conditionalFormatting>
  <conditionalFormatting sqref="J24">
    <cfRule type="expression" dxfId="2372" priority="848" stopIfTrue="1">
      <formula>LEN(TRIM($J$24))=0</formula>
    </cfRule>
  </conditionalFormatting>
  <conditionalFormatting sqref="F25">
    <cfRule type="expression" dxfId="2371" priority="849" stopIfTrue="1">
      <formula>LEN(TRIM($F$25))=0</formula>
    </cfRule>
  </conditionalFormatting>
  <conditionalFormatting sqref="G25">
    <cfRule type="expression" dxfId="2370" priority="850" stopIfTrue="1">
      <formula>LEN(TRIM($G$25))=0</formula>
    </cfRule>
  </conditionalFormatting>
  <conditionalFormatting sqref="H25">
    <cfRule type="expression" dxfId="2369" priority="851" stopIfTrue="1">
      <formula>LEN(TRIM($H$25))=0</formula>
    </cfRule>
  </conditionalFormatting>
  <conditionalFormatting sqref="I25">
    <cfRule type="expression" dxfId="2368" priority="852" stopIfTrue="1">
      <formula>LEN(TRIM($I$25))=0</formula>
    </cfRule>
  </conditionalFormatting>
  <conditionalFormatting sqref="J25">
    <cfRule type="expression" dxfId="2367" priority="853" stopIfTrue="1">
      <formula>LEN(TRIM($J$25))=0</formula>
    </cfRule>
  </conditionalFormatting>
  <conditionalFormatting sqref="F26">
    <cfRule type="expression" dxfId="2366" priority="854" stopIfTrue="1">
      <formula>LEN(TRIM($F$26))=0</formula>
    </cfRule>
  </conditionalFormatting>
  <conditionalFormatting sqref="G26">
    <cfRule type="expression" dxfId="2365" priority="855" stopIfTrue="1">
      <formula>LEN(TRIM($G$26))=0</formula>
    </cfRule>
  </conditionalFormatting>
  <conditionalFormatting sqref="H26">
    <cfRule type="expression" dxfId="2364" priority="856" stopIfTrue="1">
      <formula>LEN(TRIM($H$26))=0</formula>
    </cfRule>
  </conditionalFormatting>
  <conditionalFormatting sqref="I26">
    <cfRule type="expression" dxfId="2363" priority="857" stopIfTrue="1">
      <formula>LEN(TRIM($I$26))=0</formula>
    </cfRule>
  </conditionalFormatting>
  <conditionalFormatting sqref="J26">
    <cfRule type="expression" dxfId="2362" priority="858" stopIfTrue="1">
      <formula>LEN(TRIM($J$26))=0</formula>
    </cfRule>
  </conditionalFormatting>
  <conditionalFormatting sqref="F27">
    <cfRule type="expression" dxfId="2361" priority="859" stopIfTrue="1">
      <formula>LEN(TRIM($F$27))=0</formula>
    </cfRule>
  </conditionalFormatting>
  <conditionalFormatting sqref="G27">
    <cfRule type="expression" dxfId="2360" priority="860" stopIfTrue="1">
      <formula>LEN(TRIM($G$27))=0</formula>
    </cfRule>
  </conditionalFormatting>
  <conditionalFormatting sqref="H27">
    <cfRule type="expression" dxfId="2359" priority="861" stopIfTrue="1">
      <formula>LEN(TRIM($H$27))=0</formula>
    </cfRule>
  </conditionalFormatting>
  <conditionalFormatting sqref="I27">
    <cfRule type="expression" dxfId="2358" priority="862" stopIfTrue="1">
      <formula>LEN(TRIM($I$27))=0</formula>
    </cfRule>
  </conditionalFormatting>
  <conditionalFormatting sqref="J27">
    <cfRule type="expression" dxfId="2357" priority="863" stopIfTrue="1">
      <formula>LEN(TRIM($J$27))=0</formula>
    </cfRule>
  </conditionalFormatting>
  <conditionalFormatting sqref="F28">
    <cfRule type="expression" dxfId="2356" priority="864" stopIfTrue="1">
      <formula>LEN(TRIM($F$28))=0</formula>
    </cfRule>
  </conditionalFormatting>
  <conditionalFormatting sqref="G28">
    <cfRule type="expression" dxfId="2355" priority="865" stopIfTrue="1">
      <formula>LEN(TRIM($G$28))=0</formula>
    </cfRule>
  </conditionalFormatting>
  <conditionalFormatting sqref="H28">
    <cfRule type="expression" dxfId="2354" priority="866" stopIfTrue="1">
      <formula>LEN(TRIM($H$28))=0</formula>
    </cfRule>
  </conditionalFormatting>
  <conditionalFormatting sqref="I28">
    <cfRule type="expression" dxfId="2353" priority="867" stopIfTrue="1">
      <formula>LEN(TRIM($I$28))=0</formula>
    </cfRule>
  </conditionalFormatting>
  <conditionalFormatting sqref="J28">
    <cfRule type="expression" dxfId="2352" priority="868" stopIfTrue="1">
      <formula>LEN(TRIM($J$28))=0</formula>
    </cfRule>
  </conditionalFormatting>
  <conditionalFormatting sqref="F29">
    <cfRule type="expression" dxfId="2351" priority="869" stopIfTrue="1">
      <formula>LEN(TRIM($F$29))=0</formula>
    </cfRule>
  </conditionalFormatting>
  <conditionalFormatting sqref="G29">
    <cfRule type="expression" dxfId="2350" priority="870" stopIfTrue="1">
      <formula>LEN(TRIM($G$29))=0</formula>
    </cfRule>
  </conditionalFormatting>
  <conditionalFormatting sqref="H29">
    <cfRule type="expression" dxfId="2349" priority="871" stopIfTrue="1">
      <formula>LEN(TRIM($H$29))=0</formula>
    </cfRule>
  </conditionalFormatting>
  <conditionalFormatting sqref="I29">
    <cfRule type="expression" dxfId="2348" priority="872" stopIfTrue="1">
      <formula>LEN(TRIM($I$29))=0</formula>
    </cfRule>
  </conditionalFormatting>
  <conditionalFormatting sqref="J29">
    <cfRule type="expression" dxfId="2347" priority="873" stopIfTrue="1">
      <formula>LEN(TRIM($J$29))=0</formula>
    </cfRule>
  </conditionalFormatting>
  <conditionalFormatting sqref="L23">
    <cfRule type="expression" dxfId="2346" priority="874" stopIfTrue="1">
      <formula>LEN(TRIM($L$23))=0</formula>
    </cfRule>
  </conditionalFormatting>
  <conditionalFormatting sqref="L24">
    <cfRule type="expression" dxfId="2345" priority="875" stopIfTrue="1">
      <formula>LEN(TRIM($L$24))=0</formula>
    </cfRule>
  </conditionalFormatting>
  <conditionalFormatting sqref="L25">
    <cfRule type="expression" dxfId="2344" priority="876" stopIfTrue="1">
      <formula>LEN(TRIM($L$25))=0</formula>
    </cfRule>
  </conditionalFormatting>
  <conditionalFormatting sqref="L26">
    <cfRule type="expression" dxfId="2343" priority="877" stopIfTrue="1">
      <formula>LEN(TRIM($L$26))=0</formula>
    </cfRule>
  </conditionalFormatting>
  <conditionalFormatting sqref="L27">
    <cfRule type="expression" dxfId="2342" priority="878" stopIfTrue="1">
      <formula>LEN(TRIM($L$27))=0</formula>
    </cfRule>
  </conditionalFormatting>
  <conditionalFormatting sqref="L28">
    <cfRule type="expression" dxfId="2341" priority="879" stopIfTrue="1">
      <formula>LEN(TRIM($L$28))=0</formula>
    </cfRule>
  </conditionalFormatting>
  <conditionalFormatting sqref="L29">
    <cfRule type="expression" dxfId="2340" priority="880" stopIfTrue="1">
      <formula>LEN(TRIM($L$29))=0</formula>
    </cfRule>
  </conditionalFormatting>
  <conditionalFormatting sqref="F33">
    <cfRule type="expression" dxfId="2339" priority="881" stopIfTrue="1">
      <formula>LEN(TRIM($F$33))=0</formula>
    </cfRule>
  </conditionalFormatting>
  <conditionalFormatting sqref="G33">
    <cfRule type="expression" dxfId="2338" priority="882" stopIfTrue="1">
      <formula>LEN(TRIM($G$33))=0</formula>
    </cfRule>
  </conditionalFormatting>
  <conditionalFormatting sqref="H33">
    <cfRule type="expression" dxfId="2337" priority="883" stopIfTrue="1">
      <formula>LEN(TRIM($H$33))=0</formula>
    </cfRule>
  </conditionalFormatting>
  <conditionalFormatting sqref="I33">
    <cfRule type="expression" dxfId="2336" priority="884" stopIfTrue="1">
      <formula>LEN(TRIM($I$33))=0</formula>
    </cfRule>
  </conditionalFormatting>
  <conditionalFormatting sqref="J33">
    <cfRule type="expression" dxfId="2335" priority="885" stopIfTrue="1">
      <formula>LEN(TRIM($J$33))=0</formula>
    </cfRule>
  </conditionalFormatting>
  <conditionalFormatting sqref="F34">
    <cfRule type="expression" dxfId="2334" priority="886" stopIfTrue="1">
      <formula>LEN(TRIM($F$34))=0</formula>
    </cfRule>
  </conditionalFormatting>
  <conditionalFormatting sqref="G34">
    <cfRule type="expression" dxfId="2333" priority="887" stopIfTrue="1">
      <formula>LEN(TRIM($G$34))=0</formula>
    </cfRule>
  </conditionalFormatting>
  <conditionalFormatting sqref="H34">
    <cfRule type="expression" dxfId="2332" priority="888" stopIfTrue="1">
      <formula>LEN(TRIM($H$34))=0</formula>
    </cfRule>
  </conditionalFormatting>
  <conditionalFormatting sqref="I34">
    <cfRule type="expression" dxfId="2331" priority="889" stopIfTrue="1">
      <formula>LEN(TRIM($I$34))=0</formula>
    </cfRule>
  </conditionalFormatting>
  <conditionalFormatting sqref="J34">
    <cfRule type="expression" dxfId="2330" priority="890" stopIfTrue="1">
      <formula>LEN(TRIM($J$34))=0</formula>
    </cfRule>
  </conditionalFormatting>
  <conditionalFormatting sqref="F35">
    <cfRule type="expression" dxfId="2329" priority="891" stopIfTrue="1">
      <formula>LEN(TRIM($F$35))=0</formula>
    </cfRule>
  </conditionalFormatting>
  <conditionalFormatting sqref="G35">
    <cfRule type="expression" dxfId="2328" priority="892" stopIfTrue="1">
      <formula>LEN(TRIM($G$35))=0</formula>
    </cfRule>
  </conditionalFormatting>
  <conditionalFormatting sqref="H35">
    <cfRule type="expression" dxfId="2327" priority="893" stopIfTrue="1">
      <formula>LEN(TRIM($H$35))=0</formula>
    </cfRule>
  </conditionalFormatting>
  <conditionalFormatting sqref="I35">
    <cfRule type="expression" dxfId="2326" priority="894" stopIfTrue="1">
      <formula>LEN(TRIM($I$35))=0</formula>
    </cfRule>
  </conditionalFormatting>
  <conditionalFormatting sqref="J35">
    <cfRule type="expression" dxfId="2325" priority="895" stopIfTrue="1">
      <formula>LEN(TRIM($J$35))=0</formula>
    </cfRule>
  </conditionalFormatting>
  <conditionalFormatting sqref="F36">
    <cfRule type="expression" dxfId="2324" priority="896" stopIfTrue="1">
      <formula>LEN(TRIM($F$36))=0</formula>
    </cfRule>
  </conditionalFormatting>
  <conditionalFormatting sqref="G36">
    <cfRule type="expression" dxfId="2323" priority="897" stopIfTrue="1">
      <formula>LEN(TRIM($G$36))=0</formula>
    </cfRule>
  </conditionalFormatting>
  <conditionalFormatting sqref="H36">
    <cfRule type="expression" dxfId="2322" priority="898" stopIfTrue="1">
      <formula>LEN(TRIM($H$36))=0</formula>
    </cfRule>
  </conditionalFormatting>
  <conditionalFormatting sqref="I36">
    <cfRule type="expression" dxfId="2321" priority="899" stopIfTrue="1">
      <formula>LEN(TRIM($I$36))=0</formula>
    </cfRule>
  </conditionalFormatting>
  <conditionalFormatting sqref="J36">
    <cfRule type="expression" dxfId="2320" priority="900" stopIfTrue="1">
      <formula>LEN(TRIM($J$36))=0</formula>
    </cfRule>
  </conditionalFormatting>
  <conditionalFormatting sqref="F37">
    <cfRule type="expression" dxfId="2319" priority="901" stopIfTrue="1">
      <formula>LEN(TRIM($F$37))=0</formula>
    </cfRule>
  </conditionalFormatting>
  <conditionalFormatting sqref="G37">
    <cfRule type="expression" dxfId="2318" priority="902" stopIfTrue="1">
      <formula>LEN(TRIM($G$37))=0</formula>
    </cfRule>
  </conditionalFormatting>
  <conditionalFormatting sqref="H37">
    <cfRule type="expression" dxfId="2317" priority="903" stopIfTrue="1">
      <formula>LEN(TRIM($H$37))=0</formula>
    </cfRule>
  </conditionalFormatting>
  <conditionalFormatting sqref="I37">
    <cfRule type="expression" dxfId="2316" priority="904" stopIfTrue="1">
      <formula>LEN(TRIM($I$37))=0</formula>
    </cfRule>
  </conditionalFormatting>
  <conditionalFormatting sqref="J37">
    <cfRule type="expression" dxfId="2315" priority="905" stopIfTrue="1">
      <formula>LEN(TRIM($J$37))=0</formula>
    </cfRule>
  </conditionalFormatting>
  <conditionalFormatting sqref="F38">
    <cfRule type="expression" dxfId="2314" priority="906" stopIfTrue="1">
      <formula>LEN(TRIM($F$38))=0</formula>
    </cfRule>
  </conditionalFormatting>
  <conditionalFormatting sqref="G38">
    <cfRule type="expression" dxfId="2313" priority="907" stopIfTrue="1">
      <formula>LEN(TRIM($G$38))=0</formula>
    </cfRule>
  </conditionalFormatting>
  <conditionalFormatting sqref="H38">
    <cfRule type="expression" dxfId="2312" priority="908" stopIfTrue="1">
      <formula>LEN(TRIM($H$38))=0</formula>
    </cfRule>
  </conditionalFormatting>
  <conditionalFormatting sqref="I38">
    <cfRule type="expression" dxfId="2311" priority="909" stopIfTrue="1">
      <formula>LEN(TRIM($I$38))=0</formula>
    </cfRule>
  </conditionalFormatting>
  <conditionalFormatting sqref="J38">
    <cfRule type="expression" dxfId="2310" priority="910" stopIfTrue="1">
      <formula>LEN(TRIM($J$38))=0</formula>
    </cfRule>
  </conditionalFormatting>
  <conditionalFormatting sqref="F39">
    <cfRule type="expression" dxfId="2309" priority="911" stopIfTrue="1">
      <formula>LEN(TRIM($F$39))=0</formula>
    </cfRule>
  </conditionalFormatting>
  <conditionalFormatting sqref="G39">
    <cfRule type="expression" dxfId="2308" priority="912" stopIfTrue="1">
      <formula>LEN(TRIM($G$39))=0</formula>
    </cfRule>
  </conditionalFormatting>
  <conditionalFormatting sqref="H39">
    <cfRule type="expression" dxfId="2307" priority="913" stopIfTrue="1">
      <formula>LEN(TRIM($H$39))=0</formula>
    </cfRule>
  </conditionalFormatting>
  <conditionalFormatting sqref="I39">
    <cfRule type="expression" dxfId="2306" priority="914" stopIfTrue="1">
      <formula>LEN(TRIM($I$39))=0</formula>
    </cfRule>
  </conditionalFormatting>
  <conditionalFormatting sqref="J39">
    <cfRule type="expression" dxfId="2305" priority="915" stopIfTrue="1">
      <formula>LEN(TRIM($J$39))=0</formula>
    </cfRule>
  </conditionalFormatting>
  <conditionalFormatting sqref="L33">
    <cfRule type="expression" dxfId="2304" priority="916" stopIfTrue="1">
      <formula>LEN(TRIM($L$33))=0</formula>
    </cfRule>
  </conditionalFormatting>
  <conditionalFormatting sqref="L34">
    <cfRule type="expression" dxfId="2303" priority="917" stopIfTrue="1">
      <formula>LEN(TRIM($L$34))=0</formula>
    </cfRule>
  </conditionalFormatting>
  <conditionalFormatting sqref="L35">
    <cfRule type="expression" dxfId="2302" priority="918" stopIfTrue="1">
      <formula>LEN(TRIM($L$35))=0</formula>
    </cfRule>
  </conditionalFormatting>
  <conditionalFormatting sqref="L36">
    <cfRule type="expression" dxfId="2301" priority="919" stopIfTrue="1">
      <formula>LEN(TRIM($L$36))=0</formula>
    </cfRule>
  </conditionalFormatting>
  <conditionalFormatting sqref="L37">
    <cfRule type="expression" dxfId="2300" priority="920" stopIfTrue="1">
      <formula>LEN(TRIM($L$37))=0</formula>
    </cfRule>
  </conditionalFormatting>
  <conditionalFormatting sqref="L38">
    <cfRule type="expression" dxfId="2299" priority="921" stopIfTrue="1">
      <formula>LEN(TRIM($L$38))=0</formula>
    </cfRule>
  </conditionalFormatting>
  <conditionalFormatting sqref="L39">
    <cfRule type="expression" dxfId="2298" priority="922" stopIfTrue="1">
      <formula>LEN(TRIM($L$39))=0</formula>
    </cfRule>
  </conditionalFormatting>
  <conditionalFormatting sqref="F44">
    <cfRule type="expression" dxfId="2297" priority="923" stopIfTrue="1">
      <formula>LEN(TRIM($F$44))=0</formula>
    </cfRule>
  </conditionalFormatting>
  <conditionalFormatting sqref="G44">
    <cfRule type="expression" dxfId="2296" priority="924" stopIfTrue="1">
      <formula>LEN(TRIM($G$44))=0</formula>
    </cfRule>
  </conditionalFormatting>
  <conditionalFormatting sqref="H44">
    <cfRule type="expression" dxfId="2295" priority="925" stopIfTrue="1">
      <formula>LEN(TRIM($H$44))=0</formula>
    </cfRule>
  </conditionalFormatting>
  <conditionalFormatting sqref="I44">
    <cfRule type="expression" dxfId="2294" priority="926" stopIfTrue="1">
      <formula>LEN(TRIM($I$44))=0</formula>
    </cfRule>
  </conditionalFormatting>
  <conditionalFormatting sqref="J44">
    <cfRule type="expression" dxfId="2293" priority="927" stopIfTrue="1">
      <formula>LEN(TRIM($J$44))=0</formula>
    </cfRule>
  </conditionalFormatting>
  <conditionalFormatting sqref="F45">
    <cfRule type="expression" dxfId="2292" priority="928" stopIfTrue="1">
      <formula>LEN(TRIM($F$45))=0</formula>
    </cfRule>
  </conditionalFormatting>
  <conditionalFormatting sqref="G45">
    <cfRule type="expression" dxfId="2291" priority="929" stopIfTrue="1">
      <formula>LEN(TRIM($G$45))=0</formula>
    </cfRule>
  </conditionalFormatting>
  <conditionalFormatting sqref="H45">
    <cfRule type="expression" dxfId="2290" priority="930" stopIfTrue="1">
      <formula>LEN(TRIM($H$45))=0</formula>
    </cfRule>
  </conditionalFormatting>
  <conditionalFormatting sqref="I45">
    <cfRule type="expression" dxfId="2289" priority="931" stopIfTrue="1">
      <formula>LEN(TRIM($I$45))=0</formula>
    </cfRule>
  </conditionalFormatting>
  <conditionalFormatting sqref="J45">
    <cfRule type="expression" dxfId="2288" priority="932" stopIfTrue="1">
      <formula>LEN(TRIM($J$45))=0</formula>
    </cfRule>
  </conditionalFormatting>
  <conditionalFormatting sqref="F46">
    <cfRule type="expression" dxfId="2287" priority="933" stopIfTrue="1">
      <formula>LEN(TRIM($F$46))=0</formula>
    </cfRule>
  </conditionalFormatting>
  <conditionalFormatting sqref="G46">
    <cfRule type="expression" dxfId="2286" priority="934" stopIfTrue="1">
      <formula>LEN(TRIM($G$46))=0</formula>
    </cfRule>
  </conditionalFormatting>
  <conditionalFormatting sqref="H46">
    <cfRule type="expression" dxfId="2285" priority="935" stopIfTrue="1">
      <formula>LEN(TRIM($H$46))=0</formula>
    </cfRule>
  </conditionalFormatting>
  <conditionalFormatting sqref="I46">
    <cfRule type="expression" dxfId="2284" priority="936" stopIfTrue="1">
      <formula>LEN(TRIM($I$46))=0</formula>
    </cfRule>
  </conditionalFormatting>
  <conditionalFormatting sqref="J46">
    <cfRule type="expression" dxfId="2283" priority="937" stopIfTrue="1">
      <formula>LEN(TRIM($J$46))=0</formula>
    </cfRule>
  </conditionalFormatting>
  <conditionalFormatting sqref="F47">
    <cfRule type="expression" dxfId="2282" priority="938" stopIfTrue="1">
      <formula>LEN(TRIM($F$47))=0</formula>
    </cfRule>
  </conditionalFormatting>
  <conditionalFormatting sqref="G47">
    <cfRule type="expression" dxfId="2281" priority="939" stopIfTrue="1">
      <formula>LEN(TRIM($G$47))=0</formula>
    </cfRule>
  </conditionalFormatting>
  <conditionalFormatting sqref="H47">
    <cfRule type="expression" dxfId="2280" priority="940" stopIfTrue="1">
      <formula>LEN(TRIM($H$47))=0</formula>
    </cfRule>
  </conditionalFormatting>
  <conditionalFormatting sqref="I47">
    <cfRule type="expression" dxfId="2279" priority="941" stopIfTrue="1">
      <formula>LEN(TRIM($I$47))=0</formula>
    </cfRule>
  </conditionalFormatting>
  <conditionalFormatting sqref="J47">
    <cfRule type="expression" dxfId="2278" priority="942" stopIfTrue="1">
      <formula>LEN(TRIM($J$47))=0</formula>
    </cfRule>
  </conditionalFormatting>
  <conditionalFormatting sqref="F48">
    <cfRule type="expression" dxfId="2277" priority="943" stopIfTrue="1">
      <formula>LEN(TRIM($F$48))=0</formula>
    </cfRule>
  </conditionalFormatting>
  <conditionalFormatting sqref="G48">
    <cfRule type="expression" dxfId="2276" priority="944" stopIfTrue="1">
      <formula>LEN(TRIM($G$48))=0</formula>
    </cfRule>
  </conditionalFormatting>
  <conditionalFormatting sqref="H48">
    <cfRule type="expression" dxfId="2275" priority="945" stopIfTrue="1">
      <formula>LEN(TRIM($H$48))=0</formula>
    </cfRule>
  </conditionalFormatting>
  <conditionalFormatting sqref="I48">
    <cfRule type="expression" dxfId="2274" priority="946" stopIfTrue="1">
      <formula>LEN(TRIM($I$48))=0</formula>
    </cfRule>
  </conditionalFormatting>
  <conditionalFormatting sqref="J48">
    <cfRule type="expression" dxfId="2273" priority="947" stopIfTrue="1">
      <formula>LEN(TRIM($J$48))=0</formula>
    </cfRule>
  </conditionalFormatting>
  <conditionalFormatting sqref="F49">
    <cfRule type="expression" dxfId="2272" priority="948" stopIfTrue="1">
      <formula>LEN(TRIM($F$49))=0</formula>
    </cfRule>
  </conditionalFormatting>
  <conditionalFormatting sqref="G49">
    <cfRule type="expression" dxfId="2271" priority="949" stopIfTrue="1">
      <formula>LEN(TRIM($G$49))=0</formula>
    </cfRule>
  </conditionalFormatting>
  <conditionalFormatting sqref="H49">
    <cfRule type="expression" dxfId="2270" priority="950" stopIfTrue="1">
      <formula>LEN(TRIM($H$49))=0</formula>
    </cfRule>
  </conditionalFormatting>
  <conditionalFormatting sqref="I49">
    <cfRule type="expression" dxfId="2269" priority="951" stopIfTrue="1">
      <formula>LEN(TRIM($I$49))=0</formula>
    </cfRule>
  </conditionalFormatting>
  <conditionalFormatting sqref="J49">
    <cfRule type="expression" dxfId="2268" priority="952" stopIfTrue="1">
      <formula>LEN(TRIM($J$49))=0</formula>
    </cfRule>
  </conditionalFormatting>
  <conditionalFormatting sqref="F50">
    <cfRule type="expression" dxfId="2267" priority="953" stopIfTrue="1">
      <formula>LEN(TRIM($F$50))=0</formula>
    </cfRule>
  </conditionalFormatting>
  <conditionalFormatting sqref="G50">
    <cfRule type="expression" dxfId="2266" priority="954" stopIfTrue="1">
      <formula>LEN(TRIM($G$50))=0</formula>
    </cfRule>
  </conditionalFormatting>
  <conditionalFormatting sqref="H50">
    <cfRule type="expression" dxfId="2265" priority="955" stopIfTrue="1">
      <formula>LEN(TRIM($H$50))=0</formula>
    </cfRule>
  </conditionalFormatting>
  <conditionalFormatting sqref="I50">
    <cfRule type="expression" dxfId="2264" priority="956" stopIfTrue="1">
      <formula>LEN(TRIM($I$50))=0</formula>
    </cfRule>
  </conditionalFormatting>
  <conditionalFormatting sqref="J50">
    <cfRule type="expression" dxfId="2263" priority="957" stopIfTrue="1">
      <formula>LEN(TRIM($J$50))=0</formula>
    </cfRule>
  </conditionalFormatting>
  <conditionalFormatting sqref="L44">
    <cfRule type="expression" dxfId="2262" priority="958" stopIfTrue="1">
      <formula>LEN(TRIM($L$44))=0</formula>
    </cfRule>
  </conditionalFormatting>
  <conditionalFormatting sqref="L45">
    <cfRule type="expression" dxfId="2261" priority="959" stopIfTrue="1">
      <formula>LEN(TRIM($L$45))=0</formula>
    </cfRule>
  </conditionalFormatting>
  <conditionalFormatting sqref="L46">
    <cfRule type="expression" dxfId="2260" priority="960" stopIfTrue="1">
      <formula>LEN(TRIM($L$46))=0</formula>
    </cfRule>
  </conditionalFormatting>
  <conditionalFormatting sqref="L47">
    <cfRule type="expression" dxfId="2259" priority="961" stopIfTrue="1">
      <formula>LEN(TRIM($L$47))=0</formula>
    </cfRule>
  </conditionalFormatting>
  <conditionalFormatting sqref="L48">
    <cfRule type="expression" dxfId="2258" priority="962" stopIfTrue="1">
      <formula>LEN(TRIM($L$48))=0</formula>
    </cfRule>
  </conditionalFormatting>
  <conditionalFormatting sqref="L49">
    <cfRule type="expression" dxfId="2257" priority="963" stopIfTrue="1">
      <formula>LEN(TRIM($L$49))=0</formula>
    </cfRule>
  </conditionalFormatting>
  <conditionalFormatting sqref="L50">
    <cfRule type="expression" dxfId="2256" priority="964" stopIfTrue="1">
      <formula>LEN(TRIM($L$50))=0</formula>
    </cfRule>
  </conditionalFormatting>
  <conditionalFormatting sqref="F54">
    <cfRule type="expression" dxfId="2255" priority="965" stopIfTrue="1">
      <formula>LEN(TRIM($F$54))=0</formula>
    </cfRule>
  </conditionalFormatting>
  <conditionalFormatting sqref="G54">
    <cfRule type="expression" dxfId="2254" priority="966" stopIfTrue="1">
      <formula>LEN(TRIM($G$54))=0</formula>
    </cfRule>
  </conditionalFormatting>
  <conditionalFormatting sqref="H54">
    <cfRule type="expression" dxfId="2253" priority="967" stopIfTrue="1">
      <formula>LEN(TRIM($H$54))=0</formula>
    </cfRule>
  </conditionalFormatting>
  <conditionalFormatting sqref="I54">
    <cfRule type="expression" dxfId="2252" priority="968" stopIfTrue="1">
      <formula>LEN(TRIM($I$54))=0</formula>
    </cfRule>
  </conditionalFormatting>
  <conditionalFormatting sqref="J54">
    <cfRule type="expression" dxfId="2251" priority="969" stopIfTrue="1">
      <formula>LEN(TRIM($J$54))=0</formula>
    </cfRule>
  </conditionalFormatting>
  <conditionalFormatting sqref="F55">
    <cfRule type="expression" dxfId="2250" priority="970" stopIfTrue="1">
      <formula>LEN(TRIM($F$55))=0</formula>
    </cfRule>
  </conditionalFormatting>
  <conditionalFormatting sqref="G55">
    <cfRule type="expression" dxfId="2249" priority="971" stopIfTrue="1">
      <formula>LEN(TRIM($G$55))=0</formula>
    </cfRule>
  </conditionalFormatting>
  <conditionalFormatting sqref="H55">
    <cfRule type="expression" dxfId="2248" priority="972" stopIfTrue="1">
      <formula>LEN(TRIM($H$55))=0</formula>
    </cfRule>
  </conditionalFormatting>
  <conditionalFormatting sqref="I55">
    <cfRule type="expression" dxfId="2247" priority="973" stopIfTrue="1">
      <formula>LEN(TRIM($I$55))=0</formula>
    </cfRule>
  </conditionalFormatting>
  <conditionalFormatting sqref="J55">
    <cfRule type="expression" dxfId="2246" priority="974" stopIfTrue="1">
      <formula>LEN(TRIM($J$55))=0</formula>
    </cfRule>
  </conditionalFormatting>
  <conditionalFormatting sqref="F56">
    <cfRule type="expression" dxfId="2245" priority="975" stopIfTrue="1">
      <formula>LEN(TRIM($F$56))=0</formula>
    </cfRule>
  </conditionalFormatting>
  <conditionalFormatting sqref="G56">
    <cfRule type="expression" dxfId="2244" priority="976" stopIfTrue="1">
      <formula>LEN(TRIM($G$56))=0</formula>
    </cfRule>
  </conditionalFormatting>
  <conditionalFormatting sqref="H56">
    <cfRule type="expression" dxfId="2243" priority="977" stopIfTrue="1">
      <formula>LEN(TRIM($H$56))=0</formula>
    </cfRule>
  </conditionalFormatting>
  <conditionalFormatting sqref="I56">
    <cfRule type="expression" dxfId="2242" priority="978" stopIfTrue="1">
      <formula>LEN(TRIM($I$56))=0</formula>
    </cfRule>
  </conditionalFormatting>
  <conditionalFormatting sqref="J56">
    <cfRule type="expression" dxfId="2241" priority="979" stopIfTrue="1">
      <formula>LEN(TRIM($J$56))=0</formula>
    </cfRule>
  </conditionalFormatting>
  <conditionalFormatting sqref="F57">
    <cfRule type="expression" dxfId="2240" priority="980" stopIfTrue="1">
      <formula>LEN(TRIM($F$57))=0</formula>
    </cfRule>
  </conditionalFormatting>
  <conditionalFormatting sqref="G57">
    <cfRule type="expression" dxfId="2239" priority="981" stopIfTrue="1">
      <formula>LEN(TRIM($G$57))=0</formula>
    </cfRule>
  </conditionalFormatting>
  <conditionalFormatting sqref="H57">
    <cfRule type="expression" dxfId="2238" priority="982" stopIfTrue="1">
      <formula>LEN(TRIM($H$57))=0</formula>
    </cfRule>
  </conditionalFormatting>
  <conditionalFormatting sqref="I57">
    <cfRule type="expression" dxfId="2237" priority="983" stopIfTrue="1">
      <formula>LEN(TRIM($I$57))=0</formula>
    </cfRule>
  </conditionalFormatting>
  <conditionalFormatting sqref="J57">
    <cfRule type="expression" dxfId="2236" priority="984" stopIfTrue="1">
      <formula>LEN(TRIM($J$57))=0</formula>
    </cfRule>
  </conditionalFormatting>
  <conditionalFormatting sqref="F58">
    <cfRule type="expression" dxfId="2235" priority="985" stopIfTrue="1">
      <formula>LEN(TRIM($F$58))=0</formula>
    </cfRule>
  </conditionalFormatting>
  <conditionalFormatting sqref="G58">
    <cfRule type="expression" dxfId="2234" priority="986" stopIfTrue="1">
      <formula>LEN(TRIM($G$58))=0</formula>
    </cfRule>
  </conditionalFormatting>
  <conditionalFormatting sqref="H58">
    <cfRule type="expression" dxfId="2233" priority="987" stopIfTrue="1">
      <formula>LEN(TRIM($H$58))=0</formula>
    </cfRule>
  </conditionalFormatting>
  <conditionalFormatting sqref="I58">
    <cfRule type="expression" dxfId="2232" priority="988" stopIfTrue="1">
      <formula>LEN(TRIM($I$58))=0</formula>
    </cfRule>
  </conditionalFormatting>
  <conditionalFormatting sqref="J58">
    <cfRule type="expression" dxfId="2231" priority="989" stopIfTrue="1">
      <formula>LEN(TRIM($J$58))=0</formula>
    </cfRule>
  </conditionalFormatting>
  <conditionalFormatting sqref="F59">
    <cfRule type="expression" dxfId="2230" priority="990" stopIfTrue="1">
      <formula>LEN(TRIM($F$59))=0</formula>
    </cfRule>
  </conditionalFormatting>
  <conditionalFormatting sqref="G59">
    <cfRule type="expression" dxfId="2229" priority="991" stopIfTrue="1">
      <formula>LEN(TRIM($G$59))=0</formula>
    </cfRule>
  </conditionalFormatting>
  <conditionalFormatting sqref="H59">
    <cfRule type="expression" dxfId="2228" priority="992" stopIfTrue="1">
      <formula>LEN(TRIM($H$59))=0</formula>
    </cfRule>
  </conditionalFormatting>
  <conditionalFormatting sqref="I59">
    <cfRule type="expression" dxfId="2227" priority="993" stopIfTrue="1">
      <formula>LEN(TRIM($I$59))=0</formula>
    </cfRule>
  </conditionalFormatting>
  <conditionalFormatting sqref="J59">
    <cfRule type="expression" dxfId="2226" priority="994" stopIfTrue="1">
      <formula>LEN(TRIM($J$59))=0</formula>
    </cfRule>
  </conditionalFormatting>
  <conditionalFormatting sqref="F60">
    <cfRule type="expression" dxfId="2225" priority="995" stopIfTrue="1">
      <formula>LEN(TRIM($F$60))=0</formula>
    </cfRule>
  </conditionalFormatting>
  <conditionalFormatting sqref="G60">
    <cfRule type="expression" dxfId="2224" priority="996" stopIfTrue="1">
      <formula>LEN(TRIM($G$60))=0</formula>
    </cfRule>
  </conditionalFormatting>
  <conditionalFormatting sqref="H60">
    <cfRule type="expression" dxfId="2223" priority="997" stopIfTrue="1">
      <formula>LEN(TRIM($H$60))=0</formula>
    </cfRule>
  </conditionalFormatting>
  <conditionalFormatting sqref="I60">
    <cfRule type="expression" dxfId="2222" priority="998" stopIfTrue="1">
      <formula>LEN(TRIM($I$60))=0</formula>
    </cfRule>
  </conditionalFormatting>
  <conditionalFormatting sqref="J60">
    <cfRule type="expression" dxfId="2221" priority="999" stopIfTrue="1">
      <formula>LEN(TRIM($J$60))=0</formula>
    </cfRule>
  </conditionalFormatting>
  <conditionalFormatting sqref="L54">
    <cfRule type="expression" dxfId="2220" priority="1000" stopIfTrue="1">
      <formula>LEN(TRIM($L$54))=0</formula>
    </cfRule>
  </conditionalFormatting>
  <conditionalFormatting sqref="L55">
    <cfRule type="expression" dxfId="2219" priority="1001" stopIfTrue="1">
      <formula>LEN(TRIM($L$55))=0</formula>
    </cfRule>
  </conditionalFormatting>
  <conditionalFormatting sqref="L56">
    <cfRule type="expression" dxfId="2218" priority="1002" stopIfTrue="1">
      <formula>LEN(TRIM($L$56))=0</formula>
    </cfRule>
  </conditionalFormatting>
  <conditionalFormatting sqref="L57">
    <cfRule type="expression" dxfId="2217" priority="1003" stopIfTrue="1">
      <formula>LEN(TRIM($L$57))=0</formula>
    </cfRule>
  </conditionalFormatting>
  <conditionalFormatting sqref="L58">
    <cfRule type="expression" dxfId="2216" priority="1004" stopIfTrue="1">
      <formula>LEN(TRIM($L$58))=0</formula>
    </cfRule>
  </conditionalFormatting>
  <conditionalFormatting sqref="L59">
    <cfRule type="expression" dxfId="2215" priority="1005" stopIfTrue="1">
      <formula>LEN(TRIM($L$59))=0</formula>
    </cfRule>
  </conditionalFormatting>
  <conditionalFormatting sqref="L60">
    <cfRule type="expression" dxfId="2214" priority="1006" stopIfTrue="1">
      <formula>LEN(TRIM($L$60))=0</formula>
    </cfRule>
  </conditionalFormatting>
  <conditionalFormatting sqref="F64">
    <cfRule type="expression" dxfId="2213" priority="1007" stopIfTrue="1">
      <formula>LEN(TRIM($F$64))=0</formula>
    </cfRule>
  </conditionalFormatting>
  <conditionalFormatting sqref="G64">
    <cfRule type="expression" dxfId="2212" priority="1008" stopIfTrue="1">
      <formula>LEN(TRIM($G$64))=0</formula>
    </cfRule>
  </conditionalFormatting>
  <conditionalFormatting sqref="H64">
    <cfRule type="expression" dxfId="2211" priority="1009" stopIfTrue="1">
      <formula>LEN(TRIM($H$64))=0</formula>
    </cfRule>
  </conditionalFormatting>
  <conditionalFormatting sqref="I64">
    <cfRule type="expression" dxfId="2210" priority="1010" stopIfTrue="1">
      <formula>LEN(TRIM($I$64))=0</formula>
    </cfRule>
  </conditionalFormatting>
  <conditionalFormatting sqref="J64">
    <cfRule type="expression" dxfId="2209" priority="1011" stopIfTrue="1">
      <formula>LEN(TRIM($J$64))=0</formula>
    </cfRule>
  </conditionalFormatting>
  <conditionalFormatting sqref="F65">
    <cfRule type="expression" dxfId="2208" priority="1012" stopIfTrue="1">
      <formula>LEN(TRIM($F$65))=0</formula>
    </cfRule>
  </conditionalFormatting>
  <conditionalFormatting sqref="G65">
    <cfRule type="expression" dxfId="2207" priority="1013" stopIfTrue="1">
      <formula>LEN(TRIM($G$65))=0</formula>
    </cfRule>
  </conditionalFormatting>
  <conditionalFormatting sqref="H65">
    <cfRule type="expression" dxfId="2206" priority="1014" stopIfTrue="1">
      <formula>LEN(TRIM($H$65))=0</formula>
    </cfRule>
  </conditionalFormatting>
  <conditionalFormatting sqref="I65">
    <cfRule type="expression" dxfId="2205" priority="1015" stopIfTrue="1">
      <formula>LEN(TRIM($I$65))=0</formula>
    </cfRule>
  </conditionalFormatting>
  <conditionalFormatting sqref="J65">
    <cfRule type="expression" dxfId="2204" priority="1016" stopIfTrue="1">
      <formula>LEN(TRIM($J$65))=0</formula>
    </cfRule>
  </conditionalFormatting>
  <conditionalFormatting sqref="F66">
    <cfRule type="expression" dxfId="2203" priority="1017" stopIfTrue="1">
      <formula>LEN(TRIM($F$66))=0</formula>
    </cfRule>
  </conditionalFormatting>
  <conditionalFormatting sqref="G66">
    <cfRule type="expression" dxfId="2202" priority="1018" stopIfTrue="1">
      <formula>LEN(TRIM($G$66))=0</formula>
    </cfRule>
  </conditionalFormatting>
  <conditionalFormatting sqref="H66">
    <cfRule type="expression" dxfId="2201" priority="1019" stopIfTrue="1">
      <formula>LEN(TRIM($H$66))=0</formula>
    </cfRule>
  </conditionalFormatting>
  <conditionalFormatting sqref="I66">
    <cfRule type="expression" dxfId="2200" priority="1020" stopIfTrue="1">
      <formula>LEN(TRIM($I$66))=0</formula>
    </cfRule>
  </conditionalFormatting>
  <conditionalFormatting sqref="J66">
    <cfRule type="expression" dxfId="2199" priority="1021" stopIfTrue="1">
      <formula>LEN(TRIM($J$66))=0</formula>
    </cfRule>
  </conditionalFormatting>
  <conditionalFormatting sqref="F67">
    <cfRule type="expression" dxfId="2198" priority="1022" stopIfTrue="1">
      <formula>LEN(TRIM($F$67))=0</formula>
    </cfRule>
  </conditionalFormatting>
  <conditionalFormatting sqref="G67">
    <cfRule type="expression" dxfId="2197" priority="1023" stopIfTrue="1">
      <formula>LEN(TRIM($G$67))=0</formula>
    </cfRule>
  </conditionalFormatting>
  <conditionalFormatting sqref="H67">
    <cfRule type="expression" dxfId="2196" priority="1024" stopIfTrue="1">
      <formula>LEN(TRIM($H$67))=0</formula>
    </cfRule>
  </conditionalFormatting>
  <conditionalFormatting sqref="I67">
    <cfRule type="expression" dxfId="2195" priority="1025" stopIfTrue="1">
      <formula>LEN(TRIM($I$67))=0</formula>
    </cfRule>
  </conditionalFormatting>
  <conditionalFormatting sqref="J67">
    <cfRule type="expression" dxfId="2194" priority="1026" stopIfTrue="1">
      <formula>LEN(TRIM($J$67))=0</formula>
    </cfRule>
  </conditionalFormatting>
  <conditionalFormatting sqref="F68">
    <cfRule type="expression" dxfId="2193" priority="1027" stopIfTrue="1">
      <formula>LEN(TRIM($F$68))=0</formula>
    </cfRule>
  </conditionalFormatting>
  <conditionalFormatting sqref="G68">
    <cfRule type="expression" dxfId="2192" priority="1028" stopIfTrue="1">
      <formula>LEN(TRIM($G$68))=0</formula>
    </cfRule>
  </conditionalFormatting>
  <conditionalFormatting sqref="H68">
    <cfRule type="expression" dxfId="2191" priority="1029" stopIfTrue="1">
      <formula>LEN(TRIM($H$68))=0</formula>
    </cfRule>
  </conditionalFormatting>
  <conditionalFormatting sqref="I68">
    <cfRule type="expression" dxfId="2190" priority="1030" stopIfTrue="1">
      <formula>LEN(TRIM($I$68))=0</formula>
    </cfRule>
  </conditionalFormatting>
  <conditionalFormatting sqref="J68">
    <cfRule type="expression" dxfId="2189" priority="1031" stopIfTrue="1">
      <formula>LEN(TRIM($J$68))=0</formula>
    </cfRule>
  </conditionalFormatting>
  <conditionalFormatting sqref="F69">
    <cfRule type="expression" dxfId="2188" priority="1032" stopIfTrue="1">
      <formula>LEN(TRIM($F$69))=0</formula>
    </cfRule>
  </conditionalFormatting>
  <conditionalFormatting sqref="G69">
    <cfRule type="expression" dxfId="2187" priority="1033" stopIfTrue="1">
      <formula>LEN(TRIM($G$69))=0</formula>
    </cfRule>
  </conditionalFormatting>
  <conditionalFormatting sqref="H69">
    <cfRule type="expression" dxfId="2186" priority="1034" stopIfTrue="1">
      <formula>LEN(TRIM($H$69))=0</formula>
    </cfRule>
  </conditionalFormatting>
  <conditionalFormatting sqref="I69">
    <cfRule type="expression" dxfId="2185" priority="1035" stopIfTrue="1">
      <formula>LEN(TRIM($I$69))=0</formula>
    </cfRule>
  </conditionalFormatting>
  <conditionalFormatting sqref="J69">
    <cfRule type="expression" dxfId="2184" priority="1036" stopIfTrue="1">
      <formula>LEN(TRIM($J$69))=0</formula>
    </cfRule>
  </conditionalFormatting>
  <conditionalFormatting sqref="F70">
    <cfRule type="expression" dxfId="2183" priority="1037" stopIfTrue="1">
      <formula>LEN(TRIM($F$70))=0</formula>
    </cfRule>
  </conditionalFormatting>
  <conditionalFormatting sqref="G70">
    <cfRule type="expression" dxfId="2182" priority="1038" stopIfTrue="1">
      <formula>LEN(TRIM($G$70))=0</formula>
    </cfRule>
  </conditionalFormatting>
  <conditionalFormatting sqref="H70">
    <cfRule type="expression" dxfId="2181" priority="1039" stopIfTrue="1">
      <formula>LEN(TRIM($H$70))=0</formula>
    </cfRule>
  </conditionalFormatting>
  <conditionalFormatting sqref="I70">
    <cfRule type="expression" dxfId="2180" priority="1040" stopIfTrue="1">
      <formula>LEN(TRIM($I$70))=0</formula>
    </cfRule>
  </conditionalFormatting>
  <conditionalFormatting sqref="J70">
    <cfRule type="expression" dxfId="2179" priority="1041" stopIfTrue="1">
      <formula>LEN(TRIM($J$70))=0</formula>
    </cfRule>
  </conditionalFormatting>
  <conditionalFormatting sqref="L64">
    <cfRule type="expression" dxfId="2178" priority="1042" stopIfTrue="1">
      <formula>LEN(TRIM($L$64))=0</formula>
    </cfRule>
  </conditionalFormatting>
  <conditionalFormatting sqref="L65">
    <cfRule type="expression" dxfId="2177" priority="1043" stopIfTrue="1">
      <formula>LEN(TRIM($L$65))=0</formula>
    </cfRule>
  </conditionalFormatting>
  <conditionalFormatting sqref="L66">
    <cfRule type="expression" dxfId="2176" priority="1044" stopIfTrue="1">
      <formula>LEN(TRIM($L$66))=0</formula>
    </cfRule>
  </conditionalFormatting>
  <conditionalFormatting sqref="L67">
    <cfRule type="expression" dxfId="2175" priority="1045" stopIfTrue="1">
      <formula>LEN(TRIM($L$67))=0</formula>
    </cfRule>
  </conditionalFormatting>
  <conditionalFormatting sqref="L68">
    <cfRule type="expression" dxfId="2174" priority="1046" stopIfTrue="1">
      <formula>LEN(TRIM($L$68))=0</formula>
    </cfRule>
  </conditionalFormatting>
  <conditionalFormatting sqref="L69">
    <cfRule type="expression" dxfId="2173" priority="1047" stopIfTrue="1">
      <formula>LEN(TRIM($L$69))=0</formula>
    </cfRule>
  </conditionalFormatting>
  <conditionalFormatting sqref="L70">
    <cfRule type="expression" dxfId="2172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SUM(DISPUTESDURN_GrpOS:DISPUTESDURN_GrpIS!A2)</f>
        <v>840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SUM(DISPUTESDURN_GrpOS:DISPUTESDURN_GrpIS!F13)</f>
        <v>0</v>
      </c>
      <c r="G13" s="77">
        <f>SUM(DISPUTESDURN_GrpOS:DISPUTESDURN_GrpIS!G13)</f>
        <v>0</v>
      </c>
      <c r="H13" s="77">
        <f>SUM(DISPUTESDURN_GrpOS:DISPUTESDURN_GrpIS!H13)</f>
        <v>0</v>
      </c>
      <c r="I13" s="77">
        <f>SUM(DISPUTESDURN_GrpOS:DISPUTESDURN_GrpIS!I13)</f>
        <v>0</v>
      </c>
      <c r="J13" s="77">
        <f>SUM(DISPUTESDURN_GrpOS:DISPUTESDURN_GrpIS!J13)</f>
        <v>0</v>
      </c>
      <c r="K13" s="77">
        <f>SUM(DISPUTESDURN_GrpOS:DISPUTESDURN_GrpIS!K13)</f>
        <v>0</v>
      </c>
      <c r="L13" s="77">
        <f>SUM(DISPUTESDURN_GrpOS:DISPUTESDURN_GrpIS!L13)</f>
        <v>0</v>
      </c>
      <c r="M13" s="77">
        <f>SUM(DISPUTESDURN_GrpOS:DISPUTESDURN_GrpIS!M13)</f>
        <v>0</v>
      </c>
      <c r="N13" s="77">
        <f>SUM(DISPUTESDURN_GrpOS:DISPUTESDURN_GrpIS!N13)</f>
        <v>0</v>
      </c>
      <c r="O13" s="77">
        <f>SUM(DISPUTESDURN_GrpOS:DISPUTESDURN_GrpIS!O13)</f>
        <v>0</v>
      </c>
      <c r="P13" s="77">
        <f>SUM(DISPUTESDURN_GrpOS:DISPUTESDURN_GrpIS!P13)</f>
        <v>0</v>
      </c>
      <c r="Q13" s="77">
        <f>SUM(DISPUTESDURN_GrpOS:DISPUTESDURN_GrpIS!Q13)</f>
        <v>0</v>
      </c>
      <c r="R13" s="77">
        <f>SUM(DISPUTESDURN_GrpOS:DISPUTESDURN_GrpIS!R13)</f>
        <v>0</v>
      </c>
      <c r="S13" s="77">
        <f>SUM(DISPUTESDURN_GrpOS:DISPUTESDURN_GrpIS!S13)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SUM(DISPUTESDURN_GrpOS:DISPUTESDURN_GrpIS!F14)</f>
        <v>0</v>
      </c>
      <c r="G14" s="77">
        <f>SUM(DISPUTESDURN_GrpOS:DISPUTESDURN_GrpIS!G14)</f>
        <v>0</v>
      </c>
      <c r="H14" s="77">
        <f>SUM(DISPUTESDURN_GrpOS:DISPUTESDURN_GrpIS!H14)</f>
        <v>0</v>
      </c>
      <c r="I14" s="77">
        <f>SUM(DISPUTESDURN_GrpOS:DISPUTESDURN_GrpIS!I14)</f>
        <v>0</v>
      </c>
      <c r="J14" s="77">
        <f>SUM(DISPUTESDURN_GrpOS:DISPUTESDURN_GrpIS!J14)</f>
        <v>0</v>
      </c>
      <c r="K14" s="77">
        <f>SUM(DISPUTESDURN_GrpOS:DISPUTESDURN_GrpIS!K14)</f>
        <v>0</v>
      </c>
      <c r="L14" s="77">
        <f>SUM(DISPUTESDURN_GrpOS:DISPUTESDURN_GrpIS!L14)</f>
        <v>0</v>
      </c>
      <c r="M14" s="77">
        <f>SUM(DISPUTESDURN_GrpOS:DISPUTESDURN_GrpIS!M14)</f>
        <v>0</v>
      </c>
      <c r="N14" s="77">
        <f>SUM(DISPUTESDURN_GrpOS:DISPUTESDURN_GrpIS!N14)</f>
        <v>0</v>
      </c>
      <c r="O14" s="77">
        <f>SUM(DISPUTESDURN_GrpOS:DISPUTESDURN_GrpIS!O14)</f>
        <v>0</v>
      </c>
      <c r="P14" s="77">
        <f>SUM(DISPUTESDURN_GrpOS:DISPUTESDURN_GrpIS!P14)</f>
        <v>0</v>
      </c>
      <c r="Q14" s="77">
        <f>SUM(DISPUTESDURN_GrpOS:DISPUTESDURN_GrpIS!Q14)</f>
        <v>0</v>
      </c>
      <c r="R14" s="77">
        <f>SUM(DISPUTESDURN_GrpOS:DISPUTESDURN_GrpIS!R14)</f>
        <v>0</v>
      </c>
      <c r="S14" s="77">
        <f>SUM(DISPUTESDURN_GrpOS:DISPUTESDURN_GrpIS!S14)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SUM(DISPUTESDURN_GrpOS:DISPUTESDURN_GrpIS!F15)</f>
        <v>0</v>
      </c>
      <c r="G15" s="77">
        <f>SUM(DISPUTESDURN_GrpOS:DISPUTESDURN_GrpIS!G15)</f>
        <v>0</v>
      </c>
      <c r="H15" s="77">
        <f>SUM(DISPUTESDURN_GrpOS:DISPUTESDURN_GrpIS!H15)</f>
        <v>0</v>
      </c>
      <c r="I15" s="77">
        <f>SUM(DISPUTESDURN_GrpOS:DISPUTESDURN_GrpIS!I15)</f>
        <v>0</v>
      </c>
      <c r="J15" s="77">
        <f>SUM(DISPUTESDURN_GrpOS:DISPUTESDURN_GrpIS!J15)</f>
        <v>0</v>
      </c>
      <c r="K15" s="77">
        <f>SUM(DISPUTESDURN_GrpOS:DISPUTESDURN_GrpIS!K15)</f>
        <v>0</v>
      </c>
      <c r="L15" s="77">
        <f>SUM(DISPUTESDURN_GrpOS:DISPUTESDURN_GrpIS!L15)</f>
        <v>0</v>
      </c>
      <c r="M15" s="77">
        <f>SUM(DISPUTESDURN_GrpOS:DISPUTESDURN_GrpIS!M15)</f>
        <v>0</v>
      </c>
      <c r="N15" s="77">
        <f>SUM(DISPUTESDURN_GrpOS:DISPUTESDURN_GrpIS!N15)</f>
        <v>0</v>
      </c>
      <c r="O15" s="77">
        <f>SUM(DISPUTESDURN_GrpOS:DISPUTESDURN_GrpIS!O15)</f>
        <v>0</v>
      </c>
      <c r="P15" s="77">
        <f>SUM(DISPUTESDURN_GrpOS:DISPUTESDURN_GrpIS!P15)</f>
        <v>0</v>
      </c>
      <c r="Q15" s="77">
        <f>SUM(DISPUTESDURN_GrpOS:DISPUTESDURN_GrpIS!Q15)</f>
        <v>0</v>
      </c>
      <c r="R15" s="77">
        <f>SUM(DISPUTESDURN_GrpOS:DISPUTESDURN_GrpIS!R15)</f>
        <v>0</v>
      </c>
      <c r="S15" s="77">
        <f>SUM(DISPUTESDURN_GrpOS:DISPUTESDURN_GrpIS!S15)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SUM(DISPUTESDURN_GrpOS:DISPUTESDURN_GrpIS!F16)</f>
        <v>0</v>
      </c>
      <c r="G16" s="77">
        <f>SUM(DISPUTESDURN_GrpOS:DISPUTESDURN_GrpIS!G16)</f>
        <v>0</v>
      </c>
      <c r="H16" s="77">
        <f>SUM(DISPUTESDURN_GrpOS:DISPUTESDURN_GrpIS!H16)</f>
        <v>0</v>
      </c>
      <c r="I16" s="77">
        <f>SUM(DISPUTESDURN_GrpOS:DISPUTESDURN_GrpIS!I16)</f>
        <v>0</v>
      </c>
      <c r="J16" s="77">
        <f>SUM(DISPUTESDURN_GrpOS:DISPUTESDURN_GrpIS!J16)</f>
        <v>0</v>
      </c>
      <c r="K16" s="77">
        <f>SUM(DISPUTESDURN_GrpOS:DISPUTESDURN_GrpIS!K16)</f>
        <v>0</v>
      </c>
      <c r="L16" s="77">
        <f>SUM(DISPUTESDURN_GrpOS:DISPUTESDURN_GrpIS!L16)</f>
        <v>0</v>
      </c>
      <c r="M16" s="77">
        <f>SUM(DISPUTESDURN_GrpOS:DISPUTESDURN_GrpIS!M16)</f>
        <v>0</v>
      </c>
      <c r="N16" s="77">
        <f>SUM(DISPUTESDURN_GrpOS:DISPUTESDURN_GrpIS!N16)</f>
        <v>0</v>
      </c>
      <c r="O16" s="77">
        <f>SUM(DISPUTESDURN_GrpOS:DISPUTESDURN_GrpIS!O16)</f>
        <v>0</v>
      </c>
      <c r="P16" s="77">
        <f>SUM(DISPUTESDURN_GrpOS:DISPUTESDURN_GrpIS!P16)</f>
        <v>0</v>
      </c>
      <c r="Q16" s="77">
        <f>SUM(DISPUTESDURN_GrpOS:DISPUTESDURN_GrpIS!Q16)</f>
        <v>0</v>
      </c>
      <c r="R16" s="77">
        <f>SUM(DISPUTESDURN_GrpOS:DISPUTESDURN_GrpIS!R16)</f>
        <v>0</v>
      </c>
      <c r="S16" s="77">
        <f>SUM(DISPUTESDURN_GrpOS:DISPUTESDURN_GrpIS!S16)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SUM(DISPUTESDURN_GrpOS:DISPUTESDURN_GrpIS!F17)</f>
        <v>0</v>
      </c>
      <c r="G17" s="77">
        <f>SUM(DISPUTESDURN_GrpOS:DISPUTESDURN_GrpIS!G17)</f>
        <v>0</v>
      </c>
      <c r="H17" s="77">
        <f>SUM(DISPUTESDURN_GrpOS:DISPUTESDURN_GrpIS!H17)</f>
        <v>0</v>
      </c>
      <c r="I17" s="77">
        <f>SUM(DISPUTESDURN_GrpOS:DISPUTESDURN_GrpIS!I17)</f>
        <v>0</v>
      </c>
      <c r="J17" s="77">
        <f>SUM(DISPUTESDURN_GrpOS:DISPUTESDURN_GrpIS!J17)</f>
        <v>0</v>
      </c>
      <c r="K17" s="77">
        <f>SUM(DISPUTESDURN_GrpOS:DISPUTESDURN_GrpIS!K17)</f>
        <v>0</v>
      </c>
      <c r="L17" s="77">
        <f>SUM(DISPUTESDURN_GrpOS:DISPUTESDURN_GrpIS!L17)</f>
        <v>0</v>
      </c>
      <c r="M17" s="77">
        <f>SUM(DISPUTESDURN_GrpOS:DISPUTESDURN_GrpIS!M17)</f>
        <v>0</v>
      </c>
      <c r="N17" s="77">
        <f>SUM(DISPUTESDURN_GrpOS:DISPUTESDURN_GrpIS!N17)</f>
        <v>0</v>
      </c>
      <c r="O17" s="77">
        <f>SUM(DISPUTESDURN_GrpOS:DISPUTESDURN_GrpIS!O17)</f>
        <v>0</v>
      </c>
      <c r="P17" s="77">
        <f>SUM(DISPUTESDURN_GrpOS:DISPUTESDURN_GrpIS!P17)</f>
        <v>0</v>
      </c>
      <c r="Q17" s="77">
        <f>SUM(DISPUTESDURN_GrpOS:DISPUTESDURN_GrpIS!Q17)</f>
        <v>0</v>
      </c>
      <c r="R17" s="77">
        <f>SUM(DISPUTESDURN_GrpOS:DISPUTESDURN_GrpIS!R17)</f>
        <v>0</v>
      </c>
      <c r="S17" s="77">
        <f>SUM(DISPUTESDURN_GrpOS:DISPUTESDURN_GrpIS!S17)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SUM(DISPUTESDURN_GrpOS:DISPUTESDURN_GrpIS!F18)</f>
        <v>0</v>
      </c>
      <c r="G18" s="77">
        <f>SUM(DISPUTESDURN_GrpOS:DISPUTESDURN_GrpIS!G18)</f>
        <v>0</v>
      </c>
      <c r="H18" s="77">
        <f>SUM(DISPUTESDURN_GrpOS:DISPUTESDURN_GrpIS!H18)</f>
        <v>0</v>
      </c>
      <c r="I18" s="77">
        <f>SUM(DISPUTESDURN_GrpOS:DISPUTESDURN_GrpIS!I18)</f>
        <v>0</v>
      </c>
      <c r="J18" s="77">
        <f>SUM(DISPUTESDURN_GrpOS:DISPUTESDURN_GrpIS!J18)</f>
        <v>0</v>
      </c>
      <c r="K18" s="77">
        <f>SUM(DISPUTESDURN_GrpOS:DISPUTESDURN_GrpIS!K18)</f>
        <v>0</v>
      </c>
      <c r="L18" s="77">
        <f>SUM(DISPUTESDURN_GrpOS:DISPUTESDURN_GrpIS!L18)</f>
        <v>0</v>
      </c>
      <c r="M18" s="77">
        <f>SUM(DISPUTESDURN_GrpOS:DISPUTESDURN_GrpIS!M18)</f>
        <v>0</v>
      </c>
      <c r="N18" s="77">
        <f>SUM(DISPUTESDURN_GrpOS:DISPUTESDURN_GrpIS!N18)</f>
        <v>0</v>
      </c>
      <c r="O18" s="77">
        <f>SUM(DISPUTESDURN_GrpOS:DISPUTESDURN_GrpIS!O18)</f>
        <v>0</v>
      </c>
      <c r="P18" s="77">
        <f>SUM(DISPUTESDURN_GrpOS:DISPUTESDURN_GrpIS!P18)</f>
        <v>0</v>
      </c>
      <c r="Q18" s="77">
        <f>SUM(DISPUTESDURN_GrpOS:DISPUTESDURN_GrpIS!Q18)</f>
        <v>0</v>
      </c>
      <c r="R18" s="77">
        <f>SUM(DISPUTESDURN_GrpOS:DISPUTESDURN_GrpIS!R18)</f>
        <v>0</v>
      </c>
      <c r="S18" s="77">
        <f>SUM(DISPUTESDURN_GrpOS:DISPUTESDURN_GrpIS!S18)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SUM(DISPUTESDURN_GrpOS:DISPUTESDURN_GrpIS!F19)</f>
        <v>0</v>
      </c>
      <c r="G19" s="77">
        <f>SUM(DISPUTESDURN_GrpOS:DISPUTESDURN_GrpIS!G19)</f>
        <v>0</v>
      </c>
      <c r="H19" s="77">
        <f>SUM(DISPUTESDURN_GrpOS:DISPUTESDURN_GrpIS!H19)</f>
        <v>0</v>
      </c>
      <c r="I19" s="77">
        <f>SUM(DISPUTESDURN_GrpOS:DISPUTESDURN_GrpIS!I19)</f>
        <v>0</v>
      </c>
      <c r="J19" s="77">
        <f>SUM(DISPUTESDURN_GrpOS:DISPUTESDURN_GrpIS!J19)</f>
        <v>0</v>
      </c>
      <c r="K19" s="77">
        <f>SUM(DISPUTESDURN_GrpOS:DISPUTESDURN_GrpIS!K19)</f>
        <v>0</v>
      </c>
      <c r="L19" s="77">
        <f>SUM(DISPUTESDURN_GrpOS:DISPUTESDURN_GrpIS!L19)</f>
        <v>0</v>
      </c>
      <c r="M19" s="77">
        <f>SUM(DISPUTESDURN_GrpOS:DISPUTESDURN_GrpIS!M19)</f>
        <v>0</v>
      </c>
      <c r="N19" s="77">
        <f>SUM(DISPUTESDURN_GrpOS:DISPUTESDURN_GrpIS!N19)</f>
        <v>0</v>
      </c>
      <c r="O19" s="77">
        <f>SUM(DISPUTESDURN_GrpOS:DISPUTESDURN_GrpIS!O19)</f>
        <v>0</v>
      </c>
      <c r="P19" s="77">
        <f>SUM(DISPUTESDURN_GrpOS:DISPUTESDURN_GrpIS!P19)</f>
        <v>0</v>
      </c>
      <c r="Q19" s="77">
        <f>SUM(DISPUTESDURN_GrpOS:DISPUTESDURN_GrpIS!Q19)</f>
        <v>0</v>
      </c>
      <c r="R19" s="77">
        <f>SUM(DISPUTESDURN_GrpOS:DISPUTESDURN_GrpIS!R19)</f>
        <v>0</v>
      </c>
      <c r="S19" s="77">
        <f>SUM(DISPUTESDURN_GrpOS:DISPUTESDURN_GrpIS!S19)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SUM(DISPUTESDURN_GrpOS:DISPUTESDURN_GrpIS!F20)</f>
        <v>0</v>
      </c>
      <c r="G20" s="77">
        <f>SUM(DISPUTESDURN_GrpOS:DISPUTESDURN_GrpIS!G20)</f>
        <v>0</v>
      </c>
      <c r="H20" s="77">
        <f>SUM(DISPUTESDURN_GrpOS:DISPUTESDURN_GrpIS!H20)</f>
        <v>0</v>
      </c>
      <c r="I20" s="77">
        <f>SUM(DISPUTESDURN_GrpOS:DISPUTESDURN_GrpIS!I20)</f>
        <v>0</v>
      </c>
      <c r="J20" s="77">
        <f>SUM(DISPUTESDURN_GrpOS:DISPUTESDURN_GrpIS!J20)</f>
        <v>0</v>
      </c>
      <c r="K20" s="77">
        <f>SUM(DISPUTESDURN_GrpOS:DISPUTESDURN_GrpIS!K20)</f>
        <v>0</v>
      </c>
      <c r="L20" s="77">
        <f>SUM(DISPUTESDURN_GrpOS:DISPUTESDURN_GrpIS!L20)</f>
        <v>0</v>
      </c>
      <c r="M20" s="77">
        <f>SUM(DISPUTESDURN_GrpOS:DISPUTESDURN_GrpIS!M20)</f>
        <v>0</v>
      </c>
      <c r="N20" s="77">
        <f>SUM(DISPUTESDURN_GrpOS:DISPUTESDURN_GrpIS!N20)</f>
        <v>0</v>
      </c>
      <c r="O20" s="77">
        <f>SUM(DISPUTESDURN_GrpOS:DISPUTESDURN_GrpIS!O20)</f>
        <v>0</v>
      </c>
      <c r="P20" s="77">
        <f>SUM(DISPUTESDURN_GrpOS:DISPUTESDURN_GrpIS!P20)</f>
        <v>0</v>
      </c>
      <c r="Q20" s="77">
        <f>SUM(DISPUTESDURN_GrpOS:DISPUTESDURN_GrpIS!Q20)</f>
        <v>0</v>
      </c>
      <c r="R20" s="77">
        <f>SUM(DISPUTESDURN_GrpOS:DISPUTESDURN_GrpIS!R20)</f>
        <v>0</v>
      </c>
      <c r="S20" s="77">
        <f>SUM(DISPUTESDURN_GrpOS:DISPUTESDURN_GrpIS!S20)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SUM(DISPUTESDURN_GrpOS:DISPUTESDURN_GrpIS!F23)</f>
        <v>0</v>
      </c>
      <c r="G23" s="77">
        <f>SUM(DISPUTESDURN_GrpOS:DISPUTESDURN_GrpIS!G23)</f>
        <v>0</v>
      </c>
      <c r="H23" s="77">
        <f>SUM(DISPUTESDURN_GrpOS:DISPUTESDURN_GrpIS!H23)</f>
        <v>0</v>
      </c>
      <c r="I23" s="77">
        <f>SUM(DISPUTESDURN_GrpOS:DISPUTESDURN_GrpIS!I23)</f>
        <v>0</v>
      </c>
      <c r="J23" s="77">
        <f>SUM(DISPUTESDURN_GrpOS:DISPUTESDURN_GrpIS!J23)</f>
        <v>0</v>
      </c>
      <c r="K23" s="77">
        <f>SUM(DISPUTESDURN_GrpOS:DISPUTESDURN_GrpIS!K23)</f>
        <v>0</v>
      </c>
      <c r="L23" s="77">
        <f>SUM(DISPUTESDURN_GrpOS:DISPUTESDURN_GrpIS!L23)</f>
        <v>0</v>
      </c>
      <c r="M23" s="77">
        <f>SUM(DISPUTESDURN_GrpOS:DISPUTESDURN_GrpIS!M23)</f>
        <v>0</v>
      </c>
      <c r="N23" s="77">
        <f>SUM(DISPUTESDURN_GrpOS:DISPUTESDURN_GrpIS!N23)</f>
        <v>0</v>
      </c>
      <c r="O23" s="77">
        <f>SUM(DISPUTESDURN_GrpOS:DISPUTESDURN_GrpIS!O23)</f>
        <v>0</v>
      </c>
      <c r="P23" s="77">
        <f>SUM(DISPUTESDURN_GrpOS:DISPUTESDURN_GrpIS!P23)</f>
        <v>0</v>
      </c>
      <c r="Q23" s="77">
        <f>SUM(DISPUTESDURN_GrpOS:DISPUTESDURN_GrpIS!Q23)</f>
        <v>0</v>
      </c>
      <c r="R23" s="77">
        <f>SUM(DISPUTESDURN_GrpOS:DISPUTESDURN_GrpIS!R23)</f>
        <v>0</v>
      </c>
      <c r="S23" s="77">
        <f>SUM(DISPUTESDURN_GrpOS:DISPUTESDURN_GrpIS!S23)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SUM(DISPUTESDURN_GrpOS:DISPUTESDURN_GrpIS!F24)</f>
        <v>0</v>
      </c>
      <c r="G24" s="77">
        <f>SUM(DISPUTESDURN_GrpOS:DISPUTESDURN_GrpIS!G24)</f>
        <v>0</v>
      </c>
      <c r="H24" s="77">
        <f>SUM(DISPUTESDURN_GrpOS:DISPUTESDURN_GrpIS!H24)</f>
        <v>0</v>
      </c>
      <c r="I24" s="77">
        <f>SUM(DISPUTESDURN_GrpOS:DISPUTESDURN_GrpIS!I24)</f>
        <v>0</v>
      </c>
      <c r="J24" s="77">
        <f>SUM(DISPUTESDURN_GrpOS:DISPUTESDURN_GrpIS!J24)</f>
        <v>0</v>
      </c>
      <c r="K24" s="77">
        <f>SUM(DISPUTESDURN_GrpOS:DISPUTESDURN_GrpIS!K24)</f>
        <v>0</v>
      </c>
      <c r="L24" s="77">
        <f>SUM(DISPUTESDURN_GrpOS:DISPUTESDURN_GrpIS!L24)</f>
        <v>0</v>
      </c>
      <c r="M24" s="77">
        <f>SUM(DISPUTESDURN_GrpOS:DISPUTESDURN_GrpIS!M24)</f>
        <v>0</v>
      </c>
      <c r="N24" s="77">
        <f>SUM(DISPUTESDURN_GrpOS:DISPUTESDURN_GrpIS!N24)</f>
        <v>0</v>
      </c>
      <c r="O24" s="77">
        <f>SUM(DISPUTESDURN_GrpOS:DISPUTESDURN_GrpIS!O24)</f>
        <v>0</v>
      </c>
      <c r="P24" s="77">
        <f>SUM(DISPUTESDURN_GrpOS:DISPUTESDURN_GrpIS!P24)</f>
        <v>0</v>
      </c>
      <c r="Q24" s="77">
        <f>SUM(DISPUTESDURN_GrpOS:DISPUTESDURN_GrpIS!Q24)</f>
        <v>0</v>
      </c>
      <c r="R24" s="77">
        <f>SUM(DISPUTESDURN_GrpOS:DISPUTESDURN_GrpIS!R24)</f>
        <v>0</v>
      </c>
      <c r="S24" s="77">
        <f>SUM(DISPUTESDURN_GrpOS:DISPUTESDURN_GrpIS!S24)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SUM(DISPUTESDURN_GrpOS:DISPUTESDURN_GrpIS!F25)</f>
        <v>0</v>
      </c>
      <c r="G25" s="77">
        <f>SUM(DISPUTESDURN_GrpOS:DISPUTESDURN_GrpIS!G25)</f>
        <v>0</v>
      </c>
      <c r="H25" s="77">
        <f>SUM(DISPUTESDURN_GrpOS:DISPUTESDURN_GrpIS!H25)</f>
        <v>0</v>
      </c>
      <c r="I25" s="77">
        <f>SUM(DISPUTESDURN_GrpOS:DISPUTESDURN_GrpIS!I25)</f>
        <v>0</v>
      </c>
      <c r="J25" s="77">
        <f>SUM(DISPUTESDURN_GrpOS:DISPUTESDURN_GrpIS!J25)</f>
        <v>0</v>
      </c>
      <c r="K25" s="77">
        <f>SUM(DISPUTESDURN_GrpOS:DISPUTESDURN_GrpIS!K25)</f>
        <v>0</v>
      </c>
      <c r="L25" s="77">
        <f>SUM(DISPUTESDURN_GrpOS:DISPUTESDURN_GrpIS!L25)</f>
        <v>0</v>
      </c>
      <c r="M25" s="77">
        <f>SUM(DISPUTESDURN_GrpOS:DISPUTESDURN_GrpIS!M25)</f>
        <v>0</v>
      </c>
      <c r="N25" s="77">
        <f>SUM(DISPUTESDURN_GrpOS:DISPUTESDURN_GrpIS!N25)</f>
        <v>0</v>
      </c>
      <c r="O25" s="77">
        <f>SUM(DISPUTESDURN_GrpOS:DISPUTESDURN_GrpIS!O25)</f>
        <v>0</v>
      </c>
      <c r="P25" s="77">
        <f>SUM(DISPUTESDURN_GrpOS:DISPUTESDURN_GrpIS!P25)</f>
        <v>0</v>
      </c>
      <c r="Q25" s="77">
        <f>SUM(DISPUTESDURN_GrpOS:DISPUTESDURN_GrpIS!Q25)</f>
        <v>0</v>
      </c>
      <c r="R25" s="77">
        <f>SUM(DISPUTESDURN_GrpOS:DISPUTESDURN_GrpIS!R25)</f>
        <v>0</v>
      </c>
      <c r="S25" s="77">
        <f>SUM(DISPUTESDURN_GrpOS:DISPUTESDURN_GrpIS!S25)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SUM(DISPUTESDURN_GrpOS:DISPUTESDURN_GrpIS!F26)</f>
        <v>0</v>
      </c>
      <c r="G26" s="77">
        <f>SUM(DISPUTESDURN_GrpOS:DISPUTESDURN_GrpIS!G26)</f>
        <v>0</v>
      </c>
      <c r="H26" s="77">
        <f>SUM(DISPUTESDURN_GrpOS:DISPUTESDURN_GrpIS!H26)</f>
        <v>0</v>
      </c>
      <c r="I26" s="77">
        <f>SUM(DISPUTESDURN_GrpOS:DISPUTESDURN_GrpIS!I26)</f>
        <v>0</v>
      </c>
      <c r="J26" s="77">
        <f>SUM(DISPUTESDURN_GrpOS:DISPUTESDURN_GrpIS!J26)</f>
        <v>0</v>
      </c>
      <c r="K26" s="77">
        <f>SUM(DISPUTESDURN_GrpOS:DISPUTESDURN_GrpIS!K26)</f>
        <v>0</v>
      </c>
      <c r="L26" s="77">
        <f>SUM(DISPUTESDURN_GrpOS:DISPUTESDURN_GrpIS!L26)</f>
        <v>0</v>
      </c>
      <c r="M26" s="77">
        <f>SUM(DISPUTESDURN_GrpOS:DISPUTESDURN_GrpIS!M26)</f>
        <v>0</v>
      </c>
      <c r="N26" s="77">
        <f>SUM(DISPUTESDURN_GrpOS:DISPUTESDURN_GrpIS!N26)</f>
        <v>0</v>
      </c>
      <c r="O26" s="77">
        <f>SUM(DISPUTESDURN_GrpOS:DISPUTESDURN_GrpIS!O26)</f>
        <v>0</v>
      </c>
      <c r="P26" s="77">
        <f>SUM(DISPUTESDURN_GrpOS:DISPUTESDURN_GrpIS!P26)</f>
        <v>0</v>
      </c>
      <c r="Q26" s="77">
        <f>SUM(DISPUTESDURN_GrpOS:DISPUTESDURN_GrpIS!Q26)</f>
        <v>0</v>
      </c>
      <c r="R26" s="77">
        <f>SUM(DISPUTESDURN_GrpOS:DISPUTESDURN_GrpIS!R26)</f>
        <v>0</v>
      </c>
      <c r="S26" s="77">
        <f>SUM(DISPUTESDURN_GrpOS:DISPUTESDURN_GrpIS!S26)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SUM(DISPUTESDURN_GrpOS:DISPUTESDURN_GrpIS!F27)</f>
        <v>0</v>
      </c>
      <c r="G27" s="77">
        <f>SUM(DISPUTESDURN_GrpOS:DISPUTESDURN_GrpIS!G27)</f>
        <v>0</v>
      </c>
      <c r="H27" s="77">
        <f>SUM(DISPUTESDURN_GrpOS:DISPUTESDURN_GrpIS!H27)</f>
        <v>0</v>
      </c>
      <c r="I27" s="77">
        <f>SUM(DISPUTESDURN_GrpOS:DISPUTESDURN_GrpIS!I27)</f>
        <v>0</v>
      </c>
      <c r="J27" s="77">
        <f>SUM(DISPUTESDURN_GrpOS:DISPUTESDURN_GrpIS!J27)</f>
        <v>0</v>
      </c>
      <c r="K27" s="77">
        <f>SUM(DISPUTESDURN_GrpOS:DISPUTESDURN_GrpIS!K27)</f>
        <v>0</v>
      </c>
      <c r="L27" s="77">
        <f>SUM(DISPUTESDURN_GrpOS:DISPUTESDURN_GrpIS!L27)</f>
        <v>0</v>
      </c>
      <c r="M27" s="77">
        <f>SUM(DISPUTESDURN_GrpOS:DISPUTESDURN_GrpIS!M27)</f>
        <v>0</v>
      </c>
      <c r="N27" s="77">
        <f>SUM(DISPUTESDURN_GrpOS:DISPUTESDURN_GrpIS!N27)</f>
        <v>0</v>
      </c>
      <c r="O27" s="77">
        <f>SUM(DISPUTESDURN_GrpOS:DISPUTESDURN_GrpIS!O27)</f>
        <v>0</v>
      </c>
      <c r="P27" s="77">
        <f>SUM(DISPUTESDURN_GrpOS:DISPUTESDURN_GrpIS!P27)</f>
        <v>0</v>
      </c>
      <c r="Q27" s="77">
        <f>SUM(DISPUTESDURN_GrpOS:DISPUTESDURN_GrpIS!Q27)</f>
        <v>0</v>
      </c>
      <c r="R27" s="77">
        <f>SUM(DISPUTESDURN_GrpOS:DISPUTESDURN_GrpIS!R27)</f>
        <v>0</v>
      </c>
      <c r="S27" s="77">
        <f>SUM(DISPUTESDURN_GrpOS:DISPUTESDURN_GrpIS!S27)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SUM(DISPUTESDURN_GrpOS:DISPUTESDURN_GrpIS!F28)</f>
        <v>0</v>
      </c>
      <c r="G28" s="77">
        <f>SUM(DISPUTESDURN_GrpOS:DISPUTESDURN_GrpIS!G28)</f>
        <v>0</v>
      </c>
      <c r="H28" s="77">
        <f>SUM(DISPUTESDURN_GrpOS:DISPUTESDURN_GrpIS!H28)</f>
        <v>0</v>
      </c>
      <c r="I28" s="77">
        <f>SUM(DISPUTESDURN_GrpOS:DISPUTESDURN_GrpIS!I28)</f>
        <v>0</v>
      </c>
      <c r="J28" s="77">
        <f>SUM(DISPUTESDURN_GrpOS:DISPUTESDURN_GrpIS!J28)</f>
        <v>0</v>
      </c>
      <c r="K28" s="77">
        <f>SUM(DISPUTESDURN_GrpOS:DISPUTESDURN_GrpIS!K28)</f>
        <v>0</v>
      </c>
      <c r="L28" s="77">
        <f>SUM(DISPUTESDURN_GrpOS:DISPUTESDURN_GrpIS!L28)</f>
        <v>0</v>
      </c>
      <c r="M28" s="77">
        <f>SUM(DISPUTESDURN_GrpOS:DISPUTESDURN_GrpIS!M28)</f>
        <v>0</v>
      </c>
      <c r="N28" s="77">
        <f>SUM(DISPUTESDURN_GrpOS:DISPUTESDURN_GrpIS!N28)</f>
        <v>0</v>
      </c>
      <c r="O28" s="77">
        <f>SUM(DISPUTESDURN_GrpOS:DISPUTESDURN_GrpIS!O28)</f>
        <v>0</v>
      </c>
      <c r="P28" s="77">
        <f>SUM(DISPUTESDURN_GrpOS:DISPUTESDURN_GrpIS!P28)</f>
        <v>0</v>
      </c>
      <c r="Q28" s="77">
        <f>SUM(DISPUTESDURN_GrpOS:DISPUTESDURN_GrpIS!Q28)</f>
        <v>0</v>
      </c>
      <c r="R28" s="77">
        <f>SUM(DISPUTESDURN_GrpOS:DISPUTESDURN_GrpIS!R28)</f>
        <v>0</v>
      </c>
      <c r="S28" s="77">
        <f>SUM(DISPUTESDURN_GrpOS:DISPUTESDURN_GrpIS!S28)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SUM(DISPUTESDURN_GrpOS:DISPUTESDURN_GrpIS!F29)</f>
        <v>0</v>
      </c>
      <c r="G29" s="77">
        <f>SUM(DISPUTESDURN_GrpOS:DISPUTESDURN_GrpIS!G29)</f>
        <v>0</v>
      </c>
      <c r="H29" s="77">
        <f>SUM(DISPUTESDURN_GrpOS:DISPUTESDURN_GrpIS!H29)</f>
        <v>0</v>
      </c>
      <c r="I29" s="77">
        <f>SUM(DISPUTESDURN_GrpOS:DISPUTESDURN_GrpIS!I29)</f>
        <v>0</v>
      </c>
      <c r="J29" s="77">
        <f>SUM(DISPUTESDURN_GrpOS:DISPUTESDURN_GrpIS!J29)</f>
        <v>0</v>
      </c>
      <c r="K29" s="77">
        <f>SUM(DISPUTESDURN_GrpOS:DISPUTESDURN_GrpIS!K29)</f>
        <v>0</v>
      </c>
      <c r="L29" s="77">
        <f>SUM(DISPUTESDURN_GrpOS:DISPUTESDURN_GrpIS!L29)</f>
        <v>0</v>
      </c>
      <c r="M29" s="77">
        <f>SUM(DISPUTESDURN_GrpOS:DISPUTESDURN_GrpIS!M29)</f>
        <v>0</v>
      </c>
      <c r="N29" s="77">
        <f>SUM(DISPUTESDURN_GrpOS:DISPUTESDURN_GrpIS!N29)</f>
        <v>0</v>
      </c>
      <c r="O29" s="77">
        <f>SUM(DISPUTESDURN_GrpOS:DISPUTESDURN_GrpIS!O29)</f>
        <v>0</v>
      </c>
      <c r="P29" s="77">
        <f>SUM(DISPUTESDURN_GrpOS:DISPUTESDURN_GrpIS!P29)</f>
        <v>0</v>
      </c>
      <c r="Q29" s="77">
        <f>SUM(DISPUTESDURN_GrpOS:DISPUTESDURN_GrpIS!Q29)</f>
        <v>0</v>
      </c>
      <c r="R29" s="77">
        <f>SUM(DISPUTESDURN_GrpOS:DISPUTESDURN_GrpIS!R29)</f>
        <v>0</v>
      </c>
      <c r="S29" s="77">
        <f>SUM(DISPUTESDURN_GrpOS:DISPUTESDURN_GrpIS!S29)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SUM(DISPUTESDURN_GrpOS:DISPUTESDURN_GrpIS!F30)</f>
        <v>0</v>
      </c>
      <c r="G30" s="77">
        <f>SUM(DISPUTESDURN_GrpOS:DISPUTESDURN_GrpIS!G30)</f>
        <v>0</v>
      </c>
      <c r="H30" s="77">
        <f>SUM(DISPUTESDURN_GrpOS:DISPUTESDURN_GrpIS!H30)</f>
        <v>0</v>
      </c>
      <c r="I30" s="77">
        <f>SUM(DISPUTESDURN_GrpOS:DISPUTESDURN_GrpIS!I30)</f>
        <v>0</v>
      </c>
      <c r="J30" s="77">
        <f>SUM(DISPUTESDURN_GrpOS:DISPUTESDURN_GrpIS!J30)</f>
        <v>0</v>
      </c>
      <c r="K30" s="77">
        <f>SUM(DISPUTESDURN_GrpOS:DISPUTESDURN_GrpIS!K30)</f>
        <v>0</v>
      </c>
      <c r="L30" s="77">
        <f>SUM(DISPUTESDURN_GrpOS:DISPUTESDURN_GrpIS!L30)</f>
        <v>0</v>
      </c>
      <c r="M30" s="77">
        <f>SUM(DISPUTESDURN_GrpOS:DISPUTESDURN_GrpIS!M30)</f>
        <v>0</v>
      </c>
      <c r="N30" s="77">
        <f>SUM(DISPUTESDURN_GrpOS:DISPUTESDURN_GrpIS!N30)</f>
        <v>0</v>
      </c>
      <c r="O30" s="77">
        <f>SUM(DISPUTESDURN_GrpOS:DISPUTESDURN_GrpIS!O30)</f>
        <v>0</v>
      </c>
      <c r="P30" s="77">
        <f>SUM(DISPUTESDURN_GrpOS:DISPUTESDURN_GrpIS!P30)</f>
        <v>0</v>
      </c>
      <c r="Q30" s="77">
        <f>SUM(DISPUTESDURN_GrpOS:DISPUTESDURN_GrpIS!Q30)</f>
        <v>0</v>
      </c>
      <c r="R30" s="77">
        <f>SUM(DISPUTESDURN_GrpOS:DISPUTESDURN_GrpIS!R30)</f>
        <v>0</v>
      </c>
      <c r="S30" s="77">
        <f>SUM(DISPUTESDURN_GrpOS:DISPUTESDURN_GrpIS!S30)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SUM(DISPUTESDURN_GrpOS:DISPUTESDURN_GrpIS!F33)</f>
        <v>0</v>
      </c>
      <c r="G33" s="77">
        <f>SUM(DISPUTESDURN_GrpOS:DISPUTESDURN_GrpIS!G33)</f>
        <v>0</v>
      </c>
      <c r="H33" s="77">
        <f>SUM(DISPUTESDURN_GrpOS:DISPUTESDURN_GrpIS!H33)</f>
        <v>0</v>
      </c>
      <c r="I33" s="77">
        <f>SUM(DISPUTESDURN_GrpOS:DISPUTESDURN_GrpIS!I33)</f>
        <v>0</v>
      </c>
      <c r="J33" s="77">
        <f>SUM(DISPUTESDURN_GrpOS:DISPUTESDURN_GrpIS!J33)</f>
        <v>0</v>
      </c>
      <c r="K33" s="77">
        <f>SUM(DISPUTESDURN_GrpOS:DISPUTESDURN_GrpIS!K33)</f>
        <v>0</v>
      </c>
      <c r="L33" s="77">
        <f>SUM(DISPUTESDURN_GrpOS:DISPUTESDURN_GrpIS!L33)</f>
        <v>0</v>
      </c>
      <c r="M33" s="77">
        <f>SUM(DISPUTESDURN_GrpOS:DISPUTESDURN_GrpIS!M33)</f>
        <v>0</v>
      </c>
      <c r="N33" s="77">
        <f>SUM(DISPUTESDURN_GrpOS:DISPUTESDURN_GrpIS!N33)</f>
        <v>0</v>
      </c>
      <c r="O33" s="77">
        <f>SUM(DISPUTESDURN_GrpOS:DISPUTESDURN_GrpIS!O33)</f>
        <v>0</v>
      </c>
      <c r="P33" s="77">
        <f>SUM(DISPUTESDURN_GrpOS:DISPUTESDURN_GrpIS!P33)</f>
        <v>0</v>
      </c>
      <c r="Q33" s="77">
        <f>SUM(DISPUTESDURN_GrpOS:DISPUTESDURN_GrpIS!Q33)</f>
        <v>0</v>
      </c>
      <c r="R33" s="77">
        <f>SUM(DISPUTESDURN_GrpOS:DISPUTESDURN_GrpIS!R33)</f>
        <v>0</v>
      </c>
      <c r="S33" s="77">
        <f>SUM(DISPUTESDURN_GrpOS:DISPUTESDURN_GrpIS!S33)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SUM(DISPUTESDURN_GrpOS:DISPUTESDURN_GrpIS!F34)</f>
        <v>0</v>
      </c>
      <c r="G34" s="77">
        <f>SUM(DISPUTESDURN_GrpOS:DISPUTESDURN_GrpIS!G34)</f>
        <v>0</v>
      </c>
      <c r="H34" s="77">
        <f>SUM(DISPUTESDURN_GrpOS:DISPUTESDURN_GrpIS!H34)</f>
        <v>0</v>
      </c>
      <c r="I34" s="77">
        <f>SUM(DISPUTESDURN_GrpOS:DISPUTESDURN_GrpIS!I34)</f>
        <v>0</v>
      </c>
      <c r="J34" s="77">
        <f>SUM(DISPUTESDURN_GrpOS:DISPUTESDURN_GrpIS!J34)</f>
        <v>0</v>
      </c>
      <c r="K34" s="77">
        <f>SUM(DISPUTESDURN_GrpOS:DISPUTESDURN_GrpIS!K34)</f>
        <v>0</v>
      </c>
      <c r="L34" s="77">
        <f>SUM(DISPUTESDURN_GrpOS:DISPUTESDURN_GrpIS!L34)</f>
        <v>0</v>
      </c>
      <c r="M34" s="77">
        <f>SUM(DISPUTESDURN_GrpOS:DISPUTESDURN_GrpIS!M34)</f>
        <v>0</v>
      </c>
      <c r="N34" s="77">
        <f>SUM(DISPUTESDURN_GrpOS:DISPUTESDURN_GrpIS!N34)</f>
        <v>0</v>
      </c>
      <c r="O34" s="77">
        <f>SUM(DISPUTESDURN_GrpOS:DISPUTESDURN_GrpIS!O34)</f>
        <v>0</v>
      </c>
      <c r="P34" s="77">
        <f>SUM(DISPUTESDURN_GrpOS:DISPUTESDURN_GrpIS!P34)</f>
        <v>0</v>
      </c>
      <c r="Q34" s="77">
        <f>SUM(DISPUTESDURN_GrpOS:DISPUTESDURN_GrpIS!Q34)</f>
        <v>0</v>
      </c>
      <c r="R34" s="77">
        <f>SUM(DISPUTESDURN_GrpOS:DISPUTESDURN_GrpIS!R34)</f>
        <v>0</v>
      </c>
      <c r="S34" s="77">
        <f>SUM(DISPUTESDURN_GrpOS:DISPUTESDURN_GrpIS!S34)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SUM(DISPUTESDURN_GrpOS:DISPUTESDURN_GrpIS!F35)</f>
        <v>0</v>
      </c>
      <c r="G35" s="77">
        <f>SUM(DISPUTESDURN_GrpOS:DISPUTESDURN_GrpIS!G35)</f>
        <v>0</v>
      </c>
      <c r="H35" s="77">
        <f>SUM(DISPUTESDURN_GrpOS:DISPUTESDURN_GrpIS!H35)</f>
        <v>0</v>
      </c>
      <c r="I35" s="77">
        <f>SUM(DISPUTESDURN_GrpOS:DISPUTESDURN_GrpIS!I35)</f>
        <v>0</v>
      </c>
      <c r="J35" s="77">
        <f>SUM(DISPUTESDURN_GrpOS:DISPUTESDURN_GrpIS!J35)</f>
        <v>0</v>
      </c>
      <c r="K35" s="77">
        <f>SUM(DISPUTESDURN_GrpOS:DISPUTESDURN_GrpIS!K35)</f>
        <v>0</v>
      </c>
      <c r="L35" s="77">
        <f>SUM(DISPUTESDURN_GrpOS:DISPUTESDURN_GrpIS!L35)</f>
        <v>0</v>
      </c>
      <c r="M35" s="77">
        <f>SUM(DISPUTESDURN_GrpOS:DISPUTESDURN_GrpIS!M35)</f>
        <v>0</v>
      </c>
      <c r="N35" s="77">
        <f>SUM(DISPUTESDURN_GrpOS:DISPUTESDURN_GrpIS!N35)</f>
        <v>0</v>
      </c>
      <c r="O35" s="77">
        <f>SUM(DISPUTESDURN_GrpOS:DISPUTESDURN_GrpIS!O35)</f>
        <v>0</v>
      </c>
      <c r="P35" s="77">
        <f>SUM(DISPUTESDURN_GrpOS:DISPUTESDURN_GrpIS!P35)</f>
        <v>0</v>
      </c>
      <c r="Q35" s="77">
        <f>SUM(DISPUTESDURN_GrpOS:DISPUTESDURN_GrpIS!Q35)</f>
        <v>0</v>
      </c>
      <c r="R35" s="77">
        <f>SUM(DISPUTESDURN_GrpOS:DISPUTESDURN_GrpIS!R35)</f>
        <v>0</v>
      </c>
      <c r="S35" s="77">
        <f>SUM(DISPUTESDURN_GrpOS:DISPUTESDURN_GrpIS!S35)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SUM(DISPUTESDURN_GrpOS:DISPUTESDURN_GrpIS!F36)</f>
        <v>0</v>
      </c>
      <c r="G36" s="77">
        <f>SUM(DISPUTESDURN_GrpOS:DISPUTESDURN_GrpIS!G36)</f>
        <v>0</v>
      </c>
      <c r="H36" s="77">
        <f>SUM(DISPUTESDURN_GrpOS:DISPUTESDURN_GrpIS!H36)</f>
        <v>0</v>
      </c>
      <c r="I36" s="77">
        <f>SUM(DISPUTESDURN_GrpOS:DISPUTESDURN_GrpIS!I36)</f>
        <v>0</v>
      </c>
      <c r="J36" s="77">
        <f>SUM(DISPUTESDURN_GrpOS:DISPUTESDURN_GrpIS!J36)</f>
        <v>0</v>
      </c>
      <c r="K36" s="77">
        <f>SUM(DISPUTESDURN_GrpOS:DISPUTESDURN_GrpIS!K36)</f>
        <v>0</v>
      </c>
      <c r="L36" s="77">
        <f>SUM(DISPUTESDURN_GrpOS:DISPUTESDURN_GrpIS!L36)</f>
        <v>0</v>
      </c>
      <c r="M36" s="77">
        <f>SUM(DISPUTESDURN_GrpOS:DISPUTESDURN_GrpIS!M36)</f>
        <v>0</v>
      </c>
      <c r="N36" s="77">
        <f>SUM(DISPUTESDURN_GrpOS:DISPUTESDURN_GrpIS!N36)</f>
        <v>0</v>
      </c>
      <c r="O36" s="77">
        <f>SUM(DISPUTESDURN_GrpOS:DISPUTESDURN_GrpIS!O36)</f>
        <v>0</v>
      </c>
      <c r="P36" s="77">
        <f>SUM(DISPUTESDURN_GrpOS:DISPUTESDURN_GrpIS!P36)</f>
        <v>0</v>
      </c>
      <c r="Q36" s="77">
        <f>SUM(DISPUTESDURN_GrpOS:DISPUTESDURN_GrpIS!Q36)</f>
        <v>0</v>
      </c>
      <c r="R36" s="77">
        <f>SUM(DISPUTESDURN_GrpOS:DISPUTESDURN_GrpIS!R36)</f>
        <v>0</v>
      </c>
      <c r="S36" s="77">
        <f>SUM(DISPUTESDURN_GrpOS:DISPUTESDURN_GrpIS!S36)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SUM(DISPUTESDURN_GrpOS:DISPUTESDURN_GrpIS!F37)</f>
        <v>0</v>
      </c>
      <c r="G37" s="77">
        <f>SUM(DISPUTESDURN_GrpOS:DISPUTESDURN_GrpIS!G37)</f>
        <v>0</v>
      </c>
      <c r="H37" s="77">
        <f>SUM(DISPUTESDURN_GrpOS:DISPUTESDURN_GrpIS!H37)</f>
        <v>0</v>
      </c>
      <c r="I37" s="77">
        <f>SUM(DISPUTESDURN_GrpOS:DISPUTESDURN_GrpIS!I37)</f>
        <v>0</v>
      </c>
      <c r="J37" s="77">
        <f>SUM(DISPUTESDURN_GrpOS:DISPUTESDURN_GrpIS!J37)</f>
        <v>0</v>
      </c>
      <c r="K37" s="77">
        <f>SUM(DISPUTESDURN_GrpOS:DISPUTESDURN_GrpIS!K37)</f>
        <v>0</v>
      </c>
      <c r="L37" s="77">
        <f>SUM(DISPUTESDURN_GrpOS:DISPUTESDURN_GrpIS!L37)</f>
        <v>0</v>
      </c>
      <c r="M37" s="77">
        <f>SUM(DISPUTESDURN_GrpOS:DISPUTESDURN_GrpIS!M37)</f>
        <v>0</v>
      </c>
      <c r="N37" s="77">
        <f>SUM(DISPUTESDURN_GrpOS:DISPUTESDURN_GrpIS!N37)</f>
        <v>0</v>
      </c>
      <c r="O37" s="77">
        <f>SUM(DISPUTESDURN_GrpOS:DISPUTESDURN_GrpIS!O37)</f>
        <v>0</v>
      </c>
      <c r="P37" s="77">
        <f>SUM(DISPUTESDURN_GrpOS:DISPUTESDURN_GrpIS!P37)</f>
        <v>0</v>
      </c>
      <c r="Q37" s="77">
        <f>SUM(DISPUTESDURN_GrpOS:DISPUTESDURN_GrpIS!Q37)</f>
        <v>0</v>
      </c>
      <c r="R37" s="77">
        <f>SUM(DISPUTESDURN_GrpOS:DISPUTESDURN_GrpIS!R37)</f>
        <v>0</v>
      </c>
      <c r="S37" s="77">
        <f>SUM(DISPUTESDURN_GrpOS:DISPUTESDURN_GrpIS!S37)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SUM(DISPUTESDURN_GrpOS:DISPUTESDURN_GrpIS!F38)</f>
        <v>0</v>
      </c>
      <c r="G38" s="77">
        <f>SUM(DISPUTESDURN_GrpOS:DISPUTESDURN_GrpIS!G38)</f>
        <v>0</v>
      </c>
      <c r="H38" s="77">
        <f>SUM(DISPUTESDURN_GrpOS:DISPUTESDURN_GrpIS!H38)</f>
        <v>0</v>
      </c>
      <c r="I38" s="77">
        <f>SUM(DISPUTESDURN_GrpOS:DISPUTESDURN_GrpIS!I38)</f>
        <v>0</v>
      </c>
      <c r="J38" s="77">
        <f>SUM(DISPUTESDURN_GrpOS:DISPUTESDURN_GrpIS!J38)</f>
        <v>0</v>
      </c>
      <c r="K38" s="77">
        <f>SUM(DISPUTESDURN_GrpOS:DISPUTESDURN_GrpIS!K38)</f>
        <v>0</v>
      </c>
      <c r="L38" s="77">
        <f>SUM(DISPUTESDURN_GrpOS:DISPUTESDURN_GrpIS!L38)</f>
        <v>0</v>
      </c>
      <c r="M38" s="77">
        <f>SUM(DISPUTESDURN_GrpOS:DISPUTESDURN_GrpIS!M38)</f>
        <v>0</v>
      </c>
      <c r="N38" s="77">
        <f>SUM(DISPUTESDURN_GrpOS:DISPUTESDURN_GrpIS!N38)</f>
        <v>0</v>
      </c>
      <c r="O38" s="77">
        <f>SUM(DISPUTESDURN_GrpOS:DISPUTESDURN_GrpIS!O38)</f>
        <v>0</v>
      </c>
      <c r="P38" s="77">
        <f>SUM(DISPUTESDURN_GrpOS:DISPUTESDURN_GrpIS!P38)</f>
        <v>0</v>
      </c>
      <c r="Q38" s="77">
        <f>SUM(DISPUTESDURN_GrpOS:DISPUTESDURN_GrpIS!Q38)</f>
        <v>0</v>
      </c>
      <c r="R38" s="77">
        <f>SUM(DISPUTESDURN_GrpOS:DISPUTESDURN_GrpIS!R38)</f>
        <v>0</v>
      </c>
      <c r="S38" s="77">
        <f>SUM(DISPUTESDURN_GrpOS:DISPUTESDURN_GrpIS!S38)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SUM(DISPUTESDURN_GrpOS:DISPUTESDURN_GrpIS!F39)</f>
        <v>0</v>
      </c>
      <c r="G39" s="77">
        <f>SUM(DISPUTESDURN_GrpOS:DISPUTESDURN_GrpIS!G39)</f>
        <v>0</v>
      </c>
      <c r="H39" s="77">
        <f>SUM(DISPUTESDURN_GrpOS:DISPUTESDURN_GrpIS!H39)</f>
        <v>0</v>
      </c>
      <c r="I39" s="77">
        <f>SUM(DISPUTESDURN_GrpOS:DISPUTESDURN_GrpIS!I39)</f>
        <v>0</v>
      </c>
      <c r="J39" s="77">
        <f>SUM(DISPUTESDURN_GrpOS:DISPUTESDURN_GrpIS!J39)</f>
        <v>0</v>
      </c>
      <c r="K39" s="77">
        <f>SUM(DISPUTESDURN_GrpOS:DISPUTESDURN_GrpIS!K39)</f>
        <v>0</v>
      </c>
      <c r="L39" s="77">
        <f>SUM(DISPUTESDURN_GrpOS:DISPUTESDURN_GrpIS!L39)</f>
        <v>0</v>
      </c>
      <c r="M39" s="77">
        <f>SUM(DISPUTESDURN_GrpOS:DISPUTESDURN_GrpIS!M39)</f>
        <v>0</v>
      </c>
      <c r="N39" s="77">
        <f>SUM(DISPUTESDURN_GrpOS:DISPUTESDURN_GrpIS!N39)</f>
        <v>0</v>
      </c>
      <c r="O39" s="77">
        <f>SUM(DISPUTESDURN_GrpOS:DISPUTESDURN_GrpIS!O39)</f>
        <v>0</v>
      </c>
      <c r="P39" s="77">
        <f>SUM(DISPUTESDURN_GrpOS:DISPUTESDURN_GrpIS!P39)</f>
        <v>0</v>
      </c>
      <c r="Q39" s="77">
        <f>SUM(DISPUTESDURN_GrpOS:DISPUTESDURN_GrpIS!Q39)</f>
        <v>0</v>
      </c>
      <c r="R39" s="77">
        <f>SUM(DISPUTESDURN_GrpOS:DISPUTESDURN_GrpIS!R39)</f>
        <v>0</v>
      </c>
      <c r="S39" s="77">
        <f>SUM(DISPUTESDURN_GrpOS:DISPUTESDURN_GrpIS!S39)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SUM(DISPUTESDURN_GrpOS:DISPUTESDURN_GrpIS!F40)</f>
        <v>0</v>
      </c>
      <c r="G40" s="77">
        <f>SUM(DISPUTESDURN_GrpOS:DISPUTESDURN_GrpIS!G40)</f>
        <v>0</v>
      </c>
      <c r="H40" s="77">
        <f>SUM(DISPUTESDURN_GrpOS:DISPUTESDURN_GrpIS!H40)</f>
        <v>0</v>
      </c>
      <c r="I40" s="77">
        <f>SUM(DISPUTESDURN_GrpOS:DISPUTESDURN_GrpIS!I40)</f>
        <v>0</v>
      </c>
      <c r="J40" s="77">
        <f>SUM(DISPUTESDURN_GrpOS:DISPUTESDURN_GrpIS!J40)</f>
        <v>0</v>
      </c>
      <c r="K40" s="77">
        <f>SUM(DISPUTESDURN_GrpOS:DISPUTESDURN_GrpIS!K40)</f>
        <v>0</v>
      </c>
      <c r="L40" s="77">
        <f>SUM(DISPUTESDURN_GrpOS:DISPUTESDURN_GrpIS!L40)</f>
        <v>0</v>
      </c>
      <c r="M40" s="77">
        <f>SUM(DISPUTESDURN_GrpOS:DISPUTESDURN_GrpIS!M40)</f>
        <v>0</v>
      </c>
      <c r="N40" s="77">
        <f>SUM(DISPUTESDURN_GrpOS:DISPUTESDURN_GrpIS!N40)</f>
        <v>0</v>
      </c>
      <c r="O40" s="77">
        <f>SUM(DISPUTESDURN_GrpOS:DISPUTESDURN_GrpIS!O40)</f>
        <v>0</v>
      </c>
      <c r="P40" s="77">
        <f>SUM(DISPUTESDURN_GrpOS:DISPUTESDURN_GrpIS!P40)</f>
        <v>0</v>
      </c>
      <c r="Q40" s="77">
        <f>SUM(DISPUTESDURN_GrpOS:DISPUTESDURN_GrpIS!Q40)</f>
        <v>0</v>
      </c>
      <c r="R40" s="77">
        <f>SUM(DISPUTESDURN_GrpOS:DISPUTESDURN_GrpIS!R40)</f>
        <v>0</v>
      </c>
      <c r="S40" s="77">
        <f>SUM(DISPUTESDURN_GrpOS:DISPUTESDURN_GrpIS!S40)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SUM(DISPUTESDURN_GrpOS:DISPUTESDURN_GrpIS!F44)</f>
        <v>0</v>
      </c>
      <c r="G44" s="77">
        <f>SUM(DISPUTESDURN_GrpOS:DISPUTESDURN_GrpIS!G44)</f>
        <v>0</v>
      </c>
      <c r="H44" s="77">
        <f>SUM(DISPUTESDURN_GrpOS:DISPUTESDURN_GrpIS!H44)</f>
        <v>0</v>
      </c>
      <c r="I44" s="77">
        <f>SUM(DISPUTESDURN_GrpOS:DISPUTESDURN_GrpIS!I44)</f>
        <v>0</v>
      </c>
      <c r="J44" s="77">
        <f>SUM(DISPUTESDURN_GrpOS:DISPUTESDURN_GrpIS!J44)</f>
        <v>0</v>
      </c>
      <c r="K44" s="77">
        <f>SUM(DISPUTESDURN_GrpOS:DISPUTESDURN_GrpIS!K44)</f>
        <v>0</v>
      </c>
      <c r="L44" s="77">
        <f>SUM(DISPUTESDURN_GrpOS:DISPUTESDURN_GrpIS!L44)</f>
        <v>0</v>
      </c>
      <c r="M44" s="77">
        <f>SUM(DISPUTESDURN_GrpOS:DISPUTESDURN_GrpIS!M44)</f>
        <v>0</v>
      </c>
      <c r="N44" s="77">
        <f>SUM(DISPUTESDURN_GrpOS:DISPUTESDURN_GrpIS!N44)</f>
        <v>0</v>
      </c>
      <c r="O44" s="77">
        <f>SUM(DISPUTESDURN_GrpOS:DISPUTESDURN_GrpIS!O44)</f>
        <v>0</v>
      </c>
      <c r="P44" s="77">
        <f>SUM(DISPUTESDURN_GrpOS:DISPUTESDURN_GrpIS!P44)</f>
        <v>0</v>
      </c>
      <c r="Q44" s="77">
        <f>SUM(DISPUTESDURN_GrpOS:DISPUTESDURN_GrpIS!Q44)</f>
        <v>0</v>
      </c>
      <c r="R44" s="77">
        <f>SUM(DISPUTESDURN_GrpOS:DISPUTESDURN_GrpIS!R44)</f>
        <v>0</v>
      </c>
      <c r="S44" s="77">
        <f>SUM(DISPUTESDURN_GrpOS:DISPUTESDURN_GrpIS!S44)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SUM(DISPUTESDURN_GrpOS:DISPUTESDURN_GrpIS!F45)</f>
        <v>0</v>
      </c>
      <c r="G45" s="77">
        <f>SUM(DISPUTESDURN_GrpOS:DISPUTESDURN_GrpIS!G45)</f>
        <v>0</v>
      </c>
      <c r="H45" s="77">
        <f>SUM(DISPUTESDURN_GrpOS:DISPUTESDURN_GrpIS!H45)</f>
        <v>0</v>
      </c>
      <c r="I45" s="77">
        <f>SUM(DISPUTESDURN_GrpOS:DISPUTESDURN_GrpIS!I45)</f>
        <v>0</v>
      </c>
      <c r="J45" s="77">
        <f>SUM(DISPUTESDURN_GrpOS:DISPUTESDURN_GrpIS!J45)</f>
        <v>0</v>
      </c>
      <c r="K45" s="77">
        <f>SUM(DISPUTESDURN_GrpOS:DISPUTESDURN_GrpIS!K45)</f>
        <v>0</v>
      </c>
      <c r="L45" s="77">
        <f>SUM(DISPUTESDURN_GrpOS:DISPUTESDURN_GrpIS!L45)</f>
        <v>0</v>
      </c>
      <c r="M45" s="77">
        <f>SUM(DISPUTESDURN_GrpOS:DISPUTESDURN_GrpIS!M45)</f>
        <v>0</v>
      </c>
      <c r="N45" s="77">
        <f>SUM(DISPUTESDURN_GrpOS:DISPUTESDURN_GrpIS!N45)</f>
        <v>0</v>
      </c>
      <c r="O45" s="77">
        <f>SUM(DISPUTESDURN_GrpOS:DISPUTESDURN_GrpIS!O45)</f>
        <v>0</v>
      </c>
      <c r="P45" s="77">
        <f>SUM(DISPUTESDURN_GrpOS:DISPUTESDURN_GrpIS!P45)</f>
        <v>0</v>
      </c>
      <c r="Q45" s="77">
        <f>SUM(DISPUTESDURN_GrpOS:DISPUTESDURN_GrpIS!Q45)</f>
        <v>0</v>
      </c>
      <c r="R45" s="77">
        <f>SUM(DISPUTESDURN_GrpOS:DISPUTESDURN_GrpIS!R45)</f>
        <v>0</v>
      </c>
      <c r="S45" s="77">
        <f>SUM(DISPUTESDURN_GrpOS:DISPUTESDURN_GrpIS!S45)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SUM(DISPUTESDURN_GrpOS:DISPUTESDURN_GrpIS!F46)</f>
        <v>0</v>
      </c>
      <c r="G46" s="77">
        <f>SUM(DISPUTESDURN_GrpOS:DISPUTESDURN_GrpIS!G46)</f>
        <v>0</v>
      </c>
      <c r="H46" s="77">
        <f>SUM(DISPUTESDURN_GrpOS:DISPUTESDURN_GrpIS!H46)</f>
        <v>0</v>
      </c>
      <c r="I46" s="77">
        <f>SUM(DISPUTESDURN_GrpOS:DISPUTESDURN_GrpIS!I46)</f>
        <v>0</v>
      </c>
      <c r="J46" s="77">
        <f>SUM(DISPUTESDURN_GrpOS:DISPUTESDURN_GrpIS!J46)</f>
        <v>0</v>
      </c>
      <c r="K46" s="77">
        <f>SUM(DISPUTESDURN_GrpOS:DISPUTESDURN_GrpIS!K46)</f>
        <v>0</v>
      </c>
      <c r="L46" s="77">
        <f>SUM(DISPUTESDURN_GrpOS:DISPUTESDURN_GrpIS!L46)</f>
        <v>0</v>
      </c>
      <c r="M46" s="77">
        <f>SUM(DISPUTESDURN_GrpOS:DISPUTESDURN_GrpIS!M46)</f>
        <v>0</v>
      </c>
      <c r="N46" s="77">
        <f>SUM(DISPUTESDURN_GrpOS:DISPUTESDURN_GrpIS!N46)</f>
        <v>0</v>
      </c>
      <c r="O46" s="77">
        <f>SUM(DISPUTESDURN_GrpOS:DISPUTESDURN_GrpIS!O46)</f>
        <v>0</v>
      </c>
      <c r="P46" s="77">
        <f>SUM(DISPUTESDURN_GrpOS:DISPUTESDURN_GrpIS!P46)</f>
        <v>0</v>
      </c>
      <c r="Q46" s="77">
        <f>SUM(DISPUTESDURN_GrpOS:DISPUTESDURN_GrpIS!Q46)</f>
        <v>0</v>
      </c>
      <c r="R46" s="77">
        <f>SUM(DISPUTESDURN_GrpOS:DISPUTESDURN_GrpIS!R46)</f>
        <v>0</v>
      </c>
      <c r="S46" s="77">
        <f>SUM(DISPUTESDURN_GrpOS:DISPUTESDURN_GrpIS!S46)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SUM(DISPUTESDURN_GrpOS:DISPUTESDURN_GrpIS!F47)</f>
        <v>0</v>
      </c>
      <c r="G47" s="77">
        <f>SUM(DISPUTESDURN_GrpOS:DISPUTESDURN_GrpIS!G47)</f>
        <v>0</v>
      </c>
      <c r="H47" s="77">
        <f>SUM(DISPUTESDURN_GrpOS:DISPUTESDURN_GrpIS!H47)</f>
        <v>0</v>
      </c>
      <c r="I47" s="77">
        <f>SUM(DISPUTESDURN_GrpOS:DISPUTESDURN_GrpIS!I47)</f>
        <v>0</v>
      </c>
      <c r="J47" s="77">
        <f>SUM(DISPUTESDURN_GrpOS:DISPUTESDURN_GrpIS!J47)</f>
        <v>0</v>
      </c>
      <c r="K47" s="77">
        <f>SUM(DISPUTESDURN_GrpOS:DISPUTESDURN_GrpIS!K47)</f>
        <v>0</v>
      </c>
      <c r="L47" s="77">
        <f>SUM(DISPUTESDURN_GrpOS:DISPUTESDURN_GrpIS!L47)</f>
        <v>0</v>
      </c>
      <c r="M47" s="77">
        <f>SUM(DISPUTESDURN_GrpOS:DISPUTESDURN_GrpIS!M47)</f>
        <v>0</v>
      </c>
      <c r="N47" s="77">
        <f>SUM(DISPUTESDURN_GrpOS:DISPUTESDURN_GrpIS!N47)</f>
        <v>0</v>
      </c>
      <c r="O47" s="77">
        <f>SUM(DISPUTESDURN_GrpOS:DISPUTESDURN_GrpIS!O47)</f>
        <v>0</v>
      </c>
      <c r="P47" s="77">
        <f>SUM(DISPUTESDURN_GrpOS:DISPUTESDURN_GrpIS!P47)</f>
        <v>0</v>
      </c>
      <c r="Q47" s="77">
        <f>SUM(DISPUTESDURN_GrpOS:DISPUTESDURN_GrpIS!Q47)</f>
        <v>0</v>
      </c>
      <c r="R47" s="77">
        <f>SUM(DISPUTESDURN_GrpOS:DISPUTESDURN_GrpIS!R47)</f>
        <v>0</v>
      </c>
      <c r="S47" s="77">
        <f>SUM(DISPUTESDURN_GrpOS:DISPUTESDURN_GrpIS!S47)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SUM(DISPUTESDURN_GrpOS:DISPUTESDURN_GrpIS!F48)</f>
        <v>0</v>
      </c>
      <c r="G48" s="77">
        <f>SUM(DISPUTESDURN_GrpOS:DISPUTESDURN_GrpIS!G48)</f>
        <v>0</v>
      </c>
      <c r="H48" s="77">
        <f>SUM(DISPUTESDURN_GrpOS:DISPUTESDURN_GrpIS!H48)</f>
        <v>0</v>
      </c>
      <c r="I48" s="77">
        <f>SUM(DISPUTESDURN_GrpOS:DISPUTESDURN_GrpIS!I48)</f>
        <v>0</v>
      </c>
      <c r="J48" s="77">
        <f>SUM(DISPUTESDURN_GrpOS:DISPUTESDURN_GrpIS!J48)</f>
        <v>0</v>
      </c>
      <c r="K48" s="77">
        <f>SUM(DISPUTESDURN_GrpOS:DISPUTESDURN_GrpIS!K48)</f>
        <v>0</v>
      </c>
      <c r="L48" s="77">
        <f>SUM(DISPUTESDURN_GrpOS:DISPUTESDURN_GrpIS!L48)</f>
        <v>0</v>
      </c>
      <c r="M48" s="77">
        <f>SUM(DISPUTESDURN_GrpOS:DISPUTESDURN_GrpIS!M48)</f>
        <v>0</v>
      </c>
      <c r="N48" s="77">
        <f>SUM(DISPUTESDURN_GrpOS:DISPUTESDURN_GrpIS!N48)</f>
        <v>0</v>
      </c>
      <c r="O48" s="77">
        <f>SUM(DISPUTESDURN_GrpOS:DISPUTESDURN_GrpIS!O48)</f>
        <v>0</v>
      </c>
      <c r="P48" s="77">
        <f>SUM(DISPUTESDURN_GrpOS:DISPUTESDURN_GrpIS!P48)</f>
        <v>0</v>
      </c>
      <c r="Q48" s="77">
        <f>SUM(DISPUTESDURN_GrpOS:DISPUTESDURN_GrpIS!Q48)</f>
        <v>0</v>
      </c>
      <c r="R48" s="77">
        <f>SUM(DISPUTESDURN_GrpOS:DISPUTESDURN_GrpIS!R48)</f>
        <v>0</v>
      </c>
      <c r="S48" s="77">
        <f>SUM(DISPUTESDURN_GrpOS:DISPUTESDURN_GrpIS!S48)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SUM(DISPUTESDURN_GrpOS:DISPUTESDURN_GrpIS!F49)</f>
        <v>0</v>
      </c>
      <c r="G49" s="77">
        <f>SUM(DISPUTESDURN_GrpOS:DISPUTESDURN_GrpIS!G49)</f>
        <v>0</v>
      </c>
      <c r="H49" s="77">
        <f>SUM(DISPUTESDURN_GrpOS:DISPUTESDURN_GrpIS!H49)</f>
        <v>0</v>
      </c>
      <c r="I49" s="77">
        <f>SUM(DISPUTESDURN_GrpOS:DISPUTESDURN_GrpIS!I49)</f>
        <v>0</v>
      </c>
      <c r="J49" s="77">
        <f>SUM(DISPUTESDURN_GrpOS:DISPUTESDURN_GrpIS!J49)</f>
        <v>0</v>
      </c>
      <c r="K49" s="77">
        <f>SUM(DISPUTESDURN_GrpOS:DISPUTESDURN_GrpIS!K49)</f>
        <v>0</v>
      </c>
      <c r="L49" s="77">
        <f>SUM(DISPUTESDURN_GrpOS:DISPUTESDURN_GrpIS!L49)</f>
        <v>0</v>
      </c>
      <c r="M49" s="77">
        <f>SUM(DISPUTESDURN_GrpOS:DISPUTESDURN_GrpIS!M49)</f>
        <v>0</v>
      </c>
      <c r="N49" s="77">
        <f>SUM(DISPUTESDURN_GrpOS:DISPUTESDURN_GrpIS!N49)</f>
        <v>0</v>
      </c>
      <c r="O49" s="77">
        <f>SUM(DISPUTESDURN_GrpOS:DISPUTESDURN_GrpIS!O49)</f>
        <v>0</v>
      </c>
      <c r="P49" s="77">
        <f>SUM(DISPUTESDURN_GrpOS:DISPUTESDURN_GrpIS!P49)</f>
        <v>0</v>
      </c>
      <c r="Q49" s="77">
        <f>SUM(DISPUTESDURN_GrpOS:DISPUTESDURN_GrpIS!Q49)</f>
        <v>0</v>
      </c>
      <c r="R49" s="77">
        <f>SUM(DISPUTESDURN_GrpOS:DISPUTESDURN_GrpIS!R49)</f>
        <v>0</v>
      </c>
      <c r="S49" s="77">
        <f>SUM(DISPUTESDURN_GrpOS:DISPUTESDURN_GrpIS!S49)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SUM(DISPUTESDURN_GrpOS:DISPUTESDURN_GrpIS!F50)</f>
        <v>0</v>
      </c>
      <c r="G50" s="77">
        <f>SUM(DISPUTESDURN_GrpOS:DISPUTESDURN_GrpIS!G50)</f>
        <v>0</v>
      </c>
      <c r="H50" s="77">
        <f>SUM(DISPUTESDURN_GrpOS:DISPUTESDURN_GrpIS!H50)</f>
        <v>0</v>
      </c>
      <c r="I50" s="77">
        <f>SUM(DISPUTESDURN_GrpOS:DISPUTESDURN_GrpIS!I50)</f>
        <v>0</v>
      </c>
      <c r="J50" s="77">
        <f>SUM(DISPUTESDURN_GrpOS:DISPUTESDURN_GrpIS!J50)</f>
        <v>0</v>
      </c>
      <c r="K50" s="77">
        <f>SUM(DISPUTESDURN_GrpOS:DISPUTESDURN_GrpIS!K50)</f>
        <v>0</v>
      </c>
      <c r="L50" s="77">
        <f>SUM(DISPUTESDURN_GrpOS:DISPUTESDURN_GrpIS!L50)</f>
        <v>0</v>
      </c>
      <c r="M50" s="77">
        <f>SUM(DISPUTESDURN_GrpOS:DISPUTESDURN_GrpIS!M50)</f>
        <v>0</v>
      </c>
      <c r="N50" s="77">
        <f>SUM(DISPUTESDURN_GrpOS:DISPUTESDURN_GrpIS!N50)</f>
        <v>0</v>
      </c>
      <c r="O50" s="77">
        <f>SUM(DISPUTESDURN_GrpOS:DISPUTESDURN_GrpIS!O50)</f>
        <v>0</v>
      </c>
      <c r="P50" s="77">
        <f>SUM(DISPUTESDURN_GrpOS:DISPUTESDURN_GrpIS!P50)</f>
        <v>0</v>
      </c>
      <c r="Q50" s="77">
        <f>SUM(DISPUTESDURN_GrpOS:DISPUTESDURN_GrpIS!Q50)</f>
        <v>0</v>
      </c>
      <c r="R50" s="77">
        <f>SUM(DISPUTESDURN_GrpOS:DISPUTESDURN_GrpIS!R50)</f>
        <v>0</v>
      </c>
      <c r="S50" s="77">
        <f>SUM(DISPUTESDURN_GrpOS:DISPUTESDURN_GrpIS!S50)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SUM(DISPUTESDURN_GrpOS:DISPUTESDURN_GrpIS!F51)</f>
        <v>0</v>
      </c>
      <c r="G51" s="77">
        <f>SUM(DISPUTESDURN_GrpOS:DISPUTESDURN_GrpIS!G51)</f>
        <v>0</v>
      </c>
      <c r="H51" s="77">
        <f>SUM(DISPUTESDURN_GrpOS:DISPUTESDURN_GrpIS!H51)</f>
        <v>0</v>
      </c>
      <c r="I51" s="77">
        <f>SUM(DISPUTESDURN_GrpOS:DISPUTESDURN_GrpIS!I51)</f>
        <v>0</v>
      </c>
      <c r="J51" s="77">
        <f>SUM(DISPUTESDURN_GrpOS:DISPUTESDURN_GrpIS!J51)</f>
        <v>0</v>
      </c>
      <c r="K51" s="77">
        <f>SUM(DISPUTESDURN_GrpOS:DISPUTESDURN_GrpIS!K51)</f>
        <v>0</v>
      </c>
      <c r="L51" s="77">
        <f>SUM(DISPUTESDURN_GrpOS:DISPUTESDURN_GrpIS!L51)</f>
        <v>0</v>
      </c>
      <c r="M51" s="77">
        <f>SUM(DISPUTESDURN_GrpOS:DISPUTESDURN_GrpIS!M51)</f>
        <v>0</v>
      </c>
      <c r="N51" s="77">
        <f>SUM(DISPUTESDURN_GrpOS:DISPUTESDURN_GrpIS!N51)</f>
        <v>0</v>
      </c>
      <c r="O51" s="77">
        <f>SUM(DISPUTESDURN_GrpOS:DISPUTESDURN_GrpIS!O51)</f>
        <v>0</v>
      </c>
      <c r="P51" s="77">
        <f>SUM(DISPUTESDURN_GrpOS:DISPUTESDURN_GrpIS!P51)</f>
        <v>0</v>
      </c>
      <c r="Q51" s="77">
        <f>SUM(DISPUTESDURN_GrpOS:DISPUTESDURN_GrpIS!Q51)</f>
        <v>0</v>
      </c>
      <c r="R51" s="77">
        <f>SUM(DISPUTESDURN_GrpOS:DISPUTESDURN_GrpIS!R51)</f>
        <v>0</v>
      </c>
      <c r="S51" s="77">
        <f>SUM(DISPUTESDURN_GrpOS:DISPUTESDURN_GrpIS!S51)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SUM(DISPUTESDURN_GrpOS:DISPUTESDURN_GrpIS!F54)</f>
        <v>0</v>
      </c>
      <c r="G54" s="77">
        <f>SUM(DISPUTESDURN_GrpOS:DISPUTESDURN_GrpIS!G54)</f>
        <v>0</v>
      </c>
      <c r="H54" s="77">
        <f>SUM(DISPUTESDURN_GrpOS:DISPUTESDURN_GrpIS!H54)</f>
        <v>0</v>
      </c>
      <c r="I54" s="77">
        <f>SUM(DISPUTESDURN_GrpOS:DISPUTESDURN_GrpIS!I54)</f>
        <v>0</v>
      </c>
      <c r="J54" s="77">
        <f>SUM(DISPUTESDURN_GrpOS:DISPUTESDURN_GrpIS!J54)</f>
        <v>0</v>
      </c>
      <c r="K54" s="77">
        <f>SUM(DISPUTESDURN_GrpOS:DISPUTESDURN_GrpIS!K54)</f>
        <v>0</v>
      </c>
      <c r="L54" s="77">
        <f>SUM(DISPUTESDURN_GrpOS:DISPUTESDURN_GrpIS!L54)</f>
        <v>0</v>
      </c>
      <c r="M54" s="77">
        <f>SUM(DISPUTESDURN_GrpOS:DISPUTESDURN_GrpIS!M54)</f>
        <v>0</v>
      </c>
      <c r="N54" s="77">
        <f>SUM(DISPUTESDURN_GrpOS:DISPUTESDURN_GrpIS!N54)</f>
        <v>0</v>
      </c>
      <c r="O54" s="77">
        <f>SUM(DISPUTESDURN_GrpOS:DISPUTESDURN_GrpIS!O54)</f>
        <v>0</v>
      </c>
      <c r="P54" s="77">
        <f>SUM(DISPUTESDURN_GrpOS:DISPUTESDURN_GrpIS!P54)</f>
        <v>0</v>
      </c>
      <c r="Q54" s="77">
        <f>SUM(DISPUTESDURN_GrpOS:DISPUTESDURN_GrpIS!Q54)</f>
        <v>0</v>
      </c>
      <c r="R54" s="77">
        <f>SUM(DISPUTESDURN_GrpOS:DISPUTESDURN_GrpIS!R54)</f>
        <v>0</v>
      </c>
      <c r="S54" s="77">
        <f>SUM(DISPUTESDURN_GrpOS:DISPUTESDURN_GrpIS!S54)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SUM(DISPUTESDURN_GrpOS:DISPUTESDURN_GrpIS!F55)</f>
        <v>0</v>
      </c>
      <c r="G55" s="77">
        <f>SUM(DISPUTESDURN_GrpOS:DISPUTESDURN_GrpIS!G55)</f>
        <v>0</v>
      </c>
      <c r="H55" s="77">
        <f>SUM(DISPUTESDURN_GrpOS:DISPUTESDURN_GrpIS!H55)</f>
        <v>0</v>
      </c>
      <c r="I55" s="77">
        <f>SUM(DISPUTESDURN_GrpOS:DISPUTESDURN_GrpIS!I55)</f>
        <v>0</v>
      </c>
      <c r="J55" s="77">
        <f>SUM(DISPUTESDURN_GrpOS:DISPUTESDURN_GrpIS!J55)</f>
        <v>0</v>
      </c>
      <c r="K55" s="77">
        <f>SUM(DISPUTESDURN_GrpOS:DISPUTESDURN_GrpIS!K55)</f>
        <v>0</v>
      </c>
      <c r="L55" s="77">
        <f>SUM(DISPUTESDURN_GrpOS:DISPUTESDURN_GrpIS!L55)</f>
        <v>0</v>
      </c>
      <c r="M55" s="77">
        <f>SUM(DISPUTESDURN_GrpOS:DISPUTESDURN_GrpIS!M55)</f>
        <v>0</v>
      </c>
      <c r="N55" s="77">
        <f>SUM(DISPUTESDURN_GrpOS:DISPUTESDURN_GrpIS!N55)</f>
        <v>0</v>
      </c>
      <c r="O55" s="77">
        <f>SUM(DISPUTESDURN_GrpOS:DISPUTESDURN_GrpIS!O55)</f>
        <v>0</v>
      </c>
      <c r="P55" s="77">
        <f>SUM(DISPUTESDURN_GrpOS:DISPUTESDURN_GrpIS!P55)</f>
        <v>0</v>
      </c>
      <c r="Q55" s="77">
        <f>SUM(DISPUTESDURN_GrpOS:DISPUTESDURN_GrpIS!Q55)</f>
        <v>0</v>
      </c>
      <c r="R55" s="77">
        <f>SUM(DISPUTESDURN_GrpOS:DISPUTESDURN_GrpIS!R55)</f>
        <v>0</v>
      </c>
      <c r="S55" s="77">
        <f>SUM(DISPUTESDURN_GrpOS:DISPUTESDURN_GrpIS!S55)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SUM(DISPUTESDURN_GrpOS:DISPUTESDURN_GrpIS!F56)</f>
        <v>0</v>
      </c>
      <c r="G56" s="77">
        <f>SUM(DISPUTESDURN_GrpOS:DISPUTESDURN_GrpIS!G56)</f>
        <v>0</v>
      </c>
      <c r="H56" s="77">
        <f>SUM(DISPUTESDURN_GrpOS:DISPUTESDURN_GrpIS!H56)</f>
        <v>0</v>
      </c>
      <c r="I56" s="77">
        <f>SUM(DISPUTESDURN_GrpOS:DISPUTESDURN_GrpIS!I56)</f>
        <v>0</v>
      </c>
      <c r="J56" s="77">
        <f>SUM(DISPUTESDURN_GrpOS:DISPUTESDURN_GrpIS!J56)</f>
        <v>0</v>
      </c>
      <c r="K56" s="77">
        <f>SUM(DISPUTESDURN_GrpOS:DISPUTESDURN_GrpIS!K56)</f>
        <v>0</v>
      </c>
      <c r="L56" s="77">
        <f>SUM(DISPUTESDURN_GrpOS:DISPUTESDURN_GrpIS!L56)</f>
        <v>0</v>
      </c>
      <c r="M56" s="77">
        <f>SUM(DISPUTESDURN_GrpOS:DISPUTESDURN_GrpIS!M56)</f>
        <v>0</v>
      </c>
      <c r="N56" s="77">
        <f>SUM(DISPUTESDURN_GrpOS:DISPUTESDURN_GrpIS!N56)</f>
        <v>0</v>
      </c>
      <c r="O56" s="77">
        <f>SUM(DISPUTESDURN_GrpOS:DISPUTESDURN_GrpIS!O56)</f>
        <v>0</v>
      </c>
      <c r="P56" s="77">
        <f>SUM(DISPUTESDURN_GrpOS:DISPUTESDURN_GrpIS!P56)</f>
        <v>0</v>
      </c>
      <c r="Q56" s="77">
        <f>SUM(DISPUTESDURN_GrpOS:DISPUTESDURN_GrpIS!Q56)</f>
        <v>0</v>
      </c>
      <c r="R56" s="77">
        <f>SUM(DISPUTESDURN_GrpOS:DISPUTESDURN_GrpIS!R56)</f>
        <v>0</v>
      </c>
      <c r="S56" s="77">
        <f>SUM(DISPUTESDURN_GrpOS:DISPUTESDURN_GrpIS!S56)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SUM(DISPUTESDURN_GrpOS:DISPUTESDURN_GrpIS!F57)</f>
        <v>0</v>
      </c>
      <c r="G57" s="77">
        <f>SUM(DISPUTESDURN_GrpOS:DISPUTESDURN_GrpIS!G57)</f>
        <v>0</v>
      </c>
      <c r="H57" s="77">
        <f>SUM(DISPUTESDURN_GrpOS:DISPUTESDURN_GrpIS!H57)</f>
        <v>0</v>
      </c>
      <c r="I57" s="77">
        <f>SUM(DISPUTESDURN_GrpOS:DISPUTESDURN_GrpIS!I57)</f>
        <v>0</v>
      </c>
      <c r="J57" s="77">
        <f>SUM(DISPUTESDURN_GrpOS:DISPUTESDURN_GrpIS!J57)</f>
        <v>0</v>
      </c>
      <c r="K57" s="77">
        <f>SUM(DISPUTESDURN_GrpOS:DISPUTESDURN_GrpIS!K57)</f>
        <v>0</v>
      </c>
      <c r="L57" s="77">
        <f>SUM(DISPUTESDURN_GrpOS:DISPUTESDURN_GrpIS!L57)</f>
        <v>0</v>
      </c>
      <c r="M57" s="77">
        <f>SUM(DISPUTESDURN_GrpOS:DISPUTESDURN_GrpIS!M57)</f>
        <v>0</v>
      </c>
      <c r="N57" s="77">
        <f>SUM(DISPUTESDURN_GrpOS:DISPUTESDURN_GrpIS!N57)</f>
        <v>0</v>
      </c>
      <c r="O57" s="77">
        <f>SUM(DISPUTESDURN_GrpOS:DISPUTESDURN_GrpIS!O57)</f>
        <v>0</v>
      </c>
      <c r="P57" s="77">
        <f>SUM(DISPUTESDURN_GrpOS:DISPUTESDURN_GrpIS!P57)</f>
        <v>0</v>
      </c>
      <c r="Q57" s="77">
        <f>SUM(DISPUTESDURN_GrpOS:DISPUTESDURN_GrpIS!Q57)</f>
        <v>0</v>
      </c>
      <c r="R57" s="77">
        <f>SUM(DISPUTESDURN_GrpOS:DISPUTESDURN_GrpIS!R57)</f>
        <v>0</v>
      </c>
      <c r="S57" s="77">
        <f>SUM(DISPUTESDURN_GrpOS:DISPUTESDURN_GrpIS!S57)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SUM(DISPUTESDURN_GrpOS:DISPUTESDURN_GrpIS!F58)</f>
        <v>0</v>
      </c>
      <c r="G58" s="77">
        <f>SUM(DISPUTESDURN_GrpOS:DISPUTESDURN_GrpIS!G58)</f>
        <v>0</v>
      </c>
      <c r="H58" s="77">
        <f>SUM(DISPUTESDURN_GrpOS:DISPUTESDURN_GrpIS!H58)</f>
        <v>0</v>
      </c>
      <c r="I58" s="77">
        <f>SUM(DISPUTESDURN_GrpOS:DISPUTESDURN_GrpIS!I58)</f>
        <v>0</v>
      </c>
      <c r="J58" s="77">
        <f>SUM(DISPUTESDURN_GrpOS:DISPUTESDURN_GrpIS!J58)</f>
        <v>0</v>
      </c>
      <c r="K58" s="77">
        <f>SUM(DISPUTESDURN_GrpOS:DISPUTESDURN_GrpIS!K58)</f>
        <v>0</v>
      </c>
      <c r="L58" s="77">
        <f>SUM(DISPUTESDURN_GrpOS:DISPUTESDURN_GrpIS!L58)</f>
        <v>0</v>
      </c>
      <c r="M58" s="77">
        <f>SUM(DISPUTESDURN_GrpOS:DISPUTESDURN_GrpIS!M58)</f>
        <v>0</v>
      </c>
      <c r="N58" s="77">
        <f>SUM(DISPUTESDURN_GrpOS:DISPUTESDURN_GrpIS!N58)</f>
        <v>0</v>
      </c>
      <c r="O58" s="77">
        <f>SUM(DISPUTESDURN_GrpOS:DISPUTESDURN_GrpIS!O58)</f>
        <v>0</v>
      </c>
      <c r="P58" s="77">
        <f>SUM(DISPUTESDURN_GrpOS:DISPUTESDURN_GrpIS!P58)</f>
        <v>0</v>
      </c>
      <c r="Q58" s="77">
        <f>SUM(DISPUTESDURN_GrpOS:DISPUTESDURN_GrpIS!Q58)</f>
        <v>0</v>
      </c>
      <c r="R58" s="77">
        <f>SUM(DISPUTESDURN_GrpOS:DISPUTESDURN_GrpIS!R58)</f>
        <v>0</v>
      </c>
      <c r="S58" s="77">
        <f>SUM(DISPUTESDURN_GrpOS:DISPUTESDURN_GrpIS!S58)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SUM(DISPUTESDURN_GrpOS:DISPUTESDURN_GrpIS!F59)</f>
        <v>0</v>
      </c>
      <c r="G59" s="77">
        <f>SUM(DISPUTESDURN_GrpOS:DISPUTESDURN_GrpIS!G59)</f>
        <v>0</v>
      </c>
      <c r="H59" s="77">
        <f>SUM(DISPUTESDURN_GrpOS:DISPUTESDURN_GrpIS!H59)</f>
        <v>0</v>
      </c>
      <c r="I59" s="77">
        <f>SUM(DISPUTESDURN_GrpOS:DISPUTESDURN_GrpIS!I59)</f>
        <v>0</v>
      </c>
      <c r="J59" s="77">
        <f>SUM(DISPUTESDURN_GrpOS:DISPUTESDURN_GrpIS!J59)</f>
        <v>0</v>
      </c>
      <c r="K59" s="77">
        <f>SUM(DISPUTESDURN_GrpOS:DISPUTESDURN_GrpIS!K59)</f>
        <v>0</v>
      </c>
      <c r="L59" s="77">
        <f>SUM(DISPUTESDURN_GrpOS:DISPUTESDURN_GrpIS!L59)</f>
        <v>0</v>
      </c>
      <c r="M59" s="77">
        <f>SUM(DISPUTESDURN_GrpOS:DISPUTESDURN_GrpIS!M59)</f>
        <v>0</v>
      </c>
      <c r="N59" s="77">
        <f>SUM(DISPUTESDURN_GrpOS:DISPUTESDURN_GrpIS!N59)</f>
        <v>0</v>
      </c>
      <c r="O59" s="77">
        <f>SUM(DISPUTESDURN_GrpOS:DISPUTESDURN_GrpIS!O59)</f>
        <v>0</v>
      </c>
      <c r="P59" s="77">
        <f>SUM(DISPUTESDURN_GrpOS:DISPUTESDURN_GrpIS!P59)</f>
        <v>0</v>
      </c>
      <c r="Q59" s="77">
        <f>SUM(DISPUTESDURN_GrpOS:DISPUTESDURN_GrpIS!Q59)</f>
        <v>0</v>
      </c>
      <c r="R59" s="77">
        <f>SUM(DISPUTESDURN_GrpOS:DISPUTESDURN_GrpIS!R59)</f>
        <v>0</v>
      </c>
      <c r="S59" s="77">
        <f>SUM(DISPUTESDURN_GrpOS:DISPUTESDURN_GrpIS!S59)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SUM(DISPUTESDURN_GrpOS:DISPUTESDURN_GrpIS!F60)</f>
        <v>0</v>
      </c>
      <c r="G60" s="77">
        <f>SUM(DISPUTESDURN_GrpOS:DISPUTESDURN_GrpIS!G60)</f>
        <v>0</v>
      </c>
      <c r="H60" s="77">
        <f>SUM(DISPUTESDURN_GrpOS:DISPUTESDURN_GrpIS!H60)</f>
        <v>0</v>
      </c>
      <c r="I60" s="77">
        <f>SUM(DISPUTESDURN_GrpOS:DISPUTESDURN_GrpIS!I60)</f>
        <v>0</v>
      </c>
      <c r="J60" s="77">
        <f>SUM(DISPUTESDURN_GrpOS:DISPUTESDURN_GrpIS!J60)</f>
        <v>0</v>
      </c>
      <c r="K60" s="77">
        <f>SUM(DISPUTESDURN_GrpOS:DISPUTESDURN_GrpIS!K60)</f>
        <v>0</v>
      </c>
      <c r="L60" s="77">
        <f>SUM(DISPUTESDURN_GrpOS:DISPUTESDURN_GrpIS!L60)</f>
        <v>0</v>
      </c>
      <c r="M60" s="77">
        <f>SUM(DISPUTESDURN_GrpOS:DISPUTESDURN_GrpIS!M60)</f>
        <v>0</v>
      </c>
      <c r="N60" s="77">
        <f>SUM(DISPUTESDURN_GrpOS:DISPUTESDURN_GrpIS!N60)</f>
        <v>0</v>
      </c>
      <c r="O60" s="77">
        <f>SUM(DISPUTESDURN_GrpOS:DISPUTESDURN_GrpIS!O60)</f>
        <v>0</v>
      </c>
      <c r="P60" s="77">
        <f>SUM(DISPUTESDURN_GrpOS:DISPUTESDURN_GrpIS!P60)</f>
        <v>0</v>
      </c>
      <c r="Q60" s="77">
        <f>SUM(DISPUTESDURN_GrpOS:DISPUTESDURN_GrpIS!Q60)</f>
        <v>0</v>
      </c>
      <c r="R60" s="77">
        <f>SUM(DISPUTESDURN_GrpOS:DISPUTESDURN_GrpIS!R60)</f>
        <v>0</v>
      </c>
      <c r="S60" s="77">
        <f>SUM(DISPUTESDURN_GrpOS:DISPUTESDURN_GrpIS!S60)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SUM(DISPUTESDURN_GrpOS:DISPUTESDURN_GrpIS!F61)</f>
        <v>0</v>
      </c>
      <c r="G61" s="77">
        <f>SUM(DISPUTESDURN_GrpOS:DISPUTESDURN_GrpIS!G61)</f>
        <v>0</v>
      </c>
      <c r="H61" s="77">
        <f>SUM(DISPUTESDURN_GrpOS:DISPUTESDURN_GrpIS!H61)</f>
        <v>0</v>
      </c>
      <c r="I61" s="77">
        <f>SUM(DISPUTESDURN_GrpOS:DISPUTESDURN_GrpIS!I61)</f>
        <v>0</v>
      </c>
      <c r="J61" s="77">
        <f>SUM(DISPUTESDURN_GrpOS:DISPUTESDURN_GrpIS!J61)</f>
        <v>0</v>
      </c>
      <c r="K61" s="77">
        <f>SUM(DISPUTESDURN_GrpOS:DISPUTESDURN_GrpIS!K61)</f>
        <v>0</v>
      </c>
      <c r="L61" s="77">
        <f>SUM(DISPUTESDURN_GrpOS:DISPUTESDURN_GrpIS!L61)</f>
        <v>0</v>
      </c>
      <c r="M61" s="77">
        <f>SUM(DISPUTESDURN_GrpOS:DISPUTESDURN_GrpIS!M61)</f>
        <v>0</v>
      </c>
      <c r="N61" s="77">
        <f>SUM(DISPUTESDURN_GrpOS:DISPUTESDURN_GrpIS!N61)</f>
        <v>0</v>
      </c>
      <c r="O61" s="77">
        <f>SUM(DISPUTESDURN_GrpOS:DISPUTESDURN_GrpIS!O61)</f>
        <v>0</v>
      </c>
      <c r="P61" s="77">
        <f>SUM(DISPUTESDURN_GrpOS:DISPUTESDURN_GrpIS!P61)</f>
        <v>0</v>
      </c>
      <c r="Q61" s="77">
        <f>SUM(DISPUTESDURN_GrpOS:DISPUTESDURN_GrpIS!Q61)</f>
        <v>0</v>
      </c>
      <c r="R61" s="77">
        <f>SUM(DISPUTESDURN_GrpOS:DISPUTESDURN_GrpIS!R61)</f>
        <v>0</v>
      </c>
      <c r="S61" s="77">
        <f>SUM(DISPUTESDURN_GrpOS:DISPUTESDURN_GrpIS!S61)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SUM(DISPUTESDURN_GrpOS:DISPUTESDURN_GrpIS!F64)</f>
        <v>0</v>
      </c>
      <c r="G64" s="77">
        <f>SUM(DISPUTESDURN_GrpOS:DISPUTESDURN_GrpIS!G64)</f>
        <v>0</v>
      </c>
      <c r="H64" s="77">
        <f>SUM(DISPUTESDURN_GrpOS:DISPUTESDURN_GrpIS!H64)</f>
        <v>0</v>
      </c>
      <c r="I64" s="77">
        <f>SUM(DISPUTESDURN_GrpOS:DISPUTESDURN_GrpIS!I64)</f>
        <v>0</v>
      </c>
      <c r="J64" s="77">
        <f>SUM(DISPUTESDURN_GrpOS:DISPUTESDURN_GrpIS!J64)</f>
        <v>0</v>
      </c>
      <c r="K64" s="77">
        <f>SUM(DISPUTESDURN_GrpOS:DISPUTESDURN_GrpIS!K64)</f>
        <v>0</v>
      </c>
      <c r="L64" s="77">
        <f>SUM(DISPUTESDURN_GrpOS:DISPUTESDURN_GrpIS!L64)</f>
        <v>0</v>
      </c>
      <c r="M64" s="77">
        <f>SUM(DISPUTESDURN_GrpOS:DISPUTESDURN_GrpIS!M64)</f>
        <v>0</v>
      </c>
      <c r="N64" s="77">
        <f>SUM(DISPUTESDURN_GrpOS:DISPUTESDURN_GrpIS!N64)</f>
        <v>0</v>
      </c>
      <c r="O64" s="77">
        <f>SUM(DISPUTESDURN_GrpOS:DISPUTESDURN_GrpIS!O64)</f>
        <v>0</v>
      </c>
      <c r="P64" s="77">
        <f>SUM(DISPUTESDURN_GrpOS:DISPUTESDURN_GrpIS!P64)</f>
        <v>0</v>
      </c>
      <c r="Q64" s="77">
        <f>SUM(DISPUTESDURN_GrpOS:DISPUTESDURN_GrpIS!Q64)</f>
        <v>0</v>
      </c>
      <c r="R64" s="77">
        <f>SUM(DISPUTESDURN_GrpOS:DISPUTESDURN_GrpIS!R64)</f>
        <v>0</v>
      </c>
      <c r="S64" s="77">
        <f>SUM(DISPUTESDURN_GrpOS:DISPUTESDURN_GrpIS!S64)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SUM(DISPUTESDURN_GrpOS:DISPUTESDURN_GrpIS!F65)</f>
        <v>0</v>
      </c>
      <c r="G65" s="77">
        <f>SUM(DISPUTESDURN_GrpOS:DISPUTESDURN_GrpIS!G65)</f>
        <v>0</v>
      </c>
      <c r="H65" s="77">
        <f>SUM(DISPUTESDURN_GrpOS:DISPUTESDURN_GrpIS!H65)</f>
        <v>0</v>
      </c>
      <c r="I65" s="77">
        <f>SUM(DISPUTESDURN_GrpOS:DISPUTESDURN_GrpIS!I65)</f>
        <v>0</v>
      </c>
      <c r="J65" s="77">
        <f>SUM(DISPUTESDURN_GrpOS:DISPUTESDURN_GrpIS!J65)</f>
        <v>0</v>
      </c>
      <c r="K65" s="77">
        <f>SUM(DISPUTESDURN_GrpOS:DISPUTESDURN_GrpIS!K65)</f>
        <v>0</v>
      </c>
      <c r="L65" s="77">
        <f>SUM(DISPUTESDURN_GrpOS:DISPUTESDURN_GrpIS!L65)</f>
        <v>0</v>
      </c>
      <c r="M65" s="77">
        <f>SUM(DISPUTESDURN_GrpOS:DISPUTESDURN_GrpIS!M65)</f>
        <v>0</v>
      </c>
      <c r="N65" s="77">
        <f>SUM(DISPUTESDURN_GrpOS:DISPUTESDURN_GrpIS!N65)</f>
        <v>0</v>
      </c>
      <c r="O65" s="77">
        <f>SUM(DISPUTESDURN_GrpOS:DISPUTESDURN_GrpIS!O65)</f>
        <v>0</v>
      </c>
      <c r="P65" s="77">
        <f>SUM(DISPUTESDURN_GrpOS:DISPUTESDURN_GrpIS!P65)</f>
        <v>0</v>
      </c>
      <c r="Q65" s="77">
        <f>SUM(DISPUTESDURN_GrpOS:DISPUTESDURN_GrpIS!Q65)</f>
        <v>0</v>
      </c>
      <c r="R65" s="77">
        <f>SUM(DISPUTESDURN_GrpOS:DISPUTESDURN_GrpIS!R65)</f>
        <v>0</v>
      </c>
      <c r="S65" s="77">
        <f>SUM(DISPUTESDURN_GrpOS:DISPUTESDURN_GrpIS!S65)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SUM(DISPUTESDURN_GrpOS:DISPUTESDURN_GrpIS!F66)</f>
        <v>0</v>
      </c>
      <c r="G66" s="77">
        <f>SUM(DISPUTESDURN_GrpOS:DISPUTESDURN_GrpIS!G66)</f>
        <v>0</v>
      </c>
      <c r="H66" s="77">
        <f>SUM(DISPUTESDURN_GrpOS:DISPUTESDURN_GrpIS!H66)</f>
        <v>0</v>
      </c>
      <c r="I66" s="77">
        <f>SUM(DISPUTESDURN_GrpOS:DISPUTESDURN_GrpIS!I66)</f>
        <v>0</v>
      </c>
      <c r="J66" s="77">
        <f>SUM(DISPUTESDURN_GrpOS:DISPUTESDURN_GrpIS!J66)</f>
        <v>0</v>
      </c>
      <c r="K66" s="77">
        <f>SUM(DISPUTESDURN_GrpOS:DISPUTESDURN_GrpIS!K66)</f>
        <v>0</v>
      </c>
      <c r="L66" s="77">
        <f>SUM(DISPUTESDURN_GrpOS:DISPUTESDURN_GrpIS!L66)</f>
        <v>0</v>
      </c>
      <c r="M66" s="77">
        <f>SUM(DISPUTESDURN_GrpOS:DISPUTESDURN_GrpIS!M66)</f>
        <v>0</v>
      </c>
      <c r="N66" s="77">
        <f>SUM(DISPUTESDURN_GrpOS:DISPUTESDURN_GrpIS!N66)</f>
        <v>0</v>
      </c>
      <c r="O66" s="77">
        <f>SUM(DISPUTESDURN_GrpOS:DISPUTESDURN_GrpIS!O66)</f>
        <v>0</v>
      </c>
      <c r="P66" s="77">
        <f>SUM(DISPUTESDURN_GrpOS:DISPUTESDURN_GrpIS!P66)</f>
        <v>0</v>
      </c>
      <c r="Q66" s="77">
        <f>SUM(DISPUTESDURN_GrpOS:DISPUTESDURN_GrpIS!Q66)</f>
        <v>0</v>
      </c>
      <c r="R66" s="77">
        <f>SUM(DISPUTESDURN_GrpOS:DISPUTESDURN_GrpIS!R66)</f>
        <v>0</v>
      </c>
      <c r="S66" s="77">
        <f>SUM(DISPUTESDURN_GrpOS:DISPUTESDURN_GrpIS!S66)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SUM(DISPUTESDURN_GrpOS:DISPUTESDURN_GrpIS!F67)</f>
        <v>0</v>
      </c>
      <c r="G67" s="77">
        <f>SUM(DISPUTESDURN_GrpOS:DISPUTESDURN_GrpIS!G67)</f>
        <v>0</v>
      </c>
      <c r="H67" s="77">
        <f>SUM(DISPUTESDURN_GrpOS:DISPUTESDURN_GrpIS!H67)</f>
        <v>0</v>
      </c>
      <c r="I67" s="77">
        <f>SUM(DISPUTESDURN_GrpOS:DISPUTESDURN_GrpIS!I67)</f>
        <v>0</v>
      </c>
      <c r="J67" s="77">
        <f>SUM(DISPUTESDURN_GrpOS:DISPUTESDURN_GrpIS!J67)</f>
        <v>0</v>
      </c>
      <c r="K67" s="77">
        <f>SUM(DISPUTESDURN_GrpOS:DISPUTESDURN_GrpIS!K67)</f>
        <v>0</v>
      </c>
      <c r="L67" s="77">
        <f>SUM(DISPUTESDURN_GrpOS:DISPUTESDURN_GrpIS!L67)</f>
        <v>0</v>
      </c>
      <c r="M67" s="77">
        <f>SUM(DISPUTESDURN_GrpOS:DISPUTESDURN_GrpIS!M67)</f>
        <v>0</v>
      </c>
      <c r="N67" s="77">
        <f>SUM(DISPUTESDURN_GrpOS:DISPUTESDURN_GrpIS!N67)</f>
        <v>0</v>
      </c>
      <c r="O67" s="77">
        <f>SUM(DISPUTESDURN_GrpOS:DISPUTESDURN_GrpIS!O67)</f>
        <v>0</v>
      </c>
      <c r="P67" s="77">
        <f>SUM(DISPUTESDURN_GrpOS:DISPUTESDURN_GrpIS!P67)</f>
        <v>0</v>
      </c>
      <c r="Q67" s="77">
        <f>SUM(DISPUTESDURN_GrpOS:DISPUTESDURN_GrpIS!Q67)</f>
        <v>0</v>
      </c>
      <c r="R67" s="77">
        <f>SUM(DISPUTESDURN_GrpOS:DISPUTESDURN_GrpIS!R67)</f>
        <v>0</v>
      </c>
      <c r="S67" s="77">
        <f>SUM(DISPUTESDURN_GrpOS:DISPUTESDURN_GrpIS!S67)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SUM(DISPUTESDURN_GrpOS:DISPUTESDURN_GrpIS!F68)</f>
        <v>0</v>
      </c>
      <c r="G68" s="77">
        <f>SUM(DISPUTESDURN_GrpOS:DISPUTESDURN_GrpIS!G68)</f>
        <v>0</v>
      </c>
      <c r="H68" s="77">
        <f>SUM(DISPUTESDURN_GrpOS:DISPUTESDURN_GrpIS!H68)</f>
        <v>0</v>
      </c>
      <c r="I68" s="77">
        <f>SUM(DISPUTESDURN_GrpOS:DISPUTESDURN_GrpIS!I68)</f>
        <v>0</v>
      </c>
      <c r="J68" s="77">
        <f>SUM(DISPUTESDURN_GrpOS:DISPUTESDURN_GrpIS!J68)</f>
        <v>0</v>
      </c>
      <c r="K68" s="77">
        <f>SUM(DISPUTESDURN_GrpOS:DISPUTESDURN_GrpIS!K68)</f>
        <v>0</v>
      </c>
      <c r="L68" s="77">
        <f>SUM(DISPUTESDURN_GrpOS:DISPUTESDURN_GrpIS!L68)</f>
        <v>0</v>
      </c>
      <c r="M68" s="77">
        <f>SUM(DISPUTESDURN_GrpOS:DISPUTESDURN_GrpIS!M68)</f>
        <v>0</v>
      </c>
      <c r="N68" s="77">
        <f>SUM(DISPUTESDURN_GrpOS:DISPUTESDURN_GrpIS!N68)</f>
        <v>0</v>
      </c>
      <c r="O68" s="77">
        <f>SUM(DISPUTESDURN_GrpOS:DISPUTESDURN_GrpIS!O68)</f>
        <v>0</v>
      </c>
      <c r="P68" s="77">
        <f>SUM(DISPUTESDURN_GrpOS:DISPUTESDURN_GrpIS!P68)</f>
        <v>0</v>
      </c>
      <c r="Q68" s="77">
        <f>SUM(DISPUTESDURN_GrpOS:DISPUTESDURN_GrpIS!Q68)</f>
        <v>0</v>
      </c>
      <c r="R68" s="77">
        <f>SUM(DISPUTESDURN_GrpOS:DISPUTESDURN_GrpIS!R68)</f>
        <v>0</v>
      </c>
      <c r="S68" s="77">
        <f>SUM(DISPUTESDURN_GrpOS:DISPUTESDURN_GrpIS!S68)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SUM(DISPUTESDURN_GrpOS:DISPUTESDURN_GrpIS!F69)</f>
        <v>0</v>
      </c>
      <c r="G69" s="77">
        <f>SUM(DISPUTESDURN_GrpOS:DISPUTESDURN_GrpIS!G69)</f>
        <v>0</v>
      </c>
      <c r="H69" s="77">
        <f>SUM(DISPUTESDURN_GrpOS:DISPUTESDURN_GrpIS!H69)</f>
        <v>0</v>
      </c>
      <c r="I69" s="77">
        <f>SUM(DISPUTESDURN_GrpOS:DISPUTESDURN_GrpIS!I69)</f>
        <v>0</v>
      </c>
      <c r="J69" s="77">
        <f>SUM(DISPUTESDURN_GrpOS:DISPUTESDURN_GrpIS!J69)</f>
        <v>0</v>
      </c>
      <c r="K69" s="77">
        <f>SUM(DISPUTESDURN_GrpOS:DISPUTESDURN_GrpIS!K69)</f>
        <v>0</v>
      </c>
      <c r="L69" s="77">
        <f>SUM(DISPUTESDURN_GrpOS:DISPUTESDURN_GrpIS!L69)</f>
        <v>0</v>
      </c>
      <c r="M69" s="77">
        <f>SUM(DISPUTESDURN_GrpOS:DISPUTESDURN_GrpIS!M69)</f>
        <v>0</v>
      </c>
      <c r="N69" s="77">
        <f>SUM(DISPUTESDURN_GrpOS:DISPUTESDURN_GrpIS!N69)</f>
        <v>0</v>
      </c>
      <c r="O69" s="77">
        <f>SUM(DISPUTESDURN_GrpOS:DISPUTESDURN_GrpIS!O69)</f>
        <v>0</v>
      </c>
      <c r="P69" s="77">
        <f>SUM(DISPUTESDURN_GrpOS:DISPUTESDURN_GrpIS!P69)</f>
        <v>0</v>
      </c>
      <c r="Q69" s="77">
        <f>SUM(DISPUTESDURN_GrpOS:DISPUTESDURN_GrpIS!Q69)</f>
        <v>0</v>
      </c>
      <c r="R69" s="77">
        <f>SUM(DISPUTESDURN_GrpOS:DISPUTESDURN_GrpIS!R69)</f>
        <v>0</v>
      </c>
      <c r="S69" s="77">
        <f>SUM(DISPUTESDURN_GrpOS:DISPUTESDURN_GrpIS!S69)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SUM(DISPUTESDURN_GrpOS:DISPUTESDURN_GrpIS!F70)</f>
        <v>0</v>
      </c>
      <c r="G70" s="77">
        <f>SUM(DISPUTESDURN_GrpOS:DISPUTESDURN_GrpIS!G70)</f>
        <v>0</v>
      </c>
      <c r="H70" s="77">
        <f>SUM(DISPUTESDURN_GrpOS:DISPUTESDURN_GrpIS!H70)</f>
        <v>0</v>
      </c>
      <c r="I70" s="77">
        <f>SUM(DISPUTESDURN_GrpOS:DISPUTESDURN_GrpIS!I70)</f>
        <v>0</v>
      </c>
      <c r="J70" s="77">
        <f>SUM(DISPUTESDURN_GrpOS:DISPUTESDURN_GrpIS!J70)</f>
        <v>0</v>
      </c>
      <c r="K70" s="77">
        <f>SUM(DISPUTESDURN_GrpOS:DISPUTESDURN_GrpIS!K70)</f>
        <v>0</v>
      </c>
      <c r="L70" s="77">
        <f>SUM(DISPUTESDURN_GrpOS:DISPUTESDURN_GrpIS!L70)</f>
        <v>0</v>
      </c>
      <c r="M70" s="77">
        <f>SUM(DISPUTESDURN_GrpOS:DISPUTESDURN_GrpIS!M70)</f>
        <v>0</v>
      </c>
      <c r="N70" s="77">
        <f>SUM(DISPUTESDURN_GrpOS:DISPUTESDURN_GrpIS!N70)</f>
        <v>0</v>
      </c>
      <c r="O70" s="77">
        <f>SUM(DISPUTESDURN_GrpOS:DISPUTESDURN_GrpIS!O70)</f>
        <v>0</v>
      </c>
      <c r="P70" s="77">
        <f>SUM(DISPUTESDURN_GrpOS:DISPUTESDURN_GrpIS!P70)</f>
        <v>0</v>
      </c>
      <c r="Q70" s="77">
        <f>SUM(DISPUTESDURN_GrpOS:DISPUTESDURN_GrpIS!Q70)</f>
        <v>0</v>
      </c>
      <c r="R70" s="77">
        <f>SUM(DISPUTESDURN_GrpOS:DISPUTESDURN_GrpIS!R70)</f>
        <v>0</v>
      </c>
      <c r="S70" s="77">
        <f>SUM(DISPUTESDURN_GrpOS:DISPUTESDURN_GrpIS!S70)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SUM(DISPUTESDURN_GrpOS:DISPUTESDURN_GrpIS!F71)</f>
        <v>0</v>
      </c>
      <c r="G71" s="77">
        <f>SUM(DISPUTESDURN_GrpOS:DISPUTESDURN_GrpIS!G71)</f>
        <v>0</v>
      </c>
      <c r="H71" s="77">
        <f>SUM(DISPUTESDURN_GrpOS:DISPUTESDURN_GrpIS!H71)</f>
        <v>0</v>
      </c>
      <c r="I71" s="77">
        <f>SUM(DISPUTESDURN_GrpOS:DISPUTESDURN_GrpIS!I71)</f>
        <v>0</v>
      </c>
      <c r="J71" s="77">
        <f>SUM(DISPUTESDURN_GrpOS:DISPUTESDURN_GrpIS!J71)</f>
        <v>0</v>
      </c>
      <c r="K71" s="77">
        <f>SUM(DISPUTESDURN_GrpOS:DISPUTESDURN_GrpIS!K71)</f>
        <v>0</v>
      </c>
      <c r="L71" s="77">
        <f>SUM(DISPUTESDURN_GrpOS:DISPUTESDURN_GrpIS!L71)</f>
        <v>0</v>
      </c>
      <c r="M71" s="77">
        <f>SUM(DISPUTESDURN_GrpOS:DISPUTESDURN_GrpIS!M71)</f>
        <v>0</v>
      </c>
      <c r="N71" s="77">
        <f>SUM(DISPUTESDURN_GrpOS:DISPUTESDURN_GrpIS!N71)</f>
        <v>0</v>
      </c>
      <c r="O71" s="77">
        <f>SUM(DISPUTESDURN_GrpOS:DISPUTESDURN_GrpIS!O71)</f>
        <v>0</v>
      </c>
      <c r="P71" s="77">
        <f>SUM(DISPUTESDURN_GrpOS:DISPUTESDURN_GrpIS!P71)</f>
        <v>0</v>
      </c>
      <c r="Q71" s="77">
        <f>SUM(DISPUTESDURN_GrpOS:DISPUTESDURN_GrpIS!Q71)</f>
        <v>0</v>
      </c>
      <c r="R71" s="77">
        <f>SUM(DISPUTESDURN_GrpOS:DISPUTESDURN_GrpIS!R71)</f>
        <v>0</v>
      </c>
      <c r="S71" s="77">
        <f>SUM(DISPUTESDURN_GrpOS:DISPUTESDURN_GrpIS!S71)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ref="N76:P76" si="12">N13/N$20</f>
        <v>#DIV/0!</v>
      </c>
      <c r="O76" s="172" t="e">
        <f t="shared" si="12"/>
        <v>#DIV/0!</v>
      </c>
      <c r="P76" s="172" t="e">
        <f t="shared" si="12"/>
        <v>#DIV/0!</v>
      </c>
      <c r="Q76" s="172"/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3">F14/F$20</f>
        <v>#DIV/0!</v>
      </c>
      <c r="G77" s="172" t="e">
        <f t="shared" si="13"/>
        <v>#DIV/0!</v>
      </c>
      <c r="H77" s="172" t="e">
        <f t="shared" si="13"/>
        <v>#DIV/0!</v>
      </c>
      <c r="I77" s="172" t="e">
        <f t="shared" si="13"/>
        <v>#DIV/0!</v>
      </c>
      <c r="J77" s="172" t="e">
        <f t="shared" si="13"/>
        <v>#DIV/0!</v>
      </c>
      <c r="K77" s="172" t="e">
        <f t="shared" si="13"/>
        <v>#DIV/0!</v>
      </c>
      <c r="L77" s="172" t="e">
        <f t="shared" si="13"/>
        <v>#DIV/0!</v>
      </c>
      <c r="M77" s="172" t="e">
        <f t="shared" ref="M77" si="14">M14/M$20</f>
        <v>#DIV/0!</v>
      </c>
      <c r="N77" s="172" t="e">
        <f t="shared" ref="N77:P77" si="15">N14/N$20</f>
        <v>#DIV/0!</v>
      </c>
      <c r="O77" s="172" t="e">
        <f t="shared" si="15"/>
        <v>#DIV/0!</v>
      </c>
      <c r="P77" s="172" t="e">
        <f t="shared" si="15"/>
        <v>#DIV/0!</v>
      </c>
      <c r="Q77" s="172"/>
      <c r="R77" s="172" t="e">
        <f t="shared" si="13"/>
        <v>#DIV/0!</v>
      </c>
      <c r="S77" s="172" t="e">
        <f t="shared" si="13"/>
        <v>#DIV/0!</v>
      </c>
    </row>
    <row r="78" spans="1:19" x14ac:dyDescent="0.55000000000000004">
      <c r="A78" s="93"/>
      <c r="D78" s="1" t="s">
        <v>417</v>
      </c>
      <c r="F78" s="172" t="e">
        <f t="shared" si="13"/>
        <v>#DIV/0!</v>
      </c>
      <c r="G78" s="172" t="e">
        <f t="shared" si="13"/>
        <v>#DIV/0!</v>
      </c>
      <c r="H78" s="172" t="e">
        <f t="shared" si="13"/>
        <v>#DIV/0!</v>
      </c>
      <c r="I78" s="172" t="e">
        <f t="shared" si="13"/>
        <v>#DIV/0!</v>
      </c>
      <c r="J78" s="172" t="e">
        <f t="shared" si="13"/>
        <v>#DIV/0!</v>
      </c>
      <c r="K78" s="172" t="e">
        <f t="shared" si="13"/>
        <v>#DIV/0!</v>
      </c>
      <c r="L78" s="172" t="e">
        <f t="shared" si="13"/>
        <v>#DIV/0!</v>
      </c>
      <c r="M78" s="172" t="e">
        <f t="shared" ref="M78" si="16">M15/M$20</f>
        <v>#DIV/0!</v>
      </c>
      <c r="N78" s="172" t="e">
        <f t="shared" ref="N78:P78" si="17">N15/N$20</f>
        <v>#DIV/0!</v>
      </c>
      <c r="O78" s="172" t="e">
        <f t="shared" si="17"/>
        <v>#DIV/0!</v>
      </c>
      <c r="P78" s="172" t="e">
        <f t="shared" si="17"/>
        <v>#DIV/0!</v>
      </c>
      <c r="Q78" s="172"/>
      <c r="R78" s="172" t="e">
        <f t="shared" si="13"/>
        <v>#DIV/0!</v>
      </c>
      <c r="S78" s="172" t="e">
        <f t="shared" si="13"/>
        <v>#DIV/0!</v>
      </c>
    </row>
    <row r="79" spans="1:19" x14ac:dyDescent="0.55000000000000004">
      <c r="A79" s="93"/>
      <c r="D79" s="1" t="s">
        <v>223</v>
      </c>
      <c r="F79" s="172" t="e">
        <f t="shared" si="13"/>
        <v>#DIV/0!</v>
      </c>
      <c r="G79" s="172" t="e">
        <f t="shared" si="13"/>
        <v>#DIV/0!</v>
      </c>
      <c r="H79" s="172" t="e">
        <f t="shared" si="13"/>
        <v>#DIV/0!</v>
      </c>
      <c r="I79" s="172" t="e">
        <f t="shared" si="13"/>
        <v>#DIV/0!</v>
      </c>
      <c r="J79" s="172" t="e">
        <f t="shared" si="13"/>
        <v>#DIV/0!</v>
      </c>
      <c r="K79" s="172" t="e">
        <f t="shared" si="13"/>
        <v>#DIV/0!</v>
      </c>
      <c r="L79" s="172" t="e">
        <f t="shared" si="13"/>
        <v>#DIV/0!</v>
      </c>
      <c r="M79" s="172" t="e">
        <f t="shared" ref="M79" si="18">M16/M$20</f>
        <v>#DIV/0!</v>
      </c>
      <c r="N79" s="172" t="e">
        <f t="shared" ref="N79:P79" si="19">N16/N$20</f>
        <v>#DIV/0!</v>
      </c>
      <c r="O79" s="172" t="e">
        <f t="shared" si="19"/>
        <v>#DIV/0!</v>
      </c>
      <c r="P79" s="172" t="e">
        <f t="shared" si="19"/>
        <v>#DIV/0!</v>
      </c>
      <c r="Q79" s="172"/>
      <c r="R79" s="172" t="e">
        <f t="shared" si="13"/>
        <v>#DIV/0!</v>
      </c>
      <c r="S79" s="172" t="e">
        <f t="shared" si="13"/>
        <v>#DIV/0!</v>
      </c>
    </row>
    <row r="80" spans="1:19" x14ac:dyDescent="0.55000000000000004">
      <c r="A80" s="93"/>
      <c r="D80" s="1" t="s">
        <v>224</v>
      </c>
      <c r="F80" s="172" t="e">
        <f t="shared" si="13"/>
        <v>#DIV/0!</v>
      </c>
      <c r="G80" s="172" t="e">
        <f t="shared" si="13"/>
        <v>#DIV/0!</v>
      </c>
      <c r="H80" s="172" t="e">
        <f t="shared" si="13"/>
        <v>#DIV/0!</v>
      </c>
      <c r="I80" s="172" t="e">
        <f t="shared" si="13"/>
        <v>#DIV/0!</v>
      </c>
      <c r="J80" s="172" t="e">
        <f t="shared" si="13"/>
        <v>#DIV/0!</v>
      </c>
      <c r="K80" s="172" t="e">
        <f t="shared" si="13"/>
        <v>#DIV/0!</v>
      </c>
      <c r="L80" s="172" t="e">
        <f t="shared" si="13"/>
        <v>#DIV/0!</v>
      </c>
      <c r="M80" s="172" t="e">
        <f t="shared" ref="M80" si="20">M17/M$20</f>
        <v>#DIV/0!</v>
      </c>
      <c r="N80" s="172" t="e">
        <f t="shared" ref="N80:P80" si="21">N17/N$20</f>
        <v>#DIV/0!</v>
      </c>
      <c r="O80" s="172" t="e">
        <f t="shared" si="21"/>
        <v>#DIV/0!</v>
      </c>
      <c r="P80" s="172" t="e">
        <f t="shared" si="21"/>
        <v>#DIV/0!</v>
      </c>
      <c r="Q80" s="172"/>
      <c r="R80" s="172" t="e">
        <f t="shared" si="13"/>
        <v>#DIV/0!</v>
      </c>
      <c r="S80" s="172" t="e">
        <f t="shared" si="13"/>
        <v>#DIV/0!</v>
      </c>
    </row>
    <row r="81" spans="1:19" x14ac:dyDescent="0.55000000000000004">
      <c r="A81" s="93"/>
      <c r="D81" s="1" t="s">
        <v>225</v>
      </c>
      <c r="F81" s="172" t="e">
        <f t="shared" si="13"/>
        <v>#DIV/0!</v>
      </c>
      <c r="G81" s="172" t="e">
        <f t="shared" si="13"/>
        <v>#DIV/0!</v>
      </c>
      <c r="H81" s="172" t="e">
        <f t="shared" si="13"/>
        <v>#DIV/0!</v>
      </c>
      <c r="I81" s="172" t="e">
        <f t="shared" si="13"/>
        <v>#DIV/0!</v>
      </c>
      <c r="J81" s="172" t="e">
        <f t="shared" si="13"/>
        <v>#DIV/0!</v>
      </c>
      <c r="K81" s="172" t="e">
        <f t="shared" si="13"/>
        <v>#DIV/0!</v>
      </c>
      <c r="L81" s="172" t="e">
        <f t="shared" si="13"/>
        <v>#DIV/0!</v>
      </c>
      <c r="M81" s="172" t="e">
        <f t="shared" ref="M81" si="22">M18/M$20</f>
        <v>#DIV/0!</v>
      </c>
      <c r="N81" s="172" t="e">
        <f t="shared" ref="N81:P81" si="23">N18/N$20</f>
        <v>#DIV/0!</v>
      </c>
      <c r="O81" s="172" t="e">
        <f t="shared" si="23"/>
        <v>#DIV/0!</v>
      </c>
      <c r="P81" s="172" t="e">
        <f t="shared" si="23"/>
        <v>#DIV/0!</v>
      </c>
      <c r="Q81" s="172"/>
      <c r="R81" s="172" t="e">
        <f t="shared" si="13"/>
        <v>#DIV/0!</v>
      </c>
      <c r="S81" s="172" t="e">
        <f t="shared" si="13"/>
        <v>#DIV/0!</v>
      </c>
    </row>
    <row r="82" spans="1:19" x14ac:dyDescent="0.55000000000000004">
      <c r="A82" s="93"/>
      <c r="D82" s="1" t="s">
        <v>226</v>
      </c>
      <c r="F82" s="172" t="e">
        <f t="shared" si="13"/>
        <v>#DIV/0!</v>
      </c>
      <c r="G82" s="172" t="e">
        <f t="shared" si="13"/>
        <v>#DIV/0!</v>
      </c>
      <c r="H82" s="172" t="e">
        <f t="shared" si="13"/>
        <v>#DIV/0!</v>
      </c>
      <c r="I82" s="172" t="e">
        <f t="shared" si="13"/>
        <v>#DIV/0!</v>
      </c>
      <c r="J82" s="172" t="e">
        <f t="shared" si="13"/>
        <v>#DIV/0!</v>
      </c>
      <c r="K82" s="172" t="e">
        <f t="shared" si="13"/>
        <v>#DIV/0!</v>
      </c>
      <c r="L82" s="172" t="e">
        <f t="shared" si="13"/>
        <v>#DIV/0!</v>
      </c>
      <c r="M82" s="172" t="e">
        <f t="shared" ref="M82" si="24">M19/M$20</f>
        <v>#DIV/0!</v>
      </c>
      <c r="N82" s="172" t="e">
        <f t="shared" ref="N82:P82" si="25">N19/N$20</f>
        <v>#DIV/0!</v>
      </c>
      <c r="O82" s="172" t="e">
        <f t="shared" si="25"/>
        <v>#DIV/0!</v>
      </c>
      <c r="P82" s="172" t="e">
        <f t="shared" si="25"/>
        <v>#DIV/0!</v>
      </c>
      <c r="Q82" s="172"/>
      <c r="R82" s="172" t="e">
        <f t="shared" si="13"/>
        <v>#DIV/0!</v>
      </c>
      <c r="S82" s="172" t="e">
        <f t="shared" si="13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26">G23/G$30</f>
        <v>#DIV/0!</v>
      </c>
      <c r="H85" s="172" t="e">
        <f t="shared" si="26"/>
        <v>#DIV/0!</v>
      </c>
      <c r="I85" s="172" t="e">
        <f t="shared" si="26"/>
        <v>#DIV/0!</v>
      </c>
      <c r="J85" s="172" t="e">
        <f t="shared" si="26"/>
        <v>#DIV/0!</v>
      </c>
      <c r="K85" s="172" t="e">
        <f t="shared" si="26"/>
        <v>#DIV/0!</v>
      </c>
      <c r="L85" s="172" t="e">
        <f t="shared" si="26"/>
        <v>#DIV/0!</v>
      </c>
      <c r="M85" s="172" t="e">
        <f t="shared" ref="M85" si="27">M23/M$30</f>
        <v>#DIV/0!</v>
      </c>
      <c r="N85" s="172" t="e">
        <f t="shared" ref="N85:P85" si="28">N23/N$30</f>
        <v>#DIV/0!</v>
      </c>
      <c r="O85" s="172" t="e">
        <f t="shared" si="28"/>
        <v>#DIV/0!</v>
      </c>
      <c r="P85" s="172" t="e">
        <f t="shared" si="28"/>
        <v>#DIV/0!</v>
      </c>
      <c r="Q85" s="172"/>
      <c r="R85" s="172" t="e">
        <f t="shared" si="26"/>
        <v>#DIV/0!</v>
      </c>
      <c r="S85" s="172" t="e">
        <f t="shared" si="26"/>
        <v>#DIV/0!</v>
      </c>
    </row>
    <row r="86" spans="1:19" x14ac:dyDescent="0.55000000000000004">
      <c r="A86" s="93"/>
      <c r="D86" s="1" t="s">
        <v>416</v>
      </c>
      <c r="F86" s="172" t="e">
        <f t="shared" ref="F86:S91" si="29">F24/F$30</f>
        <v>#DIV/0!</v>
      </c>
      <c r="G86" s="172" t="e">
        <f t="shared" si="29"/>
        <v>#DIV/0!</v>
      </c>
      <c r="H86" s="172" t="e">
        <f t="shared" si="29"/>
        <v>#DIV/0!</v>
      </c>
      <c r="I86" s="172" t="e">
        <f t="shared" si="29"/>
        <v>#DIV/0!</v>
      </c>
      <c r="J86" s="172" t="e">
        <f t="shared" si="29"/>
        <v>#DIV/0!</v>
      </c>
      <c r="K86" s="172" t="e">
        <f t="shared" si="29"/>
        <v>#DIV/0!</v>
      </c>
      <c r="L86" s="172" t="e">
        <f t="shared" si="29"/>
        <v>#DIV/0!</v>
      </c>
      <c r="M86" s="172" t="e">
        <f t="shared" ref="M86" si="30">M24/M$30</f>
        <v>#DIV/0!</v>
      </c>
      <c r="N86" s="172" t="e">
        <f t="shared" ref="N86:P86" si="31">N24/N$30</f>
        <v>#DIV/0!</v>
      </c>
      <c r="O86" s="172" t="e">
        <f t="shared" si="31"/>
        <v>#DIV/0!</v>
      </c>
      <c r="P86" s="172" t="e">
        <f t="shared" si="31"/>
        <v>#DIV/0!</v>
      </c>
      <c r="Q86" s="172"/>
      <c r="R86" s="172" t="e">
        <f t="shared" si="29"/>
        <v>#DIV/0!</v>
      </c>
      <c r="S86" s="172" t="e">
        <f t="shared" si="29"/>
        <v>#DIV/0!</v>
      </c>
    </row>
    <row r="87" spans="1:19" x14ac:dyDescent="0.55000000000000004">
      <c r="A87" s="93"/>
      <c r="D87" s="1" t="s">
        <v>417</v>
      </c>
      <c r="F87" s="172" t="e">
        <f t="shared" si="29"/>
        <v>#DIV/0!</v>
      </c>
      <c r="G87" s="172" t="e">
        <f t="shared" si="29"/>
        <v>#DIV/0!</v>
      </c>
      <c r="H87" s="172" t="e">
        <f t="shared" si="29"/>
        <v>#DIV/0!</v>
      </c>
      <c r="I87" s="172" t="e">
        <f t="shared" si="29"/>
        <v>#DIV/0!</v>
      </c>
      <c r="J87" s="172" t="e">
        <f t="shared" si="29"/>
        <v>#DIV/0!</v>
      </c>
      <c r="K87" s="172" t="e">
        <f t="shared" si="29"/>
        <v>#DIV/0!</v>
      </c>
      <c r="L87" s="172" t="e">
        <f t="shared" si="29"/>
        <v>#DIV/0!</v>
      </c>
      <c r="M87" s="172" t="e">
        <f t="shared" ref="M87" si="32">M25/M$30</f>
        <v>#DIV/0!</v>
      </c>
      <c r="N87" s="172" t="e">
        <f t="shared" ref="N87:P87" si="33">N25/N$30</f>
        <v>#DIV/0!</v>
      </c>
      <c r="O87" s="172" t="e">
        <f t="shared" si="33"/>
        <v>#DIV/0!</v>
      </c>
      <c r="P87" s="172" t="e">
        <f t="shared" si="33"/>
        <v>#DIV/0!</v>
      </c>
      <c r="Q87" s="172"/>
      <c r="R87" s="172" t="e">
        <f t="shared" si="29"/>
        <v>#DIV/0!</v>
      </c>
      <c r="S87" s="172" t="e">
        <f t="shared" si="29"/>
        <v>#DIV/0!</v>
      </c>
    </row>
    <row r="88" spans="1:19" x14ac:dyDescent="0.55000000000000004">
      <c r="A88" s="93"/>
      <c r="D88" s="1" t="s">
        <v>223</v>
      </c>
      <c r="F88" s="172" t="e">
        <f t="shared" si="29"/>
        <v>#DIV/0!</v>
      </c>
      <c r="G88" s="172" t="e">
        <f t="shared" si="29"/>
        <v>#DIV/0!</v>
      </c>
      <c r="H88" s="172" t="e">
        <f t="shared" si="29"/>
        <v>#DIV/0!</v>
      </c>
      <c r="I88" s="172" t="e">
        <f t="shared" si="29"/>
        <v>#DIV/0!</v>
      </c>
      <c r="J88" s="172" t="e">
        <f t="shared" si="29"/>
        <v>#DIV/0!</v>
      </c>
      <c r="K88" s="172" t="e">
        <f t="shared" si="29"/>
        <v>#DIV/0!</v>
      </c>
      <c r="L88" s="172" t="e">
        <f t="shared" si="29"/>
        <v>#DIV/0!</v>
      </c>
      <c r="M88" s="172" t="e">
        <f t="shared" ref="M88" si="34">M26/M$30</f>
        <v>#DIV/0!</v>
      </c>
      <c r="N88" s="172" t="e">
        <f t="shared" ref="N88:P88" si="35">N26/N$30</f>
        <v>#DIV/0!</v>
      </c>
      <c r="O88" s="172" t="e">
        <f t="shared" si="35"/>
        <v>#DIV/0!</v>
      </c>
      <c r="P88" s="172" t="e">
        <f t="shared" si="35"/>
        <v>#DIV/0!</v>
      </c>
      <c r="Q88" s="172"/>
      <c r="R88" s="172" t="e">
        <f t="shared" si="29"/>
        <v>#DIV/0!</v>
      </c>
      <c r="S88" s="172" t="e">
        <f t="shared" si="29"/>
        <v>#DIV/0!</v>
      </c>
    </row>
    <row r="89" spans="1:19" x14ac:dyDescent="0.55000000000000004">
      <c r="A89" s="93"/>
      <c r="D89" s="1" t="s">
        <v>224</v>
      </c>
      <c r="F89" s="172" t="e">
        <f t="shared" si="29"/>
        <v>#DIV/0!</v>
      </c>
      <c r="G89" s="172" t="e">
        <f t="shared" si="29"/>
        <v>#DIV/0!</v>
      </c>
      <c r="H89" s="172" t="e">
        <f t="shared" si="29"/>
        <v>#DIV/0!</v>
      </c>
      <c r="I89" s="172" t="e">
        <f t="shared" si="29"/>
        <v>#DIV/0!</v>
      </c>
      <c r="J89" s="172" t="e">
        <f t="shared" si="29"/>
        <v>#DIV/0!</v>
      </c>
      <c r="K89" s="172" t="e">
        <f t="shared" si="29"/>
        <v>#DIV/0!</v>
      </c>
      <c r="L89" s="172" t="e">
        <f t="shared" si="29"/>
        <v>#DIV/0!</v>
      </c>
      <c r="M89" s="172" t="e">
        <f t="shared" ref="M89" si="36">M27/M$30</f>
        <v>#DIV/0!</v>
      </c>
      <c r="N89" s="172" t="e">
        <f t="shared" ref="N89:P89" si="37">N27/N$30</f>
        <v>#DIV/0!</v>
      </c>
      <c r="O89" s="172" t="e">
        <f t="shared" si="37"/>
        <v>#DIV/0!</v>
      </c>
      <c r="P89" s="172" t="e">
        <f t="shared" si="37"/>
        <v>#DIV/0!</v>
      </c>
      <c r="Q89" s="172"/>
      <c r="R89" s="172" t="e">
        <f t="shared" si="29"/>
        <v>#DIV/0!</v>
      </c>
      <c r="S89" s="172" t="e">
        <f t="shared" si="29"/>
        <v>#DIV/0!</v>
      </c>
    </row>
    <row r="90" spans="1:19" x14ac:dyDescent="0.55000000000000004">
      <c r="A90" s="93"/>
      <c r="D90" s="1" t="s">
        <v>225</v>
      </c>
      <c r="F90" s="172" t="e">
        <f t="shared" si="29"/>
        <v>#DIV/0!</v>
      </c>
      <c r="G90" s="172" t="e">
        <f t="shared" si="29"/>
        <v>#DIV/0!</v>
      </c>
      <c r="H90" s="172" t="e">
        <f t="shared" si="29"/>
        <v>#DIV/0!</v>
      </c>
      <c r="I90" s="172" t="e">
        <f t="shared" si="29"/>
        <v>#DIV/0!</v>
      </c>
      <c r="J90" s="172" t="e">
        <f t="shared" si="29"/>
        <v>#DIV/0!</v>
      </c>
      <c r="K90" s="172" t="e">
        <f t="shared" si="29"/>
        <v>#DIV/0!</v>
      </c>
      <c r="L90" s="172" t="e">
        <f t="shared" si="29"/>
        <v>#DIV/0!</v>
      </c>
      <c r="M90" s="172" t="e">
        <f t="shared" ref="M90" si="38">M28/M$30</f>
        <v>#DIV/0!</v>
      </c>
      <c r="N90" s="172" t="e">
        <f t="shared" ref="N90:P90" si="39">N28/N$30</f>
        <v>#DIV/0!</v>
      </c>
      <c r="O90" s="172" t="e">
        <f t="shared" si="39"/>
        <v>#DIV/0!</v>
      </c>
      <c r="P90" s="172" t="e">
        <f t="shared" si="39"/>
        <v>#DIV/0!</v>
      </c>
      <c r="Q90" s="172"/>
      <c r="R90" s="172" t="e">
        <f t="shared" si="29"/>
        <v>#DIV/0!</v>
      </c>
      <c r="S90" s="172" t="e">
        <f t="shared" si="29"/>
        <v>#DIV/0!</v>
      </c>
    </row>
    <row r="91" spans="1:19" x14ac:dyDescent="0.55000000000000004">
      <c r="A91" s="93"/>
      <c r="D91" s="1" t="s">
        <v>226</v>
      </c>
      <c r="F91" s="172" t="e">
        <f t="shared" si="29"/>
        <v>#DIV/0!</v>
      </c>
      <c r="G91" s="172" t="e">
        <f t="shared" si="29"/>
        <v>#DIV/0!</v>
      </c>
      <c r="H91" s="172" t="e">
        <f t="shared" si="29"/>
        <v>#DIV/0!</v>
      </c>
      <c r="I91" s="172" t="e">
        <f t="shared" si="29"/>
        <v>#DIV/0!</v>
      </c>
      <c r="J91" s="172" t="e">
        <f t="shared" si="29"/>
        <v>#DIV/0!</v>
      </c>
      <c r="K91" s="172" t="e">
        <f t="shared" si="29"/>
        <v>#DIV/0!</v>
      </c>
      <c r="L91" s="172" t="e">
        <f t="shared" si="29"/>
        <v>#DIV/0!</v>
      </c>
      <c r="M91" s="172" t="e">
        <f t="shared" ref="M91" si="40">M29/M$30</f>
        <v>#DIV/0!</v>
      </c>
      <c r="N91" s="172" t="e">
        <f t="shared" ref="N91:P91" si="41">N29/N$30</f>
        <v>#DIV/0!</v>
      </c>
      <c r="O91" s="172" t="e">
        <f t="shared" si="41"/>
        <v>#DIV/0!</v>
      </c>
      <c r="P91" s="172" t="e">
        <f t="shared" si="41"/>
        <v>#DIV/0!</v>
      </c>
      <c r="Q91" s="172"/>
      <c r="R91" s="172" t="e">
        <f t="shared" si="29"/>
        <v>#DIV/0!</v>
      </c>
      <c r="S91" s="172" t="e">
        <f t="shared" si="29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42">G33/G$40</f>
        <v>#DIV/0!</v>
      </c>
      <c r="H94" s="172" t="e">
        <f t="shared" si="42"/>
        <v>#DIV/0!</v>
      </c>
      <c r="I94" s="172" t="e">
        <f t="shared" si="42"/>
        <v>#DIV/0!</v>
      </c>
      <c r="J94" s="172" t="e">
        <f t="shared" si="42"/>
        <v>#DIV/0!</v>
      </c>
      <c r="K94" s="172" t="e">
        <f t="shared" si="42"/>
        <v>#DIV/0!</v>
      </c>
      <c r="L94" s="172" t="e">
        <f t="shared" si="42"/>
        <v>#DIV/0!</v>
      </c>
      <c r="M94" s="172" t="e">
        <f t="shared" ref="M94" si="43">M33/M$40</f>
        <v>#DIV/0!</v>
      </c>
      <c r="N94" s="172" t="e">
        <f t="shared" ref="N94:P94" si="44">N33/N$40</f>
        <v>#DIV/0!</v>
      </c>
      <c r="O94" s="172" t="e">
        <f t="shared" si="44"/>
        <v>#DIV/0!</v>
      </c>
      <c r="P94" s="172" t="e">
        <f t="shared" si="44"/>
        <v>#DIV/0!</v>
      </c>
      <c r="Q94" s="172"/>
      <c r="R94" s="172" t="e">
        <f t="shared" si="42"/>
        <v>#DIV/0!</v>
      </c>
      <c r="S94" s="172" t="e">
        <f t="shared" si="42"/>
        <v>#DIV/0!</v>
      </c>
    </row>
    <row r="95" spans="1:19" x14ac:dyDescent="0.55000000000000004">
      <c r="A95" s="93"/>
      <c r="D95" s="1" t="s">
        <v>416</v>
      </c>
      <c r="F95" s="172" t="e">
        <f t="shared" ref="F95:S100" si="45">F34/F$40</f>
        <v>#DIV/0!</v>
      </c>
      <c r="G95" s="172" t="e">
        <f t="shared" si="45"/>
        <v>#DIV/0!</v>
      </c>
      <c r="H95" s="172" t="e">
        <f t="shared" si="45"/>
        <v>#DIV/0!</v>
      </c>
      <c r="I95" s="172" t="e">
        <f t="shared" si="45"/>
        <v>#DIV/0!</v>
      </c>
      <c r="J95" s="172" t="e">
        <f t="shared" si="45"/>
        <v>#DIV/0!</v>
      </c>
      <c r="K95" s="172" t="e">
        <f t="shared" si="45"/>
        <v>#DIV/0!</v>
      </c>
      <c r="L95" s="172" t="e">
        <f t="shared" si="45"/>
        <v>#DIV/0!</v>
      </c>
      <c r="M95" s="172" t="e">
        <f t="shared" ref="M95" si="46">M34/M$40</f>
        <v>#DIV/0!</v>
      </c>
      <c r="N95" s="172" t="e">
        <f t="shared" ref="N95:P95" si="47">N34/N$40</f>
        <v>#DIV/0!</v>
      </c>
      <c r="O95" s="172" t="e">
        <f t="shared" si="47"/>
        <v>#DIV/0!</v>
      </c>
      <c r="P95" s="172" t="e">
        <f t="shared" si="47"/>
        <v>#DIV/0!</v>
      </c>
      <c r="Q95" s="172"/>
      <c r="R95" s="172" t="e">
        <f t="shared" si="45"/>
        <v>#DIV/0!</v>
      </c>
      <c r="S95" s="172" t="e">
        <f t="shared" si="45"/>
        <v>#DIV/0!</v>
      </c>
    </row>
    <row r="96" spans="1:19" x14ac:dyDescent="0.55000000000000004">
      <c r="A96" s="93"/>
      <c r="D96" s="1" t="s">
        <v>417</v>
      </c>
      <c r="F96" s="172" t="e">
        <f t="shared" si="45"/>
        <v>#DIV/0!</v>
      </c>
      <c r="G96" s="172" t="e">
        <f t="shared" si="45"/>
        <v>#DIV/0!</v>
      </c>
      <c r="H96" s="172" t="e">
        <f t="shared" si="45"/>
        <v>#DIV/0!</v>
      </c>
      <c r="I96" s="172" t="e">
        <f t="shared" si="45"/>
        <v>#DIV/0!</v>
      </c>
      <c r="J96" s="172" t="e">
        <f t="shared" si="45"/>
        <v>#DIV/0!</v>
      </c>
      <c r="K96" s="172" t="e">
        <f t="shared" si="45"/>
        <v>#DIV/0!</v>
      </c>
      <c r="L96" s="172" t="e">
        <f t="shared" si="45"/>
        <v>#DIV/0!</v>
      </c>
      <c r="M96" s="172" t="e">
        <f t="shared" ref="M96" si="48">M35/M$40</f>
        <v>#DIV/0!</v>
      </c>
      <c r="N96" s="172" t="e">
        <f t="shared" ref="N96:P96" si="49">N35/N$40</f>
        <v>#DIV/0!</v>
      </c>
      <c r="O96" s="172" t="e">
        <f t="shared" si="49"/>
        <v>#DIV/0!</v>
      </c>
      <c r="P96" s="172" t="e">
        <f t="shared" si="49"/>
        <v>#DIV/0!</v>
      </c>
      <c r="Q96" s="172"/>
      <c r="R96" s="172" t="e">
        <f t="shared" si="45"/>
        <v>#DIV/0!</v>
      </c>
      <c r="S96" s="172" t="e">
        <f t="shared" si="45"/>
        <v>#DIV/0!</v>
      </c>
    </row>
    <row r="97" spans="1:19" x14ac:dyDescent="0.55000000000000004">
      <c r="A97" s="93"/>
      <c r="D97" s="1" t="s">
        <v>223</v>
      </c>
      <c r="F97" s="172" t="e">
        <f t="shared" si="45"/>
        <v>#DIV/0!</v>
      </c>
      <c r="G97" s="172" t="e">
        <f t="shared" si="45"/>
        <v>#DIV/0!</v>
      </c>
      <c r="H97" s="172" t="e">
        <f t="shared" si="45"/>
        <v>#DIV/0!</v>
      </c>
      <c r="I97" s="172" t="e">
        <f t="shared" si="45"/>
        <v>#DIV/0!</v>
      </c>
      <c r="J97" s="172" t="e">
        <f t="shared" si="45"/>
        <v>#DIV/0!</v>
      </c>
      <c r="K97" s="172" t="e">
        <f t="shared" si="45"/>
        <v>#DIV/0!</v>
      </c>
      <c r="L97" s="172" t="e">
        <f t="shared" si="45"/>
        <v>#DIV/0!</v>
      </c>
      <c r="M97" s="172" t="e">
        <f t="shared" ref="M97" si="50">M36/M$40</f>
        <v>#DIV/0!</v>
      </c>
      <c r="N97" s="172" t="e">
        <f t="shared" ref="N97:P97" si="51">N36/N$40</f>
        <v>#DIV/0!</v>
      </c>
      <c r="O97" s="172" t="e">
        <f t="shared" si="51"/>
        <v>#DIV/0!</v>
      </c>
      <c r="P97" s="172" t="e">
        <f t="shared" si="51"/>
        <v>#DIV/0!</v>
      </c>
      <c r="Q97" s="172"/>
      <c r="R97" s="172" t="e">
        <f t="shared" si="45"/>
        <v>#DIV/0!</v>
      </c>
      <c r="S97" s="172" t="e">
        <f t="shared" si="45"/>
        <v>#DIV/0!</v>
      </c>
    </row>
    <row r="98" spans="1:19" x14ac:dyDescent="0.55000000000000004">
      <c r="A98" s="93"/>
      <c r="D98" s="1" t="s">
        <v>224</v>
      </c>
      <c r="F98" s="172" t="e">
        <f t="shared" si="45"/>
        <v>#DIV/0!</v>
      </c>
      <c r="G98" s="172" t="e">
        <f t="shared" si="45"/>
        <v>#DIV/0!</v>
      </c>
      <c r="H98" s="172" t="e">
        <f t="shared" si="45"/>
        <v>#DIV/0!</v>
      </c>
      <c r="I98" s="172" t="e">
        <f t="shared" si="45"/>
        <v>#DIV/0!</v>
      </c>
      <c r="J98" s="172" t="e">
        <f t="shared" si="45"/>
        <v>#DIV/0!</v>
      </c>
      <c r="K98" s="172" t="e">
        <f t="shared" si="45"/>
        <v>#DIV/0!</v>
      </c>
      <c r="L98" s="172" t="e">
        <f t="shared" si="45"/>
        <v>#DIV/0!</v>
      </c>
      <c r="M98" s="172" t="e">
        <f t="shared" ref="M98" si="52">M37/M$40</f>
        <v>#DIV/0!</v>
      </c>
      <c r="N98" s="172" t="e">
        <f t="shared" ref="N98:P98" si="53">N37/N$40</f>
        <v>#DIV/0!</v>
      </c>
      <c r="O98" s="172" t="e">
        <f t="shared" si="53"/>
        <v>#DIV/0!</v>
      </c>
      <c r="P98" s="172" t="e">
        <f t="shared" si="53"/>
        <v>#DIV/0!</v>
      </c>
      <c r="Q98" s="172"/>
      <c r="R98" s="172" t="e">
        <f t="shared" si="45"/>
        <v>#DIV/0!</v>
      </c>
      <c r="S98" s="172" t="e">
        <f t="shared" si="45"/>
        <v>#DIV/0!</v>
      </c>
    </row>
    <row r="99" spans="1:19" x14ac:dyDescent="0.55000000000000004">
      <c r="A99" s="93"/>
      <c r="D99" s="1" t="s">
        <v>225</v>
      </c>
      <c r="F99" s="172" t="e">
        <f t="shared" si="45"/>
        <v>#DIV/0!</v>
      </c>
      <c r="G99" s="172" t="e">
        <f t="shared" si="45"/>
        <v>#DIV/0!</v>
      </c>
      <c r="H99" s="172" t="e">
        <f t="shared" si="45"/>
        <v>#DIV/0!</v>
      </c>
      <c r="I99" s="172" t="e">
        <f t="shared" si="45"/>
        <v>#DIV/0!</v>
      </c>
      <c r="J99" s="172" t="e">
        <f t="shared" si="45"/>
        <v>#DIV/0!</v>
      </c>
      <c r="K99" s="172" t="e">
        <f t="shared" si="45"/>
        <v>#DIV/0!</v>
      </c>
      <c r="L99" s="172" t="e">
        <f t="shared" si="45"/>
        <v>#DIV/0!</v>
      </c>
      <c r="M99" s="172" t="e">
        <f t="shared" ref="M99" si="54">M38/M$40</f>
        <v>#DIV/0!</v>
      </c>
      <c r="N99" s="172" t="e">
        <f t="shared" ref="N99:P99" si="55">N38/N$40</f>
        <v>#DIV/0!</v>
      </c>
      <c r="O99" s="172" t="e">
        <f t="shared" si="55"/>
        <v>#DIV/0!</v>
      </c>
      <c r="P99" s="172" t="e">
        <f t="shared" si="55"/>
        <v>#DIV/0!</v>
      </c>
      <c r="Q99" s="172"/>
      <c r="R99" s="172" t="e">
        <f t="shared" si="45"/>
        <v>#DIV/0!</v>
      </c>
      <c r="S99" s="172" t="e">
        <f t="shared" si="45"/>
        <v>#DIV/0!</v>
      </c>
    </row>
    <row r="100" spans="1:19" x14ac:dyDescent="0.55000000000000004">
      <c r="A100" s="93"/>
      <c r="D100" s="1" t="s">
        <v>226</v>
      </c>
      <c r="F100" s="172" t="e">
        <f t="shared" si="45"/>
        <v>#DIV/0!</v>
      </c>
      <c r="G100" s="172" t="e">
        <f t="shared" si="45"/>
        <v>#DIV/0!</v>
      </c>
      <c r="H100" s="172" t="e">
        <f t="shared" si="45"/>
        <v>#DIV/0!</v>
      </c>
      <c r="I100" s="172" t="e">
        <f t="shared" si="45"/>
        <v>#DIV/0!</v>
      </c>
      <c r="J100" s="172" t="e">
        <f t="shared" si="45"/>
        <v>#DIV/0!</v>
      </c>
      <c r="K100" s="172" t="e">
        <f t="shared" si="45"/>
        <v>#DIV/0!</v>
      </c>
      <c r="L100" s="172" t="e">
        <f t="shared" si="45"/>
        <v>#DIV/0!</v>
      </c>
      <c r="M100" s="172" t="e">
        <f t="shared" ref="M100" si="56">M39/M$40</f>
        <v>#DIV/0!</v>
      </c>
      <c r="N100" s="172" t="e">
        <f t="shared" ref="N100:P100" si="57">N39/N$40</f>
        <v>#DIV/0!</v>
      </c>
      <c r="O100" s="172" t="e">
        <f t="shared" si="57"/>
        <v>#DIV/0!</v>
      </c>
      <c r="P100" s="172" t="e">
        <f t="shared" si="57"/>
        <v>#DIV/0!</v>
      </c>
      <c r="Q100" s="172"/>
      <c r="R100" s="172" t="e">
        <f t="shared" si="45"/>
        <v>#DIV/0!</v>
      </c>
      <c r="S100" s="172" t="e">
        <f t="shared" si="45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58">G44/G$51</f>
        <v>#DIV/0!</v>
      </c>
      <c r="H104" s="172" t="e">
        <f t="shared" si="58"/>
        <v>#DIV/0!</v>
      </c>
      <c r="I104" s="172" t="e">
        <f t="shared" si="58"/>
        <v>#DIV/0!</v>
      </c>
      <c r="J104" s="172" t="e">
        <f t="shared" si="58"/>
        <v>#DIV/0!</v>
      </c>
      <c r="K104" s="172" t="e">
        <f t="shared" si="58"/>
        <v>#DIV/0!</v>
      </c>
      <c r="L104" s="172" t="e">
        <f t="shared" si="58"/>
        <v>#DIV/0!</v>
      </c>
      <c r="M104" s="172" t="e">
        <f t="shared" ref="M104" si="59">M44/M$51</f>
        <v>#DIV/0!</v>
      </c>
      <c r="N104" s="172" t="e">
        <f t="shared" ref="N104:P104" si="60">N44/N$51</f>
        <v>#DIV/0!</v>
      </c>
      <c r="O104" s="172" t="e">
        <f t="shared" si="60"/>
        <v>#DIV/0!</v>
      </c>
      <c r="P104" s="172" t="e">
        <f t="shared" si="60"/>
        <v>#DIV/0!</v>
      </c>
      <c r="Q104" s="172"/>
      <c r="R104" s="172" t="e">
        <f t="shared" si="58"/>
        <v>#DIV/0!</v>
      </c>
      <c r="S104" s="172" t="e">
        <f t="shared" si="58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61">F45/F$51</f>
        <v>#DIV/0!</v>
      </c>
      <c r="G105" s="172" t="e">
        <f t="shared" si="61"/>
        <v>#DIV/0!</v>
      </c>
      <c r="H105" s="172" t="e">
        <f t="shared" si="61"/>
        <v>#DIV/0!</v>
      </c>
      <c r="I105" s="172" t="e">
        <f t="shared" si="61"/>
        <v>#DIV/0!</v>
      </c>
      <c r="J105" s="172" t="e">
        <f t="shared" si="61"/>
        <v>#DIV/0!</v>
      </c>
      <c r="K105" s="172" t="e">
        <f t="shared" si="61"/>
        <v>#DIV/0!</v>
      </c>
      <c r="L105" s="172" t="e">
        <f t="shared" si="61"/>
        <v>#DIV/0!</v>
      </c>
      <c r="M105" s="172" t="e">
        <f t="shared" ref="M105" si="62">M45/M$51</f>
        <v>#DIV/0!</v>
      </c>
      <c r="N105" s="172" t="e">
        <f t="shared" ref="N105:P105" si="63">N45/N$51</f>
        <v>#DIV/0!</v>
      </c>
      <c r="O105" s="172" t="e">
        <f t="shared" si="63"/>
        <v>#DIV/0!</v>
      </c>
      <c r="P105" s="172" t="e">
        <f t="shared" si="63"/>
        <v>#DIV/0!</v>
      </c>
      <c r="Q105" s="172"/>
      <c r="R105" s="172" t="e">
        <f t="shared" si="61"/>
        <v>#DIV/0!</v>
      </c>
      <c r="S105" s="172" t="e">
        <f t="shared" si="61"/>
        <v>#DIV/0!</v>
      </c>
    </row>
    <row r="106" spans="1:19" x14ac:dyDescent="0.55000000000000004">
      <c r="A106" s="93"/>
      <c r="D106" s="1" t="s">
        <v>417</v>
      </c>
      <c r="F106" s="172" t="e">
        <f t="shared" si="61"/>
        <v>#DIV/0!</v>
      </c>
      <c r="G106" s="172" t="e">
        <f t="shared" si="61"/>
        <v>#DIV/0!</v>
      </c>
      <c r="H106" s="172" t="e">
        <f t="shared" si="61"/>
        <v>#DIV/0!</v>
      </c>
      <c r="I106" s="172" t="e">
        <f t="shared" si="61"/>
        <v>#DIV/0!</v>
      </c>
      <c r="J106" s="172" t="e">
        <f t="shared" si="61"/>
        <v>#DIV/0!</v>
      </c>
      <c r="K106" s="172" t="e">
        <f t="shared" si="61"/>
        <v>#DIV/0!</v>
      </c>
      <c r="L106" s="172" t="e">
        <f t="shared" si="61"/>
        <v>#DIV/0!</v>
      </c>
      <c r="M106" s="172" t="e">
        <f t="shared" ref="M106" si="64">M46/M$51</f>
        <v>#DIV/0!</v>
      </c>
      <c r="N106" s="172" t="e">
        <f t="shared" ref="N106:P106" si="65">N46/N$51</f>
        <v>#DIV/0!</v>
      </c>
      <c r="O106" s="172" t="e">
        <f t="shared" si="65"/>
        <v>#DIV/0!</v>
      </c>
      <c r="P106" s="172" t="e">
        <f t="shared" si="65"/>
        <v>#DIV/0!</v>
      </c>
      <c r="Q106" s="172"/>
      <c r="R106" s="172" t="e">
        <f t="shared" si="61"/>
        <v>#DIV/0!</v>
      </c>
      <c r="S106" s="172" t="e">
        <f t="shared" si="61"/>
        <v>#DIV/0!</v>
      </c>
    </row>
    <row r="107" spans="1:19" x14ac:dyDescent="0.55000000000000004">
      <c r="A107" s="93"/>
      <c r="D107" s="1" t="s">
        <v>223</v>
      </c>
      <c r="F107" s="172" t="e">
        <f t="shared" si="61"/>
        <v>#DIV/0!</v>
      </c>
      <c r="G107" s="172" t="e">
        <f t="shared" si="61"/>
        <v>#DIV/0!</v>
      </c>
      <c r="H107" s="172" t="e">
        <f t="shared" si="61"/>
        <v>#DIV/0!</v>
      </c>
      <c r="I107" s="172" t="e">
        <f t="shared" si="61"/>
        <v>#DIV/0!</v>
      </c>
      <c r="J107" s="172" t="e">
        <f t="shared" si="61"/>
        <v>#DIV/0!</v>
      </c>
      <c r="K107" s="172" t="e">
        <f t="shared" si="61"/>
        <v>#DIV/0!</v>
      </c>
      <c r="L107" s="172" t="e">
        <f t="shared" si="61"/>
        <v>#DIV/0!</v>
      </c>
      <c r="M107" s="172" t="e">
        <f t="shared" ref="M107" si="66">M47/M$51</f>
        <v>#DIV/0!</v>
      </c>
      <c r="N107" s="172" t="e">
        <f t="shared" ref="N107:P107" si="67">N47/N$51</f>
        <v>#DIV/0!</v>
      </c>
      <c r="O107" s="172" t="e">
        <f t="shared" si="67"/>
        <v>#DIV/0!</v>
      </c>
      <c r="P107" s="172" t="e">
        <f t="shared" si="67"/>
        <v>#DIV/0!</v>
      </c>
      <c r="Q107" s="172"/>
      <c r="R107" s="172" t="e">
        <f t="shared" si="61"/>
        <v>#DIV/0!</v>
      </c>
      <c r="S107" s="172" t="e">
        <f t="shared" si="61"/>
        <v>#DIV/0!</v>
      </c>
    </row>
    <row r="108" spans="1:19" x14ac:dyDescent="0.55000000000000004">
      <c r="A108" s="93"/>
      <c r="D108" s="1" t="s">
        <v>224</v>
      </c>
      <c r="F108" s="172" t="e">
        <f t="shared" si="61"/>
        <v>#DIV/0!</v>
      </c>
      <c r="G108" s="172" t="e">
        <f t="shared" si="61"/>
        <v>#DIV/0!</v>
      </c>
      <c r="H108" s="172" t="e">
        <f t="shared" si="61"/>
        <v>#DIV/0!</v>
      </c>
      <c r="I108" s="172" t="e">
        <f t="shared" si="61"/>
        <v>#DIV/0!</v>
      </c>
      <c r="J108" s="172" t="e">
        <f t="shared" si="61"/>
        <v>#DIV/0!</v>
      </c>
      <c r="K108" s="172" t="e">
        <f t="shared" si="61"/>
        <v>#DIV/0!</v>
      </c>
      <c r="L108" s="172" t="e">
        <f t="shared" si="61"/>
        <v>#DIV/0!</v>
      </c>
      <c r="M108" s="172" t="e">
        <f t="shared" ref="M108" si="68">M48/M$51</f>
        <v>#DIV/0!</v>
      </c>
      <c r="N108" s="172" t="e">
        <f t="shared" ref="N108:P108" si="69">N48/N$51</f>
        <v>#DIV/0!</v>
      </c>
      <c r="O108" s="172" t="e">
        <f t="shared" si="69"/>
        <v>#DIV/0!</v>
      </c>
      <c r="P108" s="172" t="e">
        <f t="shared" si="69"/>
        <v>#DIV/0!</v>
      </c>
      <c r="Q108" s="172"/>
      <c r="R108" s="172" t="e">
        <f t="shared" si="61"/>
        <v>#DIV/0!</v>
      </c>
      <c r="S108" s="172" t="e">
        <f t="shared" si="61"/>
        <v>#DIV/0!</v>
      </c>
    </row>
    <row r="109" spans="1:19" x14ac:dyDescent="0.55000000000000004">
      <c r="A109" s="93"/>
      <c r="D109" s="1" t="s">
        <v>225</v>
      </c>
      <c r="F109" s="172" t="e">
        <f t="shared" si="61"/>
        <v>#DIV/0!</v>
      </c>
      <c r="G109" s="172" t="e">
        <f t="shared" si="61"/>
        <v>#DIV/0!</v>
      </c>
      <c r="H109" s="172" t="e">
        <f t="shared" si="61"/>
        <v>#DIV/0!</v>
      </c>
      <c r="I109" s="172" t="e">
        <f t="shared" si="61"/>
        <v>#DIV/0!</v>
      </c>
      <c r="J109" s="172" t="e">
        <f t="shared" si="61"/>
        <v>#DIV/0!</v>
      </c>
      <c r="K109" s="172" t="e">
        <f t="shared" si="61"/>
        <v>#DIV/0!</v>
      </c>
      <c r="L109" s="172" t="e">
        <f t="shared" si="61"/>
        <v>#DIV/0!</v>
      </c>
      <c r="M109" s="172" t="e">
        <f t="shared" ref="M109" si="70">M49/M$51</f>
        <v>#DIV/0!</v>
      </c>
      <c r="N109" s="172" t="e">
        <f t="shared" ref="N109:P109" si="71">N49/N$51</f>
        <v>#DIV/0!</v>
      </c>
      <c r="O109" s="172" t="e">
        <f t="shared" si="71"/>
        <v>#DIV/0!</v>
      </c>
      <c r="P109" s="172" t="e">
        <f t="shared" si="71"/>
        <v>#DIV/0!</v>
      </c>
      <c r="Q109" s="172"/>
      <c r="R109" s="172" t="e">
        <f t="shared" si="61"/>
        <v>#DIV/0!</v>
      </c>
      <c r="S109" s="172" t="e">
        <f t="shared" si="61"/>
        <v>#DIV/0!</v>
      </c>
    </row>
    <row r="110" spans="1:19" x14ac:dyDescent="0.55000000000000004">
      <c r="A110" s="93"/>
      <c r="D110" s="1" t="s">
        <v>226</v>
      </c>
      <c r="F110" s="172" t="e">
        <f t="shared" si="61"/>
        <v>#DIV/0!</v>
      </c>
      <c r="G110" s="172" t="e">
        <f t="shared" si="61"/>
        <v>#DIV/0!</v>
      </c>
      <c r="H110" s="172" t="e">
        <f t="shared" si="61"/>
        <v>#DIV/0!</v>
      </c>
      <c r="I110" s="172" t="e">
        <f t="shared" si="61"/>
        <v>#DIV/0!</v>
      </c>
      <c r="J110" s="172" t="e">
        <f t="shared" si="61"/>
        <v>#DIV/0!</v>
      </c>
      <c r="K110" s="172" t="e">
        <f t="shared" si="61"/>
        <v>#DIV/0!</v>
      </c>
      <c r="L110" s="172" t="e">
        <f t="shared" si="61"/>
        <v>#DIV/0!</v>
      </c>
      <c r="M110" s="172" t="e">
        <f t="shared" ref="M110" si="72">M50/M$51</f>
        <v>#DIV/0!</v>
      </c>
      <c r="N110" s="172" t="e">
        <f t="shared" ref="N110:P110" si="73">N50/N$51</f>
        <v>#DIV/0!</v>
      </c>
      <c r="O110" s="172" t="e">
        <f t="shared" si="73"/>
        <v>#DIV/0!</v>
      </c>
      <c r="P110" s="172" t="e">
        <f t="shared" si="73"/>
        <v>#DIV/0!</v>
      </c>
      <c r="Q110" s="172"/>
      <c r="R110" s="172" t="e">
        <f t="shared" si="61"/>
        <v>#DIV/0!</v>
      </c>
      <c r="S110" s="172" t="e">
        <f t="shared" si="61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74">G54/G$61</f>
        <v>#DIV/0!</v>
      </c>
      <c r="H113" s="172" t="e">
        <f t="shared" si="74"/>
        <v>#DIV/0!</v>
      </c>
      <c r="I113" s="172" t="e">
        <f t="shared" si="74"/>
        <v>#DIV/0!</v>
      </c>
      <c r="J113" s="172" t="e">
        <f t="shared" si="74"/>
        <v>#DIV/0!</v>
      </c>
      <c r="K113" s="172" t="e">
        <f t="shared" si="74"/>
        <v>#DIV/0!</v>
      </c>
      <c r="L113" s="172" t="e">
        <f t="shared" si="74"/>
        <v>#DIV/0!</v>
      </c>
      <c r="M113" s="172" t="e">
        <f t="shared" ref="M113" si="75">M54/M$61</f>
        <v>#DIV/0!</v>
      </c>
      <c r="N113" s="172" t="e">
        <f t="shared" ref="N113:P113" si="76">N54/N$61</f>
        <v>#DIV/0!</v>
      </c>
      <c r="O113" s="172" t="e">
        <f t="shared" si="76"/>
        <v>#DIV/0!</v>
      </c>
      <c r="P113" s="172" t="e">
        <f t="shared" si="76"/>
        <v>#DIV/0!</v>
      </c>
      <c r="Q113" s="172"/>
      <c r="R113" s="172" t="e">
        <f t="shared" si="74"/>
        <v>#DIV/0!</v>
      </c>
      <c r="S113" s="172" t="e">
        <f t="shared" si="74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77">F55/F$61</f>
        <v>#DIV/0!</v>
      </c>
      <c r="G114" s="172" t="e">
        <f t="shared" si="77"/>
        <v>#DIV/0!</v>
      </c>
      <c r="H114" s="172" t="e">
        <f t="shared" si="77"/>
        <v>#DIV/0!</v>
      </c>
      <c r="I114" s="172" t="e">
        <f t="shared" si="77"/>
        <v>#DIV/0!</v>
      </c>
      <c r="J114" s="172" t="e">
        <f t="shared" si="77"/>
        <v>#DIV/0!</v>
      </c>
      <c r="K114" s="172" t="e">
        <f t="shared" si="77"/>
        <v>#DIV/0!</v>
      </c>
      <c r="L114" s="172" t="e">
        <f t="shared" si="77"/>
        <v>#DIV/0!</v>
      </c>
      <c r="M114" s="172" t="e">
        <f t="shared" ref="M114" si="78">M55/M$61</f>
        <v>#DIV/0!</v>
      </c>
      <c r="N114" s="172" t="e">
        <f t="shared" ref="N114:P114" si="79">N55/N$61</f>
        <v>#DIV/0!</v>
      </c>
      <c r="O114" s="172" t="e">
        <f t="shared" si="79"/>
        <v>#DIV/0!</v>
      </c>
      <c r="P114" s="172" t="e">
        <f t="shared" si="79"/>
        <v>#DIV/0!</v>
      </c>
      <c r="Q114" s="172"/>
      <c r="R114" s="172" t="e">
        <f t="shared" si="77"/>
        <v>#DIV/0!</v>
      </c>
      <c r="S114" s="172" t="e">
        <f t="shared" si="77"/>
        <v>#DIV/0!</v>
      </c>
    </row>
    <row r="115" spans="1:19" x14ac:dyDescent="0.55000000000000004">
      <c r="A115" s="93"/>
      <c r="D115" s="1" t="s">
        <v>417</v>
      </c>
      <c r="F115" s="172" t="e">
        <f t="shared" si="77"/>
        <v>#DIV/0!</v>
      </c>
      <c r="G115" s="172" t="e">
        <f t="shared" si="77"/>
        <v>#DIV/0!</v>
      </c>
      <c r="H115" s="172" t="e">
        <f t="shared" si="77"/>
        <v>#DIV/0!</v>
      </c>
      <c r="I115" s="172" t="e">
        <f t="shared" si="77"/>
        <v>#DIV/0!</v>
      </c>
      <c r="J115" s="172" t="e">
        <f t="shared" si="77"/>
        <v>#DIV/0!</v>
      </c>
      <c r="K115" s="172" t="e">
        <f t="shared" si="77"/>
        <v>#DIV/0!</v>
      </c>
      <c r="L115" s="172" t="e">
        <f t="shared" si="77"/>
        <v>#DIV/0!</v>
      </c>
      <c r="M115" s="172" t="e">
        <f t="shared" ref="M115" si="80">M56/M$61</f>
        <v>#DIV/0!</v>
      </c>
      <c r="N115" s="172" t="e">
        <f t="shared" ref="N115:P115" si="81">N56/N$61</f>
        <v>#DIV/0!</v>
      </c>
      <c r="O115" s="172" t="e">
        <f t="shared" si="81"/>
        <v>#DIV/0!</v>
      </c>
      <c r="P115" s="172" t="e">
        <f t="shared" si="81"/>
        <v>#DIV/0!</v>
      </c>
      <c r="Q115" s="172"/>
      <c r="R115" s="172" t="e">
        <f t="shared" si="77"/>
        <v>#DIV/0!</v>
      </c>
      <c r="S115" s="172" t="e">
        <f t="shared" si="77"/>
        <v>#DIV/0!</v>
      </c>
    </row>
    <row r="116" spans="1:19" x14ac:dyDescent="0.55000000000000004">
      <c r="A116" s="93"/>
      <c r="D116" s="1" t="s">
        <v>223</v>
      </c>
      <c r="F116" s="172" t="e">
        <f t="shared" si="77"/>
        <v>#DIV/0!</v>
      </c>
      <c r="G116" s="172" t="e">
        <f t="shared" si="77"/>
        <v>#DIV/0!</v>
      </c>
      <c r="H116" s="172" t="e">
        <f t="shared" si="77"/>
        <v>#DIV/0!</v>
      </c>
      <c r="I116" s="172" t="e">
        <f t="shared" si="77"/>
        <v>#DIV/0!</v>
      </c>
      <c r="J116" s="172" t="e">
        <f t="shared" si="77"/>
        <v>#DIV/0!</v>
      </c>
      <c r="K116" s="172" t="e">
        <f t="shared" si="77"/>
        <v>#DIV/0!</v>
      </c>
      <c r="L116" s="172" t="e">
        <f t="shared" si="77"/>
        <v>#DIV/0!</v>
      </c>
      <c r="M116" s="172" t="e">
        <f t="shared" ref="M116" si="82">M57/M$61</f>
        <v>#DIV/0!</v>
      </c>
      <c r="N116" s="172" t="e">
        <f t="shared" ref="N116:P116" si="83">N57/N$61</f>
        <v>#DIV/0!</v>
      </c>
      <c r="O116" s="172" t="e">
        <f t="shared" si="83"/>
        <v>#DIV/0!</v>
      </c>
      <c r="P116" s="172" t="e">
        <f t="shared" si="83"/>
        <v>#DIV/0!</v>
      </c>
      <c r="Q116" s="172"/>
      <c r="R116" s="172" t="e">
        <f t="shared" si="77"/>
        <v>#DIV/0!</v>
      </c>
      <c r="S116" s="172" t="e">
        <f t="shared" si="77"/>
        <v>#DIV/0!</v>
      </c>
    </row>
    <row r="117" spans="1:19" x14ac:dyDescent="0.55000000000000004">
      <c r="A117" s="93"/>
      <c r="D117" s="1" t="s">
        <v>224</v>
      </c>
      <c r="F117" s="172" t="e">
        <f t="shared" si="77"/>
        <v>#DIV/0!</v>
      </c>
      <c r="G117" s="172" t="e">
        <f t="shared" si="77"/>
        <v>#DIV/0!</v>
      </c>
      <c r="H117" s="172" t="e">
        <f t="shared" si="77"/>
        <v>#DIV/0!</v>
      </c>
      <c r="I117" s="172" t="e">
        <f t="shared" si="77"/>
        <v>#DIV/0!</v>
      </c>
      <c r="J117" s="172" t="e">
        <f t="shared" si="77"/>
        <v>#DIV/0!</v>
      </c>
      <c r="K117" s="172" t="e">
        <f t="shared" si="77"/>
        <v>#DIV/0!</v>
      </c>
      <c r="L117" s="172" t="e">
        <f t="shared" si="77"/>
        <v>#DIV/0!</v>
      </c>
      <c r="M117" s="172" t="e">
        <f t="shared" ref="M117" si="84">M58/M$61</f>
        <v>#DIV/0!</v>
      </c>
      <c r="N117" s="172" t="e">
        <f t="shared" ref="N117:P117" si="85">N58/N$61</f>
        <v>#DIV/0!</v>
      </c>
      <c r="O117" s="172" t="e">
        <f t="shared" si="85"/>
        <v>#DIV/0!</v>
      </c>
      <c r="P117" s="172" t="e">
        <f t="shared" si="85"/>
        <v>#DIV/0!</v>
      </c>
      <c r="Q117" s="172"/>
      <c r="R117" s="172" t="e">
        <f t="shared" si="77"/>
        <v>#DIV/0!</v>
      </c>
      <c r="S117" s="172" t="e">
        <f t="shared" si="77"/>
        <v>#DIV/0!</v>
      </c>
    </row>
    <row r="118" spans="1:19" x14ac:dyDescent="0.55000000000000004">
      <c r="A118" s="93"/>
      <c r="D118" s="1" t="s">
        <v>225</v>
      </c>
      <c r="F118" s="172" t="e">
        <f t="shared" si="77"/>
        <v>#DIV/0!</v>
      </c>
      <c r="G118" s="172" t="e">
        <f t="shared" si="77"/>
        <v>#DIV/0!</v>
      </c>
      <c r="H118" s="172" t="e">
        <f t="shared" si="77"/>
        <v>#DIV/0!</v>
      </c>
      <c r="I118" s="172" t="e">
        <f t="shared" si="77"/>
        <v>#DIV/0!</v>
      </c>
      <c r="J118" s="172" t="e">
        <f t="shared" si="77"/>
        <v>#DIV/0!</v>
      </c>
      <c r="K118" s="172" t="e">
        <f t="shared" si="77"/>
        <v>#DIV/0!</v>
      </c>
      <c r="L118" s="172" t="e">
        <f t="shared" si="77"/>
        <v>#DIV/0!</v>
      </c>
      <c r="M118" s="172" t="e">
        <f t="shared" ref="M118" si="86">M59/M$61</f>
        <v>#DIV/0!</v>
      </c>
      <c r="N118" s="172" t="e">
        <f t="shared" ref="N118:P118" si="87">N59/N$61</f>
        <v>#DIV/0!</v>
      </c>
      <c r="O118" s="172" t="e">
        <f t="shared" si="87"/>
        <v>#DIV/0!</v>
      </c>
      <c r="P118" s="172" t="e">
        <f t="shared" si="87"/>
        <v>#DIV/0!</v>
      </c>
      <c r="Q118" s="172"/>
      <c r="R118" s="172" t="e">
        <f t="shared" si="77"/>
        <v>#DIV/0!</v>
      </c>
      <c r="S118" s="172" t="e">
        <f t="shared" si="77"/>
        <v>#DIV/0!</v>
      </c>
    </row>
    <row r="119" spans="1:19" x14ac:dyDescent="0.55000000000000004">
      <c r="A119" s="93"/>
      <c r="D119" s="1" t="s">
        <v>226</v>
      </c>
      <c r="F119" s="172" t="e">
        <f t="shared" si="77"/>
        <v>#DIV/0!</v>
      </c>
      <c r="G119" s="172" t="e">
        <f t="shared" si="77"/>
        <v>#DIV/0!</v>
      </c>
      <c r="H119" s="172" t="e">
        <f t="shared" si="77"/>
        <v>#DIV/0!</v>
      </c>
      <c r="I119" s="172" t="e">
        <f t="shared" si="77"/>
        <v>#DIV/0!</v>
      </c>
      <c r="J119" s="172" t="e">
        <f t="shared" si="77"/>
        <v>#DIV/0!</v>
      </c>
      <c r="K119" s="172" t="e">
        <f t="shared" si="77"/>
        <v>#DIV/0!</v>
      </c>
      <c r="L119" s="172" t="e">
        <f t="shared" si="77"/>
        <v>#DIV/0!</v>
      </c>
      <c r="M119" s="172" t="e">
        <f t="shared" ref="M119" si="88">M60/M$61</f>
        <v>#DIV/0!</v>
      </c>
      <c r="N119" s="172" t="e">
        <f t="shared" ref="N119:P119" si="89">N60/N$61</f>
        <v>#DIV/0!</v>
      </c>
      <c r="O119" s="172" t="e">
        <f t="shared" si="89"/>
        <v>#DIV/0!</v>
      </c>
      <c r="P119" s="172" t="e">
        <f t="shared" si="89"/>
        <v>#DIV/0!</v>
      </c>
      <c r="Q119" s="172"/>
      <c r="R119" s="172" t="e">
        <f t="shared" si="77"/>
        <v>#DIV/0!</v>
      </c>
      <c r="S119" s="172" t="e">
        <f t="shared" si="77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90">G64/G$71</f>
        <v>#DIV/0!</v>
      </c>
      <c r="H122" s="172" t="e">
        <f t="shared" si="90"/>
        <v>#DIV/0!</v>
      </c>
      <c r="I122" s="172" t="e">
        <f t="shared" si="90"/>
        <v>#DIV/0!</v>
      </c>
      <c r="J122" s="172" t="e">
        <f t="shared" si="90"/>
        <v>#DIV/0!</v>
      </c>
      <c r="K122" s="172" t="e">
        <f t="shared" si="90"/>
        <v>#DIV/0!</v>
      </c>
      <c r="L122" s="172" t="e">
        <f t="shared" si="90"/>
        <v>#DIV/0!</v>
      </c>
      <c r="M122" s="172" t="e">
        <f t="shared" ref="M122" si="91">M64/M$71</f>
        <v>#DIV/0!</v>
      </c>
      <c r="N122" s="172" t="e">
        <f t="shared" ref="N122:P122" si="92">N64/N$71</f>
        <v>#DIV/0!</v>
      </c>
      <c r="O122" s="172" t="e">
        <f t="shared" si="92"/>
        <v>#DIV/0!</v>
      </c>
      <c r="P122" s="172" t="e">
        <f t="shared" si="92"/>
        <v>#DIV/0!</v>
      </c>
      <c r="Q122" s="172"/>
      <c r="R122" s="172" t="e">
        <f t="shared" si="90"/>
        <v>#DIV/0!</v>
      </c>
      <c r="S122" s="172" t="e">
        <f t="shared" si="90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93">F65/F$71</f>
        <v>#DIV/0!</v>
      </c>
      <c r="G123" s="172" t="e">
        <f t="shared" si="93"/>
        <v>#DIV/0!</v>
      </c>
      <c r="H123" s="172" t="e">
        <f t="shared" si="93"/>
        <v>#DIV/0!</v>
      </c>
      <c r="I123" s="172" t="e">
        <f t="shared" si="93"/>
        <v>#DIV/0!</v>
      </c>
      <c r="J123" s="172" t="e">
        <f t="shared" si="93"/>
        <v>#DIV/0!</v>
      </c>
      <c r="K123" s="172" t="e">
        <f t="shared" si="93"/>
        <v>#DIV/0!</v>
      </c>
      <c r="L123" s="172" t="e">
        <f t="shared" si="93"/>
        <v>#DIV/0!</v>
      </c>
      <c r="M123" s="172" t="e">
        <f t="shared" ref="M123" si="94">M65/M$71</f>
        <v>#DIV/0!</v>
      </c>
      <c r="N123" s="172" t="e">
        <f t="shared" ref="N123:P123" si="95">N65/N$71</f>
        <v>#DIV/0!</v>
      </c>
      <c r="O123" s="172" t="e">
        <f t="shared" si="95"/>
        <v>#DIV/0!</v>
      </c>
      <c r="P123" s="172" t="e">
        <f t="shared" si="95"/>
        <v>#DIV/0!</v>
      </c>
      <c r="Q123" s="172"/>
      <c r="R123" s="172" t="e">
        <f t="shared" si="93"/>
        <v>#DIV/0!</v>
      </c>
      <c r="S123" s="172" t="e">
        <f t="shared" si="93"/>
        <v>#DIV/0!</v>
      </c>
    </row>
    <row r="124" spans="1:19" x14ac:dyDescent="0.55000000000000004">
      <c r="A124" s="93"/>
      <c r="D124" s="1" t="s">
        <v>417</v>
      </c>
      <c r="F124" s="172" t="e">
        <f t="shared" si="93"/>
        <v>#DIV/0!</v>
      </c>
      <c r="G124" s="172" t="e">
        <f t="shared" si="93"/>
        <v>#DIV/0!</v>
      </c>
      <c r="H124" s="172" t="e">
        <f t="shared" si="93"/>
        <v>#DIV/0!</v>
      </c>
      <c r="I124" s="172" t="e">
        <f t="shared" si="93"/>
        <v>#DIV/0!</v>
      </c>
      <c r="J124" s="172" t="e">
        <f t="shared" si="93"/>
        <v>#DIV/0!</v>
      </c>
      <c r="K124" s="172" t="e">
        <f t="shared" si="93"/>
        <v>#DIV/0!</v>
      </c>
      <c r="L124" s="172" t="e">
        <f t="shared" si="93"/>
        <v>#DIV/0!</v>
      </c>
      <c r="M124" s="172" t="e">
        <f t="shared" ref="M124" si="96">M66/M$71</f>
        <v>#DIV/0!</v>
      </c>
      <c r="N124" s="172" t="e">
        <f t="shared" ref="N124:P124" si="97">N66/N$71</f>
        <v>#DIV/0!</v>
      </c>
      <c r="O124" s="172" t="e">
        <f t="shared" si="97"/>
        <v>#DIV/0!</v>
      </c>
      <c r="P124" s="172" t="e">
        <f t="shared" si="97"/>
        <v>#DIV/0!</v>
      </c>
      <c r="Q124" s="172"/>
      <c r="R124" s="172" t="e">
        <f t="shared" si="93"/>
        <v>#DIV/0!</v>
      </c>
      <c r="S124" s="172" t="e">
        <f t="shared" si="93"/>
        <v>#DIV/0!</v>
      </c>
    </row>
    <row r="125" spans="1:19" x14ac:dyDescent="0.55000000000000004">
      <c r="A125" s="93"/>
      <c r="D125" s="1" t="s">
        <v>223</v>
      </c>
      <c r="F125" s="172" t="e">
        <f t="shared" si="93"/>
        <v>#DIV/0!</v>
      </c>
      <c r="G125" s="172" t="e">
        <f t="shared" si="93"/>
        <v>#DIV/0!</v>
      </c>
      <c r="H125" s="172" t="e">
        <f t="shared" si="93"/>
        <v>#DIV/0!</v>
      </c>
      <c r="I125" s="172" t="e">
        <f t="shared" si="93"/>
        <v>#DIV/0!</v>
      </c>
      <c r="J125" s="172" t="e">
        <f t="shared" si="93"/>
        <v>#DIV/0!</v>
      </c>
      <c r="K125" s="172" t="e">
        <f t="shared" si="93"/>
        <v>#DIV/0!</v>
      </c>
      <c r="L125" s="172" t="e">
        <f t="shared" si="93"/>
        <v>#DIV/0!</v>
      </c>
      <c r="M125" s="172" t="e">
        <f t="shared" ref="M125" si="98">M67/M$71</f>
        <v>#DIV/0!</v>
      </c>
      <c r="N125" s="172" t="e">
        <f t="shared" ref="N125:P125" si="99">N67/N$71</f>
        <v>#DIV/0!</v>
      </c>
      <c r="O125" s="172" t="e">
        <f t="shared" si="99"/>
        <v>#DIV/0!</v>
      </c>
      <c r="P125" s="172" t="e">
        <f t="shared" si="99"/>
        <v>#DIV/0!</v>
      </c>
      <c r="Q125" s="172"/>
      <c r="R125" s="172" t="e">
        <f t="shared" si="93"/>
        <v>#DIV/0!</v>
      </c>
      <c r="S125" s="172" t="e">
        <f t="shared" si="93"/>
        <v>#DIV/0!</v>
      </c>
    </row>
    <row r="126" spans="1:19" x14ac:dyDescent="0.55000000000000004">
      <c r="A126" s="93"/>
      <c r="D126" s="1" t="s">
        <v>224</v>
      </c>
      <c r="F126" s="172" t="e">
        <f t="shared" si="93"/>
        <v>#DIV/0!</v>
      </c>
      <c r="G126" s="172" t="e">
        <f t="shared" si="93"/>
        <v>#DIV/0!</v>
      </c>
      <c r="H126" s="172" t="e">
        <f t="shared" si="93"/>
        <v>#DIV/0!</v>
      </c>
      <c r="I126" s="172" t="e">
        <f t="shared" si="93"/>
        <v>#DIV/0!</v>
      </c>
      <c r="J126" s="172" t="e">
        <f t="shared" si="93"/>
        <v>#DIV/0!</v>
      </c>
      <c r="K126" s="172" t="e">
        <f t="shared" si="93"/>
        <v>#DIV/0!</v>
      </c>
      <c r="L126" s="172" t="e">
        <f t="shared" si="93"/>
        <v>#DIV/0!</v>
      </c>
      <c r="M126" s="172" t="e">
        <f t="shared" ref="M126" si="100">M68/M$71</f>
        <v>#DIV/0!</v>
      </c>
      <c r="N126" s="172" t="e">
        <f t="shared" ref="N126:P126" si="101">N68/N$71</f>
        <v>#DIV/0!</v>
      </c>
      <c r="O126" s="172" t="e">
        <f t="shared" si="101"/>
        <v>#DIV/0!</v>
      </c>
      <c r="P126" s="172" t="e">
        <f t="shared" si="101"/>
        <v>#DIV/0!</v>
      </c>
      <c r="Q126" s="172"/>
      <c r="R126" s="172" t="e">
        <f t="shared" si="93"/>
        <v>#DIV/0!</v>
      </c>
      <c r="S126" s="172" t="e">
        <f t="shared" si="93"/>
        <v>#DIV/0!</v>
      </c>
    </row>
    <row r="127" spans="1:19" x14ac:dyDescent="0.55000000000000004">
      <c r="A127" s="93"/>
      <c r="D127" s="1" t="s">
        <v>225</v>
      </c>
      <c r="F127" s="172" t="e">
        <f t="shared" si="93"/>
        <v>#DIV/0!</v>
      </c>
      <c r="G127" s="172" t="e">
        <f t="shared" si="93"/>
        <v>#DIV/0!</v>
      </c>
      <c r="H127" s="172" t="e">
        <f t="shared" si="93"/>
        <v>#DIV/0!</v>
      </c>
      <c r="I127" s="172" t="e">
        <f t="shared" si="93"/>
        <v>#DIV/0!</v>
      </c>
      <c r="J127" s="172" t="e">
        <f t="shared" si="93"/>
        <v>#DIV/0!</v>
      </c>
      <c r="K127" s="172" t="e">
        <f t="shared" si="93"/>
        <v>#DIV/0!</v>
      </c>
      <c r="L127" s="172" t="e">
        <f t="shared" si="93"/>
        <v>#DIV/0!</v>
      </c>
      <c r="M127" s="172" t="e">
        <f t="shared" ref="M127" si="102">M69/M$71</f>
        <v>#DIV/0!</v>
      </c>
      <c r="N127" s="172" t="e">
        <f t="shared" ref="N127:P127" si="103">N69/N$71</f>
        <v>#DIV/0!</v>
      </c>
      <c r="O127" s="172" t="e">
        <f t="shared" si="103"/>
        <v>#DIV/0!</v>
      </c>
      <c r="P127" s="172" t="e">
        <f t="shared" si="103"/>
        <v>#DIV/0!</v>
      </c>
      <c r="Q127" s="172"/>
      <c r="R127" s="172" t="e">
        <f t="shared" si="93"/>
        <v>#DIV/0!</v>
      </c>
      <c r="S127" s="172" t="e">
        <f t="shared" si="93"/>
        <v>#DIV/0!</v>
      </c>
    </row>
    <row r="128" spans="1:19" x14ac:dyDescent="0.55000000000000004">
      <c r="A128" s="93"/>
      <c r="D128" s="1" t="s">
        <v>226</v>
      </c>
      <c r="F128" s="172" t="e">
        <f t="shared" si="93"/>
        <v>#DIV/0!</v>
      </c>
      <c r="G128" s="172" t="e">
        <f t="shared" si="93"/>
        <v>#DIV/0!</v>
      </c>
      <c r="H128" s="172" t="e">
        <f t="shared" si="93"/>
        <v>#DIV/0!</v>
      </c>
      <c r="I128" s="172" t="e">
        <f t="shared" si="93"/>
        <v>#DIV/0!</v>
      </c>
      <c r="J128" s="172" t="e">
        <f t="shared" si="93"/>
        <v>#DIV/0!</v>
      </c>
      <c r="K128" s="172" t="e">
        <f t="shared" si="93"/>
        <v>#DIV/0!</v>
      </c>
      <c r="L128" s="172" t="e">
        <f t="shared" si="93"/>
        <v>#DIV/0!</v>
      </c>
      <c r="M128" s="172" t="e">
        <f t="shared" ref="M128" si="104">M70/M$71</f>
        <v>#DIV/0!</v>
      </c>
      <c r="N128" s="172" t="e">
        <f t="shared" ref="N128:P128" si="105">N70/N$71</f>
        <v>#DIV/0!</v>
      </c>
      <c r="O128" s="172" t="e">
        <f t="shared" si="105"/>
        <v>#DIV/0!</v>
      </c>
      <c r="P128" s="172" t="e">
        <f t="shared" si="105"/>
        <v>#DIV/0!</v>
      </c>
      <c r="Q128" s="172"/>
      <c r="R128" s="172" t="e">
        <f t="shared" si="93"/>
        <v>#DIV/0!</v>
      </c>
      <c r="S128" s="172" t="e">
        <f t="shared" si="93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106">G44/G13</f>
        <v>#DIV/0!</v>
      </c>
      <c r="H132" s="1" t="e">
        <f t="shared" si="106"/>
        <v>#DIV/0!</v>
      </c>
      <c r="I132" s="1" t="e">
        <f t="shared" si="106"/>
        <v>#DIV/0!</v>
      </c>
      <c r="J132" s="1" t="e">
        <f t="shared" si="106"/>
        <v>#DIV/0!</v>
      </c>
      <c r="K132" s="1" t="e">
        <f t="shared" si="106"/>
        <v>#DIV/0!</v>
      </c>
      <c r="L132" s="1" t="e">
        <f t="shared" si="106"/>
        <v>#DIV/0!</v>
      </c>
      <c r="M132" s="1" t="e">
        <f t="shared" si="106"/>
        <v>#DIV/0!</v>
      </c>
      <c r="N132" s="1" t="e">
        <f t="shared" si="106"/>
        <v>#DIV/0!</v>
      </c>
      <c r="O132" s="1" t="e">
        <f t="shared" si="106"/>
        <v>#DIV/0!</v>
      </c>
      <c r="P132" s="1" t="e">
        <f t="shared" si="106"/>
        <v>#DIV/0!</v>
      </c>
      <c r="Q132" s="1" t="e">
        <f t="shared" si="106"/>
        <v>#DIV/0!</v>
      </c>
      <c r="R132" s="1" t="e">
        <f t="shared" si="106"/>
        <v>#DIV/0!</v>
      </c>
      <c r="S132" s="1" t="e">
        <f t="shared" si="106"/>
        <v>#DIV/0!</v>
      </c>
    </row>
    <row r="133" spans="1:19" x14ac:dyDescent="0.55000000000000004">
      <c r="A133" s="93"/>
      <c r="D133" s="1" t="s">
        <v>416</v>
      </c>
      <c r="F133" s="1" t="e">
        <f t="shared" ref="F133:S138" si="107">F45/F14</f>
        <v>#DIV/0!</v>
      </c>
      <c r="G133" s="1" t="e">
        <f t="shared" si="107"/>
        <v>#DIV/0!</v>
      </c>
      <c r="H133" s="1" t="e">
        <f t="shared" si="107"/>
        <v>#DIV/0!</v>
      </c>
      <c r="I133" s="1" t="e">
        <f t="shared" si="107"/>
        <v>#DIV/0!</v>
      </c>
      <c r="J133" s="1" t="e">
        <f t="shared" si="107"/>
        <v>#DIV/0!</v>
      </c>
      <c r="K133" s="1" t="e">
        <f t="shared" si="107"/>
        <v>#DIV/0!</v>
      </c>
      <c r="L133" s="1" t="e">
        <f t="shared" si="107"/>
        <v>#DIV/0!</v>
      </c>
      <c r="M133" s="1" t="e">
        <f t="shared" si="107"/>
        <v>#DIV/0!</v>
      </c>
      <c r="N133" s="1" t="e">
        <f t="shared" si="107"/>
        <v>#DIV/0!</v>
      </c>
      <c r="O133" s="1" t="e">
        <f t="shared" si="107"/>
        <v>#DIV/0!</v>
      </c>
      <c r="P133" s="1" t="e">
        <f t="shared" si="107"/>
        <v>#DIV/0!</v>
      </c>
      <c r="Q133" s="1" t="e">
        <f t="shared" si="107"/>
        <v>#DIV/0!</v>
      </c>
      <c r="R133" s="1" t="e">
        <f t="shared" si="107"/>
        <v>#DIV/0!</v>
      </c>
      <c r="S133" s="1" t="e">
        <f t="shared" si="107"/>
        <v>#DIV/0!</v>
      </c>
    </row>
    <row r="134" spans="1:19" x14ac:dyDescent="0.55000000000000004">
      <c r="A134" s="93"/>
      <c r="D134" s="1" t="s">
        <v>417</v>
      </c>
      <c r="F134" s="1" t="e">
        <f t="shared" si="107"/>
        <v>#DIV/0!</v>
      </c>
      <c r="G134" s="1" t="e">
        <f t="shared" si="107"/>
        <v>#DIV/0!</v>
      </c>
      <c r="H134" s="1" t="e">
        <f t="shared" si="107"/>
        <v>#DIV/0!</v>
      </c>
      <c r="I134" s="1" t="e">
        <f t="shared" si="107"/>
        <v>#DIV/0!</v>
      </c>
      <c r="J134" s="1" t="e">
        <f t="shared" si="107"/>
        <v>#DIV/0!</v>
      </c>
      <c r="K134" s="1" t="e">
        <f t="shared" si="107"/>
        <v>#DIV/0!</v>
      </c>
      <c r="L134" s="1" t="e">
        <f t="shared" si="107"/>
        <v>#DIV/0!</v>
      </c>
      <c r="M134" s="1" t="e">
        <f t="shared" si="107"/>
        <v>#DIV/0!</v>
      </c>
      <c r="N134" s="1" t="e">
        <f t="shared" si="107"/>
        <v>#DIV/0!</v>
      </c>
      <c r="O134" s="1" t="e">
        <f t="shared" si="107"/>
        <v>#DIV/0!</v>
      </c>
      <c r="P134" s="1" t="e">
        <f t="shared" si="107"/>
        <v>#DIV/0!</v>
      </c>
      <c r="Q134" s="1" t="e">
        <f t="shared" si="107"/>
        <v>#DIV/0!</v>
      </c>
      <c r="R134" s="1" t="e">
        <f t="shared" si="107"/>
        <v>#DIV/0!</v>
      </c>
      <c r="S134" s="1" t="e">
        <f t="shared" si="107"/>
        <v>#DIV/0!</v>
      </c>
    </row>
    <row r="135" spans="1:19" x14ac:dyDescent="0.55000000000000004">
      <c r="A135" s="93"/>
      <c r="D135" s="1" t="s">
        <v>223</v>
      </c>
      <c r="F135" s="1" t="e">
        <f t="shared" si="107"/>
        <v>#DIV/0!</v>
      </c>
      <c r="G135" s="1" t="e">
        <f t="shared" si="107"/>
        <v>#DIV/0!</v>
      </c>
      <c r="H135" s="1" t="e">
        <f t="shared" si="107"/>
        <v>#DIV/0!</v>
      </c>
      <c r="I135" s="1" t="e">
        <f t="shared" si="107"/>
        <v>#DIV/0!</v>
      </c>
      <c r="J135" s="1" t="e">
        <f t="shared" si="107"/>
        <v>#DIV/0!</v>
      </c>
      <c r="K135" s="1" t="e">
        <f t="shared" si="107"/>
        <v>#DIV/0!</v>
      </c>
      <c r="L135" s="1" t="e">
        <f t="shared" si="107"/>
        <v>#DIV/0!</v>
      </c>
      <c r="M135" s="1" t="e">
        <f t="shared" si="107"/>
        <v>#DIV/0!</v>
      </c>
      <c r="N135" s="1" t="e">
        <f t="shared" si="107"/>
        <v>#DIV/0!</v>
      </c>
      <c r="O135" s="1" t="e">
        <f t="shared" si="107"/>
        <v>#DIV/0!</v>
      </c>
      <c r="P135" s="1" t="e">
        <f t="shared" si="107"/>
        <v>#DIV/0!</v>
      </c>
      <c r="Q135" s="1" t="e">
        <f t="shared" si="107"/>
        <v>#DIV/0!</v>
      </c>
      <c r="R135" s="1" t="e">
        <f t="shared" si="107"/>
        <v>#DIV/0!</v>
      </c>
      <c r="S135" s="1" t="e">
        <f t="shared" si="107"/>
        <v>#DIV/0!</v>
      </c>
    </row>
    <row r="136" spans="1:19" x14ac:dyDescent="0.55000000000000004">
      <c r="A136" s="93"/>
      <c r="D136" s="1" t="s">
        <v>224</v>
      </c>
      <c r="F136" s="1" t="e">
        <f t="shared" si="107"/>
        <v>#DIV/0!</v>
      </c>
      <c r="G136" s="1" t="e">
        <f t="shared" si="107"/>
        <v>#DIV/0!</v>
      </c>
      <c r="H136" s="1" t="e">
        <f t="shared" si="107"/>
        <v>#DIV/0!</v>
      </c>
      <c r="I136" s="1" t="e">
        <f t="shared" si="107"/>
        <v>#DIV/0!</v>
      </c>
      <c r="J136" s="1" t="e">
        <f t="shared" si="107"/>
        <v>#DIV/0!</v>
      </c>
      <c r="K136" s="1" t="e">
        <f t="shared" si="107"/>
        <v>#DIV/0!</v>
      </c>
      <c r="L136" s="1" t="e">
        <f t="shared" si="107"/>
        <v>#DIV/0!</v>
      </c>
      <c r="M136" s="1" t="e">
        <f t="shared" si="107"/>
        <v>#DIV/0!</v>
      </c>
      <c r="N136" s="1" t="e">
        <f t="shared" si="107"/>
        <v>#DIV/0!</v>
      </c>
      <c r="O136" s="1" t="e">
        <f t="shared" si="107"/>
        <v>#DIV/0!</v>
      </c>
      <c r="P136" s="1" t="e">
        <f t="shared" si="107"/>
        <v>#DIV/0!</v>
      </c>
      <c r="Q136" s="1" t="e">
        <f t="shared" si="107"/>
        <v>#DIV/0!</v>
      </c>
      <c r="R136" s="1" t="e">
        <f t="shared" si="107"/>
        <v>#DIV/0!</v>
      </c>
      <c r="S136" s="1" t="e">
        <f t="shared" si="107"/>
        <v>#DIV/0!</v>
      </c>
    </row>
    <row r="137" spans="1:19" x14ac:dyDescent="0.55000000000000004">
      <c r="A137" s="93"/>
      <c r="D137" s="1" t="s">
        <v>225</v>
      </c>
      <c r="F137" s="1" t="e">
        <f t="shared" si="107"/>
        <v>#DIV/0!</v>
      </c>
      <c r="G137" s="1" t="e">
        <f t="shared" si="107"/>
        <v>#DIV/0!</v>
      </c>
      <c r="H137" s="1" t="e">
        <f t="shared" si="107"/>
        <v>#DIV/0!</v>
      </c>
      <c r="I137" s="1" t="e">
        <f t="shared" si="107"/>
        <v>#DIV/0!</v>
      </c>
      <c r="J137" s="1" t="e">
        <f t="shared" si="107"/>
        <v>#DIV/0!</v>
      </c>
      <c r="K137" s="1" t="e">
        <f t="shared" si="107"/>
        <v>#DIV/0!</v>
      </c>
      <c r="L137" s="1" t="e">
        <f t="shared" si="107"/>
        <v>#DIV/0!</v>
      </c>
      <c r="M137" s="1" t="e">
        <f t="shared" si="107"/>
        <v>#DIV/0!</v>
      </c>
      <c r="N137" s="1" t="e">
        <f t="shared" si="107"/>
        <v>#DIV/0!</v>
      </c>
      <c r="O137" s="1" t="e">
        <f t="shared" si="107"/>
        <v>#DIV/0!</v>
      </c>
      <c r="P137" s="1" t="e">
        <f t="shared" si="107"/>
        <v>#DIV/0!</v>
      </c>
      <c r="Q137" s="1" t="e">
        <f t="shared" si="107"/>
        <v>#DIV/0!</v>
      </c>
      <c r="R137" s="1" t="e">
        <f t="shared" si="107"/>
        <v>#DIV/0!</v>
      </c>
      <c r="S137" s="1" t="e">
        <f t="shared" si="107"/>
        <v>#DIV/0!</v>
      </c>
    </row>
    <row r="138" spans="1:19" x14ac:dyDescent="0.55000000000000004">
      <c r="A138" s="93"/>
      <c r="D138" s="1" t="s">
        <v>226</v>
      </c>
      <c r="F138" s="1" t="e">
        <f t="shared" si="107"/>
        <v>#DIV/0!</v>
      </c>
      <c r="G138" s="1" t="e">
        <f t="shared" si="107"/>
        <v>#DIV/0!</v>
      </c>
      <c r="H138" s="1" t="e">
        <f t="shared" si="107"/>
        <v>#DIV/0!</v>
      </c>
      <c r="I138" s="1" t="e">
        <f t="shared" si="107"/>
        <v>#DIV/0!</v>
      </c>
      <c r="J138" s="1" t="e">
        <f t="shared" si="107"/>
        <v>#DIV/0!</v>
      </c>
      <c r="K138" s="1" t="e">
        <f t="shared" si="107"/>
        <v>#DIV/0!</v>
      </c>
      <c r="L138" s="1" t="e">
        <f t="shared" si="107"/>
        <v>#DIV/0!</v>
      </c>
      <c r="M138" s="1" t="e">
        <f t="shared" si="107"/>
        <v>#DIV/0!</v>
      </c>
      <c r="N138" s="1" t="e">
        <f t="shared" si="107"/>
        <v>#DIV/0!</v>
      </c>
      <c r="O138" s="1" t="e">
        <f t="shared" si="107"/>
        <v>#DIV/0!</v>
      </c>
      <c r="P138" s="1" t="e">
        <f t="shared" si="107"/>
        <v>#DIV/0!</v>
      </c>
      <c r="Q138" s="1" t="e">
        <f t="shared" si="107"/>
        <v>#DIV/0!</v>
      </c>
      <c r="R138" s="1" t="e">
        <f t="shared" si="107"/>
        <v>#DIV/0!</v>
      </c>
      <c r="S138" s="1" t="e">
        <f t="shared" si="107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108">G54/G23</f>
        <v>#DIV/0!</v>
      </c>
      <c r="H141" s="1" t="e">
        <f t="shared" si="108"/>
        <v>#DIV/0!</v>
      </c>
      <c r="I141" s="1" t="e">
        <f t="shared" si="108"/>
        <v>#DIV/0!</v>
      </c>
      <c r="J141" s="1" t="e">
        <f t="shared" si="108"/>
        <v>#DIV/0!</v>
      </c>
      <c r="K141" s="1" t="e">
        <f t="shared" si="108"/>
        <v>#DIV/0!</v>
      </c>
      <c r="L141" s="1" t="e">
        <f t="shared" si="108"/>
        <v>#DIV/0!</v>
      </c>
      <c r="M141" s="1" t="e">
        <f t="shared" si="108"/>
        <v>#DIV/0!</v>
      </c>
      <c r="N141" s="1" t="e">
        <f t="shared" si="108"/>
        <v>#DIV/0!</v>
      </c>
      <c r="O141" s="1" t="e">
        <f t="shared" si="108"/>
        <v>#DIV/0!</v>
      </c>
      <c r="P141" s="1" t="e">
        <f t="shared" si="108"/>
        <v>#DIV/0!</v>
      </c>
      <c r="Q141" s="1" t="e">
        <f t="shared" si="108"/>
        <v>#DIV/0!</v>
      </c>
      <c r="R141" s="1" t="e">
        <f t="shared" si="108"/>
        <v>#DIV/0!</v>
      </c>
      <c r="S141" s="1" t="e">
        <f t="shared" si="108"/>
        <v>#DIV/0!</v>
      </c>
    </row>
    <row r="142" spans="1:19" x14ac:dyDescent="0.55000000000000004">
      <c r="A142" s="93"/>
      <c r="D142" s="1" t="s">
        <v>416</v>
      </c>
      <c r="F142" s="1" t="e">
        <f t="shared" ref="F142:S147" si="109">F55/F24</f>
        <v>#DIV/0!</v>
      </c>
      <c r="G142" s="1" t="e">
        <f t="shared" si="109"/>
        <v>#DIV/0!</v>
      </c>
      <c r="H142" s="1" t="e">
        <f t="shared" si="109"/>
        <v>#DIV/0!</v>
      </c>
      <c r="I142" s="1" t="e">
        <f t="shared" si="109"/>
        <v>#DIV/0!</v>
      </c>
      <c r="J142" s="1" t="e">
        <f t="shared" si="109"/>
        <v>#DIV/0!</v>
      </c>
      <c r="K142" s="1" t="e">
        <f t="shared" si="109"/>
        <v>#DIV/0!</v>
      </c>
      <c r="L142" s="1" t="e">
        <f t="shared" si="109"/>
        <v>#DIV/0!</v>
      </c>
      <c r="M142" s="1" t="e">
        <f t="shared" si="109"/>
        <v>#DIV/0!</v>
      </c>
      <c r="N142" s="1" t="e">
        <f t="shared" si="109"/>
        <v>#DIV/0!</v>
      </c>
      <c r="O142" s="1" t="e">
        <f t="shared" si="109"/>
        <v>#DIV/0!</v>
      </c>
      <c r="P142" s="1" t="e">
        <f t="shared" si="109"/>
        <v>#DIV/0!</v>
      </c>
      <c r="Q142" s="1" t="e">
        <f t="shared" si="109"/>
        <v>#DIV/0!</v>
      </c>
      <c r="R142" s="1" t="e">
        <f t="shared" si="109"/>
        <v>#DIV/0!</v>
      </c>
      <c r="S142" s="1" t="e">
        <f t="shared" si="109"/>
        <v>#DIV/0!</v>
      </c>
    </row>
    <row r="143" spans="1:19" x14ac:dyDescent="0.55000000000000004">
      <c r="A143" s="93"/>
      <c r="D143" s="1" t="s">
        <v>417</v>
      </c>
      <c r="F143" s="1" t="e">
        <f t="shared" si="109"/>
        <v>#DIV/0!</v>
      </c>
      <c r="G143" s="1" t="e">
        <f t="shared" si="109"/>
        <v>#DIV/0!</v>
      </c>
      <c r="H143" s="1" t="e">
        <f t="shared" si="109"/>
        <v>#DIV/0!</v>
      </c>
      <c r="I143" s="1" t="e">
        <f t="shared" si="109"/>
        <v>#DIV/0!</v>
      </c>
      <c r="J143" s="1" t="e">
        <f t="shared" si="109"/>
        <v>#DIV/0!</v>
      </c>
      <c r="K143" s="1" t="e">
        <f t="shared" si="109"/>
        <v>#DIV/0!</v>
      </c>
      <c r="L143" s="1" t="e">
        <f t="shared" si="109"/>
        <v>#DIV/0!</v>
      </c>
      <c r="M143" s="1" t="e">
        <f t="shared" si="109"/>
        <v>#DIV/0!</v>
      </c>
      <c r="N143" s="1" t="e">
        <f t="shared" si="109"/>
        <v>#DIV/0!</v>
      </c>
      <c r="O143" s="1" t="e">
        <f t="shared" si="109"/>
        <v>#DIV/0!</v>
      </c>
      <c r="P143" s="1" t="e">
        <f t="shared" si="109"/>
        <v>#DIV/0!</v>
      </c>
      <c r="Q143" s="1" t="e">
        <f t="shared" si="109"/>
        <v>#DIV/0!</v>
      </c>
      <c r="R143" s="1" t="e">
        <f t="shared" si="109"/>
        <v>#DIV/0!</v>
      </c>
      <c r="S143" s="1" t="e">
        <f t="shared" si="109"/>
        <v>#DIV/0!</v>
      </c>
    </row>
    <row r="144" spans="1:19" x14ac:dyDescent="0.55000000000000004">
      <c r="A144" s="93"/>
      <c r="D144" s="1" t="s">
        <v>223</v>
      </c>
      <c r="F144" s="1" t="e">
        <f t="shared" si="109"/>
        <v>#DIV/0!</v>
      </c>
      <c r="G144" s="1" t="e">
        <f t="shared" si="109"/>
        <v>#DIV/0!</v>
      </c>
      <c r="H144" s="1" t="e">
        <f t="shared" si="109"/>
        <v>#DIV/0!</v>
      </c>
      <c r="I144" s="1" t="e">
        <f t="shared" si="109"/>
        <v>#DIV/0!</v>
      </c>
      <c r="J144" s="1" t="e">
        <f t="shared" si="109"/>
        <v>#DIV/0!</v>
      </c>
      <c r="K144" s="1" t="e">
        <f t="shared" si="109"/>
        <v>#DIV/0!</v>
      </c>
      <c r="L144" s="1" t="e">
        <f t="shared" si="109"/>
        <v>#DIV/0!</v>
      </c>
      <c r="M144" s="1" t="e">
        <f t="shared" si="109"/>
        <v>#DIV/0!</v>
      </c>
      <c r="N144" s="1" t="e">
        <f t="shared" si="109"/>
        <v>#DIV/0!</v>
      </c>
      <c r="O144" s="1" t="e">
        <f t="shared" si="109"/>
        <v>#DIV/0!</v>
      </c>
      <c r="P144" s="1" t="e">
        <f t="shared" si="109"/>
        <v>#DIV/0!</v>
      </c>
      <c r="Q144" s="1" t="e">
        <f t="shared" si="109"/>
        <v>#DIV/0!</v>
      </c>
      <c r="R144" s="1" t="e">
        <f t="shared" si="109"/>
        <v>#DIV/0!</v>
      </c>
      <c r="S144" s="1" t="e">
        <f t="shared" si="109"/>
        <v>#DIV/0!</v>
      </c>
    </row>
    <row r="145" spans="1:19" x14ac:dyDescent="0.55000000000000004">
      <c r="A145" s="93"/>
      <c r="D145" s="1" t="s">
        <v>224</v>
      </c>
      <c r="F145" s="1" t="e">
        <f t="shared" si="109"/>
        <v>#DIV/0!</v>
      </c>
      <c r="G145" s="1" t="e">
        <f t="shared" si="109"/>
        <v>#DIV/0!</v>
      </c>
      <c r="H145" s="1" t="e">
        <f t="shared" si="109"/>
        <v>#DIV/0!</v>
      </c>
      <c r="I145" s="1" t="e">
        <f t="shared" si="109"/>
        <v>#DIV/0!</v>
      </c>
      <c r="J145" s="1" t="e">
        <f t="shared" si="109"/>
        <v>#DIV/0!</v>
      </c>
      <c r="K145" s="1" t="e">
        <f t="shared" si="109"/>
        <v>#DIV/0!</v>
      </c>
      <c r="L145" s="1" t="e">
        <f t="shared" si="109"/>
        <v>#DIV/0!</v>
      </c>
      <c r="M145" s="1" t="e">
        <f t="shared" si="109"/>
        <v>#DIV/0!</v>
      </c>
      <c r="N145" s="1" t="e">
        <f t="shared" si="109"/>
        <v>#DIV/0!</v>
      </c>
      <c r="O145" s="1" t="e">
        <f t="shared" si="109"/>
        <v>#DIV/0!</v>
      </c>
      <c r="P145" s="1" t="e">
        <f t="shared" si="109"/>
        <v>#DIV/0!</v>
      </c>
      <c r="Q145" s="1" t="e">
        <f t="shared" si="109"/>
        <v>#DIV/0!</v>
      </c>
      <c r="R145" s="1" t="e">
        <f t="shared" si="109"/>
        <v>#DIV/0!</v>
      </c>
      <c r="S145" s="1" t="e">
        <f t="shared" si="109"/>
        <v>#DIV/0!</v>
      </c>
    </row>
    <row r="146" spans="1:19" x14ac:dyDescent="0.55000000000000004">
      <c r="A146" s="93"/>
      <c r="D146" s="1" t="s">
        <v>225</v>
      </c>
      <c r="F146" s="1" t="e">
        <f t="shared" si="109"/>
        <v>#DIV/0!</v>
      </c>
      <c r="G146" s="1" t="e">
        <f t="shared" si="109"/>
        <v>#DIV/0!</v>
      </c>
      <c r="H146" s="1" t="e">
        <f t="shared" si="109"/>
        <v>#DIV/0!</v>
      </c>
      <c r="I146" s="1" t="e">
        <f t="shared" si="109"/>
        <v>#DIV/0!</v>
      </c>
      <c r="J146" s="1" t="e">
        <f t="shared" si="109"/>
        <v>#DIV/0!</v>
      </c>
      <c r="K146" s="1" t="e">
        <f t="shared" si="109"/>
        <v>#DIV/0!</v>
      </c>
      <c r="L146" s="1" t="e">
        <f t="shared" si="109"/>
        <v>#DIV/0!</v>
      </c>
      <c r="M146" s="1" t="e">
        <f t="shared" si="109"/>
        <v>#DIV/0!</v>
      </c>
      <c r="N146" s="1" t="e">
        <f t="shared" si="109"/>
        <v>#DIV/0!</v>
      </c>
      <c r="O146" s="1" t="e">
        <f t="shared" si="109"/>
        <v>#DIV/0!</v>
      </c>
      <c r="P146" s="1" t="e">
        <f t="shared" si="109"/>
        <v>#DIV/0!</v>
      </c>
      <c r="Q146" s="1" t="e">
        <f t="shared" si="109"/>
        <v>#DIV/0!</v>
      </c>
      <c r="R146" s="1" t="e">
        <f t="shared" si="109"/>
        <v>#DIV/0!</v>
      </c>
      <c r="S146" s="1" t="e">
        <f t="shared" si="109"/>
        <v>#DIV/0!</v>
      </c>
    </row>
    <row r="147" spans="1:19" x14ac:dyDescent="0.55000000000000004">
      <c r="A147" s="93"/>
      <c r="D147" s="1" t="s">
        <v>226</v>
      </c>
      <c r="F147" s="1" t="e">
        <f t="shared" si="109"/>
        <v>#DIV/0!</v>
      </c>
      <c r="G147" s="1" t="e">
        <f t="shared" si="109"/>
        <v>#DIV/0!</v>
      </c>
      <c r="H147" s="1" t="e">
        <f t="shared" si="109"/>
        <v>#DIV/0!</v>
      </c>
      <c r="I147" s="1" t="e">
        <f t="shared" si="109"/>
        <v>#DIV/0!</v>
      </c>
      <c r="J147" s="1" t="e">
        <f t="shared" si="109"/>
        <v>#DIV/0!</v>
      </c>
      <c r="K147" s="1" t="e">
        <f t="shared" si="109"/>
        <v>#DIV/0!</v>
      </c>
      <c r="L147" s="1" t="e">
        <f t="shared" si="109"/>
        <v>#DIV/0!</v>
      </c>
      <c r="M147" s="1" t="e">
        <f t="shared" si="109"/>
        <v>#DIV/0!</v>
      </c>
      <c r="N147" s="1" t="e">
        <f t="shared" si="109"/>
        <v>#DIV/0!</v>
      </c>
      <c r="O147" s="1" t="e">
        <f t="shared" si="109"/>
        <v>#DIV/0!</v>
      </c>
      <c r="P147" s="1" t="e">
        <f t="shared" si="109"/>
        <v>#DIV/0!</v>
      </c>
      <c r="Q147" s="1" t="e">
        <f t="shared" si="109"/>
        <v>#DIV/0!</v>
      </c>
      <c r="R147" s="1" t="e">
        <f t="shared" si="109"/>
        <v>#DIV/0!</v>
      </c>
      <c r="S147" s="1" t="e">
        <f t="shared" si="109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110">G64/G33</f>
        <v>#DIV/0!</v>
      </c>
      <c r="H150" s="1" t="e">
        <f t="shared" si="110"/>
        <v>#DIV/0!</v>
      </c>
      <c r="I150" s="1" t="e">
        <f t="shared" si="110"/>
        <v>#DIV/0!</v>
      </c>
      <c r="J150" s="1" t="e">
        <f t="shared" si="110"/>
        <v>#DIV/0!</v>
      </c>
      <c r="K150" s="1" t="e">
        <f t="shared" si="110"/>
        <v>#DIV/0!</v>
      </c>
      <c r="L150" s="1" t="e">
        <f t="shared" si="110"/>
        <v>#DIV/0!</v>
      </c>
      <c r="M150" s="1" t="e">
        <f t="shared" si="110"/>
        <v>#DIV/0!</v>
      </c>
      <c r="N150" s="1" t="e">
        <f t="shared" si="110"/>
        <v>#DIV/0!</v>
      </c>
      <c r="O150" s="1" t="e">
        <f t="shared" si="110"/>
        <v>#DIV/0!</v>
      </c>
      <c r="P150" s="1" t="e">
        <f t="shared" si="110"/>
        <v>#DIV/0!</v>
      </c>
      <c r="Q150" s="1" t="e">
        <f t="shared" si="110"/>
        <v>#DIV/0!</v>
      </c>
      <c r="R150" s="1" t="e">
        <f t="shared" si="110"/>
        <v>#DIV/0!</v>
      </c>
      <c r="S150" s="1" t="e">
        <f t="shared" si="110"/>
        <v>#DIV/0!</v>
      </c>
    </row>
    <row r="151" spans="1:19" x14ac:dyDescent="0.55000000000000004">
      <c r="A151" s="93"/>
      <c r="D151" s="1" t="s">
        <v>416</v>
      </c>
      <c r="F151" s="1" t="e">
        <f t="shared" ref="F151:S156" si="111">F65/F34</f>
        <v>#DIV/0!</v>
      </c>
      <c r="G151" s="1" t="e">
        <f t="shared" si="111"/>
        <v>#DIV/0!</v>
      </c>
      <c r="H151" s="1" t="e">
        <f t="shared" si="111"/>
        <v>#DIV/0!</v>
      </c>
      <c r="I151" s="1" t="e">
        <f t="shared" si="111"/>
        <v>#DIV/0!</v>
      </c>
      <c r="J151" s="1" t="e">
        <f t="shared" si="111"/>
        <v>#DIV/0!</v>
      </c>
      <c r="K151" s="1" t="e">
        <f t="shared" si="111"/>
        <v>#DIV/0!</v>
      </c>
      <c r="L151" s="1" t="e">
        <f t="shared" si="111"/>
        <v>#DIV/0!</v>
      </c>
      <c r="M151" s="1" t="e">
        <f t="shared" si="111"/>
        <v>#DIV/0!</v>
      </c>
      <c r="N151" s="1" t="e">
        <f t="shared" si="111"/>
        <v>#DIV/0!</v>
      </c>
      <c r="O151" s="1" t="e">
        <f t="shared" si="111"/>
        <v>#DIV/0!</v>
      </c>
      <c r="P151" s="1" t="e">
        <f t="shared" si="111"/>
        <v>#DIV/0!</v>
      </c>
      <c r="Q151" s="1" t="e">
        <f t="shared" si="111"/>
        <v>#DIV/0!</v>
      </c>
      <c r="R151" s="1" t="e">
        <f t="shared" si="111"/>
        <v>#DIV/0!</v>
      </c>
      <c r="S151" s="1" t="e">
        <f t="shared" si="111"/>
        <v>#DIV/0!</v>
      </c>
    </row>
    <row r="152" spans="1:19" x14ac:dyDescent="0.55000000000000004">
      <c r="A152" s="93"/>
      <c r="D152" s="1" t="s">
        <v>417</v>
      </c>
      <c r="F152" s="1" t="e">
        <f t="shared" si="111"/>
        <v>#DIV/0!</v>
      </c>
      <c r="G152" s="1" t="e">
        <f t="shared" si="111"/>
        <v>#DIV/0!</v>
      </c>
      <c r="H152" s="1" t="e">
        <f t="shared" si="111"/>
        <v>#DIV/0!</v>
      </c>
      <c r="I152" s="1" t="e">
        <f t="shared" si="111"/>
        <v>#DIV/0!</v>
      </c>
      <c r="J152" s="1" t="e">
        <f t="shared" si="111"/>
        <v>#DIV/0!</v>
      </c>
      <c r="K152" s="1" t="e">
        <f t="shared" si="111"/>
        <v>#DIV/0!</v>
      </c>
      <c r="L152" s="1" t="e">
        <f t="shared" si="111"/>
        <v>#DIV/0!</v>
      </c>
      <c r="M152" s="1" t="e">
        <f t="shared" si="111"/>
        <v>#DIV/0!</v>
      </c>
      <c r="N152" s="1" t="e">
        <f t="shared" si="111"/>
        <v>#DIV/0!</v>
      </c>
      <c r="O152" s="1" t="e">
        <f t="shared" si="111"/>
        <v>#DIV/0!</v>
      </c>
      <c r="P152" s="1" t="e">
        <f t="shared" si="111"/>
        <v>#DIV/0!</v>
      </c>
      <c r="Q152" s="1" t="e">
        <f t="shared" si="111"/>
        <v>#DIV/0!</v>
      </c>
      <c r="R152" s="1" t="e">
        <f t="shared" si="111"/>
        <v>#DIV/0!</v>
      </c>
      <c r="S152" s="1" t="e">
        <f t="shared" si="111"/>
        <v>#DIV/0!</v>
      </c>
    </row>
    <row r="153" spans="1:19" x14ac:dyDescent="0.55000000000000004">
      <c r="A153" s="93"/>
      <c r="D153" s="1" t="s">
        <v>223</v>
      </c>
      <c r="F153" s="1" t="e">
        <f t="shared" si="111"/>
        <v>#DIV/0!</v>
      </c>
      <c r="G153" s="1" t="e">
        <f t="shared" si="111"/>
        <v>#DIV/0!</v>
      </c>
      <c r="H153" s="1" t="e">
        <f t="shared" si="111"/>
        <v>#DIV/0!</v>
      </c>
      <c r="I153" s="1" t="e">
        <f t="shared" si="111"/>
        <v>#DIV/0!</v>
      </c>
      <c r="J153" s="1" t="e">
        <f t="shared" si="111"/>
        <v>#DIV/0!</v>
      </c>
      <c r="K153" s="1" t="e">
        <f t="shared" si="111"/>
        <v>#DIV/0!</v>
      </c>
      <c r="L153" s="1" t="e">
        <f t="shared" si="111"/>
        <v>#DIV/0!</v>
      </c>
      <c r="M153" s="1" t="e">
        <f t="shared" si="111"/>
        <v>#DIV/0!</v>
      </c>
      <c r="N153" s="1" t="e">
        <f t="shared" si="111"/>
        <v>#DIV/0!</v>
      </c>
      <c r="O153" s="1" t="e">
        <f t="shared" si="111"/>
        <v>#DIV/0!</v>
      </c>
      <c r="P153" s="1" t="e">
        <f t="shared" si="111"/>
        <v>#DIV/0!</v>
      </c>
      <c r="Q153" s="1" t="e">
        <f t="shared" si="111"/>
        <v>#DIV/0!</v>
      </c>
      <c r="R153" s="1" t="e">
        <f t="shared" si="111"/>
        <v>#DIV/0!</v>
      </c>
      <c r="S153" s="1" t="e">
        <f t="shared" si="111"/>
        <v>#DIV/0!</v>
      </c>
    </row>
    <row r="154" spans="1:19" x14ac:dyDescent="0.55000000000000004">
      <c r="A154" s="93"/>
      <c r="D154" s="1" t="s">
        <v>224</v>
      </c>
      <c r="F154" s="1" t="e">
        <f t="shared" si="111"/>
        <v>#DIV/0!</v>
      </c>
      <c r="G154" s="1" t="e">
        <f t="shared" si="111"/>
        <v>#DIV/0!</v>
      </c>
      <c r="H154" s="1" t="e">
        <f t="shared" si="111"/>
        <v>#DIV/0!</v>
      </c>
      <c r="I154" s="1" t="e">
        <f t="shared" si="111"/>
        <v>#DIV/0!</v>
      </c>
      <c r="J154" s="1" t="e">
        <f t="shared" si="111"/>
        <v>#DIV/0!</v>
      </c>
      <c r="K154" s="1" t="e">
        <f t="shared" si="111"/>
        <v>#DIV/0!</v>
      </c>
      <c r="L154" s="1" t="e">
        <f t="shared" si="111"/>
        <v>#DIV/0!</v>
      </c>
      <c r="M154" s="1" t="e">
        <f t="shared" si="111"/>
        <v>#DIV/0!</v>
      </c>
      <c r="N154" s="1" t="e">
        <f t="shared" si="111"/>
        <v>#DIV/0!</v>
      </c>
      <c r="O154" s="1" t="e">
        <f t="shared" si="111"/>
        <v>#DIV/0!</v>
      </c>
      <c r="P154" s="1" t="e">
        <f t="shared" si="111"/>
        <v>#DIV/0!</v>
      </c>
      <c r="Q154" s="1" t="e">
        <f t="shared" si="111"/>
        <v>#DIV/0!</v>
      </c>
      <c r="R154" s="1" t="e">
        <f t="shared" si="111"/>
        <v>#DIV/0!</v>
      </c>
      <c r="S154" s="1" t="e">
        <f t="shared" si="111"/>
        <v>#DIV/0!</v>
      </c>
    </row>
    <row r="155" spans="1:19" x14ac:dyDescent="0.55000000000000004">
      <c r="A155" s="93"/>
      <c r="D155" s="1" t="s">
        <v>225</v>
      </c>
      <c r="F155" s="1" t="e">
        <f t="shared" si="111"/>
        <v>#DIV/0!</v>
      </c>
      <c r="G155" s="1" t="e">
        <f t="shared" si="111"/>
        <v>#DIV/0!</v>
      </c>
      <c r="H155" s="1" t="e">
        <f t="shared" si="111"/>
        <v>#DIV/0!</v>
      </c>
      <c r="I155" s="1" t="e">
        <f t="shared" si="111"/>
        <v>#DIV/0!</v>
      </c>
      <c r="J155" s="1" t="e">
        <f t="shared" si="111"/>
        <v>#DIV/0!</v>
      </c>
      <c r="K155" s="1" t="e">
        <f t="shared" si="111"/>
        <v>#DIV/0!</v>
      </c>
      <c r="L155" s="1" t="e">
        <f t="shared" si="111"/>
        <v>#DIV/0!</v>
      </c>
      <c r="M155" s="1" t="e">
        <f t="shared" si="111"/>
        <v>#DIV/0!</v>
      </c>
      <c r="N155" s="1" t="e">
        <f t="shared" si="111"/>
        <v>#DIV/0!</v>
      </c>
      <c r="O155" s="1" t="e">
        <f t="shared" si="111"/>
        <v>#DIV/0!</v>
      </c>
      <c r="P155" s="1" t="e">
        <f t="shared" si="111"/>
        <v>#DIV/0!</v>
      </c>
      <c r="Q155" s="1" t="e">
        <f t="shared" si="111"/>
        <v>#DIV/0!</v>
      </c>
      <c r="R155" s="1" t="e">
        <f t="shared" si="111"/>
        <v>#DIV/0!</v>
      </c>
      <c r="S155" s="1" t="e">
        <f t="shared" si="111"/>
        <v>#DIV/0!</v>
      </c>
    </row>
    <row r="156" spans="1:19" x14ac:dyDescent="0.55000000000000004">
      <c r="A156" s="93"/>
      <c r="D156" s="1" t="s">
        <v>226</v>
      </c>
      <c r="F156" s="1" t="e">
        <f t="shared" si="111"/>
        <v>#DIV/0!</v>
      </c>
      <c r="G156" s="1" t="e">
        <f t="shared" si="111"/>
        <v>#DIV/0!</v>
      </c>
      <c r="H156" s="1" t="e">
        <f t="shared" si="111"/>
        <v>#DIV/0!</v>
      </c>
      <c r="I156" s="1" t="e">
        <f t="shared" si="111"/>
        <v>#DIV/0!</v>
      </c>
      <c r="J156" s="1" t="e">
        <f t="shared" si="111"/>
        <v>#DIV/0!</v>
      </c>
      <c r="K156" s="1" t="e">
        <f t="shared" si="111"/>
        <v>#DIV/0!</v>
      </c>
      <c r="L156" s="1" t="e">
        <f t="shared" si="111"/>
        <v>#DIV/0!</v>
      </c>
      <c r="M156" s="1" t="e">
        <f t="shared" si="111"/>
        <v>#DIV/0!</v>
      </c>
      <c r="N156" s="1" t="e">
        <f t="shared" si="111"/>
        <v>#DIV/0!</v>
      </c>
      <c r="O156" s="1" t="e">
        <f t="shared" si="111"/>
        <v>#DIV/0!</v>
      </c>
      <c r="P156" s="1" t="e">
        <f t="shared" si="111"/>
        <v>#DIV/0!</v>
      </c>
      <c r="Q156" s="1" t="e">
        <f t="shared" si="111"/>
        <v>#DIV/0!</v>
      </c>
      <c r="R156" s="1" t="e">
        <f t="shared" si="111"/>
        <v>#DIV/0!</v>
      </c>
      <c r="S156" s="1" t="e">
        <f t="shared" si="111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12">INDIRECT($A$4&amp;"!"&amp;G158)+OFFSET(INDIRECT($A$4&amp;"!"&amp;G158),0,14)+OFFSET(INDIRECT($A$4&amp;"!"&amp;G158),0,28)</f>
        <v>0</v>
      </c>
      <c r="H159" s="180">
        <f t="shared" ca="1" si="112"/>
        <v>0</v>
      </c>
      <c r="I159" s="180">
        <f t="shared" ca="1" si="112"/>
        <v>0</v>
      </c>
      <c r="J159" s="180">
        <f t="shared" ca="1" si="112"/>
        <v>0</v>
      </c>
      <c r="K159" s="180">
        <f t="shared" ca="1" si="112"/>
        <v>0</v>
      </c>
      <c r="L159" s="180">
        <f t="shared" ca="1" si="112"/>
        <v>0</v>
      </c>
      <c r="M159" s="180">
        <f t="shared" ca="1" si="112"/>
        <v>0</v>
      </c>
      <c r="N159" s="180">
        <f t="shared" ca="1" si="112"/>
        <v>0</v>
      </c>
      <c r="O159" s="180">
        <f t="shared" ca="1" si="112"/>
        <v>0</v>
      </c>
      <c r="P159" s="180">
        <f t="shared" ca="1" si="112"/>
        <v>0</v>
      </c>
      <c r="Q159" s="180"/>
      <c r="R159" s="180">
        <f t="shared" ca="1" si="112"/>
        <v>0</v>
      </c>
      <c r="S159" s="180">
        <f t="shared" ca="1" si="112"/>
        <v>0</v>
      </c>
    </row>
    <row r="160" spans="1:19" x14ac:dyDescent="0.55000000000000004">
      <c r="A160" s="93"/>
      <c r="D160" s="1" t="s">
        <v>424</v>
      </c>
      <c r="F160" s="177" t="e">
        <f t="shared" ref="F160:L160" ca="1" si="113">2*(F20+F30+F40)/(F20+F30+F40+F159)-1</f>
        <v>#DIV/0!</v>
      </c>
      <c r="G160" s="177" t="e">
        <f t="shared" ca="1" si="113"/>
        <v>#DIV/0!</v>
      </c>
      <c r="H160" s="177" t="e">
        <f t="shared" ca="1" si="113"/>
        <v>#DIV/0!</v>
      </c>
      <c r="I160" s="177" t="e">
        <f t="shared" ca="1" si="113"/>
        <v>#DIV/0!</v>
      </c>
      <c r="J160" s="177" t="e">
        <f t="shared" ca="1" si="113"/>
        <v>#DIV/0!</v>
      </c>
      <c r="K160" s="177" t="e">
        <f t="shared" ca="1" si="113"/>
        <v>#DIV/0!</v>
      </c>
      <c r="L160" s="177" t="e">
        <f t="shared" ca="1" si="113"/>
        <v>#DIV/0!</v>
      </c>
      <c r="M160" s="177" t="e">
        <f t="shared" ref="M160" ca="1" si="114">2*(M20+M30+M40)/(M20+M30+M40+M159)-1</f>
        <v>#DIV/0!</v>
      </c>
      <c r="N160" s="177" t="e">
        <f t="shared" ref="N160:P160" ca="1" si="115">2*(N20+N30+N40)/(N20+N30+N40+N159)-1</f>
        <v>#DIV/0!</v>
      </c>
      <c r="O160" s="177" t="e">
        <f t="shared" ca="1" si="115"/>
        <v>#DIV/0!</v>
      </c>
      <c r="P160" s="177" t="e">
        <f t="shared" ca="1" si="115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1:19" x14ac:dyDescent="0.55000000000000004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16">INDIRECT($A$4&amp;"!"&amp;G161)+OFFSET(INDIRECT($A$4&amp;"!"&amp;G161),0,14)+OFFSET(INDIRECT($A$4&amp;"!"&amp;G161),0,28)</f>
        <v>0</v>
      </c>
      <c r="H162" s="180">
        <f t="shared" ref="H162" ca="1" si="117">INDIRECT($A$4&amp;"!"&amp;H161)+OFFSET(INDIRECT($A$4&amp;"!"&amp;H161),0,14)+OFFSET(INDIRECT($A$4&amp;"!"&amp;H161),0,28)</f>
        <v>0</v>
      </c>
      <c r="I162" s="180">
        <f t="shared" ref="I162" ca="1" si="118">INDIRECT($A$4&amp;"!"&amp;I161)+OFFSET(INDIRECT($A$4&amp;"!"&amp;I161),0,14)+OFFSET(INDIRECT($A$4&amp;"!"&amp;I161),0,28)</f>
        <v>0</v>
      </c>
      <c r="J162" s="180">
        <f t="shared" ref="J162" ca="1" si="119">INDIRECT($A$4&amp;"!"&amp;J161)+OFFSET(INDIRECT($A$4&amp;"!"&amp;J161),0,14)+OFFSET(INDIRECT($A$4&amp;"!"&amp;J161),0,28)</f>
        <v>0</v>
      </c>
      <c r="K162" s="180">
        <f t="shared" ref="K162" ca="1" si="120">INDIRECT($A$4&amp;"!"&amp;K161)+OFFSET(INDIRECT($A$4&amp;"!"&amp;K161),0,14)+OFFSET(INDIRECT($A$4&amp;"!"&amp;K161),0,28)</f>
        <v>0</v>
      </c>
      <c r="L162" s="180">
        <f t="shared" ref="L162" ca="1" si="121">INDIRECT($A$4&amp;"!"&amp;L161)+OFFSET(INDIRECT($A$4&amp;"!"&amp;L161),0,14)+OFFSET(INDIRECT($A$4&amp;"!"&amp;L161),0,28)</f>
        <v>0</v>
      </c>
      <c r="M162" s="180">
        <f t="shared" ref="M162" ca="1" si="122">INDIRECT($A$4&amp;"!"&amp;M161)+OFFSET(INDIRECT($A$4&amp;"!"&amp;M161),0,14)+OFFSET(INDIRECT($A$4&amp;"!"&amp;M161),0,28)</f>
        <v>0</v>
      </c>
      <c r="N162" s="180">
        <f t="shared" ref="N162" ca="1" si="123">INDIRECT($A$4&amp;"!"&amp;N161)+OFFSET(INDIRECT($A$4&amp;"!"&amp;N161),0,14)+OFFSET(INDIRECT($A$4&amp;"!"&amp;N161),0,28)</f>
        <v>0</v>
      </c>
      <c r="O162" s="180">
        <f t="shared" ref="O162" ca="1" si="124">INDIRECT($A$4&amp;"!"&amp;O161)+OFFSET(INDIRECT($A$4&amp;"!"&amp;O161),0,14)+OFFSET(INDIRECT($A$4&amp;"!"&amp;O161),0,28)</f>
        <v>0</v>
      </c>
      <c r="P162" s="180">
        <f t="shared" ref="P162" ca="1" si="125">INDIRECT($A$4&amp;"!"&amp;P161)+OFFSET(INDIRECT($A$4&amp;"!"&amp;P161),0,14)+OFFSET(INDIRECT($A$4&amp;"!"&amp;P161),0,28)</f>
        <v>0</v>
      </c>
      <c r="Q162" s="180"/>
      <c r="R162" s="180">
        <f t="shared" ref="R162" ca="1" si="126">INDIRECT($A$4&amp;"!"&amp;R161)+OFFSET(INDIRECT($A$4&amp;"!"&amp;R161),0,14)+OFFSET(INDIRECT($A$4&amp;"!"&amp;R161),0,28)</f>
        <v>0</v>
      </c>
      <c r="S162" s="180">
        <f t="shared" ref="S162" ca="1" si="127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128">2*(G51+G61+G71)/(G51+G61+G71+G162)-1</f>
        <v>#DIV/0!</v>
      </c>
      <c r="H163" s="177" t="e">
        <f t="shared" ca="1" si="128"/>
        <v>#DIV/0!</v>
      </c>
      <c r="I163" s="177" t="e">
        <f t="shared" ca="1" si="128"/>
        <v>#DIV/0!</v>
      </c>
      <c r="J163" s="177" t="e">
        <f t="shared" ca="1" si="128"/>
        <v>#DIV/0!</v>
      </c>
      <c r="K163" s="177" t="e">
        <f t="shared" ca="1" si="128"/>
        <v>#DIV/0!</v>
      </c>
      <c r="L163" s="177" t="e">
        <f t="shared" ca="1" si="128"/>
        <v>#DIV/0!</v>
      </c>
      <c r="M163" s="177" t="e">
        <f t="shared" ref="M163" ca="1" si="129">2*(M51+M61+M71)/(M51+M61+M71+M162)-1</f>
        <v>#DIV/0!</v>
      </c>
      <c r="N163" s="177" t="e">
        <f t="shared" ref="N163:P163" ca="1" si="130">2*(N51+N61+N71)/(N51+N61+N71+N162)-1</f>
        <v>#DIV/0!</v>
      </c>
      <c r="O163" s="177" t="e">
        <f t="shared" ca="1" si="130"/>
        <v>#DIV/0!</v>
      </c>
      <c r="P163" s="177" t="e">
        <f t="shared" ca="1" si="130"/>
        <v>#DIV/0!</v>
      </c>
      <c r="Q163" s="177"/>
      <c r="R163" s="177" t="e">
        <f t="shared" ca="1" si="128"/>
        <v>#DIV/0!</v>
      </c>
      <c r="S163" s="177" t="e">
        <f t="shared" ca="1" si="128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ir3Ue+mONd5fE5gxcY5PKXAYDbTmTOoe3A2SyQrmSTs=" saltValue="fIHcpqV7uxB3r/KPj8CnX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546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18"/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18"/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ref="N20:P20" si="4">SUM(N13:N19)</f>
        <v>0</v>
      </c>
      <c r="O20" s="77">
        <f t="shared" si="4"/>
        <v>0</v>
      </c>
      <c r="P20" s="77">
        <f t="shared" si="4"/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18"/>
      <c r="R23" s="279">
        <v>0</v>
      </c>
      <c r="S23" s="279">
        <v>0</v>
      </c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  <c r="R26" s="279">
        <v>0</v>
      </c>
      <c r="S26" s="279">
        <v>0</v>
      </c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  <c r="R27" s="279">
        <v>0</v>
      </c>
      <c r="S27" s="279">
        <v>0</v>
      </c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18"/>
      <c r="R28" s="279">
        <v>0</v>
      </c>
      <c r="S28" s="279">
        <v>0</v>
      </c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ref="N30:P30" si="9">SUM(N23:N29)</f>
        <v>0</v>
      </c>
      <c r="O30" s="77">
        <f t="shared" si="9"/>
        <v>0</v>
      </c>
      <c r="P30" s="77">
        <f t="shared" si="9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  <c r="R33" s="279">
        <v>0</v>
      </c>
      <c r="S33" s="279">
        <v>0</v>
      </c>
    </row>
    <row r="34" spans="1:19" x14ac:dyDescent="0.55000000000000004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  <c r="R34" s="279">
        <v>0</v>
      </c>
      <c r="S34" s="279">
        <v>0</v>
      </c>
    </row>
    <row r="35" spans="1:19" x14ac:dyDescent="0.55000000000000004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18"/>
      <c r="R35" s="279">
        <v>0</v>
      </c>
      <c r="S35" s="279">
        <v>0</v>
      </c>
    </row>
    <row r="36" spans="1:19" x14ac:dyDescent="0.55000000000000004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  <c r="R36" s="279">
        <v>0</v>
      </c>
      <c r="S36" s="279">
        <v>0</v>
      </c>
    </row>
    <row r="37" spans="1:19" x14ac:dyDescent="0.55000000000000004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18"/>
      <c r="R37" s="279">
        <v>0</v>
      </c>
      <c r="S37" s="279">
        <v>0</v>
      </c>
    </row>
    <row r="38" spans="1:19" x14ac:dyDescent="0.55000000000000004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18"/>
      <c r="R38" s="279">
        <v>0</v>
      </c>
      <c r="S38" s="279">
        <v>0</v>
      </c>
    </row>
    <row r="39" spans="1:19" x14ac:dyDescent="0.55000000000000004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18"/>
      <c r="R39" s="279">
        <v>0</v>
      </c>
      <c r="S39" s="279">
        <v>0</v>
      </c>
    </row>
    <row r="40" spans="1:19" x14ac:dyDescent="0.55000000000000004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83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si="12"/>
        <v>0</v>
      </c>
      <c r="L40" s="77">
        <f t="shared" si="12"/>
        <v>0</v>
      </c>
      <c r="M40" s="77">
        <f t="shared" ref="M40" si="13">SUM(M33:M39)</f>
        <v>0</v>
      </c>
      <c r="N40" s="77">
        <f t="shared" ref="N40:P40" si="14">SUM(N33:N39)</f>
        <v>0</v>
      </c>
      <c r="O40" s="77">
        <f t="shared" si="14"/>
        <v>0</v>
      </c>
      <c r="P40" s="77">
        <f t="shared" si="14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18"/>
      <c r="R44" s="279">
        <v>0</v>
      </c>
      <c r="S44" s="279">
        <v>0</v>
      </c>
    </row>
    <row r="45" spans="1:19" x14ac:dyDescent="0.55000000000000004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18"/>
      <c r="R45" s="279">
        <v>0</v>
      </c>
      <c r="S45" s="279">
        <v>0</v>
      </c>
    </row>
    <row r="46" spans="1:19" x14ac:dyDescent="0.55000000000000004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18"/>
      <c r="R46" s="279">
        <v>0</v>
      </c>
      <c r="S46" s="279">
        <v>0</v>
      </c>
    </row>
    <row r="47" spans="1:19" x14ac:dyDescent="0.55000000000000004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18"/>
      <c r="R47" s="279">
        <v>0</v>
      </c>
      <c r="S47" s="279">
        <v>0</v>
      </c>
    </row>
    <row r="48" spans="1:19" x14ac:dyDescent="0.55000000000000004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18"/>
      <c r="R48" s="279">
        <v>0</v>
      </c>
      <c r="S48" s="279">
        <v>0</v>
      </c>
    </row>
    <row r="49" spans="1:19" x14ac:dyDescent="0.55000000000000004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18"/>
      <c r="R49" s="279">
        <v>0</v>
      </c>
      <c r="S49" s="279">
        <v>0</v>
      </c>
    </row>
    <row r="50" spans="1:19" x14ac:dyDescent="0.55000000000000004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18"/>
      <c r="R50" s="279">
        <v>0</v>
      </c>
      <c r="S50" s="279">
        <v>0</v>
      </c>
    </row>
    <row r="51" spans="1:19" x14ac:dyDescent="0.55000000000000004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83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si="16"/>
        <v>0</v>
      </c>
      <c r="L51" s="77">
        <f t="shared" si="16"/>
        <v>0</v>
      </c>
      <c r="M51" s="77">
        <f t="shared" ref="M51" si="17">SUM(M44:M50)</f>
        <v>0</v>
      </c>
      <c r="N51" s="77">
        <f t="shared" ref="N51:P51" si="18">SUM(N44:N50)</f>
        <v>0</v>
      </c>
      <c r="O51" s="77">
        <f t="shared" si="18"/>
        <v>0</v>
      </c>
      <c r="P51" s="77">
        <f t="shared" si="18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18"/>
      <c r="R54" s="279">
        <v>0</v>
      </c>
      <c r="S54" s="279">
        <v>0</v>
      </c>
    </row>
    <row r="55" spans="1:19" x14ac:dyDescent="0.55000000000000004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18"/>
      <c r="R55" s="279">
        <v>0</v>
      </c>
      <c r="S55" s="279">
        <v>0</v>
      </c>
    </row>
    <row r="56" spans="1:19" x14ac:dyDescent="0.55000000000000004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18"/>
      <c r="R56" s="279">
        <v>0</v>
      </c>
      <c r="S56" s="279">
        <v>0</v>
      </c>
    </row>
    <row r="57" spans="1:19" x14ac:dyDescent="0.55000000000000004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18"/>
      <c r="R57" s="279">
        <v>0</v>
      </c>
      <c r="S57" s="279">
        <v>0</v>
      </c>
    </row>
    <row r="58" spans="1:19" x14ac:dyDescent="0.55000000000000004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18"/>
      <c r="R58" s="279">
        <v>0</v>
      </c>
      <c r="S58" s="279">
        <v>0</v>
      </c>
    </row>
    <row r="59" spans="1:19" x14ac:dyDescent="0.55000000000000004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18"/>
      <c r="R59" s="279">
        <v>0</v>
      </c>
      <c r="S59" s="279">
        <v>0</v>
      </c>
    </row>
    <row r="60" spans="1:19" x14ac:dyDescent="0.55000000000000004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18"/>
      <c r="R60" s="279">
        <v>0</v>
      </c>
      <c r="S60" s="279">
        <v>0</v>
      </c>
    </row>
    <row r="61" spans="1:19" x14ac:dyDescent="0.55000000000000004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83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si="20"/>
        <v>0</v>
      </c>
      <c r="L61" s="77">
        <f t="shared" si="20"/>
        <v>0</v>
      </c>
      <c r="M61" s="77">
        <f t="shared" ref="M61" si="21">SUM(M54:M60)</f>
        <v>0</v>
      </c>
      <c r="N61" s="77">
        <f t="shared" ref="N61:P61" si="22">SUM(N54:N60)</f>
        <v>0</v>
      </c>
      <c r="O61" s="77">
        <f t="shared" si="22"/>
        <v>0</v>
      </c>
      <c r="P61" s="77">
        <f t="shared" si="22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18"/>
      <c r="R64" s="279">
        <v>0</v>
      </c>
      <c r="S64" s="279">
        <v>0</v>
      </c>
    </row>
    <row r="65" spans="1:19" x14ac:dyDescent="0.55000000000000004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18"/>
      <c r="R65" s="279">
        <v>0</v>
      </c>
      <c r="S65" s="279">
        <v>0</v>
      </c>
    </row>
    <row r="66" spans="1:19" x14ac:dyDescent="0.55000000000000004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18"/>
      <c r="R66" s="279">
        <v>0</v>
      </c>
      <c r="S66" s="279">
        <v>0</v>
      </c>
    </row>
    <row r="67" spans="1:19" x14ac:dyDescent="0.55000000000000004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18"/>
      <c r="R67" s="279">
        <v>0</v>
      </c>
      <c r="S67" s="279">
        <v>0</v>
      </c>
    </row>
    <row r="68" spans="1:19" x14ac:dyDescent="0.55000000000000004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18"/>
      <c r="R68" s="279">
        <v>0</v>
      </c>
      <c r="S68" s="279">
        <v>0</v>
      </c>
    </row>
    <row r="69" spans="1:19" x14ac:dyDescent="0.55000000000000004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18"/>
      <c r="R69" s="279">
        <v>0</v>
      </c>
      <c r="S69" s="279">
        <v>0</v>
      </c>
    </row>
    <row r="70" spans="1:19" x14ac:dyDescent="0.55000000000000004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18"/>
      <c r="R70" s="279">
        <v>0</v>
      </c>
      <c r="S70" s="279">
        <v>0</v>
      </c>
    </row>
    <row r="71" spans="1:19" x14ac:dyDescent="0.55000000000000004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83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si="25"/>
        <v>0</v>
      </c>
      <c r="L71" s="77">
        <f t="shared" si="25"/>
        <v>0</v>
      </c>
      <c r="M71" s="77">
        <f t="shared" ref="M71" si="26">SUM(M64:M70)</f>
        <v>0</v>
      </c>
      <c r="N71" s="77">
        <f t="shared" ref="N71:P71" si="27">SUM(N64:N70)</f>
        <v>0</v>
      </c>
      <c r="O71" s="77">
        <f t="shared" si="27"/>
        <v>0</v>
      </c>
      <c r="P71" s="77">
        <f t="shared" si="27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S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si="28"/>
        <v>#DIV/0!</v>
      </c>
      <c r="L76" s="172" t="e">
        <f t="shared" si="28"/>
        <v>#DIV/0!</v>
      </c>
      <c r="M76" s="172" t="e">
        <f t="shared" ref="M76" si="29">M13/M$20</f>
        <v>#DIV/0!</v>
      </c>
      <c r="N76" s="172" t="e">
        <f t="shared" ref="N76:P76" si="30">N13/N$20</f>
        <v>#DIV/0!</v>
      </c>
      <c r="O76" s="172" t="e">
        <f t="shared" si="30"/>
        <v>#DIV/0!</v>
      </c>
      <c r="P76" s="172" t="e">
        <f t="shared" si="30"/>
        <v>#DIV/0!</v>
      </c>
      <c r="Q76" s="172"/>
      <c r="R76" s="172" t="e">
        <f t="shared" si="28"/>
        <v>#DIV/0!</v>
      </c>
      <c r="S76" s="172" t="e">
        <f t="shared" si="28"/>
        <v>#DIV/0!</v>
      </c>
    </row>
    <row r="77" spans="1:19" x14ac:dyDescent="0.55000000000000004">
      <c r="D77" s="1" t="s">
        <v>416</v>
      </c>
      <c r="F77" s="172" t="e">
        <f t="shared" ref="F77:S82" si="31">F14/F$20</f>
        <v>#DIV/0!</v>
      </c>
      <c r="G77" s="172" t="e">
        <f t="shared" si="31"/>
        <v>#DIV/0!</v>
      </c>
      <c r="H77" s="172" t="e">
        <f t="shared" si="31"/>
        <v>#DIV/0!</v>
      </c>
      <c r="I77" s="172" t="e">
        <f t="shared" si="31"/>
        <v>#DIV/0!</v>
      </c>
      <c r="J77" s="172" t="e">
        <f t="shared" si="31"/>
        <v>#DIV/0!</v>
      </c>
      <c r="K77" s="172" t="e">
        <f t="shared" si="31"/>
        <v>#DIV/0!</v>
      </c>
      <c r="L77" s="172" t="e">
        <f t="shared" si="31"/>
        <v>#DIV/0!</v>
      </c>
      <c r="M77" s="172" t="e">
        <f t="shared" ref="M77" si="32">M14/M$20</f>
        <v>#DIV/0!</v>
      </c>
      <c r="N77" s="172" t="e">
        <f t="shared" ref="N77:P77" si="33">N14/N$20</f>
        <v>#DIV/0!</v>
      </c>
      <c r="O77" s="172" t="e">
        <f t="shared" si="33"/>
        <v>#DIV/0!</v>
      </c>
      <c r="P77" s="172" t="e">
        <f t="shared" si="33"/>
        <v>#DIV/0!</v>
      </c>
      <c r="Q77" s="172"/>
      <c r="R77" s="172" t="e">
        <f t="shared" si="31"/>
        <v>#DIV/0!</v>
      </c>
      <c r="S77" s="172" t="e">
        <f t="shared" si="31"/>
        <v>#DIV/0!</v>
      </c>
    </row>
    <row r="78" spans="1:19" x14ac:dyDescent="0.55000000000000004">
      <c r="D78" s="1" t="s">
        <v>417</v>
      </c>
      <c r="F78" s="172" t="e">
        <f t="shared" si="31"/>
        <v>#DIV/0!</v>
      </c>
      <c r="G78" s="172" t="e">
        <f t="shared" si="31"/>
        <v>#DIV/0!</v>
      </c>
      <c r="H78" s="172" t="e">
        <f t="shared" si="31"/>
        <v>#DIV/0!</v>
      </c>
      <c r="I78" s="172" t="e">
        <f t="shared" si="31"/>
        <v>#DIV/0!</v>
      </c>
      <c r="J78" s="172" t="e">
        <f t="shared" si="31"/>
        <v>#DIV/0!</v>
      </c>
      <c r="K78" s="172" t="e">
        <f t="shared" si="31"/>
        <v>#DIV/0!</v>
      </c>
      <c r="L78" s="172" t="e">
        <f t="shared" si="31"/>
        <v>#DIV/0!</v>
      </c>
      <c r="M78" s="172" t="e">
        <f t="shared" ref="M78" si="34">M15/M$20</f>
        <v>#DIV/0!</v>
      </c>
      <c r="N78" s="172" t="e">
        <f t="shared" ref="N78:P78" si="35">N15/N$20</f>
        <v>#DIV/0!</v>
      </c>
      <c r="O78" s="172" t="e">
        <f t="shared" si="35"/>
        <v>#DIV/0!</v>
      </c>
      <c r="P78" s="172" t="e">
        <f t="shared" si="35"/>
        <v>#DIV/0!</v>
      </c>
      <c r="Q78" s="172"/>
      <c r="R78" s="172" t="e">
        <f t="shared" si="31"/>
        <v>#DIV/0!</v>
      </c>
      <c r="S78" s="172" t="e">
        <f t="shared" si="31"/>
        <v>#DIV/0!</v>
      </c>
    </row>
    <row r="79" spans="1:19" x14ac:dyDescent="0.55000000000000004">
      <c r="D79" s="1" t="s">
        <v>223</v>
      </c>
      <c r="F79" s="172" t="e">
        <f t="shared" si="31"/>
        <v>#DIV/0!</v>
      </c>
      <c r="G79" s="172" t="e">
        <f t="shared" si="31"/>
        <v>#DIV/0!</v>
      </c>
      <c r="H79" s="172" t="e">
        <f t="shared" si="31"/>
        <v>#DIV/0!</v>
      </c>
      <c r="I79" s="172" t="e">
        <f t="shared" si="31"/>
        <v>#DIV/0!</v>
      </c>
      <c r="J79" s="172" t="e">
        <f t="shared" si="31"/>
        <v>#DIV/0!</v>
      </c>
      <c r="K79" s="172" t="e">
        <f t="shared" si="31"/>
        <v>#DIV/0!</v>
      </c>
      <c r="L79" s="172" t="e">
        <f t="shared" si="31"/>
        <v>#DIV/0!</v>
      </c>
      <c r="M79" s="172" t="e">
        <f t="shared" ref="M79" si="36">M16/M$20</f>
        <v>#DIV/0!</v>
      </c>
      <c r="N79" s="172" t="e">
        <f t="shared" ref="N79:P79" si="37">N16/N$20</f>
        <v>#DIV/0!</v>
      </c>
      <c r="O79" s="172" t="e">
        <f t="shared" si="37"/>
        <v>#DIV/0!</v>
      </c>
      <c r="P79" s="172" t="e">
        <f t="shared" si="37"/>
        <v>#DIV/0!</v>
      </c>
      <c r="Q79" s="172"/>
      <c r="R79" s="172" t="e">
        <f t="shared" si="31"/>
        <v>#DIV/0!</v>
      </c>
      <c r="S79" s="172" t="e">
        <f t="shared" si="31"/>
        <v>#DIV/0!</v>
      </c>
    </row>
    <row r="80" spans="1:19" x14ac:dyDescent="0.55000000000000004">
      <c r="D80" s="1" t="s">
        <v>224</v>
      </c>
      <c r="F80" s="172" t="e">
        <f t="shared" si="31"/>
        <v>#DIV/0!</v>
      </c>
      <c r="G80" s="172" t="e">
        <f t="shared" si="31"/>
        <v>#DIV/0!</v>
      </c>
      <c r="H80" s="172" t="e">
        <f t="shared" si="31"/>
        <v>#DIV/0!</v>
      </c>
      <c r="I80" s="172" t="e">
        <f t="shared" si="31"/>
        <v>#DIV/0!</v>
      </c>
      <c r="J80" s="172" t="e">
        <f t="shared" si="31"/>
        <v>#DIV/0!</v>
      </c>
      <c r="K80" s="172" t="e">
        <f t="shared" si="31"/>
        <v>#DIV/0!</v>
      </c>
      <c r="L80" s="172" t="e">
        <f t="shared" si="31"/>
        <v>#DIV/0!</v>
      </c>
      <c r="M80" s="172" t="e">
        <f t="shared" ref="M80" si="38">M17/M$20</f>
        <v>#DIV/0!</v>
      </c>
      <c r="N80" s="172" t="e">
        <f t="shared" ref="N80:P80" si="39">N17/N$20</f>
        <v>#DIV/0!</v>
      </c>
      <c r="O80" s="172" t="e">
        <f t="shared" si="39"/>
        <v>#DIV/0!</v>
      </c>
      <c r="P80" s="172" t="e">
        <f t="shared" si="39"/>
        <v>#DIV/0!</v>
      </c>
      <c r="Q80" s="172"/>
      <c r="R80" s="172" t="e">
        <f t="shared" si="31"/>
        <v>#DIV/0!</v>
      </c>
      <c r="S80" s="172" t="e">
        <f t="shared" si="31"/>
        <v>#DIV/0!</v>
      </c>
    </row>
    <row r="81" spans="4:19" x14ac:dyDescent="0.55000000000000004">
      <c r="D81" s="1" t="s">
        <v>225</v>
      </c>
      <c r="F81" s="172" t="e">
        <f t="shared" si="31"/>
        <v>#DIV/0!</v>
      </c>
      <c r="G81" s="172" t="e">
        <f t="shared" si="31"/>
        <v>#DIV/0!</v>
      </c>
      <c r="H81" s="172" t="e">
        <f t="shared" si="31"/>
        <v>#DIV/0!</v>
      </c>
      <c r="I81" s="172" t="e">
        <f t="shared" si="31"/>
        <v>#DIV/0!</v>
      </c>
      <c r="J81" s="172" t="e">
        <f t="shared" si="31"/>
        <v>#DIV/0!</v>
      </c>
      <c r="K81" s="172" t="e">
        <f t="shared" si="31"/>
        <v>#DIV/0!</v>
      </c>
      <c r="L81" s="172" t="e">
        <f t="shared" si="31"/>
        <v>#DIV/0!</v>
      </c>
      <c r="M81" s="172" t="e">
        <f t="shared" ref="M81" si="40">M18/M$20</f>
        <v>#DIV/0!</v>
      </c>
      <c r="N81" s="172" t="e">
        <f t="shared" ref="N81:P81" si="41">N18/N$20</f>
        <v>#DIV/0!</v>
      </c>
      <c r="O81" s="172" t="e">
        <f t="shared" si="41"/>
        <v>#DIV/0!</v>
      </c>
      <c r="P81" s="172" t="e">
        <f t="shared" si="41"/>
        <v>#DIV/0!</v>
      </c>
      <c r="Q81" s="172"/>
      <c r="R81" s="172" t="e">
        <f t="shared" si="31"/>
        <v>#DIV/0!</v>
      </c>
      <c r="S81" s="172" t="e">
        <f t="shared" si="31"/>
        <v>#DIV/0!</v>
      </c>
    </row>
    <row r="82" spans="4:19" x14ac:dyDescent="0.55000000000000004">
      <c r="D82" s="1" t="s">
        <v>226</v>
      </c>
      <c r="F82" s="172" t="e">
        <f t="shared" si="31"/>
        <v>#DIV/0!</v>
      </c>
      <c r="G82" s="172" t="e">
        <f t="shared" si="31"/>
        <v>#DIV/0!</v>
      </c>
      <c r="H82" s="172" t="e">
        <f t="shared" si="31"/>
        <v>#DIV/0!</v>
      </c>
      <c r="I82" s="172" t="e">
        <f t="shared" si="31"/>
        <v>#DIV/0!</v>
      </c>
      <c r="J82" s="172" t="e">
        <f t="shared" si="31"/>
        <v>#DIV/0!</v>
      </c>
      <c r="K82" s="172" t="e">
        <f t="shared" si="31"/>
        <v>#DIV/0!</v>
      </c>
      <c r="L82" s="172" t="e">
        <f t="shared" si="31"/>
        <v>#DIV/0!</v>
      </c>
      <c r="M82" s="172" t="e">
        <f t="shared" ref="M82" si="42">M19/M$20</f>
        <v>#DIV/0!</v>
      </c>
      <c r="N82" s="172" t="e">
        <f t="shared" ref="N82:P82" si="43">N19/N$20</f>
        <v>#DIV/0!</v>
      </c>
      <c r="O82" s="172" t="e">
        <f t="shared" si="43"/>
        <v>#DIV/0!</v>
      </c>
      <c r="P82" s="172" t="e">
        <f t="shared" si="43"/>
        <v>#DIV/0!</v>
      </c>
      <c r="Q82" s="172"/>
      <c r="R82" s="172" t="e">
        <f t="shared" si="31"/>
        <v>#DIV/0!</v>
      </c>
      <c r="S82" s="172" t="e">
        <f t="shared" si="31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S85" si="44">G23/G$30</f>
        <v>#DIV/0!</v>
      </c>
      <c r="H85" s="172" t="e">
        <f t="shared" si="44"/>
        <v>#DIV/0!</v>
      </c>
      <c r="I85" s="172" t="e">
        <f t="shared" si="44"/>
        <v>#DIV/0!</v>
      </c>
      <c r="J85" s="172" t="e">
        <f t="shared" si="44"/>
        <v>#DIV/0!</v>
      </c>
      <c r="K85" s="172" t="e">
        <f t="shared" si="44"/>
        <v>#DIV/0!</v>
      </c>
      <c r="L85" s="172" t="e">
        <f t="shared" si="44"/>
        <v>#DIV/0!</v>
      </c>
      <c r="M85" s="172" t="e">
        <f t="shared" ref="M85" si="45">M23/M$30</f>
        <v>#DIV/0!</v>
      </c>
      <c r="N85" s="172" t="e">
        <f t="shared" ref="N85:P85" si="46">N23/N$30</f>
        <v>#DIV/0!</v>
      </c>
      <c r="O85" s="172" t="e">
        <f t="shared" si="46"/>
        <v>#DIV/0!</v>
      </c>
      <c r="P85" s="172" t="e">
        <f t="shared" si="46"/>
        <v>#DIV/0!</v>
      </c>
      <c r="Q85" s="172"/>
      <c r="R85" s="172" t="e">
        <f t="shared" si="44"/>
        <v>#DIV/0!</v>
      </c>
      <c r="S85" s="172" t="e">
        <f t="shared" si="44"/>
        <v>#DIV/0!</v>
      </c>
    </row>
    <row r="86" spans="4:19" x14ac:dyDescent="0.55000000000000004">
      <c r="D86" s="1" t="s">
        <v>416</v>
      </c>
      <c r="F86" s="172" t="e">
        <f t="shared" ref="F86:S91" si="47">F24/F$30</f>
        <v>#DIV/0!</v>
      </c>
      <c r="G86" s="172" t="e">
        <f t="shared" si="47"/>
        <v>#DIV/0!</v>
      </c>
      <c r="H86" s="172" t="e">
        <f t="shared" si="47"/>
        <v>#DIV/0!</v>
      </c>
      <c r="I86" s="172" t="e">
        <f t="shared" si="47"/>
        <v>#DIV/0!</v>
      </c>
      <c r="J86" s="172" t="e">
        <f t="shared" si="47"/>
        <v>#DIV/0!</v>
      </c>
      <c r="K86" s="172" t="e">
        <f t="shared" si="47"/>
        <v>#DIV/0!</v>
      </c>
      <c r="L86" s="172" t="e">
        <f t="shared" si="47"/>
        <v>#DIV/0!</v>
      </c>
      <c r="M86" s="172" t="e">
        <f t="shared" ref="M86" si="48">M24/M$30</f>
        <v>#DIV/0!</v>
      </c>
      <c r="N86" s="172" t="e">
        <f t="shared" ref="N86:P86" si="49">N24/N$30</f>
        <v>#DIV/0!</v>
      </c>
      <c r="O86" s="172" t="e">
        <f t="shared" si="49"/>
        <v>#DIV/0!</v>
      </c>
      <c r="P86" s="172" t="e">
        <f t="shared" si="49"/>
        <v>#DIV/0!</v>
      </c>
      <c r="Q86" s="172"/>
      <c r="R86" s="172" t="e">
        <f t="shared" si="47"/>
        <v>#DIV/0!</v>
      </c>
      <c r="S86" s="172" t="e">
        <f t="shared" si="47"/>
        <v>#DIV/0!</v>
      </c>
    </row>
    <row r="87" spans="4:19" x14ac:dyDescent="0.55000000000000004">
      <c r="D87" s="1" t="s">
        <v>417</v>
      </c>
      <c r="F87" s="172" t="e">
        <f t="shared" si="47"/>
        <v>#DIV/0!</v>
      </c>
      <c r="G87" s="172" t="e">
        <f t="shared" si="47"/>
        <v>#DIV/0!</v>
      </c>
      <c r="H87" s="172" t="e">
        <f t="shared" si="47"/>
        <v>#DIV/0!</v>
      </c>
      <c r="I87" s="172" t="e">
        <f t="shared" si="47"/>
        <v>#DIV/0!</v>
      </c>
      <c r="J87" s="172" t="e">
        <f t="shared" si="47"/>
        <v>#DIV/0!</v>
      </c>
      <c r="K87" s="172" t="e">
        <f t="shared" si="47"/>
        <v>#DIV/0!</v>
      </c>
      <c r="L87" s="172" t="e">
        <f t="shared" si="47"/>
        <v>#DIV/0!</v>
      </c>
      <c r="M87" s="172" t="e">
        <f t="shared" ref="M87" si="50">M25/M$30</f>
        <v>#DIV/0!</v>
      </c>
      <c r="N87" s="172" t="e">
        <f t="shared" ref="N87:P87" si="51">N25/N$30</f>
        <v>#DIV/0!</v>
      </c>
      <c r="O87" s="172" t="e">
        <f t="shared" si="51"/>
        <v>#DIV/0!</v>
      </c>
      <c r="P87" s="172" t="e">
        <f t="shared" si="51"/>
        <v>#DIV/0!</v>
      </c>
      <c r="Q87" s="172"/>
      <c r="R87" s="172" t="e">
        <f t="shared" si="47"/>
        <v>#DIV/0!</v>
      </c>
      <c r="S87" s="172" t="e">
        <f t="shared" si="47"/>
        <v>#DIV/0!</v>
      </c>
    </row>
    <row r="88" spans="4:19" x14ac:dyDescent="0.55000000000000004">
      <c r="D88" s="1" t="s">
        <v>223</v>
      </c>
      <c r="F88" s="172" t="e">
        <f t="shared" si="47"/>
        <v>#DIV/0!</v>
      </c>
      <c r="G88" s="172" t="e">
        <f t="shared" si="47"/>
        <v>#DIV/0!</v>
      </c>
      <c r="H88" s="172" t="e">
        <f t="shared" si="47"/>
        <v>#DIV/0!</v>
      </c>
      <c r="I88" s="172" t="e">
        <f t="shared" si="47"/>
        <v>#DIV/0!</v>
      </c>
      <c r="J88" s="172" t="e">
        <f t="shared" si="47"/>
        <v>#DIV/0!</v>
      </c>
      <c r="K88" s="172" t="e">
        <f t="shared" si="47"/>
        <v>#DIV/0!</v>
      </c>
      <c r="L88" s="172" t="e">
        <f t="shared" si="47"/>
        <v>#DIV/0!</v>
      </c>
      <c r="M88" s="172" t="e">
        <f t="shared" ref="M88" si="52">M26/M$30</f>
        <v>#DIV/0!</v>
      </c>
      <c r="N88" s="172" t="e">
        <f t="shared" ref="N88:P88" si="53">N26/N$30</f>
        <v>#DIV/0!</v>
      </c>
      <c r="O88" s="172" t="e">
        <f t="shared" si="53"/>
        <v>#DIV/0!</v>
      </c>
      <c r="P88" s="172" t="e">
        <f t="shared" si="53"/>
        <v>#DIV/0!</v>
      </c>
      <c r="Q88" s="172"/>
      <c r="R88" s="172" t="e">
        <f t="shared" si="47"/>
        <v>#DIV/0!</v>
      </c>
      <c r="S88" s="172" t="e">
        <f t="shared" si="47"/>
        <v>#DIV/0!</v>
      </c>
    </row>
    <row r="89" spans="4:19" x14ac:dyDescent="0.55000000000000004">
      <c r="D89" s="1" t="s">
        <v>224</v>
      </c>
      <c r="F89" s="172" t="e">
        <f t="shared" si="47"/>
        <v>#DIV/0!</v>
      </c>
      <c r="G89" s="172" t="e">
        <f t="shared" si="47"/>
        <v>#DIV/0!</v>
      </c>
      <c r="H89" s="172" t="e">
        <f t="shared" si="47"/>
        <v>#DIV/0!</v>
      </c>
      <c r="I89" s="172" t="e">
        <f t="shared" si="47"/>
        <v>#DIV/0!</v>
      </c>
      <c r="J89" s="172" t="e">
        <f t="shared" si="47"/>
        <v>#DIV/0!</v>
      </c>
      <c r="K89" s="172" t="e">
        <f t="shared" si="47"/>
        <v>#DIV/0!</v>
      </c>
      <c r="L89" s="172" t="e">
        <f t="shared" si="47"/>
        <v>#DIV/0!</v>
      </c>
      <c r="M89" s="172" t="e">
        <f t="shared" ref="M89" si="54">M27/M$30</f>
        <v>#DIV/0!</v>
      </c>
      <c r="N89" s="172" t="e">
        <f t="shared" ref="N89:P89" si="55">N27/N$30</f>
        <v>#DIV/0!</v>
      </c>
      <c r="O89" s="172" t="e">
        <f t="shared" si="55"/>
        <v>#DIV/0!</v>
      </c>
      <c r="P89" s="172" t="e">
        <f t="shared" si="55"/>
        <v>#DIV/0!</v>
      </c>
      <c r="Q89" s="172"/>
      <c r="R89" s="172" t="e">
        <f t="shared" si="47"/>
        <v>#DIV/0!</v>
      </c>
      <c r="S89" s="172" t="e">
        <f t="shared" si="47"/>
        <v>#DIV/0!</v>
      </c>
    </row>
    <row r="90" spans="4:19" x14ac:dyDescent="0.55000000000000004">
      <c r="D90" s="1" t="s">
        <v>225</v>
      </c>
      <c r="F90" s="172" t="e">
        <f t="shared" si="47"/>
        <v>#DIV/0!</v>
      </c>
      <c r="G90" s="172" t="e">
        <f t="shared" si="47"/>
        <v>#DIV/0!</v>
      </c>
      <c r="H90" s="172" t="e">
        <f t="shared" si="47"/>
        <v>#DIV/0!</v>
      </c>
      <c r="I90" s="172" t="e">
        <f t="shared" si="47"/>
        <v>#DIV/0!</v>
      </c>
      <c r="J90" s="172" t="e">
        <f t="shared" si="47"/>
        <v>#DIV/0!</v>
      </c>
      <c r="K90" s="172" t="e">
        <f t="shared" si="47"/>
        <v>#DIV/0!</v>
      </c>
      <c r="L90" s="172" t="e">
        <f t="shared" si="47"/>
        <v>#DIV/0!</v>
      </c>
      <c r="M90" s="172" t="e">
        <f t="shared" ref="M90" si="56">M28/M$30</f>
        <v>#DIV/0!</v>
      </c>
      <c r="N90" s="172" t="e">
        <f t="shared" ref="N90:P90" si="57">N28/N$30</f>
        <v>#DIV/0!</v>
      </c>
      <c r="O90" s="172" t="e">
        <f t="shared" si="57"/>
        <v>#DIV/0!</v>
      </c>
      <c r="P90" s="172" t="e">
        <f t="shared" si="57"/>
        <v>#DIV/0!</v>
      </c>
      <c r="Q90" s="172"/>
      <c r="R90" s="172" t="e">
        <f t="shared" si="47"/>
        <v>#DIV/0!</v>
      </c>
      <c r="S90" s="172" t="e">
        <f t="shared" si="47"/>
        <v>#DIV/0!</v>
      </c>
    </row>
    <row r="91" spans="4:19" x14ac:dyDescent="0.55000000000000004">
      <c r="D91" s="1" t="s">
        <v>226</v>
      </c>
      <c r="F91" s="172" t="e">
        <f t="shared" si="47"/>
        <v>#DIV/0!</v>
      </c>
      <c r="G91" s="172" t="e">
        <f t="shared" si="47"/>
        <v>#DIV/0!</v>
      </c>
      <c r="H91" s="172" t="e">
        <f t="shared" si="47"/>
        <v>#DIV/0!</v>
      </c>
      <c r="I91" s="172" t="e">
        <f t="shared" si="47"/>
        <v>#DIV/0!</v>
      </c>
      <c r="J91" s="172" t="e">
        <f t="shared" si="47"/>
        <v>#DIV/0!</v>
      </c>
      <c r="K91" s="172" t="e">
        <f t="shared" si="47"/>
        <v>#DIV/0!</v>
      </c>
      <c r="L91" s="172" t="e">
        <f t="shared" si="47"/>
        <v>#DIV/0!</v>
      </c>
      <c r="M91" s="172" t="e">
        <f t="shared" ref="M91" si="58">M29/M$30</f>
        <v>#DIV/0!</v>
      </c>
      <c r="N91" s="172" t="e">
        <f t="shared" ref="N91:P91" si="59">N29/N$30</f>
        <v>#DIV/0!</v>
      </c>
      <c r="O91" s="172" t="e">
        <f t="shared" si="59"/>
        <v>#DIV/0!</v>
      </c>
      <c r="P91" s="172" t="e">
        <f t="shared" si="59"/>
        <v>#DIV/0!</v>
      </c>
      <c r="Q91" s="172"/>
      <c r="R91" s="172" t="e">
        <f t="shared" si="47"/>
        <v>#DIV/0!</v>
      </c>
      <c r="S91" s="172" t="e">
        <f t="shared" si="47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S94" si="60">G33/G$40</f>
        <v>#DIV/0!</v>
      </c>
      <c r="H94" s="172" t="e">
        <f t="shared" si="60"/>
        <v>#DIV/0!</v>
      </c>
      <c r="I94" s="172" t="e">
        <f t="shared" si="60"/>
        <v>#DIV/0!</v>
      </c>
      <c r="J94" s="172" t="e">
        <f t="shared" si="60"/>
        <v>#DIV/0!</v>
      </c>
      <c r="K94" s="172" t="e">
        <f t="shared" si="60"/>
        <v>#DIV/0!</v>
      </c>
      <c r="L94" s="172" t="e">
        <f t="shared" si="60"/>
        <v>#DIV/0!</v>
      </c>
      <c r="M94" s="172" t="e">
        <f t="shared" ref="M94" si="61">M33/M$40</f>
        <v>#DIV/0!</v>
      </c>
      <c r="N94" s="172" t="e">
        <f t="shared" ref="N94:P94" si="62">N33/N$40</f>
        <v>#DIV/0!</v>
      </c>
      <c r="O94" s="172" t="e">
        <f t="shared" si="62"/>
        <v>#DIV/0!</v>
      </c>
      <c r="P94" s="172" t="e">
        <f t="shared" si="62"/>
        <v>#DIV/0!</v>
      </c>
      <c r="Q94" s="172"/>
      <c r="R94" s="172" t="e">
        <f t="shared" si="60"/>
        <v>#DIV/0!</v>
      </c>
      <c r="S94" s="172" t="e">
        <f t="shared" si="60"/>
        <v>#DIV/0!</v>
      </c>
    </row>
    <row r="95" spans="4:19" x14ac:dyDescent="0.55000000000000004">
      <c r="D95" s="1" t="s">
        <v>416</v>
      </c>
      <c r="F95" s="172" t="e">
        <f t="shared" ref="F95:S100" si="63">F34/F$40</f>
        <v>#DIV/0!</v>
      </c>
      <c r="G95" s="172" t="e">
        <f t="shared" si="63"/>
        <v>#DIV/0!</v>
      </c>
      <c r="H95" s="172" t="e">
        <f t="shared" si="63"/>
        <v>#DIV/0!</v>
      </c>
      <c r="I95" s="172" t="e">
        <f t="shared" si="63"/>
        <v>#DIV/0!</v>
      </c>
      <c r="J95" s="172" t="e">
        <f t="shared" si="63"/>
        <v>#DIV/0!</v>
      </c>
      <c r="K95" s="172" t="e">
        <f t="shared" si="63"/>
        <v>#DIV/0!</v>
      </c>
      <c r="L95" s="172" t="e">
        <f t="shared" si="63"/>
        <v>#DIV/0!</v>
      </c>
      <c r="M95" s="172" t="e">
        <f t="shared" ref="M95" si="64">M34/M$40</f>
        <v>#DIV/0!</v>
      </c>
      <c r="N95" s="172" t="e">
        <f t="shared" ref="N95:P95" si="65">N34/N$40</f>
        <v>#DIV/0!</v>
      </c>
      <c r="O95" s="172" t="e">
        <f t="shared" si="65"/>
        <v>#DIV/0!</v>
      </c>
      <c r="P95" s="172" t="e">
        <f t="shared" si="65"/>
        <v>#DIV/0!</v>
      </c>
      <c r="Q95" s="172"/>
      <c r="R95" s="172" t="e">
        <f t="shared" si="63"/>
        <v>#DIV/0!</v>
      </c>
      <c r="S95" s="172" t="e">
        <f t="shared" si="63"/>
        <v>#DIV/0!</v>
      </c>
    </row>
    <row r="96" spans="4:19" x14ac:dyDescent="0.55000000000000004">
      <c r="D96" s="1" t="s">
        <v>417</v>
      </c>
      <c r="F96" s="172" t="e">
        <f t="shared" si="63"/>
        <v>#DIV/0!</v>
      </c>
      <c r="G96" s="172" t="e">
        <f t="shared" si="63"/>
        <v>#DIV/0!</v>
      </c>
      <c r="H96" s="172" t="e">
        <f t="shared" si="63"/>
        <v>#DIV/0!</v>
      </c>
      <c r="I96" s="172" t="e">
        <f t="shared" si="63"/>
        <v>#DIV/0!</v>
      </c>
      <c r="J96" s="172" t="e">
        <f t="shared" si="63"/>
        <v>#DIV/0!</v>
      </c>
      <c r="K96" s="172" t="e">
        <f t="shared" si="63"/>
        <v>#DIV/0!</v>
      </c>
      <c r="L96" s="172" t="e">
        <f t="shared" si="63"/>
        <v>#DIV/0!</v>
      </c>
      <c r="M96" s="172" t="e">
        <f t="shared" ref="M96" si="66">M35/M$40</f>
        <v>#DIV/0!</v>
      </c>
      <c r="N96" s="172" t="e">
        <f t="shared" ref="N96:P96" si="67">N35/N$40</f>
        <v>#DIV/0!</v>
      </c>
      <c r="O96" s="172" t="e">
        <f t="shared" si="67"/>
        <v>#DIV/0!</v>
      </c>
      <c r="P96" s="172" t="e">
        <f t="shared" si="67"/>
        <v>#DIV/0!</v>
      </c>
      <c r="Q96" s="172"/>
      <c r="R96" s="172" t="e">
        <f t="shared" si="63"/>
        <v>#DIV/0!</v>
      </c>
      <c r="S96" s="172" t="e">
        <f t="shared" si="63"/>
        <v>#DIV/0!</v>
      </c>
    </row>
    <row r="97" spans="4:19" x14ac:dyDescent="0.55000000000000004">
      <c r="D97" s="1" t="s">
        <v>223</v>
      </c>
      <c r="F97" s="172" t="e">
        <f t="shared" si="63"/>
        <v>#DIV/0!</v>
      </c>
      <c r="G97" s="172" t="e">
        <f t="shared" si="63"/>
        <v>#DIV/0!</v>
      </c>
      <c r="H97" s="172" t="e">
        <f t="shared" si="63"/>
        <v>#DIV/0!</v>
      </c>
      <c r="I97" s="172" t="e">
        <f t="shared" si="63"/>
        <v>#DIV/0!</v>
      </c>
      <c r="J97" s="172" t="e">
        <f t="shared" si="63"/>
        <v>#DIV/0!</v>
      </c>
      <c r="K97" s="172" t="e">
        <f t="shared" si="63"/>
        <v>#DIV/0!</v>
      </c>
      <c r="L97" s="172" t="e">
        <f t="shared" si="63"/>
        <v>#DIV/0!</v>
      </c>
      <c r="M97" s="172" t="e">
        <f t="shared" ref="M97" si="68">M36/M$40</f>
        <v>#DIV/0!</v>
      </c>
      <c r="N97" s="172" t="e">
        <f t="shared" ref="N97:P97" si="69">N36/N$40</f>
        <v>#DIV/0!</v>
      </c>
      <c r="O97" s="172" t="e">
        <f t="shared" si="69"/>
        <v>#DIV/0!</v>
      </c>
      <c r="P97" s="172" t="e">
        <f t="shared" si="69"/>
        <v>#DIV/0!</v>
      </c>
      <c r="Q97" s="172"/>
      <c r="R97" s="172" t="e">
        <f t="shared" si="63"/>
        <v>#DIV/0!</v>
      </c>
      <c r="S97" s="172" t="e">
        <f t="shared" si="63"/>
        <v>#DIV/0!</v>
      </c>
    </row>
    <row r="98" spans="4:19" x14ac:dyDescent="0.55000000000000004">
      <c r="D98" s="1" t="s">
        <v>224</v>
      </c>
      <c r="F98" s="172" t="e">
        <f t="shared" si="63"/>
        <v>#DIV/0!</v>
      </c>
      <c r="G98" s="172" t="e">
        <f t="shared" si="63"/>
        <v>#DIV/0!</v>
      </c>
      <c r="H98" s="172" t="e">
        <f t="shared" si="63"/>
        <v>#DIV/0!</v>
      </c>
      <c r="I98" s="172" t="e">
        <f t="shared" si="63"/>
        <v>#DIV/0!</v>
      </c>
      <c r="J98" s="172" t="e">
        <f t="shared" si="63"/>
        <v>#DIV/0!</v>
      </c>
      <c r="K98" s="172" t="e">
        <f t="shared" si="63"/>
        <v>#DIV/0!</v>
      </c>
      <c r="L98" s="172" t="e">
        <f t="shared" si="63"/>
        <v>#DIV/0!</v>
      </c>
      <c r="M98" s="172" t="e">
        <f t="shared" ref="M98" si="70">M37/M$40</f>
        <v>#DIV/0!</v>
      </c>
      <c r="N98" s="172" t="e">
        <f t="shared" ref="N98:P98" si="71">N37/N$40</f>
        <v>#DIV/0!</v>
      </c>
      <c r="O98" s="172" t="e">
        <f t="shared" si="71"/>
        <v>#DIV/0!</v>
      </c>
      <c r="P98" s="172" t="e">
        <f t="shared" si="71"/>
        <v>#DIV/0!</v>
      </c>
      <c r="Q98" s="172"/>
      <c r="R98" s="172" t="e">
        <f t="shared" si="63"/>
        <v>#DIV/0!</v>
      </c>
      <c r="S98" s="172" t="e">
        <f t="shared" si="63"/>
        <v>#DIV/0!</v>
      </c>
    </row>
    <row r="99" spans="4:19" x14ac:dyDescent="0.55000000000000004">
      <c r="D99" s="1" t="s">
        <v>225</v>
      </c>
      <c r="F99" s="172" t="e">
        <f t="shared" si="63"/>
        <v>#DIV/0!</v>
      </c>
      <c r="G99" s="172" t="e">
        <f t="shared" si="63"/>
        <v>#DIV/0!</v>
      </c>
      <c r="H99" s="172" t="e">
        <f t="shared" si="63"/>
        <v>#DIV/0!</v>
      </c>
      <c r="I99" s="172" t="e">
        <f t="shared" si="63"/>
        <v>#DIV/0!</v>
      </c>
      <c r="J99" s="172" t="e">
        <f t="shared" si="63"/>
        <v>#DIV/0!</v>
      </c>
      <c r="K99" s="172" t="e">
        <f t="shared" si="63"/>
        <v>#DIV/0!</v>
      </c>
      <c r="L99" s="172" t="e">
        <f t="shared" si="63"/>
        <v>#DIV/0!</v>
      </c>
      <c r="M99" s="172" t="e">
        <f t="shared" ref="M99" si="72">M38/M$40</f>
        <v>#DIV/0!</v>
      </c>
      <c r="N99" s="172" t="e">
        <f t="shared" ref="N99:P99" si="73">N38/N$40</f>
        <v>#DIV/0!</v>
      </c>
      <c r="O99" s="172" t="e">
        <f t="shared" si="73"/>
        <v>#DIV/0!</v>
      </c>
      <c r="P99" s="172" t="e">
        <f t="shared" si="73"/>
        <v>#DIV/0!</v>
      </c>
      <c r="Q99" s="172"/>
      <c r="R99" s="172" t="e">
        <f t="shared" si="63"/>
        <v>#DIV/0!</v>
      </c>
      <c r="S99" s="172" t="e">
        <f t="shared" si="63"/>
        <v>#DIV/0!</v>
      </c>
    </row>
    <row r="100" spans="4:19" x14ac:dyDescent="0.55000000000000004">
      <c r="D100" s="1" t="s">
        <v>226</v>
      </c>
      <c r="F100" s="172" t="e">
        <f t="shared" si="63"/>
        <v>#DIV/0!</v>
      </c>
      <c r="G100" s="172" t="e">
        <f t="shared" si="63"/>
        <v>#DIV/0!</v>
      </c>
      <c r="H100" s="172" t="e">
        <f t="shared" si="63"/>
        <v>#DIV/0!</v>
      </c>
      <c r="I100" s="172" t="e">
        <f t="shared" si="63"/>
        <v>#DIV/0!</v>
      </c>
      <c r="J100" s="172" t="e">
        <f t="shared" si="63"/>
        <v>#DIV/0!</v>
      </c>
      <c r="K100" s="172" t="e">
        <f t="shared" si="63"/>
        <v>#DIV/0!</v>
      </c>
      <c r="L100" s="172" t="e">
        <f t="shared" si="63"/>
        <v>#DIV/0!</v>
      </c>
      <c r="M100" s="172" t="e">
        <f t="shared" ref="M100" si="74">M39/M$40</f>
        <v>#DIV/0!</v>
      </c>
      <c r="N100" s="172" t="e">
        <f t="shared" ref="N100:P100" si="75">N39/N$40</f>
        <v>#DIV/0!</v>
      </c>
      <c r="O100" s="172" t="e">
        <f t="shared" si="75"/>
        <v>#DIV/0!</v>
      </c>
      <c r="P100" s="172" t="e">
        <f t="shared" si="75"/>
        <v>#DIV/0!</v>
      </c>
      <c r="Q100" s="172"/>
      <c r="R100" s="172" t="e">
        <f t="shared" si="63"/>
        <v>#DIV/0!</v>
      </c>
      <c r="S100" s="172" t="e">
        <f t="shared" si="63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S104" si="76">G44/G$51</f>
        <v>#DIV/0!</v>
      </c>
      <c r="H104" s="172" t="e">
        <f t="shared" si="76"/>
        <v>#DIV/0!</v>
      </c>
      <c r="I104" s="172" t="e">
        <f t="shared" si="76"/>
        <v>#DIV/0!</v>
      </c>
      <c r="J104" s="172" t="e">
        <f t="shared" si="76"/>
        <v>#DIV/0!</v>
      </c>
      <c r="K104" s="172" t="e">
        <f t="shared" si="76"/>
        <v>#DIV/0!</v>
      </c>
      <c r="L104" s="172" t="e">
        <f t="shared" si="76"/>
        <v>#DIV/0!</v>
      </c>
      <c r="M104" s="172" t="e">
        <f t="shared" ref="M104" si="77">M44/M$51</f>
        <v>#DIV/0!</v>
      </c>
      <c r="N104" s="172" t="e">
        <f t="shared" ref="N104:P104" si="78">N44/N$51</f>
        <v>#DIV/0!</v>
      </c>
      <c r="O104" s="172" t="e">
        <f t="shared" si="78"/>
        <v>#DIV/0!</v>
      </c>
      <c r="P104" s="172" t="e">
        <f t="shared" si="78"/>
        <v>#DIV/0!</v>
      </c>
      <c r="Q104" s="172"/>
      <c r="R104" s="172" t="e">
        <f t="shared" si="76"/>
        <v>#DIV/0!</v>
      </c>
      <c r="S104" s="172" t="e">
        <f t="shared" si="76"/>
        <v>#DIV/0!</v>
      </c>
    </row>
    <row r="105" spans="4:19" x14ac:dyDescent="0.55000000000000004">
      <c r="D105" s="1" t="s">
        <v>416</v>
      </c>
      <c r="F105" s="172" t="e">
        <f t="shared" ref="F105:S110" si="79">F45/F$51</f>
        <v>#DIV/0!</v>
      </c>
      <c r="G105" s="172" t="e">
        <f t="shared" si="79"/>
        <v>#DIV/0!</v>
      </c>
      <c r="H105" s="172" t="e">
        <f t="shared" si="79"/>
        <v>#DIV/0!</v>
      </c>
      <c r="I105" s="172" t="e">
        <f t="shared" si="79"/>
        <v>#DIV/0!</v>
      </c>
      <c r="J105" s="172" t="e">
        <f t="shared" si="79"/>
        <v>#DIV/0!</v>
      </c>
      <c r="K105" s="172" t="e">
        <f t="shared" si="79"/>
        <v>#DIV/0!</v>
      </c>
      <c r="L105" s="172" t="e">
        <f t="shared" si="79"/>
        <v>#DIV/0!</v>
      </c>
      <c r="M105" s="172" t="e">
        <f t="shared" ref="M105" si="80">M45/M$51</f>
        <v>#DIV/0!</v>
      </c>
      <c r="N105" s="172" t="e">
        <f t="shared" ref="N105:P105" si="81">N45/N$51</f>
        <v>#DIV/0!</v>
      </c>
      <c r="O105" s="172" t="e">
        <f t="shared" si="81"/>
        <v>#DIV/0!</v>
      </c>
      <c r="P105" s="172" t="e">
        <f t="shared" si="81"/>
        <v>#DIV/0!</v>
      </c>
      <c r="Q105" s="172"/>
      <c r="R105" s="172" t="e">
        <f t="shared" si="79"/>
        <v>#DIV/0!</v>
      </c>
      <c r="S105" s="172" t="e">
        <f t="shared" si="79"/>
        <v>#DIV/0!</v>
      </c>
    </row>
    <row r="106" spans="4:19" x14ac:dyDescent="0.55000000000000004">
      <c r="D106" s="1" t="s">
        <v>417</v>
      </c>
      <c r="F106" s="172" t="e">
        <f t="shared" si="79"/>
        <v>#DIV/0!</v>
      </c>
      <c r="G106" s="172" t="e">
        <f t="shared" si="79"/>
        <v>#DIV/0!</v>
      </c>
      <c r="H106" s="172" t="e">
        <f t="shared" si="79"/>
        <v>#DIV/0!</v>
      </c>
      <c r="I106" s="172" t="e">
        <f t="shared" si="79"/>
        <v>#DIV/0!</v>
      </c>
      <c r="J106" s="172" t="e">
        <f t="shared" si="79"/>
        <v>#DIV/0!</v>
      </c>
      <c r="K106" s="172" t="e">
        <f t="shared" si="79"/>
        <v>#DIV/0!</v>
      </c>
      <c r="L106" s="172" t="e">
        <f t="shared" si="79"/>
        <v>#DIV/0!</v>
      </c>
      <c r="M106" s="172" t="e">
        <f t="shared" ref="M106" si="82">M46/M$51</f>
        <v>#DIV/0!</v>
      </c>
      <c r="N106" s="172" t="e">
        <f t="shared" ref="N106:P106" si="83">N46/N$51</f>
        <v>#DIV/0!</v>
      </c>
      <c r="O106" s="172" t="e">
        <f t="shared" si="83"/>
        <v>#DIV/0!</v>
      </c>
      <c r="P106" s="172" t="e">
        <f t="shared" si="83"/>
        <v>#DIV/0!</v>
      </c>
      <c r="Q106" s="172"/>
      <c r="R106" s="172" t="e">
        <f t="shared" si="79"/>
        <v>#DIV/0!</v>
      </c>
      <c r="S106" s="172" t="e">
        <f t="shared" si="79"/>
        <v>#DIV/0!</v>
      </c>
    </row>
    <row r="107" spans="4:19" x14ac:dyDescent="0.55000000000000004">
      <c r="D107" s="1" t="s">
        <v>223</v>
      </c>
      <c r="F107" s="172" t="e">
        <f t="shared" si="79"/>
        <v>#DIV/0!</v>
      </c>
      <c r="G107" s="172" t="e">
        <f t="shared" si="79"/>
        <v>#DIV/0!</v>
      </c>
      <c r="H107" s="172" t="e">
        <f t="shared" si="79"/>
        <v>#DIV/0!</v>
      </c>
      <c r="I107" s="172" t="e">
        <f t="shared" si="79"/>
        <v>#DIV/0!</v>
      </c>
      <c r="J107" s="172" t="e">
        <f t="shared" si="79"/>
        <v>#DIV/0!</v>
      </c>
      <c r="K107" s="172" t="e">
        <f t="shared" si="79"/>
        <v>#DIV/0!</v>
      </c>
      <c r="L107" s="172" t="e">
        <f t="shared" si="79"/>
        <v>#DIV/0!</v>
      </c>
      <c r="M107" s="172" t="e">
        <f t="shared" ref="M107" si="84">M47/M$51</f>
        <v>#DIV/0!</v>
      </c>
      <c r="N107" s="172" t="e">
        <f t="shared" ref="N107:P107" si="85">N47/N$51</f>
        <v>#DIV/0!</v>
      </c>
      <c r="O107" s="172" t="e">
        <f t="shared" si="85"/>
        <v>#DIV/0!</v>
      </c>
      <c r="P107" s="172" t="e">
        <f t="shared" si="85"/>
        <v>#DIV/0!</v>
      </c>
      <c r="Q107" s="172"/>
      <c r="R107" s="172" t="e">
        <f t="shared" si="79"/>
        <v>#DIV/0!</v>
      </c>
      <c r="S107" s="172" t="e">
        <f t="shared" si="79"/>
        <v>#DIV/0!</v>
      </c>
    </row>
    <row r="108" spans="4:19" x14ac:dyDescent="0.55000000000000004">
      <c r="D108" s="1" t="s">
        <v>224</v>
      </c>
      <c r="F108" s="172" t="e">
        <f t="shared" si="79"/>
        <v>#DIV/0!</v>
      </c>
      <c r="G108" s="172" t="e">
        <f t="shared" si="79"/>
        <v>#DIV/0!</v>
      </c>
      <c r="H108" s="172" t="e">
        <f t="shared" si="79"/>
        <v>#DIV/0!</v>
      </c>
      <c r="I108" s="172" t="e">
        <f t="shared" si="79"/>
        <v>#DIV/0!</v>
      </c>
      <c r="J108" s="172" t="e">
        <f t="shared" si="79"/>
        <v>#DIV/0!</v>
      </c>
      <c r="K108" s="172" t="e">
        <f t="shared" si="79"/>
        <v>#DIV/0!</v>
      </c>
      <c r="L108" s="172" t="e">
        <f t="shared" si="79"/>
        <v>#DIV/0!</v>
      </c>
      <c r="M108" s="172" t="e">
        <f t="shared" ref="M108" si="86">M48/M$51</f>
        <v>#DIV/0!</v>
      </c>
      <c r="N108" s="172" t="e">
        <f t="shared" ref="N108:P108" si="87">N48/N$51</f>
        <v>#DIV/0!</v>
      </c>
      <c r="O108" s="172" t="e">
        <f t="shared" si="87"/>
        <v>#DIV/0!</v>
      </c>
      <c r="P108" s="172" t="e">
        <f t="shared" si="87"/>
        <v>#DIV/0!</v>
      </c>
      <c r="Q108" s="172"/>
      <c r="R108" s="172" t="e">
        <f t="shared" si="79"/>
        <v>#DIV/0!</v>
      </c>
      <c r="S108" s="172" t="e">
        <f t="shared" si="79"/>
        <v>#DIV/0!</v>
      </c>
    </row>
    <row r="109" spans="4:19" x14ac:dyDescent="0.55000000000000004">
      <c r="D109" s="1" t="s">
        <v>225</v>
      </c>
      <c r="F109" s="172" t="e">
        <f t="shared" si="79"/>
        <v>#DIV/0!</v>
      </c>
      <c r="G109" s="172" t="e">
        <f t="shared" si="79"/>
        <v>#DIV/0!</v>
      </c>
      <c r="H109" s="172" t="e">
        <f t="shared" si="79"/>
        <v>#DIV/0!</v>
      </c>
      <c r="I109" s="172" t="e">
        <f t="shared" si="79"/>
        <v>#DIV/0!</v>
      </c>
      <c r="J109" s="172" t="e">
        <f t="shared" si="79"/>
        <v>#DIV/0!</v>
      </c>
      <c r="K109" s="172" t="e">
        <f t="shared" si="79"/>
        <v>#DIV/0!</v>
      </c>
      <c r="L109" s="172" t="e">
        <f t="shared" si="79"/>
        <v>#DIV/0!</v>
      </c>
      <c r="M109" s="172" t="e">
        <f t="shared" ref="M109" si="88">M49/M$51</f>
        <v>#DIV/0!</v>
      </c>
      <c r="N109" s="172" t="e">
        <f t="shared" ref="N109:P109" si="89">N49/N$51</f>
        <v>#DIV/0!</v>
      </c>
      <c r="O109" s="172" t="e">
        <f t="shared" si="89"/>
        <v>#DIV/0!</v>
      </c>
      <c r="P109" s="172" t="e">
        <f t="shared" si="89"/>
        <v>#DIV/0!</v>
      </c>
      <c r="Q109" s="172"/>
      <c r="R109" s="172" t="e">
        <f t="shared" si="79"/>
        <v>#DIV/0!</v>
      </c>
      <c r="S109" s="172" t="e">
        <f t="shared" si="79"/>
        <v>#DIV/0!</v>
      </c>
    </row>
    <row r="110" spans="4:19" x14ac:dyDescent="0.55000000000000004">
      <c r="D110" s="1" t="s">
        <v>226</v>
      </c>
      <c r="F110" s="172" t="e">
        <f t="shared" si="79"/>
        <v>#DIV/0!</v>
      </c>
      <c r="G110" s="172" t="e">
        <f t="shared" si="79"/>
        <v>#DIV/0!</v>
      </c>
      <c r="H110" s="172" t="e">
        <f t="shared" si="79"/>
        <v>#DIV/0!</v>
      </c>
      <c r="I110" s="172" t="e">
        <f t="shared" si="79"/>
        <v>#DIV/0!</v>
      </c>
      <c r="J110" s="172" t="e">
        <f t="shared" si="79"/>
        <v>#DIV/0!</v>
      </c>
      <c r="K110" s="172" t="e">
        <f t="shared" si="79"/>
        <v>#DIV/0!</v>
      </c>
      <c r="L110" s="172" t="e">
        <f t="shared" si="79"/>
        <v>#DIV/0!</v>
      </c>
      <c r="M110" s="172" t="e">
        <f t="shared" ref="M110" si="90">M50/M$51</f>
        <v>#DIV/0!</v>
      </c>
      <c r="N110" s="172" t="e">
        <f t="shared" ref="N110:P110" si="91">N50/N$51</f>
        <v>#DIV/0!</v>
      </c>
      <c r="O110" s="172" t="e">
        <f t="shared" si="91"/>
        <v>#DIV/0!</v>
      </c>
      <c r="P110" s="172" t="e">
        <f t="shared" si="91"/>
        <v>#DIV/0!</v>
      </c>
      <c r="Q110" s="172"/>
      <c r="R110" s="172" t="e">
        <f t="shared" si="79"/>
        <v>#DIV/0!</v>
      </c>
      <c r="S110" s="172" t="e">
        <f t="shared" si="79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S113" si="92">G54/G$61</f>
        <v>#DIV/0!</v>
      </c>
      <c r="H113" s="172" t="e">
        <f t="shared" si="92"/>
        <v>#DIV/0!</v>
      </c>
      <c r="I113" s="172" t="e">
        <f t="shared" si="92"/>
        <v>#DIV/0!</v>
      </c>
      <c r="J113" s="172" t="e">
        <f t="shared" si="92"/>
        <v>#DIV/0!</v>
      </c>
      <c r="K113" s="172" t="e">
        <f t="shared" si="92"/>
        <v>#DIV/0!</v>
      </c>
      <c r="L113" s="172" t="e">
        <f t="shared" si="92"/>
        <v>#DIV/0!</v>
      </c>
      <c r="M113" s="172" t="e">
        <f t="shared" ref="M113" si="93">M54/M$61</f>
        <v>#DIV/0!</v>
      </c>
      <c r="N113" s="172" t="e">
        <f t="shared" ref="N113:P113" si="94">N54/N$61</f>
        <v>#DIV/0!</v>
      </c>
      <c r="O113" s="172" t="e">
        <f t="shared" si="94"/>
        <v>#DIV/0!</v>
      </c>
      <c r="P113" s="172" t="e">
        <f t="shared" si="94"/>
        <v>#DIV/0!</v>
      </c>
      <c r="Q113" s="172"/>
      <c r="R113" s="172" t="e">
        <f t="shared" si="92"/>
        <v>#DIV/0!</v>
      </c>
      <c r="S113" s="172" t="e">
        <f t="shared" si="92"/>
        <v>#DIV/0!</v>
      </c>
    </row>
    <row r="114" spans="4:19" x14ac:dyDescent="0.55000000000000004">
      <c r="D114" s="1" t="s">
        <v>416</v>
      </c>
      <c r="F114" s="172" t="e">
        <f t="shared" ref="F114:S119" si="95">F55/F$61</f>
        <v>#DIV/0!</v>
      </c>
      <c r="G114" s="172" t="e">
        <f t="shared" si="95"/>
        <v>#DIV/0!</v>
      </c>
      <c r="H114" s="172" t="e">
        <f t="shared" si="95"/>
        <v>#DIV/0!</v>
      </c>
      <c r="I114" s="172" t="e">
        <f t="shared" si="95"/>
        <v>#DIV/0!</v>
      </c>
      <c r="J114" s="172" t="e">
        <f t="shared" si="95"/>
        <v>#DIV/0!</v>
      </c>
      <c r="K114" s="172" t="e">
        <f t="shared" si="95"/>
        <v>#DIV/0!</v>
      </c>
      <c r="L114" s="172" t="e">
        <f t="shared" si="95"/>
        <v>#DIV/0!</v>
      </c>
      <c r="M114" s="172" t="e">
        <f t="shared" ref="M114" si="96">M55/M$61</f>
        <v>#DIV/0!</v>
      </c>
      <c r="N114" s="172" t="e">
        <f t="shared" ref="N114:P114" si="97">N55/N$61</f>
        <v>#DIV/0!</v>
      </c>
      <c r="O114" s="172" t="e">
        <f t="shared" si="97"/>
        <v>#DIV/0!</v>
      </c>
      <c r="P114" s="172" t="e">
        <f t="shared" si="97"/>
        <v>#DIV/0!</v>
      </c>
      <c r="Q114" s="172"/>
      <c r="R114" s="172" t="e">
        <f t="shared" si="95"/>
        <v>#DIV/0!</v>
      </c>
      <c r="S114" s="172" t="e">
        <f t="shared" si="95"/>
        <v>#DIV/0!</v>
      </c>
    </row>
    <row r="115" spans="4:19" x14ac:dyDescent="0.55000000000000004">
      <c r="D115" s="1" t="s">
        <v>417</v>
      </c>
      <c r="F115" s="172" t="e">
        <f t="shared" si="95"/>
        <v>#DIV/0!</v>
      </c>
      <c r="G115" s="172" t="e">
        <f t="shared" si="95"/>
        <v>#DIV/0!</v>
      </c>
      <c r="H115" s="172" t="e">
        <f t="shared" si="95"/>
        <v>#DIV/0!</v>
      </c>
      <c r="I115" s="172" t="e">
        <f t="shared" si="95"/>
        <v>#DIV/0!</v>
      </c>
      <c r="J115" s="172" t="e">
        <f t="shared" si="95"/>
        <v>#DIV/0!</v>
      </c>
      <c r="K115" s="172" t="e">
        <f t="shared" si="95"/>
        <v>#DIV/0!</v>
      </c>
      <c r="L115" s="172" t="e">
        <f t="shared" si="95"/>
        <v>#DIV/0!</v>
      </c>
      <c r="M115" s="172" t="e">
        <f t="shared" ref="M115" si="98">M56/M$61</f>
        <v>#DIV/0!</v>
      </c>
      <c r="N115" s="172" t="e">
        <f t="shared" ref="N115:P115" si="99">N56/N$61</f>
        <v>#DIV/0!</v>
      </c>
      <c r="O115" s="172" t="e">
        <f t="shared" si="99"/>
        <v>#DIV/0!</v>
      </c>
      <c r="P115" s="172" t="e">
        <f t="shared" si="99"/>
        <v>#DIV/0!</v>
      </c>
      <c r="Q115" s="172"/>
      <c r="R115" s="172" t="e">
        <f t="shared" si="95"/>
        <v>#DIV/0!</v>
      </c>
      <c r="S115" s="172" t="e">
        <f t="shared" si="95"/>
        <v>#DIV/0!</v>
      </c>
    </row>
    <row r="116" spans="4:19" x14ac:dyDescent="0.55000000000000004">
      <c r="D116" s="1" t="s">
        <v>223</v>
      </c>
      <c r="F116" s="172" t="e">
        <f t="shared" si="95"/>
        <v>#DIV/0!</v>
      </c>
      <c r="G116" s="172" t="e">
        <f t="shared" si="95"/>
        <v>#DIV/0!</v>
      </c>
      <c r="H116" s="172" t="e">
        <f t="shared" si="95"/>
        <v>#DIV/0!</v>
      </c>
      <c r="I116" s="172" t="e">
        <f t="shared" si="95"/>
        <v>#DIV/0!</v>
      </c>
      <c r="J116" s="172" t="e">
        <f t="shared" si="95"/>
        <v>#DIV/0!</v>
      </c>
      <c r="K116" s="172" t="e">
        <f t="shared" si="95"/>
        <v>#DIV/0!</v>
      </c>
      <c r="L116" s="172" t="e">
        <f t="shared" si="95"/>
        <v>#DIV/0!</v>
      </c>
      <c r="M116" s="172" t="e">
        <f t="shared" ref="M116" si="100">M57/M$61</f>
        <v>#DIV/0!</v>
      </c>
      <c r="N116" s="172" t="e">
        <f t="shared" ref="N116:P116" si="101">N57/N$61</f>
        <v>#DIV/0!</v>
      </c>
      <c r="O116" s="172" t="e">
        <f t="shared" si="101"/>
        <v>#DIV/0!</v>
      </c>
      <c r="P116" s="172" t="e">
        <f t="shared" si="101"/>
        <v>#DIV/0!</v>
      </c>
      <c r="Q116" s="172"/>
      <c r="R116" s="172" t="e">
        <f t="shared" si="95"/>
        <v>#DIV/0!</v>
      </c>
      <c r="S116" s="172" t="e">
        <f t="shared" si="95"/>
        <v>#DIV/0!</v>
      </c>
    </row>
    <row r="117" spans="4:19" x14ac:dyDescent="0.55000000000000004">
      <c r="D117" s="1" t="s">
        <v>224</v>
      </c>
      <c r="F117" s="172" t="e">
        <f t="shared" si="95"/>
        <v>#DIV/0!</v>
      </c>
      <c r="G117" s="172" t="e">
        <f t="shared" si="95"/>
        <v>#DIV/0!</v>
      </c>
      <c r="H117" s="172" t="e">
        <f t="shared" si="95"/>
        <v>#DIV/0!</v>
      </c>
      <c r="I117" s="172" t="e">
        <f t="shared" si="95"/>
        <v>#DIV/0!</v>
      </c>
      <c r="J117" s="172" t="e">
        <f t="shared" si="95"/>
        <v>#DIV/0!</v>
      </c>
      <c r="K117" s="172" t="e">
        <f t="shared" si="95"/>
        <v>#DIV/0!</v>
      </c>
      <c r="L117" s="172" t="e">
        <f t="shared" si="95"/>
        <v>#DIV/0!</v>
      </c>
      <c r="M117" s="172" t="e">
        <f t="shared" ref="M117" si="102">M58/M$61</f>
        <v>#DIV/0!</v>
      </c>
      <c r="N117" s="172" t="e">
        <f t="shared" ref="N117:P117" si="103">N58/N$61</f>
        <v>#DIV/0!</v>
      </c>
      <c r="O117" s="172" t="e">
        <f t="shared" si="103"/>
        <v>#DIV/0!</v>
      </c>
      <c r="P117" s="172" t="e">
        <f t="shared" si="103"/>
        <v>#DIV/0!</v>
      </c>
      <c r="Q117" s="172"/>
      <c r="R117" s="172" t="e">
        <f t="shared" si="95"/>
        <v>#DIV/0!</v>
      </c>
      <c r="S117" s="172" t="e">
        <f t="shared" si="95"/>
        <v>#DIV/0!</v>
      </c>
    </row>
    <row r="118" spans="4:19" x14ac:dyDescent="0.55000000000000004">
      <c r="D118" s="1" t="s">
        <v>225</v>
      </c>
      <c r="F118" s="172" t="e">
        <f t="shared" si="95"/>
        <v>#DIV/0!</v>
      </c>
      <c r="G118" s="172" t="e">
        <f t="shared" si="95"/>
        <v>#DIV/0!</v>
      </c>
      <c r="H118" s="172" t="e">
        <f t="shared" si="95"/>
        <v>#DIV/0!</v>
      </c>
      <c r="I118" s="172" t="e">
        <f t="shared" si="95"/>
        <v>#DIV/0!</v>
      </c>
      <c r="J118" s="172" t="e">
        <f t="shared" si="95"/>
        <v>#DIV/0!</v>
      </c>
      <c r="K118" s="172" t="e">
        <f t="shared" si="95"/>
        <v>#DIV/0!</v>
      </c>
      <c r="L118" s="172" t="e">
        <f t="shared" si="95"/>
        <v>#DIV/0!</v>
      </c>
      <c r="M118" s="172" t="e">
        <f t="shared" ref="M118" si="104">M59/M$61</f>
        <v>#DIV/0!</v>
      </c>
      <c r="N118" s="172" t="e">
        <f t="shared" ref="N118:P118" si="105">N59/N$61</f>
        <v>#DIV/0!</v>
      </c>
      <c r="O118" s="172" t="e">
        <f t="shared" si="105"/>
        <v>#DIV/0!</v>
      </c>
      <c r="P118" s="172" t="e">
        <f t="shared" si="105"/>
        <v>#DIV/0!</v>
      </c>
      <c r="Q118" s="172"/>
      <c r="R118" s="172" t="e">
        <f t="shared" si="95"/>
        <v>#DIV/0!</v>
      </c>
      <c r="S118" s="172" t="e">
        <f t="shared" si="95"/>
        <v>#DIV/0!</v>
      </c>
    </row>
    <row r="119" spans="4:19" x14ac:dyDescent="0.55000000000000004">
      <c r="D119" s="1" t="s">
        <v>226</v>
      </c>
      <c r="F119" s="172" t="e">
        <f t="shared" si="95"/>
        <v>#DIV/0!</v>
      </c>
      <c r="G119" s="172" t="e">
        <f t="shared" si="95"/>
        <v>#DIV/0!</v>
      </c>
      <c r="H119" s="172" t="e">
        <f t="shared" si="95"/>
        <v>#DIV/0!</v>
      </c>
      <c r="I119" s="172" t="e">
        <f t="shared" si="95"/>
        <v>#DIV/0!</v>
      </c>
      <c r="J119" s="172" t="e">
        <f t="shared" si="95"/>
        <v>#DIV/0!</v>
      </c>
      <c r="K119" s="172" t="e">
        <f t="shared" si="95"/>
        <v>#DIV/0!</v>
      </c>
      <c r="L119" s="172" t="e">
        <f t="shared" si="95"/>
        <v>#DIV/0!</v>
      </c>
      <c r="M119" s="172" t="e">
        <f t="shared" ref="M119" si="106">M60/M$61</f>
        <v>#DIV/0!</v>
      </c>
      <c r="N119" s="172" t="e">
        <f t="shared" ref="N119:P119" si="107">N60/N$61</f>
        <v>#DIV/0!</v>
      </c>
      <c r="O119" s="172" t="e">
        <f t="shared" si="107"/>
        <v>#DIV/0!</v>
      </c>
      <c r="P119" s="172" t="e">
        <f t="shared" si="107"/>
        <v>#DIV/0!</v>
      </c>
      <c r="Q119" s="172"/>
      <c r="R119" s="172" t="e">
        <f t="shared" si="95"/>
        <v>#DIV/0!</v>
      </c>
      <c r="S119" s="172" t="e">
        <f t="shared" si="95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S122" si="108">G64/G$71</f>
        <v>#DIV/0!</v>
      </c>
      <c r="H122" s="172" t="e">
        <f t="shared" si="108"/>
        <v>#DIV/0!</v>
      </c>
      <c r="I122" s="172" t="e">
        <f t="shared" si="108"/>
        <v>#DIV/0!</v>
      </c>
      <c r="J122" s="172" t="e">
        <f t="shared" si="108"/>
        <v>#DIV/0!</v>
      </c>
      <c r="K122" s="172" t="e">
        <f t="shared" si="108"/>
        <v>#DIV/0!</v>
      </c>
      <c r="L122" s="172" t="e">
        <f t="shared" si="108"/>
        <v>#DIV/0!</v>
      </c>
      <c r="M122" s="172" t="e">
        <f t="shared" ref="M122" si="109">M64/M$71</f>
        <v>#DIV/0!</v>
      </c>
      <c r="N122" s="172" t="e">
        <f t="shared" ref="N122:P122" si="110">N64/N$71</f>
        <v>#DIV/0!</v>
      </c>
      <c r="O122" s="172" t="e">
        <f t="shared" si="110"/>
        <v>#DIV/0!</v>
      </c>
      <c r="P122" s="172" t="e">
        <f t="shared" si="110"/>
        <v>#DIV/0!</v>
      </c>
      <c r="Q122" s="172"/>
      <c r="R122" s="172" t="e">
        <f t="shared" si="108"/>
        <v>#DIV/0!</v>
      </c>
      <c r="S122" s="172" t="e">
        <f t="shared" si="108"/>
        <v>#DIV/0!</v>
      </c>
    </row>
    <row r="123" spans="4:19" x14ac:dyDescent="0.55000000000000004">
      <c r="D123" s="1" t="s">
        <v>416</v>
      </c>
      <c r="F123" s="172" t="e">
        <f t="shared" ref="F123:S128" si="111">F65/F$71</f>
        <v>#DIV/0!</v>
      </c>
      <c r="G123" s="172" t="e">
        <f t="shared" si="111"/>
        <v>#DIV/0!</v>
      </c>
      <c r="H123" s="172" t="e">
        <f t="shared" si="111"/>
        <v>#DIV/0!</v>
      </c>
      <c r="I123" s="172" t="e">
        <f t="shared" si="111"/>
        <v>#DIV/0!</v>
      </c>
      <c r="J123" s="172" t="e">
        <f t="shared" si="111"/>
        <v>#DIV/0!</v>
      </c>
      <c r="K123" s="172" t="e">
        <f t="shared" si="111"/>
        <v>#DIV/0!</v>
      </c>
      <c r="L123" s="172" t="e">
        <f t="shared" si="111"/>
        <v>#DIV/0!</v>
      </c>
      <c r="M123" s="172" t="e">
        <f t="shared" ref="M123" si="112">M65/M$71</f>
        <v>#DIV/0!</v>
      </c>
      <c r="N123" s="172" t="e">
        <f t="shared" ref="N123:P123" si="113">N65/N$71</f>
        <v>#DIV/0!</v>
      </c>
      <c r="O123" s="172" t="e">
        <f t="shared" si="113"/>
        <v>#DIV/0!</v>
      </c>
      <c r="P123" s="172" t="e">
        <f t="shared" si="113"/>
        <v>#DIV/0!</v>
      </c>
      <c r="Q123" s="172"/>
      <c r="R123" s="172" t="e">
        <f t="shared" si="111"/>
        <v>#DIV/0!</v>
      </c>
      <c r="S123" s="172" t="e">
        <f t="shared" si="111"/>
        <v>#DIV/0!</v>
      </c>
    </row>
    <row r="124" spans="4:19" x14ac:dyDescent="0.55000000000000004">
      <c r="D124" s="1" t="s">
        <v>417</v>
      </c>
      <c r="F124" s="172" t="e">
        <f t="shared" si="111"/>
        <v>#DIV/0!</v>
      </c>
      <c r="G124" s="172" t="e">
        <f t="shared" si="111"/>
        <v>#DIV/0!</v>
      </c>
      <c r="H124" s="172" t="e">
        <f t="shared" si="111"/>
        <v>#DIV/0!</v>
      </c>
      <c r="I124" s="172" t="e">
        <f t="shared" si="111"/>
        <v>#DIV/0!</v>
      </c>
      <c r="J124" s="172" t="e">
        <f t="shared" si="111"/>
        <v>#DIV/0!</v>
      </c>
      <c r="K124" s="172" t="e">
        <f t="shared" si="111"/>
        <v>#DIV/0!</v>
      </c>
      <c r="L124" s="172" t="e">
        <f t="shared" si="111"/>
        <v>#DIV/0!</v>
      </c>
      <c r="M124" s="172" t="e">
        <f t="shared" ref="M124" si="114">M66/M$71</f>
        <v>#DIV/0!</v>
      </c>
      <c r="N124" s="172" t="e">
        <f t="shared" ref="N124:P124" si="115">N66/N$71</f>
        <v>#DIV/0!</v>
      </c>
      <c r="O124" s="172" t="e">
        <f t="shared" si="115"/>
        <v>#DIV/0!</v>
      </c>
      <c r="P124" s="172" t="e">
        <f t="shared" si="115"/>
        <v>#DIV/0!</v>
      </c>
      <c r="Q124" s="172"/>
      <c r="R124" s="172" t="e">
        <f t="shared" si="111"/>
        <v>#DIV/0!</v>
      </c>
      <c r="S124" s="172" t="e">
        <f t="shared" si="111"/>
        <v>#DIV/0!</v>
      </c>
    </row>
    <row r="125" spans="4:19" x14ac:dyDescent="0.55000000000000004">
      <c r="D125" s="1" t="s">
        <v>223</v>
      </c>
      <c r="F125" s="172" t="e">
        <f t="shared" si="111"/>
        <v>#DIV/0!</v>
      </c>
      <c r="G125" s="172" t="e">
        <f t="shared" si="111"/>
        <v>#DIV/0!</v>
      </c>
      <c r="H125" s="172" t="e">
        <f t="shared" si="111"/>
        <v>#DIV/0!</v>
      </c>
      <c r="I125" s="172" t="e">
        <f t="shared" si="111"/>
        <v>#DIV/0!</v>
      </c>
      <c r="J125" s="172" t="e">
        <f t="shared" si="111"/>
        <v>#DIV/0!</v>
      </c>
      <c r="K125" s="172" t="e">
        <f t="shared" si="111"/>
        <v>#DIV/0!</v>
      </c>
      <c r="L125" s="172" t="e">
        <f t="shared" si="111"/>
        <v>#DIV/0!</v>
      </c>
      <c r="M125" s="172" t="e">
        <f t="shared" ref="M125" si="116">M67/M$71</f>
        <v>#DIV/0!</v>
      </c>
      <c r="N125" s="172" t="e">
        <f t="shared" ref="N125:P125" si="117">N67/N$71</f>
        <v>#DIV/0!</v>
      </c>
      <c r="O125" s="172" t="e">
        <f t="shared" si="117"/>
        <v>#DIV/0!</v>
      </c>
      <c r="P125" s="172" t="e">
        <f t="shared" si="117"/>
        <v>#DIV/0!</v>
      </c>
      <c r="Q125" s="172"/>
      <c r="R125" s="172" t="e">
        <f t="shared" si="111"/>
        <v>#DIV/0!</v>
      </c>
      <c r="S125" s="172" t="e">
        <f t="shared" si="111"/>
        <v>#DIV/0!</v>
      </c>
    </row>
    <row r="126" spans="4:19" x14ac:dyDescent="0.55000000000000004">
      <c r="D126" s="1" t="s">
        <v>224</v>
      </c>
      <c r="F126" s="172" t="e">
        <f t="shared" si="111"/>
        <v>#DIV/0!</v>
      </c>
      <c r="G126" s="172" t="e">
        <f t="shared" si="111"/>
        <v>#DIV/0!</v>
      </c>
      <c r="H126" s="172" t="e">
        <f t="shared" si="111"/>
        <v>#DIV/0!</v>
      </c>
      <c r="I126" s="172" t="e">
        <f t="shared" si="111"/>
        <v>#DIV/0!</v>
      </c>
      <c r="J126" s="172" t="e">
        <f t="shared" si="111"/>
        <v>#DIV/0!</v>
      </c>
      <c r="K126" s="172" t="e">
        <f t="shared" si="111"/>
        <v>#DIV/0!</v>
      </c>
      <c r="L126" s="172" t="e">
        <f t="shared" si="111"/>
        <v>#DIV/0!</v>
      </c>
      <c r="M126" s="172" t="e">
        <f t="shared" ref="M126" si="118">M68/M$71</f>
        <v>#DIV/0!</v>
      </c>
      <c r="N126" s="172" t="e">
        <f t="shared" ref="N126:P126" si="119">N68/N$71</f>
        <v>#DIV/0!</v>
      </c>
      <c r="O126" s="172" t="e">
        <f t="shared" si="119"/>
        <v>#DIV/0!</v>
      </c>
      <c r="P126" s="172" t="e">
        <f t="shared" si="119"/>
        <v>#DIV/0!</v>
      </c>
      <c r="Q126" s="172"/>
      <c r="R126" s="172" t="e">
        <f t="shared" si="111"/>
        <v>#DIV/0!</v>
      </c>
      <c r="S126" s="172" t="e">
        <f t="shared" si="111"/>
        <v>#DIV/0!</v>
      </c>
    </row>
    <row r="127" spans="4:19" x14ac:dyDescent="0.55000000000000004">
      <c r="D127" s="1" t="s">
        <v>225</v>
      </c>
      <c r="F127" s="172" t="e">
        <f t="shared" si="111"/>
        <v>#DIV/0!</v>
      </c>
      <c r="G127" s="172" t="e">
        <f t="shared" si="111"/>
        <v>#DIV/0!</v>
      </c>
      <c r="H127" s="172" t="e">
        <f t="shared" si="111"/>
        <v>#DIV/0!</v>
      </c>
      <c r="I127" s="172" t="e">
        <f t="shared" si="111"/>
        <v>#DIV/0!</v>
      </c>
      <c r="J127" s="172" t="e">
        <f t="shared" si="111"/>
        <v>#DIV/0!</v>
      </c>
      <c r="K127" s="172" t="e">
        <f t="shared" si="111"/>
        <v>#DIV/0!</v>
      </c>
      <c r="L127" s="172" t="e">
        <f t="shared" si="111"/>
        <v>#DIV/0!</v>
      </c>
      <c r="M127" s="172" t="e">
        <f t="shared" ref="M127" si="120">M69/M$71</f>
        <v>#DIV/0!</v>
      </c>
      <c r="N127" s="172" t="e">
        <f t="shared" ref="N127:P127" si="121">N69/N$71</f>
        <v>#DIV/0!</v>
      </c>
      <c r="O127" s="172" t="e">
        <f t="shared" si="121"/>
        <v>#DIV/0!</v>
      </c>
      <c r="P127" s="172" t="e">
        <f t="shared" si="121"/>
        <v>#DIV/0!</v>
      </c>
      <c r="Q127" s="172"/>
      <c r="R127" s="172" t="e">
        <f t="shared" si="111"/>
        <v>#DIV/0!</v>
      </c>
      <c r="S127" s="172" t="e">
        <f t="shared" si="111"/>
        <v>#DIV/0!</v>
      </c>
    </row>
    <row r="128" spans="4:19" x14ac:dyDescent="0.55000000000000004">
      <c r="D128" s="1" t="s">
        <v>226</v>
      </c>
      <c r="F128" s="172" t="e">
        <f t="shared" si="111"/>
        <v>#DIV/0!</v>
      </c>
      <c r="G128" s="172" t="e">
        <f t="shared" si="111"/>
        <v>#DIV/0!</v>
      </c>
      <c r="H128" s="172" t="e">
        <f t="shared" si="111"/>
        <v>#DIV/0!</v>
      </c>
      <c r="I128" s="172" t="e">
        <f t="shared" si="111"/>
        <v>#DIV/0!</v>
      </c>
      <c r="J128" s="172" t="e">
        <f t="shared" si="111"/>
        <v>#DIV/0!</v>
      </c>
      <c r="K128" s="172" t="e">
        <f t="shared" si="111"/>
        <v>#DIV/0!</v>
      </c>
      <c r="L128" s="172" t="e">
        <f t="shared" si="111"/>
        <v>#DIV/0!</v>
      </c>
      <c r="M128" s="172" t="e">
        <f t="shared" ref="M128" si="122">M70/M$71</f>
        <v>#DIV/0!</v>
      </c>
      <c r="N128" s="172" t="e">
        <f t="shared" ref="N128:P128" si="123">N70/N$71</f>
        <v>#DIV/0!</v>
      </c>
      <c r="O128" s="172" t="e">
        <f t="shared" si="123"/>
        <v>#DIV/0!</v>
      </c>
      <c r="P128" s="172" t="e">
        <f t="shared" si="123"/>
        <v>#DIV/0!</v>
      </c>
      <c r="Q128" s="172"/>
      <c r="R128" s="172" t="e">
        <f t="shared" si="111"/>
        <v>#DIV/0!</v>
      </c>
      <c r="S128" s="172" t="e">
        <f t="shared" si="111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124">G44/G13</f>
        <v>#DIV/0!</v>
      </c>
      <c r="H132" s="1" t="e">
        <f t="shared" si="124"/>
        <v>#DIV/0!</v>
      </c>
      <c r="I132" s="1" t="e">
        <f t="shared" si="124"/>
        <v>#DIV/0!</v>
      </c>
      <c r="J132" s="1" t="e">
        <f t="shared" si="124"/>
        <v>#DIV/0!</v>
      </c>
      <c r="K132" s="1" t="e">
        <f t="shared" si="124"/>
        <v>#DIV/0!</v>
      </c>
      <c r="L132" s="1" t="e">
        <f t="shared" si="124"/>
        <v>#DIV/0!</v>
      </c>
      <c r="M132" s="1" t="e">
        <f t="shared" si="124"/>
        <v>#DIV/0!</v>
      </c>
      <c r="N132" s="1" t="e">
        <f t="shared" si="124"/>
        <v>#DIV/0!</v>
      </c>
      <c r="O132" s="1" t="e">
        <f t="shared" si="124"/>
        <v>#DIV/0!</v>
      </c>
      <c r="P132" s="1" t="e">
        <f t="shared" si="124"/>
        <v>#DIV/0!</v>
      </c>
      <c r="Q132" s="1" t="e">
        <f t="shared" si="124"/>
        <v>#DIV/0!</v>
      </c>
      <c r="R132" s="1" t="e">
        <f t="shared" si="124"/>
        <v>#DIV/0!</v>
      </c>
      <c r="S132" s="1" t="e">
        <f t="shared" si="124"/>
        <v>#DIV/0!</v>
      </c>
    </row>
    <row r="133" spans="4:19" x14ac:dyDescent="0.55000000000000004">
      <c r="D133" s="1" t="s">
        <v>416</v>
      </c>
      <c r="F133" s="1" t="e">
        <f t="shared" ref="F133:S138" si="125">F45/F14</f>
        <v>#DIV/0!</v>
      </c>
      <c r="G133" s="1" t="e">
        <f t="shared" si="125"/>
        <v>#DIV/0!</v>
      </c>
      <c r="H133" s="1" t="e">
        <f t="shared" si="125"/>
        <v>#DIV/0!</v>
      </c>
      <c r="I133" s="1" t="e">
        <f t="shared" si="125"/>
        <v>#DIV/0!</v>
      </c>
      <c r="J133" s="1" t="e">
        <f t="shared" si="125"/>
        <v>#DIV/0!</v>
      </c>
      <c r="K133" s="1" t="e">
        <f t="shared" si="125"/>
        <v>#DIV/0!</v>
      </c>
      <c r="L133" s="1" t="e">
        <f t="shared" si="125"/>
        <v>#DIV/0!</v>
      </c>
      <c r="M133" s="1" t="e">
        <f t="shared" si="125"/>
        <v>#DIV/0!</v>
      </c>
      <c r="N133" s="1" t="e">
        <f t="shared" si="125"/>
        <v>#DIV/0!</v>
      </c>
      <c r="O133" s="1" t="e">
        <f t="shared" si="125"/>
        <v>#DIV/0!</v>
      </c>
      <c r="P133" s="1" t="e">
        <f t="shared" si="125"/>
        <v>#DIV/0!</v>
      </c>
      <c r="Q133" s="1" t="e">
        <f t="shared" si="125"/>
        <v>#DIV/0!</v>
      </c>
      <c r="R133" s="1" t="e">
        <f t="shared" si="125"/>
        <v>#DIV/0!</v>
      </c>
      <c r="S133" s="1" t="e">
        <f t="shared" si="125"/>
        <v>#DIV/0!</v>
      </c>
    </row>
    <row r="134" spans="4:19" x14ac:dyDescent="0.55000000000000004">
      <c r="D134" s="1" t="s">
        <v>417</v>
      </c>
      <c r="F134" s="1" t="e">
        <f t="shared" si="125"/>
        <v>#DIV/0!</v>
      </c>
      <c r="G134" s="1" t="e">
        <f t="shared" si="125"/>
        <v>#DIV/0!</v>
      </c>
      <c r="H134" s="1" t="e">
        <f t="shared" si="125"/>
        <v>#DIV/0!</v>
      </c>
      <c r="I134" s="1" t="e">
        <f t="shared" si="125"/>
        <v>#DIV/0!</v>
      </c>
      <c r="J134" s="1" t="e">
        <f t="shared" si="125"/>
        <v>#DIV/0!</v>
      </c>
      <c r="K134" s="1" t="e">
        <f t="shared" si="125"/>
        <v>#DIV/0!</v>
      </c>
      <c r="L134" s="1" t="e">
        <f t="shared" si="125"/>
        <v>#DIV/0!</v>
      </c>
      <c r="M134" s="1" t="e">
        <f t="shared" si="125"/>
        <v>#DIV/0!</v>
      </c>
      <c r="N134" s="1" t="e">
        <f t="shared" si="125"/>
        <v>#DIV/0!</v>
      </c>
      <c r="O134" s="1" t="e">
        <f t="shared" si="125"/>
        <v>#DIV/0!</v>
      </c>
      <c r="P134" s="1" t="e">
        <f t="shared" si="125"/>
        <v>#DIV/0!</v>
      </c>
      <c r="Q134" s="1" t="e">
        <f t="shared" si="125"/>
        <v>#DIV/0!</v>
      </c>
      <c r="R134" s="1" t="e">
        <f t="shared" si="125"/>
        <v>#DIV/0!</v>
      </c>
      <c r="S134" s="1" t="e">
        <f t="shared" si="125"/>
        <v>#DIV/0!</v>
      </c>
    </row>
    <row r="135" spans="4:19" x14ac:dyDescent="0.55000000000000004">
      <c r="D135" s="1" t="s">
        <v>223</v>
      </c>
      <c r="F135" s="1" t="e">
        <f t="shared" si="125"/>
        <v>#DIV/0!</v>
      </c>
      <c r="G135" s="1" t="e">
        <f t="shared" si="125"/>
        <v>#DIV/0!</v>
      </c>
      <c r="H135" s="1" t="e">
        <f t="shared" si="125"/>
        <v>#DIV/0!</v>
      </c>
      <c r="I135" s="1" t="e">
        <f t="shared" si="125"/>
        <v>#DIV/0!</v>
      </c>
      <c r="J135" s="1" t="e">
        <f t="shared" si="125"/>
        <v>#DIV/0!</v>
      </c>
      <c r="K135" s="1" t="e">
        <f t="shared" si="125"/>
        <v>#DIV/0!</v>
      </c>
      <c r="L135" s="1" t="e">
        <f t="shared" si="125"/>
        <v>#DIV/0!</v>
      </c>
      <c r="M135" s="1" t="e">
        <f t="shared" si="125"/>
        <v>#DIV/0!</v>
      </c>
      <c r="N135" s="1" t="e">
        <f t="shared" si="125"/>
        <v>#DIV/0!</v>
      </c>
      <c r="O135" s="1" t="e">
        <f t="shared" si="125"/>
        <v>#DIV/0!</v>
      </c>
      <c r="P135" s="1" t="e">
        <f t="shared" si="125"/>
        <v>#DIV/0!</v>
      </c>
      <c r="Q135" s="1" t="e">
        <f t="shared" si="125"/>
        <v>#DIV/0!</v>
      </c>
      <c r="R135" s="1" t="e">
        <f t="shared" si="125"/>
        <v>#DIV/0!</v>
      </c>
      <c r="S135" s="1" t="e">
        <f t="shared" si="125"/>
        <v>#DIV/0!</v>
      </c>
    </row>
    <row r="136" spans="4:19" x14ac:dyDescent="0.55000000000000004">
      <c r="D136" s="1" t="s">
        <v>224</v>
      </c>
      <c r="F136" s="1" t="e">
        <f t="shared" si="125"/>
        <v>#DIV/0!</v>
      </c>
      <c r="G136" s="1" t="e">
        <f t="shared" si="125"/>
        <v>#DIV/0!</v>
      </c>
      <c r="H136" s="1" t="e">
        <f t="shared" si="125"/>
        <v>#DIV/0!</v>
      </c>
      <c r="I136" s="1" t="e">
        <f t="shared" si="125"/>
        <v>#DIV/0!</v>
      </c>
      <c r="J136" s="1" t="e">
        <f t="shared" si="125"/>
        <v>#DIV/0!</v>
      </c>
      <c r="K136" s="1" t="e">
        <f t="shared" si="125"/>
        <v>#DIV/0!</v>
      </c>
      <c r="L136" s="1" t="e">
        <f t="shared" si="125"/>
        <v>#DIV/0!</v>
      </c>
      <c r="M136" s="1" t="e">
        <f t="shared" si="125"/>
        <v>#DIV/0!</v>
      </c>
      <c r="N136" s="1" t="e">
        <f t="shared" si="125"/>
        <v>#DIV/0!</v>
      </c>
      <c r="O136" s="1" t="e">
        <f t="shared" si="125"/>
        <v>#DIV/0!</v>
      </c>
      <c r="P136" s="1" t="e">
        <f t="shared" si="125"/>
        <v>#DIV/0!</v>
      </c>
      <c r="Q136" s="1" t="e">
        <f t="shared" si="125"/>
        <v>#DIV/0!</v>
      </c>
      <c r="R136" s="1" t="e">
        <f t="shared" si="125"/>
        <v>#DIV/0!</v>
      </c>
      <c r="S136" s="1" t="e">
        <f t="shared" si="125"/>
        <v>#DIV/0!</v>
      </c>
    </row>
    <row r="137" spans="4:19" x14ac:dyDescent="0.55000000000000004">
      <c r="D137" s="1" t="s">
        <v>225</v>
      </c>
      <c r="F137" s="1" t="e">
        <f t="shared" si="125"/>
        <v>#DIV/0!</v>
      </c>
      <c r="G137" s="1" t="e">
        <f t="shared" si="125"/>
        <v>#DIV/0!</v>
      </c>
      <c r="H137" s="1" t="e">
        <f t="shared" si="125"/>
        <v>#DIV/0!</v>
      </c>
      <c r="I137" s="1" t="e">
        <f t="shared" si="125"/>
        <v>#DIV/0!</v>
      </c>
      <c r="J137" s="1" t="e">
        <f t="shared" si="125"/>
        <v>#DIV/0!</v>
      </c>
      <c r="K137" s="1" t="e">
        <f t="shared" si="125"/>
        <v>#DIV/0!</v>
      </c>
      <c r="L137" s="1" t="e">
        <f t="shared" si="125"/>
        <v>#DIV/0!</v>
      </c>
      <c r="M137" s="1" t="e">
        <f t="shared" si="125"/>
        <v>#DIV/0!</v>
      </c>
      <c r="N137" s="1" t="e">
        <f t="shared" si="125"/>
        <v>#DIV/0!</v>
      </c>
      <c r="O137" s="1" t="e">
        <f t="shared" si="125"/>
        <v>#DIV/0!</v>
      </c>
      <c r="P137" s="1" t="e">
        <f t="shared" si="125"/>
        <v>#DIV/0!</v>
      </c>
      <c r="Q137" s="1" t="e">
        <f t="shared" si="125"/>
        <v>#DIV/0!</v>
      </c>
      <c r="R137" s="1" t="e">
        <f t="shared" si="125"/>
        <v>#DIV/0!</v>
      </c>
      <c r="S137" s="1" t="e">
        <f t="shared" si="125"/>
        <v>#DIV/0!</v>
      </c>
    </row>
    <row r="138" spans="4:19" x14ac:dyDescent="0.55000000000000004">
      <c r="D138" s="1" t="s">
        <v>226</v>
      </c>
      <c r="F138" s="1" t="e">
        <f t="shared" si="125"/>
        <v>#DIV/0!</v>
      </c>
      <c r="G138" s="1" t="e">
        <f t="shared" si="125"/>
        <v>#DIV/0!</v>
      </c>
      <c r="H138" s="1" t="e">
        <f t="shared" si="125"/>
        <v>#DIV/0!</v>
      </c>
      <c r="I138" s="1" t="e">
        <f t="shared" si="125"/>
        <v>#DIV/0!</v>
      </c>
      <c r="J138" s="1" t="e">
        <f t="shared" si="125"/>
        <v>#DIV/0!</v>
      </c>
      <c r="K138" s="1" t="e">
        <f t="shared" si="125"/>
        <v>#DIV/0!</v>
      </c>
      <c r="L138" s="1" t="e">
        <f t="shared" si="125"/>
        <v>#DIV/0!</v>
      </c>
      <c r="M138" s="1" t="e">
        <f t="shared" si="125"/>
        <v>#DIV/0!</v>
      </c>
      <c r="N138" s="1" t="e">
        <f t="shared" si="125"/>
        <v>#DIV/0!</v>
      </c>
      <c r="O138" s="1" t="e">
        <f t="shared" si="125"/>
        <v>#DIV/0!</v>
      </c>
      <c r="P138" s="1" t="e">
        <f t="shared" si="125"/>
        <v>#DIV/0!</v>
      </c>
      <c r="Q138" s="1" t="e">
        <f t="shared" si="125"/>
        <v>#DIV/0!</v>
      </c>
      <c r="R138" s="1" t="e">
        <f t="shared" si="125"/>
        <v>#DIV/0!</v>
      </c>
      <c r="S138" s="1" t="e">
        <f t="shared" si="12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126">G54/G23</f>
        <v>#DIV/0!</v>
      </c>
      <c r="H141" s="1" t="e">
        <f t="shared" si="126"/>
        <v>#DIV/0!</v>
      </c>
      <c r="I141" s="1" t="e">
        <f t="shared" si="126"/>
        <v>#DIV/0!</v>
      </c>
      <c r="J141" s="1" t="e">
        <f t="shared" si="126"/>
        <v>#DIV/0!</v>
      </c>
      <c r="K141" s="1" t="e">
        <f t="shared" si="126"/>
        <v>#DIV/0!</v>
      </c>
      <c r="L141" s="1" t="e">
        <f t="shared" si="126"/>
        <v>#DIV/0!</v>
      </c>
      <c r="M141" s="1" t="e">
        <f t="shared" si="126"/>
        <v>#DIV/0!</v>
      </c>
      <c r="N141" s="1" t="e">
        <f t="shared" si="126"/>
        <v>#DIV/0!</v>
      </c>
      <c r="O141" s="1" t="e">
        <f t="shared" si="126"/>
        <v>#DIV/0!</v>
      </c>
      <c r="P141" s="1" t="e">
        <f t="shared" si="126"/>
        <v>#DIV/0!</v>
      </c>
      <c r="Q141" s="1" t="e">
        <f t="shared" si="126"/>
        <v>#DIV/0!</v>
      </c>
      <c r="R141" s="1" t="e">
        <f t="shared" si="126"/>
        <v>#DIV/0!</v>
      </c>
      <c r="S141" s="1" t="e">
        <f t="shared" si="126"/>
        <v>#DIV/0!</v>
      </c>
    </row>
    <row r="142" spans="4:19" x14ac:dyDescent="0.55000000000000004">
      <c r="D142" s="1" t="s">
        <v>416</v>
      </c>
      <c r="F142" s="1" t="e">
        <f t="shared" ref="F142:S147" si="127">F55/F24</f>
        <v>#DIV/0!</v>
      </c>
      <c r="G142" s="1" t="e">
        <f t="shared" si="127"/>
        <v>#DIV/0!</v>
      </c>
      <c r="H142" s="1" t="e">
        <f t="shared" si="127"/>
        <v>#DIV/0!</v>
      </c>
      <c r="I142" s="1" t="e">
        <f t="shared" si="127"/>
        <v>#DIV/0!</v>
      </c>
      <c r="J142" s="1" t="e">
        <f t="shared" si="127"/>
        <v>#DIV/0!</v>
      </c>
      <c r="K142" s="1" t="e">
        <f t="shared" si="127"/>
        <v>#DIV/0!</v>
      </c>
      <c r="L142" s="1" t="e">
        <f t="shared" si="127"/>
        <v>#DIV/0!</v>
      </c>
      <c r="M142" s="1" t="e">
        <f t="shared" si="127"/>
        <v>#DIV/0!</v>
      </c>
      <c r="N142" s="1" t="e">
        <f t="shared" si="127"/>
        <v>#DIV/0!</v>
      </c>
      <c r="O142" s="1" t="e">
        <f t="shared" si="127"/>
        <v>#DIV/0!</v>
      </c>
      <c r="P142" s="1" t="e">
        <f t="shared" si="127"/>
        <v>#DIV/0!</v>
      </c>
      <c r="Q142" s="1" t="e">
        <f t="shared" si="127"/>
        <v>#DIV/0!</v>
      </c>
      <c r="R142" s="1" t="e">
        <f t="shared" si="127"/>
        <v>#DIV/0!</v>
      </c>
      <c r="S142" s="1" t="e">
        <f t="shared" si="127"/>
        <v>#DIV/0!</v>
      </c>
    </row>
    <row r="143" spans="4:19" x14ac:dyDescent="0.55000000000000004">
      <c r="D143" s="1" t="s">
        <v>417</v>
      </c>
      <c r="F143" s="1" t="e">
        <f t="shared" si="127"/>
        <v>#DIV/0!</v>
      </c>
      <c r="G143" s="1" t="e">
        <f t="shared" si="127"/>
        <v>#DIV/0!</v>
      </c>
      <c r="H143" s="1" t="e">
        <f t="shared" si="127"/>
        <v>#DIV/0!</v>
      </c>
      <c r="I143" s="1" t="e">
        <f t="shared" si="127"/>
        <v>#DIV/0!</v>
      </c>
      <c r="J143" s="1" t="e">
        <f t="shared" si="127"/>
        <v>#DIV/0!</v>
      </c>
      <c r="K143" s="1" t="e">
        <f t="shared" si="127"/>
        <v>#DIV/0!</v>
      </c>
      <c r="L143" s="1" t="e">
        <f t="shared" si="127"/>
        <v>#DIV/0!</v>
      </c>
      <c r="M143" s="1" t="e">
        <f t="shared" si="127"/>
        <v>#DIV/0!</v>
      </c>
      <c r="N143" s="1" t="e">
        <f t="shared" si="127"/>
        <v>#DIV/0!</v>
      </c>
      <c r="O143" s="1" t="e">
        <f t="shared" si="127"/>
        <v>#DIV/0!</v>
      </c>
      <c r="P143" s="1" t="e">
        <f t="shared" si="127"/>
        <v>#DIV/0!</v>
      </c>
      <c r="Q143" s="1" t="e">
        <f t="shared" si="127"/>
        <v>#DIV/0!</v>
      </c>
      <c r="R143" s="1" t="e">
        <f t="shared" si="127"/>
        <v>#DIV/0!</v>
      </c>
      <c r="S143" s="1" t="e">
        <f t="shared" si="127"/>
        <v>#DIV/0!</v>
      </c>
    </row>
    <row r="144" spans="4:19" x14ac:dyDescent="0.55000000000000004">
      <c r="D144" s="1" t="s">
        <v>223</v>
      </c>
      <c r="F144" s="1" t="e">
        <f t="shared" si="127"/>
        <v>#DIV/0!</v>
      </c>
      <c r="G144" s="1" t="e">
        <f t="shared" si="127"/>
        <v>#DIV/0!</v>
      </c>
      <c r="H144" s="1" t="e">
        <f t="shared" si="127"/>
        <v>#DIV/0!</v>
      </c>
      <c r="I144" s="1" t="e">
        <f t="shared" si="127"/>
        <v>#DIV/0!</v>
      </c>
      <c r="J144" s="1" t="e">
        <f t="shared" si="127"/>
        <v>#DIV/0!</v>
      </c>
      <c r="K144" s="1" t="e">
        <f t="shared" si="127"/>
        <v>#DIV/0!</v>
      </c>
      <c r="L144" s="1" t="e">
        <f t="shared" si="127"/>
        <v>#DIV/0!</v>
      </c>
      <c r="M144" s="1" t="e">
        <f t="shared" si="127"/>
        <v>#DIV/0!</v>
      </c>
      <c r="N144" s="1" t="e">
        <f t="shared" si="127"/>
        <v>#DIV/0!</v>
      </c>
      <c r="O144" s="1" t="e">
        <f t="shared" si="127"/>
        <v>#DIV/0!</v>
      </c>
      <c r="P144" s="1" t="e">
        <f t="shared" si="127"/>
        <v>#DIV/0!</v>
      </c>
      <c r="Q144" s="1" t="e">
        <f t="shared" si="127"/>
        <v>#DIV/0!</v>
      </c>
      <c r="R144" s="1" t="e">
        <f t="shared" si="127"/>
        <v>#DIV/0!</v>
      </c>
      <c r="S144" s="1" t="e">
        <f t="shared" si="127"/>
        <v>#DIV/0!</v>
      </c>
    </row>
    <row r="145" spans="4:19" x14ac:dyDescent="0.55000000000000004">
      <c r="D145" s="1" t="s">
        <v>224</v>
      </c>
      <c r="F145" s="1" t="e">
        <f t="shared" si="127"/>
        <v>#DIV/0!</v>
      </c>
      <c r="G145" s="1" t="e">
        <f t="shared" si="127"/>
        <v>#DIV/0!</v>
      </c>
      <c r="H145" s="1" t="e">
        <f t="shared" si="127"/>
        <v>#DIV/0!</v>
      </c>
      <c r="I145" s="1" t="e">
        <f t="shared" si="127"/>
        <v>#DIV/0!</v>
      </c>
      <c r="J145" s="1" t="e">
        <f t="shared" si="127"/>
        <v>#DIV/0!</v>
      </c>
      <c r="K145" s="1" t="e">
        <f t="shared" si="127"/>
        <v>#DIV/0!</v>
      </c>
      <c r="L145" s="1" t="e">
        <f t="shared" si="127"/>
        <v>#DIV/0!</v>
      </c>
      <c r="M145" s="1" t="e">
        <f t="shared" si="127"/>
        <v>#DIV/0!</v>
      </c>
      <c r="N145" s="1" t="e">
        <f t="shared" si="127"/>
        <v>#DIV/0!</v>
      </c>
      <c r="O145" s="1" t="e">
        <f t="shared" si="127"/>
        <v>#DIV/0!</v>
      </c>
      <c r="P145" s="1" t="e">
        <f t="shared" si="127"/>
        <v>#DIV/0!</v>
      </c>
      <c r="Q145" s="1" t="e">
        <f t="shared" si="127"/>
        <v>#DIV/0!</v>
      </c>
      <c r="R145" s="1" t="e">
        <f t="shared" si="127"/>
        <v>#DIV/0!</v>
      </c>
      <c r="S145" s="1" t="e">
        <f t="shared" si="127"/>
        <v>#DIV/0!</v>
      </c>
    </row>
    <row r="146" spans="4:19" x14ac:dyDescent="0.55000000000000004">
      <c r="D146" s="1" t="s">
        <v>225</v>
      </c>
      <c r="F146" s="1" t="e">
        <f t="shared" si="127"/>
        <v>#DIV/0!</v>
      </c>
      <c r="G146" s="1" t="e">
        <f t="shared" si="127"/>
        <v>#DIV/0!</v>
      </c>
      <c r="H146" s="1" t="e">
        <f t="shared" si="127"/>
        <v>#DIV/0!</v>
      </c>
      <c r="I146" s="1" t="e">
        <f t="shared" si="127"/>
        <v>#DIV/0!</v>
      </c>
      <c r="J146" s="1" t="e">
        <f t="shared" si="127"/>
        <v>#DIV/0!</v>
      </c>
      <c r="K146" s="1" t="e">
        <f t="shared" si="127"/>
        <v>#DIV/0!</v>
      </c>
      <c r="L146" s="1" t="e">
        <f t="shared" si="127"/>
        <v>#DIV/0!</v>
      </c>
      <c r="M146" s="1" t="e">
        <f t="shared" si="127"/>
        <v>#DIV/0!</v>
      </c>
      <c r="N146" s="1" t="e">
        <f t="shared" si="127"/>
        <v>#DIV/0!</v>
      </c>
      <c r="O146" s="1" t="e">
        <f t="shared" si="127"/>
        <v>#DIV/0!</v>
      </c>
      <c r="P146" s="1" t="e">
        <f t="shared" si="127"/>
        <v>#DIV/0!</v>
      </c>
      <c r="Q146" s="1" t="e">
        <f t="shared" si="127"/>
        <v>#DIV/0!</v>
      </c>
      <c r="R146" s="1" t="e">
        <f t="shared" si="127"/>
        <v>#DIV/0!</v>
      </c>
      <c r="S146" s="1" t="e">
        <f t="shared" si="127"/>
        <v>#DIV/0!</v>
      </c>
    </row>
    <row r="147" spans="4:19" x14ac:dyDescent="0.55000000000000004">
      <c r="D147" s="1" t="s">
        <v>226</v>
      </c>
      <c r="F147" s="1" t="e">
        <f t="shared" si="127"/>
        <v>#DIV/0!</v>
      </c>
      <c r="G147" s="1" t="e">
        <f t="shared" si="127"/>
        <v>#DIV/0!</v>
      </c>
      <c r="H147" s="1" t="e">
        <f t="shared" si="127"/>
        <v>#DIV/0!</v>
      </c>
      <c r="I147" s="1" t="e">
        <f t="shared" si="127"/>
        <v>#DIV/0!</v>
      </c>
      <c r="J147" s="1" t="e">
        <f t="shared" si="127"/>
        <v>#DIV/0!</v>
      </c>
      <c r="K147" s="1" t="e">
        <f t="shared" si="127"/>
        <v>#DIV/0!</v>
      </c>
      <c r="L147" s="1" t="e">
        <f t="shared" si="127"/>
        <v>#DIV/0!</v>
      </c>
      <c r="M147" s="1" t="e">
        <f t="shared" si="127"/>
        <v>#DIV/0!</v>
      </c>
      <c r="N147" s="1" t="e">
        <f t="shared" si="127"/>
        <v>#DIV/0!</v>
      </c>
      <c r="O147" s="1" t="e">
        <f t="shared" si="127"/>
        <v>#DIV/0!</v>
      </c>
      <c r="P147" s="1" t="e">
        <f t="shared" si="127"/>
        <v>#DIV/0!</v>
      </c>
      <c r="Q147" s="1" t="e">
        <f t="shared" si="127"/>
        <v>#DIV/0!</v>
      </c>
      <c r="R147" s="1" t="e">
        <f t="shared" si="127"/>
        <v>#DIV/0!</v>
      </c>
      <c r="S147" s="1" t="e">
        <f t="shared" si="12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128">G64/G33</f>
        <v>#DIV/0!</v>
      </c>
      <c r="H150" s="1" t="e">
        <f t="shared" si="128"/>
        <v>#DIV/0!</v>
      </c>
      <c r="I150" s="1" t="e">
        <f t="shared" si="128"/>
        <v>#DIV/0!</v>
      </c>
      <c r="J150" s="1" t="e">
        <f t="shared" si="128"/>
        <v>#DIV/0!</v>
      </c>
      <c r="K150" s="1" t="e">
        <f t="shared" si="128"/>
        <v>#DIV/0!</v>
      </c>
      <c r="L150" s="1" t="e">
        <f t="shared" si="128"/>
        <v>#DIV/0!</v>
      </c>
      <c r="M150" s="1" t="e">
        <f t="shared" si="128"/>
        <v>#DIV/0!</v>
      </c>
      <c r="N150" s="1" t="e">
        <f t="shared" si="128"/>
        <v>#DIV/0!</v>
      </c>
      <c r="O150" s="1" t="e">
        <f t="shared" si="128"/>
        <v>#DIV/0!</v>
      </c>
      <c r="P150" s="1" t="e">
        <f t="shared" si="128"/>
        <v>#DIV/0!</v>
      </c>
      <c r="Q150" s="1" t="e">
        <f t="shared" si="128"/>
        <v>#DIV/0!</v>
      </c>
      <c r="R150" s="1" t="e">
        <f t="shared" si="128"/>
        <v>#DIV/0!</v>
      </c>
      <c r="S150" s="1" t="e">
        <f t="shared" si="128"/>
        <v>#DIV/0!</v>
      </c>
    </row>
    <row r="151" spans="4:19" x14ac:dyDescent="0.55000000000000004">
      <c r="D151" s="1" t="s">
        <v>416</v>
      </c>
      <c r="F151" s="1" t="e">
        <f t="shared" ref="F151:S156" si="129">F65/F34</f>
        <v>#DIV/0!</v>
      </c>
      <c r="G151" s="1" t="e">
        <f t="shared" si="129"/>
        <v>#DIV/0!</v>
      </c>
      <c r="H151" s="1" t="e">
        <f t="shared" si="129"/>
        <v>#DIV/0!</v>
      </c>
      <c r="I151" s="1" t="e">
        <f t="shared" si="129"/>
        <v>#DIV/0!</v>
      </c>
      <c r="J151" s="1" t="e">
        <f t="shared" si="129"/>
        <v>#DIV/0!</v>
      </c>
      <c r="K151" s="1" t="e">
        <f t="shared" si="129"/>
        <v>#DIV/0!</v>
      </c>
      <c r="L151" s="1" t="e">
        <f t="shared" si="129"/>
        <v>#DIV/0!</v>
      </c>
      <c r="M151" s="1" t="e">
        <f t="shared" si="129"/>
        <v>#DIV/0!</v>
      </c>
      <c r="N151" s="1" t="e">
        <f t="shared" si="129"/>
        <v>#DIV/0!</v>
      </c>
      <c r="O151" s="1" t="e">
        <f t="shared" si="129"/>
        <v>#DIV/0!</v>
      </c>
      <c r="P151" s="1" t="e">
        <f t="shared" si="129"/>
        <v>#DIV/0!</v>
      </c>
      <c r="Q151" s="1" t="e">
        <f t="shared" si="129"/>
        <v>#DIV/0!</v>
      </c>
      <c r="R151" s="1" t="e">
        <f t="shared" si="129"/>
        <v>#DIV/0!</v>
      </c>
      <c r="S151" s="1" t="e">
        <f t="shared" si="129"/>
        <v>#DIV/0!</v>
      </c>
    </row>
    <row r="152" spans="4:19" x14ac:dyDescent="0.55000000000000004">
      <c r="D152" s="1" t="s">
        <v>417</v>
      </c>
      <c r="F152" s="1" t="e">
        <f t="shared" si="129"/>
        <v>#DIV/0!</v>
      </c>
      <c r="G152" s="1" t="e">
        <f t="shared" si="129"/>
        <v>#DIV/0!</v>
      </c>
      <c r="H152" s="1" t="e">
        <f t="shared" si="129"/>
        <v>#DIV/0!</v>
      </c>
      <c r="I152" s="1" t="e">
        <f t="shared" si="129"/>
        <v>#DIV/0!</v>
      </c>
      <c r="J152" s="1" t="e">
        <f t="shared" si="129"/>
        <v>#DIV/0!</v>
      </c>
      <c r="K152" s="1" t="e">
        <f t="shared" si="129"/>
        <v>#DIV/0!</v>
      </c>
      <c r="L152" s="1" t="e">
        <f t="shared" si="129"/>
        <v>#DIV/0!</v>
      </c>
      <c r="M152" s="1" t="e">
        <f t="shared" si="129"/>
        <v>#DIV/0!</v>
      </c>
      <c r="N152" s="1" t="e">
        <f t="shared" si="129"/>
        <v>#DIV/0!</v>
      </c>
      <c r="O152" s="1" t="e">
        <f t="shared" si="129"/>
        <v>#DIV/0!</v>
      </c>
      <c r="P152" s="1" t="e">
        <f t="shared" si="129"/>
        <v>#DIV/0!</v>
      </c>
      <c r="Q152" s="1" t="e">
        <f t="shared" si="129"/>
        <v>#DIV/0!</v>
      </c>
      <c r="R152" s="1" t="e">
        <f t="shared" si="129"/>
        <v>#DIV/0!</v>
      </c>
      <c r="S152" s="1" t="e">
        <f t="shared" si="129"/>
        <v>#DIV/0!</v>
      </c>
    </row>
    <row r="153" spans="4:19" x14ac:dyDescent="0.55000000000000004">
      <c r="D153" s="1" t="s">
        <v>223</v>
      </c>
      <c r="F153" s="1" t="e">
        <f t="shared" si="129"/>
        <v>#DIV/0!</v>
      </c>
      <c r="G153" s="1" t="e">
        <f t="shared" si="129"/>
        <v>#DIV/0!</v>
      </c>
      <c r="H153" s="1" t="e">
        <f t="shared" si="129"/>
        <v>#DIV/0!</v>
      </c>
      <c r="I153" s="1" t="e">
        <f t="shared" si="129"/>
        <v>#DIV/0!</v>
      </c>
      <c r="J153" s="1" t="e">
        <f t="shared" si="129"/>
        <v>#DIV/0!</v>
      </c>
      <c r="K153" s="1" t="e">
        <f t="shared" si="129"/>
        <v>#DIV/0!</v>
      </c>
      <c r="L153" s="1" t="e">
        <f t="shared" si="129"/>
        <v>#DIV/0!</v>
      </c>
      <c r="M153" s="1" t="e">
        <f t="shared" si="129"/>
        <v>#DIV/0!</v>
      </c>
      <c r="N153" s="1" t="e">
        <f t="shared" si="129"/>
        <v>#DIV/0!</v>
      </c>
      <c r="O153" s="1" t="e">
        <f t="shared" si="129"/>
        <v>#DIV/0!</v>
      </c>
      <c r="P153" s="1" t="e">
        <f t="shared" si="129"/>
        <v>#DIV/0!</v>
      </c>
      <c r="Q153" s="1" t="e">
        <f t="shared" si="129"/>
        <v>#DIV/0!</v>
      </c>
      <c r="R153" s="1" t="e">
        <f t="shared" si="129"/>
        <v>#DIV/0!</v>
      </c>
      <c r="S153" s="1" t="e">
        <f t="shared" si="129"/>
        <v>#DIV/0!</v>
      </c>
    </row>
    <row r="154" spans="4:19" x14ac:dyDescent="0.55000000000000004">
      <c r="D154" s="1" t="s">
        <v>224</v>
      </c>
      <c r="F154" s="1" t="e">
        <f t="shared" si="129"/>
        <v>#DIV/0!</v>
      </c>
      <c r="G154" s="1" t="e">
        <f t="shared" si="129"/>
        <v>#DIV/0!</v>
      </c>
      <c r="H154" s="1" t="e">
        <f t="shared" si="129"/>
        <v>#DIV/0!</v>
      </c>
      <c r="I154" s="1" t="e">
        <f t="shared" si="129"/>
        <v>#DIV/0!</v>
      </c>
      <c r="J154" s="1" t="e">
        <f t="shared" si="129"/>
        <v>#DIV/0!</v>
      </c>
      <c r="K154" s="1" t="e">
        <f t="shared" si="129"/>
        <v>#DIV/0!</v>
      </c>
      <c r="L154" s="1" t="e">
        <f t="shared" si="129"/>
        <v>#DIV/0!</v>
      </c>
      <c r="M154" s="1" t="e">
        <f t="shared" si="129"/>
        <v>#DIV/0!</v>
      </c>
      <c r="N154" s="1" t="e">
        <f t="shared" si="129"/>
        <v>#DIV/0!</v>
      </c>
      <c r="O154" s="1" t="e">
        <f t="shared" si="129"/>
        <v>#DIV/0!</v>
      </c>
      <c r="P154" s="1" t="e">
        <f t="shared" si="129"/>
        <v>#DIV/0!</v>
      </c>
      <c r="Q154" s="1" t="e">
        <f t="shared" si="129"/>
        <v>#DIV/0!</v>
      </c>
      <c r="R154" s="1" t="e">
        <f t="shared" si="129"/>
        <v>#DIV/0!</v>
      </c>
      <c r="S154" s="1" t="e">
        <f t="shared" si="129"/>
        <v>#DIV/0!</v>
      </c>
    </row>
    <row r="155" spans="4:19" x14ac:dyDescent="0.55000000000000004">
      <c r="D155" s="1" t="s">
        <v>225</v>
      </c>
      <c r="F155" s="1" t="e">
        <f t="shared" si="129"/>
        <v>#DIV/0!</v>
      </c>
      <c r="G155" s="1" t="e">
        <f t="shared" si="129"/>
        <v>#DIV/0!</v>
      </c>
      <c r="H155" s="1" t="e">
        <f t="shared" si="129"/>
        <v>#DIV/0!</v>
      </c>
      <c r="I155" s="1" t="e">
        <f t="shared" si="129"/>
        <v>#DIV/0!</v>
      </c>
      <c r="J155" s="1" t="e">
        <f t="shared" si="129"/>
        <v>#DIV/0!</v>
      </c>
      <c r="K155" s="1" t="e">
        <f t="shared" si="129"/>
        <v>#DIV/0!</v>
      </c>
      <c r="L155" s="1" t="e">
        <f t="shared" si="129"/>
        <v>#DIV/0!</v>
      </c>
      <c r="M155" s="1" t="e">
        <f t="shared" si="129"/>
        <v>#DIV/0!</v>
      </c>
      <c r="N155" s="1" t="e">
        <f t="shared" si="129"/>
        <v>#DIV/0!</v>
      </c>
      <c r="O155" s="1" t="e">
        <f t="shared" si="129"/>
        <v>#DIV/0!</v>
      </c>
      <c r="P155" s="1" t="e">
        <f t="shared" si="129"/>
        <v>#DIV/0!</v>
      </c>
      <c r="Q155" s="1" t="e">
        <f t="shared" si="129"/>
        <v>#DIV/0!</v>
      </c>
      <c r="R155" s="1" t="e">
        <f t="shared" si="129"/>
        <v>#DIV/0!</v>
      </c>
      <c r="S155" s="1" t="e">
        <f t="shared" si="129"/>
        <v>#DIV/0!</v>
      </c>
    </row>
    <row r="156" spans="4:19" x14ac:dyDescent="0.55000000000000004">
      <c r="D156" s="1" t="s">
        <v>226</v>
      </c>
      <c r="F156" s="1" t="e">
        <f t="shared" si="129"/>
        <v>#DIV/0!</v>
      </c>
      <c r="G156" s="1" t="e">
        <f t="shared" si="129"/>
        <v>#DIV/0!</v>
      </c>
      <c r="H156" s="1" t="e">
        <f t="shared" si="129"/>
        <v>#DIV/0!</v>
      </c>
      <c r="I156" s="1" t="e">
        <f t="shared" si="129"/>
        <v>#DIV/0!</v>
      </c>
      <c r="J156" s="1" t="e">
        <f t="shared" si="129"/>
        <v>#DIV/0!</v>
      </c>
      <c r="K156" s="1" t="e">
        <f t="shared" si="129"/>
        <v>#DIV/0!</v>
      </c>
      <c r="L156" s="1" t="e">
        <f t="shared" si="129"/>
        <v>#DIV/0!</v>
      </c>
      <c r="M156" s="1" t="e">
        <f t="shared" si="129"/>
        <v>#DIV/0!</v>
      </c>
      <c r="N156" s="1" t="e">
        <f t="shared" si="129"/>
        <v>#DIV/0!</v>
      </c>
      <c r="O156" s="1" t="e">
        <f t="shared" si="129"/>
        <v>#DIV/0!</v>
      </c>
      <c r="P156" s="1" t="e">
        <f t="shared" si="129"/>
        <v>#DIV/0!</v>
      </c>
      <c r="Q156" s="1" t="e">
        <f t="shared" si="129"/>
        <v>#DIV/0!</v>
      </c>
      <c r="R156" s="1" t="e">
        <f t="shared" si="129"/>
        <v>#DIV/0!</v>
      </c>
      <c r="S156" s="1" t="e">
        <f t="shared" si="12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30">INDIRECT($A$4&amp;"!"&amp;G158)+OFFSET(INDIRECT($A$4&amp;"!"&amp;G158),0,14)+OFFSET(INDIRECT($A$4&amp;"!"&amp;G158),0,28)</f>
        <v>0</v>
      </c>
      <c r="H159" s="180">
        <f t="shared" ca="1" si="130"/>
        <v>0</v>
      </c>
      <c r="I159" s="180">
        <f t="shared" ca="1" si="130"/>
        <v>0</v>
      </c>
      <c r="J159" s="180">
        <f t="shared" ca="1" si="130"/>
        <v>0</v>
      </c>
      <c r="K159" s="180">
        <f t="shared" ca="1" si="130"/>
        <v>0</v>
      </c>
      <c r="L159" s="180">
        <f t="shared" ca="1" si="130"/>
        <v>0</v>
      </c>
      <c r="M159" s="180">
        <f t="shared" ca="1" si="130"/>
        <v>0</v>
      </c>
      <c r="N159" s="180">
        <f t="shared" ca="1" si="130"/>
        <v>0</v>
      </c>
      <c r="O159" s="180">
        <f t="shared" ca="1" si="130"/>
        <v>0</v>
      </c>
      <c r="P159" s="180">
        <f t="shared" ca="1" si="130"/>
        <v>0</v>
      </c>
      <c r="Q159" s="180"/>
      <c r="R159" s="180">
        <f t="shared" ca="1" si="130"/>
        <v>0</v>
      </c>
      <c r="S159" s="180">
        <f t="shared" ca="1" si="130"/>
        <v>0</v>
      </c>
    </row>
    <row r="160" spans="4:19" x14ac:dyDescent="0.55000000000000004">
      <c r="D160" s="1" t="s">
        <v>424</v>
      </c>
      <c r="F160" s="177" t="e">
        <f t="shared" ref="F160:L160" ca="1" si="131">2*(F20+F30+F40)/(F20+F30+F40+F159)-1</f>
        <v>#DIV/0!</v>
      </c>
      <c r="G160" s="177" t="e">
        <f t="shared" ca="1" si="131"/>
        <v>#DIV/0!</v>
      </c>
      <c r="H160" s="177" t="e">
        <f t="shared" ca="1" si="131"/>
        <v>#DIV/0!</v>
      </c>
      <c r="I160" s="177" t="e">
        <f t="shared" ca="1" si="131"/>
        <v>#DIV/0!</v>
      </c>
      <c r="J160" s="177" t="e">
        <f t="shared" ca="1" si="131"/>
        <v>#DIV/0!</v>
      </c>
      <c r="K160" s="177" t="e">
        <f t="shared" ca="1" si="131"/>
        <v>#DIV/0!</v>
      </c>
      <c r="L160" s="177" t="e">
        <f t="shared" ca="1" si="131"/>
        <v>#DIV/0!</v>
      </c>
      <c r="M160" s="177" t="e">
        <f t="shared" ref="M160" ca="1" si="132">2*(M20+M30+M40)/(M20+M30+M40+M159)-1</f>
        <v>#DIV/0!</v>
      </c>
      <c r="N160" s="177" t="e">
        <f t="shared" ref="N160:P160" ca="1" si="133">2*(N20+N30+N40)/(N20+N30+N40+N159)-1</f>
        <v>#DIV/0!</v>
      </c>
      <c r="O160" s="177" t="e">
        <f t="shared" ca="1" si="133"/>
        <v>#DIV/0!</v>
      </c>
      <c r="P160" s="177" t="e">
        <f t="shared" ca="1" si="133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34">INDIRECT($A$4&amp;"!"&amp;G161)+OFFSET(INDIRECT($A$4&amp;"!"&amp;G161),0,14)+OFFSET(INDIRECT($A$4&amp;"!"&amp;G161),0,28)</f>
        <v>0</v>
      </c>
      <c r="H162" s="180">
        <f t="shared" ref="H162" ca="1" si="135">INDIRECT($A$4&amp;"!"&amp;H161)+OFFSET(INDIRECT($A$4&amp;"!"&amp;H161),0,14)+OFFSET(INDIRECT($A$4&amp;"!"&amp;H161),0,28)</f>
        <v>0</v>
      </c>
      <c r="I162" s="180">
        <f t="shared" ref="I162" ca="1" si="136">INDIRECT($A$4&amp;"!"&amp;I161)+OFFSET(INDIRECT($A$4&amp;"!"&amp;I161),0,14)+OFFSET(INDIRECT($A$4&amp;"!"&amp;I161),0,28)</f>
        <v>0</v>
      </c>
      <c r="J162" s="180">
        <f t="shared" ref="J162" ca="1" si="137">INDIRECT($A$4&amp;"!"&amp;J161)+OFFSET(INDIRECT($A$4&amp;"!"&amp;J161),0,14)+OFFSET(INDIRECT($A$4&amp;"!"&amp;J161),0,28)</f>
        <v>0</v>
      </c>
      <c r="K162" s="180">
        <f t="shared" ref="K162" ca="1" si="138">INDIRECT($A$4&amp;"!"&amp;K161)+OFFSET(INDIRECT($A$4&amp;"!"&amp;K161),0,14)+OFFSET(INDIRECT($A$4&amp;"!"&amp;K161),0,28)</f>
        <v>0</v>
      </c>
      <c r="L162" s="180">
        <f t="shared" ref="L162" ca="1" si="139">INDIRECT($A$4&amp;"!"&amp;L161)+OFFSET(INDIRECT($A$4&amp;"!"&amp;L161),0,14)+OFFSET(INDIRECT($A$4&amp;"!"&amp;L161),0,28)</f>
        <v>0</v>
      </c>
      <c r="M162" s="180">
        <f t="shared" ref="M162" ca="1" si="140">INDIRECT($A$4&amp;"!"&amp;M161)+OFFSET(INDIRECT($A$4&amp;"!"&amp;M161),0,14)+OFFSET(INDIRECT($A$4&amp;"!"&amp;M161),0,28)</f>
        <v>0</v>
      </c>
      <c r="N162" s="180">
        <f t="shared" ref="N162" ca="1" si="141">INDIRECT($A$4&amp;"!"&amp;N161)+OFFSET(INDIRECT($A$4&amp;"!"&amp;N161),0,14)+OFFSET(INDIRECT($A$4&amp;"!"&amp;N161),0,28)</f>
        <v>0</v>
      </c>
      <c r="O162" s="180">
        <f t="shared" ref="O162" ca="1" si="142">INDIRECT($A$4&amp;"!"&amp;O161)+OFFSET(INDIRECT($A$4&amp;"!"&amp;O161),0,14)+OFFSET(INDIRECT($A$4&amp;"!"&amp;O161),0,28)</f>
        <v>0</v>
      </c>
      <c r="P162" s="180">
        <f t="shared" ref="P162" ca="1" si="143">INDIRECT($A$4&amp;"!"&amp;P161)+OFFSET(INDIRECT($A$4&amp;"!"&amp;P161),0,14)+OFFSET(INDIRECT($A$4&amp;"!"&amp;P161),0,28)</f>
        <v>0</v>
      </c>
      <c r="Q162" s="180"/>
      <c r="R162" s="180">
        <f t="shared" ref="R162" ca="1" si="144">INDIRECT($A$4&amp;"!"&amp;R161)+OFFSET(INDIRECT($A$4&amp;"!"&amp;R161),0,14)+OFFSET(INDIRECT($A$4&amp;"!"&amp;R161),0,28)</f>
        <v>0</v>
      </c>
      <c r="S162" s="180">
        <f t="shared" ref="S162" ca="1" si="145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S163" ca="1" si="146">2*(G51+G61+G71)/(G51+G61+G71+G162)-1</f>
        <v>#DIV/0!</v>
      </c>
      <c r="H163" s="177" t="e">
        <f t="shared" ca="1" si="146"/>
        <v>#DIV/0!</v>
      </c>
      <c r="I163" s="177" t="e">
        <f t="shared" ca="1" si="146"/>
        <v>#DIV/0!</v>
      </c>
      <c r="J163" s="177" t="e">
        <f t="shared" ca="1" si="146"/>
        <v>#DIV/0!</v>
      </c>
      <c r="K163" s="177" t="e">
        <f t="shared" ca="1" si="146"/>
        <v>#DIV/0!</v>
      </c>
      <c r="L163" s="177" t="e">
        <f t="shared" ca="1" si="146"/>
        <v>#DIV/0!</v>
      </c>
      <c r="M163" s="177" t="e">
        <f t="shared" ref="M163" ca="1" si="147">2*(M51+M61+M71)/(M51+M61+M71+M162)-1</f>
        <v>#DIV/0!</v>
      </c>
      <c r="N163" s="177" t="e">
        <f t="shared" ref="N163:P163" ca="1" si="148">2*(N51+N61+N71)/(N51+N61+N71+N162)-1</f>
        <v>#DIV/0!</v>
      </c>
      <c r="O163" s="177" t="e">
        <f t="shared" ca="1" si="148"/>
        <v>#DIV/0!</v>
      </c>
      <c r="P163" s="177" t="e">
        <f t="shared" ca="1" si="148"/>
        <v>#DIV/0!</v>
      </c>
      <c r="Q163" s="177"/>
      <c r="R163" s="177" t="e">
        <f t="shared" ca="1" si="146"/>
        <v>#DIV/0!</v>
      </c>
      <c r="S163" s="177" t="e">
        <f t="shared" ca="1" si="146"/>
        <v>#DIV/0!</v>
      </c>
    </row>
  </sheetData>
  <sheetProtection algorithmName="SHA-256" hashValue="zklYv7eQwHHhzodcIhnLaKaSfSH8RU8iikBlGuGQ1ws=" saltValue="RDRIdIpHeuJ546SLeLwzc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171" priority="999" stopIfTrue="1">
      <formula>LEN(TRIM($F$13))=0</formula>
    </cfRule>
  </conditionalFormatting>
  <conditionalFormatting sqref="G13">
    <cfRule type="expression" dxfId="2170" priority="1000" stopIfTrue="1">
      <formula>LEN(TRIM($G$13))=0</formula>
    </cfRule>
  </conditionalFormatting>
  <conditionalFormatting sqref="H13">
    <cfRule type="expression" dxfId="2169" priority="1001" stopIfTrue="1">
      <formula>LEN(TRIM($H$13))=0</formula>
    </cfRule>
  </conditionalFormatting>
  <conditionalFormatting sqref="I13">
    <cfRule type="expression" dxfId="2168" priority="1002" stopIfTrue="1">
      <formula>LEN(TRIM($I$13))=0</formula>
    </cfRule>
  </conditionalFormatting>
  <conditionalFormatting sqref="J13">
    <cfRule type="expression" dxfId="2167" priority="1003" stopIfTrue="1">
      <formula>LEN(TRIM($J$13))=0</formula>
    </cfRule>
  </conditionalFormatting>
  <conditionalFormatting sqref="K13">
    <cfRule type="expression" dxfId="2166" priority="1004" stopIfTrue="1">
      <formula>LEN(TRIM($K$13))=0</formula>
    </cfRule>
  </conditionalFormatting>
  <conditionalFormatting sqref="L13">
    <cfRule type="expression" dxfId="2165" priority="1005" stopIfTrue="1">
      <formula>LEN(TRIM($L$13))=0</formula>
    </cfRule>
  </conditionalFormatting>
  <conditionalFormatting sqref="M13">
    <cfRule type="expression" dxfId="2164" priority="1006" stopIfTrue="1">
      <formula>LEN(TRIM($M$13))=0</formula>
    </cfRule>
  </conditionalFormatting>
  <conditionalFormatting sqref="N13">
    <cfRule type="expression" dxfId="2163" priority="1007" stopIfTrue="1">
      <formula>LEN(TRIM($N$13))=0</formula>
    </cfRule>
  </conditionalFormatting>
  <conditionalFormatting sqref="O13">
    <cfRule type="expression" dxfId="2162" priority="1008" stopIfTrue="1">
      <formula>LEN(TRIM($O$13))=0</formula>
    </cfRule>
  </conditionalFormatting>
  <conditionalFormatting sqref="P13">
    <cfRule type="expression" dxfId="2161" priority="1009" stopIfTrue="1">
      <formula>LEN(TRIM($P$13))=0</formula>
    </cfRule>
  </conditionalFormatting>
  <conditionalFormatting sqref="F14">
    <cfRule type="expression" dxfId="2160" priority="1010" stopIfTrue="1">
      <formula>LEN(TRIM($F$14))=0</formula>
    </cfRule>
  </conditionalFormatting>
  <conditionalFormatting sqref="G14">
    <cfRule type="expression" dxfId="2159" priority="1011" stopIfTrue="1">
      <formula>LEN(TRIM($G$14))=0</formula>
    </cfRule>
  </conditionalFormatting>
  <conditionalFormatting sqref="H14">
    <cfRule type="expression" dxfId="2158" priority="1012" stopIfTrue="1">
      <formula>LEN(TRIM($H$14))=0</formula>
    </cfRule>
  </conditionalFormatting>
  <conditionalFormatting sqref="I14">
    <cfRule type="expression" dxfId="2157" priority="1013" stopIfTrue="1">
      <formula>LEN(TRIM($I$14))=0</formula>
    </cfRule>
  </conditionalFormatting>
  <conditionalFormatting sqref="J14">
    <cfRule type="expression" dxfId="2156" priority="1014" stopIfTrue="1">
      <formula>LEN(TRIM($J$14))=0</formula>
    </cfRule>
  </conditionalFormatting>
  <conditionalFormatting sqref="K14">
    <cfRule type="expression" dxfId="2155" priority="1015" stopIfTrue="1">
      <formula>LEN(TRIM($K$14))=0</formula>
    </cfRule>
  </conditionalFormatting>
  <conditionalFormatting sqref="L14">
    <cfRule type="expression" dxfId="2154" priority="1016" stopIfTrue="1">
      <formula>LEN(TRIM($L$14))=0</formula>
    </cfRule>
  </conditionalFormatting>
  <conditionalFormatting sqref="M14">
    <cfRule type="expression" dxfId="2153" priority="1017" stopIfTrue="1">
      <formula>LEN(TRIM($M$14))=0</formula>
    </cfRule>
  </conditionalFormatting>
  <conditionalFormatting sqref="N14">
    <cfRule type="expression" dxfId="2152" priority="1018" stopIfTrue="1">
      <formula>LEN(TRIM($N$14))=0</formula>
    </cfRule>
  </conditionalFormatting>
  <conditionalFormatting sqref="O14">
    <cfRule type="expression" dxfId="2151" priority="1019" stopIfTrue="1">
      <formula>LEN(TRIM($O$14))=0</formula>
    </cfRule>
  </conditionalFormatting>
  <conditionalFormatting sqref="P14">
    <cfRule type="expression" dxfId="2150" priority="1020" stopIfTrue="1">
      <formula>LEN(TRIM($P$14))=0</formula>
    </cfRule>
  </conditionalFormatting>
  <conditionalFormatting sqref="F15">
    <cfRule type="expression" dxfId="2149" priority="1021" stopIfTrue="1">
      <formula>LEN(TRIM($F$15))=0</formula>
    </cfRule>
  </conditionalFormatting>
  <conditionalFormatting sqref="G15">
    <cfRule type="expression" dxfId="2148" priority="1022" stopIfTrue="1">
      <formula>LEN(TRIM($G$15))=0</formula>
    </cfRule>
  </conditionalFormatting>
  <conditionalFormatting sqref="H15">
    <cfRule type="expression" dxfId="2147" priority="1023" stopIfTrue="1">
      <formula>LEN(TRIM($H$15))=0</formula>
    </cfRule>
  </conditionalFormatting>
  <conditionalFormatting sqref="I15">
    <cfRule type="expression" dxfId="2146" priority="1024" stopIfTrue="1">
      <formula>LEN(TRIM($I$15))=0</formula>
    </cfRule>
  </conditionalFormatting>
  <conditionalFormatting sqref="J15">
    <cfRule type="expression" dxfId="2145" priority="1025" stopIfTrue="1">
      <formula>LEN(TRIM($J$15))=0</formula>
    </cfRule>
  </conditionalFormatting>
  <conditionalFormatting sqref="K15">
    <cfRule type="expression" dxfId="2144" priority="1026" stopIfTrue="1">
      <formula>LEN(TRIM($K$15))=0</formula>
    </cfRule>
  </conditionalFormatting>
  <conditionalFormatting sqref="L15">
    <cfRule type="expression" dxfId="2143" priority="1027" stopIfTrue="1">
      <formula>LEN(TRIM($L$15))=0</formula>
    </cfRule>
  </conditionalFormatting>
  <conditionalFormatting sqref="M15">
    <cfRule type="expression" dxfId="2142" priority="1028" stopIfTrue="1">
      <formula>LEN(TRIM($M$15))=0</formula>
    </cfRule>
  </conditionalFormatting>
  <conditionalFormatting sqref="N15">
    <cfRule type="expression" dxfId="2141" priority="1029" stopIfTrue="1">
      <formula>LEN(TRIM($N$15))=0</formula>
    </cfRule>
  </conditionalFormatting>
  <conditionalFormatting sqref="O15">
    <cfRule type="expression" dxfId="2140" priority="1030" stopIfTrue="1">
      <formula>LEN(TRIM($O$15))=0</formula>
    </cfRule>
  </conditionalFormatting>
  <conditionalFormatting sqref="P15">
    <cfRule type="expression" dxfId="2139" priority="1031" stopIfTrue="1">
      <formula>LEN(TRIM($P$15))=0</formula>
    </cfRule>
  </conditionalFormatting>
  <conditionalFormatting sqref="F16">
    <cfRule type="expression" dxfId="2138" priority="1032" stopIfTrue="1">
      <formula>LEN(TRIM($F$16))=0</formula>
    </cfRule>
  </conditionalFormatting>
  <conditionalFormatting sqref="G16">
    <cfRule type="expression" dxfId="2137" priority="1033" stopIfTrue="1">
      <formula>LEN(TRIM($G$16))=0</formula>
    </cfRule>
  </conditionalFormatting>
  <conditionalFormatting sqref="H16">
    <cfRule type="expression" dxfId="2136" priority="1034" stopIfTrue="1">
      <formula>LEN(TRIM($H$16))=0</formula>
    </cfRule>
  </conditionalFormatting>
  <conditionalFormatting sqref="I16">
    <cfRule type="expression" dxfId="2135" priority="1035" stopIfTrue="1">
      <formula>LEN(TRIM($I$16))=0</formula>
    </cfRule>
  </conditionalFormatting>
  <conditionalFormatting sqref="J16">
    <cfRule type="expression" dxfId="2134" priority="1036" stopIfTrue="1">
      <formula>LEN(TRIM($J$16))=0</formula>
    </cfRule>
  </conditionalFormatting>
  <conditionalFormatting sqref="K16">
    <cfRule type="expression" dxfId="2133" priority="1037" stopIfTrue="1">
      <formula>LEN(TRIM($K$16))=0</formula>
    </cfRule>
  </conditionalFormatting>
  <conditionalFormatting sqref="L16">
    <cfRule type="expression" dxfId="2132" priority="1038" stopIfTrue="1">
      <formula>LEN(TRIM($L$16))=0</formula>
    </cfRule>
  </conditionalFormatting>
  <conditionalFormatting sqref="M16">
    <cfRule type="expression" dxfId="2131" priority="1039" stopIfTrue="1">
      <formula>LEN(TRIM($M$16))=0</formula>
    </cfRule>
  </conditionalFormatting>
  <conditionalFormatting sqref="N16">
    <cfRule type="expression" dxfId="2130" priority="1040" stopIfTrue="1">
      <formula>LEN(TRIM($N$16))=0</formula>
    </cfRule>
  </conditionalFormatting>
  <conditionalFormatting sqref="O16">
    <cfRule type="expression" dxfId="2129" priority="1041" stopIfTrue="1">
      <formula>LEN(TRIM($O$16))=0</formula>
    </cfRule>
  </conditionalFormatting>
  <conditionalFormatting sqref="P16">
    <cfRule type="expression" dxfId="2128" priority="1042" stopIfTrue="1">
      <formula>LEN(TRIM($P$16))=0</formula>
    </cfRule>
  </conditionalFormatting>
  <conditionalFormatting sqref="F17">
    <cfRule type="expression" dxfId="2127" priority="1043" stopIfTrue="1">
      <formula>LEN(TRIM($F$17))=0</formula>
    </cfRule>
  </conditionalFormatting>
  <conditionalFormatting sqref="G17">
    <cfRule type="expression" dxfId="2126" priority="1044" stopIfTrue="1">
      <formula>LEN(TRIM($G$17))=0</formula>
    </cfRule>
  </conditionalFormatting>
  <conditionalFormatting sqref="H17">
    <cfRule type="expression" dxfId="2125" priority="1045" stopIfTrue="1">
      <formula>LEN(TRIM($H$17))=0</formula>
    </cfRule>
  </conditionalFormatting>
  <conditionalFormatting sqref="I17">
    <cfRule type="expression" dxfId="2124" priority="1046" stopIfTrue="1">
      <formula>LEN(TRIM($I$17))=0</formula>
    </cfRule>
  </conditionalFormatting>
  <conditionalFormatting sqref="J17">
    <cfRule type="expression" dxfId="2123" priority="1047" stopIfTrue="1">
      <formula>LEN(TRIM($J$17))=0</formula>
    </cfRule>
  </conditionalFormatting>
  <conditionalFormatting sqref="K17">
    <cfRule type="expression" dxfId="2122" priority="1048" stopIfTrue="1">
      <formula>LEN(TRIM($K$17))=0</formula>
    </cfRule>
  </conditionalFormatting>
  <conditionalFormatting sqref="L17">
    <cfRule type="expression" dxfId="2121" priority="1049" stopIfTrue="1">
      <formula>LEN(TRIM($L$17))=0</formula>
    </cfRule>
  </conditionalFormatting>
  <conditionalFormatting sqref="M17">
    <cfRule type="expression" dxfId="2120" priority="1050" stopIfTrue="1">
      <formula>LEN(TRIM($M$17))=0</formula>
    </cfRule>
  </conditionalFormatting>
  <conditionalFormatting sqref="N17">
    <cfRule type="expression" dxfId="2119" priority="1051" stopIfTrue="1">
      <formula>LEN(TRIM($N$17))=0</formula>
    </cfRule>
  </conditionalFormatting>
  <conditionalFormatting sqref="O17">
    <cfRule type="expression" dxfId="2118" priority="1052" stopIfTrue="1">
      <formula>LEN(TRIM($O$17))=0</formula>
    </cfRule>
  </conditionalFormatting>
  <conditionalFormatting sqref="P17">
    <cfRule type="expression" dxfId="2117" priority="1053" stopIfTrue="1">
      <formula>LEN(TRIM($P$17))=0</formula>
    </cfRule>
  </conditionalFormatting>
  <conditionalFormatting sqref="F18">
    <cfRule type="expression" dxfId="2116" priority="1054" stopIfTrue="1">
      <formula>LEN(TRIM($F$18))=0</formula>
    </cfRule>
  </conditionalFormatting>
  <conditionalFormatting sqref="G18">
    <cfRule type="expression" dxfId="2115" priority="1055" stopIfTrue="1">
      <formula>LEN(TRIM($G$18))=0</formula>
    </cfRule>
  </conditionalFormatting>
  <conditionalFormatting sqref="H18">
    <cfRule type="expression" dxfId="2114" priority="1056" stopIfTrue="1">
      <formula>LEN(TRIM($H$18))=0</formula>
    </cfRule>
  </conditionalFormatting>
  <conditionalFormatting sqref="I18">
    <cfRule type="expression" dxfId="2113" priority="1057" stopIfTrue="1">
      <formula>LEN(TRIM($I$18))=0</formula>
    </cfRule>
  </conditionalFormatting>
  <conditionalFormatting sqref="J18">
    <cfRule type="expression" dxfId="2112" priority="1058" stopIfTrue="1">
      <formula>LEN(TRIM($J$18))=0</formula>
    </cfRule>
  </conditionalFormatting>
  <conditionalFormatting sqref="K18">
    <cfRule type="expression" dxfId="2111" priority="1059" stopIfTrue="1">
      <formula>LEN(TRIM($K$18))=0</formula>
    </cfRule>
  </conditionalFormatting>
  <conditionalFormatting sqref="L18">
    <cfRule type="expression" dxfId="2110" priority="1060" stopIfTrue="1">
      <formula>LEN(TRIM($L$18))=0</formula>
    </cfRule>
  </conditionalFormatting>
  <conditionalFormatting sqref="M18">
    <cfRule type="expression" dxfId="2109" priority="1061" stopIfTrue="1">
      <formula>LEN(TRIM($M$18))=0</formula>
    </cfRule>
  </conditionalFormatting>
  <conditionalFormatting sqref="N18">
    <cfRule type="expression" dxfId="2108" priority="1062" stopIfTrue="1">
      <formula>LEN(TRIM($N$18))=0</formula>
    </cfRule>
  </conditionalFormatting>
  <conditionalFormatting sqref="O18">
    <cfRule type="expression" dxfId="2107" priority="1063" stopIfTrue="1">
      <formula>LEN(TRIM($O$18))=0</formula>
    </cfRule>
  </conditionalFormatting>
  <conditionalFormatting sqref="P18">
    <cfRule type="expression" dxfId="2106" priority="1064" stopIfTrue="1">
      <formula>LEN(TRIM($P$18))=0</formula>
    </cfRule>
  </conditionalFormatting>
  <conditionalFormatting sqref="F19">
    <cfRule type="expression" dxfId="2105" priority="1065" stopIfTrue="1">
      <formula>LEN(TRIM($F$19))=0</formula>
    </cfRule>
  </conditionalFormatting>
  <conditionalFormatting sqref="G19">
    <cfRule type="expression" dxfId="2104" priority="1066" stopIfTrue="1">
      <formula>LEN(TRIM($G$19))=0</formula>
    </cfRule>
  </conditionalFormatting>
  <conditionalFormatting sqref="H19">
    <cfRule type="expression" dxfId="2103" priority="1067" stopIfTrue="1">
      <formula>LEN(TRIM($H$19))=0</formula>
    </cfRule>
  </conditionalFormatting>
  <conditionalFormatting sqref="I19">
    <cfRule type="expression" dxfId="2102" priority="1068" stopIfTrue="1">
      <formula>LEN(TRIM($I$19))=0</formula>
    </cfRule>
  </conditionalFormatting>
  <conditionalFormatting sqref="J19">
    <cfRule type="expression" dxfId="2101" priority="1069" stopIfTrue="1">
      <formula>LEN(TRIM($J$19))=0</formula>
    </cfRule>
  </conditionalFormatting>
  <conditionalFormatting sqref="K19">
    <cfRule type="expression" dxfId="2100" priority="1070" stopIfTrue="1">
      <formula>LEN(TRIM($K$19))=0</formula>
    </cfRule>
  </conditionalFormatting>
  <conditionalFormatting sqref="L19">
    <cfRule type="expression" dxfId="2099" priority="1071" stopIfTrue="1">
      <formula>LEN(TRIM($L$19))=0</formula>
    </cfRule>
  </conditionalFormatting>
  <conditionalFormatting sqref="M19">
    <cfRule type="expression" dxfId="2098" priority="1072" stopIfTrue="1">
      <formula>LEN(TRIM($M$19))=0</formula>
    </cfRule>
  </conditionalFormatting>
  <conditionalFormatting sqref="N19">
    <cfRule type="expression" dxfId="2097" priority="1073" stopIfTrue="1">
      <formula>LEN(TRIM($N$19))=0</formula>
    </cfRule>
  </conditionalFormatting>
  <conditionalFormatting sqref="O19">
    <cfRule type="expression" dxfId="2096" priority="1074" stopIfTrue="1">
      <formula>LEN(TRIM($O$19))=0</formula>
    </cfRule>
  </conditionalFormatting>
  <conditionalFormatting sqref="P19">
    <cfRule type="expression" dxfId="2095" priority="1075" stopIfTrue="1">
      <formula>LEN(TRIM($P$19))=0</formula>
    </cfRule>
  </conditionalFormatting>
  <conditionalFormatting sqref="R13">
    <cfRule type="expression" dxfId="2094" priority="1076" stopIfTrue="1">
      <formula>LEN(TRIM($R$13))=0</formula>
    </cfRule>
  </conditionalFormatting>
  <conditionalFormatting sqref="S13">
    <cfRule type="expression" dxfId="2093" priority="1077" stopIfTrue="1">
      <formula>LEN(TRIM($S$13))=0</formula>
    </cfRule>
  </conditionalFormatting>
  <conditionalFormatting sqref="R14">
    <cfRule type="expression" dxfId="2092" priority="1078" stopIfTrue="1">
      <formula>LEN(TRIM($R$14))=0</formula>
    </cfRule>
  </conditionalFormatting>
  <conditionalFormatting sqref="S14">
    <cfRule type="expression" dxfId="2091" priority="1079" stopIfTrue="1">
      <formula>LEN(TRIM($S$14))=0</formula>
    </cfRule>
  </conditionalFormatting>
  <conditionalFormatting sqref="R15">
    <cfRule type="expression" dxfId="2090" priority="1080" stopIfTrue="1">
      <formula>LEN(TRIM($R$15))=0</formula>
    </cfRule>
  </conditionalFormatting>
  <conditionalFormatting sqref="S15">
    <cfRule type="expression" dxfId="2089" priority="1081" stopIfTrue="1">
      <formula>LEN(TRIM($S$15))=0</formula>
    </cfRule>
  </conditionalFormatting>
  <conditionalFormatting sqref="R16">
    <cfRule type="expression" dxfId="2088" priority="1082" stopIfTrue="1">
      <formula>LEN(TRIM($R$16))=0</formula>
    </cfRule>
  </conditionalFormatting>
  <conditionalFormatting sqref="S16">
    <cfRule type="expression" dxfId="2087" priority="1083" stopIfTrue="1">
      <formula>LEN(TRIM($S$16))=0</formula>
    </cfRule>
  </conditionalFormatting>
  <conditionalFormatting sqref="R17">
    <cfRule type="expression" dxfId="2086" priority="1084" stopIfTrue="1">
      <formula>LEN(TRIM($R$17))=0</formula>
    </cfRule>
  </conditionalFormatting>
  <conditionalFormatting sqref="S17">
    <cfRule type="expression" dxfId="2085" priority="1085" stopIfTrue="1">
      <formula>LEN(TRIM($S$17))=0</formula>
    </cfRule>
  </conditionalFormatting>
  <conditionalFormatting sqref="R18">
    <cfRule type="expression" dxfId="2084" priority="1086" stopIfTrue="1">
      <formula>LEN(TRIM($R$18))=0</formula>
    </cfRule>
  </conditionalFormatting>
  <conditionalFormatting sqref="S18">
    <cfRule type="expression" dxfId="2083" priority="1087" stopIfTrue="1">
      <formula>LEN(TRIM($S$18))=0</formula>
    </cfRule>
  </conditionalFormatting>
  <conditionalFormatting sqref="R19">
    <cfRule type="expression" dxfId="2082" priority="1088" stopIfTrue="1">
      <formula>LEN(TRIM($R$19))=0</formula>
    </cfRule>
  </conditionalFormatting>
  <conditionalFormatting sqref="S19">
    <cfRule type="expression" dxfId="2081" priority="1089" stopIfTrue="1">
      <formula>LEN(TRIM($S$19))=0</formula>
    </cfRule>
  </conditionalFormatting>
  <conditionalFormatting sqref="F23">
    <cfRule type="expression" dxfId="2080" priority="1090" stopIfTrue="1">
      <formula>LEN(TRIM($F$23))=0</formula>
    </cfRule>
  </conditionalFormatting>
  <conditionalFormatting sqref="G23">
    <cfRule type="expression" dxfId="2079" priority="1091" stopIfTrue="1">
      <formula>LEN(TRIM($G$23))=0</formula>
    </cfRule>
  </conditionalFormatting>
  <conditionalFormatting sqref="H23">
    <cfRule type="expression" dxfId="2078" priority="1092" stopIfTrue="1">
      <formula>LEN(TRIM($H$23))=0</formula>
    </cfRule>
  </conditionalFormatting>
  <conditionalFormatting sqref="I23">
    <cfRule type="expression" dxfId="2077" priority="1093" stopIfTrue="1">
      <formula>LEN(TRIM($I$23))=0</formula>
    </cfRule>
  </conditionalFormatting>
  <conditionalFormatting sqref="J23">
    <cfRule type="expression" dxfId="2076" priority="1094" stopIfTrue="1">
      <formula>LEN(TRIM($J$23))=0</formula>
    </cfRule>
  </conditionalFormatting>
  <conditionalFormatting sqref="K23">
    <cfRule type="expression" dxfId="2075" priority="1095" stopIfTrue="1">
      <formula>LEN(TRIM($K$23))=0</formula>
    </cfRule>
  </conditionalFormatting>
  <conditionalFormatting sqref="L23">
    <cfRule type="expression" dxfId="2074" priority="1096" stopIfTrue="1">
      <formula>LEN(TRIM($L$23))=0</formula>
    </cfRule>
  </conditionalFormatting>
  <conditionalFormatting sqref="M23">
    <cfRule type="expression" dxfId="2073" priority="1097" stopIfTrue="1">
      <formula>LEN(TRIM($M$23))=0</formula>
    </cfRule>
  </conditionalFormatting>
  <conditionalFormatting sqref="N23">
    <cfRule type="expression" dxfId="2072" priority="1098" stopIfTrue="1">
      <formula>LEN(TRIM($N$23))=0</formula>
    </cfRule>
  </conditionalFormatting>
  <conditionalFormatting sqref="O23">
    <cfRule type="expression" dxfId="2071" priority="1099" stopIfTrue="1">
      <formula>LEN(TRIM($O$23))=0</formula>
    </cfRule>
  </conditionalFormatting>
  <conditionalFormatting sqref="P23">
    <cfRule type="expression" dxfId="2070" priority="1100" stopIfTrue="1">
      <formula>LEN(TRIM($P$23))=0</formula>
    </cfRule>
  </conditionalFormatting>
  <conditionalFormatting sqref="F24">
    <cfRule type="expression" dxfId="2069" priority="1101" stopIfTrue="1">
      <formula>LEN(TRIM($F$24))=0</formula>
    </cfRule>
  </conditionalFormatting>
  <conditionalFormatting sqref="G24">
    <cfRule type="expression" dxfId="2068" priority="1102" stopIfTrue="1">
      <formula>LEN(TRIM($G$24))=0</formula>
    </cfRule>
  </conditionalFormatting>
  <conditionalFormatting sqref="H24">
    <cfRule type="expression" dxfId="2067" priority="1103" stopIfTrue="1">
      <formula>LEN(TRIM($H$24))=0</formula>
    </cfRule>
  </conditionalFormatting>
  <conditionalFormatting sqref="I24">
    <cfRule type="expression" dxfId="2066" priority="1104" stopIfTrue="1">
      <formula>LEN(TRIM($I$24))=0</formula>
    </cfRule>
  </conditionalFormatting>
  <conditionalFormatting sqref="J24">
    <cfRule type="expression" dxfId="2065" priority="1105" stopIfTrue="1">
      <formula>LEN(TRIM($J$24))=0</formula>
    </cfRule>
  </conditionalFormatting>
  <conditionalFormatting sqref="K24">
    <cfRule type="expression" dxfId="2064" priority="1106" stopIfTrue="1">
      <formula>LEN(TRIM($K$24))=0</formula>
    </cfRule>
  </conditionalFormatting>
  <conditionalFormatting sqref="L24">
    <cfRule type="expression" dxfId="2063" priority="1107" stopIfTrue="1">
      <formula>LEN(TRIM($L$24))=0</formula>
    </cfRule>
  </conditionalFormatting>
  <conditionalFormatting sqref="M24">
    <cfRule type="expression" dxfId="2062" priority="1108" stopIfTrue="1">
      <formula>LEN(TRIM($M$24))=0</formula>
    </cfRule>
  </conditionalFormatting>
  <conditionalFormatting sqref="N24">
    <cfRule type="expression" dxfId="2061" priority="1109" stopIfTrue="1">
      <formula>LEN(TRIM($N$24))=0</formula>
    </cfRule>
  </conditionalFormatting>
  <conditionalFormatting sqref="O24">
    <cfRule type="expression" dxfId="2060" priority="1110" stopIfTrue="1">
      <formula>LEN(TRIM($O$24))=0</formula>
    </cfRule>
  </conditionalFormatting>
  <conditionalFormatting sqref="P24">
    <cfRule type="expression" dxfId="2059" priority="1111" stopIfTrue="1">
      <formula>LEN(TRIM($P$24))=0</formula>
    </cfRule>
  </conditionalFormatting>
  <conditionalFormatting sqref="F25">
    <cfRule type="expression" dxfId="2058" priority="1112" stopIfTrue="1">
      <formula>LEN(TRIM($F$25))=0</formula>
    </cfRule>
  </conditionalFormatting>
  <conditionalFormatting sqref="G25">
    <cfRule type="expression" dxfId="2057" priority="1113" stopIfTrue="1">
      <formula>LEN(TRIM($G$25))=0</formula>
    </cfRule>
  </conditionalFormatting>
  <conditionalFormatting sqref="H25">
    <cfRule type="expression" dxfId="2056" priority="1114" stopIfTrue="1">
      <formula>LEN(TRIM($H$25))=0</formula>
    </cfRule>
  </conditionalFormatting>
  <conditionalFormatting sqref="I25">
    <cfRule type="expression" dxfId="2055" priority="1115" stopIfTrue="1">
      <formula>LEN(TRIM($I$25))=0</formula>
    </cfRule>
  </conditionalFormatting>
  <conditionalFormatting sqref="J25">
    <cfRule type="expression" dxfId="2054" priority="1116" stopIfTrue="1">
      <formula>LEN(TRIM($J$25))=0</formula>
    </cfRule>
  </conditionalFormatting>
  <conditionalFormatting sqref="K25">
    <cfRule type="expression" dxfId="2053" priority="1117" stopIfTrue="1">
      <formula>LEN(TRIM($K$25))=0</formula>
    </cfRule>
  </conditionalFormatting>
  <conditionalFormatting sqref="L25">
    <cfRule type="expression" dxfId="2052" priority="1118" stopIfTrue="1">
      <formula>LEN(TRIM($L$25))=0</formula>
    </cfRule>
  </conditionalFormatting>
  <conditionalFormatting sqref="M25">
    <cfRule type="expression" dxfId="2051" priority="1119" stopIfTrue="1">
      <formula>LEN(TRIM($M$25))=0</formula>
    </cfRule>
  </conditionalFormatting>
  <conditionalFormatting sqref="N25">
    <cfRule type="expression" dxfId="2050" priority="1120" stopIfTrue="1">
      <formula>LEN(TRIM($N$25))=0</formula>
    </cfRule>
  </conditionalFormatting>
  <conditionalFormatting sqref="O25">
    <cfRule type="expression" dxfId="2049" priority="1121" stopIfTrue="1">
      <formula>LEN(TRIM($O$25))=0</formula>
    </cfRule>
  </conditionalFormatting>
  <conditionalFormatting sqref="P25">
    <cfRule type="expression" dxfId="2048" priority="1122" stopIfTrue="1">
      <formula>LEN(TRIM($P$25))=0</formula>
    </cfRule>
  </conditionalFormatting>
  <conditionalFormatting sqref="F26">
    <cfRule type="expression" dxfId="2047" priority="1123" stopIfTrue="1">
      <formula>LEN(TRIM($F$26))=0</formula>
    </cfRule>
  </conditionalFormatting>
  <conditionalFormatting sqref="G26">
    <cfRule type="expression" dxfId="2046" priority="1124" stopIfTrue="1">
      <formula>LEN(TRIM($G$26))=0</formula>
    </cfRule>
  </conditionalFormatting>
  <conditionalFormatting sqref="H26">
    <cfRule type="expression" dxfId="2045" priority="1125" stopIfTrue="1">
      <formula>LEN(TRIM($H$26))=0</formula>
    </cfRule>
  </conditionalFormatting>
  <conditionalFormatting sqref="I26">
    <cfRule type="expression" dxfId="2044" priority="1126" stopIfTrue="1">
      <formula>LEN(TRIM($I$26))=0</formula>
    </cfRule>
  </conditionalFormatting>
  <conditionalFormatting sqref="J26">
    <cfRule type="expression" dxfId="2043" priority="1127" stopIfTrue="1">
      <formula>LEN(TRIM($J$26))=0</formula>
    </cfRule>
  </conditionalFormatting>
  <conditionalFormatting sqref="K26">
    <cfRule type="expression" dxfId="2042" priority="1128" stopIfTrue="1">
      <formula>LEN(TRIM($K$26))=0</formula>
    </cfRule>
  </conditionalFormatting>
  <conditionalFormatting sqref="L26">
    <cfRule type="expression" dxfId="2041" priority="1129" stopIfTrue="1">
      <formula>LEN(TRIM($L$26))=0</formula>
    </cfRule>
  </conditionalFormatting>
  <conditionalFormatting sqref="M26">
    <cfRule type="expression" dxfId="2040" priority="1130" stopIfTrue="1">
      <formula>LEN(TRIM($M$26))=0</formula>
    </cfRule>
  </conditionalFormatting>
  <conditionalFormatting sqref="N26">
    <cfRule type="expression" dxfId="2039" priority="1131" stopIfTrue="1">
      <formula>LEN(TRIM($N$26))=0</formula>
    </cfRule>
  </conditionalFormatting>
  <conditionalFormatting sqref="O26">
    <cfRule type="expression" dxfId="2038" priority="1132" stopIfTrue="1">
      <formula>LEN(TRIM($O$26))=0</formula>
    </cfRule>
  </conditionalFormatting>
  <conditionalFormatting sqref="P26">
    <cfRule type="expression" dxfId="2037" priority="1133" stopIfTrue="1">
      <formula>LEN(TRIM($P$26))=0</formula>
    </cfRule>
  </conditionalFormatting>
  <conditionalFormatting sqref="F27">
    <cfRule type="expression" dxfId="2036" priority="1134" stopIfTrue="1">
      <formula>LEN(TRIM($F$27))=0</formula>
    </cfRule>
  </conditionalFormatting>
  <conditionalFormatting sqref="G27">
    <cfRule type="expression" dxfId="2035" priority="1135" stopIfTrue="1">
      <formula>LEN(TRIM($G$27))=0</formula>
    </cfRule>
  </conditionalFormatting>
  <conditionalFormatting sqref="H27">
    <cfRule type="expression" dxfId="2034" priority="1136" stopIfTrue="1">
      <formula>LEN(TRIM($H$27))=0</formula>
    </cfRule>
  </conditionalFormatting>
  <conditionalFormatting sqref="I27">
    <cfRule type="expression" dxfId="2033" priority="1137" stopIfTrue="1">
      <formula>LEN(TRIM($I$27))=0</formula>
    </cfRule>
  </conditionalFormatting>
  <conditionalFormatting sqref="J27">
    <cfRule type="expression" dxfId="2032" priority="1138" stopIfTrue="1">
      <formula>LEN(TRIM($J$27))=0</formula>
    </cfRule>
  </conditionalFormatting>
  <conditionalFormatting sqref="K27">
    <cfRule type="expression" dxfId="2031" priority="1139" stopIfTrue="1">
      <formula>LEN(TRIM($K$27))=0</formula>
    </cfRule>
  </conditionalFormatting>
  <conditionalFormatting sqref="L27">
    <cfRule type="expression" dxfId="2030" priority="1140" stopIfTrue="1">
      <formula>LEN(TRIM($L$27))=0</formula>
    </cfRule>
  </conditionalFormatting>
  <conditionalFormatting sqref="M27">
    <cfRule type="expression" dxfId="2029" priority="1141" stopIfTrue="1">
      <formula>LEN(TRIM($M$27))=0</formula>
    </cfRule>
  </conditionalFormatting>
  <conditionalFormatting sqref="N27">
    <cfRule type="expression" dxfId="2028" priority="1142" stopIfTrue="1">
      <formula>LEN(TRIM($N$27))=0</formula>
    </cfRule>
  </conditionalFormatting>
  <conditionalFormatting sqref="O27">
    <cfRule type="expression" dxfId="2027" priority="1143" stopIfTrue="1">
      <formula>LEN(TRIM($O$27))=0</formula>
    </cfRule>
  </conditionalFormatting>
  <conditionalFormatting sqref="P27">
    <cfRule type="expression" dxfId="2026" priority="1144" stopIfTrue="1">
      <formula>LEN(TRIM($P$27))=0</formula>
    </cfRule>
  </conditionalFormatting>
  <conditionalFormatting sqref="F28">
    <cfRule type="expression" dxfId="2025" priority="1145" stopIfTrue="1">
      <formula>LEN(TRIM($F$28))=0</formula>
    </cfRule>
  </conditionalFormatting>
  <conditionalFormatting sqref="G28">
    <cfRule type="expression" dxfId="2024" priority="1146" stopIfTrue="1">
      <formula>LEN(TRIM($G$28))=0</formula>
    </cfRule>
  </conditionalFormatting>
  <conditionalFormatting sqref="H28">
    <cfRule type="expression" dxfId="2023" priority="1147" stopIfTrue="1">
      <formula>LEN(TRIM($H$28))=0</formula>
    </cfRule>
  </conditionalFormatting>
  <conditionalFormatting sqref="I28">
    <cfRule type="expression" dxfId="2022" priority="1148" stopIfTrue="1">
      <formula>LEN(TRIM($I$28))=0</formula>
    </cfRule>
  </conditionalFormatting>
  <conditionalFormatting sqref="J28">
    <cfRule type="expression" dxfId="2021" priority="1149" stopIfTrue="1">
      <formula>LEN(TRIM($J$28))=0</formula>
    </cfRule>
  </conditionalFormatting>
  <conditionalFormatting sqref="K28">
    <cfRule type="expression" dxfId="2020" priority="1150" stopIfTrue="1">
      <formula>LEN(TRIM($K$28))=0</formula>
    </cfRule>
  </conditionalFormatting>
  <conditionalFormatting sqref="L28">
    <cfRule type="expression" dxfId="2019" priority="1151" stopIfTrue="1">
      <formula>LEN(TRIM($L$28))=0</formula>
    </cfRule>
  </conditionalFormatting>
  <conditionalFormatting sqref="M28">
    <cfRule type="expression" dxfId="2018" priority="1152" stopIfTrue="1">
      <formula>LEN(TRIM($M$28))=0</formula>
    </cfRule>
  </conditionalFormatting>
  <conditionalFormatting sqref="N28">
    <cfRule type="expression" dxfId="2017" priority="1153" stopIfTrue="1">
      <formula>LEN(TRIM($N$28))=0</formula>
    </cfRule>
  </conditionalFormatting>
  <conditionalFormatting sqref="O28">
    <cfRule type="expression" dxfId="2016" priority="1154" stopIfTrue="1">
      <formula>LEN(TRIM($O$28))=0</formula>
    </cfRule>
  </conditionalFormatting>
  <conditionalFormatting sqref="P28">
    <cfRule type="expression" dxfId="2015" priority="1155" stopIfTrue="1">
      <formula>LEN(TRIM($P$28))=0</formula>
    </cfRule>
  </conditionalFormatting>
  <conditionalFormatting sqref="F29">
    <cfRule type="expression" dxfId="2014" priority="1156" stopIfTrue="1">
      <formula>LEN(TRIM($F$29))=0</formula>
    </cfRule>
  </conditionalFormatting>
  <conditionalFormatting sqref="G29">
    <cfRule type="expression" dxfId="2013" priority="1157" stopIfTrue="1">
      <formula>LEN(TRIM($G$29))=0</formula>
    </cfRule>
  </conditionalFormatting>
  <conditionalFormatting sqref="H29">
    <cfRule type="expression" dxfId="2012" priority="1158" stopIfTrue="1">
      <formula>LEN(TRIM($H$29))=0</formula>
    </cfRule>
  </conditionalFormatting>
  <conditionalFormatting sqref="I29">
    <cfRule type="expression" dxfId="2011" priority="1159" stopIfTrue="1">
      <formula>LEN(TRIM($I$29))=0</formula>
    </cfRule>
  </conditionalFormatting>
  <conditionalFormatting sqref="J29">
    <cfRule type="expression" dxfId="2010" priority="1160" stopIfTrue="1">
      <formula>LEN(TRIM($J$29))=0</formula>
    </cfRule>
  </conditionalFormatting>
  <conditionalFormatting sqref="K29">
    <cfRule type="expression" dxfId="2009" priority="1161" stopIfTrue="1">
      <formula>LEN(TRIM($K$29))=0</formula>
    </cfRule>
  </conditionalFormatting>
  <conditionalFormatting sqref="L29">
    <cfRule type="expression" dxfId="2008" priority="1162" stopIfTrue="1">
      <formula>LEN(TRIM($L$29))=0</formula>
    </cfRule>
  </conditionalFormatting>
  <conditionalFormatting sqref="M29">
    <cfRule type="expression" dxfId="2007" priority="1163" stopIfTrue="1">
      <formula>LEN(TRIM($M$29))=0</formula>
    </cfRule>
  </conditionalFormatting>
  <conditionalFormatting sqref="N29">
    <cfRule type="expression" dxfId="2006" priority="1164" stopIfTrue="1">
      <formula>LEN(TRIM($N$29))=0</formula>
    </cfRule>
  </conditionalFormatting>
  <conditionalFormatting sqref="O29">
    <cfRule type="expression" dxfId="2005" priority="1165" stopIfTrue="1">
      <formula>LEN(TRIM($O$29))=0</formula>
    </cfRule>
  </conditionalFormatting>
  <conditionalFormatting sqref="P29">
    <cfRule type="expression" dxfId="2004" priority="1166" stopIfTrue="1">
      <formula>LEN(TRIM($P$29))=0</formula>
    </cfRule>
  </conditionalFormatting>
  <conditionalFormatting sqref="R23">
    <cfRule type="expression" dxfId="2003" priority="1167" stopIfTrue="1">
      <formula>LEN(TRIM($R$23))=0</formula>
    </cfRule>
  </conditionalFormatting>
  <conditionalFormatting sqref="S23">
    <cfRule type="expression" dxfId="2002" priority="1168" stopIfTrue="1">
      <formula>LEN(TRIM($S$23))=0</formula>
    </cfRule>
  </conditionalFormatting>
  <conditionalFormatting sqref="R24">
    <cfRule type="expression" dxfId="2001" priority="1169" stopIfTrue="1">
      <formula>LEN(TRIM($R$24))=0</formula>
    </cfRule>
  </conditionalFormatting>
  <conditionalFormatting sqref="S24">
    <cfRule type="expression" dxfId="2000" priority="1170" stopIfTrue="1">
      <formula>LEN(TRIM($S$24))=0</formula>
    </cfRule>
  </conditionalFormatting>
  <conditionalFormatting sqref="R25">
    <cfRule type="expression" dxfId="1999" priority="1171" stopIfTrue="1">
      <formula>LEN(TRIM($R$25))=0</formula>
    </cfRule>
  </conditionalFormatting>
  <conditionalFormatting sqref="S25">
    <cfRule type="expression" dxfId="1998" priority="1172" stopIfTrue="1">
      <formula>LEN(TRIM($S$25))=0</formula>
    </cfRule>
  </conditionalFormatting>
  <conditionalFormatting sqref="R26">
    <cfRule type="expression" dxfId="1997" priority="1173" stopIfTrue="1">
      <formula>LEN(TRIM($R$26))=0</formula>
    </cfRule>
  </conditionalFormatting>
  <conditionalFormatting sqref="S26">
    <cfRule type="expression" dxfId="1996" priority="1174" stopIfTrue="1">
      <formula>LEN(TRIM($S$26))=0</formula>
    </cfRule>
  </conditionalFormatting>
  <conditionalFormatting sqref="R27">
    <cfRule type="expression" dxfId="1995" priority="1175" stopIfTrue="1">
      <formula>LEN(TRIM($R$27))=0</formula>
    </cfRule>
  </conditionalFormatting>
  <conditionalFormatting sqref="S27">
    <cfRule type="expression" dxfId="1994" priority="1176" stopIfTrue="1">
      <formula>LEN(TRIM($S$27))=0</formula>
    </cfRule>
  </conditionalFormatting>
  <conditionalFormatting sqref="R28">
    <cfRule type="expression" dxfId="1993" priority="1177" stopIfTrue="1">
      <formula>LEN(TRIM($R$28))=0</formula>
    </cfRule>
  </conditionalFormatting>
  <conditionalFormatting sqref="S28">
    <cfRule type="expression" dxfId="1992" priority="1178" stopIfTrue="1">
      <formula>LEN(TRIM($S$28))=0</formula>
    </cfRule>
  </conditionalFormatting>
  <conditionalFormatting sqref="R29">
    <cfRule type="expression" dxfId="1991" priority="1179" stopIfTrue="1">
      <formula>LEN(TRIM($R$29))=0</formula>
    </cfRule>
  </conditionalFormatting>
  <conditionalFormatting sqref="S29">
    <cfRule type="expression" dxfId="1990" priority="1180" stopIfTrue="1">
      <formula>LEN(TRIM($S$29))=0</formula>
    </cfRule>
  </conditionalFormatting>
  <conditionalFormatting sqref="F33">
    <cfRule type="expression" dxfId="1989" priority="1181" stopIfTrue="1">
      <formula>LEN(TRIM($F$33))=0</formula>
    </cfRule>
  </conditionalFormatting>
  <conditionalFormatting sqref="G33">
    <cfRule type="expression" dxfId="1988" priority="1182" stopIfTrue="1">
      <formula>LEN(TRIM($G$33))=0</formula>
    </cfRule>
  </conditionalFormatting>
  <conditionalFormatting sqref="H33">
    <cfRule type="expression" dxfId="1987" priority="1183" stopIfTrue="1">
      <formula>LEN(TRIM($H$33))=0</formula>
    </cfRule>
  </conditionalFormatting>
  <conditionalFormatting sqref="I33">
    <cfRule type="expression" dxfId="1986" priority="1184" stopIfTrue="1">
      <formula>LEN(TRIM($I$33))=0</formula>
    </cfRule>
  </conditionalFormatting>
  <conditionalFormatting sqref="J33">
    <cfRule type="expression" dxfId="1985" priority="1185" stopIfTrue="1">
      <formula>LEN(TRIM($J$33))=0</formula>
    </cfRule>
  </conditionalFormatting>
  <conditionalFormatting sqref="K33">
    <cfRule type="expression" dxfId="1984" priority="1186" stopIfTrue="1">
      <formula>LEN(TRIM($K$33))=0</formula>
    </cfRule>
  </conditionalFormatting>
  <conditionalFormatting sqref="L33">
    <cfRule type="expression" dxfId="1983" priority="1187" stopIfTrue="1">
      <formula>LEN(TRIM($L$33))=0</formula>
    </cfRule>
  </conditionalFormatting>
  <conditionalFormatting sqref="M33">
    <cfRule type="expression" dxfId="1982" priority="1188" stopIfTrue="1">
      <formula>LEN(TRIM($M$33))=0</formula>
    </cfRule>
  </conditionalFormatting>
  <conditionalFormatting sqref="N33">
    <cfRule type="expression" dxfId="1981" priority="1189" stopIfTrue="1">
      <formula>LEN(TRIM($N$33))=0</formula>
    </cfRule>
  </conditionalFormatting>
  <conditionalFormatting sqref="O33">
    <cfRule type="expression" dxfId="1980" priority="1190" stopIfTrue="1">
      <formula>LEN(TRIM($O$33))=0</formula>
    </cfRule>
  </conditionalFormatting>
  <conditionalFormatting sqref="P33">
    <cfRule type="expression" dxfId="1979" priority="1191" stopIfTrue="1">
      <formula>LEN(TRIM($P$33))=0</formula>
    </cfRule>
  </conditionalFormatting>
  <conditionalFormatting sqref="F34">
    <cfRule type="expression" dxfId="1978" priority="1192" stopIfTrue="1">
      <formula>LEN(TRIM($F$34))=0</formula>
    </cfRule>
  </conditionalFormatting>
  <conditionalFormatting sqref="G34">
    <cfRule type="expression" dxfId="1977" priority="1193" stopIfTrue="1">
      <formula>LEN(TRIM($G$34))=0</formula>
    </cfRule>
  </conditionalFormatting>
  <conditionalFormatting sqref="H34">
    <cfRule type="expression" dxfId="1976" priority="1194" stopIfTrue="1">
      <formula>LEN(TRIM($H$34))=0</formula>
    </cfRule>
  </conditionalFormatting>
  <conditionalFormatting sqref="I34">
    <cfRule type="expression" dxfId="1975" priority="1195" stopIfTrue="1">
      <formula>LEN(TRIM($I$34))=0</formula>
    </cfRule>
  </conditionalFormatting>
  <conditionalFormatting sqref="J34">
    <cfRule type="expression" dxfId="1974" priority="1196" stopIfTrue="1">
      <formula>LEN(TRIM($J$34))=0</formula>
    </cfRule>
  </conditionalFormatting>
  <conditionalFormatting sqref="K34">
    <cfRule type="expression" dxfId="1973" priority="1197" stopIfTrue="1">
      <formula>LEN(TRIM($K$34))=0</formula>
    </cfRule>
  </conditionalFormatting>
  <conditionalFormatting sqref="L34">
    <cfRule type="expression" dxfId="1972" priority="1198" stopIfTrue="1">
      <formula>LEN(TRIM($L$34))=0</formula>
    </cfRule>
  </conditionalFormatting>
  <conditionalFormatting sqref="M34">
    <cfRule type="expression" dxfId="1971" priority="1199" stopIfTrue="1">
      <formula>LEN(TRIM($M$34))=0</formula>
    </cfRule>
  </conditionalFormatting>
  <conditionalFormatting sqref="N34">
    <cfRule type="expression" dxfId="1970" priority="1200" stopIfTrue="1">
      <formula>LEN(TRIM($N$34))=0</formula>
    </cfRule>
  </conditionalFormatting>
  <conditionalFormatting sqref="O34">
    <cfRule type="expression" dxfId="1969" priority="1201" stopIfTrue="1">
      <formula>LEN(TRIM($O$34))=0</formula>
    </cfRule>
  </conditionalFormatting>
  <conditionalFormatting sqref="P34">
    <cfRule type="expression" dxfId="1968" priority="1202" stopIfTrue="1">
      <formula>LEN(TRIM($P$34))=0</formula>
    </cfRule>
  </conditionalFormatting>
  <conditionalFormatting sqref="F35">
    <cfRule type="expression" dxfId="1967" priority="1203" stopIfTrue="1">
      <formula>LEN(TRIM($F$35))=0</formula>
    </cfRule>
  </conditionalFormatting>
  <conditionalFormatting sqref="G35">
    <cfRule type="expression" dxfId="1966" priority="1204" stopIfTrue="1">
      <formula>LEN(TRIM($G$35))=0</formula>
    </cfRule>
  </conditionalFormatting>
  <conditionalFormatting sqref="H35">
    <cfRule type="expression" dxfId="1965" priority="1205" stopIfTrue="1">
      <formula>LEN(TRIM($H$35))=0</formula>
    </cfRule>
  </conditionalFormatting>
  <conditionalFormatting sqref="I35">
    <cfRule type="expression" dxfId="1964" priority="1206" stopIfTrue="1">
      <formula>LEN(TRIM($I$35))=0</formula>
    </cfRule>
  </conditionalFormatting>
  <conditionalFormatting sqref="J35">
    <cfRule type="expression" dxfId="1963" priority="1207" stopIfTrue="1">
      <formula>LEN(TRIM($J$35))=0</formula>
    </cfRule>
  </conditionalFormatting>
  <conditionalFormatting sqref="K35">
    <cfRule type="expression" dxfId="1962" priority="1208" stopIfTrue="1">
      <formula>LEN(TRIM($K$35))=0</formula>
    </cfRule>
  </conditionalFormatting>
  <conditionalFormatting sqref="L35">
    <cfRule type="expression" dxfId="1961" priority="1209" stopIfTrue="1">
      <formula>LEN(TRIM($L$35))=0</formula>
    </cfRule>
  </conditionalFormatting>
  <conditionalFormatting sqref="M35">
    <cfRule type="expression" dxfId="1960" priority="1210" stopIfTrue="1">
      <formula>LEN(TRIM($M$35))=0</formula>
    </cfRule>
  </conditionalFormatting>
  <conditionalFormatting sqref="N35">
    <cfRule type="expression" dxfId="1959" priority="1211" stopIfTrue="1">
      <formula>LEN(TRIM($N$35))=0</formula>
    </cfRule>
  </conditionalFormatting>
  <conditionalFormatting sqref="O35">
    <cfRule type="expression" dxfId="1958" priority="1212" stopIfTrue="1">
      <formula>LEN(TRIM($O$35))=0</formula>
    </cfRule>
  </conditionalFormatting>
  <conditionalFormatting sqref="P35">
    <cfRule type="expression" dxfId="1957" priority="1213" stopIfTrue="1">
      <formula>LEN(TRIM($P$35))=0</formula>
    </cfRule>
  </conditionalFormatting>
  <conditionalFormatting sqref="F36">
    <cfRule type="expression" dxfId="1956" priority="1214" stopIfTrue="1">
      <formula>LEN(TRIM($F$36))=0</formula>
    </cfRule>
  </conditionalFormatting>
  <conditionalFormatting sqref="G36">
    <cfRule type="expression" dxfId="1955" priority="1215" stopIfTrue="1">
      <formula>LEN(TRIM($G$36))=0</formula>
    </cfRule>
  </conditionalFormatting>
  <conditionalFormatting sqref="H36">
    <cfRule type="expression" dxfId="1954" priority="1216" stopIfTrue="1">
      <formula>LEN(TRIM($H$36))=0</formula>
    </cfRule>
  </conditionalFormatting>
  <conditionalFormatting sqref="I36">
    <cfRule type="expression" dxfId="1953" priority="1217" stopIfTrue="1">
      <formula>LEN(TRIM($I$36))=0</formula>
    </cfRule>
  </conditionalFormatting>
  <conditionalFormatting sqref="J36">
    <cfRule type="expression" dxfId="1952" priority="1218" stopIfTrue="1">
      <formula>LEN(TRIM($J$36))=0</formula>
    </cfRule>
  </conditionalFormatting>
  <conditionalFormatting sqref="K36">
    <cfRule type="expression" dxfId="1951" priority="1219" stopIfTrue="1">
      <formula>LEN(TRIM($K$36))=0</formula>
    </cfRule>
  </conditionalFormatting>
  <conditionalFormatting sqref="L36">
    <cfRule type="expression" dxfId="1950" priority="1220" stopIfTrue="1">
      <formula>LEN(TRIM($L$36))=0</formula>
    </cfRule>
  </conditionalFormatting>
  <conditionalFormatting sqref="M36">
    <cfRule type="expression" dxfId="1949" priority="1221" stopIfTrue="1">
      <formula>LEN(TRIM($M$36))=0</formula>
    </cfRule>
  </conditionalFormatting>
  <conditionalFormatting sqref="N36">
    <cfRule type="expression" dxfId="1948" priority="1222" stopIfTrue="1">
      <formula>LEN(TRIM($N$36))=0</formula>
    </cfRule>
  </conditionalFormatting>
  <conditionalFormatting sqref="O36">
    <cfRule type="expression" dxfId="1947" priority="1223" stopIfTrue="1">
      <formula>LEN(TRIM($O$36))=0</formula>
    </cfRule>
  </conditionalFormatting>
  <conditionalFormatting sqref="P36">
    <cfRule type="expression" dxfId="1946" priority="1224" stopIfTrue="1">
      <formula>LEN(TRIM($P$36))=0</formula>
    </cfRule>
  </conditionalFormatting>
  <conditionalFormatting sqref="F37">
    <cfRule type="expression" dxfId="1945" priority="1225" stopIfTrue="1">
      <formula>LEN(TRIM($F$37))=0</formula>
    </cfRule>
  </conditionalFormatting>
  <conditionalFormatting sqref="G37">
    <cfRule type="expression" dxfId="1944" priority="1226" stopIfTrue="1">
      <formula>LEN(TRIM($G$37))=0</formula>
    </cfRule>
  </conditionalFormatting>
  <conditionalFormatting sqref="H37">
    <cfRule type="expression" dxfId="1943" priority="1227" stopIfTrue="1">
      <formula>LEN(TRIM($H$37))=0</formula>
    </cfRule>
  </conditionalFormatting>
  <conditionalFormatting sqref="I37">
    <cfRule type="expression" dxfId="1942" priority="1228" stopIfTrue="1">
      <formula>LEN(TRIM($I$37))=0</formula>
    </cfRule>
  </conditionalFormatting>
  <conditionalFormatting sqref="J37">
    <cfRule type="expression" dxfId="1941" priority="1229" stopIfTrue="1">
      <formula>LEN(TRIM($J$37))=0</formula>
    </cfRule>
  </conditionalFormatting>
  <conditionalFormatting sqref="K37">
    <cfRule type="expression" dxfId="1940" priority="1230" stopIfTrue="1">
      <formula>LEN(TRIM($K$37))=0</formula>
    </cfRule>
  </conditionalFormatting>
  <conditionalFormatting sqref="L37">
    <cfRule type="expression" dxfId="1939" priority="1231" stopIfTrue="1">
      <formula>LEN(TRIM($L$37))=0</formula>
    </cfRule>
  </conditionalFormatting>
  <conditionalFormatting sqref="M37">
    <cfRule type="expression" dxfId="1938" priority="1232" stopIfTrue="1">
      <formula>LEN(TRIM($M$37))=0</formula>
    </cfRule>
  </conditionalFormatting>
  <conditionalFormatting sqref="N37">
    <cfRule type="expression" dxfId="1937" priority="1233" stopIfTrue="1">
      <formula>LEN(TRIM($N$37))=0</formula>
    </cfRule>
  </conditionalFormatting>
  <conditionalFormatting sqref="O37">
    <cfRule type="expression" dxfId="1936" priority="1234" stopIfTrue="1">
      <formula>LEN(TRIM($O$37))=0</formula>
    </cfRule>
  </conditionalFormatting>
  <conditionalFormatting sqref="P37">
    <cfRule type="expression" dxfId="1935" priority="1235" stopIfTrue="1">
      <formula>LEN(TRIM($P$37))=0</formula>
    </cfRule>
  </conditionalFormatting>
  <conditionalFormatting sqref="F38">
    <cfRule type="expression" dxfId="1934" priority="1236" stopIfTrue="1">
      <formula>LEN(TRIM($F$38))=0</formula>
    </cfRule>
  </conditionalFormatting>
  <conditionalFormatting sqref="G38">
    <cfRule type="expression" dxfId="1933" priority="1237" stopIfTrue="1">
      <formula>LEN(TRIM($G$38))=0</formula>
    </cfRule>
  </conditionalFormatting>
  <conditionalFormatting sqref="H38">
    <cfRule type="expression" dxfId="1932" priority="1238" stopIfTrue="1">
      <formula>LEN(TRIM($H$38))=0</formula>
    </cfRule>
  </conditionalFormatting>
  <conditionalFormatting sqref="I38">
    <cfRule type="expression" dxfId="1931" priority="1239" stopIfTrue="1">
      <formula>LEN(TRIM($I$38))=0</formula>
    </cfRule>
  </conditionalFormatting>
  <conditionalFormatting sqref="J38">
    <cfRule type="expression" dxfId="1930" priority="1240" stopIfTrue="1">
      <formula>LEN(TRIM($J$38))=0</formula>
    </cfRule>
  </conditionalFormatting>
  <conditionalFormatting sqref="K38">
    <cfRule type="expression" dxfId="1929" priority="1241" stopIfTrue="1">
      <formula>LEN(TRIM($K$38))=0</formula>
    </cfRule>
  </conditionalFormatting>
  <conditionalFormatting sqref="L38">
    <cfRule type="expression" dxfId="1928" priority="1242" stopIfTrue="1">
      <formula>LEN(TRIM($L$38))=0</formula>
    </cfRule>
  </conditionalFormatting>
  <conditionalFormatting sqref="M38">
    <cfRule type="expression" dxfId="1927" priority="1243" stopIfTrue="1">
      <formula>LEN(TRIM($M$38))=0</formula>
    </cfRule>
  </conditionalFormatting>
  <conditionalFormatting sqref="N38">
    <cfRule type="expression" dxfId="1926" priority="1244" stopIfTrue="1">
      <formula>LEN(TRIM($N$38))=0</formula>
    </cfRule>
  </conditionalFormatting>
  <conditionalFormatting sqref="O38">
    <cfRule type="expression" dxfId="1925" priority="1245" stopIfTrue="1">
      <formula>LEN(TRIM($O$38))=0</formula>
    </cfRule>
  </conditionalFormatting>
  <conditionalFormatting sqref="P38">
    <cfRule type="expression" dxfId="1924" priority="1246" stopIfTrue="1">
      <formula>LEN(TRIM($P$38))=0</formula>
    </cfRule>
  </conditionalFormatting>
  <conditionalFormatting sqref="F39">
    <cfRule type="expression" dxfId="1923" priority="1247" stopIfTrue="1">
      <formula>LEN(TRIM($F$39))=0</formula>
    </cfRule>
  </conditionalFormatting>
  <conditionalFormatting sqref="G39">
    <cfRule type="expression" dxfId="1922" priority="1248" stopIfTrue="1">
      <formula>LEN(TRIM($G$39))=0</formula>
    </cfRule>
  </conditionalFormatting>
  <conditionalFormatting sqref="H39">
    <cfRule type="expression" dxfId="1921" priority="1249" stopIfTrue="1">
      <formula>LEN(TRIM($H$39))=0</formula>
    </cfRule>
  </conditionalFormatting>
  <conditionalFormatting sqref="I39">
    <cfRule type="expression" dxfId="1920" priority="1250" stopIfTrue="1">
      <formula>LEN(TRIM($I$39))=0</formula>
    </cfRule>
  </conditionalFormatting>
  <conditionalFormatting sqref="J39">
    <cfRule type="expression" dxfId="1919" priority="1251" stopIfTrue="1">
      <formula>LEN(TRIM($J$39))=0</formula>
    </cfRule>
  </conditionalFormatting>
  <conditionalFormatting sqref="K39">
    <cfRule type="expression" dxfId="1918" priority="1252" stopIfTrue="1">
      <formula>LEN(TRIM($K$39))=0</formula>
    </cfRule>
  </conditionalFormatting>
  <conditionalFormatting sqref="L39">
    <cfRule type="expression" dxfId="1917" priority="1253" stopIfTrue="1">
      <formula>LEN(TRIM($L$39))=0</formula>
    </cfRule>
  </conditionalFormatting>
  <conditionalFormatting sqref="M39">
    <cfRule type="expression" dxfId="1916" priority="1254" stopIfTrue="1">
      <formula>LEN(TRIM($M$39))=0</formula>
    </cfRule>
  </conditionalFormatting>
  <conditionalFormatting sqref="N39">
    <cfRule type="expression" dxfId="1915" priority="1255" stopIfTrue="1">
      <formula>LEN(TRIM($N$39))=0</formula>
    </cfRule>
  </conditionalFormatting>
  <conditionalFormatting sqref="O39">
    <cfRule type="expression" dxfId="1914" priority="1256" stopIfTrue="1">
      <formula>LEN(TRIM($O$39))=0</formula>
    </cfRule>
  </conditionalFormatting>
  <conditionalFormatting sqref="P39">
    <cfRule type="expression" dxfId="1913" priority="1257" stopIfTrue="1">
      <formula>LEN(TRIM($P$39))=0</formula>
    </cfRule>
  </conditionalFormatting>
  <conditionalFormatting sqref="R33">
    <cfRule type="expression" dxfId="1912" priority="1258" stopIfTrue="1">
      <formula>LEN(TRIM($R$33))=0</formula>
    </cfRule>
  </conditionalFormatting>
  <conditionalFormatting sqref="S33">
    <cfRule type="expression" dxfId="1911" priority="1259" stopIfTrue="1">
      <formula>LEN(TRIM($S$33))=0</formula>
    </cfRule>
  </conditionalFormatting>
  <conditionalFormatting sqref="R34">
    <cfRule type="expression" dxfId="1910" priority="1260" stopIfTrue="1">
      <formula>LEN(TRIM($R$34))=0</formula>
    </cfRule>
  </conditionalFormatting>
  <conditionalFormatting sqref="S34">
    <cfRule type="expression" dxfId="1909" priority="1261" stopIfTrue="1">
      <formula>LEN(TRIM($S$34))=0</formula>
    </cfRule>
  </conditionalFormatting>
  <conditionalFormatting sqref="R35">
    <cfRule type="expression" dxfId="1908" priority="1262" stopIfTrue="1">
      <formula>LEN(TRIM($R$35))=0</formula>
    </cfRule>
  </conditionalFormatting>
  <conditionalFormatting sqref="S35">
    <cfRule type="expression" dxfId="1907" priority="1263" stopIfTrue="1">
      <formula>LEN(TRIM($S$35))=0</formula>
    </cfRule>
  </conditionalFormatting>
  <conditionalFormatting sqref="R36">
    <cfRule type="expression" dxfId="1906" priority="1264" stopIfTrue="1">
      <formula>LEN(TRIM($R$36))=0</formula>
    </cfRule>
  </conditionalFormatting>
  <conditionalFormatting sqref="S36">
    <cfRule type="expression" dxfId="1905" priority="1265" stopIfTrue="1">
      <formula>LEN(TRIM($S$36))=0</formula>
    </cfRule>
  </conditionalFormatting>
  <conditionalFormatting sqref="R37">
    <cfRule type="expression" dxfId="1904" priority="1266" stopIfTrue="1">
      <formula>LEN(TRIM($R$37))=0</formula>
    </cfRule>
  </conditionalFormatting>
  <conditionalFormatting sqref="S37">
    <cfRule type="expression" dxfId="1903" priority="1267" stopIfTrue="1">
      <formula>LEN(TRIM($S$37))=0</formula>
    </cfRule>
  </conditionalFormatting>
  <conditionalFormatting sqref="R38">
    <cfRule type="expression" dxfId="1902" priority="1268" stopIfTrue="1">
      <formula>LEN(TRIM($R$38))=0</formula>
    </cfRule>
  </conditionalFormatting>
  <conditionalFormatting sqref="S38">
    <cfRule type="expression" dxfId="1901" priority="1269" stopIfTrue="1">
      <formula>LEN(TRIM($S$38))=0</formula>
    </cfRule>
  </conditionalFormatting>
  <conditionalFormatting sqref="R39">
    <cfRule type="expression" dxfId="1900" priority="1270" stopIfTrue="1">
      <formula>LEN(TRIM($R$39))=0</formula>
    </cfRule>
  </conditionalFormatting>
  <conditionalFormatting sqref="S39">
    <cfRule type="expression" dxfId="1899" priority="1271" stopIfTrue="1">
      <formula>LEN(TRIM($S$39))=0</formula>
    </cfRule>
  </conditionalFormatting>
  <conditionalFormatting sqref="F44">
    <cfRule type="expression" dxfId="1898" priority="1272" stopIfTrue="1">
      <formula>LEN(TRIM($F$44))=0</formula>
    </cfRule>
  </conditionalFormatting>
  <conditionalFormatting sqref="G44">
    <cfRule type="expression" dxfId="1897" priority="1273" stopIfTrue="1">
      <formula>LEN(TRIM($G$44))=0</formula>
    </cfRule>
  </conditionalFormatting>
  <conditionalFormatting sqref="H44">
    <cfRule type="expression" dxfId="1896" priority="1274" stopIfTrue="1">
      <formula>LEN(TRIM($H$44))=0</formula>
    </cfRule>
  </conditionalFormatting>
  <conditionalFormatting sqref="I44">
    <cfRule type="expression" dxfId="1895" priority="1275" stopIfTrue="1">
      <formula>LEN(TRIM($I$44))=0</formula>
    </cfRule>
  </conditionalFormatting>
  <conditionalFormatting sqref="J44">
    <cfRule type="expression" dxfId="1894" priority="1276" stopIfTrue="1">
      <formula>LEN(TRIM($J$44))=0</formula>
    </cfRule>
  </conditionalFormatting>
  <conditionalFormatting sqref="K44">
    <cfRule type="expression" dxfId="1893" priority="1277" stopIfTrue="1">
      <formula>LEN(TRIM($K$44))=0</formula>
    </cfRule>
  </conditionalFormatting>
  <conditionalFormatting sqref="L44">
    <cfRule type="expression" dxfId="1892" priority="1278" stopIfTrue="1">
      <formula>LEN(TRIM($L$44))=0</formula>
    </cfRule>
  </conditionalFormatting>
  <conditionalFormatting sqref="M44">
    <cfRule type="expression" dxfId="1891" priority="1279" stopIfTrue="1">
      <formula>LEN(TRIM($M$44))=0</formula>
    </cfRule>
  </conditionalFormatting>
  <conditionalFormatting sqref="N44">
    <cfRule type="expression" dxfId="1890" priority="1280" stopIfTrue="1">
      <formula>LEN(TRIM($N$44))=0</formula>
    </cfRule>
  </conditionalFormatting>
  <conditionalFormatting sqref="O44">
    <cfRule type="expression" dxfId="1889" priority="1281" stopIfTrue="1">
      <formula>LEN(TRIM($O$44))=0</formula>
    </cfRule>
  </conditionalFormatting>
  <conditionalFormatting sqref="P44">
    <cfRule type="expression" dxfId="1888" priority="1282" stopIfTrue="1">
      <formula>LEN(TRIM($P$44))=0</formula>
    </cfRule>
  </conditionalFormatting>
  <conditionalFormatting sqref="F45">
    <cfRule type="expression" dxfId="1887" priority="1283" stopIfTrue="1">
      <formula>LEN(TRIM($F$45))=0</formula>
    </cfRule>
  </conditionalFormatting>
  <conditionalFormatting sqref="G45">
    <cfRule type="expression" dxfId="1886" priority="1284" stopIfTrue="1">
      <formula>LEN(TRIM($G$45))=0</formula>
    </cfRule>
  </conditionalFormatting>
  <conditionalFormatting sqref="H45">
    <cfRule type="expression" dxfId="1885" priority="1285" stopIfTrue="1">
      <formula>LEN(TRIM($H$45))=0</formula>
    </cfRule>
  </conditionalFormatting>
  <conditionalFormatting sqref="I45">
    <cfRule type="expression" dxfId="1884" priority="1286" stopIfTrue="1">
      <formula>LEN(TRIM($I$45))=0</formula>
    </cfRule>
  </conditionalFormatting>
  <conditionalFormatting sqref="J45">
    <cfRule type="expression" dxfId="1883" priority="1287" stopIfTrue="1">
      <formula>LEN(TRIM($J$45))=0</formula>
    </cfRule>
  </conditionalFormatting>
  <conditionalFormatting sqref="K45">
    <cfRule type="expression" dxfId="1882" priority="1288" stopIfTrue="1">
      <formula>LEN(TRIM($K$45))=0</formula>
    </cfRule>
  </conditionalFormatting>
  <conditionalFormatting sqref="L45">
    <cfRule type="expression" dxfId="1881" priority="1289" stopIfTrue="1">
      <formula>LEN(TRIM($L$45))=0</formula>
    </cfRule>
  </conditionalFormatting>
  <conditionalFormatting sqref="M45">
    <cfRule type="expression" dxfId="1880" priority="1290" stopIfTrue="1">
      <formula>LEN(TRIM($M$45))=0</formula>
    </cfRule>
  </conditionalFormatting>
  <conditionalFormatting sqref="N45">
    <cfRule type="expression" dxfId="1879" priority="1291" stopIfTrue="1">
      <formula>LEN(TRIM($N$45))=0</formula>
    </cfRule>
  </conditionalFormatting>
  <conditionalFormatting sqref="O45">
    <cfRule type="expression" dxfId="1878" priority="1292" stopIfTrue="1">
      <formula>LEN(TRIM($O$45))=0</formula>
    </cfRule>
  </conditionalFormatting>
  <conditionalFormatting sqref="P45">
    <cfRule type="expression" dxfId="1877" priority="1293" stopIfTrue="1">
      <formula>LEN(TRIM($P$45))=0</formula>
    </cfRule>
  </conditionalFormatting>
  <conditionalFormatting sqref="F46">
    <cfRule type="expression" dxfId="1876" priority="1294" stopIfTrue="1">
      <formula>LEN(TRIM($F$46))=0</formula>
    </cfRule>
  </conditionalFormatting>
  <conditionalFormatting sqref="G46">
    <cfRule type="expression" dxfId="1875" priority="1295" stopIfTrue="1">
      <formula>LEN(TRIM($G$46))=0</formula>
    </cfRule>
  </conditionalFormatting>
  <conditionalFormatting sqref="H46">
    <cfRule type="expression" dxfId="1874" priority="1296" stopIfTrue="1">
      <formula>LEN(TRIM($H$46))=0</formula>
    </cfRule>
  </conditionalFormatting>
  <conditionalFormatting sqref="I46">
    <cfRule type="expression" dxfId="1873" priority="1297" stopIfTrue="1">
      <formula>LEN(TRIM($I$46))=0</formula>
    </cfRule>
  </conditionalFormatting>
  <conditionalFormatting sqref="J46">
    <cfRule type="expression" dxfId="1872" priority="1298" stopIfTrue="1">
      <formula>LEN(TRIM($J$46))=0</formula>
    </cfRule>
  </conditionalFormatting>
  <conditionalFormatting sqref="K46">
    <cfRule type="expression" dxfId="1871" priority="1299" stopIfTrue="1">
      <formula>LEN(TRIM($K$46))=0</formula>
    </cfRule>
  </conditionalFormatting>
  <conditionalFormatting sqref="L46">
    <cfRule type="expression" dxfId="1870" priority="1300" stopIfTrue="1">
      <formula>LEN(TRIM($L$46))=0</formula>
    </cfRule>
  </conditionalFormatting>
  <conditionalFormatting sqref="M46">
    <cfRule type="expression" dxfId="1869" priority="1301" stopIfTrue="1">
      <formula>LEN(TRIM($M$46))=0</formula>
    </cfRule>
  </conditionalFormatting>
  <conditionalFormatting sqref="N46">
    <cfRule type="expression" dxfId="1868" priority="1302" stopIfTrue="1">
      <formula>LEN(TRIM($N$46))=0</formula>
    </cfRule>
  </conditionalFormatting>
  <conditionalFormatting sqref="O46">
    <cfRule type="expression" dxfId="1867" priority="1303" stopIfTrue="1">
      <formula>LEN(TRIM($O$46))=0</formula>
    </cfRule>
  </conditionalFormatting>
  <conditionalFormatting sqref="P46">
    <cfRule type="expression" dxfId="1866" priority="1304" stopIfTrue="1">
      <formula>LEN(TRIM($P$46))=0</formula>
    </cfRule>
  </conditionalFormatting>
  <conditionalFormatting sqref="F47">
    <cfRule type="expression" dxfId="1865" priority="1305" stopIfTrue="1">
      <formula>LEN(TRIM($F$47))=0</formula>
    </cfRule>
  </conditionalFormatting>
  <conditionalFormatting sqref="G47">
    <cfRule type="expression" dxfId="1864" priority="1306" stopIfTrue="1">
      <formula>LEN(TRIM($G$47))=0</formula>
    </cfRule>
  </conditionalFormatting>
  <conditionalFormatting sqref="H47">
    <cfRule type="expression" dxfId="1863" priority="1307" stopIfTrue="1">
      <formula>LEN(TRIM($H$47))=0</formula>
    </cfRule>
  </conditionalFormatting>
  <conditionalFormatting sqref="I47">
    <cfRule type="expression" dxfId="1862" priority="1308" stopIfTrue="1">
      <formula>LEN(TRIM($I$47))=0</formula>
    </cfRule>
  </conditionalFormatting>
  <conditionalFormatting sqref="J47">
    <cfRule type="expression" dxfId="1861" priority="1309" stopIfTrue="1">
      <formula>LEN(TRIM($J$47))=0</formula>
    </cfRule>
  </conditionalFormatting>
  <conditionalFormatting sqref="K47">
    <cfRule type="expression" dxfId="1860" priority="1310" stopIfTrue="1">
      <formula>LEN(TRIM($K$47))=0</formula>
    </cfRule>
  </conditionalFormatting>
  <conditionalFormatting sqref="L47">
    <cfRule type="expression" dxfId="1859" priority="1311" stopIfTrue="1">
      <formula>LEN(TRIM($L$47))=0</formula>
    </cfRule>
  </conditionalFormatting>
  <conditionalFormatting sqref="M47">
    <cfRule type="expression" dxfId="1858" priority="1312" stopIfTrue="1">
      <formula>LEN(TRIM($M$47))=0</formula>
    </cfRule>
  </conditionalFormatting>
  <conditionalFormatting sqref="N47">
    <cfRule type="expression" dxfId="1857" priority="1313" stopIfTrue="1">
      <formula>LEN(TRIM($N$47))=0</formula>
    </cfRule>
  </conditionalFormatting>
  <conditionalFormatting sqref="O47">
    <cfRule type="expression" dxfId="1856" priority="1314" stopIfTrue="1">
      <formula>LEN(TRIM($O$47))=0</formula>
    </cfRule>
  </conditionalFormatting>
  <conditionalFormatting sqref="P47">
    <cfRule type="expression" dxfId="1855" priority="1315" stopIfTrue="1">
      <formula>LEN(TRIM($P$47))=0</formula>
    </cfRule>
  </conditionalFormatting>
  <conditionalFormatting sqref="F48">
    <cfRule type="expression" dxfId="1854" priority="1316" stopIfTrue="1">
      <formula>LEN(TRIM($F$48))=0</formula>
    </cfRule>
  </conditionalFormatting>
  <conditionalFormatting sqref="G48">
    <cfRule type="expression" dxfId="1853" priority="1317" stopIfTrue="1">
      <formula>LEN(TRIM($G$48))=0</formula>
    </cfRule>
  </conditionalFormatting>
  <conditionalFormatting sqref="H48">
    <cfRule type="expression" dxfId="1852" priority="1318" stopIfTrue="1">
      <formula>LEN(TRIM($H$48))=0</formula>
    </cfRule>
  </conditionalFormatting>
  <conditionalFormatting sqref="I48">
    <cfRule type="expression" dxfId="1851" priority="1319" stopIfTrue="1">
      <formula>LEN(TRIM($I$48))=0</formula>
    </cfRule>
  </conditionalFormatting>
  <conditionalFormatting sqref="J48">
    <cfRule type="expression" dxfId="1850" priority="1320" stopIfTrue="1">
      <formula>LEN(TRIM($J$48))=0</formula>
    </cfRule>
  </conditionalFormatting>
  <conditionalFormatting sqref="K48">
    <cfRule type="expression" dxfId="1849" priority="1321" stopIfTrue="1">
      <formula>LEN(TRIM($K$48))=0</formula>
    </cfRule>
  </conditionalFormatting>
  <conditionalFormatting sqref="L48">
    <cfRule type="expression" dxfId="1848" priority="1322" stopIfTrue="1">
      <formula>LEN(TRIM($L$48))=0</formula>
    </cfRule>
  </conditionalFormatting>
  <conditionalFormatting sqref="M48">
    <cfRule type="expression" dxfId="1847" priority="1323" stopIfTrue="1">
      <formula>LEN(TRIM($M$48))=0</formula>
    </cfRule>
  </conditionalFormatting>
  <conditionalFormatting sqref="N48">
    <cfRule type="expression" dxfId="1846" priority="1324" stopIfTrue="1">
      <formula>LEN(TRIM($N$48))=0</formula>
    </cfRule>
  </conditionalFormatting>
  <conditionalFormatting sqref="O48">
    <cfRule type="expression" dxfId="1845" priority="1325" stopIfTrue="1">
      <formula>LEN(TRIM($O$48))=0</formula>
    </cfRule>
  </conditionalFormatting>
  <conditionalFormatting sqref="P48">
    <cfRule type="expression" dxfId="1844" priority="1326" stopIfTrue="1">
      <formula>LEN(TRIM($P$48))=0</formula>
    </cfRule>
  </conditionalFormatting>
  <conditionalFormatting sqref="F49">
    <cfRule type="expression" dxfId="1843" priority="1327" stopIfTrue="1">
      <formula>LEN(TRIM($F$49))=0</formula>
    </cfRule>
  </conditionalFormatting>
  <conditionalFormatting sqref="G49">
    <cfRule type="expression" dxfId="1842" priority="1328" stopIfTrue="1">
      <formula>LEN(TRIM($G$49))=0</formula>
    </cfRule>
  </conditionalFormatting>
  <conditionalFormatting sqref="H49">
    <cfRule type="expression" dxfId="1841" priority="1329" stopIfTrue="1">
      <formula>LEN(TRIM($H$49))=0</formula>
    </cfRule>
  </conditionalFormatting>
  <conditionalFormatting sqref="I49">
    <cfRule type="expression" dxfId="1840" priority="1330" stopIfTrue="1">
      <formula>LEN(TRIM($I$49))=0</formula>
    </cfRule>
  </conditionalFormatting>
  <conditionalFormatting sqref="J49">
    <cfRule type="expression" dxfId="1839" priority="1331" stopIfTrue="1">
      <formula>LEN(TRIM($J$49))=0</formula>
    </cfRule>
  </conditionalFormatting>
  <conditionalFormatting sqref="K49">
    <cfRule type="expression" dxfId="1838" priority="1332" stopIfTrue="1">
      <formula>LEN(TRIM($K$49))=0</formula>
    </cfRule>
  </conditionalFormatting>
  <conditionalFormatting sqref="L49">
    <cfRule type="expression" dxfId="1837" priority="1333" stopIfTrue="1">
      <formula>LEN(TRIM($L$49))=0</formula>
    </cfRule>
  </conditionalFormatting>
  <conditionalFormatting sqref="M49">
    <cfRule type="expression" dxfId="1836" priority="1334" stopIfTrue="1">
      <formula>LEN(TRIM($M$49))=0</formula>
    </cfRule>
  </conditionalFormatting>
  <conditionalFormatting sqref="N49">
    <cfRule type="expression" dxfId="1835" priority="1335" stopIfTrue="1">
      <formula>LEN(TRIM($N$49))=0</formula>
    </cfRule>
  </conditionalFormatting>
  <conditionalFormatting sqref="O49">
    <cfRule type="expression" dxfId="1834" priority="1336" stopIfTrue="1">
      <formula>LEN(TRIM($O$49))=0</formula>
    </cfRule>
  </conditionalFormatting>
  <conditionalFormatting sqref="P49">
    <cfRule type="expression" dxfId="1833" priority="1337" stopIfTrue="1">
      <formula>LEN(TRIM($P$49))=0</formula>
    </cfRule>
  </conditionalFormatting>
  <conditionalFormatting sqref="F50">
    <cfRule type="expression" dxfId="1832" priority="1338" stopIfTrue="1">
      <formula>LEN(TRIM($F$50))=0</formula>
    </cfRule>
  </conditionalFormatting>
  <conditionalFormatting sqref="G50">
    <cfRule type="expression" dxfId="1831" priority="1339" stopIfTrue="1">
      <formula>LEN(TRIM($G$50))=0</formula>
    </cfRule>
  </conditionalFormatting>
  <conditionalFormatting sqref="H50">
    <cfRule type="expression" dxfId="1830" priority="1340" stopIfTrue="1">
      <formula>LEN(TRIM($H$50))=0</formula>
    </cfRule>
  </conditionalFormatting>
  <conditionalFormatting sqref="I50">
    <cfRule type="expression" dxfId="1829" priority="1341" stopIfTrue="1">
      <formula>LEN(TRIM($I$50))=0</formula>
    </cfRule>
  </conditionalFormatting>
  <conditionalFormatting sqref="J50">
    <cfRule type="expression" dxfId="1828" priority="1342" stopIfTrue="1">
      <formula>LEN(TRIM($J$50))=0</formula>
    </cfRule>
  </conditionalFormatting>
  <conditionalFormatting sqref="K50">
    <cfRule type="expression" dxfId="1827" priority="1343" stopIfTrue="1">
      <formula>LEN(TRIM($K$50))=0</formula>
    </cfRule>
  </conditionalFormatting>
  <conditionalFormatting sqref="L50">
    <cfRule type="expression" dxfId="1826" priority="1344" stopIfTrue="1">
      <formula>LEN(TRIM($L$50))=0</formula>
    </cfRule>
  </conditionalFormatting>
  <conditionalFormatting sqref="M50">
    <cfRule type="expression" dxfId="1825" priority="1345" stopIfTrue="1">
      <formula>LEN(TRIM($M$50))=0</formula>
    </cfRule>
  </conditionalFormatting>
  <conditionalFormatting sqref="N50">
    <cfRule type="expression" dxfId="1824" priority="1346" stopIfTrue="1">
      <formula>LEN(TRIM($N$50))=0</formula>
    </cfRule>
  </conditionalFormatting>
  <conditionalFormatting sqref="O50">
    <cfRule type="expression" dxfId="1823" priority="1347" stopIfTrue="1">
      <formula>LEN(TRIM($O$50))=0</formula>
    </cfRule>
  </conditionalFormatting>
  <conditionalFormatting sqref="P50">
    <cfRule type="expression" dxfId="1822" priority="1348" stopIfTrue="1">
      <formula>LEN(TRIM($P$50))=0</formula>
    </cfRule>
  </conditionalFormatting>
  <conditionalFormatting sqref="R44">
    <cfRule type="expression" dxfId="1821" priority="1349" stopIfTrue="1">
      <formula>LEN(TRIM($R$44))=0</formula>
    </cfRule>
  </conditionalFormatting>
  <conditionalFormatting sqref="S44">
    <cfRule type="expression" dxfId="1820" priority="1350" stopIfTrue="1">
      <formula>LEN(TRIM($S$44))=0</formula>
    </cfRule>
  </conditionalFormatting>
  <conditionalFormatting sqref="R45">
    <cfRule type="expression" dxfId="1819" priority="1351" stopIfTrue="1">
      <formula>LEN(TRIM($R$45))=0</formula>
    </cfRule>
  </conditionalFormatting>
  <conditionalFormatting sqref="S45">
    <cfRule type="expression" dxfId="1818" priority="1352" stopIfTrue="1">
      <formula>LEN(TRIM($S$45))=0</formula>
    </cfRule>
  </conditionalFormatting>
  <conditionalFormatting sqref="R46">
    <cfRule type="expression" dxfId="1817" priority="1353" stopIfTrue="1">
      <formula>LEN(TRIM($R$46))=0</formula>
    </cfRule>
  </conditionalFormatting>
  <conditionalFormatting sqref="S46">
    <cfRule type="expression" dxfId="1816" priority="1354" stopIfTrue="1">
      <formula>LEN(TRIM($S$46))=0</formula>
    </cfRule>
  </conditionalFormatting>
  <conditionalFormatting sqref="R47">
    <cfRule type="expression" dxfId="1815" priority="1355" stopIfTrue="1">
      <formula>LEN(TRIM($R$47))=0</formula>
    </cfRule>
  </conditionalFormatting>
  <conditionalFormatting sqref="S47">
    <cfRule type="expression" dxfId="1814" priority="1356" stopIfTrue="1">
      <formula>LEN(TRIM($S$47))=0</formula>
    </cfRule>
  </conditionalFormatting>
  <conditionalFormatting sqref="R48">
    <cfRule type="expression" dxfId="1813" priority="1357" stopIfTrue="1">
      <formula>LEN(TRIM($R$48))=0</formula>
    </cfRule>
  </conditionalFormatting>
  <conditionalFormatting sqref="S48">
    <cfRule type="expression" dxfId="1812" priority="1358" stopIfTrue="1">
      <formula>LEN(TRIM($S$48))=0</formula>
    </cfRule>
  </conditionalFormatting>
  <conditionalFormatting sqref="R49">
    <cfRule type="expression" dxfId="1811" priority="1359" stopIfTrue="1">
      <formula>LEN(TRIM($R$49))=0</formula>
    </cfRule>
  </conditionalFormatting>
  <conditionalFormatting sqref="S49">
    <cfRule type="expression" dxfId="1810" priority="1360" stopIfTrue="1">
      <formula>LEN(TRIM($S$49))=0</formula>
    </cfRule>
  </conditionalFormatting>
  <conditionalFormatting sqref="R50">
    <cfRule type="expression" dxfId="1809" priority="1361" stopIfTrue="1">
      <formula>LEN(TRIM($R$50))=0</formula>
    </cfRule>
  </conditionalFormatting>
  <conditionalFormatting sqref="S50">
    <cfRule type="expression" dxfId="1808" priority="1362" stopIfTrue="1">
      <formula>LEN(TRIM($S$50))=0</formula>
    </cfRule>
  </conditionalFormatting>
  <conditionalFormatting sqref="F54">
    <cfRule type="expression" dxfId="1807" priority="1363" stopIfTrue="1">
      <formula>LEN(TRIM($F$54))=0</formula>
    </cfRule>
  </conditionalFormatting>
  <conditionalFormatting sqref="G54">
    <cfRule type="expression" dxfId="1806" priority="1364" stopIfTrue="1">
      <formula>LEN(TRIM($G$54))=0</formula>
    </cfRule>
  </conditionalFormatting>
  <conditionalFormatting sqref="H54">
    <cfRule type="expression" dxfId="1805" priority="1365" stopIfTrue="1">
      <formula>LEN(TRIM($H$54))=0</formula>
    </cfRule>
  </conditionalFormatting>
  <conditionalFormatting sqref="I54">
    <cfRule type="expression" dxfId="1804" priority="1366" stopIfTrue="1">
      <formula>LEN(TRIM($I$54))=0</formula>
    </cfRule>
  </conditionalFormatting>
  <conditionalFormatting sqref="J54">
    <cfRule type="expression" dxfId="1803" priority="1367" stopIfTrue="1">
      <formula>LEN(TRIM($J$54))=0</formula>
    </cfRule>
  </conditionalFormatting>
  <conditionalFormatting sqref="K54">
    <cfRule type="expression" dxfId="1802" priority="1368" stopIfTrue="1">
      <formula>LEN(TRIM($K$54))=0</formula>
    </cfRule>
  </conditionalFormatting>
  <conditionalFormatting sqref="L54">
    <cfRule type="expression" dxfId="1801" priority="1369" stopIfTrue="1">
      <formula>LEN(TRIM($L$54))=0</formula>
    </cfRule>
  </conditionalFormatting>
  <conditionalFormatting sqref="M54">
    <cfRule type="expression" dxfId="1800" priority="1370" stopIfTrue="1">
      <formula>LEN(TRIM($M$54))=0</formula>
    </cfRule>
  </conditionalFormatting>
  <conditionalFormatting sqref="N54">
    <cfRule type="expression" dxfId="1799" priority="1371" stopIfTrue="1">
      <formula>LEN(TRIM($N$54))=0</formula>
    </cfRule>
  </conditionalFormatting>
  <conditionalFormatting sqref="O54">
    <cfRule type="expression" dxfId="1798" priority="1372" stopIfTrue="1">
      <formula>LEN(TRIM($O$54))=0</formula>
    </cfRule>
  </conditionalFormatting>
  <conditionalFormatting sqref="P54">
    <cfRule type="expression" dxfId="1797" priority="1373" stopIfTrue="1">
      <formula>LEN(TRIM($P$54))=0</formula>
    </cfRule>
  </conditionalFormatting>
  <conditionalFormatting sqref="F55">
    <cfRule type="expression" dxfId="1796" priority="1374" stopIfTrue="1">
      <formula>LEN(TRIM($F$55))=0</formula>
    </cfRule>
  </conditionalFormatting>
  <conditionalFormatting sqref="G55">
    <cfRule type="expression" dxfId="1795" priority="1375" stopIfTrue="1">
      <formula>LEN(TRIM($G$55))=0</formula>
    </cfRule>
  </conditionalFormatting>
  <conditionalFormatting sqref="H55">
    <cfRule type="expression" dxfId="1794" priority="1376" stopIfTrue="1">
      <formula>LEN(TRIM($H$55))=0</formula>
    </cfRule>
  </conditionalFormatting>
  <conditionalFormatting sqref="I55">
    <cfRule type="expression" dxfId="1793" priority="1377" stopIfTrue="1">
      <formula>LEN(TRIM($I$55))=0</formula>
    </cfRule>
  </conditionalFormatting>
  <conditionalFormatting sqref="J55">
    <cfRule type="expression" dxfId="1792" priority="1378" stopIfTrue="1">
      <formula>LEN(TRIM($J$55))=0</formula>
    </cfRule>
  </conditionalFormatting>
  <conditionalFormatting sqref="K55">
    <cfRule type="expression" dxfId="1791" priority="1379" stopIfTrue="1">
      <formula>LEN(TRIM($K$55))=0</formula>
    </cfRule>
  </conditionalFormatting>
  <conditionalFormatting sqref="L55">
    <cfRule type="expression" dxfId="1790" priority="1380" stopIfTrue="1">
      <formula>LEN(TRIM($L$55))=0</formula>
    </cfRule>
  </conditionalFormatting>
  <conditionalFormatting sqref="M55">
    <cfRule type="expression" dxfId="1789" priority="1381" stopIfTrue="1">
      <formula>LEN(TRIM($M$55))=0</formula>
    </cfRule>
  </conditionalFormatting>
  <conditionalFormatting sqref="N55">
    <cfRule type="expression" dxfId="1788" priority="1382" stopIfTrue="1">
      <formula>LEN(TRIM($N$55))=0</formula>
    </cfRule>
  </conditionalFormatting>
  <conditionalFormatting sqref="O55">
    <cfRule type="expression" dxfId="1787" priority="1383" stopIfTrue="1">
      <formula>LEN(TRIM($O$55))=0</formula>
    </cfRule>
  </conditionalFormatting>
  <conditionalFormatting sqref="P55">
    <cfRule type="expression" dxfId="1786" priority="1384" stopIfTrue="1">
      <formula>LEN(TRIM($P$55))=0</formula>
    </cfRule>
  </conditionalFormatting>
  <conditionalFormatting sqref="F56">
    <cfRule type="expression" dxfId="1785" priority="1385" stopIfTrue="1">
      <formula>LEN(TRIM($F$56))=0</formula>
    </cfRule>
  </conditionalFormatting>
  <conditionalFormatting sqref="G56">
    <cfRule type="expression" dxfId="1784" priority="1386" stopIfTrue="1">
      <formula>LEN(TRIM($G$56))=0</formula>
    </cfRule>
  </conditionalFormatting>
  <conditionalFormatting sqref="H56">
    <cfRule type="expression" dxfId="1783" priority="1387" stopIfTrue="1">
      <formula>LEN(TRIM($H$56))=0</formula>
    </cfRule>
  </conditionalFormatting>
  <conditionalFormatting sqref="I56">
    <cfRule type="expression" dxfId="1782" priority="1388" stopIfTrue="1">
      <formula>LEN(TRIM($I$56))=0</formula>
    </cfRule>
  </conditionalFormatting>
  <conditionalFormatting sqref="J56">
    <cfRule type="expression" dxfId="1781" priority="1389" stopIfTrue="1">
      <formula>LEN(TRIM($J$56))=0</formula>
    </cfRule>
  </conditionalFormatting>
  <conditionalFormatting sqref="K56">
    <cfRule type="expression" dxfId="1780" priority="1390" stopIfTrue="1">
      <formula>LEN(TRIM($K$56))=0</formula>
    </cfRule>
  </conditionalFormatting>
  <conditionalFormatting sqref="L56">
    <cfRule type="expression" dxfId="1779" priority="1391" stopIfTrue="1">
      <formula>LEN(TRIM($L$56))=0</formula>
    </cfRule>
  </conditionalFormatting>
  <conditionalFormatting sqref="M56">
    <cfRule type="expression" dxfId="1778" priority="1392" stopIfTrue="1">
      <formula>LEN(TRIM($M$56))=0</formula>
    </cfRule>
  </conditionalFormatting>
  <conditionalFormatting sqref="N56">
    <cfRule type="expression" dxfId="1777" priority="1393" stopIfTrue="1">
      <formula>LEN(TRIM($N$56))=0</formula>
    </cfRule>
  </conditionalFormatting>
  <conditionalFormatting sqref="O56">
    <cfRule type="expression" dxfId="1776" priority="1394" stopIfTrue="1">
      <formula>LEN(TRIM($O$56))=0</formula>
    </cfRule>
  </conditionalFormatting>
  <conditionalFormatting sqref="P56">
    <cfRule type="expression" dxfId="1775" priority="1395" stopIfTrue="1">
      <formula>LEN(TRIM($P$56))=0</formula>
    </cfRule>
  </conditionalFormatting>
  <conditionalFormatting sqref="F57">
    <cfRule type="expression" dxfId="1774" priority="1396" stopIfTrue="1">
      <formula>LEN(TRIM($F$57))=0</formula>
    </cfRule>
  </conditionalFormatting>
  <conditionalFormatting sqref="G57">
    <cfRule type="expression" dxfId="1773" priority="1397" stopIfTrue="1">
      <formula>LEN(TRIM($G$57))=0</formula>
    </cfRule>
  </conditionalFormatting>
  <conditionalFormatting sqref="H57">
    <cfRule type="expression" dxfId="1772" priority="1398" stopIfTrue="1">
      <formula>LEN(TRIM($H$57))=0</formula>
    </cfRule>
  </conditionalFormatting>
  <conditionalFormatting sqref="I57">
    <cfRule type="expression" dxfId="1771" priority="1399" stopIfTrue="1">
      <formula>LEN(TRIM($I$57))=0</formula>
    </cfRule>
  </conditionalFormatting>
  <conditionalFormatting sqref="J57">
    <cfRule type="expression" dxfId="1770" priority="1400" stopIfTrue="1">
      <formula>LEN(TRIM($J$57))=0</formula>
    </cfRule>
  </conditionalFormatting>
  <conditionalFormatting sqref="K57">
    <cfRule type="expression" dxfId="1769" priority="1401" stopIfTrue="1">
      <formula>LEN(TRIM($K$57))=0</formula>
    </cfRule>
  </conditionalFormatting>
  <conditionalFormatting sqref="L57">
    <cfRule type="expression" dxfId="1768" priority="1402" stopIfTrue="1">
      <formula>LEN(TRIM($L$57))=0</formula>
    </cfRule>
  </conditionalFormatting>
  <conditionalFormatting sqref="M57">
    <cfRule type="expression" dxfId="1767" priority="1403" stopIfTrue="1">
      <formula>LEN(TRIM($M$57))=0</formula>
    </cfRule>
  </conditionalFormatting>
  <conditionalFormatting sqref="N57">
    <cfRule type="expression" dxfId="1766" priority="1404" stopIfTrue="1">
      <formula>LEN(TRIM($N$57))=0</formula>
    </cfRule>
  </conditionalFormatting>
  <conditionalFormatting sqref="O57">
    <cfRule type="expression" dxfId="1765" priority="1405" stopIfTrue="1">
      <formula>LEN(TRIM($O$57))=0</formula>
    </cfRule>
  </conditionalFormatting>
  <conditionalFormatting sqref="P57">
    <cfRule type="expression" dxfId="1764" priority="1406" stopIfTrue="1">
      <formula>LEN(TRIM($P$57))=0</formula>
    </cfRule>
  </conditionalFormatting>
  <conditionalFormatting sqref="F58">
    <cfRule type="expression" dxfId="1763" priority="1407" stopIfTrue="1">
      <formula>LEN(TRIM($F$58))=0</formula>
    </cfRule>
  </conditionalFormatting>
  <conditionalFormatting sqref="G58">
    <cfRule type="expression" dxfId="1762" priority="1408" stopIfTrue="1">
      <formula>LEN(TRIM($G$58))=0</formula>
    </cfRule>
  </conditionalFormatting>
  <conditionalFormatting sqref="H58">
    <cfRule type="expression" dxfId="1761" priority="1409" stopIfTrue="1">
      <formula>LEN(TRIM($H$58))=0</formula>
    </cfRule>
  </conditionalFormatting>
  <conditionalFormatting sqref="I58">
    <cfRule type="expression" dxfId="1760" priority="1410" stopIfTrue="1">
      <formula>LEN(TRIM($I$58))=0</formula>
    </cfRule>
  </conditionalFormatting>
  <conditionalFormatting sqref="J58">
    <cfRule type="expression" dxfId="1759" priority="1411" stopIfTrue="1">
      <formula>LEN(TRIM($J$58))=0</formula>
    </cfRule>
  </conditionalFormatting>
  <conditionalFormatting sqref="K58">
    <cfRule type="expression" dxfId="1758" priority="1412" stopIfTrue="1">
      <formula>LEN(TRIM($K$58))=0</formula>
    </cfRule>
  </conditionalFormatting>
  <conditionalFormatting sqref="L58">
    <cfRule type="expression" dxfId="1757" priority="1413" stopIfTrue="1">
      <formula>LEN(TRIM($L$58))=0</formula>
    </cfRule>
  </conditionalFormatting>
  <conditionalFormatting sqref="M58">
    <cfRule type="expression" dxfId="1756" priority="1414" stopIfTrue="1">
      <formula>LEN(TRIM($M$58))=0</formula>
    </cfRule>
  </conditionalFormatting>
  <conditionalFormatting sqref="N58">
    <cfRule type="expression" dxfId="1755" priority="1415" stopIfTrue="1">
      <formula>LEN(TRIM($N$58))=0</formula>
    </cfRule>
  </conditionalFormatting>
  <conditionalFormatting sqref="O58">
    <cfRule type="expression" dxfId="1754" priority="1416" stopIfTrue="1">
      <formula>LEN(TRIM($O$58))=0</formula>
    </cfRule>
  </conditionalFormatting>
  <conditionalFormatting sqref="P58">
    <cfRule type="expression" dxfId="1753" priority="1417" stopIfTrue="1">
      <formula>LEN(TRIM($P$58))=0</formula>
    </cfRule>
  </conditionalFormatting>
  <conditionalFormatting sqref="F59">
    <cfRule type="expression" dxfId="1752" priority="1418" stopIfTrue="1">
      <formula>LEN(TRIM($F$59))=0</formula>
    </cfRule>
  </conditionalFormatting>
  <conditionalFormatting sqref="G59">
    <cfRule type="expression" dxfId="1751" priority="1419" stopIfTrue="1">
      <formula>LEN(TRIM($G$59))=0</formula>
    </cfRule>
  </conditionalFormatting>
  <conditionalFormatting sqref="H59">
    <cfRule type="expression" dxfId="1750" priority="1420" stopIfTrue="1">
      <formula>LEN(TRIM($H$59))=0</formula>
    </cfRule>
  </conditionalFormatting>
  <conditionalFormatting sqref="I59">
    <cfRule type="expression" dxfId="1749" priority="1421" stopIfTrue="1">
      <formula>LEN(TRIM($I$59))=0</formula>
    </cfRule>
  </conditionalFormatting>
  <conditionalFormatting sqref="J59">
    <cfRule type="expression" dxfId="1748" priority="1422" stopIfTrue="1">
      <formula>LEN(TRIM($J$59))=0</formula>
    </cfRule>
  </conditionalFormatting>
  <conditionalFormatting sqref="K59">
    <cfRule type="expression" dxfId="1747" priority="1423" stopIfTrue="1">
      <formula>LEN(TRIM($K$59))=0</formula>
    </cfRule>
  </conditionalFormatting>
  <conditionalFormatting sqref="L59">
    <cfRule type="expression" dxfId="1746" priority="1424" stopIfTrue="1">
      <formula>LEN(TRIM($L$59))=0</formula>
    </cfRule>
  </conditionalFormatting>
  <conditionalFormatting sqref="M59">
    <cfRule type="expression" dxfId="1745" priority="1425" stopIfTrue="1">
      <formula>LEN(TRIM($M$59))=0</formula>
    </cfRule>
  </conditionalFormatting>
  <conditionalFormatting sqref="N59">
    <cfRule type="expression" dxfId="1744" priority="1426" stopIfTrue="1">
      <formula>LEN(TRIM($N$59))=0</formula>
    </cfRule>
  </conditionalFormatting>
  <conditionalFormatting sqref="O59">
    <cfRule type="expression" dxfId="1743" priority="1427" stopIfTrue="1">
      <formula>LEN(TRIM($O$59))=0</formula>
    </cfRule>
  </conditionalFormatting>
  <conditionalFormatting sqref="P59">
    <cfRule type="expression" dxfId="1742" priority="1428" stopIfTrue="1">
      <formula>LEN(TRIM($P$59))=0</formula>
    </cfRule>
  </conditionalFormatting>
  <conditionalFormatting sqref="F60">
    <cfRule type="expression" dxfId="1741" priority="1429" stopIfTrue="1">
      <formula>LEN(TRIM($F$60))=0</formula>
    </cfRule>
  </conditionalFormatting>
  <conditionalFormatting sqref="G60">
    <cfRule type="expression" dxfId="1740" priority="1430" stopIfTrue="1">
      <formula>LEN(TRIM($G$60))=0</formula>
    </cfRule>
  </conditionalFormatting>
  <conditionalFormatting sqref="H60">
    <cfRule type="expression" dxfId="1739" priority="1431" stopIfTrue="1">
      <formula>LEN(TRIM($H$60))=0</formula>
    </cfRule>
  </conditionalFormatting>
  <conditionalFormatting sqref="I60">
    <cfRule type="expression" dxfId="1738" priority="1432" stopIfTrue="1">
      <formula>LEN(TRIM($I$60))=0</formula>
    </cfRule>
  </conditionalFormatting>
  <conditionalFormatting sqref="J60">
    <cfRule type="expression" dxfId="1737" priority="1433" stopIfTrue="1">
      <formula>LEN(TRIM($J$60))=0</formula>
    </cfRule>
  </conditionalFormatting>
  <conditionalFormatting sqref="K60">
    <cfRule type="expression" dxfId="1736" priority="1434" stopIfTrue="1">
      <formula>LEN(TRIM($K$60))=0</formula>
    </cfRule>
  </conditionalFormatting>
  <conditionalFormatting sqref="L60">
    <cfRule type="expression" dxfId="1735" priority="1435" stopIfTrue="1">
      <formula>LEN(TRIM($L$60))=0</formula>
    </cfRule>
  </conditionalFormatting>
  <conditionalFormatting sqref="M60">
    <cfRule type="expression" dxfId="1734" priority="1436" stopIfTrue="1">
      <formula>LEN(TRIM($M$60))=0</formula>
    </cfRule>
  </conditionalFormatting>
  <conditionalFormatting sqref="N60">
    <cfRule type="expression" dxfId="1733" priority="1437" stopIfTrue="1">
      <formula>LEN(TRIM($N$60))=0</formula>
    </cfRule>
  </conditionalFormatting>
  <conditionalFormatting sqref="O60">
    <cfRule type="expression" dxfId="1732" priority="1438" stopIfTrue="1">
      <formula>LEN(TRIM($O$60))=0</formula>
    </cfRule>
  </conditionalFormatting>
  <conditionalFormatting sqref="P60">
    <cfRule type="expression" dxfId="1731" priority="1439" stopIfTrue="1">
      <formula>LEN(TRIM($P$60))=0</formula>
    </cfRule>
  </conditionalFormatting>
  <conditionalFormatting sqref="R54">
    <cfRule type="expression" dxfId="1730" priority="1440" stopIfTrue="1">
      <formula>LEN(TRIM($R$54))=0</formula>
    </cfRule>
  </conditionalFormatting>
  <conditionalFormatting sqref="S54">
    <cfRule type="expression" dxfId="1729" priority="1441" stopIfTrue="1">
      <formula>LEN(TRIM($S$54))=0</formula>
    </cfRule>
  </conditionalFormatting>
  <conditionalFormatting sqref="R55">
    <cfRule type="expression" dxfId="1728" priority="1442" stopIfTrue="1">
      <formula>LEN(TRIM($R$55))=0</formula>
    </cfRule>
  </conditionalFormatting>
  <conditionalFormatting sqref="S55">
    <cfRule type="expression" dxfId="1727" priority="1443" stopIfTrue="1">
      <formula>LEN(TRIM($S$55))=0</formula>
    </cfRule>
  </conditionalFormatting>
  <conditionalFormatting sqref="R56">
    <cfRule type="expression" dxfId="1726" priority="1444" stopIfTrue="1">
      <formula>LEN(TRIM($R$56))=0</formula>
    </cfRule>
  </conditionalFormatting>
  <conditionalFormatting sqref="S56">
    <cfRule type="expression" dxfId="1725" priority="1445" stopIfTrue="1">
      <formula>LEN(TRIM($S$56))=0</formula>
    </cfRule>
  </conditionalFormatting>
  <conditionalFormatting sqref="R57">
    <cfRule type="expression" dxfId="1724" priority="1446" stopIfTrue="1">
      <formula>LEN(TRIM($R$57))=0</formula>
    </cfRule>
  </conditionalFormatting>
  <conditionalFormatting sqref="S57">
    <cfRule type="expression" dxfId="1723" priority="1447" stopIfTrue="1">
      <formula>LEN(TRIM($S$57))=0</formula>
    </cfRule>
  </conditionalFormatting>
  <conditionalFormatting sqref="R58">
    <cfRule type="expression" dxfId="1722" priority="1448" stopIfTrue="1">
      <formula>LEN(TRIM($R$58))=0</formula>
    </cfRule>
  </conditionalFormatting>
  <conditionalFormatting sqref="S58">
    <cfRule type="expression" dxfId="1721" priority="1449" stopIfTrue="1">
      <formula>LEN(TRIM($S$58))=0</formula>
    </cfRule>
  </conditionalFormatting>
  <conditionalFormatting sqref="R59">
    <cfRule type="expression" dxfId="1720" priority="1450" stopIfTrue="1">
      <formula>LEN(TRIM($R$59))=0</formula>
    </cfRule>
  </conditionalFormatting>
  <conditionalFormatting sqref="S59">
    <cfRule type="expression" dxfId="1719" priority="1451" stopIfTrue="1">
      <formula>LEN(TRIM($S$59))=0</formula>
    </cfRule>
  </conditionalFormatting>
  <conditionalFormatting sqref="R60">
    <cfRule type="expression" dxfId="1718" priority="1452" stopIfTrue="1">
      <formula>LEN(TRIM($R$60))=0</formula>
    </cfRule>
  </conditionalFormatting>
  <conditionalFormatting sqref="S60">
    <cfRule type="expression" dxfId="1717" priority="1453" stopIfTrue="1">
      <formula>LEN(TRIM($S$60))=0</formula>
    </cfRule>
  </conditionalFormatting>
  <conditionalFormatting sqref="F64">
    <cfRule type="expression" dxfId="1716" priority="1454" stopIfTrue="1">
      <formula>LEN(TRIM($F$64))=0</formula>
    </cfRule>
  </conditionalFormatting>
  <conditionalFormatting sqref="G64">
    <cfRule type="expression" dxfId="1715" priority="1455" stopIfTrue="1">
      <formula>LEN(TRIM($G$64))=0</formula>
    </cfRule>
  </conditionalFormatting>
  <conditionalFormatting sqref="H64">
    <cfRule type="expression" dxfId="1714" priority="1456" stopIfTrue="1">
      <formula>LEN(TRIM($H$64))=0</formula>
    </cfRule>
  </conditionalFormatting>
  <conditionalFormatting sqref="I64">
    <cfRule type="expression" dxfId="1713" priority="1457" stopIfTrue="1">
      <formula>LEN(TRIM($I$64))=0</formula>
    </cfRule>
  </conditionalFormatting>
  <conditionalFormatting sqref="J64">
    <cfRule type="expression" dxfId="1712" priority="1458" stopIfTrue="1">
      <formula>LEN(TRIM($J$64))=0</formula>
    </cfRule>
  </conditionalFormatting>
  <conditionalFormatting sqref="K64">
    <cfRule type="expression" dxfId="1711" priority="1459" stopIfTrue="1">
      <formula>LEN(TRIM($K$64))=0</formula>
    </cfRule>
  </conditionalFormatting>
  <conditionalFormatting sqref="L64">
    <cfRule type="expression" dxfId="1710" priority="1460" stopIfTrue="1">
      <formula>LEN(TRIM($L$64))=0</formula>
    </cfRule>
  </conditionalFormatting>
  <conditionalFormatting sqref="M64">
    <cfRule type="expression" dxfId="1709" priority="1461" stopIfTrue="1">
      <formula>LEN(TRIM($M$64))=0</formula>
    </cfRule>
  </conditionalFormatting>
  <conditionalFormatting sqref="N64">
    <cfRule type="expression" dxfId="1708" priority="1462" stopIfTrue="1">
      <formula>LEN(TRIM($N$64))=0</formula>
    </cfRule>
  </conditionalFormatting>
  <conditionalFormatting sqref="O64">
    <cfRule type="expression" dxfId="1707" priority="1463" stopIfTrue="1">
      <formula>LEN(TRIM($O$64))=0</formula>
    </cfRule>
  </conditionalFormatting>
  <conditionalFormatting sqref="P64">
    <cfRule type="expression" dxfId="1706" priority="1464" stopIfTrue="1">
      <formula>LEN(TRIM($P$64))=0</formula>
    </cfRule>
  </conditionalFormatting>
  <conditionalFormatting sqref="F65">
    <cfRule type="expression" dxfId="1705" priority="1465" stopIfTrue="1">
      <formula>LEN(TRIM($F$65))=0</formula>
    </cfRule>
  </conditionalFormatting>
  <conditionalFormatting sqref="G65">
    <cfRule type="expression" dxfId="1704" priority="1466" stopIfTrue="1">
      <formula>LEN(TRIM($G$65))=0</formula>
    </cfRule>
  </conditionalFormatting>
  <conditionalFormatting sqref="H65">
    <cfRule type="expression" dxfId="1703" priority="1467" stopIfTrue="1">
      <formula>LEN(TRIM($H$65))=0</formula>
    </cfRule>
  </conditionalFormatting>
  <conditionalFormatting sqref="I65">
    <cfRule type="expression" dxfId="1702" priority="1468" stopIfTrue="1">
      <formula>LEN(TRIM($I$65))=0</formula>
    </cfRule>
  </conditionalFormatting>
  <conditionalFormatting sqref="J65">
    <cfRule type="expression" dxfId="1701" priority="1469" stopIfTrue="1">
      <formula>LEN(TRIM($J$65))=0</formula>
    </cfRule>
  </conditionalFormatting>
  <conditionalFormatting sqref="K65">
    <cfRule type="expression" dxfId="1700" priority="1470" stopIfTrue="1">
      <formula>LEN(TRIM($K$65))=0</formula>
    </cfRule>
  </conditionalFormatting>
  <conditionalFormatting sqref="L65">
    <cfRule type="expression" dxfId="1699" priority="1471" stopIfTrue="1">
      <formula>LEN(TRIM($L$65))=0</formula>
    </cfRule>
  </conditionalFormatting>
  <conditionalFormatting sqref="M65">
    <cfRule type="expression" dxfId="1698" priority="1472" stopIfTrue="1">
      <formula>LEN(TRIM($M$65))=0</formula>
    </cfRule>
  </conditionalFormatting>
  <conditionalFormatting sqref="N65">
    <cfRule type="expression" dxfId="1697" priority="1473" stopIfTrue="1">
      <formula>LEN(TRIM($N$65))=0</formula>
    </cfRule>
  </conditionalFormatting>
  <conditionalFormatting sqref="O65">
    <cfRule type="expression" dxfId="1696" priority="1474" stopIfTrue="1">
      <formula>LEN(TRIM($O$65))=0</formula>
    </cfRule>
  </conditionalFormatting>
  <conditionalFormatting sqref="P65">
    <cfRule type="expression" dxfId="1695" priority="1475" stopIfTrue="1">
      <formula>LEN(TRIM($P$65))=0</formula>
    </cfRule>
  </conditionalFormatting>
  <conditionalFormatting sqref="F66">
    <cfRule type="expression" dxfId="1694" priority="1476" stopIfTrue="1">
      <formula>LEN(TRIM($F$66))=0</formula>
    </cfRule>
  </conditionalFormatting>
  <conditionalFormatting sqref="G66">
    <cfRule type="expression" dxfId="1693" priority="1477" stopIfTrue="1">
      <formula>LEN(TRIM($G$66))=0</formula>
    </cfRule>
  </conditionalFormatting>
  <conditionalFormatting sqref="H66">
    <cfRule type="expression" dxfId="1692" priority="1478" stopIfTrue="1">
      <formula>LEN(TRIM($H$66))=0</formula>
    </cfRule>
  </conditionalFormatting>
  <conditionalFormatting sqref="I66">
    <cfRule type="expression" dxfId="1691" priority="1479" stopIfTrue="1">
      <formula>LEN(TRIM($I$66))=0</formula>
    </cfRule>
  </conditionalFormatting>
  <conditionalFormatting sqref="J66">
    <cfRule type="expression" dxfId="1690" priority="1480" stopIfTrue="1">
      <formula>LEN(TRIM($J$66))=0</formula>
    </cfRule>
  </conditionalFormatting>
  <conditionalFormatting sqref="K66">
    <cfRule type="expression" dxfId="1689" priority="1481" stopIfTrue="1">
      <formula>LEN(TRIM($K$66))=0</formula>
    </cfRule>
  </conditionalFormatting>
  <conditionalFormatting sqref="L66">
    <cfRule type="expression" dxfId="1688" priority="1482" stopIfTrue="1">
      <formula>LEN(TRIM($L$66))=0</formula>
    </cfRule>
  </conditionalFormatting>
  <conditionalFormatting sqref="M66">
    <cfRule type="expression" dxfId="1687" priority="1483" stopIfTrue="1">
      <formula>LEN(TRIM($M$66))=0</formula>
    </cfRule>
  </conditionalFormatting>
  <conditionalFormatting sqref="N66">
    <cfRule type="expression" dxfId="1686" priority="1484" stopIfTrue="1">
      <formula>LEN(TRIM($N$66))=0</formula>
    </cfRule>
  </conditionalFormatting>
  <conditionalFormatting sqref="O66">
    <cfRule type="expression" dxfId="1685" priority="1485" stopIfTrue="1">
      <formula>LEN(TRIM($O$66))=0</formula>
    </cfRule>
  </conditionalFormatting>
  <conditionalFormatting sqref="P66">
    <cfRule type="expression" dxfId="1684" priority="1486" stopIfTrue="1">
      <formula>LEN(TRIM($P$66))=0</formula>
    </cfRule>
  </conditionalFormatting>
  <conditionalFormatting sqref="F67">
    <cfRule type="expression" dxfId="1683" priority="1487" stopIfTrue="1">
      <formula>LEN(TRIM($F$67))=0</formula>
    </cfRule>
  </conditionalFormatting>
  <conditionalFormatting sqref="G67">
    <cfRule type="expression" dxfId="1682" priority="1488" stopIfTrue="1">
      <formula>LEN(TRIM($G$67))=0</formula>
    </cfRule>
  </conditionalFormatting>
  <conditionalFormatting sqref="H67">
    <cfRule type="expression" dxfId="1681" priority="1489" stopIfTrue="1">
      <formula>LEN(TRIM($H$67))=0</formula>
    </cfRule>
  </conditionalFormatting>
  <conditionalFormatting sqref="I67">
    <cfRule type="expression" dxfId="1680" priority="1490" stopIfTrue="1">
      <formula>LEN(TRIM($I$67))=0</formula>
    </cfRule>
  </conditionalFormatting>
  <conditionalFormatting sqref="J67">
    <cfRule type="expression" dxfId="1679" priority="1491" stopIfTrue="1">
      <formula>LEN(TRIM($J$67))=0</formula>
    </cfRule>
  </conditionalFormatting>
  <conditionalFormatting sqref="K67">
    <cfRule type="expression" dxfId="1678" priority="1492" stopIfTrue="1">
      <formula>LEN(TRIM($K$67))=0</formula>
    </cfRule>
  </conditionalFormatting>
  <conditionalFormatting sqref="L67">
    <cfRule type="expression" dxfId="1677" priority="1493" stopIfTrue="1">
      <formula>LEN(TRIM($L$67))=0</formula>
    </cfRule>
  </conditionalFormatting>
  <conditionalFormatting sqref="M67">
    <cfRule type="expression" dxfId="1676" priority="1494" stopIfTrue="1">
      <formula>LEN(TRIM($M$67))=0</formula>
    </cfRule>
  </conditionalFormatting>
  <conditionalFormatting sqref="N67">
    <cfRule type="expression" dxfId="1675" priority="1495" stopIfTrue="1">
      <formula>LEN(TRIM($N$67))=0</formula>
    </cfRule>
  </conditionalFormatting>
  <conditionalFormatting sqref="O67">
    <cfRule type="expression" dxfId="1674" priority="1496" stopIfTrue="1">
      <formula>LEN(TRIM($O$67))=0</formula>
    </cfRule>
  </conditionalFormatting>
  <conditionalFormatting sqref="P67">
    <cfRule type="expression" dxfId="1673" priority="1497" stopIfTrue="1">
      <formula>LEN(TRIM($P$67))=0</formula>
    </cfRule>
  </conditionalFormatting>
  <conditionalFormatting sqref="F68">
    <cfRule type="expression" dxfId="1672" priority="1498" stopIfTrue="1">
      <formula>LEN(TRIM($F$68))=0</formula>
    </cfRule>
  </conditionalFormatting>
  <conditionalFormatting sqref="G68">
    <cfRule type="expression" dxfId="1671" priority="1499" stopIfTrue="1">
      <formula>LEN(TRIM($G$68))=0</formula>
    </cfRule>
  </conditionalFormatting>
  <conditionalFormatting sqref="H68">
    <cfRule type="expression" dxfId="1670" priority="1500" stopIfTrue="1">
      <formula>LEN(TRIM($H$68))=0</formula>
    </cfRule>
  </conditionalFormatting>
  <conditionalFormatting sqref="I68">
    <cfRule type="expression" dxfId="1669" priority="1501" stopIfTrue="1">
      <formula>LEN(TRIM($I$68))=0</formula>
    </cfRule>
  </conditionalFormatting>
  <conditionalFormatting sqref="J68">
    <cfRule type="expression" dxfId="1668" priority="1502" stopIfTrue="1">
      <formula>LEN(TRIM($J$68))=0</formula>
    </cfRule>
  </conditionalFormatting>
  <conditionalFormatting sqref="K68">
    <cfRule type="expression" dxfId="1667" priority="1503" stopIfTrue="1">
      <formula>LEN(TRIM($K$68))=0</formula>
    </cfRule>
  </conditionalFormatting>
  <conditionalFormatting sqref="L68">
    <cfRule type="expression" dxfId="1666" priority="1504" stopIfTrue="1">
      <formula>LEN(TRIM($L$68))=0</formula>
    </cfRule>
  </conditionalFormatting>
  <conditionalFormatting sqref="M68">
    <cfRule type="expression" dxfId="1665" priority="1505" stopIfTrue="1">
      <formula>LEN(TRIM($M$68))=0</formula>
    </cfRule>
  </conditionalFormatting>
  <conditionalFormatting sqref="N68">
    <cfRule type="expression" dxfId="1664" priority="1506" stopIfTrue="1">
      <formula>LEN(TRIM($N$68))=0</formula>
    </cfRule>
  </conditionalFormatting>
  <conditionalFormatting sqref="O68">
    <cfRule type="expression" dxfId="1663" priority="1507" stopIfTrue="1">
      <formula>LEN(TRIM($O$68))=0</formula>
    </cfRule>
  </conditionalFormatting>
  <conditionalFormatting sqref="P68">
    <cfRule type="expression" dxfId="1662" priority="1508" stopIfTrue="1">
      <formula>LEN(TRIM($P$68))=0</formula>
    </cfRule>
  </conditionalFormatting>
  <conditionalFormatting sqref="F69">
    <cfRule type="expression" dxfId="1661" priority="1509" stopIfTrue="1">
      <formula>LEN(TRIM($F$69))=0</formula>
    </cfRule>
  </conditionalFormatting>
  <conditionalFormatting sqref="G69">
    <cfRule type="expression" dxfId="1660" priority="1510" stopIfTrue="1">
      <formula>LEN(TRIM($G$69))=0</formula>
    </cfRule>
  </conditionalFormatting>
  <conditionalFormatting sqref="H69">
    <cfRule type="expression" dxfId="1659" priority="1511" stopIfTrue="1">
      <formula>LEN(TRIM($H$69))=0</formula>
    </cfRule>
  </conditionalFormatting>
  <conditionalFormatting sqref="I69">
    <cfRule type="expression" dxfId="1658" priority="1512" stopIfTrue="1">
      <formula>LEN(TRIM($I$69))=0</formula>
    </cfRule>
  </conditionalFormatting>
  <conditionalFormatting sqref="J69">
    <cfRule type="expression" dxfId="1657" priority="1513" stopIfTrue="1">
      <formula>LEN(TRIM($J$69))=0</formula>
    </cfRule>
  </conditionalFormatting>
  <conditionalFormatting sqref="K69">
    <cfRule type="expression" dxfId="1656" priority="1514" stopIfTrue="1">
      <formula>LEN(TRIM($K$69))=0</formula>
    </cfRule>
  </conditionalFormatting>
  <conditionalFormatting sqref="L69">
    <cfRule type="expression" dxfId="1655" priority="1515" stopIfTrue="1">
      <formula>LEN(TRIM($L$69))=0</formula>
    </cfRule>
  </conditionalFormatting>
  <conditionalFormatting sqref="M69">
    <cfRule type="expression" dxfId="1654" priority="1516" stopIfTrue="1">
      <formula>LEN(TRIM($M$69))=0</formula>
    </cfRule>
  </conditionalFormatting>
  <conditionalFormatting sqref="N69">
    <cfRule type="expression" dxfId="1653" priority="1517" stopIfTrue="1">
      <formula>LEN(TRIM($N$69))=0</formula>
    </cfRule>
  </conditionalFormatting>
  <conditionalFormatting sqref="O69">
    <cfRule type="expression" dxfId="1652" priority="1518" stopIfTrue="1">
      <formula>LEN(TRIM($O$69))=0</formula>
    </cfRule>
  </conditionalFormatting>
  <conditionalFormatting sqref="P69">
    <cfRule type="expression" dxfId="1651" priority="1519" stopIfTrue="1">
      <formula>LEN(TRIM($P$69))=0</formula>
    </cfRule>
  </conditionalFormatting>
  <conditionalFormatting sqref="F70">
    <cfRule type="expression" dxfId="1650" priority="1520" stopIfTrue="1">
      <formula>LEN(TRIM($F$70))=0</formula>
    </cfRule>
  </conditionalFormatting>
  <conditionalFormatting sqref="G70">
    <cfRule type="expression" dxfId="1649" priority="1521" stopIfTrue="1">
      <formula>LEN(TRIM($G$70))=0</formula>
    </cfRule>
  </conditionalFormatting>
  <conditionalFormatting sqref="H70">
    <cfRule type="expression" dxfId="1648" priority="1522" stopIfTrue="1">
      <formula>LEN(TRIM($H$70))=0</formula>
    </cfRule>
  </conditionalFormatting>
  <conditionalFormatting sqref="I70">
    <cfRule type="expression" dxfId="1647" priority="1523" stopIfTrue="1">
      <formula>LEN(TRIM($I$70))=0</formula>
    </cfRule>
  </conditionalFormatting>
  <conditionalFormatting sqref="J70">
    <cfRule type="expression" dxfId="1646" priority="1524" stopIfTrue="1">
      <formula>LEN(TRIM($J$70))=0</formula>
    </cfRule>
  </conditionalFormatting>
  <conditionalFormatting sqref="K70">
    <cfRule type="expression" dxfId="1645" priority="1525" stopIfTrue="1">
      <formula>LEN(TRIM($K$70))=0</formula>
    </cfRule>
  </conditionalFormatting>
  <conditionalFormatting sqref="L70">
    <cfRule type="expression" dxfId="1644" priority="1526" stopIfTrue="1">
      <formula>LEN(TRIM($L$70))=0</formula>
    </cfRule>
  </conditionalFormatting>
  <conditionalFormatting sqref="M70">
    <cfRule type="expression" dxfId="1643" priority="1527" stopIfTrue="1">
      <formula>LEN(TRIM($M$70))=0</formula>
    </cfRule>
  </conditionalFormatting>
  <conditionalFormatting sqref="N70">
    <cfRule type="expression" dxfId="1642" priority="1528" stopIfTrue="1">
      <formula>LEN(TRIM($N$70))=0</formula>
    </cfRule>
  </conditionalFormatting>
  <conditionalFormatting sqref="O70">
    <cfRule type="expression" dxfId="1641" priority="1529" stopIfTrue="1">
      <formula>LEN(TRIM($O$70))=0</formula>
    </cfRule>
  </conditionalFormatting>
  <conditionalFormatting sqref="P70">
    <cfRule type="expression" dxfId="1640" priority="1530" stopIfTrue="1">
      <formula>LEN(TRIM($P$70))=0</formula>
    </cfRule>
  </conditionalFormatting>
  <conditionalFormatting sqref="R64">
    <cfRule type="expression" dxfId="1639" priority="1531" stopIfTrue="1">
      <formula>LEN(TRIM($R$64))=0</formula>
    </cfRule>
  </conditionalFormatting>
  <conditionalFormatting sqref="S64">
    <cfRule type="expression" dxfId="1638" priority="1532" stopIfTrue="1">
      <formula>LEN(TRIM($S$64))=0</formula>
    </cfRule>
  </conditionalFormatting>
  <conditionalFormatting sqref="R65">
    <cfRule type="expression" dxfId="1637" priority="1533" stopIfTrue="1">
      <formula>LEN(TRIM($R$65))=0</formula>
    </cfRule>
  </conditionalFormatting>
  <conditionalFormatting sqref="S65">
    <cfRule type="expression" dxfId="1636" priority="1534" stopIfTrue="1">
      <formula>LEN(TRIM($S$65))=0</formula>
    </cfRule>
  </conditionalFormatting>
  <conditionalFormatting sqref="R66">
    <cfRule type="expression" dxfId="1635" priority="1535" stopIfTrue="1">
      <formula>LEN(TRIM($R$66))=0</formula>
    </cfRule>
  </conditionalFormatting>
  <conditionalFormatting sqref="S66">
    <cfRule type="expression" dxfId="1634" priority="1536" stopIfTrue="1">
      <formula>LEN(TRIM($S$66))=0</formula>
    </cfRule>
  </conditionalFormatting>
  <conditionalFormatting sqref="R67">
    <cfRule type="expression" dxfId="1633" priority="1537" stopIfTrue="1">
      <formula>LEN(TRIM($R$67))=0</formula>
    </cfRule>
  </conditionalFormatting>
  <conditionalFormatting sqref="S67">
    <cfRule type="expression" dxfId="1632" priority="1538" stopIfTrue="1">
      <formula>LEN(TRIM($S$67))=0</formula>
    </cfRule>
  </conditionalFormatting>
  <conditionalFormatting sqref="R68">
    <cfRule type="expression" dxfId="1631" priority="1539" stopIfTrue="1">
      <formula>LEN(TRIM($R$68))=0</formula>
    </cfRule>
  </conditionalFormatting>
  <conditionalFormatting sqref="S68">
    <cfRule type="expression" dxfId="1630" priority="1540" stopIfTrue="1">
      <formula>LEN(TRIM($S$68))=0</formula>
    </cfRule>
  </conditionalFormatting>
  <conditionalFormatting sqref="R69">
    <cfRule type="expression" dxfId="1629" priority="1541" stopIfTrue="1">
      <formula>LEN(TRIM($R$69))=0</formula>
    </cfRule>
  </conditionalFormatting>
  <conditionalFormatting sqref="S69">
    <cfRule type="expression" dxfId="1628" priority="1542" stopIfTrue="1">
      <formula>LEN(TRIM($S$69))=0</formula>
    </cfRule>
  </conditionalFormatting>
  <conditionalFormatting sqref="R70">
    <cfRule type="expression" dxfId="1627" priority="1543" stopIfTrue="1">
      <formula>LEN(TRIM($R$70))=0</formula>
    </cfRule>
  </conditionalFormatting>
  <conditionalFormatting sqref="S70">
    <cfRule type="expression" dxfId="1626" priority="1544" stopIfTrue="1">
      <formula>LEN(TRIM($S$70))=0</formula>
    </cfRule>
  </conditionalFormatting>
  <dataValidations count="1">
    <dataValidation type="whole" allowBlank="1" showErrorMessage="1" errorTitle="Input error" error="Enter a whole number." sqref="F13:P19 R13:S19 F23:P29 R23:S29 F33:P39 R33:S39 F44:P50 R44:S50 F54:P60 R54:S60 F64:P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294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5" t="s">
        <v>85</v>
      </c>
      <c r="G8" s="286"/>
      <c r="H8" s="284" t="s">
        <v>3</v>
      </c>
      <c r="I8" s="285"/>
      <c r="J8" s="286"/>
      <c r="K8" s="114" t="s">
        <v>4</v>
      </c>
      <c r="L8" s="284" t="s">
        <v>72</v>
      </c>
      <c r="M8" s="286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ref="K20" si="3">SUM(K13:K19)</f>
        <v>0</v>
      </c>
      <c r="L20" s="77">
        <f t="shared" si="2"/>
        <v>0</v>
      </c>
      <c r="M20" s="77">
        <f t="shared" ref="M20" si="4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ref="K30" si="8">SUM(K23:K29)</f>
        <v>0</v>
      </c>
      <c r="L30" s="77">
        <f t="shared" si="7"/>
        <v>0</v>
      </c>
      <c r="M30" s="77">
        <f t="shared" ref="M30" si="9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83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ref="K40" si="13">SUM(K33:K39)</f>
        <v>0</v>
      </c>
      <c r="L40" s="77">
        <f t="shared" si="12"/>
        <v>0</v>
      </c>
      <c r="M40" s="77">
        <f t="shared" ref="M40" si="14">SUM(M33:M39)</f>
        <v>0</v>
      </c>
      <c r="N40" s="77">
        <f t="shared" si="12"/>
        <v>0</v>
      </c>
      <c r="O40" s="77">
        <f t="shared" si="12"/>
        <v>0</v>
      </c>
      <c r="P40" s="77">
        <f t="shared" si="12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83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ref="K51" si="17">SUM(K44:K50)</f>
        <v>0</v>
      </c>
      <c r="L51" s="77">
        <f t="shared" si="16"/>
        <v>0</v>
      </c>
      <c r="M51" s="77">
        <f t="shared" ref="M51" si="18">SUM(M44:M50)</f>
        <v>0</v>
      </c>
      <c r="N51" s="77">
        <f t="shared" si="16"/>
        <v>0</v>
      </c>
      <c r="O51" s="77">
        <f t="shared" si="16"/>
        <v>0</v>
      </c>
      <c r="P51" s="77">
        <f t="shared" si="16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83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ref="K61" si="21">SUM(K54:K60)</f>
        <v>0</v>
      </c>
      <c r="L61" s="77">
        <f t="shared" si="20"/>
        <v>0</v>
      </c>
      <c r="M61" s="77">
        <f t="shared" ref="M61" si="22">SUM(M54:M60)</f>
        <v>0</v>
      </c>
      <c r="N61" s="77">
        <f t="shared" si="20"/>
        <v>0</v>
      </c>
      <c r="O61" s="77">
        <f t="shared" si="20"/>
        <v>0</v>
      </c>
      <c r="P61" s="77">
        <f t="shared" si="20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83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ref="K71" si="26">SUM(K64:K70)</f>
        <v>0</v>
      </c>
      <c r="L71" s="77">
        <f t="shared" si="25"/>
        <v>0</v>
      </c>
      <c r="M71" s="77">
        <f t="shared" ref="M71" si="27">SUM(M64:M70)</f>
        <v>0</v>
      </c>
      <c r="N71" s="77">
        <f t="shared" si="25"/>
        <v>0</v>
      </c>
      <c r="O71" s="77">
        <f t="shared" si="25"/>
        <v>0</v>
      </c>
      <c r="P71" s="77">
        <f t="shared" si="25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ref="K76" si="29">K13/K$20</f>
        <v>#DIV/0!</v>
      </c>
      <c r="L76" s="172" t="e">
        <f t="shared" si="28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30">F14/F$20</f>
        <v>#DIV/0!</v>
      </c>
      <c r="G77" s="172" t="e">
        <f t="shared" si="30"/>
        <v>#DIV/0!</v>
      </c>
      <c r="H77" s="172" t="e">
        <f t="shared" si="30"/>
        <v>#DIV/0!</v>
      </c>
      <c r="I77" s="172" t="e">
        <f t="shared" si="30"/>
        <v>#DIV/0!</v>
      </c>
      <c r="J77" s="172" t="e">
        <f t="shared" si="30"/>
        <v>#DIV/0!</v>
      </c>
      <c r="K77" s="172" t="e">
        <f t="shared" ref="K77" si="31">K14/K$20</f>
        <v>#DIV/0!</v>
      </c>
      <c r="L77" s="172" t="e">
        <f t="shared" si="30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30"/>
        <v>#DIV/0!</v>
      </c>
      <c r="G78" s="172" t="e">
        <f t="shared" si="30"/>
        <v>#DIV/0!</v>
      </c>
      <c r="H78" s="172" t="e">
        <f t="shared" si="30"/>
        <v>#DIV/0!</v>
      </c>
      <c r="I78" s="172" t="e">
        <f t="shared" si="30"/>
        <v>#DIV/0!</v>
      </c>
      <c r="J78" s="172" t="e">
        <f t="shared" si="30"/>
        <v>#DIV/0!</v>
      </c>
      <c r="K78" s="172" t="e">
        <f t="shared" ref="K78" si="32">K15/K$20</f>
        <v>#DIV/0!</v>
      </c>
      <c r="L78" s="172" t="e">
        <f t="shared" si="30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30"/>
        <v>#DIV/0!</v>
      </c>
      <c r="G79" s="172" t="e">
        <f t="shared" si="30"/>
        <v>#DIV/0!</v>
      </c>
      <c r="H79" s="172" t="e">
        <f t="shared" si="30"/>
        <v>#DIV/0!</v>
      </c>
      <c r="I79" s="172" t="e">
        <f t="shared" si="30"/>
        <v>#DIV/0!</v>
      </c>
      <c r="J79" s="172" t="e">
        <f t="shared" si="30"/>
        <v>#DIV/0!</v>
      </c>
      <c r="K79" s="172" t="e">
        <f t="shared" ref="K79" si="33">K16/K$20</f>
        <v>#DIV/0!</v>
      </c>
      <c r="L79" s="172" t="e">
        <f t="shared" si="30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30"/>
        <v>#DIV/0!</v>
      </c>
      <c r="G80" s="172" t="e">
        <f t="shared" si="30"/>
        <v>#DIV/0!</v>
      </c>
      <c r="H80" s="172" t="e">
        <f t="shared" si="30"/>
        <v>#DIV/0!</v>
      </c>
      <c r="I80" s="172" t="e">
        <f t="shared" si="30"/>
        <v>#DIV/0!</v>
      </c>
      <c r="J80" s="172" t="e">
        <f t="shared" si="30"/>
        <v>#DIV/0!</v>
      </c>
      <c r="K80" s="172" t="e">
        <f t="shared" ref="K80" si="34">K17/K$20</f>
        <v>#DIV/0!</v>
      </c>
      <c r="L80" s="172" t="e">
        <f t="shared" si="30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30"/>
        <v>#DIV/0!</v>
      </c>
      <c r="G81" s="172" t="e">
        <f t="shared" si="30"/>
        <v>#DIV/0!</v>
      </c>
      <c r="H81" s="172" t="e">
        <f t="shared" si="30"/>
        <v>#DIV/0!</v>
      </c>
      <c r="I81" s="172" t="e">
        <f t="shared" si="30"/>
        <v>#DIV/0!</v>
      </c>
      <c r="J81" s="172" t="e">
        <f t="shared" si="30"/>
        <v>#DIV/0!</v>
      </c>
      <c r="K81" s="172" t="e">
        <f t="shared" ref="K81" si="35">K18/K$20</f>
        <v>#DIV/0!</v>
      </c>
      <c r="L81" s="172" t="e">
        <f t="shared" si="30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30"/>
        <v>#DIV/0!</v>
      </c>
      <c r="G82" s="172" t="e">
        <f t="shared" si="30"/>
        <v>#DIV/0!</v>
      </c>
      <c r="H82" s="172" t="e">
        <f t="shared" si="30"/>
        <v>#DIV/0!</v>
      </c>
      <c r="I82" s="172" t="e">
        <f t="shared" si="30"/>
        <v>#DIV/0!</v>
      </c>
      <c r="J82" s="172" t="e">
        <f t="shared" si="30"/>
        <v>#DIV/0!</v>
      </c>
      <c r="K82" s="172" t="e">
        <f t="shared" ref="K82" si="36">K19/K$20</f>
        <v>#DIV/0!</v>
      </c>
      <c r="L82" s="172" t="e">
        <f t="shared" si="30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37">G23/G$30</f>
        <v>#DIV/0!</v>
      </c>
      <c r="H85" s="172" t="e">
        <f t="shared" si="37"/>
        <v>#DIV/0!</v>
      </c>
      <c r="I85" s="172" t="e">
        <f t="shared" si="37"/>
        <v>#DIV/0!</v>
      </c>
      <c r="J85" s="172" t="e">
        <f t="shared" si="37"/>
        <v>#DIV/0!</v>
      </c>
      <c r="K85" s="172" t="e">
        <f t="shared" ref="K85" si="38">K23/K$30</f>
        <v>#DIV/0!</v>
      </c>
      <c r="L85" s="172" t="e">
        <f t="shared" si="37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39">F24/F$30</f>
        <v>#DIV/0!</v>
      </c>
      <c r="G86" s="172" t="e">
        <f t="shared" si="39"/>
        <v>#DIV/0!</v>
      </c>
      <c r="H86" s="172" t="e">
        <f t="shared" si="39"/>
        <v>#DIV/0!</v>
      </c>
      <c r="I86" s="172" t="e">
        <f t="shared" si="39"/>
        <v>#DIV/0!</v>
      </c>
      <c r="J86" s="172" t="e">
        <f t="shared" si="39"/>
        <v>#DIV/0!</v>
      </c>
      <c r="K86" s="172" t="e">
        <f t="shared" ref="K86" si="40">K24/K$30</f>
        <v>#DIV/0!</v>
      </c>
      <c r="L86" s="172" t="e">
        <f t="shared" si="39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39"/>
        <v>#DIV/0!</v>
      </c>
      <c r="G87" s="172" t="e">
        <f t="shared" si="39"/>
        <v>#DIV/0!</v>
      </c>
      <c r="H87" s="172" t="e">
        <f t="shared" si="39"/>
        <v>#DIV/0!</v>
      </c>
      <c r="I87" s="172" t="e">
        <f t="shared" si="39"/>
        <v>#DIV/0!</v>
      </c>
      <c r="J87" s="172" t="e">
        <f t="shared" si="39"/>
        <v>#DIV/0!</v>
      </c>
      <c r="K87" s="172" t="e">
        <f t="shared" ref="K87" si="41">K25/K$30</f>
        <v>#DIV/0!</v>
      </c>
      <c r="L87" s="172" t="e">
        <f t="shared" si="39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39"/>
        <v>#DIV/0!</v>
      </c>
      <c r="G88" s="172" t="e">
        <f t="shared" si="39"/>
        <v>#DIV/0!</v>
      </c>
      <c r="H88" s="172" t="e">
        <f t="shared" si="39"/>
        <v>#DIV/0!</v>
      </c>
      <c r="I88" s="172" t="e">
        <f t="shared" si="39"/>
        <v>#DIV/0!</v>
      </c>
      <c r="J88" s="172" t="e">
        <f t="shared" si="39"/>
        <v>#DIV/0!</v>
      </c>
      <c r="K88" s="172" t="e">
        <f t="shared" ref="K88" si="42">K26/K$30</f>
        <v>#DIV/0!</v>
      </c>
      <c r="L88" s="172" t="e">
        <f t="shared" si="39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39"/>
        <v>#DIV/0!</v>
      </c>
      <c r="G89" s="172" t="e">
        <f t="shared" si="39"/>
        <v>#DIV/0!</v>
      </c>
      <c r="H89" s="172" t="e">
        <f t="shared" si="39"/>
        <v>#DIV/0!</v>
      </c>
      <c r="I89" s="172" t="e">
        <f t="shared" si="39"/>
        <v>#DIV/0!</v>
      </c>
      <c r="J89" s="172" t="e">
        <f t="shared" si="39"/>
        <v>#DIV/0!</v>
      </c>
      <c r="K89" s="172" t="e">
        <f t="shared" ref="K89" si="43">K27/K$30</f>
        <v>#DIV/0!</v>
      </c>
      <c r="L89" s="172" t="e">
        <f t="shared" si="39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39"/>
        <v>#DIV/0!</v>
      </c>
      <c r="G90" s="172" t="e">
        <f t="shared" si="39"/>
        <v>#DIV/0!</v>
      </c>
      <c r="H90" s="172" t="e">
        <f t="shared" si="39"/>
        <v>#DIV/0!</v>
      </c>
      <c r="I90" s="172" t="e">
        <f t="shared" si="39"/>
        <v>#DIV/0!</v>
      </c>
      <c r="J90" s="172" t="e">
        <f t="shared" si="39"/>
        <v>#DIV/0!</v>
      </c>
      <c r="K90" s="172" t="e">
        <f t="shared" ref="K90" si="44">K28/K$30</f>
        <v>#DIV/0!</v>
      </c>
      <c r="L90" s="172" t="e">
        <f t="shared" si="39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39"/>
        <v>#DIV/0!</v>
      </c>
      <c r="G91" s="172" t="e">
        <f t="shared" si="39"/>
        <v>#DIV/0!</v>
      </c>
      <c r="H91" s="172" t="e">
        <f t="shared" si="39"/>
        <v>#DIV/0!</v>
      </c>
      <c r="I91" s="172" t="e">
        <f t="shared" si="39"/>
        <v>#DIV/0!</v>
      </c>
      <c r="J91" s="172" t="e">
        <f t="shared" si="39"/>
        <v>#DIV/0!</v>
      </c>
      <c r="K91" s="172" t="e">
        <f t="shared" ref="K91" si="45">K29/K$30</f>
        <v>#DIV/0!</v>
      </c>
      <c r="L91" s="172" t="e">
        <f t="shared" si="39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46">G33/G$40</f>
        <v>#DIV/0!</v>
      </c>
      <c r="H94" s="172" t="e">
        <f t="shared" si="46"/>
        <v>#DIV/0!</v>
      </c>
      <c r="I94" s="172" t="e">
        <f t="shared" si="46"/>
        <v>#DIV/0!</v>
      </c>
      <c r="J94" s="172" t="e">
        <f t="shared" si="46"/>
        <v>#DIV/0!</v>
      </c>
      <c r="K94" s="172" t="e">
        <f t="shared" ref="K94" si="47">K33/K$40</f>
        <v>#DIV/0!</v>
      </c>
      <c r="L94" s="172" t="e">
        <f t="shared" si="4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48">F34/F$40</f>
        <v>#DIV/0!</v>
      </c>
      <c r="G95" s="172" t="e">
        <f t="shared" si="48"/>
        <v>#DIV/0!</v>
      </c>
      <c r="H95" s="172" t="e">
        <f t="shared" si="48"/>
        <v>#DIV/0!</v>
      </c>
      <c r="I95" s="172" t="e">
        <f t="shared" si="48"/>
        <v>#DIV/0!</v>
      </c>
      <c r="J95" s="172" t="e">
        <f t="shared" si="48"/>
        <v>#DIV/0!</v>
      </c>
      <c r="K95" s="172" t="e">
        <f t="shared" ref="K95" si="49">K34/K$40</f>
        <v>#DIV/0!</v>
      </c>
      <c r="L95" s="172" t="e">
        <f t="shared" si="48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48"/>
        <v>#DIV/0!</v>
      </c>
      <c r="G96" s="172" t="e">
        <f t="shared" si="48"/>
        <v>#DIV/0!</v>
      </c>
      <c r="H96" s="172" t="e">
        <f t="shared" si="48"/>
        <v>#DIV/0!</v>
      </c>
      <c r="I96" s="172" t="e">
        <f t="shared" si="48"/>
        <v>#DIV/0!</v>
      </c>
      <c r="J96" s="172" t="e">
        <f t="shared" si="48"/>
        <v>#DIV/0!</v>
      </c>
      <c r="K96" s="172" t="e">
        <f t="shared" ref="K96" si="50">K35/K$40</f>
        <v>#DIV/0!</v>
      </c>
      <c r="L96" s="172" t="e">
        <f t="shared" si="48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48"/>
        <v>#DIV/0!</v>
      </c>
      <c r="G97" s="172" t="e">
        <f t="shared" si="48"/>
        <v>#DIV/0!</v>
      </c>
      <c r="H97" s="172" t="e">
        <f t="shared" si="48"/>
        <v>#DIV/0!</v>
      </c>
      <c r="I97" s="172" t="e">
        <f t="shared" si="48"/>
        <v>#DIV/0!</v>
      </c>
      <c r="J97" s="172" t="e">
        <f t="shared" si="48"/>
        <v>#DIV/0!</v>
      </c>
      <c r="K97" s="172" t="e">
        <f t="shared" ref="K97" si="51">K36/K$40</f>
        <v>#DIV/0!</v>
      </c>
      <c r="L97" s="172" t="e">
        <f t="shared" si="48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48"/>
        <v>#DIV/0!</v>
      </c>
      <c r="G98" s="172" t="e">
        <f t="shared" si="48"/>
        <v>#DIV/0!</v>
      </c>
      <c r="H98" s="172" t="e">
        <f t="shared" si="48"/>
        <v>#DIV/0!</v>
      </c>
      <c r="I98" s="172" t="e">
        <f t="shared" si="48"/>
        <v>#DIV/0!</v>
      </c>
      <c r="J98" s="172" t="e">
        <f t="shared" si="48"/>
        <v>#DIV/0!</v>
      </c>
      <c r="K98" s="172" t="e">
        <f t="shared" ref="K98" si="52">K37/K$40</f>
        <v>#DIV/0!</v>
      </c>
      <c r="L98" s="172" t="e">
        <f t="shared" si="48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48"/>
        <v>#DIV/0!</v>
      </c>
      <c r="G99" s="172" t="e">
        <f t="shared" si="48"/>
        <v>#DIV/0!</v>
      </c>
      <c r="H99" s="172" t="e">
        <f t="shared" si="48"/>
        <v>#DIV/0!</v>
      </c>
      <c r="I99" s="172" t="e">
        <f t="shared" si="48"/>
        <v>#DIV/0!</v>
      </c>
      <c r="J99" s="172" t="e">
        <f t="shared" si="48"/>
        <v>#DIV/0!</v>
      </c>
      <c r="K99" s="172" t="e">
        <f t="shared" ref="K99" si="53">K38/K$40</f>
        <v>#DIV/0!</v>
      </c>
      <c r="L99" s="172" t="e">
        <f t="shared" si="48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48"/>
        <v>#DIV/0!</v>
      </c>
      <c r="G100" s="172" t="e">
        <f t="shared" si="48"/>
        <v>#DIV/0!</v>
      </c>
      <c r="H100" s="172" t="e">
        <f t="shared" si="48"/>
        <v>#DIV/0!</v>
      </c>
      <c r="I100" s="172" t="e">
        <f t="shared" si="48"/>
        <v>#DIV/0!</v>
      </c>
      <c r="J100" s="172" t="e">
        <f t="shared" si="48"/>
        <v>#DIV/0!</v>
      </c>
      <c r="K100" s="172" t="e">
        <f t="shared" ref="K100" si="54">K39/K$40</f>
        <v>#DIV/0!</v>
      </c>
      <c r="L100" s="172" t="e">
        <f t="shared" si="48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55">G44/G$51</f>
        <v>#DIV/0!</v>
      </c>
      <c r="H104" s="172" t="e">
        <f t="shared" si="55"/>
        <v>#DIV/0!</v>
      </c>
      <c r="I104" s="172" t="e">
        <f t="shared" si="55"/>
        <v>#DIV/0!</v>
      </c>
      <c r="J104" s="172" t="e">
        <f t="shared" si="55"/>
        <v>#DIV/0!</v>
      </c>
      <c r="K104" s="172" t="e">
        <f t="shared" ref="K104" si="56">K44/K$51</f>
        <v>#DIV/0!</v>
      </c>
      <c r="L104" s="172" t="e">
        <f t="shared" si="55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ref="K105" si="58">K45/K$51</f>
        <v>#DIV/0!</v>
      </c>
      <c r="L105" s="172" t="e">
        <f t="shared" si="57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ref="K106" si="59">K46/K$51</f>
        <v>#DIV/0!</v>
      </c>
      <c r="L106" s="172" t="e">
        <f t="shared" si="57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ref="K107" si="60">K47/K$51</f>
        <v>#DIV/0!</v>
      </c>
      <c r="L107" s="172" t="e">
        <f t="shared" si="57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ref="K108" si="61">K48/K$51</f>
        <v>#DIV/0!</v>
      </c>
      <c r="L108" s="172" t="e">
        <f t="shared" si="57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ref="K109" si="62">K49/K$51</f>
        <v>#DIV/0!</v>
      </c>
      <c r="L109" s="172" t="e">
        <f t="shared" si="57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ref="K110" si="63">K50/K$51</f>
        <v>#DIV/0!</v>
      </c>
      <c r="L110" s="172" t="e">
        <f t="shared" si="57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ref="K113" si="65">K54/K$61</f>
        <v>#DIV/0!</v>
      </c>
      <c r="L113" s="172" t="e">
        <f t="shared" si="64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66">F55/F$61</f>
        <v>#DIV/0!</v>
      </c>
      <c r="G114" s="172" t="e">
        <f t="shared" si="66"/>
        <v>#DIV/0!</v>
      </c>
      <c r="H114" s="172" t="e">
        <f t="shared" si="66"/>
        <v>#DIV/0!</v>
      </c>
      <c r="I114" s="172" t="e">
        <f t="shared" si="66"/>
        <v>#DIV/0!</v>
      </c>
      <c r="J114" s="172" t="e">
        <f t="shared" si="66"/>
        <v>#DIV/0!</v>
      </c>
      <c r="K114" s="172" t="e">
        <f t="shared" ref="K114" si="67">K55/K$61</f>
        <v>#DIV/0!</v>
      </c>
      <c r="L114" s="172" t="e">
        <f t="shared" si="66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66"/>
        <v>#DIV/0!</v>
      </c>
      <c r="G115" s="172" t="e">
        <f t="shared" si="66"/>
        <v>#DIV/0!</v>
      </c>
      <c r="H115" s="172" t="e">
        <f t="shared" si="66"/>
        <v>#DIV/0!</v>
      </c>
      <c r="I115" s="172" t="e">
        <f t="shared" si="66"/>
        <v>#DIV/0!</v>
      </c>
      <c r="J115" s="172" t="e">
        <f t="shared" si="66"/>
        <v>#DIV/0!</v>
      </c>
      <c r="K115" s="172" t="e">
        <f t="shared" ref="K115" si="68">K56/K$61</f>
        <v>#DIV/0!</v>
      </c>
      <c r="L115" s="172" t="e">
        <f t="shared" si="66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66"/>
        <v>#DIV/0!</v>
      </c>
      <c r="G116" s="172" t="e">
        <f t="shared" si="66"/>
        <v>#DIV/0!</v>
      </c>
      <c r="H116" s="172" t="e">
        <f t="shared" si="66"/>
        <v>#DIV/0!</v>
      </c>
      <c r="I116" s="172" t="e">
        <f t="shared" si="66"/>
        <v>#DIV/0!</v>
      </c>
      <c r="J116" s="172" t="e">
        <f t="shared" si="66"/>
        <v>#DIV/0!</v>
      </c>
      <c r="K116" s="172" t="e">
        <f t="shared" ref="K116" si="69">K57/K$61</f>
        <v>#DIV/0!</v>
      </c>
      <c r="L116" s="172" t="e">
        <f t="shared" si="66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66"/>
        <v>#DIV/0!</v>
      </c>
      <c r="G117" s="172" t="e">
        <f t="shared" si="66"/>
        <v>#DIV/0!</v>
      </c>
      <c r="H117" s="172" t="e">
        <f t="shared" si="66"/>
        <v>#DIV/0!</v>
      </c>
      <c r="I117" s="172" t="e">
        <f t="shared" si="66"/>
        <v>#DIV/0!</v>
      </c>
      <c r="J117" s="172" t="e">
        <f t="shared" si="66"/>
        <v>#DIV/0!</v>
      </c>
      <c r="K117" s="172" t="e">
        <f t="shared" ref="K117" si="70">K58/K$61</f>
        <v>#DIV/0!</v>
      </c>
      <c r="L117" s="172" t="e">
        <f t="shared" si="66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66"/>
        <v>#DIV/0!</v>
      </c>
      <c r="G118" s="172" t="e">
        <f t="shared" si="66"/>
        <v>#DIV/0!</v>
      </c>
      <c r="H118" s="172" t="e">
        <f t="shared" si="66"/>
        <v>#DIV/0!</v>
      </c>
      <c r="I118" s="172" t="e">
        <f t="shared" si="66"/>
        <v>#DIV/0!</v>
      </c>
      <c r="J118" s="172" t="e">
        <f t="shared" si="66"/>
        <v>#DIV/0!</v>
      </c>
      <c r="K118" s="172" t="e">
        <f t="shared" ref="K118" si="71">K59/K$61</f>
        <v>#DIV/0!</v>
      </c>
      <c r="L118" s="172" t="e">
        <f t="shared" si="66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66"/>
        <v>#DIV/0!</v>
      </c>
      <c r="G119" s="172" t="e">
        <f t="shared" si="66"/>
        <v>#DIV/0!</v>
      </c>
      <c r="H119" s="172" t="e">
        <f t="shared" si="66"/>
        <v>#DIV/0!</v>
      </c>
      <c r="I119" s="172" t="e">
        <f t="shared" si="66"/>
        <v>#DIV/0!</v>
      </c>
      <c r="J119" s="172" t="e">
        <f t="shared" si="66"/>
        <v>#DIV/0!</v>
      </c>
      <c r="K119" s="172" t="e">
        <f t="shared" ref="K119" si="72">K60/K$61</f>
        <v>#DIV/0!</v>
      </c>
      <c r="L119" s="172" t="e">
        <f t="shared" si="66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73">G64/G$71</f>
        <v>#DIV/0!</v>
      </c>
      <c r="H122" s="172" t="e">
        <f t="shared" si="73"/>
        <v>#DIV/0!</v>
      </c>
      <c r="I122" s="172" t="e">
        <f t="shared" si="73"/>
        <v>#DIV/0!</v>
      </c>
      <c r="J122" s="172" t="e">
        <f t="shared" si="73"/>
        <v>#DIV/0!</v>
      </c>
      <c r="K122" s="172" t="e">
        <f t="shared" ref="K122" si="74">K64/K$71</f>
        <v>#DIV/0!</v>
      </c>
      <c r="L122" s="172" t="e">
        <f t="shared" si="73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75">F65/F$71</f>
        <v>#DIV/0!</v>
      </c>
      <c r="G123" s="172" t="e">
        <f t="shared" si="75"/>
        <v>#DIV/0!</v>
      </c>
      <c r="H123" s="172" t="e">
        <f t="shared" si="75"/>
        <v>#DIV/0!</v>
      </c>
      <c r="I123" s="172" t="e">
        <f t="shared" si="75"/>
        <v>#DIV/0!</v>
      </c>
      <c r="J123" s="172" t="e">
        <f t="shared" si="75"/>
        <v>#DIV/0!</v>
      </c>
      <c r="K123" s="172" t="e">
        <f t="shared" ref="K123" si="76">K65/K$71</f>
        <v>#DIV/0!</v>
      </c>
      <c r="L123" s="172" t="e">
        <f t="shared" si="75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75"/>
        <v>#DIV/0!</v>
      </c>
      <c r="G124" s="172" t="e">
        <f t="shared" si="75"/>
        <v>#DIV/0!</v>
      </c>
      <c r="H124" s="172" t="e">
        <f t="shared" si="75"/>
        <v>#DIV/0!</v>
      </c>
      <c r="I124" s="172" t="e">
        <f t="shared" si="75"/>
        <v>#DIV/0!</v>
      </c>
      <c r="J124" s="172" t="e">
        <f t="shared" si="75"/>
        <v>#DIV/0!</v>
      </c>
      <c r="K124" s="172" t="e">
        <f t="shared" ref="K124" si="77">K66/K$71</f>
        <v>#DIV/0!</v>
      </c>
      <c r="L124" s="172" t="e">
        <f t="shared" si="75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75"/>
        <v>#DIV/0!</v>
      </c>
      <c r="G125" s="172" t="e">
        <f t="shared" si="75"/>
        <v>#DIV/0!</v>
      </c>
      <c r="H125" s="172" t="e">
        <f t="shared" si="75"/>
        <v>#DIV/0!</v>
      </c>
      <c r="I125" s="172" t="e">
        <f t="shared" si="75"/>
        <v>#DIV/0!</v>
      </c>
      <c r="J125" s="172" t="e">
        <f t="shared" si="75"/>
        <v>#DIV/0!</v>
      </c>
      <c r="K125" s="172" t="e">
        <f t="shared" ref="K125" si="78">K67/K$71</f>
        <v>#DIV/0!</v>
      </c>
      <c r="L125" s="172" t="e">
        <f t="shared" si="75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75"/>
        <v>#DIV/0!</v>
      </c>
      <c r="G126" s="172" t="e">
        <f t="shared" si="75"/>
        <v>#DIV/0!</v>
      </c>
      <c r="H126" s="172" t="e">
        <f t="shared" si="75"/>
        <v>#DIV/0!</v>
      </c>
      <c r="I126" s="172" t="e">
        <f t="shared" si="75"/>
        <v>#DIV/0!</v>
      </c>
      <c r="J126" s="172" t="e">
        <f t="shared" si="75"/>
        <v>#DIV/0!</v>
      </c>
      <c r="K126" s="172" t="e">
        <f t="shared" ref="K126" si="79">K68/K$71</f>
        <v>#DIV/0!</v>
      </c>
      <c r="L126" s="172" t="e">
        <f t="shared" si="75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75"/>
        <v>#DIV/0!</v>
      </c>
      <c r="G127" s="172" t="e">
        <f t="shared" si="75"/>
        <v>#DIV/0!</v>
      </c>
      <c r="H127" s="172" t="e">
        <f t="shared" si="75"/>
        <v>#DIV/0!</v>
      </c>
      <c r="I127" s="172" t="e">
        <f t="shared" si="75"/>
        <v>#DIV/0!</v>
      </c>
      <c r="J127" s="172" t="e">
        <f t="shared" si="75"/>
        <v>#DIV/0!</v>
      </c>
      <c r="K127" s="172" t="e">
        <f t="shared" ref="K127" si="80">K69/K$71</f>
        <v>#DIV/0!</v>
      </c>
      <c r="L127" s="172" t="e">
        <f t="shared" si="75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75"/>
        <v>#DIV/0!</v>
      </c>
      <c r="G128" s="172" t="e">
        <f t="shared" si="75"/>
        <v>#DIV/0!</v>
      </c>
      <c r="H128" s="172" t="e">
        <f t="shared" si="75"/>
        <v>#DIV/0!</v>
      </c>
      <c r="I128" s="172" t="e">
        <f t="shared" si="75"/>
        <v>#DIV/0!</v>
      </c>
      <c r="J128" s="172" t="e">
        <f t="shared" si="75"/>
        <v>#DIV/0!</v>
      </c>
      <c r="K128" s="172" t="e">
        <f t="shared" ref="K128" si="81">K70/K$71</f>
        <v>#DIV/0!</v>
      </c>
      <c r="L128" s="172" t="e">
        <f t="shared" si="75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82">G44/G13</f>
        <v>#DIV/0!</v>
      </c>
      <c r="H132" s="1" t="e">
        <f t="shared" si="82"/>
        <v>#DIV/0!</v>
      </c>
      <c r="I132" s="1" t="e">
        <f t="shared" si="82"/>
        <v>#DIV/0!</v>
      </c>
      <c r="J132" s="1" t="e">
        <f t="shared" si="82"/>
        <v>#DIV/0!</v>
      </c>
      <c r="K132" s="1" t="e">
        <f t="shared" si="82"/>
        <v>#DIV/0!</v>
      </c>
      <c r="L132" s="1" t="e">
        <f t="shared" si="82"/>
        <v>#DIV/0!</v>
      </c>
      <c r="M132" s="1" t="e">
        <f t="shared" si="82"/>
        <v>#DIV/0!</v>
      </c>
      <c r="N132" s="1" t="e">
        <f t="shared" si="82"/>
        <v>#DIV/0!</v>
      </c>
      <c r="O132" s="1" t="e">
        <f t="shared" si="82"/>
        <v>#DIV/0!</v>
      </c>
      <c r="P132" s="1" t="e">
        <f t="shared" si="82"/>
        <v>#DIV/0!</v>
      </c>
      <c r="Q132" s="1" t="e">
        <f t="shared" si="82"/>
        <v>#DIV/0!</v>
      </c>
      <c r="R132" s="1" t="e">
        <f t="shared" si="82"/>
        <v>#DIV/0!</v>
      </c>
      <c r="S132" s="1" t="e">
        <f t="shared" si="82"/>
        <v>#DIV/0!</v>
      </c>
    </row>
    <row r="133" spans="4:19" x14ac:dyDescent="0.55000000000000004">
      <c r="D133" s="1" t="s">
        <v>416</v>
      </c>
      <c r="F133" s="1" t="e">
        <f t="shared" ref="F133:S138" si="83">F45/F14</f>
        <v>#DIV/0!</v>
      </c>
      <c r="G133" s="1" t="e">
        <f t="shared" si="83"/>
        <v>#DIV/0!</v>
      </c>
      <c r="H133" s="1" t="e">
        <f t="shared" si="83"/>
        <v>#DIV/0!</v>
      </c>
      <c r="I133" s="1" t="e">
        <f t="shared" si="83"/>
        <v>#DIV/0!</v>
      </c>
      <c r="J133" s="1" t="e">
        <f t="shared" si="83"/>
        <v>#DIV/0!</v>
      </c>
      <c r="K133" s="1" t="e">
        <f t="shared" si="83"/>
        <v>#DIV/0!</v>
      </c>
      <c r="L133" s="1" t="e">
        <f t="shared" si="83"/>
        <v>#DIV/0!</v>
      </c>
      <c r="M133" s="1" t="e">
        <f t="shared" si="83"/>
        <v>#DIV/0!</v>
      </c>
      <c r="N133" s="1" t="e">
        <f t="shared" si="83"/>
        <v>#DIV/0!</v>
      </c>
      <c r="O133" s="1" t="e">
        <f t="shared" si="83"/>
        <v>#DIV/0!</v>
      </c>
      <c r="P133" s="1" t="e">
        <f t="shared" si="83"/>
        <v>#DIV/0!</v>
      </c>
      <c r="Q133" s="1" t="e">
        <f t="shared" si="83"/>
        <v>#DIV/0!</v>
      </c>
      <c r="R133" s="1" t="e">
        <f t="shared" si="83"/>
        <v>#DIV/0!</v>
      </c>
      <c r="S133" s="1" t="e">
        <f t="shared" si="83"/>
        <v>#DIV/0!</v>
      </c>
    </row>
    <row r="134" spans="4:19" x14ac:dyDescent="0.55000000000000004">
      <c r="D134" s="1" t="s">
        <v>417</v>
      </c>
      <c r="F134" s="1" t="e">
        <f t="shared" si="83"/>
        <v>#DIV/0!</v>
      </c>
      <c r="G134" s="1" t="e">
        <f t="shared" si="83"/>
        <v>#DIV/0!</v>
      </c>
      <c r="H134" s="1" t="e">
        <f t="shared" si="83"/>
        <v>#DIV/0!</v>
      </c>
      <c r="I134" s="1" t="e">
        <f t="shared" si="83"/>
        <v>#DIV/0!</v>
      </c>
      <c r="J134" s="1" t="e">
        <f t="shared" si="83"/>
        <v>#DIV/0!</v>
      </c>
      <c r="K134" s="1" t="e">
        <f t="shared" si="83"/>
        <v>#DIV/0!</v>
      </c>
      <c r="L134" s="1" t="e">
        <f t="shared" si="83"/>
        <v>#DIV/0!</v>
      </c>
      <c r="M134" s="1" t="e">
        <f t="shared" si="83"/>
        <v>#DIV/0!</v>
      </c>
      <c r="N134" s="1" t="e">
        <f t="shared" si="83"/>
        <v>#DIV/0!</v>
      </c>
      <c r="O134" s="1" t="e">
        <f t="shared" si="83"/>
        <v>#DIV/0!</v>
      </c>
      <c r="P134" s="1" t="e">
        <f t="shared" si="83"/>
        <v>#DIV/0!</v>
      </c>
      <c r="Q134" s="1" t="e">
        <f t="shared" si="83"/>
        <v>#DIV/0!</v>
      </c>
      <c r="R134" s="1" t="e">
        <f t="shared" si="83"/>
        <v>#DIV/0!</v>
      </c>
      <c r="S134" s="1" t="e">
        <f t="shared" si="83"/>
        <v>#DIV/0!</v>
      </c>
    </row>
    <row r="135" spans="4:19" x14ac:dyDescent="0.55000000000000004">
      <c r="D135" s="1" t="s">
        <v>223</v>
      </c>
      <c r="F135" s="1" t="e">
        <f t="shared" si="83"/>
        <v>#DIV/0!</v>
      </c>
      <c r="G135" s="1" t="e">
        <f t="shared" si="83"/>
        <v>#DIV/0!</v>
      </c>
      <c r="H135" s="1" t="e">
        <f t="shared" si="83"/>
        <v>#DIV/0!</v>
      </c>
      <c r="I135" s="1" t="e">
        <f t="shared" si="83"/>
        <v>#DIV/0!</v>
      </c>
      <c r="J135" s="1" t="e">
        <f t="shared" si="83"/>
        <v>#DIV/0!</v>
      </c>
      <c r="K135" s="1" t="e">
        <f t="shared" si="83"/>
        <v>#DIV/0!</v>
      </c>
      <c r="L135" s="1" t="e">
        <f t="shared" si="83"/>
        <v>#DIV/0!</v>
      </c>
      <c r="M135" s="1" t="e">
        <f t="shared" si="83"/>
        <v>#DIV/0!</v>
      </c>
      <c r="N135" s="1" t="e">
        <f t="shared" si="83"/>
        <v>#DIV/0!</v>
      </c>
      <c r="O135" s="1" t="e">
        <f t="shared" si="83"/>
        <v>#DIV/0!</v>
      </c>
      <c r="P135" s="1" t="e">
        <f t="shared" si="83"/>
        <v>#DIV/0!</v>
      </c>
      <c r="Q135" s="1" t="e">
        <f t="shared" si="83"/>
        <v>#DIV/0!</v>
      </c>
      <c r="R135" s="1" t="e">
        <f t="shared" si="83"/>
        <v>#DIV/0!</v>
      </c>
      <c r="S135" s="1" t="e">
        <f t="shared" si="83"/>
        <v>#DIV/0!</v>
      </c>
    </row>
    <row r="136" spans="4:19" x14ac:dyDescent="0.55000000000000004">
      <c r="D136" s="1" t="s">
        <v>224</v>
      </c>
      <c r="F136" s="1" t="e">
        <f t="shared" si="83"/>
        <v>#DIV/0!</v>
      </c>
      <c r="G136" s="1" t="e">
        <f t="shared" si="83"/>
        <v>#DIV/0!</v>
      </c>
      <c r="H136" s="1" t="e">
        <f t="shared" si="83"/>
        <v>#DIV/0!</v>
      </c>
      <c r="I136" s="1" t="e">
        <f t="shared" si="83"/>
        <v>#DIV/0!</v>
      </c>
      <c r="J136" s="1" t="e">
        <f t="shared" si="83"/>
        <v>#DIV/0!</v>
      </c>
      <c r="K136" s="1" t="e">
        <f t="shared" si="83"/>
        <v>#DIV/0!</v>
      </c>
      <c r="L136" s="1" t="e">
        <f t="shared" si="83"/>
        <v>#DIV/0!</v>
      </c>
      <c r="M136" s="1" t="e">
        <f t="shared" si="83"/>
        <v>#DIV/0!</v>
      </c>
      <c r="N136" s="1" t="e">
        <f t="shared" si="83"/>
        <v>#DIV/0!</v>
      </c>
      <c r="O136" s="1" t="e">
        <f t="shared" si="83"/>
        <v>#DIV/0!</v>
      </c>
      <c r="P136" s="1" t="e">
        <f t="shared" si="83"/>
        <v>#DIV/0!</v>
      </c>
      <c r="Q136" s="1" t="e">
        <f t="shared" si="83"/>
        <v>#DIV/0!</v>
      </c>
      <c r="R136" s="1" t="e">
        <f t="shared" si="83"/>
        <v>#DIV/0!</v>
      </c>
      <c r="S136" s="1" t="e">
        <f t="shared" si="83"/>
        <v>#DIV/0!</v>
      </c>
    </row>
    <row r="137" spans="4:19" x14ac:dyDescent="0.55000000000000004">
      <c r="D137" s="1" t="s">
        <v>225</v>
      </c>
      <c r="F137" s="1" t="e">
        <f t="shared" si="83"/>
        <v>#DIV/0!</v>
      </c>
      <c r="G137" s="1" t="e">
        <f t="shared" si="83"/>
        <v>#DIV/0!</v>
      </c>
      <c r="H137" s="1" t="e">
        <f t="shared" si="83"/>
        <v>#DIV/0!</v>
      </c>
      <c r="I137" s="1" t="e">
        <f t="shared" si="83"/>
        <v>#DIV/0!</v>
      </c>
      <c r="J137" s="1" t="e">
        <f t="shared" si="83"/>
        <v>#DIV/0!</v>
      </c>
      <c r="K137" s="1" t="e">
        <f t="shared" si="83"/>
        <v>#DIV/0!</v>
      </c>
      <c r="L137" s="1" t="e">
        <f t="shared" si="83"/>
        <v>#DIV/0!</v>
      </c>
      <c r="M137" s="1" t="e">
        <f t="shared" si="83"/>
        <v>#DIV/0!</v>
      </c>
      <c r="N137" s="1" t="e">
        <f t="shared" si="83"/>
        <v>#DIV/0!</v>
      </c>
      <c r="O137" s="1" t="e">
        <f t="shared" si="83"/>
        <v>#DIV/0!</v>
      </c>
      <c r="P137" s="1" t="e">
        <f t="shared" si="83"/>
        <v>#DIV/0!</v>
      </c>
      <c r="Q137" s="1" t="e">
        <f t="shared" si="83"/>
        <v>#DIV/0!</v>
      </c>
      <c r="R137" s="1" t="e">
        <f t="shared" si="83"/>
        <v>#DIV/0!</v>
      </c>
      <c r="S137" s="1" t="e">
        <f t="shared" si="83"/>
        <v>#DIV/0!</v>
      </c>
    </row>
    <row r="138" spans="4:19" x14ac:dyDescent="0.55000000000000004">
      <c r="D138" s="1" t="s">
        <v>226</v>
      </c>
      <c r="F138" s="1" t="e">
        <f t="shared" si="83"/>
        <v>#DIV/0!</v>
      </c>
      <c r="G138" s="1" t="e">
        <f t="shared" si="83"/>
        <v>#DIV/0!</v>
      </c>
      <c r="H138" s="1" t="e">
        <f t="shared" si="83"/>
        <v>#DIV/0!</v>
      </c>
      <c r="I138" s="1" t="e">
        <f t="shared" si="83"/>
        <v>#DIV/0!</v>
      </c>
      <c r="J138" s="1" t="e">
        <f t="shared" si="83"/>
        <v>#DIV/0!</v>
      </c>
      <c r="K138" s="1" t="e">
        <f t="shared" si="83"/>
        <v>#DIV/0!</v>
      </c>
      <c r="L138" s="1" t="e">
        <f t="shared" si="83"/>
        <v>#DIV/0!</v>
      </c>
      <c r="M138" s="1" t="e">
        <f t="shared" si="83"/>
        <v>#DIV/0!</v>
      </c>
      <c r="N138" s="1" t="e">
        <f t="shared" si="83"/>
        <v>#DIV/0!</v>
      </c>
      <c r="O138" s="1" t="e">
        <f t="shared" si="83"/>
        <v>#DIV/0!</v>
      </c>
      <c r="P138" s="1" t="e">
        <f t="shared" si="83"/>
        <v>#DIV/0!</v>
      </c>
      <c r="Q138" s="1" t="e">
        <f t="shared" si="83"/>
        <v>#DIV/0!</v>
      </c>
      <c r="R138" s="1" t="e">
        <f t="shared" si="83"/>
        <v>#DIV/0!</v>
      </c>
      <c r="S138" s="1" t="e">
        <f t="shared" si="83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84">G54/G23</f>
        <v>#DIV/0!</v>
      </c>
      <c r="H141" s="1" t="e">
        <f t="shared" si="84"/>
        <v>#DIV/0!</v>
      </c>
      <c r="I141" s="1" t="e">
        <f t="shared" si="84"/>
        <v>#DIV/0!</v>
      </c>
      <c r="J141" s="1" t="e">
        <f t="shared" si="84"/>
        <v>#DIV/0!</v>
      </c>
      <c r="K141" s="1" t="e">
        <f t="shared" si="84"/>
        <v>#DIV/0!</v>
      </c>
      <c r="L141" s="1" t="e">
        <f t="shared" si="84"/>
        <v>#DIV/0!</v>
      </c>
      <c r="M141" s="1" t="e">
        <f t="shared" si="84"/>
        <v>#DIV/0!</v>
      </c>
      <c r="N141" s="1" t="e">
        <f t="shared" si="84"/>
        <v>#DIV/0!</v>
      </c>
      <c r="O141" s="1" t="e">
        <f t="shared" si="84"/>
        <v>#DIV/0!</v>
      </c>
      <c r="P141" s="1" t="e">
        <f t="shared" si="84"/>
        <v>#DIV/0!</v>
      </c>
      <c r="Q141" s="1" t="e">
        <f t="shared" si="84"/>
        <v>#DIV/0!</v>
      </c>
      <c r="R141" s="1" t="e">
        <f t="shared" si="84"/>
        <v>#DIV/0!</v>
      </c>
      <c r="S141" s="1" t="e">
        <f t="shared" si="84"/>
        <v>#DIV/0!</v>
      </c>
    </row>
    <row r="142" spans="4:19" x14ac:dyDescent="0.55000000000000004">
      <c r="D142" s="1" t="s">
        <v>416</v>
      </c>
      <c r="F142" s="1" t="e">
        <f t="shared" ref="F142:S147" si="85">F55/F24</f>
        <v>#DIV/0!</v>
      </c>
      <c r="G142" s="1" t="e">
        <f t="shared" si="85"/>
        <v>#DIV/0!</v>
      </c>
      <c r="H142" s="1" t="e">
        <f t="shared" si="85"/>
        <v>#DIV/0!</v>
      </c>
      <c r="I142" s="1" t="e">
        <f t="shared" si="85"/>
        <v>#DIV/0!</v>
      </c>
      <c r="J142" s="1" t="e">
        <f t="shared" si="85"/>
        <v>#DIV/0!</v>
      </c>
      <c r="K142" s="1" t="e">
        <f t="shared" si="85"/>
        <v>#DIV/0!</v>
      </c>
      <c r="L142" s="1" t="e">
        <f t="shared" si="85"/>
        <v>#DIV/0!</v>
      </c>
      <c r="M142" s="1" t="e">
        <f t="shared" si="85"/>
        <v>#DIV/0!</v>
      </c>
      <c r="N142" s="1" t="e">
        <f t="shared" si="85"/>
        <v>#DIV/0!</v>
      </c>
      <c r="O142" s="1" t="e">
        <f t="shared" si="85"/>
        <v>#DIV/0!</v>
      </c>
      <c r="P142" s="1" t="e">
        <f t="shared" si="85"/>
        <v>#DIV/0!</v>
      </c>
      <c r="Q142" s="1" t="e">
        <f t="shared" si="85"/>
        <v>#DIV/0!</v>
      </c>
      <c r="R142" s="1" t="e">
        <f t="shared" si="85"/>
        <v>#DIV/0!</v>
      </c>
      <c r="S142" s="1" t="e">
        <f t="shared" si="85"/>
        <v>#DIV/0!</v>
      </c>
    </row>
    <row r="143" spans="4:19" x14ac:dyDescent="0.55000000000000004">
      <c r="D143" s="1" t="s">
        <v>417</v>
      </c>
      <c r="F143" s="1" t="e">
        <f t="shared" si="85"/>
        <v>#DIV/0!</v>
      </c>
      <c r="G143" s="1" t="e">
        <f t="shared" si="85"/>
        <v>#DIV/0!</v>
      </c>
      <c r="H143" s="1" t="e">
        <f t="shared" si="85"/>
        <v>#DIV/0!</v>
      </c>
      <c r="I143" s="1" t="e">
        <f t="shared" si="85"/>
        <v>#DIV/0!</v>
      </c>
      <c r="J143" s="1" t="e">
        <f t="shared" si="85"/>
        <v>#DIV/0!</v>
      </c>
      <c r="K143" s="1" t="e">
        <f t="shared" si="85"/>
        <v>#DIV/0!</v>
      </c>
      <c r="L143" s="1" t="e">
        <f t="shared" si="85"/>
        <v>#DIV/0!</v>
      </c>
      <c r="M143" s="1" t="e">
        <f t="shared" si="85"/>
        <v>#DIV/0!</v>
      </c>
      <c r="N143" s="1" t="e">
        <f t="shared" si="85"/>
        <v>#DIV/0!</v>
      </c>
      <c r="O143" s="1" t="e">
        <f t="shared" si="85"/>
        <v>#DIV/0!</v>
      </c>
      <c r="P143" s="1" t="e">
        <f t="shared" si="85"/>
        <v>#DIV/0!</v>
      </c>
      <c r="Q143" s="1" t="e">
        <f t="shared" si="85"/>
        <v>#DIV/0!</v>
      </c>
      <c r="R143" s="1" t="e">
        <f t="shared" si="85"/>
        <v>#DIV/0!</v>
      </c>
      <c r="S143" s="1" t="e">
        <f t="shared" si="85"/>
        <v>#DIV/0!</v>
      </c>
    </row>
    <row r="144" spans="4:19" x14ac:dyDescent="0.55000000000000004">
      <c r="D144" s="1" t="s">
        <v>223</v>
      </c>
      <c r="F144" s="1" t="e">
        <f t="shared" si="85"/>
        <v>#DIV/0!</v>
      </c>
      <c r="G144" s="1" t="e">
        <f t="shared" si="85"/>
        <v>#DIV/0!</v>
      </c>
      <c r="H144" s="1" t="e">
        <f t="shared" si="85"/>
        <v>#DIV/0!</v>
      </c>
      <c r="I144" s="1" t="e">
        <f t="shared" si="85"/>
        <v>#DIV/0!</v>
      </c>
      <c r="J144" s="1" t="e">
        <f t="shared" si="85"/>
        <v>#DIV/0!</v>
      </c>
      <c r="K144" s="1" t="e">
        <f t="shared" si="85"/>
        <v>#DIV/0!</v>
      </c>
      <c r="L144" s="1" t="e">
        <f t="shared" si="85"/>
        <v>#DIV/0!</v>
      </c>
      <c r="M144" s="1" t="e">
        <f t="shared" si="85"/>
        <v>#DIV/0!</v>
      </c>
      <c r="N144" s="1" t="e">
        <f t="shared" si="85"/>
        <v>#DIV/0!</v>
      </c>
      <c r="O144" s="1" t="e">
        <f t="shared" si="85"/>
        <v>#DIV/0!</v>
      </c>
      <c r="P144" s="1" t="e">
        <f t="shared" si="85"/>
        <v>#DIV/0!</v>
      </c>
      <c r="Q144" s="1" t="e">
        <f t="shared" si="85"/>
        <v>#DIV/0!</v>
      </c>
      <c r="R144" s="1" t="e">
        <f t="shared" si="85"/>
        <v>#DIV/0!</v>
      </c>
      <c r="S144" s="1" t="e">
        <f t="shared" si="85"/>
        <v>#DIV/0!</v>
      </c>
    </row>
    <row r="145" spans="4:19" x14ac:dyDescent="0.55000000000000004">
      <c r="D145" s="1" t="s">
        <v>224</v>
      </c>
      <c r="F145" s="1" t="e">
        <f t="shared" si="85"/>
        <v>#DIV/0!</v>
      </c>
      <c r="G145" s="1" t="e">
        <f t="shared" si="85"/>
        <v>#DIV/0!</v>
      </c>
      <c r="H145" s="1" t="e">
        <f t="shared" si="85"/>
        <v>#DIV/0!</v>
      </c>
      <c r="I145" s="1" t="e">
        <f t="shared" si="85"/>
        <v>#DIV/0!</v>
      </c>
      <c r="J145" s="1" t="e">
        <f t="shared" si="85"/>
        <v>#DIV/0!</v>
      </c>
      <c r="K145" s="1" t="e">
        <f t="shared" si="85"/>
        <v>#DIV/0!</v>
      </c>
      <c r="L145" s="1" t="e">
        <f t="shared" si="85"/>
        <v>#DIV/0!</v>
      </c>
      <c r="M145" s="1" t="e">
        <f t="shared" si="85"/>
        <v>#DIV/0!</v>
      </c>
      <c r="N145" s="1" t="e">
        <f t="shared" si="85"/>
        <v>#DIV/0!</v>
      </c>
      <c r="O145" s="1" t="e">
        <f t="shared" si="85"/>
        <v>#DIV/0!</v>
      </c>
      <c r="P145" s="1" t="e">
        <f t="shared" si="85"/>
        <v>#DIV/0!</v>
      </c>
      <c r="Q145" s="1" t="e">
        <f t="shared" si="85"/>
        <v>#DIV/0!</v>
      </c>
      <c r="R145" s="1" t="e">
        <f t="shared" si="85"/>
        <v>#DIV/0!</v>
      </c>
      <c r="S145" s="1" t="e">
        <f t="shared" si="85"/>
        <v>#DIV/0!</v>
      </c>
    </row>
    <row r="146" spans="4:19" x14ac:dyDescent="0.55000000000000004">
      <c r="D146" s="1" t="s">
        <v>225</v>
      </c>
      <c r="F146" s="1" t="e">
        <f t="shared" si="85"/>
        <v>#DIV/0!</v>
      </c>
      <c r="G146" s="1" t="e">
        <f t="shared" si="85"/>
        <v>#DIV/0!</v>
      </c>
      <c r="H146" s="1" t="e">
        <f t="shared" si="85"/>
        <v>#DIV/0!</v>
      </c>
      <c r="I146" s="1" t="e">
        <f t="shared" si="85"/>
        <v>#DIV/0!</v>
      </c>
      <c r="J146" s="1" t="e">
        <f t="shared" si="85"/>
        <v>#DIV/0!</v>
      </c>
      <c r="K146" s="1" t="e">
        <f t="shared" si="85"/>
        <v>#DIV/0!</v>
      </c>
      <c r="L146" s="1" t="e">
        <f t="shared" si="85"/>
        <v>#DIV/0!</v>
      </c>
      <c r="M146" s="1" t="e">
        <f t="shared" si="85"/>
        <v>#DIV/0!</v>
      </c>
      <c r="N146" s="1" t="e">
        <f t="shared" si="85"/>
        <v>#DIV/0!</v>
      </c>
      <c r="O146" s="1" t="e">
        <f t="shared" si="85"/>
        <v>#DIV/0!</v>
      </c>
      <c r="P146" s="1" t="e">
        <f t="shared" si="85"/>
        <v>#DIV/0!</v>
      </c>
      <c r="Q146" s="1" t="e">
        <f t="shared" si="85"/>
        <v>#DIV/0!</v>
      </c>
      <c r="R146" s="1" t="e">
        <f t="shared" si="85"/>
        <v>#DIV/0!</v>
      </c>
      <c r="S146" s="1" t="e">
        <f t="shared" si="85"/>
        <v>#DIV/0!</v>
      </c>
    </row>
    <row r="147" spans="4:19" x14ac:dyDescent="0.55000000000000004">
      <c r="D147" s="1" t="s">
        <v>226</v>
      </c>
      <c r="F147" s="1" t="e">
        <f t="shared" si="85"/>
        <v>#DIV/0!</v>
      </c>
      <c r="G147" s="1" t="e">
        <f t="shared" si="85"/>
        <v>#DIV/0!</v>
      </c>
      <c r="H147" s="1" t="e">
        <f t="shared" si="85"/>
        <v>#DIV/0!</v>
      </c>
      <c r="I147" s="1" t="e">
        <f t="shared" si="85"/>
        <v>#DIV/0!</v>
      </c>
      <c r="J147" s="1" t="e">
        <f t="shared" si="85"/>
        <v>#DIV/0!</v>
      </c>
      <c r="K147" s="1" t="e">
        <f t="shared" si="85"/>
        <v>#DIV/0!</v>
      </c>
      <c r="L147" s="1" t="e">
        <f t="shared" si="85"/>
        <v>#DIV/0!</v>
      </c>
      <c r="M147" s="1" t="e">
        <f t="shared" si="85"/>
        <v>#DIV/0!</v>
      </c>
      <c r="N147" s="1" t="e">
        <f t="shared" si="85"/>
        <v>#DIV/0!</v>
      </c>
      <c r="O147" s="1" t="e">
        <f t="shared" si="85"/>
        <v>#DIV/0!</v>
      </c>
      <c r="P147" s="1" t="e">
        <f t="shared" si="85"/>
        <v>#DIV/0!</v>
      </c>
      <c r="Q147" s="1" t="e">
        <f t="shared" si="85"/>
        <v>#DIV/0!</v>
      </c>
      <c r="R147" s="1" t="e">
        <f t="shared" si="85"/>
        <v>#DIV/0!</v>
      </c>
      <c r="S147" s="1" t="e">
        <f t="shared" si="85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6">G64/G33</f>
        <v>#DIV/0!</v>
      </c>
      <c r="H150" s="1" t="e">
        <f t="shared" si="86"/>
        <v>#DIV/0!</v>
      </c>
      <c r="I150" s="1" t="e">
        <f t="shared" si="86"/>
        <v>#DIV/0!</v>
      </c>
      <c r="J150" s="1" t="e">
        <f t="shared" si="86"/>
        <v>#DIV/0!</v>
      </c>
      <c r="K150" s="1" t="e">
        <f t="shared" si="86"/>
        <v>#DIV/0!</v>
      </c>
      <c r="L150" s="1" t="e">
        <f t="shared" si="86"/>
        <v>#DIV/0!</v>
      </c>
      <c r="M150" s="1" t="e">
        <f t="shared" si="86"/>
        <v>#DIV/0!</v>
      </c>
      <c r="N150" s="1" t="e">
        <f t="shared" si="86"/>
        <v>#DIV/0!</v>
      </c>
      <c r="O150" s="1" t="e">
        <f t="shared" si="86"/>
        <v>#DIV/0!</v>
      </c>
      <c r="P150" s="1" t="e">
        <f t="shared" si="86"/>
        <v>#DIV/0!</v>
      </c>
      <c r="Q150" s="1" t="e">
        <f t="shared" si="86"/>
        <v>#DIV/0!</v>
      </c>
      <c r="R150" s="1" t="e">
        <f t="shared" si="86"/>
        <v>#DIV/0!</v>
      </c>
      <c r="S150" s="1" t="e">
        <f t="shared" si="86"/>
        <v>#DIV/0!</v>
      </c>
    </row>
    <row r="151" spans="4:19" x14ac:dyDescent="0.55000000000000004">
      <c r="D151" s="1" t="s">
        <v>416</v>
      </c>
      <c r="F151" s="1" t="e">
        <f t="shared" ref="F151:S156" si="87">F65/F34</f>
        <v>#DIV/0!</v>
      </c>
      <c r="G151" s="1" t="e">
        <f t="shared" si="87"/>
        <v>#DIV/0!</v>
      </c>
      <c r="H151" s="1" t="e">
        <f t="shared" si="87"/>
        <v>#DIV/0!</v>
      </c>
      <c r="I151" s="1" t="e">
        <f t="shared" si="87"/>
        <v>#DIV/0!</v>
      </c>
      <c r="J151" s="1" t="e">
        <f t="shared" si="87"/>
        <v>#DIV/0!</v>
      </c>
      <c r="K151" s="1" t="e">
        <f t="shared" si="87"/>
        <v>#DIV/0!</v>
      </c>
      <c r="L151" s="1" t="e">
        <f t="shared" si="87"/>
        <v>#DIV/0!</v>
      </c>
      <c r="M151" s="1" t="e">
        <f t="shared" si="87"/>
        <v>#DIV/0!</v>
      </c>
      <c r="N151" s="1" t="e">
        <f t="shared" si="87"/>
        <v>#DIV/0!</v>
      </c>
      <c r="O151" s="1" t="e">
        <f t="shared" si="87"/>
        <v>#DIV/0!</v>
      </c>
      <c r="P151" s="1" t="e">
        <f t="shared" si="87"/>
        <v>#DIV/0!</v>
      </c>
      <c r="Q151" s="1" t="e">
        <f t="shared" si="87"/>
        <v>#DIV/0!</v>
      </c>
      <c r="R151" s="1" t="e">
        <f t="shared" si="87"/>
        <v>#DIV/0!</v>
      </c>
      <c r="S151" s="1" t="e">
        <f t="shared" si="87"/>
        <v>#DIV/0!</v>
      </c>
    </row>
    <row r="152" spans="4:19" x14ac:dyDescent="0.55000000000000004">
      <c r="D152" s="1" t="s">
        <v>417</v>
      </c>
      <c r="F152" s="1" t="e">
        <f t="shared" si="87"/>
        <v>#DIV/0!</v>
      </c>
      <c r="G152" s="1" t="e">
        <f t="shared" si="87"/>
        <v>#DIV/0!</v>
      </c>
      <c r="H152" s="1" t="e">
        <f t="shared" si="87"/>
        <v>#DIV/0!</v>
      </c>
      <c r="I152" s="1" t="e">
        <f t="shared" si="87"/>
        <v>#DIV/0!</v>
      </c>
      <c r="J152" s="1" t="e">
        <f t="shared" si="87"/>
        <v>#DIV/0!</v>
      </c>
      <c r="K152" s="1" t="e">
        <f t="shared" si="87"/>
        <v>#DIV/0!</v>
      </c>
      <c r="L152" s="1" t="e">
        <f t="shared" si="87"/>
        <v>#DIV/0!</v>
      </c>
      <c r="M152" s="1" t="e">
        <f t="shared" si="87"/>
        <v>#DIV/0!</v>
      </c>
      <c r="N152" s="1" t="e">
        <f t="shared" si="87"/>
        <v>#DIV/0!</v>
      </c>
      <c r="O152" s="1" t="e">
        <f t="shared" si="87"/>
        <v>#DIV/0!</v>
      </c>
      <c r="P152" s="1" t="e">
        <f t="shared" si="87"/>
        <v>#DIV/0!</v>
      </c>
      <c r="Q152" s="1" t="e">
        <f t="shared" si="87"/>
        <v>#DIV/0!</v>
      </c>
      <c r="R152" s="1" t="e">
        <f t="shared" si="87"/>
        <v>#DIV/0!</v>
      </c>
      <c r="S152" s="1" t="e">
        <f t="shared" si="87"/>
        <v>#DIV/0!</v>
      </c>
    </row>
    <row r="153" spans="4:19" x14ac:dyDescent="0.55000000000000004">
      <c r="D153" s="1" t="s">
        <v>223</v>
      </c>
      <c r="F153" s="1" t="e">
        <f t="shared" si="87"/>
        <v>#DIV/0!</v>
      </c>
      <c r="G153" s="1" t="e">
        <f t="shared" si="87"/>
        <v>#DIV/0!</v>
      </c>
      <c r="H153" s="1" t="e">
        <f t="shared" si="87"/>
        <v>#DIV/0!</v>
      </c>
      <c r="I153" s="1" t="e">
        <f t="shared" si="87"/>
        <v>#DIV/0!</v>
      </c>
      <c r="J153" s="1" t="e">
        <f t="shared" si="87"/>
        <v>#DIV/0!</v>
      </c>
      <c r="K153" s="1" t="e">
        <f t="shared" si="87"/>
        <v>#DIV/0!</v>
      </c>
      <c r="L153" s="1" t="e">
        <f t="shared" si="87"/>
        <v>#DIV/0!</v>
      </c>
      <c r="M153" s="1" t="e">
        <f t="shared" si="87"/>
        <v>#DIV/0!</v>
      </c>
      <c r="N153" s="1" t="e">
        <f t="shared" si="87"/>
        <v>#DIV/0!</v>
      </c>
      <c r="O153" s="1" t="e">
        <f t="shared" si="87"/>
        <v>#DIV/0!</v>
      </c>
      <c r="P153" s="1" t="e">
        <f t="shared" si="87"/>
        <v>#DIV/0!</v>
      </c>
      <c r="Q153" s="1" t="e">
        <f t="shared" si="87"/>
        <v>#DIV/0!</v>
      </c>
      <c r="R153" s="1" t="e">
        <f t="shared" si="87"/>
        <v>#DIV/0!</v>
      </c>
      <c r="S153" s="1" t="e">
        <f t="shared" si="87"/>
        <v>#DIV/0!</v>
      </c>
    </row>
    <row r="154" spans="4:19" x14ac:dyDescent="0.55000000000000004">
      <c r="D154" s="1" t="s">
        <v>224</v>
      </c>
      <c r="F154" s="1" t="e">
        <f t="shared" si="87"/>
        <v>#DIV/0!</v>
      </c>
      <c r="G154" s="1" t="e">
        <f t="shared" si="87"/>
        <v>#DIV/0!</v>
      </c>
      <c r="H154" s="1" t="e">
        <f t="shared" si="87"/>
        <v>#DIV/0!</v>
      </c>
      <c r="I154" s="1" t="e">
        <f t="shared" si="87"/>
        <v>#DIV/0!</v>
      </c>
      <c r="J154" s="1" t="e">
        <f t="shared" si="87"/>
        <v>#DIV/0!</v>
      </c>
      <c r="K154" s="1" t="e">
        <f t="shared" si="87"/>
        <v>#DIV/0!</v>
      </c>
      <c r="L154" s="1" t="e">
        <f t="shared" si="87"/>
        <v>#DIV/0!</v>
      </c>
      <c r="M154" s="1" t="e">
        <f t="shared" si="87"/>
        <v>#DIV/0!</v>
      </c>
      <c r="N154" s="1" t="e">
        <f t="shared" si="87"/>
        <v>#DIV/0!</v>
      </c>
      <c r="O154" s="1" t="e">
        <f t="shared" si="87"/>
        <v>#DIV/0!</v>
      </c>
      <c r="P154" s="1" t="e">
        <f t="shared" si="87"/>
        <v>#DIV/0!</v>
      </c>
      <c r="Q154" s="1" t="e">
        <f t="shared" si="87"/>
        <v>#DIV/0!</v>
      </c>
      <c r="R154" s="1" t="e">
        <f t="shared" si="87"/>
        <v>#DIV/0!</v>
      </c>
      <c r="S154" s="1" t="e">
        <f t="shared" si="87"/>
        <v>#DIV/0!</v>
      </c>
    </row>
    <row r="155" spans="4:19" x14ac:dyDescent="0.55000000000000004">
      <c r="D155" s="1" t="s">
        <v>225</v>
      </c>
      <c r="F155" s="1" t="e">
        <f t="shared" si="87"/>
        <v>#DIV/0!</v>
      </c>
      <c r="G155" s="1" t="e">
        <f t="shared" si="87"/>
        <v>#DIV/0!</v>
      </c>
      <c r="H155" s="1" t="e">
        <f t="shared" si="87"/>
        <v>#DIV/0!</v>
      </c>
      <c r="I155" s="1" t="e">
        <f t="shared" si="87"/>
        <v>#DIV/0!</v>
      </c>
      <c r="J155" s="1" t="e">
        <f t="shared" si="87"/>
        <v>#DIV/0!</v>
      </c>
      <c r="K155" s="1" t="e">
        <f t="shared" si="87"/>
        <v>#DIV/0!</v>
      </c>
      <c r="L155" s="1" t="e">
        <f t="shared" si="87"/>
        <v>#DIV/0!</v>
      </c>
      <c r="M155" s="1" t="e">
        <f t="shared" si="87"/>
        <v>#DIV/0!</v>
      </c>
      <c r="N155" s="1" t="e">
        <f t="shared" si="87"/>
        <v>#DIV/0!</v>
      </c>
      <c r="O155" s="1" t="e">
        <f t="shared" si="87"/>
        <v>#DIV/0!</v>
      </c>
      <c r="P155" s="1" t="e">
        <f t="shared" si="87"/>
        <v>#DIV/0!</v>
      </c>
      <c r="Q155" s="1" t="e">
        <f t="shared" si="87"/>
        <v>#DIV/0!</v>
      </c>
      <c r="R155" s="1" t="e">
        <f t="shared" si="87"/>
        <v>#DIV/0!</v>
      </c>
      <c r="S155" s="1" t="e">
        <f t="shared" si="87"/>
        <v>#DIV/0!</v>
      </c>
    </row>
    <row r="156" spans="4:19" x14ac:dyDescent="0.55000000000000004">
      <c r="D156" s="1" t="s">
        <v>226</v>
      </c>
      <c r="F156" s="1" t="e">
        <f t="shared" si="87"/>
        <v>#DIV/0!</v>
      </c>
      <c r="G156" s="1" t="e">
        <f t="shared" si="87"/>
        <v>#DIV/0!</v>
      </c>
      <c r="H156" s="1" t="e">
        <f t="shared" si="87"/>
        <v>#DIV/0!</v>
      </c>
      <c r="I156" s="1" t="e">
        <f t="shared" si="87"/>
        <v>#DIV/0!</v>
      </c>
      <c r="J156" s="1" t="e">
        <f t="shared" si="87"/>
        <v>#DIV/0!</v>
      </c>
      <c r="K156" s="1" t="e">
        <f t="shared" si="87"/>
        <v>#DIV/0!</v>
      </c>
      <c r="L156" s="1" t="e">
        <f t="shared" si="87"/>
        <v>#DIV/0!</v>
      </c>
      <c r="M156" s="1" t="e">
        <f t="shared" si="87"/>
        <v>#DIV/0!</v>
      </c>
      <c r="N156" s="1" t="e">
        <f t="shared" si="87"/>
        <v>#DIV/0!</v>
      </c>
      <c r="O156" s="1" t="e">
        <f t="shared" si="87"/>
        <v>#DIV/0!</v>
      </c>
      <c r="P156" s="1" t="e">
        <f t="shared" si="87"/>
        <v>#DIV/0!</v>
      </c>
      <c r="Q156" s="1" t="e">
        <f t="shared" si="87"/>
        <v>#DIV/0!</v>
      </c>
      <c r="R156" s="1" t="e">
        <f t="shared" si="87"/>
        <v>#DIV/0!</v>
      </c>
      <c r="S156" s="1" t="e">
        <f t="shared" si="87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88">INDIRECT($A$4&amp;"!"&amp;G158)+OFFSET(INDIRECT($A$4&amp;"!"&amp;G158),0,14)+OFFSET(INDIRECT($A$4&amp;"!"&amp;G158),0,28)</f>
        <v>0</v>
      </c>
      <c r="H159" s="180">
        <f t="shared" ca="1" si="88"/>
        <v>0</v>
      </c>
      <c r="I159" s="180">
        <f t="shared" ca="1" si="88"/>
        <v>0</v>
      </c>
      <c r="J159" s="180">
        <f t="shared" ca="1" si="88"/>
        <v>0</v>
      </c>
      <c r="K159" s="180">
        <f t="shared" ca="1" si="88"/>
        <v>0</v>
      </c>
      <c r="L159" s="180">
        <f t="shared" ca="1" si="88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t="shared" ref="F160:L160" ca="1" si="89">2*(F20+F30+F40)/(F20+F30+F40+F159)-1</f>
        <v>#DIV/0!</v>
      </c>
      <c r="G160" s="177" t="e">
        <f t="shared" ca="1" si="89"/>
        <v>#DIV/0!</v>
      </c>
      <c r="H160" s="177" t="e">
        <f t="shared" ca="1" si="89"/>
        <v>#DIV/0!</v>
      </c>
      <c r="I160" s="177" t="e">
        <f t="shared" ca="1" si="89"/>
        <v>#DIV/0!</v>
      </c>
      <c r="J160" s="177" t="e">
        <f t="shared" ca="1" si="89"/>
        <v>#DIV/0!</v>
      </c>
      <c r="K160" s="177" t="e">
        <f t="shared" ca="1" si="89"/>
        <v>#DIV/0!</v>
      </c>
      <c r="L160" s="177" t="e">
        <f t="shared" ca="1" si="89"/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0">INDIRECT($A$4&amp;"!"&amp;G161)+OFFSET(INDIRECT($A$4&amp;"!"&amp;G161),0,14)+OFFSET(INDIRECT($A$4&amp;"!"&amp;G161),0,28)</f>
        <v>0</v>
      </c>
      <c r="H162" s="180">
        <f t="shared" ref="H162" ca="1" si="91">INDIRECT($A$4&amp;"!"&amp;H161)+OFFSET(INDIRECT($A$4&amp;"!"&amp;H161),0,14)+OFFSET(INDIRECT($A$4&amp;"!"&amp;H161),0,28)</f>
        <v>0</v>
      </c>
      <c r="I162" s="180">
        <f t="shared" ref="I162" ca="1" si="92">INDIRECT($A$4&amp;"!"&amp;I161)+OFFSET(INDIRECT($A$4&amp;"!"&amp;I161),0,14)+OFFSET(INDIRECT($A$4&amp;"!"&amp;I161),0,28)</f>
        <v>0</v>
      </c>
      <c r="J162" s="180">
        <f t="shared" ref="J162" ca="1" si="93">INDIRECT($A$4&amp;"!"&amp;J161)+OFFSET(INDIRECT($A$4&amp;"!"&amp;J161),0,14)+OFFSET(INDIRECT($A$4&amp;"!"&amp;J161),0,28)</f>
        <v>0</v>
      </c>
      <c r="K162" s="180">
        <f t="shared" ref="K162" ca="1" si="94">INDIRECT($A$4&amp;"!"&amp;K161)+OFFSET(INDIRECT($A$4&amp;"!"&amp;K161),0,14)+OFFSET(INDIRECT($A$4&amp;"!"&amp;K161),0,28)</f>
        <v>0</v>
      </c>
      <c r="L162" s="180">
        <f t="shared" ref="L162" ca="1" si="9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96">2*(G51+G61+G71)/(G51+G61+G71+G162)-1</f>
        <v>#DIV/0!</v>
      </c>
      <c r="H163" s="177" t="e">
        <f t="shared" ca="1" si="96"/>
        <v>#DIV/0!</v>
      </c>
      <c r="I163" s="177" t="e">
        <f t="shared" ca="1" si="96"/>
        <v>#DIV/0!</v>
      </c>
      <c r="J163" s="177" t="e">
        <f t="shared" ca="1" si="96"/>
        <v>#DIV/0!</v>
      </c>
      <c r="K163" s="177" t="e">
        <f t="shared" ref="K163" ca="1" si="97">2*(K51+K61+K71)/(K51+K61+K71+K162)-1</f>
        <v>#DIV/0!</v>
      </c>
      <c r="L163" s="177" t="e">
        <f t="shared" ca="1" si="9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AKuiSzZtfx42ajDBeyOYJQM3fTq+VSzRDGTJZqAkXTQ=" saltValue="0gty9qu8ZQ/dsAzy1bj8/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625" priority="839" stopIfTrue="1">
      <formula>LEN(TRIM($F$13))=0</formula>
    </cfRule>
  </conditionalFormatting>
  <conditionalFormatting sqref="G13">
    <cfRule type="expression" dxfId="1624" priority="840" stopIfTrue="1">
      <formula>LEN(TRIM($G$13))=0</formula>
    </cfRule>
  </conditionalFormatting>
  <conditionalFormatting sqref="H13">
    <cfRule type="expression" dxfId="1623" priority="841" stopIfTrue="1">
      <formula>LEN(TRIM($H$13))=0</formula>
    </cfRule>
  </conditionalFormatting>
  <conditionalFormatting sqref="I13">
    <cfRule type="expression" dxfId="1622" priority="842" stopIfTrue="1">
      <formula>LEN(TRIM($I$13))=0</formula>
    </cfRule>
  </conditionalFormatting>
  <conditionalFormatting sqref="J13">
    <cfRule type="expression" dxfId="1621" priority="843" stopIfTrue="1">
      <formula>LEN(TRIM($J$13))=0</formula>
    </cfRule>
  </conditionalFormatting>
  <conditionalFormatting sqref="K13">
    <cfRule type="expression" dxfId="1620" priority="844" stopIfTrue="1">
      <formula>LEN(TRIM($K$13))=0</formula>
    </cfRule>
  </conditionalFormatting>
  <conditionalFormatting sqref="L13">
    <cfRule type="expression" dxfId="1619" priority="845" stopIfTrue="1">
      <formula>LEN(TRIM($L$13))=0</formula>
    </cfRule>
  </conditionalFormatting>
  <conditionalFormatting sqref="F14">
    <cfRule type="expression" dxfId="1618" priority="846" stopIfTrue="1">
      <formula>LEN(TRIM($F$14))=0</formula>
    </cfRule>
  </conditionalFormatting>
  <conditionalFormatting sqref="G14">
    <cfRule type="expression" dxfId="1617" priority="847" stopIfTrue="1">
      <formula>LEN(TRIM($G$14))=0</formula>
    </cfRule>
  </conditionalFormatting>
  <conditionalFormatting sqref="H14">
    <cfRule type="expression" dxfId="1616" priority="848" stopIfTrue="1">
      <formula>LEN(TRIM($H$14))=0</formula>
    </cfRule>
  </conditionalFormatting>
  <conditionalFormatting sqref="I14">
    <cfRule type="expression" dxfId="1615" priority="849" stopIfTrue="1">
      <formula>LEN(TRIM($I$14))=0</formula>
    </cfRule>
  </conditionalFormatting>
  <conditionalFormatting sqref="J14">
    <cfRule type="expression" dxfId="1614" priority="850" stopIfTrue="1">
      <formula>LEN(TRIM($J$14))=0</formula>
    </cfRule>
  </conditionalFormatting>
  <conditionalFormatting sqref="K14">
    <cfRule type="expression" dxfId="1613" priority="851" stopIfTrue="1">
      <formula>LEN(TRIM($K$14))=0</formula>
    </cfRule>
  </conditionalFormatting>
  <conditionalFormatting sqref="L14">
    <cfRule type="expression" dxfId="1612" priority="852" stopIfTrue="1">
      <formula>LEN(TRIM($L$14))=0</formula>
    </cfRule>
  </conditionalFormatting>
  <conditionalFormatting sqref="F15">
    <cfRule type="expression" dxfId="1611" priority="853" stopIfTrue="1">
      <formula>LEN(TRIM($F$15))=0</formula>
    </cfRule>
  </conditionalFormatting>
  <conditionalFormatting sqref="G15">
    <cfRule type="expression" dxfId="1610" priority="854" stopIfTrue="1">
      <formula>LEN(TRIM($G$15))=0</formula>
    </cfRule>
  </conditionalFormatting>
  <conditionalFormatting sqref="H15">
    <cfRule type="expression" dxfId="1609" priority="855" stopIfTrue="1">
      <formula>LEN(TRIM($H$15))=0</formula>
    </cfRule>
  </conditionalFormatting>
  <conditionalFormatting sqref="I15">
    <cfRule type="expression" dxfId="1608" priority="856" stopIfTrue="1">
      <formula>LEN(TRIM($I$15))=0</formula>
    </cfRule>
  </conditionalFormatting>
  <conditionalFormatting sqref="J15">
    <cfRule type="expression" dxfId="1607" priority="857" stopIfTrue="1">
      <formula>LEN(TRIM($J$15))=0</formula>
    </cfRule>
  </conditionalFormatting>
  <conditionalFormatting sqref="K15">
    <cfRule type="expression" dxfId="1606" priority="858" stopIfTrue="1">
      <formula>LEN(TRIM($K$15))=0</formula>
    </cfRule>
  </conditionalFormatting>
  <conditionalFormatting sqref="L15">
    <cfRule type="expression" dxfId="1605" priority="859" stopIfTrue="1">
      <formula>LEN(TRIM($L$15))=0</formula>
    </cfRule>
  </conditionalFormatting>
  <conditionalFormatting sqref="F16">
    <cfRule type="expression" dxfId="1604" priority="860" stopIfTrue="1">
      <formula>LEN(TRIM($F$16))=0</formula>
    </cfRule>
  </conditionalFormatting>
  <conditionalFormatting sqref="G16">
    <cfRule type="expression" dxfId="1603" priority="861" stopIfTrue="1">
      <formula>LEN(TRIM($G$16))=0</formula>
    </cfRule>
  </conditionalFormatting>
  <conditionalFormatting sqref="H16">
    <cfRule type="expression" dxfId="1602" priority="862" stopIfTrue="1">
      <formula>LEN(TRIM($H$16))=0</formula>
    </cfRule>
  </conditionalFormatting>
  <conditionalFormatting sqref="I16">
    <cfRule type="expression" dxfId="1601" priority="863" stopIfTrue="1">
      <formula>LEN(TRIM($I$16))=0</formula>
    </cfRule>
  </conditionalFormatting>
  <conditionalFormatting sqref="J16">
    <cfRule type="expression" dxfId="1600" priority="864" stopIfTrue="1">
      <formula>LEN(TRIM($J$16))=0</formula>
    </cfRule>
  </conditionalFormatting>
  <conditionalFormatting sqref="K16">
    <cfRule type="expression" dxfId="1599" priority="865" stopIfTrue="1">
      <formula>LEN(TRIM($K$16))=0</formula>
    </cfRule>
  </conditionalFormatting>
  <conditionalFormatting sqref="L16">
    <cfRule type="expression" dxfId="1598" priority="866" stopIfTrue="1">
      <formula>LEN(TRIM($L$16))=0</formula>
    </cfRule>
  </conditionalFormatting>
  <conditionalFormatting sqref="F17">
    <cfRule type="expression" dxfId="1597" priority="867" stopIfTrue="1">
      <formula>LEN(TRIM($F$17))=0</formula>
    </cfRule>
  </conditionalFormatting>
  <conditionalFormatting sqref="G17">
    <cfRule type="expression" dxfId="1596" priority="868" stopIfTrue="1">
      <formula>LEN(TRIM($G$17))=0</formula>
    </cfRule>
  </conditionalFormatting>
  <conditionalFormatting sqref="H17">
    <cfRule type="expression" dxfId="1595" priority="869" stopIfTrue="1">
      <formula>LEN(TRIM($H$17))=0</formula>
    </cfRule>
  </conditionalFormatting>
  <conditionalFormatting sqref="I17">
    <cfRule type="expression" dxfId="1594" priority="870" stopIfTrue="1">
      <formula>LEN(TRIM($I$17))=0</formula>
    </cfRule>
  </conditionalFormatting>
  <conditionalFormatting sqref="J17">
    <cfRule type="expression" dxfId="1593" priority="871" stopIfTrue="1">
      <formula>LEN(TRIM($J$17))=0</formula>
    </cfRule>
  </conditionalFormatting>
  <conditionalFormatting sqref="K17">
    <cfRule type="expression" dxfId="1592" priority="872" stopIfTrue="1">
      <formula>LEN(TRIM($K$17))=0</formula>
    </cfRule>
  </conditionalFormatting>
  <conditionalFormatting sqref="L17">
    <cfRule type="expression" dxfId="1591" priority="873" stopIfTrue="1">
      <formula>LEN(TRIM($L$17))=0</formula>
    </cfRule>
  </conditionalFormatting>
  <conditionalFormatting sqref="F18">
    <cfRule type="expression" dxfId="1590" priority="874" stopIfTrue="1">
      <formula>LEN(TRIM($F$18))=0</formula>
    </cfRule>
  </conditionalFormatting>
  <conditionalFormatting sqref="G18">
    <cfRule type="expression" dxfId="1589" priority="875" stopIfTrue="1">
      <formula>LEN(TRIM($G$18))=0</formula>
    </cfRule>
  </conditionalFormatting>
  <conditionalFormatting sqref="H18">
    <cfRule type="expression" dxfId="1588" priority="876" stopIfTrue="1">
      <formula>LEN(TRIM($H$18))=0</formula>
    </cfRule>
  </conditionalFormatting>
  <conditionalFormatting sqref="I18">
    <cfRule type="expression" dxfId="1587" priority="877" stopIfTrue="1">
      <formula>LEN(TRIM($I$18))=0</formula>
    </cfRule>
  </conditionalFormatting>
  <conditionalFormatting sqref="J18">
    <cfRule type="expression" dxfId="1586" priority="878" stopIfTrue="1">
      <formula>LEN(TRIM($J$18))=0</formula>
    </cfRule>
  </conditionalFormatting>
  <conditionalFormatting sqref="K18">
    <cfRule type="expression" dxfId="1585" priority="879" stopIfTrue="1">
      <formula>LEN(TRIM($K$18))=0</formula>
    </cfRule>
  </conditionalFormatting>
  <conditionalFormatting sqref="L18">
    <cfRule type="expression" dxfId="1584" priority="880" stopIfTrue="1">
      <formula>LEN(TRIM($L$18))=0</formula>
    </cfRule>
  </conditionalFormatting>
  <conditionalFormatting sqref="F19">
    <cfRule type="expression" dxfId="1583" priority="881" stopIfTrue="1">
      <formula>LEN(TRIM($F$19))=0</formula>
    </cfRule>
  </conditionalFormatting>
  <conditionalFormatting sqref="G19">
    <cfRule type="expression" dxfId="1582" priority="882" stopIfTrue="1">
      <formula>LEN(TRIM($G$19))=0</formula>
    </cfRule>
  </conditionalFormatting>
  <conditionalFormatting sqref="H19">
    <cfRule type="expression" dxfId="1581" priority="883" stopIfTrue="1">
      <formula>LEN(TRIM($H$19))=0</formula>
    </cfRule>
  </conditionalFormatting>
  <conditionalFormatting sqref="I19">
    <cfRule type="expression" dxfId="1580" priority="884" stopIfTrue="1">
      <formula>LEN(TRIM($I$19))=0</formula>
    </cfRule>
  </conditionalFormatting>
  <conditionalFormatting sqref="J19">
    <cfRule type="expression" dxfId="1579" priority="885" stopIfTrue="1">
      <formula>LEN(TRIM($J$19))=0</formula>
    </cfRule>
  </conditionalFormatting>
  <conditionalFormatting sqref="K19">
    <cfRule type="expression" dxfId="1578" priority="886" stopIfTrue="1">
      <formula>LEN(TRIM($K$19))=0</formula>
    </cfRule>
  </conditionalFormatting>
  <conditionalFormatting sqref="L19">
    <cfRule type="expression" dxfId="1577" priority="887" stopIfTrue="1">
      <formula>LEN(TRIM($L$19))=0</formula>
    </cfRule>
  </conditionalFormatting>
  <conditionalFormatting sqref="F23">
    <cfRule type="expression" dxfId="1576" priority="888" stopIfTrue="1">
      <formula>LEN(TRIM($F$23))=0</formula>
    </cfRule>
  </conditionalFormatting>
  <conditionalFormatting sqref="G23">
    <cfRule type="expression" dxfId="1575" priority="889" stopIfTrue="1">
      <formula>LEN(TRIM($G$23))=0</formula>
    </cfRule>
  </conditionalFormatting>
  <conditionalFormatting sqref="H23">
    <cfRule type="expression" dxfId="1574" priority="890" stopIfTrue="1">
      <formula>LEN(TRIM($H$23))=0</formula>
    </cfRule>
  </conditionalFormatting>
  <conditionalFormatting sqref="I23">
    <cfRule type="expression" dxfId="1573" priority="891" stopIfTrue="1">
      <formula>LEN(TRIM($I$23))=0</formula>
    </cfRule>
  </conditionalFormatting>
  <conditionalFormatting sqref="J23">
    <cfRule type="expression" dxfId="1572" priority="892" stopIfTrue="1">
      <formula>LEN(TRIM($J$23))=0</formula>
    </cfRule>
  </conditionalFormatting>
  <conditionalFormatting sqref="K23">
    <cfRule type="expression" dxfId="1571" priority="893" stopIfTrue="1">
      <formula>LEN(TRIM($K$23))=0</formula>
    </cfRule>
  </conditionalFormatting>
  <conditionalFormatting sqref="L23">
    <cfRule type="expression" dxfId="1570" priority="894" stopIfTrue="1">
      <formula>LEN(TRIM($L$23))=0</formula>
    </cfRule>
  </conditionalFormatting>
  <conditionalFormatting sqref="F24">
    <cfRule type="expression" dxfId="1569" priority="895" stopIfTrue="1">
      <formula>LEN(TRIM($F$24))=0</formula>
    </cfRule>
  </conditionalFormatting>
  <conditionalFormatting sqref="G24">
    <cfRule type="expression" dxfId="1568" priority="896" stopIfTrue="1">
      <formula>LEN(TRIM($G$24))=0</formula>
    </cfRule>
  </conditionalFormatting>
  <conditionalFormatting sqref="H24">
    <cfRule type="expression" dxfId="1567" priority="897" stopIfTrue="1">
      <formula>LEN(TRIM($H$24))=0</formula>
    </cfRule>
  </conditionalFormatting>
  <conditionalFormatting sqref="I24">
    <cfRule type="expression" dxfId="1566" priority="898" stopIfTrue="1">
      <formula>LEN(TRIM($I$24))=0</formula>
    </cfRule>
  </conditionalFormatting>
  <conditionalFormatting sqref="J24">
    <cfRule type="expression" dxfId="1565" priority="899" stopIfTrue="1">
      <formula>LEN(TRIM($J$24))=0</formula>
    </cfRule>
  </conditionalFormatting>
  <conditionalFormatting sqref="K24">
    <cfRule type="expression" dxfId="1564" priority="900" stopIfTrue="1">
      <formula>LEN(TRIM($K$24))=0</formula>
    </cfRule>
  </conditionalFormatting>
  <conditionalFormatting sqref="L24">
    <cfRule type="expression" dxfId="1563" priority="901" stopIfTrue="1">
      <formula>LEN(TRIM($L$24))=0</formula>
    </cfRule>
  </conditionalFormatting>
  <conditionalFormatting sqref="F25">
    <cfRule type="expression" dxfId="1562" priority="902" stopIfTrue="1">
      <formula>LEN(TRIM($F$25))=0</formula>
    </cfRule>
  </conditionalFormatting>
  <conditionalFormatting sqref="G25">
    <cfRule type="expression" dxfId="1561" priority="903" stopIfTrue="1">
      <formula>LEN(TRIM($G$25))=0</formula>
    </cfRule>
  </conditionalFormatting>
  <conditionalFormatting sqref="H25">
    <cfRule type="expression" dxfId="1560" priority="904" stopIfTrue="1">
      <formula>LEN(TRIM($H$25))=0</formula>
    </cfRule>
  </conditionalFormatting>
  <conditionalFormatting sqref="I25">
    <cfRule type="expression" dxfId="1559" priority="905" stopIfTrue="1">
      <formula>LEN(TRIM($I$25))=0</formula>
    </cfRule>
  </conditionalFormatting>
  <conditionalFormatting sqref="J25">
    <cfRule type="expression" dxfId="1558" priority="906" stopIfTrue="1">
      <formula>LEN(TRIM($J$25))=0</formula>
    </cfRule>
  </conditionalFormatting>
  <conditionalFormatting sqref="K25">
    <cfRule type="expression" dxfId="1557" priority="907" stopIfTrue="1">
      <formula>LEN(TRIM($K$25))=0</formula>
    </cfRule>
  </conditionalFormatting>
  <conditionalFormatting sqref="L25">
    <cfRule type="expression" dxfId="1556" priority="908" stopIfTrue="1">
      <formula>LEN(TRIM($L$25))=0</formula>
    </cfRule>
  </conditionalFormatting>
  <conditionalFormatting sqref="F26">
    <cfRule type="expression" dxfId="1555" priority="909" stopIfTrue="1">
      <formula>LEN(TRIM($F$26))=0</formula>
    </cfRule>
  </conditionalFormatting>
  <conditionalFormatting sqref="G26">
    <cfRule type="expression" dxfId="1554" priority="910" stopIfTrue="1">
      <formula>LEN(TRIM($G$26))=0</formula>
    </cfRule>
  </conditionalFormatting>
  <conditionalFormatting sqref="H26">
    <cfRule type="expression" dxfId="1553" priority="911" stopIfTrue="1">
      <formula>LEN(TRIM($H$26))=0</formula>
    </cfRule>
  </conditionalFormatting>
  <conditionalFormatting sqref="I26">
    <cfRule type="expression" dxfId="1552" priority="912" stopIfTrue="1">
      <formula>LEN(TRIM($I$26))=0</formula>
    </cfRule>
  </conditionalFormatting>
  <conditionalFormatting sqref="J26">
    <cfRule type="expression" dxfId="1551" priority="913" stopIfTrue="1">
      <formula>LEN(TRIM($J$26))=0</formula>
    </cfRule>
  </conditionalFormatting>
  <conditionalFormatting sqref="K26">
    <cfRule type="expression" dxfId="1550" priority="914" stopIfTrue="1">
      <formula>LEN(TRIM($K$26))=0</formula>
    </cfRule>
  </conditionalFormatting>
  <conditionalFormatting sqref="L26">
    <cfRule type="expression" dxfId="1549" priority="915" stopIfTrue="1">
      <formula>LEN(TRIM($L$26))=0</formula>
    </cfRule>
  </conditionalFormatting>
  <conditionalFormatting sqref="F27">
    <cfRule type="expression" dxfId="1548" priority="916" stopIfTrue="1">
      <formula>LEN(TRIM($F$27))=0</formula>
    </cfRule>
  </conditionalFormatting>
  <conditionalFormatting sqref="G27">
    <cfRule type="expression" dxfId="1547" priority="917" stopIfTrue="1">
      <formula>LEN(TRIM($G$27))=0</formula>
    </cfRule>
  </conditionalFormatting>
  <conditionalFormatting sqref="H27">
    <cfRule type="expression" dxfId="1546" priority="918" stopIfTrue="1">
      <formula>LEN(TRIM($H$27))=0</formula>
    </cfRule>
  </conditionalFormatting>
  <conditionalFormatting sqref="I27">
    <cfRule type="expression" dxfId="1545" priority="919" stopIfTrue="1">
      <formula>LEN(TRIM($I$27))=0</formula>
    </cfRule>
  </conditionalFormatting>
  <conditionalFormatting sqref="J27">
    <cfRule type="expression" dxfId="1544" priority="920" stopIfTrue="1">
      <formula>LEN(TRIM($J$27))=0</formula>
    </cfRule>
  </conditionalFormatting>
  <conditionalFormatting sqref="K27">
    <cfRule type="expression" dxfId="1543" priority="921" stopIfTrue="1">
      <formula>LEN(TRIM($K$27))=0</formula>
    </cfRule>
  </conditionalFormatting>
  <conditionalFormatting sqref="L27">
    <cfRule type="expression" dxfId="1542" priority="922" stopIfTrue="1">
      <formula>LEN(TRIM($L$27))=0</formula>
    </cfRule>
  </conditionalFormatting>
  <conditionalFormatting sqref="F28">
    <cfRule type="expression" dxfId="1541" priority="923" stopIfTrue="1">
      <formula>LEN(TRIM($F$28))=0</formula>
    </cfRule>
  </conditionalFormatting>
  <conditionalFormatting sqref="G28">
    <cfRule type="expression" dxfId="1540" priority="924" stopIfTrue="1">
      <formula>LEN(TRIM($G$28))=0</formula>
    </cfRule>
  </conditionalFormatting>
  <conditionalFormatting sqref="H28">
    <cfRule type="expression" dxfId="1539" priority="925" stopIfTrue="1">
      <formula>LEN(TRIM($H$28))=0</formula>
    </cfRule>
  </conditionalFormatting>
  <conditionalFormatting sqref="I28">
    <cfRule type="expression" dxfId="1538" priority="926" stopIfTrue="1">
      <formula>LEN(TRIM($I$28))=0</formula>
    </cfRule>
  </conditionalFormatting>
  <conditionalFormatting sqref="J28">
    <cfRule type="expression" dxfId="1537" priority="927" stopIfTrue="1">
      <formula>LEN(TRIM($J$28))=0</formula>
    </cfRule>
  </conditionalFormatting>
  <conditionalFormatting sqref="K28">
    <cfRule type="expression" dxfId="1536" priority="928" stopIfTrue="1">
      <formula>LEN(TRIM($K$28))=0</formula>
    </cfRule>
  </conditionalFormatting>
  <conditionalFormatting sqref="L28">
    <cfRule type="expression" dxfId="1535" priority="929" stopIfTrue="1">
      <formula>LEN(TRIM($L$28))=0</formula>
    </cfRule>
  </conditionalFormatting>
  <conditionalFormatting sqref="F29">
    <cfRule type="expression" dxfId="1534" priority="930" stopIfTrue="1">
      <formula>LEN(TRIM($F$29))=0</formula>
    </cfRule>
  </conditionalFormatting>
  <conditionalFormatting sqref="G29">
    <cfRule type="expression" dxfId="1533" priority="931" stopIfTrue="1">
      <formula>LEN(TRIM($G$29))=0</formula>
    </cfRule>
  </conditionalFormatting>
  <conditionalFormatting sqref="H29">
    <cfRule type="expression" dxfId="1532" priority="932" stopIfTrue="1">
      <formula>LEN(TRIM($H$29))=0</formula>
    </cfRule>
  </conditionalFormatting>
  <conditionalFormatting sqref="I29">
    <cfRule type="expression" dxfId="1531" priority="933" stopIfTrue="1">
      <formula>LEN(TRIM($I$29))=0</formula>
    </cfRule>
  </conditionalFormatting>
  <conditionalFormatting sqref="J29">
    <cfRule type="expression" dxfId="1530" priority="934" stopIfTrue="1">
      <formula>LEN(TRIM($J$29))=0</formula>
    </cfRule>
  </conditionalFormatting>
  <conditionalFormatting sqref="K29">
    <cfRule type="expression" dxfId="1529" priority="935" stopIfTrue="1">
      <formula>LEN(TRIM($K$29))=0</formula>
    </cfRule>
  </conditionalFormatting>
  <conditionalFormatting sqref="L29">
    <cfRule type="expression" dxfId="1528" priority="936" stopIfTrue="1">
      <formula>LEN(TRIM($L$29))=0</formula>
    </cfRule>
  </conditionalFormatting>
  <conditionalFormatting sqref="F33">
    <cfRule type="expression" dxfId="1527" priority="937" stopIfTrue="1">
      <formula>LEN(TRIM($F$33))=0</formula>
    </cfRule>
  </conditionalFormatting>
  <conditionalFormatting sqref="G33">
    <cfRule type="expression" dxfId="1526" priority="938" stopIfTrue="1">
      <formula>LEN(TRIM($G$33))=0</formula>
    </cfRule>
  </conditionalFormatting>
  <conditionalFormatting sqref="H33">
    <cfRule type="expression" dxfId="1525" priority="939" stopIfTrue="1">
      <formula>LEN(TRIM($H$33))=0</formula>
    </cfRule>
  </conditionalFormatting>
  <conditionalFormatting sqref="I33">
    <cfRule type="expression" dxfId="1524" priority="940" stopIfTrue="1">
      <formula>LEN(TRIM($I$33))=0</formula>
    </cfRule>
  </conditionalFormatting>
  <conditionalFormatting sqref="J33">
    <cfRule type="expression" dxfId="1523" priority="941" stopIfTrue="1">
      <formula>LEN(TRIM($J$33))=0</formula>
    </cfRule>
  </conditionalFormatting>
  <conditionalFormatting sqref="K33">
    <cfRule type="expression" dxfId="1522" priority="942" stopIfTrue="1">
      <formula>LEN(TRIM($K$33))=0</formula>
    </cfRule>
  </conditionalFormatting>
  <conditionalFormatting sqref="L33">
    <cfRule type="expression" dxfId="1521" priority="943" stopIfTrue="1">
      <formula>LEN(TRIM($L$33))=0</formula>
    </cfRule>
  </conditionalFormatting>
  <conditionalFormatting sqref="F34">
    <cfRule type="expression" dxfId="1520" priority="944" stopIfTrue="1">
      <formula>LEN(TRIM($F$34))=0</formula>
    </cfRule>
  </conditionalFormatting>
  <conditionalFormatting sqref="G34">
    <cfRule type="expression" dxfId="1519" priority="945" stopIfTrue="1">
      <formula>LEN(TRIM($G$34))=0</formula>
    </cfRule>
  </conditionalFormatting>
  <conditionalFormatting sqref="H34">
    <cfRule type="expression" dxfId="1518" priority="946" stopIfTrue="1">
      <formula>LEN(TRIM($H$34))=0</formula>
    </cfRule>
  </conditionalFormatting>
  <conditionalFormatting sqref="I34">
    <cfRule type="expression" dxfId="1517" priority="947" stopIfTrue="1">
      <formula>LEN(TRIM($I$34))=0</formula>
    </cfRule>
  </conditionalFormatting>
  <conditionalFormatting sqref="J34">
    <cfRule type="expression" dxfId="1516" priority="948" stopIfTrue="1">
      <formula>LEN(TRIM($J$34))=0</formula>
    </cfRule>
  </conditionalFormatting>
  <conditionalFormatting sqref="K34">
    <cfRule type="expression" dxfId="1515" priority="949" stopIfTrue="1">
      <formula>LEN(TRIM($K$34))=0</formula>
    </cfRule>
  </conditionalFormatting>
  <conditionalFormatting sqref="L34">
    <cfRule type="expression" dxfId="1514" priority="950" stopIfTrue="1">
      <formula>LEN(TRIM($L$34))=0</formula>
    </cfRule>
  </conditionalFormatting>
  <conditionalFormatting sqref="F35">
    <cfRule type="expression" dxfId="1513" priority="951" stopIfTrue="1">
      <formula>LEN(TRIM($F$35))=0</formula>
    </cfRule>
  </conditionalFormatting>
  <conditionalFormatting sqref="G35">
    <cfRule type="expression" dxfId="1512" priority="952" stopIfTrue="1">
      <formula>LEN(TRIM($G$35))=0</formula>
    </cfRule>
  </conditionalFormatting>
  <conditionalFormatting sqref="H35">
    <cfRule type="expression" dxfId="1511" priority="953" stopIfTrue="1">
      <formula>LEN(TRIM($H$35))=0</formula>
    </cfRule>
  </conditionalFormatting>
  <conditionalFormatting sqref="I35">
    <cfRule type="expression" dxfId="1510" priority="954" stopIfTrue="1">
      <formula>LEN(TRIM($I$35))=0</formula>
    </cfRule>
  </conditionalFormatting>
  <conditionalFormatting sqref="J35">
    <cfRule type="expression" dxfId="1509" priority="955" stopIfTrue="1">
      <formula>LEN(TRIM($J$35))=0</formula>
    </cfRule>
  </conditionalFormatting>
  <conditionalFormatting sqref="K35">
    <cfRule type="expression" dxfId="1508" priority="956" stopIfTrue="1">
      <formula>LEN(TRIM($K$35))=0</formula>
    </cfRule>
  </conditionalFormatting>
  <conditionalFormatting sqref="L35">
    <cfRule type="expression" dxfId="1507" priority="957" stopIfTrue="1">
      <formula>LEN(TRIM($L$35))=0</formula>
    </cfRule>
  </conditionalFormatting>
  <conditionalFormatting sqref="F36">
    <cfRule type="expression" dxfId="1506" priority="958" stopIfTrue="1">
      <formula>LEN(TRIM($F$36))=0</formula>
    </cfRule>
  </conditionalFormatting>
  <conditionalFormatting sqref="G36">
    <cfRule type="expression" dxfId="1505" priority="959" stopIfTrue="1">
      <formula>LEN(TRIM($G$36))=0</formula>
    </cfRule>
  </conditionalFormatting>
  <conditionalFormatting sqref="H36">
    <cfRule type="expression" dxfId="1504" priority="960" stopIfTrue="1">
      <formula>LEN(TRIM($H$36))=0</formula>
    </cfRule>
  </conditionalFormatting>
  <conditionalFormatting sqref="I36">
    <cfRule type="expression" dxfId="1503" priority="961" stopIfTrue="1">
      <formula>LEN(TRIM($I$36))=0</formula>
    </cfRule>
  </conditionalFormatting>
  <conditionalFormatting sqref="J36">
    <cfRule type="expression" dxfId="1502" priority="962" stopIfTrue="1">
      <formula>LEN(TRIM($J$36))=0</formula>
    </cfRule>
  </conditionalFormatting>
  <conditionalFormatting sqref="K36">
    <cfRule type="expression" dxfId="1501" priority="963" stopIfTrue="1">
      <formula>LEN(TRIM($K$36))=0</formula>
    </cfRule>
  </conditionalFormatting>
  <conditionalFormatting sqref="L36">
    <cfRule type="expression" dxfId="1500" priority="964" stopIfTrue="1">
      <formula>LEN(TRIM($L$36))=0</formula>
    </cfRule>
  </conditionalFormatting>
  <conditionalFormatting sqref="F37">
    <cfRule type="expression" dxfId="1499" priority="965" stopIfTrue="1">
      <formula>LEN(TRIM($F$37))=0</formula>
    </cfRule>
  </conditionalFormatting>
  <conditionalFormatting sqref="G37">
    <cfRule type="expression" dxfId="1498" priority="966" stopIfTrue="1">
      <formula>LEN(TRIM($G$37))=0</formula>
    </cfRule>
  </conditionalFormatting>
  <conditionalFormatting sqref="H37">
    <cfRule type="expression" dxfId="1497" priority="967" stopIfTrue="1">
      <formula>LEN(TRIM($H$37))=0</formula>
    </cfRule>
  </conditionalFormatting>
  <conditionalFormatting sqref="I37">
    <cfRule type="expression" dxfId="1496" priority="968" stopIfTrue="1">
      <formula>LEN(TRIM($I$37))=0</formula>
    </cfRule>
  </conditionalFormatting>
  <conditionalFormatting sqref="J37">
    <cfRule type="expression" dxfId="1495" priority="969" stopIfTrue="1">
      <formula>LEN(TRIM($J$37))=0</formula>
    </cfRule>
  </conditionalFormatting>
  <conditionalFormatting sqref="K37">
    <cfRule type="expression" dxfId="1494" priority="970" stopIfTrue="1">
      <formula>LEN(TRIM($K$37))=0</formula>
    </cfRule>
  </conditionalFormatting>
  <conditionalFormatting sqref="L37">
    <cfRule type="expression" dxfId="1493" priority="971" stopIfTrue="1">
      <formula>LEN(TRIM($L$37))=0</formula>
    </cfRule>
  </conditionalFormatting>
  <conditionalFormatting sqref="F38">
    <cfRule type="expression" dxfId="1492" priority="972" stopIfTrue="1">
      <formula>LEN(TRIM($F$38))=0</formula>
    </cfRule>
  </conditionalFormatting>
  <conditionalFormatting sqref="G38">
    <cfRule type="expression" dxfId="1491" priority="973" stopIfTrue="1">
      <formula>LEN(TRIM($G$38))=0</formula>
    </cfRule>
  </conditionalFormatting>
  <conditionalFormatting sqref="H38">
    <cfRule type="expression" dxfId="1490" priority="974" stopIfTrue="1">
      <formula>LEN(TRIM($H$38))=0</formula>
    </cfRule>
  </conditionalFormatting>
  <conditionalFormatting sqref="I38">
    <cfRule type="expression" dxfId="1489" priority="975" stopIfTrue="1">
      <formula>LEN(TRIM($I$38))=0</formula>
    </cfRule>
  </conditionalFormatting>
  <conditionalFormatting sqref="J38">
    <cfRule type="expression" dxfId="1488" priority="976" stopIfTrue="1">
      <formula>LEN(TRIM($J$38))=0</formula>
    </cfRule>
  </conditionalFormatting>
  <conditionalFormatting sqref="K38">
    <cfRule type="expression" dxfId="1487" priority="977" stopIfTrue="1">
      <formula>LEN(TRIM($K$38))=0</formula>
    </cfRule>
  </conditionalFormatting>
  <conditionalFormatting sqref="L38">
    <cfRule type="expression" dxfId="1486" priority="978" stopIfTrue="1">
      <formula>LEN(TRIM($L$38))=0</formula>
    </cfRule>
  </conditionalFormatting>
  <conditionalFormatting sqref="F39">
    <cfRule type="expression" dxfId="1485" priority="979" stopIfTrue="1">
      <formula>LEN(TRIM($F$39))=0</formula>
    </cfRule>
  </conditionalFormatting>
  <conditionalFormatting sqref="G39">
    <cfRule type="expression" dxfId="1484" priority="980" stopIfTrue="1">
      <formula>LEN(TRIM($G$39))=0</formula>
    </cfRule>
  </conditionalFormatting>
  <conditionalFormatting sqref="H39">
    <cfRule type="expression" dxfId="1483" priority="981" stopIfTrue="1">
      <formula>LEN(TRIM($H$39))=0</formula>
    </cfRule>
  </conditionalFormatting>
  <conditionalFormatting sqref="I39">
    <cfRule type="expression" dxfId="1482" priority="982" stopIfTrue="1">
      <formula>LEN(TRIM($I$39))=0</formula>
    </cfRule>
  </conditionalFormatting>
  <conditionalFormatting sqref="J39">
    <cfRule type="expression" dxfId="1481" priority="983" stopIfTrue="1">
      <formula>LEN(TRIM($J$39))=0</formula>
    </cfRule>
  </conditionalFormatting>
  <conditionalFormatting sqref="K39">
    <cfRule type="expression" dxfId="1480" priority="984" stopIfTrue="1">
      <formula>LEN(TRIM($K$39))=0</formula>
    </cfRule>
  </conditionalFormatting>
  <conditionalFormatting sqref="L39">
    <cfRule type="expression" dxfId="1479" priority="985" stopIfTrue="1">
      <formula>LEN(TRIM($L$39))=0</formula>
    </cfRule>
  </conditionalFormatting>
  <conditionalFormatting sqref="F44">
    <cfRule type="expression" dxfId="1478" priority="986" stopIfTrue="1">
      <formula>LEN(TRIM($F$44))=0</formula>
    </cfRule>
  </conditionalFormatting>
  <conditionalFormatting sqref="G44">
    <cfRule type="expression" dxfId="1477" priority="987" stopIfTrue="1">
      <formula>LEN(TRIM($G$44))=0</formula>
    </cfRule>
  </conditionalFormatting>
  <conditionalFormatting sqref="H44">
    <cfRule type="expression" dxfId="1476" priority="988" stopIfTrue="1">
      <formula>LEN(TRIM($H$44))=0</formula>
    </cfRule>
  </conditionalFormatting>
  <conditionalFormatting sqref="I44">
    <cfRule type="expression" dxfId="1475" priority="989" stopIfTrue="1">
      <formula>LEN(TRIM($I$44))=0</formula>
    </cfRule>
  </conditionalFormatting>
  <conditionalFormatting sqref="J44">
    <cfRule type="expression" dxfId="1474" priority="990" stopIfTrue="1">
      <formula>LEN(TRIM($J$44))=0</formula>
    </cfRule>
  </conditionalFormatting>
  <conditionalFormatting sqref="K44">
    <cfRule type="expression" dxfId="1473" priority="991" stopIfTrue="1">
      <formula>LEN(TRIM($K$44))=0</formula>
    </cfRule>
  </conditionalFormatting>
  <conditionalFormatting sqref="L44">
    <cfRule type="expression" dxfId="1472" priority="992" stopIfTrue="1">
      <formula>LEN(TRIM($L$44))=0</formula>
    </cfRule>
  </conditionalFormatting>
  <conditionalFormatting sqref="F45">
    <cfRule type="expression" dxfId="1471" priority="993" stopIfTrue="1">
      <formula>LEN(TRIM($F$45))=0</formula>
    </cfRule>
  </conditionalFormatting>
  <conditionalFormatting sqref="G45">
    <cfRule type="expression" dxfId="1470" priority="994" stopIfTrue="1">
      <formula>LEN(TRIM($G$45))=0</formula>
    </cfRule>
  </conditionalFormatting>
  <conditionalFormatting sqref="H45">
    <cfRule type="expression" dxfId="1469" priority="995" stopIfTrue="1">
      <formula>LEN(TRIM($H$45))=0</formula>
    </cfRule>
  </conditionalFormatting>
  <conditionalFormatting sqref="I45">
    <cfRule type="expression" dxfId="1468" priority="996" stopIfTrue="1">
      <formula>LEN(TRIM($I$45))=0</formula>
    </cfRule>
  </conditionalFormatting>
  <conditionalFormatting sqref="J45">
    <cfRule type="expression" dxfId="1467" priority="997" stopIfTrue="1">
      <formula>LEN(TRIM($J$45))=0</formula>
    </cfRule>
  </conditionalFormatting>
  <conditionalFormatting sqref="K45">
    <cfRule type="expression" dxfId="1466" priority="998" stopIfTrue="1">
      <formula>LEN(TRIM($K$45))=0</formula>
    </cfRule>
  </conditionalFormatting>
  <conditionalFormatting sqref="L45">
    <cfRule type="expression" dxfId="1465" priority="999" stopIfTrue="1">
      <formula>LEN(TRIM($L$45))=0</formula>
    </cfRule>
  </conditionalFormatting>
  <conditionalFormatting sqref="F46">
    <cfRule type="expression" dxfId="1464" priority="1000" stopIfTrue="1">
      <formula>LEN(TRIM($F$46))=0</formula>
    </cfRule>
  </conditionalFormatting>
  <conditionalFormatting sqref="G46">
    <cfRule type="expression" dxfId="1463" priority="1001" stopIfTrue="1">
      <formula>LEN(TRIM($G$46))=0</formula>
    </cfRule>
  </conditionalFormatting>
  <conditionalFormatting sqref="H46">
    <cfRule type="expression" dxfId="1462" priority="1002" stopIfTrue="1">
      <formula>LEN(TRIM($H$46))=0</formula>
    </cfRule>
  </conditionalFormatting>
  <conditionalFormatting sqref="I46">
    <cfRule type="expression" dxfId="1461" priority="1003" stopIfTrue="1">
      <formula>LEN(TRIM($I$46))=0</formula>
    </cfRule>
  </conditionalFormatting>
  <conditionalFormatting sqref="J46">
    <cfRule type="expression" dxfId="1460" priority="1004" stopIfTrue="1">
      <formula>LEN(TRIM($J$46))=0</formula>
    </cfRule>
  </conditionalFormatting>
  <conditionalFormatting sqref="K46">
    <cfRule type="expression" dxfId="1459" priority="1005" stopIfTrue="1">
      <formula>LEN(TRIM($K$46))=0</formula>
    </cfRule>
  </conditionalFormatting>
  <conditionalFormatting sqref="L46">
    <cfRule type="expression" dxfId="1458" priority="1006" stopIfTrue="1">
      <formula>LEN(TRIM($L$46))=0</formula>
    </cfRule>
  </conditionalFormatting>
  <conditionalFormatting sqref="F47">
    <cfRule type="expression" dxfId="1457" priority="1007" stopIfTrue="1">
      <formula>LEN(TRIM($F$47))=0</formula>
    </cfRule>
  </conditionalFormatting>
  <conditionalFormatting sqref="G47">
    <cfRule type="expression" dxfId="1456" priority="1008" stopIfTrue="1">
      <formula>LEN(TRIM($G$47))=0</formula>
    </cfRule>
  </conditionalFormatting>
  <conditionalFormatting sqref="H47">
    <cfRule type="expression" dxfId="1455" priority="1009" stopIfTrue="1">
      <formula>LEN(TRIM($H$47))=0</formula>
    </cfRule>
  </conditionalFormatting>
  <conditionalFormatting sqref="I47">
    <cfRule type="expression" dxfId="1454" priority="1010" stopIfTrue="1">
      <formula>LEN(TRIM($I$47))=0</formula>
    </cfRule>
  </conditionalFormatting>
  <conditionalFormatting sqref="J47">
    <cfRule type="expression" dxfId="1453" priority="1011" stopIfTrue="1">
      <formula>LEN(TRIM($J$47))=0</formula>
    </cfRule>
  </conditionalFormatting>
  <conditionalFormatting sqref="K47">
    <cfRule type="expression" dxfId="1452" priority="1012" stopIfTrue="1">
      <formula>LEN(TRIM($K$47))=0</formula>
    </cfRule>
  </conditionalFormatting>
  <conditionalFormatting sqref="L47">
    <cfRule type="expression" dxfId="1451" priority="1013" stopIfTrue="1">
      <formula>LEN(TRIM($L$47))=0</formula>
    </cfRule>
  </conditionalFormatting>
  <conditionalFormatting sqref="F48">
    <cfRule type="expression" dxfId="1450" priority="1014" stopIfTrue="1">
      <formula>LEN(TRIM($F$48))=0</formula>
    </cfRule>
  </conditionalFormatting>
  <conditionalFormatting sqref="G48">
    <cfRule type="expression" dxfId="1449" priority="1015" stopIfTrue="1">
      <formula>LEN(TRIM($G$48))=0</formula>
    </cfRule>
  </conditionalFormatting>
  <conditionalFormatting sqref="H48">
    <cfRule type="expression" dxfId="1448" priority="1016" stopIfTrue="1">
      <formula>LEN(TRIM($H$48))=0</formula>
    </cfRule>
  </conditionalFormatting>
  <conditionalFormatting sqref="I48">
    <cfRule type="expression" dxfId="1447" priority="1017" stopIfTrue="1">
      <formula>LEN(TRIM($I$48))=0</formula>
    </cfRule>
  </conditionalFormatting>
  <conditionalFormatting sqref="J48">
    <cfRule type="expression" dxfId="1446" priority="1018" stopIfTrue="1">
      <formula>LEN(TRIM($J$48))=0</formula>
    </cfRule>
  </conditionalFormatting>
  <conditionalFormatting sqref="K48">
    <cfRule type="expression" dxfId="1445" priority="1019" stopIfTrue="1">
      <formula>LEN(TRIM($K$48))=0</formula>
    </cfRule>
  </conditionalFormatting>
  <conditionalFormatting sqref="L48">
    <cfRule type="expression" dxfId="1444" priority="1020" stopIfTrue="1">
      <formula>LEN(TRIM($L$48))=0</formula>
    </cfRule>
  </conditionalFormatting>
  <conditionalFormatting sqref="F49">
    <cfRule type="expression" dxfId="1443" priority="1021" stopIfTrue="1">
      <formula>LEN(TRIM($F$49))=0</formula>
    </cfRule>
  </conditionalFormatting>
  <conditionalFormatting sqref="G49">
    <cfRule type="expression" dxfId="1442" priority="1022" stopIfTrue="1">
      <formula>LEN(TRIM($G$49))=0</formula>
    </cfRule>
  </conditionalFormatting>
  <conditionalFormatting sqref="H49">
    <cfRule type="expression" dxfId="1441" priority="1023" stopIfTrue="1">
      <formula>LEN(TRIM($H$49))=0</formula>
    </cfRule>
  </conditionalFormatting>
  <conditionalFormatting sqref="I49">
    <cfRule type="expression" dxfId="1440" priority="1024" stopIfTrue="1">
      <formula>LEN(TRIM($I$49))=0</formula>
    </cfRule>
  </conditionalFormatting>
  <conditionalFormatting sqref="J49">
    <cfRule type="expression" dxfId="1439" priority="1025" stopIfTrue="1">
      <formula>LEN(TRIM($J$49))=0</formula>
    </cfRule>
  </conditionalFormatting>
  <conditionalFormatting sqref="K49">
    <cfRule type="expression" dxfId="1438" priority="1026" stopIfTrue="1">
      <formula>LEN(TRIM($K$49))=0</formula>
    </cfRule>
  </conditionalFormatting>
  <conditionalFormatting sqref="L49">
    <cfRule type="expression" dxfId="1437" priority="1027" stopIfTrue="1">
      <formula>LEN(TRIM($L$49))=0</formula>
    </cfRule>
  </conditionalFormatting>
  <conditionalFormatting sqref="F50">
    <cfRule type="expression" dxfId="1436" priority="1028" stopIfTrue="1">
      <formula>LEN(TRIM($F$50))=0</formula>
    </cfRule>
  </conditionalFormatting>
  <conditionalFormatting sqref="G50">
    <cfRule type="expression" dxfId="1435" priority="1029" stopIfTrue="1">
      <formula>LEN(TRIM($G$50))=0</formula>
    </cfRule>
  </conditionalFormatting>
  <conditionalFormatting sqref="H50">
    <cfRule type="expression" dxfId="1434" priority="1030" stopIfTrue="1">
      <formula>LEN(TRIM($H$50))=0</formula>
    </cfRule>
  </conditionalFormatting>
  <conditionalFormatting sqref="I50">
    <cfRule type="expression" dxfId="1433" priority="1031" stopIfTrue="1">
      <formula>LEN(TRIM($I$50))=0</formula>
    </cfRule>
  </conditionalFormatting>
  <conditionalFormatting sqref="J50">
    <cfRule type="expression" dxfId="1432" priority="1032" stopIfTrue="1">
      <formula>LEN(TRIM($J$50))=0</formula>
    </cfRule>
  </conditionalFormatting>
  <conditionalFormatting sqref="K50">
    <cfRule type="expression" dxfId="1431" priority="1033" stopIfTrue="1">
      <formula>LEN(TRIM($K$50))=0</formula>
    </cfRule>
  </conditionalFormatting>
  <conditionalFormatting sqref="L50">
    <cfRule type="expression" dxfId="1430" priority="1034" stopIfTrue="1">
      <formula>LEN(TRIM($L$50))=0</formula>
    </cfRule>
  </conditionalFormatting>
  <conditionalFormatting sqref="F54">
    <cfRule type="expression" dxfId="1429" priority="1035" stopIfTrue="1">
      <formula>LEN(TRIM($F$54))=0</formula>
    </cfRule>
  </conditionalFormatting>
  <conditionalFormatting sqref="G54">
    <cfRule type="expression" dxfId="1428" priority="1036" stopIfTrue="1">
      <formula>LEN(TRIM($G$54))=0</formula>
    </cfRule>
  </conditionalFormatting>
  <conditionalFormatting sqref="H54">
    <cfRule type="expression" dxfId="1427" priority="1037" stopIfTrue="1">
      <formula>LEN(TRIM($H$54))=0</formula>
    </cfRule>
  </conditionalFormatting>
  <conditionalFormatting sqref="I54">
    <cfRule type="expression" dxfId="1426" priority="1038" stopIfTrue="1">
      <formula>LEN(TRIM($I$54))=0</formula>
    </cfRule>
  </conditionalFormatting>
  <conditionalFormatting sqref="J54">
    <cfRule type="expression" dxfId="1425" priority="1039" stopIfTrue="1">
      <formula>LEN(TRIM($J$54))=0</formula>
    </cfRule>
  </conditionalFormatting>
  <conditionalFormatting sqref="K54">
    <cfRule type="expression" dxfId="1424" priority="1040" stopIfTrue="1">
      <formula>LEN(TRIM($K$54))=0</formula>
    </cfRule>
  </conditionalFormatting>
  <conditionalFormatting sqref="L54">
    <cfRule type="expression" dxfId="1423" priority="1041" stopIfTrue="1">
      <formula>LEN(TRIM($L$54))=0</formula>
    </cfRule>
  </conditionalFormatting>
  <conditionalFormatting sqref="F55">
    <cfRule type="expression" dxfId="1422" priority="1042" stopIfTrue="1">
      <formula>LEN(TRIM($F$55))=0</formula>
    </cfRule>
  </conditionalFormatting>
  <conditionalFormatting sqref="G55">
    <cfRule type="expression" dxfId="1421" priority="1043" stopIfTrue="1">
      <formula>LEN(TRIM($G$55))=0</formula>
    </cfRule>
  </conditionalFormatting>
  <conditionalFormatting sqref="H55">
    <cfRule type="expression" dxfId="1420" priority="1044" stopIfTrue="1">
      <formula>LEN(TRIM($H$55))=0</formula>
    </cfRule>
  </conditionalFormatting>
  <conditionalFormatting sqref="I55">
    <cfRule type="expression" dxfId="1419" priority="1045" stopIfTrue="1">
      <formula>LEN(TRIM($I$55))=0</formula>
    </cfRule>
  </conditionalFormatting>
  <conditionalFormatting sqref="J55">
    <cfRule type="expression" dxfId="1418" priority="1046" stopIfTrue="1">
      <formula>LEN(TRIM($J$55))=0</formula>
    </cfRule>
  </conditionalFormatting>
  <conditionalFormatting sqref="K55">
    <cfRule type="expression" dxfId="1417" priority="1047" stopIfTrue="1">
      <formula>LEN(TRIM($K$55))=0</formula>
    </cfRule>
  </conditionalFormatting>
  <conditionalFormatting sqref="L55">
    <cfRule type="expression" dxfId="1416" priority="1048" stopIfTrue="1">
      <formula>LEN(TRIM($L$55))=0</formula>
    </cfRule>
  </conditionalFormatting>
  <conditionalFormatting sqref="F56">
    <cfRule type="expression" dxfId="1415" priority="1049" stopIfTrue="1">
      <formula>LEN(TRIM($F$56))=0</formula>
    </cfRule>
  </conditionalFormatting>
  <conditionalFormatting sqref="G56">
    <cfRule type="expression" dxfId="1414" priority="1050" stopIfTrue="1">
      <formula>LEN(TRIM($G$56))=0</formula>
    </cfRule>
  </conditionalFormatting>
  <conditionalFormatting sqref="H56">
    <cfRule type="expression" dxfId="1413" priority="1051" stopIfTrue="1">
      <formula>LEN(TRIM($H$56))=0</formula>
    </cfRule>
  </conditionalFormatting>
  <conditionalFormatting sqref="I56">
    <cfRule type="expression" dxfId="1412" priority="1052" stopIfTrue="1">
      <formula>LEN(TRIM($I$56))=0</formula>
    </cfRule>
  </conditionalFormatting>
  <conditionalFormatting sqref="J56">
    <cfRule type="expression" dxfId="1411" priority="1053" stopIfTrue="1">
      <formula>LEN(TRIM($J$56))=0</formula>
    </cfRule>
  </conditionalFormatting>
  <conditionalFormatting sqref="K56">
    <cfRule type="expression" dxfId="1410" priority="1054" stopIfTrue="1">
      <formula>LEN(TRIM($K$56))=0</formula>
    </cfRule>
  </conditionalFormatting>
  <conditionalFormatting sqref="L56">
    <cfRule type="expression" dxfId="1409" priority="1055" stopIfTrue="1">
      <formula>LEN(TRIM($L$56))=0</formula>
    </cfRule>
  </conditionalFormatting>
  <conditionalFormatting sqref="F57">
    <cfRule type="expression" dxfId="1408" priority="1056" stopIfTrue="1">
      <formula>LEN(TRIM($F$57))=0</formula>
    </cfRule>
  </conditionalFormatting>
  <conditionalFormatting sqref="G57">
    <cfRule type="expression" dxfId="1407" priority="1057" stopIfTrue="1">
      <formula>LEN(TRIM($G$57))=0</formula>
    </cfRule>
  </conditionalFormatting>
  <conditionalFormatting sqref="H57">
    <cfRule type="expression" dxfId="1406" priority="1058" stopIfTrue="1">
      <formula>LEN(TRIM($H$57))=0</formula>
    </cfRule>
  </conditionalFormatting>
  <conditionalFormatting sqref="I57">
    <cfRule type="expression" dxfId="1405" priority="1059" stopIfTrue="1">
      <formula>LEN(TRIM($I$57))=0</formula>
    </cfRule>
  </conditionalFormatting>
  <conditionalFormatting sqref="J57">
    <cfRule type="expression" dxfId="1404" priority="1060" stopIfTrue="1">
      <formula>LEN(TRIM($J$57))=0</formula>
    </cfRule>
  </conditionalFormatting>
  <conditionalFormatting sqref="K57">
    <cfRule type="expression" dxfId="1403" priority="1061" stopIfTrue="1">
      <formula>LEN(TRIM($K$57))=0</formula>
    </cfRule>
  </conditionalFormatting>
  <conditionalFormatting sqref="L57">
    <cfRule type="expression" dxfId="1402" priority="1062" stopIfTrue="1">
      <formula>LEN(TRIM($L$57))=0</formula>
    </cfRule>
  </conditionalFormatting>
  <conditionalFormatting sqref="F58">
    <cfRule type="expression" dxfId="1401" priority="1063" stopIfTrue="1">
      <formula>LEN(TRIM($F$58))=0</formula>
    </cfRule>
  </conditionalFormatting>
  <conditionalFormatting sqref="G58">
    <cfRule type="expression" dxfId="1400" priority="1064" stopIfTrue="1">
      <formula>LEN(TRIM($G$58))=0</formula>
    </cfRule>
  </conditionalFormatting>
  <conditionalFormatting sqref="H58">
    <cfRule type="expression" dxfId="1399" priority="1065" stopIfTrue="1">
      <formula>LEN(TRIM($H$58))=0</formula>
    </cfRule>
  </conditionalFormatting>
  <conditionalFormatting sqref="I58">
    <cfRule type="expression" dxfId="1398" priority="1066" stopIfTrue="1">
      <formula>LEN(TRIM($I$58))=0</formula>
    </cfRule>
  </conditionalFormatting>
  <conditionalFormatting sqref="J58">
    <cfRule type="expression" dxfId="1397" priority="1067" stopIfTrue="1">
      <formula>LEN(TRIM($J$58))=0</formula>
    </cfRule>
  </conditionalFormatting>
  <conditionalFormatting sqref="K58">
    <cfRule type="expression" dxfId="1396" priority="1068" stopIfTrue="1">
      <formula>LEN(TRIM($K$58))=0</formula>
    </cfRule>
  </conditionalFormatting>
  <conditionalFormatting sqref="L58">
    <cfRule type="expression" dxfId="1395" priority="1069" stopIfTrue="1">
      <formula>LEN(TRIM($L$58))=0</formula>
    </cfRule>
  </conditionalFormatting>
  <conditionalFormatting sqref="F59">
    <cfRule type="expression" dxfId="1394" priority="1070" stopIfTrue="1">
      <formula>LEN(TRIM($F$59))=0</formula>
    </cfRule>
  </conditionalFormatting>
  <conditionalFormatting sqref="G59">
    <cfRule type="expression" dxfId="1393" priority="1071" stopIfTrue="1">
      <formula>LEN(TRIM($G$59))=0</formula>
    </cfRule>
  </conditionalFormatting>
  <conditionalFormatting sqref="H59">
    <cfRule type="expression" dxfId="1392" priority="1072" stopIfTrue="1">
      <formula>LEN(TRIM($H$59))=0</formula>
    </cfRule>
  </conditionalFormatting>
  <conditionalFormatting sqref="I59">
    <cfRule type="expression" dxfId="1391" priority="1073" stopIfTrue="1">
      <formula>LEN(TRIM($I$59))=0</formula>
    </cfRule>
  </conditionalFormatting>
  <conditionalFormatting sqref="J59">
    <cfRule type="expression" dxfId="1390" priority="1074" stopIfTrue="1">
      <formula>LEN(TRIM($J$59))=0</formula>
    </cfRule>
  </conditionalFormatting>
  <conditionalFormatting sqref="K59">
    <cfRule type="expression" dxfId="1389" priority="1075" stopIfTrue="1">
      <formula>LEN(TRIM($K$59))=0</formula>
    </cfRule>
  </conditionalFormatting>
  <conditionalFormatting sqref="L59">
    <cfRule type="expression" dxfId="1388" priority="1076" stopIfTrue="1">
      <formula>LEN(TRIM($L$59))=0</formula>
    </cfRule>
  </conditionalFormatting>
  <conditionalFormatting sqref="F60">
    <cfRule type="expression" dxfId="1387" priority="1077" stopIfTrue="1">
      <formula>LEN(TRIM($F$60))=0</formula>
    </cfRule>
  </conditionalFormatting>
  <conditionalFormatting sqref="G60">
    <cfRule type="expression" dxfId="1386" priority="1078" stopIfTrue="1">
      <formula>LEN(TRIM($G$60))=0</formula>
    </cfRule>
  </conditionalFormatting>
  <conditionalFormatting sqref="H60">
    <cfRule type="expression" dxfId="1385" priority="1079" stopIfTrue="1">
      <formula>LEN(TRIM($H$60))=0</formula>
    </cfRule>
  </conditionalFormatting>
  <conditionalFormatting sqref="I60">
    <cfRule type="expression" dxfId="1384" priority="1080" stopIfTrue="1">
      <formula>LEN(TRIM($I$60))=0</formula>
    </cfRule>
  </conditionalFormatting>
  <conditionalFormatting sqref="J60">
    <cfRule type="expression" dxfId="1383" priority="1081" stopIfTrue="1">
      <formula>LEN(TRIM($J$60))=0</formula>
    </cfRule>
  </conditionalFormatting>
  <conditionalFormatting sqref="K60">
    <cfRule type="expression" dxfId="1382" priority="1082" stopIfTrue="1">
      <formula>LEN(TRIM($K$60))=0</formula>
    </cfRule>
  </conditionalFormatting>
  <conditionalFormatting sqref="L60">
    <cfRule type="expression" dxfId="1381" priority="1083" stopIfTrue="1">
      <formula>LEN(TRIM($L$60))=0</formula>
    </cfRule>
  </conditionalFormatting>
  <conditionalFormatting sqref="F64">
    <cfRule type="expression" dxfId="1380" priority="1084" stopIfTrue="1">
      <formula>LEN(TRIM($F$64))=0</formula>
    </cfRule>
  </conditionalFormatting>
  <conditionalFormatting sqref="G64">
    <cfRule type="expression" dxfId="1379" priority="1085" stopIfTrue="1">
      <formula>LEN(TRIM($G$64))=0</formula>
    </cfRule>
  </conditionalFormatting>
  <conditionalFormatting sqref="H64">
    <cfRule type="expression" dxfId="1378" priority="1086" stopIfTrue="1">
      <formula>LEN(TRIM($H$64))=0</formula>
    </cfRule>
  </conditionalFormatting>
  <conditionalFormatting sqref="I64">
    <cfRule type="expression" dxfId="1377" priority="1087" stopIfTrue="1">
      <formula>LEN(TRIM($I$64))=0</formula>
    </cfRule>
  </conditionalFormatting>
  <conditionalFormatting sqref="J64">
    <cfRule type="expression" dxfId="1376" priority="1088" stopIfTrue="1">
      <formula>LEN(TRIM($J$64))=0</formula>
    </cfRule>
  </conditionalFormatting>
  <conditionalFormatting sqref="K64">
    <cfRule type="expression" dxfId="1375" priority="1089" stopIfTrue="1">
      <formula>LEN(TRIM($K$64))=0</formula>
    </cfRule>
  </conditionalFormatting>
  <conditionalFormatting sqref="L64">
    <cfRule type="expression" dxfId="1374" priority="1090" stopIfTrue="1">
      <formula>LEN(TRIM($L$64))=0</formula>
    </cfRule>
  </conditionalFormatting>
  <conditionalFormatting sqref="F65">
    <cfRule type="expression" dxfId="1373" priority="1091" stopIfTrue="1">
      <formula>LEN(TRIM($F$65))=0</formula>
    </cfRule>
  </conditionalFormatting>
  <conditionalFormatting sqref="G65">
    <cfRule type="expression" dxfId="1372" priority="1092" stopIfTrue="1">
      <formula>LEN(TRIM($G$65))=0</formula>
    </cfRule>
  </conditionalFormatting>
  <conditionalFormatting sqref="H65">
    <cfRule type="expression" dxfId="1371" priority="1093" stopIfTrue="1">
      <formula>LEN(TRIM($H$65))=0</formula>
    </cfRule>
  </conditionalFormatting>
  <conditionalFormatting sqref="I65">
    <cfRule type="expression" dxfId="1370" priority="1094" stopIfTrue="1">
      <formula>LEN(TRIM($I$65))=0</formula>
    </cfRule>
  </conditionalFormatting>
  <conditionalFormatting sqref="J65">
    <cfRule type="expression" dxfId="1369" priority="1095" stopIfTrue="1">
      <formula>LEN(TRIM($J$65))=0</formula>
    </cfRule>
  </conditionalFormatting>
  <conditionalFormatting sqref="K65">
    <cfRule type="expression" dxfId="1368" priority="1096" stopIfTrue="1">
      <formula>LEN(TRIM($K$65))=0</formula>
    </cfRule>
  </conditionalFormatting>
  <conditionalFormatting sqref="L65">
    <cfRule type="expression" dxfId="1367" priority="1097" stopIfTrue="1">
      <formula>LEN(TRIM($L$65))=0</formula>
    </cfRule>
  </conditionalFormatting>
  <conditionalFormatting sqref="F66">
    <cfRule type="expression" dxfId="1366" priority="1098" stopIfTrue="1">
      <formula>LEN(TRIM($F$66))=0</formula>
    </cfRule>
  </conditionalFormatting>
  <conditionalFormatting sqref="G66">
    <cfRule type="expression" dxfId="1365" priority="1099" stopIfTrue="1">
      <formula>LEN(TRIM($G$66))=0</formula>
    </cfRule>
  </conditionalFormatting>
  <conditionalFormatting sqref="H66">
    <cfRule type="expression" dxfId="1364" priority="1100" stopIfTrue="1">
      <formula>LEN(TRIM($H$66))=0</formula>
    </cfRule>
  </conditionalFormatting>
  <conditionalFormatting sqref="I66">
    <cfRule type="expression" dxfId="1363" priority="1101" stopIfTrue="1">
      <formula>LEN(TRIM($I$66))=0</formula>
    </cfRule>
  </conditionalFormatting>
  <conditionalFormatting sqref="J66">
    <cfRule type="expression" dxfId="1362" priority="1102" stopIfTrue="1">
      <formula>LEN(TRIM($J$66))=0</formula>
    </cfRule>
  </conditionalFormatting>
  <conditionalFormatting sqref="K66">
    <cfRule type="expression" dxfId="1361" priority="1103" stopIfTrue="1">
      <formula>LEN(TRIM($K$66))=0</formula>
    </cfRule>
  </conditionalFormatting>
  <conditionalFormatting sqref="L66">
    <cfRule type="expression" dxfId="1360" priority="1104" stopIfTrue="1">
      <formula>LEN(TRIM($L$66))=0</formula>
    </cfRule>
  </conditionalFormatting>
  <conditionalFormatting sqref="F67">
    <cfRule type="expression" dxfId="1359" priority="1105" stopIfTrue="1">
      <formula>LEN(TRIM($F$67))=0</formula>
    </cfRule>
  </conditionalFormatting>
  <conditionalFormatting sqref="G67">
    <cfRule type="expression" dxfId="1358" priority="1106" stopIfTrue="1">
      <formula>LEN(TRIM($G$67))=0</formula>
    </cfRule>
  </conditionalFormatting>
  <conditionalFormatting sqref="H67">
    <cfRule type="expression" dxfId="1357" priority="1107" stopIfTrue="1">
      <formula>LEN(TRIM($H$67))=0</formula>
    </cfRule>
  </conditionalFormatting>
  <conditionalFormatting sqref="I67">
    <cfRule type="expression" dxfId="1356" priority="1108" stopIfTrue="1">
      <formula>LEN(TRIM($I$67))=0</formula>
    </cfRule>
  </conditionalFormatting>
  <conditionalFormatting sqref="J67">
    <cfRule type="expression" dxfId="1355" priority="1109" stopIfTrue="1">
      <formula>LEN(TRIM($J$67))=0</formula>
    </cfRule>
  </conditionalFormatting>
  <conditionalFormatting sqref="K67">
    <cfRule type="expression" dxfId="1354" priority="1110" stopIfTrue="1">
      <formula>LEN(TRIM($K$67))=0</formula>
    </cfRule>
  </conditionalFormatting>
  <conditionalFormatting sqref="L67">
    <cfRule type="expression" dxfId="1353" priority="1111" stopIfTrue="1">
      <formula>LEN(TRIM($L$67))=0</formula>
    </cfRule>
  </conditionalFormatting>
  <conditionalFormatting sqref="F68">
    <cfRule type="expression" dxfId="1352" priority="1112" stopIfTrue="1">
      <formula>LEN(TRIM($F$68))=0</formula>
    </cfRule>
  </conditionalFormatting>
  <conditionalFormatting sqref="G68">
    <cfRule type="expression" dxfId="1351" priority="1113" stopIfTrue="1">
      <formula>LEN(TRIM($G$68))=0</formula>
    </cfRule>
  </conditionalFormatting>
  <conditionalFormatting sqref="H68">
    <cfRule type="expression" dxfId="1350" priority="1114" stopIfTrue="1">
      <formula>LEN(TRIM($H$68))=0</formula>
    </cfRule>
  </conditionalFormatting>
  <conditionalFormatting sqref="I68">
    <cfRule type="expression" dxfId="1349" priority="1115" stopIfTrue="1">
      <formula>LEN(TRIM($I$68))=0</formula>
    </cfRule>
  </conditionalFormatting>
  <conditionalFormatting sqref="J68">
    <cfRule type="expression" dxfId="1348" priority="1116" stopIfTrue="1">
      <formula>LEN(TRIM($J$68))=0</formula>
    </cfRule>
  </conditionalFormatting>
  <conditionalFormatting sqref="K68">
    <cfRule type="expression" dxfId="1347" priority="1117" stopIfTrue="1">
      <formula>LEN(TRIM($K$68))=0</formula>
    </cfRule>
  </conditionalFormatting>
  <conditionalFormatting sqref="L68">
    <cfRule type="expression" dxfId="1346" priority="1118" stopIfTrue="1">
      <formula>LEN(TRIM($L$68))=0</formula>
    </cfRule>
  </conditionalFormatting>
  <conditionalFormatting sqref="F69">
    <cfRule type="expression" dxfId="1345" priority="1119" stopIfTrue="1">
      <formula>LEN(TRIM($F$69))=0</formula>
    </cfRule>
  </conditionalFormatting>
  <conditionalFormatting sqref="G69">
    <cfRule type="expression" dxfId="1344" priority="1120" stopIfTrue="1">
      <formula>LEN(TRIM($G$69))=0</formula>
    </cfRule>
  </conditionalFormatting>
  <conditionalFormatting sqref="H69">
    <cfRule type="expression" dxfId="1343" priority="1121" stopIfTrue="1">
      <formula>LEN(TRIM($H$69))=0</formula>
    </cfRule>
  </conditionalFormatting>
  <conditionalFormatting sqref="I69">
    <cfRule type="expression" dxfId="1342" priority="1122" stopIfTrue="1">
      <formula>LEN(TRIM($I$69))=0</formula>
    </cfRule>
  </conditionalFormatting>
  <conditionalFormatting sqref="J69">
    <cfRule type="expression" dxfId="1341" priority="1123" stopIfTrue="1">
      <formula>LEN(TRIM($J$69))=0</formula>
    </cfRule>
  </conditionalFormatting>
  <conditionalFormatting sqref="K69">
    <cfRule type="expression" dxfId="1340" priority="1124" stopIfTrue="1">
      <formula>LEN(TRIM($K$69))=0</formula>
    </cfRule>
  </conditionalFormatting>
  <conditionalFormatting sqref="L69">
    <cfRule type="expression" dxfId="1339" priority="1125" stopIfTrue="1">
      <formula>LEN(TRIM($L$69))=0</formula>
    </cfRule>
  </conditionalFormatting>
  <conditionalFormatting sqref="F70">
    <cfRule type="expression" dxfId="1338" priority="1126" stopIfTrue="1">
      <formula>LEN(TRIM($F$70))=0</formula>
    </cfRule>
  </conditionalFormatting>
  <conditionalFormatting sqref="G70">
    <cfRule type="expression" dxfId="1337" priority="1127" stopIfTrue="1">
      <formula>LEN(TRIM($G$70))=0</formula>
    </cfRule>
  </conditionalFormatting>
  <conditionalFormatting sqref="H70">
    <cfRule type="expression" dxfId="1336" priority="1128" stopIfTrue="1">
      <formula>LEN(TRIM($H$70))=0</formula>
    </cfRule>
  </conditionalFormatting>
  <conditionalFormatting sqref="I70">
    <cfRule type="expression" dxfId="1335" priority="1129" stopIfTrue="1">
      <formula>LEN(TRIM($I$70))=0</formula>
    </cfRule>
  </conditionalFormatting>
  <conditionalFormatting sqref="J70">
    <cfRule type="expression" dxfId="1334" priority="1130" stopIfTrue="1">
      <formula>LEN(TRIM($J$70))=0</formula>
    </cfRule>
  </conditionalFormatting>
  <conditionalFormatting sqref="K70">
    <cfRule type="expression" dxfId="1333" priority="1131" stopIfTrue="1">
      <formula>LEN(TRIM($K$70))=0</formula>
    </cfRule>
  </conditionalFormatting>
  <conditionalFormatting sqref="L70">
    <cfRule type="expression" dxfId="1332" priority="1132" stopIfTrue="1">
      <formula>LEN(TRIM($L$70))=0</formula>
    </cfRule>
  </conditionalFormatting>
  <dataValidations count="1">
    <dataValidation type="whole" allowBlank="1" showErrorMessage="1" errorTitle="Input error" error="Enter a whole number." sqref="F13:L19 F23:L29 F33:L39 F44:L50 F54:L60 F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AA72D4"/>
  </sheetPr>
  <dimension ref="A1:AH186"/>
  <sheetViews>
    <sheetView showGridLines="0" topLeftCell="D2" zoomScale="80" zoomScaleNormal="80" workbookViewId="0">
      <pane xSplit="3" ySplit="10" topLeftCell="G12" activePane="bottomRight" state="frozen"/>
      <selection activeCell="D2" sqref="D2"/>
      <selection pane="topRight" activeCell="G2" sqref="G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32.83984375" style="54" customWidth="1"/>
    <col min="5" max="5" width="6.41796875" style="54" customWidth="1"/>
    <col min="6" max="6" width="35.83984375" style="54" customWidth="1"/>
    <col min="7" max="34" width="12.41796875" style="54" customWidth="1"/>
    <col min="35" max="16384" width="9.15625" style="54"/>
  </cols>
  <sheetData>
    <row r="1" spans="1:34" hidden="1" x14ac:dyDescent="0.55000000000000004">
      <c r="A1" s="5" t="s">
        <v>15</v>
      </c>
      <c r="B1" s="5" t="s">
        <v>626</v>
      </c>
      <c r="C1" s="5" t="s">
        <v>63</v>
      </c>
      <c r="D1" s="22" t="s">
        <v>627</v>
      </c>
      <c r="E1" s="5" t="s">
        <v>71</v>
      </c>
      <c r="F1" s="5" t="s">
        <v>628</v>
      </c>
      <c r="G1" s="22" t="s">
        <v>597</v>
      </c>
      <c r="H1" s="5" t="s">
        <v>598</v>
      </c>
      <c r="I1" s="5" t="s">
        <v>599</v>
      </c>
      <c r="J1" s="5" t="s">
        <v>600</v>
      </c>
      <c r="K1" s="22" t="s">
        <v>601</v>
      </c>
      <c r="L1" s="5" t="s">
        <v>602</v>
      </c>
      <c r="M1" s="5" t="s">
        <v>603</v>
      </c>
      <c r="N1" s="5" t="s">
        <v>604</v>
      </c>
      <c r="O1" s="22" t="s">
        <v>605</v>
      </c>
      <c r="P1" s="5" t="s">
        <v>606</v>
      </c>
      <c r="Q1" s="5" t="s">
        <v>607</v>
      </c>
      <c r="R1" s="5" t="s">
        <v>608</v>
      </c>
      <c r="S1" s="22" t="s">
        <v>609</v>
      </c>
      <c r="T1" s="5" t="s">
        <v>610</v>
      </c>
      <c r="U1" s="5" t="s">
        <v>611</v>
      </c>
      <c r="V1" s="5" t="s">
        <v>612</v>
      </c>
      <c r="W1" s="22" t="s">
        <v>613</v>
      </c>
      <c r="X1" s="5" t="s">
        <v>614</v>
      </c>
      <c r="Y1" s="5" t="s">
        <v>615</v>
      </c>
      <c r="Z1" s="5" t="s">
        <v>616</v>
      </c>
      <c r="AA1" s="22" t="s">
        <v>617</v>
      </c>
      <c r="AB1" s="5" t="s">
        <v>618</v>
      </c>
      <c r="AC1" s="5" t="s">
        <v>619</v>
      </c>
      <c r="AD1" s="5" t="s">
        <v>620</v>
      </c>
      <c r="AE1" s="22" t="s">
        <v>621</v>
      </c>
      <c r="AF1" s="5" t="s">
        <v>622</v>
      </c>
      <c r="AG1" s="5" t="s">
        <v>623</v>
      </c>
      <c r="AH1" s="5" t="s">
        <v>624</v>
      </c>
    </row>
    <row r="2" spans="1:34" x14ac:dyDescent="0.55000000000000004">
      <c r="A2" s="208">
        <v>672</v>
      </c>
      <c r="B2" s="208"/>
      <c r="C2" s="13"/>
      <c r="D2" s="38" t="s">
        <v>143</v>
      </c>
      <c r="E2" s="38"/>
      <c r="F2" s="38"/>
      <c r="G2" s="88" t="s">
        <v>69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x14ac:dyDescent="0.55000000000000004">
      <c r="A3" s="1" t="str">
        <f ca="1">MID(CELL("filename",A1),FIND("]", CELL("filename",A1))+1,255)</f>
        <v>SUPPLEMENT_Reopened</v>
      </c>
      <c r="B3" s="25"/>
      <c r="C3" s="13"/>
      <c r="D3" s="38" t="s">
        <v>129</v>
      </c>
      <c r="E3" s="38"/>
      <c r="F3" s="88"/>
      <c r="G3" s="88" t="s">
        <v>69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x14ac:dyDescent="0.55000000000000004">
      <c r="A4" s="1"/>
      <c r="B4" s="25"/>
      <c r="C4" s="13"/>
      <c r="D4" s="38" t="s">
        <v>128</v>
      </c>
      <c r="E4" s="38"/>
      <c r="F4" s="38"/>
      <c r="G4" s="88" t="s">
        <v>69</v>
      </c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</row>
    <row r="5" spans="1:34" ht="22.5" customHeight="1" x14ac:dyDescent="0.55000000000000004">
      <c r="A5" s="1"/>
      <c r="B5" s="25"/>
      <c r="C5" s="13"/>
      <c r="D5" s="255" t="str">
        <f>Period &amp; " months ending " &amp; TEXT(EndDate,"dd/mm/yyyy")</f>
        <v>6 months ending 31/12/2017</v>
      </c>
      <c r="E5" s="9"/>
      <c r="F5" s="9"/>
      <c r="G5" s="10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</row>
    <row r="6" spans="1:34" ht="22.5" customHeight="1" x14ac:dyDescent="0.55000000000000004">
      <c r="A6" s="1"/>
      <c r="B6" s="25"/>
      <c r="C6" s="13"/>
      <c r="D6" s="89"/>
      <c r="E6" s="38"/>
      <c r="F6" s="120"/>
      <c r="G6" s="256" t="str">
        <f>IF(LEN(EntityName)=0,"&lt; SELECT INSURER NAME ON COVER SHEET &gt;",EntityName)</f>
        <v>&lt; SELECT INSURER NAME ON COVER SHEET &gt;</v>
      </c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</row>
    <row r="7" spans="1:34" x14ac:dyDescent="0.55000000000000004">
      <c r="A7" s="1"/>
      <c r="B7" s="25"/>
      <c r="C7" s="13"/>
      <c r="D7" s="218"/>
      <c r="E7" s="38"/>
      <c r="F7" s="219"/>
      <c r="G7" s="204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21.75" customHeight="1" x14ac:dyDescent="0.55000000000000004">
      <c r="A8" s="1"/>
      <c r="B8" s="13"/>
      <c r="C8" s="6"/>
      <c r="D8" s="209"/>
      <c r="E8" s="209"/>
      <c r="F8" s="209"/>
      <c r="G8" s="317" t="s">
        <v>520</v>
      </c>
      <c r="H8" s="317"/>
      <c r="I8" s="317"/>
      <c r="J8" s="317"/>
      <c r="K8" s="317" t="s">
        <v>3</v>
      </c>
      <c r="L8" s="317"/>
      <c r="M8" s="317"/>
      <c r="N8" s="317"/>
      <c r="O8" s="317" t="s">
        <v>4</v>
      </c>
      <c r="P8" s="317"/>
      <c r="Q8" s="317"/>
      <c r="R8" s="317"/>
      <c r="S8" s="317" t="s">
        <v>72</v>
      </c>
      <c r="T8" s="317"/>
      <c r="U8" s="317"/>
      <c r="V8" s="317"/>
      <c r="W8" s="316" t="s">
        <v>165</v>
      </c>
      <c r="X8" s="316"/>
      <c r="Y8" s="316"/>
      <c r="Z8" s="316"/>
      <c r="AA8" s="316" t="s">
        <v>166</v>
      </c>
      <c r="AB8" s="316"/>
      <c r="AC8" s="316"/>
      <c r="AD8" s="316"/>
      <c r="AE8" s="316" t="s">
        <v>521</v>
      </c>
      <c r="AF8" s="316"/>
      <c r="AG8" s="316"/>
      <c r="AH8" s="316"/>
    </row>
    <row r="9" spans="1:34" ht="48" customHeight="1" x14ac:dyDescent="0.55000000000000004">
      <c r="A9" s="12"/>
      <c r="B9" s="13"/>
      <c r="C9" s="6"/>
      <c r="D9" s="211"/>
      <c r="E9" s="211"/>
      <c r="F9" s="225" t="s">
        <v>643</v>
      </c>
      <c r="G9" s="223" t="s">
        <v>523</v>
      </c>
      <c r="H9" s="223" t="s">
        <v>635</v>
      </c>
      <c r="I9" s="223" t="s">
        <v>634</v>
      </c>
      <c r="J9" s="223" t="s">
        <v>522</v>
      </c>
      <c r="K9" s="223" t="s">
        <v>523</v>
      </c>
      <c r="L9" s="223" t="s">
        <v>635</v>
      </c>
      <c r="M9" s="223" t="s">
        <v>634</v>
      </c>
      <c r="N9" s="223" t="s">
        <v>522</v>
      </c>
      <c r="O9" s="223" t="s">
        <v>523</v>
      </c>
      <c r="P9" s="223" t="s">
        <v>635</v>
      </c>
      <c r="Q9" s="223" t="s">
        <v>634</v>
      </c>
      <c r="R9" s="223" t="s">
        <v>522</v>
      </c>
      <c r="S9" s="223" t="s">
        <v>523</v>
      </c>
      <c r="T9" s="223" t="s">
        <v>635</v>
      </c>
      <c r="U9" s="223" t="s">
        <v>634</v>
      </c>
      <c r="V9" s="223" t="s">
        <v>522</v>
      </c>
      <c r="W9" s="224" t="s">
        <v>523</v>
      </c>
      <c r="X9" s="224" t="s">
        <v>635</v>
      </c>
      <c r="Y9" s="224" t="s">
        <v>634</v>
      </c>
      <c r="Z9" s="224" t="s">
        <v>522</v>
      </c>
      <c r="AA9" s="224" t="s">
        <v>523</v>
      </c>
      <c r="AB9" s="224" t="s">
        <v>635</v>
      </c>
      <c r="AC9" s="224" t="s">
        <v>634</v>
      </c>
      <c r="AD9" s="224" t="s">
        <v>522</v>
      </c>
      <c r="AE9" s="224" t="s">
        <v>523</v>
      </c>
      <c r="AF9" s="224" t="s">
        <v>635</v>
      </c>
      <c r="AG9" s="224" t="s">
        <v>634</v>
      </c>
      <c r="AH9" s="224" t="s">
        <v>522</v>
      </c>
    </row>
    <row r="10" spans="1:34" ht="17.25" customHeight="1" x14ac:dyDescent="0.55000000000000004">
      <c r="A10" s="12"/>
      <c r="B10" s="13"/>
      <c r="C10" s="6"/>
      <c r="D10" s="211"/>
      <c r="E10" s="211"/>
      <c r="F10" s="212"/>
      <c r="G10" s="223" t="s">
        <v>209</v>
      </c>
      <c r="H10" s="223" t="s">
        <v>210</v>
      </c>
      <c r="I10" s="223" t="s">
        <v>217</v>
      </c>
      <c r="J10" s="223" t="s">
        <v>218</v>
      </c>
      <c r="K10" s="223" t="s">
        <v>209</v>
      </c>
      <c r="L10" s="223" t="s">
        <v>210</v>
      </c>
      <c r="M10" s="223" t="s">
        <v>217</v>
      </c>
      <c r="N10" s="223" t="s">
        <v>218</v>
      </c>
      <c r="O10" s="223" t="s">
        <v>209</v>
      </c>
      <c r="P10" s="223" t="s">
        <v>210</v>
      </c>
      <c r="Q10" s="223" t="s">
        <v>217</v>
      </c>
      <c r="R10" s="223" t="s">
        <v>218</v>
      </c>
      <c r="S10" s="223" t="s">
        <v>209</v>
      </c>
      <c r="T10" s="223" t="s">
        <v>210</v>
      </c>
      <c r="U10" s="223" t="s">
        <v>217</v>
      </c>
      <c r="V10" s="223" t="s">
        <v>218</v>
      </c>
      <c r="W10" s="224" t="s">
        <v>209</v>
      </c>
      <c r="X10" s="224" t="s">
        <v>210</v>
      </c>
      <c r="Y10" s="224" t="s">
        <v>217</v>
      </c>
      <c r="Z10" s="224" t="s">
        <v>218</v>
      </c>
      <c r="AA10" s="224" t="s">
        <v>209</v>
      </c>
      <c r="AB10" s="224" t="s">
        <v>210</v>
      </c>
      <c r="AC10" s="224" t="s">
        <v>217</v>
      </c>
      <c r="AD10" s="224" t="s">
        <v>218</v>
      </c>
      <c r="AE10" s="224" t="s">
        <v>209</v>
      </c>
      <c r="AF10" s="224" t="s">
        <v>210</v>
      </c>
      <c r="AG10" s="224" t="s">
        <v>217</v>
      </c>
      <c r="AH10" s="224" t="s">
        <v>218</v>
      </c>
    </row>
    <row r="11" spans="1:34" x14ac:dyDescent="0.55000000000000004">
      <c r="A11" s="12"/>
      <c r="B11" s="13"/>
      <c r="C11" s="6"/>
      <c r="D11" s="211" t="s">
        <v>638</v>
      </c>
      <c r="E11" s="211"/>
      <c r="F11" s="212" t="s">
        <v>639</v>
      </c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</row>
    <row r="12" spans="1:34" x14ac:dyDescent="0.55000000000000004">
      <c r="A12" s="12"/>
      <c r="B12" s="13"/>
      <c r="C12" s="6"/>
      <c r="D12" s="214" t="s">
        <v>595</v>
      </c>
      <c r="E12" s="214"/>
      <c r="F12" s="212"/>
      <c r="G12" s="213" t="s">
        <v>73</v>
      </c>
      <c r="H12" s="213" t="s">
        <v>73</v>
      </c>
      <c r="I12" s="213" t="s">
        <v>73</v>
      </c>
      <c r="J12" s="213" t="s">
        <v>73</v>
      </c>
      <c r="K12" s="213" t="s">
        <v>73</v>
      </c>
      <c r="L12" s="213" t="s">
        <v>73</v>
      </c>
      <c r="M12" s="213" t="s">
        <v>73</v>
      </c>
      <c r="N12" s="213" t="s">
        <v>73</v>
      </c>
      <c r="O12" s="213" t="s">
        <v>73</v>
      </c>
      <c r="P12" s="213" t="s">
        <v>73</v>
      </c>
      <c r="Q12" s="213" t="s">
        <v>73</v>
      </c>
      <c r="R12" s="213" t="s">
        <v>73</v>
      </c>
      <c r="S12" s="213" t="s">
        <v>73</v>
      </c>
      <c r="T12" s="213" t="s">
        <v>73</v>
      </c>
      <c r="U12" s="213" t="s">
        <v>73</v>
      </c>
      <c r="V12" s="213" t="s">
        <v>73</v>
      </c>
      <c r="W12" s="213" t="s">
        <v>73</v>
      </c>
      <c r="X12" s="213" t="s">
        <v>73</v>
      </c>
      <c r="Y12" s="213" t="s">
        <v>73</v>
      </c>
      <c r="Z12" s="213" t="s">
        <v>73</v>
      </c>
      <c r="AA12" s="213" t="s">
        <v>73</v>
      </c>
      <c r="AB12" s="213" t="s">
        <v>73</v>
      </c>
      <c r="AC12" s="213" t="s">
        <v>73</v>
      </c>
      <c r="AD12" s="213" t="s">
        <v>73</v>
      </c>
      <c r="AE12" s="213" t="s">
        <v>73</v>
      </c>
      <c r="AF12" s="213" t="s">
        <v>73</v>
      </c>
      <c r="AG12" s="213" t="s">
        <v>73</v>
      </c>
      <c r="AH12" s="213" t="s">
        <v>73</v>
      </c>
    </row>
    <row r="13" spans="1:34" ht="15" customHeight="1" x14ac:dyDescent="0.55000000000000004">
      <c r="A13" s="12" t="s">
        <v>9</v>
      </c>
      <c r="B13" s="12" t="s">
        <v>163</v>
      </c>
      <c r="C13" s="6" t="s">
        <v>26</v>
      </c>
      <c r="D13" s="321" t="s">
        <v>536</v>
      </c>
      <c r="E13" s="318" t="s">
        <v>209</v>
      </c>
      <c r="F13" s="209" t="s">
        <v>632</v>
      </c>
      <c r="G13" s="282">
        <v>0</v>
      </c>
      <c r="H13" s="282">
        <v>0</v>
      </c>
      <c r="I13" s="282">
        <v>0</v>
      </c>
      <c r="J13" s="282">
        <v>0</v>
      </c>
      <c r="K13" s="282">
        <v>0</v>
      </c>
      <c r="L13" s="282">
        <v>0</v>
      </c>
      <c r="M13" s="282">
        <v>0</v>
      </c>
      <c r="N13" s="282">
        <v>0</v>
      </c>
      <c r="O13" s="282">
        <v>0</v>
      </c>
      <c r="P13" s="282">
        <v>0</v>
      </c>
      <c r="Q13" s="282">
        <v>0</v>
      </c>
      <c r="R13" s="282">
        <v>0</v>
      </c>
      <c r="S13" s="282">
        <v>0</v>
      </c>
      <c r="T13" s="282">
        <v>0</v>
      </c>
      <c r="U13" s="282">
        <v>0</v>
      </c>
      <c r="V13" s="282">
        <v>0</v>
      </c>
      <c r="W13" s="282">
        <v>0</v>
      </c>
      <c r="X13" s="282">
        <v>0</v>
      </c>
      <c r="Y13" s="282">
        <v>0</v>
      </c>
      <c r="Z13" s="282">
        <v>0</v>
      </c>
      <c r="AA13" s="282">
        <v>0</v>
      </c>
      <c r="AB13" s="282">
        <v>0</v>
      </c>
      <c r="AC13" s="282">
        <v>0</v>
      </c>
      <c r="AD13" s="282">
        <v>0</v>
      </c>
      <c r="AE13" s="282">
        <v>0</v>
      </c>
      <c r="AF13" s="282">
        <v>0</v>
      </c>
      <c r="AG13" s="282">
        <v>0</v>
      </c>
      <c r="AH13" s="282">
        <v>0</v>
      </c>
    </row>
    <row r="14" spans="1:34" x14ac:dyDescent="0.55000000000000004">
      <c r="A14" s="215" t="str">
        <f>A13</f>
        <v>CLAIM NUMBERS</v>
      </c>
      <c r="B14" s="215" t="str">
        <f>B13</f>
        <v>Individual</v>
      </c>
      <c r="C14" s="6" t="s">
        <v>26</v>
      </c>
      <c r="D14" s="322"/>
      <c r="E14" s="319"/>
      <c r="F14" s="209" t="s">
        <v>633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</row>
    <row r="15" spans="1:34" ht="14.7" thickBot="1" x14ac:dyDescent="0.6">
      <c r="A15" s="215" t="str">
        <f t="shared" ref="A15:A24" si="0">A14</f>
        <v>CLAIM NUMBERS</v>
      </c>
      <c r="B15" s="215" t="str">
        <f t="shared" ref="B15:B24" si="1">B14</f>
        <v>Individual</v>
      </c>
      <c r="C15" s="6" t="s">
        <v>26</v>
      </c>
      <c r="D15" s="323"/>
      <c r="E15" s="320"/>
      <c r="F15" s="241" t="s">
        <v>186</v>
      </c>
      <c r="G15" s="283">
        <v>0</v>
      </c>
      <c r="H15" s="283">
        <v>0</v>
      </c>
      <c r="I15" s="283">
        <v>0</v>
      </c>
      <c r="J15" s="283">
        <v>0</v>
      </c>
      <c r="K15" s="283">
        <v>0</v>
      </c>
      <c r="L15" s="283">
        <v>0</v>
      </c>
      <c r="M15" s="283">
        <v>0</v>
      </c>
      <c r="N15" s="283">
        <v>0</v>
      </c>
      <c r="O15" s="283">
        <v>0</v>
      </c>
      <c r="P15" s="283">
        <v>0</v>
      </c>
      <c r="Q15" s="283">
        <v>0</v>
      </c>
      <c r="R15" s="283">
        <v>0</v>
      </c>
      <c r="S15" s="283">
        <v>0</v>
      </c>
      <c r="T15" s="283">
        <v>0</v>
      </c>
      <c r="U15" s="283">
        <v>0</v>
      </c>
      <c r="V15" s="283">
        <v>0</v>
      </c>
      <c r="W15" s="283">
        <v>0</v>
      </c>
      <c r="X15" s="283">
        <v>0</v>
      </c>
      <c r="Y15" s="283">
        <v>0</v>
      </c>
      <c r="Z15" s="283">
        <v>0</v>
      </c>
      <c r="AA15" s="283">
        <v>0</v>
      </c>
      <c r="AB15" s="283">
        <v>0</v>
      </c>
      <c r="AC15" s="283">
        <v>0</v>
      </c>
      <c r="AD15" s="283">
        <v>0</v>
      </c>
      <c r="AE15" s="283">
        <v>0</v>
      </c>
      <c r="AF15" s="283">
        <v>0</v>
      </c>
      <c r="AG15" s="283">
        <v>0</v>
      </c>
      <c r="AH15" s="283">
        <v>0</v>
      </c>
    </row>
    <row r="16" spans="1:34" ht="14.7" thickTop="1" x14ac:dyDescent="0.55000000000000004">
      <c r="A16" s="215" t="str">
        <f t="shared" si="0"/>
        <v>CLAIM NUMBERS</v>
      </c>
      <c r="B16" s="215" t="str">
        <f t="shared" si="1"/>
        <v>Individual</v>
      </c>
      <c r="C16" s="6" t="s">
        <v>26</v>
      </c>
      <c r="D16" s="321" t="s">
        <v>631</v>
      </c>
      <c r="E16" s="318" t="s">
        <v>210</v>
      </c>
      <c r="F16" s="209" t="s">
        <v>632</v>
      </c>
      <c r="G16" s="282">
        <v>0</v>
      </c>
      <c r="H16" s="282">
        <v>0</v>
      </c>
      <c r="I16" s="282">
        <v>0</v>
      </c>
      <c r="J16" s="282">
        <v>0</v>
      </c>
      <c r="K16" s="282">
        <v>0</v>
      </c>
      <c r="L16" s="282">
        <v>0</v>
      </c>
      <c r="M16" s="282">
        <v>0</v>
      </c>
      <c r="N16" s="282">
        <v>0</v>
      </c>
      <c r="O16" s="282">
        <v>0</v>
      </c>
      <c r="P16" s="282">
        <v>0</v>
      </c>
      <c r="Q16" s="282">
        <v>0</v>
      </c>
      <c r="R16" s="282">
        <v>0</v>
      </c>
      <c r="S16" s="282">
        <v>0</v>
      </c>
      <c r="T16" s="282">
        <v>0</v>
      </c>
      <c r="U16" s="282">
        <v>0</v>
      </c>
      <c r="V16" s="282">
        <v>0</v>
      </c>
      <c r="W16" s="282">
        <v>0</v>
      </c>
      <c r="X16" s="282">
        <v>0</v>
      </c>
      <c r="Y16" s="282">
        <v>0</v>
      </c>
      <c r="Z16" s="282">
        <v>0</v>
      </c>
      <c r="AA16" s="282">
        <v>0</v>
      </c>
      <c r="AB16" s="282">
        <v>0</v>
      </c>
      <c r="AC16" s="282">
        <v>0</v>
      </c>
      <c r="AD16" s="282">
        <v>0</v>
      </c>
      <c r="AE16" s="282">
        <v>0</v>
      </c>
      <c r="AF16" s="282">
        <v>0</v>
      </c>
      <c r="AG16" s="282">
        <v>0</v>
      </c>
      <c r="AH16" s="282">
        <v>0</v>
      </c>
    </row>
    <row r="17" spans="1:34" x14ac:dyDescent="0.55000000000000004">
      <c r="A17" s="215" t="str">
        <f t="shared" si="0"/>
        <v>CLAIM NUMBERS</v>
      </c>
      <c r="B17" s="215" t="str">
        <f t="shared" si="1"/>
        <v>Individual</v>
      </c>
      <c r="C17" s="6" t="s">
        <v>26</v>
      </c>
      <c r="D17" s="322"/>
      <c r="E17" s="319"/>
      <c r="F17" s="209" t="s">
        <v>633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</row>
    <row r="18" spans="1:34" ht="14.7" thickBot="1" x14ac:dyDescent="0.6">
      <c r="A18" s="215" t="str">
        <f t="shared" si="0"/>
        <v>CLAIM NUMBERS</v>
      </c>
      <c r="B18" s="215" t="str">
        <f t="shared" si="1"/>
        <v>Individual</v>
      </c>
      <c r="C18" s="6" t="s">
        <v>26</v>
      </c>
      <c r="D18" s="323"/>
      <c r="E18" s="320"/>
      <c r="F18" s="241" t="s">
        <v>186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83">
        <v>0</v>
      </c>
      <c r="N18" s="283">
        <v>0</v>
      </c>
      <c r="O18" s="283">
        <v>0</v>
      </c>
      <c r="P18" s="283">
        <v>0</v>
      </c>
      <c r="Q18" s="283">
        <v>0</v>
      </c>
      <c r="R18" s="283">
        <v>0</v>
      </c>
      <c r="S18" s="283">
        <v>0</v>
      </c>
      <c r="T18" s="283">
        <v>0</v>
      </c>
      <c r="U18" s="283">
        <v>0</v>
      </c>
      <c r="V18" s="283">
        <v>0</v>
      </c>
      <c r="W18" s="283">
        <v>0</v>
      </c>
      <c r="X18" s="283">
        <v>0</v>
      </c>
      <c r="Y18" s="283">
        <v>0</v>
      </c>
      <c r="Z18" s="283">
        <v>0</v>
      </c>
      <c r="AA18" s="283">
        <v>0</v>
      </c>
      <c r="AB18" s="283">
        <v>0</v>
      </c>
      <c r="AC18" s="283">
        <v>0</v>
      </c>
      <c r="AD18" s="283">
        <v>0</v>
      </c>
      <c r="AE18" s="283">
        <v>0</v>
      </c>
      <c r="AF18" s="283">
        <v>0</v>
      </c>
      <c r="AG18" s="283">
        <v>0</v>
      </c>
      <c r="AH18" s="283">
        <v>0</v>
      </c>
    </row>
    <row r="19" spans="1:34" ht="15" customHeight="1" thickTop="1" x14ac:dyDescent="0.55000000000000004">
      <c r="A19" s="215" t="str">
        <f t="shared" si="0"/>
        <v>CLAIM NUMBERS</v>
      </c>
      <c r="B19" s="215" t="str">
        <f t="shared" si="1"/>
        <v>Individual</v>
      </c>
      <c r="C19" s="6" t="s">
        <v>26</v>
      </c>
      <c r="D19" s="321" t="s">
        <v>562</v>
      </c>
      <c r="E19" s="318" t="s">
        <v>217</v>
      </c>
      <c r="F19" s="209" t="s">
        <v>632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2">
        <v>0</v>
      </c>
      <c r="M19" s="282">
        <v>0</v>
      </c>
      <c r="N19" s="282">
        <v>0</v>
      </c>
      <c r="O19" s="282">
        <v>0</v>
      </c>
      <c r="P19" s="282">
        <v>0</v>
      </c>
      <c r="Q19" s="282">
        <v>0</v>
      </c>
      <c r="R19" s="282">
        <v>0</v>
      </c>
      <c r="S19" s="282">
        <v>0</v>
      </c>
      <c r="T19" s="282">
        <v>0</v>
      </c>
      <c r="U19" s="282">
        <v>0</v>
      </c>
      <c r="V19" s="282">
        <v>0</v>
      </c>
      <c r="W19" s="282">
        <v>0</v>
      </c>
      <c r="X19" s="282">
        <v>0</v>
      </c>
      <c r="Y19" s="282">
        <v>0</v>
      </c>
      <c r="Z19" s="282">
        <v>0</v>
      </c>
      <c r="AA19" s="282">
        <v>0</v>
      </c>
      <c r="AB19" s="282">
        <v>0</v>
      </c>
      <c r="AC19" s="282">
        <v>0</v>
      </c>
      <c r="AD19" s="282">
        <v>0</v>
      </c>
      <c r="AE19" s="282">
        <v>0</v>
      </c>
      <c r="AF19" s="282">
        <v>0</v>
      </c>
      <c r="AG19" s="282">
        <v>0</v>
      </c>
      <c r="AH19" s="282">
        <v>0</v>
      </c>
    </row>
    <row r="20" spans="1:34" x14ac:dyDescent="0.55000000000000004">
      <c r="A20" s="215" t="str">
        <f t="shared" si="0"/>
        <v>CLAIM NUMBERS</v>
      </c>
      <c r="B20" s="215" t="str">
        <f t="shared" si="1"/>
        <v>Individual</v>
      </c>
      <c r="C20" s="6" t="s">
        <v>26</v>
      </c>
      <c r="D20" s="322"/>
      <c r="E20" s="319"/>
      <c r="F20" s="209" t="s">
        <v>633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</row>
    <row r="21" spans="1:34" ht="14.7" thickBot="1" x14ac:dyDescent="0.6">
      <c r="A21" s="215" t="str">
        <f t="shared" si="0"/>
        <v>CLAIM NUMBERS</v>
      </c>
      <c r="B21" s="215" t="str">
        <f t="shared" si="1"/>
        <v>Individual</v>
      </c>
      <c r="C21" s="6" t="s">
        <v>26</v>
      </c>
      <c r="D21" s="323"/>
      <c r="E21" s="320"/>
      <c r="F21" s="241" t="s">
        <v>186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0</v>
      </c>
      <c r="M21" s="283">
        <v>0</v>
      </c>
      <c r="N21" s="283">
        <v>0</v>
      </c>
      <c r="O21" s="283">
        <v>0</v>
      </c>
      <c r="P21" s="283">
        <v>0</v>
      </c>
      <c r="Q21" s="283">
        <v>0</v>
      </c>
      <c r="R21" s="283">
        <v>0</v>
      </c>
      <c r="S21" s="283">
        <v>0</v>
      </c>
      <c r="T21" s="283">
        <v>0</v>
      </c>
      <c r="U21" s="283">
        <v>0</v>
      </c>
      <c r="V21" s="283">
        <v>0</v>
      </c>
      <c r="W21" s="283">
        <v>0</v>
      </c>
      <c r="X21" s="283">
        <v>0</v>
      </c>
      <c r="Y21" s="283">
        <v>0</v>
      </c>
      <c r="Z21" s="283">
        <v>0</v>
      </c>
      <c r="AA21" s="283">
        <v>0</v>
      </c>
      <c r="AB21" s="283">
        <v>0</v>
      </c>
      <c r="AC21" s="283">
        <v>0</v>
      </c>
      <c r="AD21" s="283">
        <v>0</v>
      </c>
      <c r="AE21" s="283">
        <v>0</v>
      </c>
      <c r="AF21" s="283">
        <v>0</v>
      </c>
      <c r="AG21" s="283">
        <v>0</v>
      </c>
      <c r="AH21" s="283">
        <v>0</v>
      </c>
    </row>
    <row r="22" spans="1:34" ht="15" customHeight="1" thickTop="1" x14ac:dyDescent="0.55000000000000004">
      <c r="A22" s="215" t="str">
        <f t="shared" si="0"/>
        <v>CLAIM NUMBERS</v>
      </c>
      <c r="B22" s="215" t="str">
        <f t="shared" si="1"/>
        <v>Individual</v>
      </c>
      <c r="C22" s="6" t="s">
        <v>26</v>
      </c>
      <c r="D22" s="321" t="s">
        <v>629</v>
      </c>
      <c r="E22" s="318" t="s">
        <v>218</v>
      </c>
      <c r="F22" s="209" t="s">
        <v>632</v>
      </c>
      <c r="G22" s="282">
        <v>0</v>
      </c>
      <c r="H22" s="282">
        <v>0</v>
      </c>
      <c r="I22" s="282">
        <v>0</v>
      </c>
      <c r="J22" s="282">
        <v>0</v>
      </c>
      <c r="K22" s="282">
        <v>0</v>
      </c>
      <c r="L22" s="282">
        <v>0</v>
      </c>
      <c r="M22" s="282">
        <v>0</v>
      </c>
      <c r="N22" s="282">
        <v>0</v>
      </c>
      <c r="O22" s="282">
        <v>0</v>
      </c>
      <c r="P22" s="282">
        <v>0</v>
      </c>
      <c r="Q22" s="282">
        <v>0</v>
      </c>
      <c r="R22" s="282">
        <v>0</v>
      </c>
      <c r="S22" s="282">
        <v>0</v>
      </c>
      <c r="T22" s="282">
        <v>0</v>
      </c>
      <c r="U22" s="282">
        <v>0</v>
      </c>
      <c r="V22" s="282">
        <v>0</v>
      </c>
      <c r="W22" s="282">
        <v>0</v>
      </c>
      <c r="X22" s="282">
        <v>0</v>
      </c>
      <c r="Y22" s="282">
        <v>0</v>
      </c>
      <c r="Z22" s="282">
        <v>0</v>
      </c>
      <c r="AA22" s="282">
        <v>0</v>
      </c>
      <c r="AB22" s="282">
        <v>0</v>
      </c>
      <c r="AC22" s="282">
        <v>0</v>
      </c>
      <c r="AD22" s="282">
        <v>0</v>
      </c>
      <c r="AE22" s="282">
        <v>0</v>
      </c>
      <c r="AF22" s="282">
        <v>0</v>
      </c>
      <c r="AG22" s="282">
        <v>0</v>
      </c>
      <c r="AH22" s="282">
        <v>0</v>
      </c>
    </row>
    <row r="23" spans="1:34" x14ac:dyDescent="0.55000000000000004">
      <c r="A23" s="215" t="str">
        <f t="shared" si="0"/>
        <v>CLAIM NUMBERS</v>
      </c>
      <c r="B23" s="215" t="str">
        <f t="shared" si="1"/>
        <v>Individual</v>
      </c>
      <c r="C23" s="6" t="s">
        <v>26</v>
      </c>
      <c r="D23" s="322"/>
      <c r="E23" s="319"/>
      <c r="F23" s="209" t="s">
        <v>633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</row>
    <row r="24" spans="1:34" ht="14.7" thickBot="1" x14ac:dyDescent="0.6">
      <c r="A24" s="215" t="str">
        <f t="shared" si="0"/>
        <v>CLAIM NUMBERS</v>
      </c>
      <c r="B24" s="215" t="str">
        <f t="shared" si="1"/>
        <v>Individual</v>
      </c>
      <c r="C24" s="6" t="s">
        <v>26</v>
      </c>
      <c r="D24" s="323"/>
      <c r="E24" s="320"/>
      <c r="F24" s="241" t="s">
        <v>186</v>
      </c>
      <c r="G24" s="283">
        <v>0</v>
      </c>
      <c r="H24" s="283">
        <v>0</v>
      </c>
      <c r="I24" s="283">
        <v>0</v>
      </c>
      <c r="J24" s="283">
        <v>0</v>
      </c>
      <c r="K24" s="283">
        <v>0</v>
      </c>
      <c r="L24" s="283">
        <v>0</v>
      </c>
      <c r="M24" s="283">
        <v>0</v>
      </c>
      <c r="N24" s="283">
        <v>0</v>
      </c>
      <c r="O24" s="283">
        <v>0</v>
      </c>
      <c r="P24" s="283">
        <v>0</v>
      </c>
      <c r="Q24" s="283">
        <v>0</v>
      </c>
      <c r="R24" s="283">
        <v>0</v>
      </c>
      <c r="S24" s="283">
        <v>0</v>
      </c>
      <c r="T24" s="283">
        <v>0</v>
      </c>
      <c r="U24" s="283">
        <v>0</v>
      </c>
      <c r="V24" s="283">
        <v>0</v>
      </c>
      <c r="W24" s="283">
        <v>0</v>
      </c>
      <c r="X24" s="283">
        <v>0</v>
      </c>
      <c r="Y24" s="283">
        <v>0</v>
      </c>
      <c r="Z24" s="283">
        <v>0</v>
      </c>
      <c r="AA24" s="283">
        <v>0</v>
      </c>
      <c r="AB24" s="283">
        <v>0</v>
      </c>
      <c r="AC24" s="283">
        <v>0</v>
      </c>
      <c r="AD24" s="283">
        <v>0</v>
      </c>
      <c r="AE24" s="283">
        <v>0</v>
      </c>
      <c r="AF24" s="283">
        <v>0</v>
      </c>
      <c r="AG24" s="283">
        <v>0</v>
      </c>
      <c r="AH24" s="283">
        <v>0</v>
      </c>
    </row>
    <row r="25" spans="1:34" ht="14.7" thickTop="1" x14ac:dyDescent="0.55000000000000004">
      <c r="A25" s="215"/>
      <c r="B25" s="215"/>
      <c r="C25" s="6"/>
      <c r="D25" s="221" t="s">
        <v>636</v>
      </c>
      <c r="E25" s="222"/>
      <c r="F25" s="212"/>
      <c r="G25" s="77">
        <f t="shared" ref="G25:AH25" si="2">SUM(G13:G24)</f>
        <v>0</v>
      </c>
      <c r="H25" s="77">
        <f t="shared" si="2"/>
        <v>0</v>
      </c>
      <c r="I25" s="77">
        <f t="shared" si="2"/>
        <v>0</v>
      </c>
      <c r="J25" s="77">
        <f t="shared" si="2"/>
        <v>0</v>
      </c>
      <c r="K25" s="77">
        <f t="shared" si="2"/>
        <v>0</v>
      </c>
      <c r="L25" s="77">
        <f t="shared" si="2"/>
        <v>0</v>
      </c>
      <c r="M25" s="77">
        <f t="shared" si="2"/>
        <v>0</v>
      </c>
      <c r="N25" s="77">
        <f t="shared" si="2"/>
        <v>0</v>
      </c>
      <c r="O25" s="77">
        <f t="shared" si="2"/>
        <v>0</v>
      </c>
      <c r="P25" s="77">
        <f t="shared" si="2"/>
        <v>0</v>
      </c>
      <c r="Q25" s="77">
        <f t="shared" si="2"/>
        <v>0</v>
      </c>
      <c r="R25" s="77">
        <f t="shared" si="2"/>
        <v>0</v>
      </c>
      <c r="S25" s="77">
        <f t="shared" si="2"/>
        <v>0</v>
      </c>
      <c r="T25" s="77">
        <f t="shared" si="2"/>
        <v>0</v>
      </c>
      <c r="U25" s="77">
        <f t="shared" si="2"/>
        <v>0</v>
      </c>
      <c r="V25" s="77">
        <f t="shared" si="2"/>
        <v>0</v>
      </c>
      <c r="W25" s="77">
        <f t="shared" si="2"/>
        <v>0</v>
      </c>
      <c r="X25" s="77">
        <f t="shared" si="2"/>
        <v>0</v>
      </c>
      <c r="Y25" s="77">
        <f t="shared" si="2"/>
        <v>0</v>
      </c>
      <c r="Z25" s="77">
        <f t="shared" si="2"/>
        <v>0</v>
      </c>
      <c r="AA25" s="77">
        <f t="shared" si="2"/>
        <v>0</v>
      </c>
      <c r="AB25" s="77">
        <f t="shared" si="2"/>
        <v>0</v>
      </c>
      <c r="AC25" s="77">
        <f t="shared" si="2"/>
        <v>0</v>
      </c>
      <c r="AD25" s="77">
        <f t="shared" si="2"/>
        <v>0</v>
      </c>
      <c r="AE25" s="77">
        <f t="shared" si="2"/>
        <v>0</v>
      </c>
      <c r="AF25" s="77">
        <f t="shared" si="2"/>
        <v>0</v>
      </c>
      <c r="AG25" s="77">
        <f t="shared" si="2"/>
        <v>0</v>
      </c>
      <c r="AH25" s="77">
        <f t="shared" si="2"/>
        <v>0</v>
      </c>
    </row>
    <row r="26" spans="1:34" x14ac:dyDescent="0.55000000000000004">
      <c r="A26" s="91"/>
      <c r="B26" s="91"/>
      <c r="C26" s="28"/>
      <c r="D26" s="211"/>
      <c r="E26" s="211"/>
      <c r="F26" s="212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</row>
    <row r="27" spans="1:34" x14ac:dyDescent="0.55000000000000004">
      <c r="A27" s="92"/>
      <c r="B27" s="92"/>
      <c r="C27" s="6"/>
      <c r="D27" s="214" t="s">
        <v>596</v>
      </c>
      <c r="E27" s="214"/>
      <c r="F27" s="212"/>
      <c r="G27" s="213" t="s">
        <v>73</v>
      </c>
      <c r="H27" s="213" t="s">
        <v>73</v>
      </c>
      <c r="I27" s="213" t="s">
        <v>73</v>
      </c>
      <c r="J27" s="213" t="s">
        <v>73</v>
      </c>
      <c r="K27" s="213" t="s">
        <v>73</v>
      </c>
      <c r="L27" s="213" t="s">
        <v>73</v>
      </c>
      <c r="M27" s="213" t="s">
        <v>73</v>
      </c>
      <c r="N27" s="213" t="s">
        <v>73</v>
      </c>
      <c r="O27" s="213" t="s">
        <v>73</v>
      </c>
      <c r="P27" s="213" t="s">
        <v>73</v>
      </c>
      <c r="Q27" s="213" t="s">
        <v>73</v>
      </c>
      <c r="R27" s="213" t="s">
        <v>73</v>
      </c>
      <c r="S27" s="213" t="s">
        <v>73</v>
      </c>
      <c r="T27" s="213" t="s">
        <v>73</v>
      </c>
      <c r="U27" s="213" t="s">
        <v>73</v>
      </c>
      <c r="V27" s="213" t="s">
        <v>73</v>
      </c>
      <c r="W27" s="213" t="s">
        <v>73</v>
      </c>
      <c r="X27" s="213" t="s">
        <v>73</v>
      </c>
      <c r="Y27" s="213" t="s">
        <v>73</v>
      </c>
      <c r="Z27" s="213" t="s">
        <v>73</v>
      </c>
      <c r="AA27" s="213" t="s">
        <v>73</v>
      </c>
      <c r="AB27" s="213" t="s">
        <v>73</v>
      </c>
      <c r="AC27" s="213" t="s">
        <v>73</v>
      </c>
      <c r="AD27" s="213" t="s">
        <v>73</v>
      </c>
      <c r="AE27" s="213" t="s">
        <v>73</v>
      </c>
      <c r="AF27" s="213" t="s">
        <v>73</v>
      </c>
      <c r="AG27" s="213" t="s">
        <v>73</v>
      </c>
      <c r="AH27" s="213" t="s">
        <v>73</v>
      </c>
    </row>
    <row r="28" spans="1:34" ht="15" customHeight="1" x14ac:dyDescent="0.55000000000000004">
      <c r="A28" s="12" t="s">
        <v>9</v>
      </c>
      <c r="B28" s="12" t="s">
        <v>164</v>
      </c>
      <c r="C28" s="6" t="s">
        <v>26</v>
      </c>
      <c r="D28" s="321" t="s">
        <v>536</v>
      </c>
      <c r="E28" s="318" t="s">
        <v>209</v>
      </c>
      <c r="F28" s="209" t="s">
        <v>632</v>
      </c>
      <c r="G28" s="282">
        <v>0</v>
      </c>
      <c r="H28" s="282">
        <v>0</v>
      </c>
      <c r="I28" s="282">
        <v>0</v>
      </c>
      <c r="J28" s="282">
        <v>0</v>
      </c>
      <c r="K28" s="282">
        <v>0</v>
      </c>
      <c r="L28" s="282">
        <v>0</v>
      </c>
      <c r="M28" s="282">
        <v>0</v>
      </c>
      <c r="N28" s="282">
        <v>0</v>
      </c>
      <c r="O28" s="282">
        <v>0</v>
      </c>
      <c r="P28" s="282">
        <v>0</v>
      </c>
      <c r="Q28" s="282">
        <v>0</v>
      </c>
      <c r="R28" s="282">
        <v>0</v>
      </c>
      <c r="S28" s="282">
        <v>0</v>
      </c>
      <c r="T28" s="282">
        <v>0</v>
      </c>
      <c r="U28" s="282">
        <v>0</v>
      </c>
      <c r="V28" s="282">
        <v>0</v>
      </c>
      <c r="W28" s="282">
        <v>0</v>
      </c>
      <c r="X28" s="282">
        <v>0</v>
      </c>
      <c r="Y28" s="282">
        <v>0</v>
      </c>
      <c r="Z28" s="282">
        <v>0</v>
      </c>
      <c r="AA28" s="282">
        <v>0</v>
      </c>
      <c r="AB28" s="282">
        <v>0</v>
      </c>
      <c r="AC28" s="282">
        <v>0</v>
      </c>
      <c r="AD28" s="282">
        <v>0</v>
      </c>
      <c r="AE28" s="282">
        <v>0</v>
      </c>
      <c r="AF28" s="282">
        <v>0</v>
      </c>
      <c r="AG28" s="282">
        <v>0</v>
      </c>
      <c r="AH28" s="282">
        <v>0</v>
      </c>
    </row>
    <row r="29" spans="1:34" x14ac:dyDescent="0.55000000000000004">
      <c r="A29" s="215" t="str">
        <f>A28</f>
        <v>CLAIM NUMBERS</v>
      </c>
      <c r="B29" s="215" t="str">
        <f>B28</f>
        <v>Group</v>
      </c>
      <c r="C29" s="6" t="s">
        <v>26</v>
      </c>
      <c r="D29" s="322"/>
      <c r="E29" s="319"/>
      <c r="F29" s="209" t="s">
        <v>633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</row>
    <row r="30" spans="1:34" ht="14.7" thickBot="1" x14ac:dyDescent="0.6">
      <c r="A30" s="215" t="str">
        <f t="shared" ref="A30:A39" si="3">A29</f>
        <v>CLAIM NUMBERS</v>
      </c>
      <c r="B30" s="215" t="str">
        <f t="shared" ref="B30:B39" si="4">B29</f>
        <v>Group</v>
      </c>
      <c r="C30" s="6" t="s">
        <v>26</v>
      </c>
      <c r="D30" s="323"/>
      <c r="E30" s="320"/>
      <c r="F30" s="241" t="s">
        <v>186</v>
      </c>
      <c r="G30" s="283">
        <v>0</v>
      </c>
      <c r="H30" s="283">
        <v>0</v>
      </c>
      <c r="I30" s="283">
        <v>0</v>
      </c>
      <c r="J30" s="283">
        <v>0</v>
      </c>
      <c r="K30" s="283">
        <v>0</v>
      </c>
      <c r="L30" s="283">
        <v>0</v>
      </c>
      <c r="M30" s="283">
        <v>0</v>
      </c>
      <c r="N30" s="283">
        <v>0</v>
      </c>
      <c r="O30" s="283">
        <v>0</v>
      </c>
      <c r="P30" s="283">
        <v>0</v>
      </c>
      <c r="Q30" s="283">
        <v>0</v>
      </c>
      <c r="R30" s="283">
        <v>0</v>
      </c>
      <c r="S30" s="283">
        <v>0</v>
      </c>
      <c r="T30" s="283">
        <v>0</v>
      </c>
      <c r="U30" s="283">
        <v>0</v>
      </c>
      <c r="V30" s="283">
        <v>0</v>
      </c>
      <c r="W30" s="283">
        <v>0</v>
      </c>
      <c r="X30" s="283">
        <v>0</v>
      </c>
      <c r="Y30" s="283">
        <v>0</v>
      </c>
      <c r="Z30" s="283">
        <v>0</v>
      </c>
      <c r="AA30" s="283">
        <v>0</v>
      </c>
      <c r="AB30" s="283">
        <v>0</v>
      </c>
      <c r="AC30" s="283">
        <v>0</v>
      </c>
      <c r="AD30" s="283">
        <v>0</v>
      </c>
      <c r="AE30" s="283">
        <v>0</v>
      </c>
      <c r="AF30" s="283">
        <v>0</v>
      </c>
      <c r="AG30" s="283">
        <v>0</v>
      </c>
      <c r="AH30" s="283">
        <v>0</v>
      </c>
    </row>
    <row r="31" spans="1:34" ht="14.7" thickTop="1" x14ac:dyDescent="0.55000000000000004">
      <c r="A31" s="215" t="str">
        <f t="shared" si="3"/>
        <v>CLAIM NUMBERS</v>
      </c>
      <c r="B31" s="215" t="str">
        <f t="shared" si="4"/>
        <v>Group</v>
      </c>
      <c r="C31" s="6" t="s">
        <v>26</v>
      </c>
      <c r="D31" s="321" t="s">
        <v>631</v>
      </c>
      <c r="E31" s="318" t="s">
        <v>210</v>
      </c>
      <c r="F31" s="209" t="s">
        <v>632</v>
      </c>
      <c r="G31" s="282">
        <v>0</v>
      </c>
      <c r="H31" s="282">
        <v>0</v>
      </c>
      <c r="I31" s="282">
        <v>0</v>
      </c>
      <c r="J31" s="282">
        <v>0</v>
      </c>
      <c r="K31" s="282">
        <v>0</v>
      </c>
      <c r="L31" s="282">
        <v>0</v>
      </c>
      <c r="M31" s="282">
        <v>0</v>
      </c>
      <c r="N31" s="282">
        <v>0</v>
      </c>
      <c r="O31" s="282">
        <v>0</v>
      </c>
      <c r="P31" s="282">
        <v>0</v>
      </c>
      <c r="Q31" s="282">
        <v>0</v>
      </c>
      <c r="R31" s="282">
        <v>0</v>
      </c>
      <c r="S31" s="282">
        <v>0</v>
      </c>
      <c r="T31" s="282">
        <v>0</v>
      </c>
      <c r="U31" s="282">
        <v>0</v>
      </c>
      <c r="V31" s="282">
        <v>0</v>
      </c>
      <c r="W31" s="282">
        <v>0</v>
      </c>
      <c r="X31" s="282">
        <v>0</v>
      </c>
      <c r="Y31" s="282">
        <v>0</v>
      </c>
      <c r="Z31" s="282">
        <v>0</v>
      </c>
      <c r="AA31" s="282">
        <v>0</v>
      </c>
      <c r="AB31" s="282">
        <v>0</v>
      </c>
      <c r="AC31" s="282">
        <v>0</v>
      </c>
      <c r="AD31" s="282">
        <v>0</v>
      </c>
      <c r="AE31" s="282">
        <v>0</v>
      </c>
      <c r="AF31" s="282">
        <v>0</v>
      </c>
      <c r="AG31" s="282">
        <v>0</v>
      </c>
      <c r="AH31" s="282">
        <v>0</v>
      </c>
    </row>
    <row r="32" spans="1:34" x14ac:dyDescent="0.55000000000000004">
      <c r="A32" s="215" t="str">
        <f t="shared" si="3"/>
        <v>CLAIM NUMBERS</v>
      </c>
      <c r="B32" s="215" t="str">
        <f t="shared" si="4"/>
        <v>Group</v>
      </c>
      <c r="C32" s="6" t="s">
        <v>26</v>
      </c>
      <c r="D32" s="322"/>
      <c r="E32" s="319"/>
      <c r="F32" s="209" t="s">
        <v>633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</row>
    <row r="33" spans="1:34" ht="14.7" thickBot="1" x14ac:dyDescent="0.6">
      <c r="A33" s="215" t="str">
        <f t="shared" si="3"/>
        <v>CLAIM NUMBERS</v>
      </c>
      <c r="B33" s="215" t="str">
        <f t="shared" si="4"/>
        <v>Group</v>
      </c>
      <c r="C33" s="6" t="s">
        <v>26</v>
      </c>
      <c r="D33" s="323"/>
      <c r="E33" s="320"/>
      <c r="F33" s="241" t="s">
        <v>186</v>
      </c>
      <c r="G33" s="283">
        <v>0</v>
      </c>
      <c r="H33" s="283">
        <v>0</v>
      </c>
      <c r="I33" s="283">
        <v>0</v>
      </c>
      <c r="J33" s="283">
        <v>0</v>
      </c>
      <c r="K33" s="283">
        <v>0</v>
      </c>
      <c r="L33" s="283">
        <v>0</v>
      </c>
      <c r="M33" s="283">
        <v>0</v>
      </c>
      <c r="N33" s="283">
        <v>0</v>
      </c>
      <c r="O33" s="283">
        <v>0</v>
      </c>
      <c r="P33" s="283">
        <v>0</v>
      </c>
      <c r="Q33" s="283">
        <v>0</v>
      </c>
      <c r="R33" s="283">
        <v>0</v>
      </c>
      <c r="S33" s="283">
        <v>0</v>
      </c>
      <c r="T33" s="283">
        <v>0</v>
      </c>
      <c r="U33" s="283">
        <v>0</v>
      </c>
      <c r="V33" s="283">
        <v>0</v>
      </c>
      <c r="W33" s="283">
        <v>0</v>
      </c>
      <c r="X33" s="283">
        <v>0</v>
      </c>
      <c r="Y33" s="283">
        <v>0</v>
      </c>
      <c r="Z33" s="283">
        <v>0</v>
      </c>
      <c r="AA33" s="283">
        <v>0</v>
      </c>
      <c r="AB33" s="283">
        <v>0</v>
      </c>
      <c r="AC33" s="283">
        <v>0</v>
      </c>
      <c r="AD33" s="283">
        <v>0</v>
      </c>
      <c r="AE33" s="283">
        <v>0</v>
      </c>
      <c r="AF33" s="283">
        <v>0</v>
      </c>
      <c r="AG33" s="283">
        <v>0</v>
      </c>
      <c r="AH33" s="283">
        <v>0</v>
      </c>
    </row>
    <row r="34" spans="1:34" ht="15" customHeight="1" thickTop="1" x14ac:dyDescent="0.55000000000000004">
      <c r="A34" s="215" t="str">
        <f t="shared" si="3"/>
        <v>CLAIM NUMBERS</v>
      </c>
      <c r="B34" s="215" t="str">
        <f t="shared" si="4"/>
        <v>Group</v>
      </c>
      <c r="C34" s="6" t="s">
        <v>26</v>
      </c>
      <c r="D34" s="321" t="s">
        <v>562</v>
      </c>
      <c r="E34" s="318" t="s">
        <v>217</v>
      </c>
      <c r="F34" s="209" t="s">
        <v>632</v>
      </c>
      <c r="G34" s="282">
        <v>0</v>
      </c>
      <c r="H34" s="282">
        <v>0</v>
      </c>
      <c r="I34" s="282">
        <v>0</v>
      </c>
      <c r="J34" s="282">
        <v>0</v>
      </c>
      <c r="K34" s="282">
        <v>0</v>
      </c>
      <c r="L34" s="282">
        <v>0</v>
      </c>
      <c r="M34" s="282">
        <v>0</v>
      </c>
      <c r="N34" s="282">
        <v>0</v>
      </c>
      <c r="O34" s="282">
        <v>0</v>
      </c>
      <c r="P34" s="282">
        <v>0</v>
      </c>
      <c r="Q34" s="282">
        <v>0</v>
      </c>
      <c r="R34" s="282">
        <v>0</v>
      </c>
      <c r="S34" s="282">
        <v>0</v>
      </c>
      <c r="T34" s="282">
        <v>0</v>
      </c>
      <c r="U34" s="282">
        <v>0</v>
      </c>
      <c r="V34" s="282">
        <v>0</v>
      </c>
      <c r="W34" s="282">
        <v>0</v>
      </c>
      <c r="X34" s="282">
        <v>0</v>
      </c>
      <c r="Y34" s="282">
        <v>0</v>
      </c>
      <c r="Z34" s="282">
        <v>0</v>
      </c>
      <c r="AA34" s="282">
        <v>0</v>
      </c>
      <c r="AB34" s="282">
        <v>0</v>
      </c>
      <c r="AC34" s="282">
        <v>0</v>
      </c>
      <c r="AD34" s="282">
        <v>0</v>
      </c>
      <c r="AE34" s="282">
        <v>0</v>
      </c>
      <c r="AF34" s="282">
        <v>0</v>
      </c>
      <c r="AG34" s="282">
        <v>0</v>
      </c>
      <c r="AH34" s="282">
        <v>0</v>
      </c>
    </row>
    <row r="35" spans="1:34" x14ac:dyDescent="0.55000000000000004">
      <c r="A35" s="215" t="str">
        <f t="shared" si="3"/>
        <v>CLAIM NUMBERS</v>
      </c>
      <c r="B35" s="215" t="str">
        <f t="shared" si="4"/>
        <v>Group</v>
      </c>
      <c r="C35" s="6" t="s">
        <v>26</v>
      </c>
      <c r="D35" s="322"/>
      <c r="E35" s="319"/>
      <c r="F35" s="209" t="s">
        <v>633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</row>
    <row r="36" spans="1:34" ht="14.7" thickBot="1" x14ac:dyDescent="0.6">
      <c r="A36" s="215" t="str">
        <f t="shared" si="3"/>
        <v>CLAIM NUMBERS</v>
      </c>
      <c r="B36" s="215" t="str">
        <f t="shared" si="4"/>
        <v>Group</v>
      </c>
      <c r="C36" s="6" t="s">
        <v>26</v>
      </c>
      <c r="D36" s="323"/>
      <c r="E36" s="320"/>
      <c r="F36" s="241" t="s">
        <v>186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3">
        <v>0</v>
      </c>
      <c r="O36" s="283">
        <v>0</v>
      </c>
      <c r="P36" s="283">
        <v>0</v>
      </c>
      <c r="Q36" s="283">
        <v>0</v>
      </c>
      <c r="R36" s="283">
        <v>0</v>
      </c>
      <c r="S36" s="283">
        <v>0</v>
      </c>
      <c r="T36" s="283">
        <v>0</v>
      </c>
      <c r="U36" s="283">
        <v>0</v>
      </c>
      <c r="V36" s="283">
        <v>0</v>
      </c>
      <c r="W36" s="283">
        <v>0</v>
      </c>
      <c r="X36" s="283">
        <v>0</v>
      </c>
      <c r="Y36" s="283">
        <v>0</v>
      </c>
      <c r="Z36" s="283">
        <v>0</v>
      </c>
      <c r="AA36" s="283">
        <v>0</v>
      </c>
      <c r="AB36" s="283">
        <v>0</v>
      </c>
      <c r="AC36" s="283">
        <v>0</v>
      </c>
      <c r="AD36" s="283">
        <v>0</v>
      </c>
      <c r="AE36" s="283">
        <v>0</v>
      </c>
      <c r="AF36" s="283">
        <v>0</v>
      </c>
      <c r="AG36" s="283">
        <v>0</v>
      </c>
      <c r="AH36" s="283">
        <v>0</v>
      </c>
    </row>
    <row r="37" spans="1:34" ht="15" customHeight="1" thickTop="1" x14ac:dyDescent="0.55000000000000004">
      <c r="A37" s="215" t="str">
        <f t="shared" si="3"/>
        <v>CLAIM NUMBERS</v>
      </c>
      <c r="B37" s="215" t="str">
        <f t="shared" si="4"/>
        <v>Group</v>
      </c>
      <c r="C37" s="6" t="s">
        <v>26</v>
      </c>
      <c r="D37" s="321" t="s">
        <v>629</v>
      </c>
      <c r="E37" s="318" t="s">
        <v>218</v>
      </c>
      <c r="F37" s="209" t="s">
        <v>632</v>
      </c>
      <c r="G37" s="282">
        <v>0</v>
      </c>
      <c r="H37" s="282">
        <v>0</v>
      </c>
      <c r="I37" s="282">
        <v>0</v>
      </c>
      <c r="J37" s="282">
        <v>0</v>
      </c>
      <c r="K37" s="282">
        <v>0</v>
      </c>
      <c r="L37" s="282">
        <v>0</v>
      </c>
      <c r="M37" s="282">
        <v>0</v>
      </c>
      <c r="N37" s="282">
        <v>0</v>
      </c>
      <c r="O37" s="282">
        <v>0</v>
      </c>
      <c r="P37" s="282">
        <v>0</v>
      </c>
      <c r="Q37" s="282">
        <v>0</v>
      </c>
      <c r="R37" s="282">
        <v>0</v>
      </c>
      <c r="S37" s="282">
        <v>0</v>
      </c>
      <c r="T37" s="282">
        <v>0</v>
      </c>
      <c r="U37" s="282">
        <v>0</v>
      </c>
      <c r="V37" s="282">
        <v>0</v>
      </c>
      <c r="W37" s="282">
        <v>0</v>
      </c>
      <c r="X37" s="282">
        <v>0</v>
      </c>
      <c r="Y37" s="282">
        <v>0</v>
      </c>
      <c r="Z37" s="282">
        <v>0</v>
      </c>
      <c r="AA37" s="282">
        <v>0</v>
      </c>
      <c r="AB37" s="282">
        <v>0</v>
      </c>
      <c r="AC37" s="282">
        <v>0</v>
      </c>
      <c r="AD37" s="282">
        <v>0</v>
      </c>
      <c r="AE37" s="282">
        <v>0</v>
      </c>
      <c r="AF37" s="282">
        <v>0</v>
      </c>
      <c r="AG37" s="282">
        <v>0</v>
      </c>
      <c r="AH37" s="282">
        <v>0</v>
      </c>
    </row>
    <row r="38" spans="1:34" x14ac:dyDescent="0.55000000000000004">
      <c r="A38" s="215" t="str">
        <f t="shared" si="3"/>
        <v>CLAIM NUMBERS</v>
      </c>
      <c r="B38" s="215" t="str">
        <f t="shared" si="4"/>
        <v>Group</v>
      </c>
      <c r="C38" s="6" t="s">
        <v>26</v>
      </c>
      <c r="D38" s="322"/>
      <c r="E38" s="319"/>
      <c r="F38" s="209" t="s">
        <v>633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</row>
    <row r="39" spans="1:34" ht="14.7" thickBot="1" x14ac:dyDescent="0.6">
      <c r="A39" s="215" t="str">
        <f t="shared" si="3"/>
        <v>CLAIM NUMBERS</v>
      </c>
      <c r="B39" s="215" t="str">
        <f t="shared" si="4"/>
        <v>Group</v>
      </c>
      <c r="C39" s="6" t="s">
        <v>26</v>
      </c>
      <c r="D39" s="323"/>
      <c r="E39" s="320"/>
      <c r="F39" s="241" t="s">
        <v>186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0</v>
      </c>
      <c r="M39" s="283">
        <v>0</v>
      </c>
      <c r="N39" s="283">
        <v>0</v>
      </c>
      <c r="O39" s="283">
        <v>0</v>
      </c>
      <c r="P39" s="283">
        <v>0</v>
      </c>
      <c r="Q39" s="283">
        <v>0</v>
      </c>
      <c r="R39" s="283">
        <v>0</v>
      </c>
      <c r="S39" s="283">
        <v>0</v>
      </c>
      <c r="T39" s="283">
        <v>0</v>
      </c>
      <c r="U39" s="283">
        <v>0</v>
      </c>
      <c r="V39" s="283">
        <v>0</v>
      </c>
      <c r="W39" s="283">
        <v>0</v>
      </c>
      <c r="X39" s="283">
        <v>0</v>
      </c>
      <c r="Y39" s="283">
        <v>0</v>
      </c>
      <c r="Z39" s="283">
        <v>0</v>
      </c>
      <c r="AA39" s="283">
        <v>0</v>
      </c>
      <c r="AB39" s="283">
        <v>0</v>
      </c>
      <c r="AC39" s="283">
        <v>0</v>
      </c>
      <c r="AD39" s="283">
        <v>0</v>
      </c>
      <c r="AE39" s="283">
        <v>0</v>
      </c>
      <c r="AF39" s="283">
        <v>0</v>
      </c>
      <c r="AG39" s="283">
        <v>0</v>
      </c>
      <c r="AH39" s="283">
        <v>0</v>
      </c>
    </row>
    <row r="40" spans="1:34" ht="14.7" thickTop="1" x14ac:dyDescent="0.55000000000000004">
      <c r="A40" s="215"/>
      <c r="B40" s="215"/>
      <c r="C40" s="6"/>
      <c r="D40" s="221" t="s">
        <v>637</v>
      </c>
      <c r="E40" s="222"/>
      <c r="F40" s="212"/>
      <c r="G40" s="77">
        <f t="shared" ref="G40:AH40" si="5">SUM(G28:G39)</f>
        <v>0</v>
      </c>
      <c r="H40" s="77">
        <f t="shared" si="5"/>
        <v>0</v>
      </c>
      <c r="I40" s="77">
        <f t="shared" si="5"/>
        <v>0</v>
      </c>
      <c r="J40" s="77">
        <f t="shared" si="5"/>
        <v>0</v>
      </c>
      <c r="K40" s="77">
        <f t="shared" si="5"/>
        <v>0</v>
      </c>
      <c r="L40" s="77">
        <f t="shared" si="5"/>
        <v>0</v>
      </c>
      <c r="M40" s="77">
        <f t="shared" si="5"/>
        <v>0</v>
      </c>
      <c r="N40" s="77">
        <f t="shared" si="5"/>
        <v>0</v>
      </c>
      <c r="O40" s="77">
        <f t="shared" si="5"/>
        <v>0</v>
      </c>
      <c r="P40" s="77">
        <f t="shared" si="5"/>
        <v>0</v>
      </c>
      <c r="Q40" s="77">
        <f t="shared" si="5"/>
        <v>0</v>
      </c>
      <c r="R40" s="77">
        <f t="shared" si="5"/>
        <v>0</v>
      </c>
      <c r="S40" s="77">
        <f t="shared" si="5"/>
        <v>0</v>
      </c>
      <c r="T40" s="77">
        <f t="shared" si="5"/>
        <v>0</v>
      </c>
      <c r="U40" s="77">
        <f t="shared" si="5"/>
        <v>0</v>
      </c>
      <c r="V40" s="77">
        <f t="shared" si="5"/>
        <v>0</v>
      </c>
      <c r="W40" s="77">
        <f t="shared" si="5"/>
        <v>0</v>
      </c>
      <c r="X40" s="77">
        <f t="shared" si="5"/>
        <v>0</v>
      </c>
      <c r="Y40" s="77">
        <f t="shared" si="5"/>
        <v>0</v>
      </c>
      <c r="Z40" s="77">
        <f t="shared" si="5"/>
        <v>0</v>
      </c>
      <c r="AA40" s="77">
        <f t="shared" si="5"/>
        <v>0</v>
      </c>
      <c r="AB40" s="77">
        <f t="shared" si="5"/>
        <v>0</v>
      </c>
      <c r="AC40" s="77">
        <f t="shared" si="5"/>
        <v>0</v>
      </c>
      <c r="AD40" s="77">
        <f t="shared" si="5"/>
        <v>0</v>
      </c>
      <c r="AE40" s="77">
        <f t="shared" si="5"/>
        <v>0</v>
      </c>
      <c r="AF40" s="77">
        <f t="shared" si="5"/>
        <v>0</v>
      </c>
      <c r="AG40" s="77">
        <f t="shared" si="5"/>
        <v>0</v>
      </c>
      <c r="AH40" s="77">
        <f t="shared" si="5"/>
        <v>0</v>
      </c>
    </row>
    <row r="41" spans="1:34" x14ac:dyDescent="0.55000000000000004">
      <c r="A41" s="91"/>
      <c r="B41" s="28"/>
      <c r="C41" s="28"/>
      <c r="D41" s="211"/>
      <c r="E41" s="211"/>
      <c r="F41" s="212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</row>
    <row r="42" spans="1:34" x14ac:dyDescent="0.55000000000000004">
      <c r="A42" s="91"/>
      <c r="B42" s="28"/>
      <c r="C42" s="28"/>
    </row>
    <row r="43" spans="1:34" x14ac:dyDescent="0.55000000000000004">
      <c r="A43" s="91"/>
      <c r="B43" s="28"/>
      <c r="C43" s="28"/>
    </row>
    <row r="44" spans="1:34" x14ac:dyDescent="0.55000000000000004">
      <c r="A44" s="91"/>
      <c r="B44" s="28"/>
      <c r="C44" s="28"/>
    </row>
    <row r="45" spans="1:34" x14ac:dyDescent="0.55000000000000004">
      <c r="A45" s="91"/>
      <c r="B45" s="28"/>
      <c r="C45" s="28"/>
    </row>
    <row r="46" spans="1:34" x14ac:dyDescent="0.55000000000000004">
      <c r="A46" s="91"/>
      <c r="B46" s="28"/>
      <c r="C46" s="28"/>
    </row>
    <row r="47" spans="1:34" x14ac:dyDescent="0.55000000000000004">
      <c r="A47" s="93"/>
    </row>
    <row r="48" spans="1:34" x14ac:dyDescent="0.55000000000000004">
      <c r="A48" s="93"/>
    </row>
    <row r="49" spans="1:29" x14ac:dyDescent="0.55000000000000004">
      <c r="A49" s="93"/>
      <c r="B49" s="93"/>
    </row>
    <row r="50" spans="1:29" x14ac:dyDescent="0.55000000000000004">
      <c r="A50" s="93"/>
      <c r="B50" s="93"/>
    </row>
    <row r="51" spans="1:29" x14ac:dyDescent="0.55000000000000004">
      <c r="A51" s="93"/>
      <c r="B51" s="93"/>
    </row>
    <row r="52" spans="1:29" x14ac:dyDescent="0.55000000000000004">
      <c r="A52" s="93"/>
      <c r="B52" s="93"/>
      <c r="C52" s="93"/>
      <c r="K52" s="93"/>
      <c r="L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x14ac:dyDescent="0.55000000000000004">
      <c r="A53" s="93"/>
      <c r="B53" s="93"/>
      <c r="C53" s="93"/>
      <c r="K53" s="93"/>
      <c r="L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x14ac:dyDescent="0.55000000000000004">
      <c r="A54" s="93"/>
      <c r="B54" s="93"/>
      <c r="C54" s="93"/>
      <c r="K54" s="93"/>
      <c r="L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x14ac:dyDescent="0.55000000000000004">
      <c r="A55" s="93"/>
      <c r="B55" s="93"/>
      <c r="C55" s="93"/>
      <c r="K55" s="93"/>
      <c r="L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x14ac:dyDescent="0.55000000000000004">
      <c r="A56" s="93"/>
      <c r="B56" s="93"/>
      <c r="C56" s="93"/>
      <c r="K56" s="93"/>
      <c r="L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x14ac:dyDescent="0.55000000000000004">
      <c r="A57" s="93"/>
      <c r="B57" s="93"/>
      <c r="C57" s="93"/>
      <c r="K57" s="93"/>
      <c r="L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x14ac:dyDescent="0.55000000000000004">
      <c r="A58" s="93"/>
      <c r="B58" s="93"/>
      <c r="C58" s="93"/>
      <c r="K58" s="93"/>
      <c r="L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x14ac:dyDescent="0.55000000000000004">
      <c r="A59" s="93"/>
      <c r="B59" s="93"/>
      <c r="C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x14ac:dyDescent="0.55000000000000004">
      <c r="A60" s="93"/>
      <c r="B60" s="93"/>
      <c r="C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x14ac:dyDescent="0.55000000000000004">
      <c r="A61" s="93"/>
      <c r="B61" s="93"/>
      <c r="C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x14ac:dyDescent="0.55000000000000004">
      <c r="A62" s="93"/>
      <c r="B62" s="93"/>
      <c r="C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x14ac:dyDescent="0.55000000000000004">
      <c r="A63" s="93"/>
      <c r="B63" s="93"/>
      <c r="C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x14ac:dyDescent="0.55000000000000004">
      <c r="A64" s="93"/>
      <c r="B64" s="93"/>
      <c r="C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x14ac:dyDescent="0.55000000000000004">
      <c r="A65" s="93"/>
      <c r="B65" s="93"/>
      <c r="C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x14ac:dyDescent="0.55000000000000004">
      <c r="A66" s="93"/>
      <c r="B66" s="93"/>
      <c r="C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x14ac:dyDescent="0.55000000000000004">
      <c r="A67" s="93"/>
      <c r="B67" s="93"/>
      <c r="C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x14ac:dyDescent="0.55000000000000004">
      <c r="A68" s="93"/>
    </row>
    <row r="69" spans="1:29" x14ac:dyDescent="0.55000000000000004">
      <c r="A69" s="93"/>
    </row>
    <row r="70" spans="1:29" x14ac:dyDescent="0.55000000000000004">
      <c r="A70" s="93"/>
    </row>
    <row r="71" spans="1:29" x14ac:dyDescent="0.55000000000000004">
      <c r="A71" s="93"/>
    </row>
    <row r="72" spans="1:29" x14ac:dyDescent="0.55000000000000004">
      <c r="A72" s="93"/>
    </row>
    <row r="73" spans="1:29" x14ac:dyDescent="0.55000000000000004">
      <c r="A73" s="93"/>
    </row>
    <row r="74" spans="1:29" x14ac:dyDescent="0.55000000000000004">
      <c r="A74" s="93"/>
    </row>
    <row r="75" spans="1:29" x14ac:dyDescent="0.55000000000000004">
      <c r="A75" s="93"/>
    </row>
    <row r="76" spans="1:29" x14ac:dyDescent="0.55000000000000004">
      <c r="A76" s="93"/>
    </row>
    <row r="77" spans="1:29" x14ac:dyDescent="0.55000000000000004">
      <c r="A77" s="93"/>
    </row>
    <row r="78" spans="1:29" x14ac:dyDescent="0.55000000000000004">
      <c r="A78" s="93"/>
    </row>
    <row r="79" spans="1:29" x14ac:dyDescent="0.55000000000000004">
      <c r="A79" s="93"/>
    </row>
    <row r="80" spans="1:29" x14ac:dyDescent="0.55000000000000004">
      <c r="A80" s="93"/>
    </row>
    <row r="81" spans="1:1" x14ac:dyDescent="0.55000000000000004">
      <c r="A81" s="93"/>
    </row>
    <row r="82" spans="1:1" x14ac:dyDescent="0.55000000000000004">
      <c r="A82" s="93"/>
    </row>
    <row r="83" spans="1:1" x14ac:dyDescent="0.55000000000000004">
      <c r="A83" s="93"/>
    </row>
    <row r="84" spans="1:1" x14ac:dyDescent="0.55000000000000004">
      <c r="A84" s="93"/>
    </row>
    <row r="85" spans="1:1" x14ac:dyDescent="0.55000000000000004">
      <c r="A85" s="93"/>
    </row>
    <row r="86" spans="1:1" x14ac:dyDescent="0.55000000000000004">
      <c r="A86" s="93"/>
    </row>
    <row r="87" spans="1:1" x14ac:dyDescent="0.55000000000000004">
      <c r="A87" s="93"/>
    </row>
    <row r="88" spans="1:1" x14ac:dyDescent="0.55000000000000004">
      <c r="A88" s="93"/>
    </row>
    <row r="89" spans="1:1" x14ac:dyDescent="0.55000000000000004">
      <c r="A89" s="93"/>
    </row>
    <row r="90" spans="1:1" x14ac:dyDescent="0.55000000000000004">
      <c r="A90" s="93"/>
    </row>
    <row r="91" spans="1:1" x14ac:dyDescent="0.55000000000000004">
      <c r="A91" s="93"/>
    </row>
    <row r="92" spans="1:1" x14ac:dyDescent="0.55000000000000004">
      <c r="A92" s="93"/>
    </row>
    <row r="93" spans="1:1" x14ac:dyDescent="0.55000000000000004">
      <c r="A93" s="93"/>
    </row>
    <row r="94" spans="1:1" x14ac:dyDescent="0.55000000000000004">
      <c r="A94" s="93"/>
    </row>
    <row r="95" spans="1:1" x14ac:dyDescent="0.55000000000000004">
      <c r="A95" s="93"/>
    </row>
    <row r="96" spans="1:1" x14ac:dyDescent="0.55000000000000004">
      <c r="A96" s="93"/>
    </row>
    <row r="97" spans="1:1" x14ac:dyDescent="0.55000000000000004">
      <c r="A97" s="93"/>
    </row>
    <row r="98" spans="1:1" x14ac:dyDescent="0.55000000000000004">
      <c r="A98" s="93"/>
    </row>
    <row r="99" spans="1:1" x14ac:dyDescent="0.55000000000000004">
      <c r="A99" s="93"/>
    </row>
    <row r="100" spans="1:1" x14ac:dyDescent="0.55000000000000004">
      <c r="A100" s="93"/>
    </row>
    <row r="101" spans="1:1" x14ac:dyDescent="0.55000000000000004">
      <c r="A101" s="93"/>
    </row>
    <row r="102" spans="1:1" x14ac:dyDescent="0.55000000000000004">
      <c r="A102" s="93"/>
    </row>
    <row r="103" spans="1:1" x14ac:dyDescent="0.55000000000000004">
      <c r="A103" s="93"/>
    </row>
    <row r="104" spans="1:1" x14ac:dyDescent="0.55000000000000004">
      <c r="A104" s="93"/>
    </row>
    <row r="105" spans="1:1" x14ac:dyDescent="0.55000000000000004">
      <c r="A105" s="93"/>
    </row>
    <row r="106" spans="1:1" x14ac:dyDescent="0.55000000000000004">
      <c r="A106" s="93"/>
    </row>
    <row r="107" spans="1:1" x14ac:dyDescent="0.55000000000000004">
      <c r="A107" s="93"/>
    </row>
    <row r="108" spans="1:1" x14ac:dyDescent="0.55000000000000004">
      <c r="A108" s="93"/>
    </row>
    <row r="109" spans="1:1" x14ac:dyDescent="0.55000000000000004">
      <c r="A109" s="93"/>
    </row>
    <row r="110" spans="1:1" x14ac:dyDescent="0.55000000000000004">
      <c r="A110" s="93"/>
    </row>
    <row r="111" spans="1:1" x14ac:dyDescent="0.55000000000000004">
      <c r="A111" s="93"/>
    </row>
    <row r="112" spans="1:1" x14ac:dyDescent="0.55000000000000004">
      <c r="A112" s="93"/>
    </row>
    <row r="113" spans="1:1" x14ac:dyDescent="0.55000000000000004">
      <c r="A113" s="93"/>
    </row>
    <row r="114" spans="1:1" x14ac:dyDescent="0.55000000000000004">
      <c r="A114" s="93"/>
    </row>
    <row r="115" spans="1:1" x14ac:dyDescent="0.55000000000000004">
      <c r="A115" s="93"/>
    </row>
    <row r="116" spans="1:1" x14ac:dyDescent="0.55000000000000004">
      <c r="A116" s="93"/>
    </row>
    <row r="117" spans="1:1" x14ac:dyDescent="0.55000000000000004">
      <c r="A117" s="93"/>
    </row>
    <row r="118" spans="1:1" x14ac:dyDescent="0.55000000000000004">
      <c r="A118" s="93"/>
    </row>
    <row r="119" spans="1:1" x14ac:dyDescent="0.55000000000000004">
      <c r="A119" s="93"/>
    </row>
    <row r="120" spans="1:1" x14ac:dyDescent="0.55000000000000004">
      <c r="A120" s="93"/>
    </row>
    <row r="121" spans="1:1" x14ac:dyDescent="0.55000000000000004">
      <c r="A121" s="93"/>
    </row>
    <row r="122" spans="1:1" x14ac:dyDescent="0.55000000000000004">
      <c r="A122" s="93"/>
    </row>
    <row r="123" spans="1:1" x14ac:dyDescent="0.55000000000000004">
      <c r="A123" s="93"/>
    </row>
    <row r="124" spans="1:1" x14ac:dyDescent="0.55000000000000004">
      <c r="A124" s="93"/>
    </row>
    <row r="125" spans="1:1" x14ac:dyDescent="0.55000000000000004">
      <c r="A125" s="93"/>
    </row>
    <row r="126" spans="1:1" x14ac:dyDescent="0.55000000000000004">
      <c r="A126" s="93"/>
    </row>
    <row r="127" spans="1:1" x14ac:dyDescent="0.55000000000000004">
      <c r="A127" s="93"/>
    </row>
    <row r="128" spans="1:1" x14ac:dyDescent="0.55000000000000004">
      <c r="A128" s="93"/>
    </row>
    <row r="129" spans="1:1" x14ac:dyDescent="0.55000000000000004">
      <c r="A129" s="93"/>
    </row>
    <row r="130" spans="1:1" x14ac:dyDescent="0.55000000000000004">
      <c r="A130" s="93"/>
    </row>
    <row r="131" spans="1:1" x14ac:dyDescent="0.55000000000000004">
      <c r="A131" s="93"/>
    </row>
    <row r="132" spans="1:1" x14ac:dyDescent="0.55000000000000004">
      <c r="A132" s="93"/>
    </row>
    <row r="133" spans="1:1" x14ac:dyDescent="0.55000000000000004">
      <c r="A133" s="93"/>
    </row>
    <row r="134" spans="1:1" x14ac:dyDescent="0.55000000000000004">
      <c r="A134" s="93"/>
    </row>
    <row r="135" spans="1:1" x14ac:dyDescent="0.55000000000000004">
      <c r="A135" s="93"/>
    </row>
    <row r="136" spans="1:1" x14ac:dyDescent="0.55000000000000004">
      <c r="A136" s="93"/>
    </row>
    <row r="137" spans="1:1" x14ac:dyDescent="0.55000000000000004">
      <c r="A137" s="93"/>
    </row>
    <row r="138" spans="1:1" x14ac:dyDescent="0.55000000000000004">
      <c r="A138" s="93"/>
    </row>
    <row r="139" spans="1:1" x14ac:dyDescent="0.55000000000000004">
      <c r="A139" s="93"/>
    </row>
    <row r="140" spans="1:1" x14ac:dyDescent="0.55000000000000004">
      <c r="A140" s="93"/>
    </row>
    <row r="141" spans="1:1" x14ac:dyDescent="0.55000000000000004">
      <c r="A141" s="93"/>
    </row>
    <row r="142" spans="1:1" x14ac:dyDescent="0.55000000000000004">
      <c r="A142" s="93"/>
    </row>
    <row r="143" spans="1:1" x14ac:dyDescent="0.55000000000000004">
      <c r="A143" s="93"/>
    </row>
    <row r="144" spans="1:1" x14ac:dyDescent="0.55000000000000004">
      <c r="A144" s="93"/>
    </row>
    <row r="145" spans="1:1" x14ac:dyDescent="0.55000000000000004">
      <c r="A145" s="93"/>
    </row>
    <row r="146" spans="1:1" x14ac:dyDescent="0.55000000000000004">
      <c r="A146" s="93"/>
    </row>
    <row r="147" spans="1:1" x14ac:dyDescent="0.55000000000000004">
      <c r="A147" s="93"/>
    </row>
    <row r="148" spans="1:1" x14ac:dyDescent="0.55000000000000004">
      <c r="A148" s="93"/>
    </row>
    <row r="149" spans="1:1" x14ac:dyDescent="0.55000000000000004">
      <c r="A149" s="93"/>
    </row>
    <row r="150" spans="1:1" x14ac:dyDescent="0.55000000000000004">
      <c r="A150" s="93"/>
    </row>
    <row r="151" spans="1:1" x14ac:dyDescent="0.55000000000000004">
      <c r="A151" s="93"/>
    </row>
    <row r="152" spans="1:1" x14ac:dyDescent="0.55000000000000004">
      <c r="A152" s="93"/>
    </row>
    <row r="153" spans="1:1" x14ac:dyDescent="0.55000000000000004">
      <c r="A153" s="93"/>
    </row>
    <row r="154" spans="1:1" x14ac:dyDescent="0.55000000000000004">
      <c r="A154" s="93"/>
    </row>
    <row r="155" spans="1:1" x14ac:dyDescent="0.55000000000000004">
      <c r="A155" s="93"/>
    </row>
    <row r="156" spans="1:1" x14ac:dyDescent="0.55000000000000004">
      <c r="A156" s="93"/>
    </row>
    <row r="157" spans="1:1" x14ac:dyDescent="0.55000000000000004">
      <c r="A157" s="93"/>
    </row>
    <row r="158" spans="1:1" x14ac:dyDescent="0.55000000000000004">
      <c r="A158" s="93"/>
    </row>
    <row r="159" spans="1:1" x14ac:dyDescent="0.55000000000000004">
      <c r="A159" s="93"/>
    </row>
    <row r="160" spans="1:1" x14ac:dyDescent="0.55000000000000004">
      <c r="A160" s="93"/>
    </row>
    <row r="161" spans="1:1" x14ac:dyDescent="0.55000000000000004">
      <c r="A161" s="93"/>
    </row>
    <row r="162" spans="1:1" x14ac:dyDescent="0.55000000000000004">
      <c r="A162" s="93"/>
    </row>
    <row r="163" spans="1:1" x14ac:dyDescent="0.55000000000000004">
      <c r="A163" s="93"/>
    </row>
    <row r="164" spans="1:1" x14ac:dyDescent="0.55000000000000004">
      <c r="A164" s="93"/>
    </row>
    <row r="165" spans="1:1" x14ac:dyDescent="0.55000000000000004">
      <c r="A165" s="93"/>
    </row>
    <row r="166" spans="1:1" x14ac:dyDescent="0.55000000000000004">
      <c r="A166" s="93"/>
    </row>
    <row r="167" spans="1:1" x14ac:dyDescent="0.55000000000000004">
      <c r="A167" s="93"/>
    </row>
    <row r="168" spans="1:1" x14ac:dyDescent="0.55000000000000004">
      <c r="A168" s="93"/>
    </row>
    <row r="169" spans="1:1" x14ac:dyDescent="0.55000000000000004">
      <c r="A169" s="93"/>
    </row>
    <row r="170" spans="1:1" x14ac:dyDescent="0.55000000000000004">
      <c r="A170" s="93"/>
    </row>
    <row r="171" spans="1:1" x14ac:dyDescent="0.55000000000000004">
      <c r="A171" s="93"/>
    </row>
    <row r="172" spans="1:1" x14ac:dyDescent="0.55000000000000004">
      <c r="A172" s="93"/>
    </row>
    <row r="173" spans="1:1" x14ac:dyDescent="0.55000000000000004">
      <c r="A173" s="93"/>
    </row>
    <row r="174" spans="1:1" x14ac:dyDescent="0.55000000000000004">
      <c r="A174" s="93"/>
    </row>
    <row r="175" spans="1:1" x14ac:dyDescent="0.55000000000000004">
      <c r="A175" s="93"/>
    </row>
    <row r="176" spans="1:1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</sheetData>
  <sheetProtection algorithmName="SHA-256" hashValue="IIxhm1csdYA66CDIHSPqdycvR+BiEeNp6Gjtd0War2s=" saltValue="aJAaYiPC0FzqmvvsM/fm0g==" spinCount="100000" sheet="1" objects="1" scenarios="1"/>
  <dataConsolidate/>
  <mergeCells count="23">
    <mergeCell ref="D22:D24"/>
    <mergeCell ref="D28:D30"/>
    <mergeCell ref="E19:E21"/>
    <mergeCell ref="E22:E24"/>
    <mergeCell ref="E28:E30"/>
    <mergeCell ref="E13:E15"/>
    <mergeCell ref="E16:E18"/>
    <mergeCell ref="D13:D15"/>
    <mergeCell ref="D16:D18"/>
    <mergeCell ref="D19:D21"/>
    <mergeCell ref="E31:E33"/>
    <mergeCell ref="E34:E36"/>
    <mergeCell ref="E37:E39"/>
    <mergeCell ref="D31:D33"/>
    <mergeCell ref="D34:D36"/>
    <mergeCell ref="D37:D39"/>
    <mergeCell ref="AE8:AH8"/>
    <mergeCell ref="G8:J8"/>
    <mergeCell ref="K8:N8"/>
    <mergeCell ref="O8:R8"/>
    <mergeCell ref="S8:V8"/>
    <mergeCell ref="W8:Z8"/>
    <mergeCell ref="AA8:AD8"/>
  </mergeCells>
  <conditionalFormatting sqref="G13">
    <cfRule type="expression" dxfId="1331" priority="39" stopIfTrue="1">
      <formula>LEN(TRIM($G$13))=0</formula>
    </cfRule>
  </conditionalFormatting>
  <conditionalFormatting sqref="H13">
    <cfRule type="expression" dxfId="1330" priority="40" stopIfTrue="1">
      <formula>LEN(TRIM($H$13))=0</formula>
    </cfRule>
  </conditionalFormatting>
  <conditionalFormatting sqref="I13">
    <cfRule type="expression" dxfId="1329" priority="41" stopIfTrue="1">
      <formula>LEN(TRIM($I$13))=0</formula>
    </cfRule>
  </conditionalFormatting>
  <conditionalFormatting sqref="J13">
    <cfRule type="expression" dxfId="1328" priority="42" stopIfTrue="1">
      <formula>LEN(TRIM($J$13))=0</formula>
    </cfRule>
  </conditionalFormatting>
  <conditionalFormatting sqref="K13">
    <cfRule type="expression" dxfId="1327" priority="43" stopIfTrue="1">
      <formula>LEN(TRIM($K$13))=0</formula>
    </cfRule>
  </conditionalFormatting>
  <conditionalFormatting sqref="L13">
    <cfRule type="expression" dxfId="1326" priority="44" stopIfTrue="1">
      <formula>LEN(TRIM($L$13))=0</formula>
    </cfRule>
  </conditionalFormatting>
  <conditionalFormatting sqref="M13">
    <cfRule type="expression" dxfId="1325" priority="45" stopIfTrue="1">
      <formula>LEN(TRIM($M$13))=0</formula>
    </cfRule>
  </conditionalFormatting>
  <conditionalFormatting sqref="N13">
    <cfRule type="expression" dxfId="1324" priority="46" stopIfTrue="1">
      <formula>LEN(TRIM($N$13))=0</formula>
    </cfRule>
  </conditionalFormatting>
  <conditionalFormatting sqref="O13">
    <cfRule type="expression" dxfId="1323" priority="47" stopIfTrue="1">
      <formula>LEN(TRIM($O$13))=0</formula>
    </cfRule>
  </conditionalFormatting>
  <conditionalFormatting sqref="P13">
    <cfRule type="expression" dxfId="1322" priority="48" stopIfTrue="1">
      <formula>LEN(TRIM($P$13))=0</formula>
    </cfRule>
  </conditionalFormatting>
  <conditionalFormatting sqref="Q13">
    <cfRule type="expression" dxfId="1321" priority="49" stopIfTrue="1">
      <formula>LEN(TRIM($Q$13))=0</formula>
    </cfRule>
  </conditionalFormatting>
  <conditionalFormatting sqref="R13">
    <cfRule type="expression" dxfId="1320" priority="50" stopIfTrue="1">
      <formula>LEN(TRIM($R$13))=0</formula>
    </cfRule>
  </conditionalFormatting>
  <conditionalFormatting sqref="S13">
    <cfRule type="expression" dxfId="1319" priority="51" stopIfTrue="1">
      <formula>LEN(TRIM($S$13))=0</formula>
    </cfRule>
  </conditionalFormatting>
  <conditionalFormatting sqref="T13">
    <cfRule type="expression" dxfId="1318" priority="52" stopIfTrue="1">
      <formula>LEN(TRIM($T$13))=0</formula>
    </cfRule>
  </conditionalFormatting>
  <conditionalFormatting sqref="U13">
    <cfRule type="expression" dxfId="1317" priority="53" stopIfTrue="1">
      <formula>LEN(TRIM($U$13))=0</formula>
    </cfRule>
  </conditionalFormatting>
  <conditionalFormatting sqref="V13">
    <cfRule type="expression" dxfId="1316" priority="54" stopIfTrue="1">
      <formula>LEN(TRIM($V$13))=0</formula>
    </cfRule>
  </conditionalFormatting>
  <conditionalFormatting sqref="W13">
    <cfRule type="expression" dxfId="1315" priority="55" stopIfTrue="1">
      <formula>LEN(TRIM($W$13))=0</formula>
    </cfRule>
  </conditionalFormatting>
  <conditionalFormatting sqref="X13">
    <cfRule type="expression" dxfId="1314" priority="56" stopIfTrue="1">
      <formula>LEN(TRIM($X$13))=0</formula>
    </cfRule>
  </conditionalFormatting>
  <conditionalFormatting sqref="Y13">
    <cfRule type="expression" dxfId="1313" priority="57" stopIfTrue="1">
      <formula>LEN(TRIM($Y$13))=0</formula>
    </cfRule>
  </conditionalFormatting>
  <conditionalFormatting sqref="Z13">
    <cfRule type="expression" dxfId="1312" priority="58" stopIfTrue="1">
      <formula>LEN(TRIM($Z$13))=0</formula>
    </cfRule>
  </conditionalFormatting>
  <conditionalFormatting sqref="AA13">
    <cfRule type="expression" dxfId="1311" priority="59" stopIfTrue="1">
      <formula>LEN(TRIM($AA$13))=0</formula>
    </cfRule>
  </conditionalFormatting>
  <conditionalFormatting sqref="AB13">
    <cfRule type="expression" dxfId="1310" priority="60" stopIfTrue="1">
      <formula>LEN(TRIM($AB$13))=0</formula>
    </cfRule>
  </conditionalFormatting>
  <conditionalFormatting sqref="AC13">
    <cfRule type="expression" dxfId="1309" priority="61" stopIfTrue="1">
      <formula>LEN(TRIM($AC$13))=0</formula>
    </cfRule>
  </conditionalFormatting>
  <conditionalFormatting sqref="AD13">
    <cfRule type="expression" dxfId="1308" priority="62" stopIfTrue="1">
      <formula>LEN(TRIM($AD$13))=0</formula>
    </cfRule>
  </conditionalFormatting>
  <conditionalFormatting sqref="AE13">
    <cfRule type="expression" dxfId="1307" priority="63" stopIfTrue="1">
      <formula>LEN(TRIM($AE$13))=0</formula>
    </cfRule>
  </conditionalFormatting>
  <conditionalFormatting sqref="AF13">
    <cfRule type="expression" dxfId="1306" priority="64" stopIfTrue="1">
      <formula>LEN(TRIM($AF$13))=0</formula>
    </cfRule>
  </conditionalFormatting>
  <conditionalFormatting sqref="AG13">
    <cfRule type="expression" dxfId="1305" priority="65" stopIfTrue="1">
      <formula>LEN(TRIM($AG$13))=0</formula>
    </cfRule>
  </conditionalFormatting>
  <conditionalFormatting sqref="AH13">
    <cfRule type="expression" dxfId="1304" priority="66" stopIfTrue="1">
      <formula>LEN(TRIM($AH$13))=0</formula>
    </cfRule>
  </conditionalFormatting>
  <conditionalFormatting sqref="G14">
    <cfRule type="expression" dxfId="1303" priority="67" stopIfTrue="1">
      <formula>LEN(TRIM($G$14))=0</formula>
    </cfRule>
  </conditionalFormatting>
  <conditionalFormatting sqref="H14">
    <cfRule type="expression" dxfId="1302" priority="68" stopIfTrue="1">
      <formula>LEN(TRIM($H$14))=0</formula>
    </cfRule>
  </conditionalFormatting>
  <conditionalFormatting sqref="I14">
    <cfRule type="expression" dxfId="1301" priority="69" stopIfTrue="1">
      <formula>LEN(TRIM($I$14))=0</formula>
    </cfRule>
  </conditionalFormatting>
  <conditionalFormatting sqref="J14">
    <cfRule type="expression" dxfId="1300" priority="70" stopIfTrue="1">
      <formula>LEN(TRIM($J$14))=0</formula>
    </cfRule>
  </conditionalFormatting>
  <conditionalFormatting sqref="K14">
    <cfRule type="expression" dxfId="1299" priority="71" stopIfTrue="1">
      <formula>LEN(TRIM($K$14))=0</formula>
    </cfRule>
  </conditionalFormatting>
  <conditionalFormatting sqref="L14">
    <cfRule type="expression" dxfId="1298" priority="72" stopIfTrue="1">
      <formula>LEN(TRIM($L$14))=0</formula>
    </cfRule>
  </conditionalFormatting>
  <conditionalFormatting sqref="M14">
    <cfRule type="expression" dxfId="1297" priority="73" stopIfTrue="1">
      <formula>LEN(TRIM($M$14))=0</formula>
    </cfRule>
  </conditionalFormatting>
  <conditionalFormatting sqref="N14">
    <cfRule type="expression" dxfId="1296" priority="74" stopIfTrue="1">
      <formula>LEN(TRIM($N$14))=0</formula>
    </cfRule>
  </conditionalFormatting>
  <conditionalFormatting sqref="O14">
    <cfRule type="expression" dxfId="1295" priority="75" stopIfTrue="1">
      <formula>LEN(TRIM($O$14))=0</formula>
    </cfRule>
  </conditionalFormatting>
  <conditionalFormatting sqref="P14">
    <cfRule type="expression" dxfId="1294" priority="76" stopIfTrue="1">
      <formula>LEN(TRIM($P$14))=0</formula>
    </cfRule>
  </conditionalFormatting>
  <conditionalFormatting sqref="Q14">
    <cfRule type="expression" dxfId="1293" priority="77" stopIfTrue="1">
      <formula>LEN(TRIM($Q$14))=0</formula>
    </cfRule>
  </conditionalFormatting>
  <conditionalFormatting sqref="R14">
    <cfRule type="expression" dxfId="1292" priority="78" stopIfTrue="1">
      <formula>LEN(TRIM($R$14))=0</formula>
    </cfRule>
  </conditionalFormatting>
  <conditionalFormatting sqref="S14">
    <cfRule type="expression" dxfId="1291" priority="79" stopIfTrue="1">
      <formula>LEN(TRIM($S$14))=0</formula>
    </cfRule>
  </conditionalFormatting>
  <conditionalFormatting sqref="T14">
    <cfRule type="expression" dxfId="1290" priority="80" stopIfTrue="1">
      <formula>LEN(TRIM($T$14))=0</formula>
    </cfRule>
  </conditionalFormatting>
  <conditionalFormatting sqref="U14">
    <cfRule type="expression" dxfId="1289" priority="81" stopIfTrue="1">
      <formula>LEN(TRIM($U$14))=0</formula>
    </cfRule>
  </conditionalFormatting>
  <conditionalFormatting sqref="V14">
    <cfRule type="expression" dxfId="1288" priority="82" stopIfTrue="1">
      <formula>LEN(TRIM($V$14))=0</formula>
    </cfRule>
  </conditionalFormatting>
  <conditionalFormatting sqref="W14">
    <cfRule type="expression" dxfId="1287" priority="83" stopIfTrue="1">
      <formula>LEN(TRIM($W$14))=0</formula>
    </cfRule>
  </conditionalFormatting>
  <conditionalFormatting sqref="X14">
    <cfRule type="expression" dxfId="1286" priority="84" stopIfTrue="1">
      <formula>LEN(TRIM($X$14))=0</formula>
    </cfRule>
  </conditionalFormatting>
  <conditionalFormatting sqref="Y14">
    <cfRule type="expression" dxfId="1285" priority="85" stopIfTrue="1">
      <formula>LEN(TRIM($Y$14))=0</formula>
    </cfRule>
  </conditionalFormatting>
  <conditionalFormatting sqref="Z14">
    <cfRule type="expression" dxfId="1284" priority="86" stopIfTrue="1">
      <formula>LEN(TRIM($Z$14))=0</formula>
    </cfRule>
  </conditionalFormatting>
  <conditionalFormatting sqref="AA14">
    <cfRule type="expression" dxfId="1283" priority="87" stopIfTrue="1">
      <formula>LEN(TRIM($AA$14))=0</formula>
    </cfRule>
  </conditionalFormatting>
  <conditionalFormatting sqref="AB14">
    <cfRule type="expression" dxfId="1282" priority="88" stopIfTrue="1">
      <formula>LEN(TRIM($AB$14))=0</formula>
    </cfRule>
  </conditionalFormatting>
  <conditionalFormatting sqref="AC14">
    <cfRule type="expression" dxfId="1281" priority="89" stopIfTrue="1">
      <formula>LEN(TRIM($AC$14))=0</formula>
    </cfRule>
  </conditionalFormatting>
  <conditionalFormatting sqref="AD14">
    <cfRule type="expression" dxfId="1280" priority="90" stopIfTrue="1">
      <formula>LEN(TRIM($AD$14))=0</formula>
    </cfRule>
  </conditionalFormatting>
  <conditionalFormatting sqref="AE14">
    <cfRule type="expression" dxfId="1279" priority="91" stopIfTrue="1">
      <formula>LEN(TRIM($AE$14))=0</formula>
    </cfRule>
  </conditionalFormatting>
  <conditionalFormatting sqref="AF14">
    <cfRule type="expression" dxfId="1278" priority="92" stopIfTrue="1">
      <formula>LEN(TRIM($AF$14))=0</formula>
    </cfRule>
  </conditionalFormatting>
  <conditionalFormatting sqref="AG14">
    <cfRule type="expression" dxfId="1277" priority="93" stopIfTrue="1">
      <formula>LEN(TRIM($AG$14))=0</formula>
    </cfRule>
  </conditionalFormatting>
  <conditionalFormatting sqref="AH14">
    <cfRule type="expression" dxfId="1276" priority="94" stopIfTrue="1">
      <formula>LEN(TRIM($AH$14))=0</formula>
    </cfRule>
  </conditionalFormatting>
  <conditionalFormatting sqref="G15">
    <cfRule type="expression" dxfId="1275" priority="95" stopIfTrue="1">
      <formula>LEN(TRIM($G$15))=0</formula>
    </cfRule>
  </conditionalFormatting>
  <conditionalFormatting sqref="H15">
    <cfRule type="expression" dxfId="1274" priority="96" stopIfTrue="1">
      <formula>LEN(TRIM($H$15))=0</formula>
    </cfRule>
  </conditionalFormatting>
  <conditionalFormatting sqref="I15">
    <cfRule type="expression" dxfId="1273" priority="97" stopIfTrue="1">
      <formula>LEN(TRIM($I$15))=0</formula>
    </cfRule>
  </conditionalFormatting>
  <conditionalFormatting sqref="J15">
    <cfRule type="expression" dxfId="1272" priority="98" stopIfTrue="1">
      <formula>LEN(TRIM($J$15))=0</formula>
    </cfRule>
  </conditionalFormatting>
  <conditionalFormatting sqref="K15">
    <cfRule type="expression" dxfId="1271" priority="99" stopIfTrue="1">
      <formula>LEN(TRIM($K$15))=0</formula>
    </cfRule>
  </conditionalFormatting>
  <conditionalFormatting sqref="L15">
    <cfRule type="expression" dxfId="1270" priority="100" stopIfTrue="1">
      <formula>LEN(TRIM($L$15))=0</formula>
    </cfRule>
  </conditionalFormatting>
  <conditionalFormatting sqref="M15">
    <cfRule type="expression" dxfId="1269" priority="101" stopIfTrue="1">
      <formula>LEN(TRIM($M$15))=0</formula>
    </cfRule>
  </conditionalFormatting>
  <conditionalFormatting sqref="N15">
    <cfRule type="expression" dxfId="1268" priority="102" stopIfTrue="1">
      <formula>LEN(TRIM($N$15))=0</formula>
    </cfRule>
  </conditionalFormatting>
  <conditionalFormatting sqref="O15">
    <cfRule type="expression" dxfId="1267" priority="103" stopIfTrue="1">
      <formula>LEN(TRIM($O$15))=0</formula>
    </cfRule>
  </conditionalFormatting>
  <conditionalFormatting sqref="P15">
    <cfRule type="expression" dxfId="1266" priority="104" stopIfTrue="1">
      <formula>LEN(TRIM($P$15))=0</formula>
    </cfRule>
  </conditionalFormatting>
  <conditionalFormatting sqref="Q15">
    <cfRule type="expression" dxfId="1265" priority="105" stopIfTrue="1">
      <formula>LEN(TRIM($Q$15))=0</formula>
    </cfRule>
  </conditionalFormatting>
  <conditionalFormatting sqref="R15">
    <cfRule type="expression" dxfId="1264" priority="106" stopIfTrue="1">
      <formula>LEN(TRIM($R$15))=0</formula>
    </cfRule>
  </conditionalFormatting>
  <conditionalFormatting sqref="S15">
    <cfRule type="expression" dxfId="1263" priority="107" stopIfTrue="1">
      <formula>LEN(TRIM($S$15))=0</formula>
    </cfRule>
  </conditionalFormatting>
  <conditionalFormatting sqref="T15">
    <cfRule type="expression" dxfId="1262" priority="108" stopIfTrue="1">
      <formula>LEN(TRIM($T$15))=0</formula>
    </cfRule>
  </conditionalFormatting>
  <conditionalFormatting sqref="U15">
    <cfRule type="expression" dxfId="1261" priority="109" stopIfTrue="1">
      <formula>LEN(TRIM($U$15))=0</formula>
    </cfRule>
  </conditionalFormatting>
  <conditionalFormatting sqref="V15">
    <cfRule type="expression" dxfId="1260" priority="110" stopIfTrue="1">
      <formula>LEN(TRIM($V$15))=0</formula>
    </cfRule>
  </conditionalFormatting>
  <conditionalFormatting sqref="W15">
    <cfRule type="expression" dxfId="1259" priority="111" stopIfTrue="1">
      <formula>LEN(TRIM($W$15))=0</formula>
    </cfRule>
  </conditionalFormatting>
  <conditionalFormatting sqref="X15">
    <cfRule type="expression" dxfId="1258" priority="112" stopIfTrue="1">
      <formula>LEN(TRIM($X$15))=0</formula>
    </cfRule>
  </conditionalFormatting>
  <conditionalFormatting sqref="Y15">
    <cfRule type="expression" dxfId="1257" priority="113" stopIfTrue="1">
      <formula>LEN(TRIM($Y$15))=0</formula>
    </cfRule>
  </conditionalFormatting>
  <conditionalFormatting sqref="Z15">
    <cfRule type="expression" dxfId="1256" priority="114" stopIfTrue="1">
      <formula>LEN(TRIM($Z$15))=0</formula>
    </cfRule>
  </conditionalFormatting>
  <conditionalFormatting sqref="AA15">
    <cfRule type="expression" dxfId="1255" priority="115" stopIfTrue="1">
      <formula>LEN(TRIM($AA$15))=0</formula>
    </cfRule>
  </conditionalFormatting>
  <conditionalFormatting sqref="AB15">
    <cfRule type="expression" dxfId="1254" priority="116" stopIfTrue="1">
      <formula>LEN(TRIM($AB$15))=0</formula>
    </cfRule>
  </conditionalFormatting>
  <conditionalFormatting sqref="AC15">
    <cfRule type="expression" dxfId="1253" priority="117" stopIfTrue="1">
      <formula>LEN(TRIM($AC$15))=0</formula>
    </cfRule>
  </conditionalFormatting>
  <conditionalFormatting sqref="AD15">
    <cfRule type="expression" dxfId="1252" priority="118" stopIfTrue="1">
      <formula>LEN(TRIM($AD$15))=0</formula>
    </cfRule>
  </conditionalFormatting>
  <conditionalFormatting sqref="AE15">
    <cfRule type="expression" dxfId="1251" priority="119" stopIfTrue="1">
      <formula>LEN(TRIM($AE$15))=0</formula>
    </cfRule>
  </conditionalFormatting>
  <conditionalFormatting sqref="AF15">
    <cfRule type="expression" dxfId="1250" priority="120" stopIfTrue="1">
      <formula>LEN(TRIM($AF$15))=0</formula>
    </cfRule>
  </conditionalFormatting>
  <conditionalFormatting sqref="AG15">
    <cfRule type="expression" dxfId="1249" priority="121" stopIfTrue="1">
      <formula>LEN(TRIM($AG$15))=0</formula>
    </cfRule>
  </conditionalFormatting>
  <conditionalFormatting sqref="AH15">
    <cfRule type="expression" dxfId="1248" priority="122" stopIfTrue="1">
      <formula>LEN(TRIM($AH$15))=0</formula>
    </cfRule>
  </conditionalFormatting>
  <conditionalFormatting sqref="G16">
    <cfRule type="expression" dxfId="1247" priority="123" stopIfTrue="1">
      <formula>LEN(TRIM($G$16))=0</formula>
    </cfRule>
  </conditionalFormatting>
  <conditionalFormatting sqref="H16">
    <cfRule type="expression" dxfId="1246" priority="124" stopIfTrue="1">
      <formula>LEN(TRIM($H$16))=0</formula>
    </cfRule>
  </conditionalFormatting>
  <conditionalFormatting sqref="I16">
    <cfRule type="expression" dxfId="1245" priority="125" stopIfTrue="1">
      <formula>LEN(TRIM($I$16))=0</formula>
    </cfRule>
  </conditionalFormatting>
  <conditionalFormatting sqref="J16">
    <cfRule type="expression" dxfId="1244" priority="126" stopIfTrue="1">
      <formula>LEN(TRIM($J$16))=0</formula>
    </cfRule>
  </conditionalFormatting>
  <conditionalFormatting sqref="K16">
    <cfRule type="expression" dxfId="1243" priority="127" stopIfTrue="1">
      <formula>LEN(TRIM($K$16))=0</formula>
    </cfRule>
  </conditionalFormatting>
  <conditionalFormatting sqref="L16">
    <cfRule type="expression" dxfId="1242" priority="128" stopIfTrue="1">
      <formula>LEN(TRIM($L$16))=0</formula>
    </cfRule>
  </conditionalFormatting>
  <conditionalFormatting sqref="M16">
    <cfRule type="expression" dxfId="1241" priority="129" stopIfTrue="1">
      <formula>LEN(TRIM($M$16))=0</formula>
    </cfRule>
  </conditionalFormatting>
  <conditionalFormatting sqref="N16">
    <cfRule type="expression" dxfId="1240" priority="130" stopIfTrue="1">
      <formula>LEN(TRIM($N$16))=0</formula>
    </cfRule>
  </conditionalFormatting>
  <conditionalFormatting sqref="O16">
    <cfRule type="expression" dxfId="1239" priority="131" stopIfTrue="1">
      <formula>LEN(TRIM($O$16))=0</formula>
    </cfRule>
  </conditionalFormatting>
  <conditionalFormatting sqref="P16">
    <cfRule type="expression" dxfId="1238" priority="132" stopIfTrue="1">
      <formula>LEN(TRIM($P$16))=0</formula>
    </cfRule>
  </conditionalFormatting>
  <conditionalFormatting sqref="Q16">
    <cfRule type="expression" dxfId="1237" priority="133" stopIfTrue="1">
      <formula>LEN(TRIM($Q$16))=0</formula>
    </cfRule>
  </conditionalFormatting>
  <conditionalFormatting sqref="R16">
    <cfRule type="expression" dxfId="1236" priority="134" stopIfTrue="1">
      <formula>LEN(TRIM($R$16))=0</formula>
    </cfRule>
  </conditionalFormatting>
  <conditionalFormatting sqref="S16">
    <cfRule type="expression" dxfId="1235" priority="135" stopIfTrue="1">
      <formula>LEN(TRIM($S$16))=0</formula>
    </cfRule>
  </conditionalFormatting>
  <conditionalFormatting sqref="T16">
    <cfRule type="expression" dxfId="1234" priority="136" stopIfTrue="1">
      <formula>LEN(TRIM($T$16))=0</formula>
    </cfRule>
  </conditionalFormatting>
  <conditionalFormatting sqref="U16">
    <cfRule type="expression" dxfId="1233" priority="137" stopIfTrue="1">
      <formula>LEN(TRIM($U$16))=0</formula>
    </cfRule>
  </conditionalFormatting>
  <conditionalFormatting sqref="V16">
    <cfRule type="expression" dxfId="1232" priority="138" stopIfTrue="1">
      <formula>LEN(TRIM($V$16))=0</formula>
    </cfRule>
  </conditionalFormatting>
  <conditionalFormatting sqref="W16">
    <cfRule type="expression" dxfId="1231" priority="139" stopIfTrue="1">
      <formula>LEN(TRIM($W$16))=0</formula>
    </cfRule>
  </conditionalFormatting>
  <conditionalFormatting sqref="X16">
    <cfRule type="expression" dxfId="1230" priority="140" stopIfTrue="1">
      <formula>LEN(TRIM($X$16))=0</formula>
    </cfRule>
  </conditionalFormatting>
  <conditionalFormatting sqref="Y16">
    <cfRule type="expression" dxfId="1229" priority="141" stopIfTrue="1">
      <formula>LEN(TRIM($Y$16))=0</formula>
    </cfRule>
  </conditionalFormatting>
  <conditionalFormatting sqref="Z16">
    <cfRule type="expression" dxfId="1228" priority="142" stopIfTrue="1">
      <formula>LEN(TRIM($Z$16))=0</formula>
    </cfRule>
  </conditionalFormatting>
  <conditionalFormatting sqref="AA16">
    <cfRule type="expression" dxfId="1227" priority="143" stopIfTrue="1">
      <formula>LEN(TRIM($AA$16))=0</formula>
    </cfRule>
  </conditionalFormatting>
  <conditionalFormatting sqref="AB16">
    <cfRule type="expression" dxfId="1226" priority="144" stopIfTrue="1">
      <formula>LEN(TRIM($AB$16))=0</formula>
    </cfRule>
  </conditionalFormatting>
  <conditionalFormatting sqref="AC16">
    <cfRule type="expression" dxfId="1225" priority="145" stopIfTrue="1">
      <formula>LEN(TRIM($AC$16))=0</formula>
    </cfRule>
  </conditionalFormatting>
  <conditionalFormatting sqref="AD16">
    <cfRule type="expression" dxfId="1224" priority="146" stopIfTrue="1">
      <formula>LEN(TRIM($AD$16))=0</formula>
    </cfRule>
  </conditionalFormatting>
  <conditionalFormatting sqref="AE16">
    <cfRule type="expression" dxfId="1223" priority="147" stopIfTrue="1">
      <formula>LEN(TRIM($AE$16))=0</formula>
    </cfRule>
  </conditionalFormatting>
  <conditionalFormatting sqref="AF16">
    <cfRule type="expression" dxfId="1222" priority="148" stopIfTrue="1">
      <formula>LEN(TRIM($AF$16))=0</formula>
    </cfRule>
  </conditionalFormatting>
  <conditionalFormatting sqref="AG16">
    <cfRule type="expression" dxfId="1221" priority="149" stopIfTrue="1">
      <formula>LEN(TRIM($AG$16))=0</formula>
    </cfRule>
  </conditionalFormatting>
  <conditionalFormatting sqref="AH16">
    <cfRule type="expression" dxfId="1220" priority="150" stopIfTrue="1">
      <formula>LEN(TRIM($AH$16))=0</formula>
    </cfRule>
  </conditionalFormatting>
  <conditionalFormatting sqref="G17">
    <cfRule type="expression" dxfId="1219" priority="151" stopIfTrue="1">
      <formula>LEN(TRIM($G$17))=0</formula>
    </cfRule>
  </conditionalFormatting>
  <conditionalFormatting sqref="H17">
    <cfRule type="expression" dxfId="1218" priority="152" stopIfTrue="1">
      <formula>LEN(TRIM($H$17))=0</formula>
    </cfRule>
  </conditionalFormatting>
  <conditionalFormatting sqref="I17">
    <cfRule type="expression" dxfId="1217" priority="153" stopIfTrue="1">
      <formula>LEN(TRIM($I$17))=0</formula>
    </cfRule>
  </conditionalFormatting>
  <conditionalFormatting sqref="J17">
    <cfRule type="expression" dxfId="1216" priority="154" stopIfTrue="1">
      <formula>LEN(TRIM($J$17))=0</formula>
    </cfRule>
  </conditionalFormatting>
  <conditionalFormatting sqref="K17">
    <cfRule type="expression" dxfId="1215" priority="155" stopIfTrue="1">
      <formula>LEN(TRIM($K$17))=0</formula>
    </cfRule>
  </conditionalFormatting>
  <conditionalFormatting sqref="L17">
    <cfRule type="expression" dxfId="1214" priority="156" stopIfTrue="1">
      <formula>LEN(TRIM($L$17))=0</formula>
    </cfRule>
  </conditionalFormatting>
  <conditionalFormatting sqref="M17">
    <cfRule type="expression" dxfId="1213" priority="157" stopIfTrue="1">
      <formula>LEN(TRIM($M$17))=0</formula>
    </cfRule>
  </conditionalFormatting>
  <conditionalFormatting sqref="N17">
    <cfRule type="expression" dxfId="1212" priority="158" stopIfTrue="1">
      <formula>LEN(TRIM($N$17))=0</formula>
    </cfRule>
  </conditionalFormatting>
  <conditionalFormatting sqref="O17">
    <cfRule type="expression" dxfId="1211" priority="159" stopIfTrue="1">
      <formula>LEN(TRIM($O$17))=0</formula>
    </cfRule>
  </conditionalFormatting>
  <conditionalFormatting sqref="P17">
    <cfRule type="expression" dxfId="1210" priority="160" stopIfTrue="1">
      <formula>LEN(TRIM($P$17))=0</formula>
    </cfRule>
  </conditionalFormatting>
  <conditionalFormatting sqref="Q17">
    <cfRule type="expression" dxfId="1209" priority="161" stopIfTrue="1">
      <formula>LEN(TRIM($Q$17))=0</formula>
    </cfRule>
  </conditionalFormatting>
  <conditionalFormatting sqref="R17">
    <cfRule type="expression" dxfId="1208" priority="162" stopIfTrue="1">
      <formula>LEN(TRIM($R$17))=0</formula>
    </cfRule>
  </conditionalFormatting>
  <conditionalFormatting sqref="S17">
    <cfRule type="expression" dxfId="1207" priority="163" stopIfTrue="1">
      <formula>LEN(TRIM($S$17))=0</formula>
    </cfRule>
  </conditionalFormatting>
  <conditionalFormatting sqref="T17">
    <cfRule type="expression" dxfId="1206" priority="164" stopIfTrue="1">
      <formula>LEN(TRIM($T$17))=0</formula>
    </cfRule>
  </conditionalFormatting>
  <conditionalFormatting sqref="U17">
    <cfRule type="expression" dxfId="1205" priority="165" stopIfTrue="1">
      <formula>LEN(TRIM($U$17))=0</formula>
    </cfRule>
  </conditionalFormatting>
  <conditionalFormatting sqref="V17">
    <cfRule type="expression" dxfId="1204" priority="166" stopIfTrue="1">
      <formula>LEN(TRIM($V$17))=0</formula>
    </cfRule>
  </conditionalFormatting>
  <conditionalFormatting sqref="W17">
    <cfRule type="expression" dxfId="1203" priority="167" stopIfTrue="1">
      <formula>LEN(TRIM($W$17))=0</formula>
    </cfRule>
  </conditionalFormatting>
  <conditionalFormatting sqref="X17">
    <cfRule type="expression" dxfId="1202" priority="168" stopIfTrue="1">
      <formula>LEN(TRIM($X$17))=0</formula>
    </cfRule>
  </conditionalFormatting>
  <conditionalFormatting sqref="Y17">
    <cfRule type="expression" dxfId="1201" priority="169" stopIfTrue="1">
      <formula>LEN(TRIM($Y$17))=0</formula>
    </cfRule>
  </conditionalFormatting>
  <conditionalFormatting sqref="Z17">
    <cfRule type="expression" dxfId="1200" priority="170" stopIfTrue="1">
      <formula>LEN(TRIM($Z$17))=0</formula>
    </cfRule>
  </conditionalFormatting>
  <conditionalFormatting sqref="AA17">
    <cfRule type="expression" dxfId="1199" priority="171" stopIfTrue="1">
      <formula>LEN(TRIM($AA$17))=0</formula>
    </cfRule>
  </conditionalFormatting>
  <conditionalFormatting sqref="AB17">
    <cfRule type="expression" dxfId="1198" priority="172" stopIfTrue="1">
      <formula>LEN(TRIM($AB$17))=0</formula>
    </cfRule>
  </conditionalFormatting>
  <conditionalFormatting sqref="AC17">
    <cfRule type="expression" dxfId="1197" priority="173" stopIfTrue="1">
      <formula>LEN(TRIM($AC$17))=0</formula>
    </cfRule>
  </conditionalFormatting>
  <conditionalFormatting sqref="AD17">
    <cfRule type="expression" dxfId="1196" priority="174" stopIfTrue="1">
      <formula>LEN(TRIM($AD$17))=0</formula>
    </cfRule>
  </conditionalFormatting>
  <conditionalFormatting sqref="AE17">
    <cfRule type="expression" dxfId="1195" priority="175" stopIfTrue="1">
      <formula>LEN(TRIM($AE$17))=0</formula>
    </cfRule>
  </conditionalFormatting>
  <conditionalFormatting sqref="AF17">
    <cfRule type="expression" dxfId="1194" priority="176" stopIfTrue="1">
      <formula>LEN(TRIM($AF$17))=0</formula>
    </cfRule>
  </conditionalFormatting>
  <conditionalFormatting sqref="AG17">
    <cfRule type="expression" dxfId="1193" priority="177" stopIfTrue="1">
      <formula>LEN(TRIM($AG$17))=0</formula>
    </cfRule>
  </conditionalFormatting>
  <conditionalFormatting sqref="AH17">
    <cfRule type="expression" dxfId="1192" priority="178" stopIfTrue="1">
      <formula>LEN(TRIM($AH$17))=0</formula>
    </cfRule>
  </conditionalFormatting>
  <conditionalFormatting sqref="G18">
    <cfRule type="expression" dxfId="1191" priority="179" stopIfTrue="1">
      <formula>LEN(TRIM($G$18))=0</formula>
    </cfRule>
  </conditionalFormatting>
  <conditionalFormatting sqref="H18">
    <cfRule type="expression" dxfId="1190" priority="180" stopIfTrue="1">
      <formula>LEN(TRIM($H$18))=0</formula>
    </cfRule>
  </conditionalFormatting>
  <conditionalFormatting sqref="I18">
    <cfRule type="expression" dxfId="1189" priority="181" stopIfTrue="1">
      <formula>LEN(TRIM($I$18))=0</formula>
    </cfRule>
  </conditionalFormatting>
  <conditionalFormatting sqref="J18">
    <cfRule type="expression" dxfId="1188" priority="182" stopIfTrue="1">
      <formula>LEN(TRIM($J$18))=0</formula>
    </cfRule>
  </conditionalFormatting>
  <conditionalFormatting sqref="K18">
    <cfRule type="expression" dxfId="1187" priority="183" stopIfTrue="1">
      <formula>LEN(TRIM($K$18))=0</formula>
    </cfRule>
  </conditionalFormatting>
  <conditionalFormatting sqref="L18">
    <cfRule type="expression" dxfId="1186" priority="184" stopIfTrue="1">
      <formula>LEN(TRIM($L$18))=0</formula>
    </cfRule>
  </conditionalFormatting>
  <conditionalFormatting sqref="M18">
    <cfRule type="expression" dxfId="1185" priority="185" stopIfTrue="1">
      <formula>LEN(TRIM($M$18))=0</formula>
    </cfRule>
  </conditionalFormatting>
  <conditionalFormatting sqref="N18">
    <cfRule type="expression" dxfId="1184" priority="186" stopIfTrue="1">
      <formula>LEN(TRIM($N$18))=0</formula>
    </cfRule>
  </conditionalFormatting>
  <conditionalFormatting sqref="O18">
    <cfRule type="expression" dxfId="1183" priority="187" stopIfTrue="1">
      <formula>LEN(TRIM($O$18))=0</formula>
    </cfRule>
  </conditionalFormatting>
  <conditionalFormatting sqref="P18">
    <cfRule type="expression" dxfId="1182" priority="188" stopIfTrue="1">
      <formula>LEN(TRIM($P$18))=0</formula>
    </cfRule>
  </conditionalFormatting>
  <conditionalFormatting sqref="Q18">
    <cfRule type="expression" dxfId="1181" priority="189" stopIfTrue="1">
      <formula>LEN(TRIM($Q$18))=0</formula>
    </cfRule>
  </conditionalFormatting>
  <conditionalFormatting sqref="R18">
    <cfRule type="expression" dxfId="1180" priority="190" stopIfTrue="1">
      <formula>LEN(TRIM($R$18))=0</formula>
    </cfRule>
  </conditionalFormatting>
  <conditionalFormatting sqref="S18">
    <cfRule type="expression" dxfId="1179" priority="191" stopIfTrue="1">
      <formula>LEN(TRIM($S$18))=0</formula>
    </cfRule>
  </conditionalFormatting>
  <conditionalFormatting sqref="T18">
    <cfRule type="expression" dxfId="1178" priority="192" stopIfTrue="1">
      <formula>LEN(TRIM($T$18))=0</formula>
    </cfRule>
  </conditionalFormatting>
  <conditionalFormatting sqref="U18">
    <cfRule type="expression" dxfId="1177" priority="193" stopIfTrue="1">
      <formula>LEN(TRIM($U$18))=0</formula>
    </cfRule>
  </conditionalFormatting>
  <conditionalFormatting sqref="V18">
    <cfRule type="expression" dxfId="1176" priority="194" stopIfTrue="1">
      <formula>LEN(TRIM($V$18))=0</formula>
    </cfRule>
  </conditionalFormatting>
  <conditionalFormatting sqref="W18">
    <cfRule type="expression" dxfId="1175" priority="195" stopIfTrue="1">
      <formula>LEN(TRIM($W$18))=0</formula>
    </cfRule>
  </conditionalFormatting>
  <conditionalFormatting sqref="X18">
    <cfRule type="expression" dxfId="1174" priority="196" stopIfTrue="1">
      <formula>LEN(TRIM($X$18))=0</formula>
    </cfRule>
  </conditionalFormatting>
  <conditionalFormatting sqref="Y18">
    <cfRule type="expression" dxfId="1173" priority="197" stopIfTrue="1">
      <formula>LEN(TRIM($Y$18))=0</formula>
    </cfRule>
  </conditionalFormatting>
  <conditionalFormatting sqref="Z18">
    <cfRule type="expression" dxfId="1172" priority="198" stopIfTrue="1">
      <formula>LEN(TRIM($Z$18))=0</formula>
    </cfRule>
  </conditionalFormatting>
  <conditionalFormatting sqref="AA18">
    <cfRule type="expression" dxfId="1171" priority="199" stopIfTrue="1">
      <formula>LEN(TRIM($AA$18))=0</formula>
    </cfRule>
  </conditionalFormatting>
  <conditionalFormatting sqref="AB18">
    <cfRule type="expression" dxfId="1170" priority="200" stopIfTrue="1">
      <formula>LEN(TRIM($AB$18))=0</formula>
    </cfRule>
  </conditionalFormatting>
  <conditionalFormatting sqref="AC18">
    <cfRule type="expression" dxfId="1169" priority="201" stopIfTrue="1">
      <formula>LEN(TRIM($AC$18))=0</formula>
    </cfRule>
  </conditionalFormatting>
  <conditionalFormatting sqref="AD18">
    <cfRule type="expression" dxfId="1168" priority="202" stopIfTrue="1">
      <formula>LEN(TRIM($AD$18))=0</formula>
    </cfRule>
  </conditionalFormatting>
  <conditionalFormatting sqref="AE18">
    <cfRule type="expression" dxfId="1167" priority="203" stopIfTrue="1">
      <formula>LEN(TRIM($AE$18))=0</formula>
    </cfRule>
  </conditionalFormatting>
  <conditionalFormatting sqref="AF18">
    <cfRule type="expression" dxfId="1166" priority="204" stopIfTrue="1">
      <formula>LEN(TRIM($AF$18))=0</formula>
    </cfRule>
  </conditionalFormatting>
  <conditionalFormatting sqref="AG18">
    <cfRule type="expression" dxfId="1165" priority="205" stopIfTrue="1">
      <formula>LEN(TRIM($AG$18))=0</formula>
    </cfRule>
  </conditionalFormatting>
  <conditionalFormatting sqref="AH18">
    <cfRule type="expression" dxfId="1164" priority="206" stopIfTrue="1">
      <formula>LEN(TRIM($AH$18))=0</formula>
    </cfRule>
  </conditionalFormatting>
  <conditionalFormatting sqref="G19">
    <cfRule type="expression" dxfId="1163" priority="207" stopIfTrue="1">
      <formula>LEN(TRIM($G$19))=0</formula>
    </cfRule>
  </conditionalFormatting>
  <conditionalFormatting sqref="H19">
    <cfRule type="expression" dxfId="1162" priority="208" stopIfTrue="1">
      <formula>LEN(TRIM($H$19))=0</formula>
    </cfRule>
  </conditionalFormatting>
  <conditionalFormatting sqref="I19">
    <cfRule type="expression" dxfId="1161" priority="209" stopIfTrue="1">
      <formula>LEN(TRIM($I$19))=0</formula>
    </cfRule>
  </conditionalFormatting>
  <conditionalFormatting sqref="J19">
    <cfRule type="expression" dxfId="1160" priority="210" stopIfTrue="1">
      <formula>LEN(TRIM($J$19))=0</formula>
    </cfRule>
  </conditionalFormatting>
  <conditionalFormatting sqref="K19">
    <cfRule type="expression" dxfId="1159" priority="211" stopIfTrue="1">
      <formula>LEN(TRIM($K$19))=0</formula>
    </cfRule>
  </conditionalFormatting>
  <conditionalFormatting sqref="L19">
    <cfRule type="expression" dxfId="1158" priority="212" stopIfTrue="1">
      <formula>LEN(TRIM($L$19))=0</formula>
    </cfRule>
  </conditionalFormatting>
  <conditionalFormatting sqref="M19">
    <cfRule type="expression" dxfId="1157" priority="213" stopIfTrue="1">
      <formula>LEN(TRIM($M$19))=0</formula>
    </cfRule>
  </conditionalFormatting>
  <conditionalFormatting sqref="N19">
    <cfRule type="expression" dxfId="1156" priority="214" stopIfTrue="1">
      <formula>LEN(TRIM($N$19))=0</formula>
    </cfRule>
  </conditionalFormatting>
  <conditionalFormatting sqref="O19">
    <cfRule type="expression" dxfId="1155" priority="215" stopIfTrue="1">
      <formula>LEN(TRIM($O$19))=0</formula>
    </cfRule>
  </conditionalFormatting>
  <conditionalFormatting sqref="P19">
    <cfRule type="expression" dxfId="1154" priority="216" stopIfTrue="1">
      <formula>LEN(TRIM($P$19))=0</formula>
    </cfRule>
  </conditionalFormatting>
  <conditionalFormatting sqref="Q19">
    <cfRule type="expression" dxfId="1153" priority="217" stopIfTrue="1">
      <formula>LEN(TRIM($Q$19))=0</formula>
    </cfRule>
  </conditionalFormatting>
  <conditionalFormatting sqref="R19">
    <cfRule type="expression" dxfId="1152" priority="218" stopIfTrue="1">
      <formula>LEN(TRIM($R$19))=0</formula>
    </cfRule>
  </conditionalFormatting>
  <conditionalFormatting sqref="S19">
    <cfRule type="expression" dxfId="1151" priority="219" stopIfTrue="1">
      <formula>LEN(TRIM($S$19))=0</formula>
    </cfRule>
  </conditionalFormatting>
  <conditionalFormatting sqref="T19">
    <cfRule type="expression" dxfId="1150" priority="220" stopIfTrue="1">
      <formula>LEN(TRIM($T$19))=0</formula>
    </cfRule>
  </conditionalFormatting>
  <conditionalFormatting sqref="U19">
    <cfRule type="expression" dxfId="1149" priority="221" stopIfTrue="1">
      <formula>LEN(TRIM($U$19))=0</formula>
    </cfRule>
  </conditionalFormatting>
  <conditionalFormatting sqref="V19">
    <cfRule type="expression" dxfId="1148" priority="222" stopIfTrue="1">
      <formula>LEN(TRIM($V$19))=0</formula>
    </cfRule>
  </conditionalFormatting>
  <conditionalFormatting sqref="W19">
    <cfRule type="expression" dxfId="1147" priority="223" stopIfTrue="1">
      <formula>LEN(TRIM($W$19))=0</formula>
    </cfRule>
  </conditionalFormatting>
  <conditionalFormatting sqref="X19">
    <cfRule type="expression" dxfId="1146" priority="224" stopIfTrue="1">
      <formula>LEN(TRIM($X$19))=0</formula>
    </cfRule>
  </conditionalFormatting>
  <conditionalFormatting sqref="Y19">
    <cfRule type="expression" dxfId="1145" priority="225" stopIfTrue="1">
      <formula>LEN(TRIM($Y$19))=0</formula>
    </cfRule>
  </conditionalFormatting>
  <conditionalFormatting sqref="Z19">
    <cfRule type="expression" dxfId="1144" priority="226" stopIfTrue="1">
      <formula>LEN(TRIM($Z$19))=0</formula>
    </cfRule>
  </conditionalFormatting>
  <conditionalFormatting sqref="AA19">
    <cfRule type="expression" dxfId="1143" priority="227" stopIfTrue="1">
      <formula>LEN(TRIM($AA$19))=0</formula>
    </cfRule>
  </conditionalFormatting>
  <conditionalFormatting sqref="AB19">
    <cfRule type="expression" dxfId="1142" priority="228" stopIfTrue="1">
      <formula>LEN(TRIM($AB$19))=0</formula>
    </cfRule>
  </conditionalFormatting>
  <conditionalFormatting sqref="AC19">
    <cfRule type="expression" dxfId="1141" priority="229" stopIfTrue="1">
      <formula>LEN(TRIM($AC$19))=0</formula>
    </cfRule>
  </conditionalFormatting>
  <conditionalFormatting sqref="AD19">
    <cfRule type="expression" dxfId="1140" priority="230" stopIfTrue="1">
      <formula>LEN(TRIM($AD$19))=0</formula>
    </cfRule>
  </conditionalFormatting>
  <conditionalFormatting sqref="AE19">
    <cfRule type="expression" dxfId="1139" priority="231" stopIfTrue="1">
      <formula>LEN(TRIM($AE$19))=0</formula>
    </cfRule>
  </conditionalFormatting>
  <conditionalFormatting sqref="AF19">
    <cfRule type="expression" dxfId="1138" priority="232" stopIfTrue="1">
      <formula>LEN(TRIM($AF$19))=0</formula>
    </cfRule>
  </conditionalFormatting>
  <conditionalFormatting sqref="AG19">
    <cfRule type="expression" dxfId="1137" priority="233" stopIfTrue="1">
      <formula>LEN(TRIM($AG$19))=0</formula>
    </cfRule>
  </conditionalFormatting>
  <conditionalFormatting sqref="AH19">
    <cfRule type="expression" dxfId="1136" priority="234" stopIfTrue="1">
      <formula>LEN(TRIM($AH$19))=0</formula>
    </cfRule>
  </conditionalFormatting>
  <conditionalFormatting sqref="G20">
    <cfRule type="expression" dxfId="1135" priority="235" stopIfTrue="1">
      <formula>LEN(TRIM($G$20))=0</formula>
    </cfRule>
  </conditionalFormatting>
  <conditionalFormatting sqref="H20">
    <cfRule type="expression" dxfId="1134" priority="236" stopIfTrue="1">
      <formula>LEN(TRIM($H$20))=0</formula>
    </cfRule>
  </conditionalFormatting>
  <conditionalFormatting sqref="I20">
    <cfRule type="expression" dxfId="1133" priority="237" stopIfTrue="1">
      <formula>LEN(TRIM($I$20))=0</formula>
    </cfRule>
  </conditionalFormatting>
  <conditionalFormatting sqref="J20">
    <cfRule type="expression" dxfId="1132" priority="238" stopIfTrue="1">
      <formula>LEN(TRIM($J$20))=0</formula>
    </cfRule>
  </conditionalFormatting>
  <conditionalFormatting sqref="K20">
    <cfRule type="expression" dxfId="1131" priority="239" stopIfTrue="1">
      <formula>LEN(TRIM($K$20))=0</formula>
    </cfRule>
  </conditionalFormatting>
  <conditionalFormatting sqref="L20">
    <cfRule type="expression" dxfId="1130" priority="240" stopIfTrue="1">
      <formula>LEN(TRIM($L$20))=0</formula>
    </cfRule>
  </conditionalFormatting>
  <conditionalFormatting sqref="M20">
    <cfRule type="expression" dxfId="1129" priority="241" stopIfTrue="1">
      <formula>LEN(TRIM($M$20))=0</formula>
    </cfRule>
  </conditionalFormatting>
  <conditionalFormatting sqref="N20">
    <cfRule type="expression" dxfId="1128" priority="242" stopIfTrue="1">
      <formula>LEN(TRIM($N$20))=0</formula>
    </cfRule>
  </conditionalFormatting>
  <conditionalFormatting sqref="O20">
    <cfRule type="expression" dxfId="1127" priority="243" stopIfTrue="1">
      <formula>LEN(TRIM($O$20))=0</formula>
    </cfRule>
  </conditionalFormatting>
  <conditionalFormatting sqref="P20">
    <cfRule type="expression" dxfId="1126" priority="244" stopIfTrue="1">
      <formula>LEN(TRIM($P$20))=0</formula>
    </cfRule>
  </conditionalFormatting>
  <conditionalFormatting sqref="Q20">
    <cfRule type="expression" dxfId="1125" priority="245" stopIfTrue="1">
      <formula>LEN(TRIM($Q$20))=0</formula>
    </cfRule>
  </conditionalFormatting>
  <conditionalFormatting sqref="R20">
    <cfRule type="expression" dxfId="1124" priority="246" stopIfTrue="1">
      <formula>LEN(TRIM($R$20))=0</formula>
    </cfRule>
  </conditionalFormatting>
  <conditionalFormatting sqref="S20">
    <cfRule type="expression" dxfId="1123" priority="247" stopIfTrue="1">
      <formula>LEN(TRIM($S$20))=0</formula>
    </cfRule>
  </conditionalFormatting>
  <conditionalFormatting sqref="T20">
    <cfRule type="expression" dxfId="1122" priority="248" stopIfTrue="1">
      <formula>LEN(TRIM($T$20))=0</formula>
    </cfRule>
  </conditionalFormatting>
  <conditionalFormatting sqref="U20">
    <cfRule type="expression" dxfId="1121" priority="249" stopIfTrue="1">
      <formula>LEN(TRIM($U$20))=0</formula>
    </cfRule>
  </conditionalFormatting>
  <conditionalFormatting sqref="V20">
    <cfRule type="expression" dxfId="1120" priority="250" stopIfTrue="1">
      <formula>LEN(TRIM($V$20))=0</formula>
    </cfRule>
  </conditionalFormatting>
  <conditionalFormatting sqref="W20">
    <cfRule type="expression" dxfId="1119" priority="251" stopIfTrue="1">
      <formula>LEN(TRIM($W$20))=0</formula>
    </cfRule>
  </conditionalFormatting>
  <conditionalFormatting sqref="X20">
    <cfRule type="expression" dxfId="1118" priority="252" stopIfTrue="1">
      <formula>LEN(TRIM($X$20))=0</formula>
    </cfRule>
  </conditionalFormatting>
  <conditionalFormatting sqref="Y20">
    <cfRule type="expression" dxfId="1117" priority="253" stopIfTrue="1">
      <formula>LEN(TRIM($Y$20))=0</formula>
    </cfRule>
  </conditionalFormatting>
  <conditionalFormatting sqref="Z20">
    <cfRule type="expression" dxfId="1116" priority="254" stopIfTrue="1">
      <formula>LEN(TRIM($Z$20))=0</formula>
    </cfRule>
  </conditionalFormatting>
  <conditionalFormatting sqref="AA20">
    <cfRule type="expression" dxfId="1115" priority="255" stopIfTrue="1">
      <formula>LEN(TRIM($AA$20))=0</formula>
    </cfRule>
  </conditionalFormatting>
  <conditionalFormatting sqref="AB20">
    <cfRule type="expression" dxfId="1114" priority="256" stopIfTrue="1">
      <formula>LEN(TRIM($AB$20))=0</formula>
    </cfRule>
  </conditionalFormatting>
  <conditionalFormatting sqref="AC20">
    <cfRule type="expression" dxfId="1113" priority="257" stopIfTrue="1">
      <formula>LEN(TRIM($AC$20))=0</formula>
    </cfRule>
  </conditionalFormatting>
  <conditionalFormatting sqref="AD20">
    <cfRule type="expression" dxfId="1112" priority="258" stopIfTrue="1">
      <formula>LEN(TRIM($AD$20))=0</formula>
    </cfRule>
  </conditionalFormatting>
  <conditionalFormatting sqref="AE20">
    <cfRule type="expression" dxfId="1111" priority="259" stopIfTrue="1">
      <formula>LEN(TRIM($AE$20))=0</formula>
    </cfRule>
  </conditionalFormatting>
  <conditionalFormatting sqref="AF20">
    <cfRule type="expression" dxfId="1110" priority="260" stopIfTrue="1">
      <formula>LEN(TRIM($AF$20))=0</formula>
    </cfRule>
  </conditionalFormatting>
  <conditionalFormatting sqref="AG20">
    <cfRule type="expression" dxfId="1109" priority="261" stopIfTrue="1">
      <formula>LEN(TRIM($AG$20))=0</formula>
    </cfRule>
  </conditionalFormatting>
  <conditionalFormatting sqref="AH20">
    <cfRule type="expression" dxfId="1108" priority="262" stopIfTrue="1">
      <formula>LEN(TRIM($AH$20))=0</formula>
    </cfRule>
  </conditionalFormatting>
  <conditionalFormatting sqref="G21">
    <cfRule type="expression" dxfId="1107" priority="263" stopIfTrue="1">
      <formula>LEN(TRIM($G$21))=0</formula>
    </cfRule>
  </conditionalFormatting>
  <conditionalFormatting sqref="H21">
    <cfRule type="expression" dxfId="1106" priority="264" stopIfTrue="1">
      <formula>LEN(TRIM($H$21))=0</formula>
    </cfRule>
  </conditionalFormatting>
  <conditionalFormatting sqref="I21">
    <cfRule type="expression" dxfId="1105" priority="265" stopIfTrue="1">
      <formula>LEN(TRIM($I$21))=0</formula>
    </cfRule>
  </conditionalFormatting>
  <conditionalFormatting sqref="J21">
    <cfRule type="expression" dxfId="1104" priority="266" stopIfTrue="1">
      <formula>LEN(TRIM($J$21))=0</formula>
    </cfRule>
  </conditionalFormatting>
  <conditionalFormatting sqref="K21">
    <cfRule type="expression" dxfId="1103" priority="267" stopIfTrue="1">
      <formula>LEN(TRIM($K$21))=0</formula>
    </cfRule>
  </conditionalFormatting>
  <conditionalFormatting sqref="L21">
    <cfRule type="expression" dxfId="1102" priority="268" stopIfTrue="1">
      <formula>LEN(TRIM($L$21))=0</formula>
    </cfRule>
  </conditionalFormatting>
  <conditionalFormatting sqref="M21">
    <cfRule type="expression" dxfId="1101" priority="269" stopIfTrue="1">
      <formula>LEN(TRIM($M$21))=0</formula>
    </cfRule>
  </conditionalFormatting>
  <conditionalFormatting sqref="N21">
    <cfRule type="expression" dxfId="1100" priority="270" stopIfTrue="1">
      <formula>LEN(TRIM($N$21))=0</formula>
    </cfRule>
  </conditionalFormatting>
  <conditionalFormatting sqref="O21">
    <cfRule type="expression" dxfId="1099" priority="271" stopIfTrue="1">
      <formula>LEN(TRIM($O$21))=0</formula>
    </cfRule>
  </conditionalFormatting>
  <conditionalFormatting sqref="P21">
    <cfRule type="expression" dxfId="1098" priority="272" stopIfTrue="1">
      <formula>LEN(TRIM($P$21))=0</formula>
    </cfRule>
  </conditionalFormatting>
  <conditionalFormatting sqref="Q21">
    <cfRule type="expression" dxfId="1097" priority="273" stopIfTrue="1">
      <formula>LEN(TRIM($Q$21))=0</formula>
    </cfRule>
  </conditionalFormatting>
  <conditionalFormatting sqref="R21">
    <cfRule type="expression" dxfId="1096" priority="274" stopIfTrue="1">
      <formula>LEN(TRIM($R$21))=0</formula>
    </cfRule>
  </conditionalFormatting>
  <conditionalFormatting sqref="S21">
    <cfRule type="expression" dxfId="1095" priority="275" stopIfTrue="1">
      <formula>LEN(TRIM($S$21))=0</formula>
    </cfRule>
  </conditionalFormatting>
  <conditionalFormatting sqref="T21">
    <cfRule type="expression" dxfId="1094" priority="276" stopIfTrue="1">
      <formula>LEN(TRIM($T$21))=0</formula>
    </cfRule>
  </conditionalFormatting>
  <conditionalFormatting sqref="U21">
    <cfRule type="expression" dxfId="1093" priority="277" stopIfTrue="1">
      <formula>LEN(TRIM($U$21))=0</formula>
    </cfRule>
  </conditionalFormatting>
  <conditionalFormatting sqref="V21">
    <cfRule type="expression" dxfId="1092" priority="278" stopIfTrue="1">
      <formula>LEN(TRIM($V$21))=0</formula>
    </cfRule>
  </conditionalFormatting>
  <conditionalFormatting sqref="W21">
    <cfRule type="expression" dxfId="1091" priority="279" stopIfTrue="1">
      <formula>LEN(TRIM($W$21))=0</formula>
    </cfRule>
  </conditionalFormatting>
  <conditionalFormatting sqref="X21">
    <cfRule type="expression" dxfId="1090" priority="280" stopIfTrue="1">
      <formula>LEN(TRIM($X$21))=0</formula>
    </cfRule>
  </conditionalFormatting>
  <conditionalFormatting sqref="Y21">
    <cfRule type="expression" dxfId="1089" priority="281" stopIfTrue="1">
      <formula>LEN(TRIM($Y$21))=0</formula>
    </cfRule>
  </conditionalFormatting>
  <conditionalFormatting sqref="Z21">
    <cfRule type="expression" dxfId="1088" priority="282" stopIfTrue="1">
      <formula>LEN(TRIM($Z$21))=0</formula>
    </cfRule>
  </conditionalFormatting>
  <conditionalFormatting sqref="AA21">
    <cfRule type="expression" dxfId="1087" priority="283" stopIfTrue="1">
      <formula>LEN(TRIM($AA$21))=0</formula>
    </cfRule>
  </conditionalFormatting>
  <conditionalFormatting sqref="AB21">
    <cfRule type="expression" dxfId="1086" priority="284" stopIfTrue="1">
      <formula>LEN(TRIM($AB$21))=0</formula>
    </cfRule>
  </conditionalFormatting>
  <conditionalFormatting sqref="AC21">
    <cfRule type="expression" dxfId="1085" priority="285" stopIfTrue="1">
      <formula>LEN(TRIM($AC$21))=0</formula>
    </cfRule>
  </conditionalFormatting>
  <conditionalFormatting sqref="AD21">
    <cfRule type="expression" dxfId="1084" priority="286" stopIfTrue="1">
      <formula>LEN(TRIM($AD$21))=0</formula>
    </cfRule>
  </conditionalFormatting>
  <conditionalFormatting sqref="AE21">
    <cfRule type="expression" dxfId="1083" priority="287" stopIfTrue="1">
      <formula>LEN(TRIM($AE$21))=0</formula>
    </cfRule>
  </conditionalFormatting>
  <conditionalFormatting sqref="AF21">
    <cfRule type="expression" dxfId="1082" priority="288" stopIfTrue="1">
      <formula>LEN(TRIM($AF$21))=0</formula>
    </cfRule>
  </conditionalFormatting>
  <conditionalFormatting sqref="AG21">
    <cfRule type="expression" dxfId="1081" priority="289" stopIfTrue="1">
      <formula>LEN(TRIM($AG$21))=0</formula>
    </cfRule>
  </conditionalFormatting>
  <conditionalFormatting sqref="AH21">
    <cfRule type="expression" dxfId="1080" priority="290" stopIfTrue="1">
      <formula>LEN(TRIM($AH$21))=0</formula>
    </cfRule>
  </conditionalFormatting>
  <conditionalFormatting sqref="G22">
    <cfRule type="expression" dxfId="1079" priority="291" stopIfTrue="1">
      <formula>LEN(TRIM($G$22))=0</formula>
    </cfRule>
  </conditionalFormatting>
  <conditionalFormatting sqref="H22">
    <cfRule type="expression" dxfId="1078" priority="292" stopIfTrue="1">
      <formula>LEN(TRIM($H$22))=0</formula>
    </cfRule>
  </conditionalFormatting>
  <conditionalFormatting sqref="I22">
    <cfRule type="expression" dxfId="1077" priority="293" stopIfTrue="1">
      <formula>LEN(TRIM($I$22))=0</formula>
    </cfRule>
  </conditionalFormatting>
  <conditionalFormatting sqref="J22">
    <cfRule type="expression" dxfId="1076" priority="294" stopIfTrue="1">
      <formula>LEN(TRIM($J$22))=0</formula>
    </cfRule>
  </conditionalFormatting>
  <conditionalFormatting sqref="K22">
    <cfRule type="expression" dxfId="1075" priority="295" stopIfTrue="1">
      <formula>LEN(TRIM($K$22))=0</formula>
    </cfRule>
  </conditionalFormatting>
  <conditionalFormatting sqref="L22">
    <cfRule type="expression" dxfId="1074" priority="296" stopIfTrue="1">
      <formula>LEN(TRIM($L$22))=0</formula>
    </cfRule>
  </conditionalFormatting>
  <conditionalFormatting sqref="M22">
    <cfRule type="expression" dxfId="1073" priority="297" stopIfTrue="1">
      <formula>LEN(TRIM($M$22))=0</formula>
    </cfRule>
  </conditionalFormatting>
  <conditionalFormatting sqref="N22">
    <cfRule type="expression" dxfId="1072" priority="298" stopIfTrue="1">
      <formula>LEN(TRIM($N$22))=0</formula>
    </cfRule>
  </conditionalFormatting>
  <conditionalFormatting sqref="O22">
    <cfRule type="expression" dxfId="1071" priority="299" stopIfTrue="1">
      <formula>LEN(TRIM($O$22))=0</formula>
    </cfRule>
  </conditionalFormatting>
  <conditionalFormatting sqref="P22">
    <cfRule type="expression" dxfId="1070" priority="300" stopIfTrue="1">
      <formula>LEN(TRIM($P$22))=0</formula>
    </cfRule>
  </conditionalFormatting>
  <conditionalFormatting sqref="Q22">
    <cfRule type="expression" dxfId="1069" priority="301" stopIfTrue="1">
      <formula>LEN(TRIM($Q$22))=0</formula>
    </cfRule>
  </conditionalFormatting>
  <conditionalFormatting sqref="R22">
    <cfRule type="expression" dxfId="1068" priority="302" stopIfTrue="1">
      <formula>LEN(TRIM($R$22))=0</formula>
    </cfRule>
  </conditionalFormatting>
  <conditionalFormatting sqref="S22">
    <cfRule type="expression" dxfId="1067" priority="303" stopIfTrue="1">
      <formula>LEN(TRIM($S$22))=0</formula>
    </cfRule>
  </conditionalFormatting>
  <conditionalFormatting sqref="T22">
    <cfRule type="expression" dxfId="1066" priority="304" stopIfTrue="1">
      <formula>LEN(TRIM($T$22))=0</formula>
    </cfRule>
  </conditionalFormatting>
  <conditionalFormatting sqref="U22">
    <cfRule type="expression" dxfId="1065" priority="305" stopIfTrue="1">
      <formula>LEN(TRIM($U$22))=0</formula>
    </cfRule>
  </conditionalFormatting>
  <conditionalFormatting sqref="V22">
    <cfRule type="expression" dxfId="1064" priority="306" stopIfTrue="1">
      <formula>LEN(TRIM($V$22))=0</formula>
    </cfRule>
  </conditionalFormatting>
  <conditionalFormatting sqref="W22">
    <cfRule type="expression" dxfId="1063" priority="307" stopIfTrue="1">
      <formula>LEN(TRIM($W$22))=0</formula>
    </cfRule>
  </conditionalFormatting>
  <conditionalFormatting sqref="X22">
    <cfRule type="expression" dxfId="1062" priority="308" stopIfTrue="1">
      <formula>LEN(TRIM($X$22))=0</formula>
    </cfRule>
  </conditionalFormatting>
  <conditionalFormatting sqref="Y22">
    <cfRule type="expression" dxfId="1061" priority="309" stopIfTrue="1">
      <formula>LEN(TRIM($Y$22))=0</formula>
    </cfRule>
  </conditionalFormatting>
  <conditionalFormatting sqref="Z22">
    <cfRule type="expression" dxfId="1060" priority="310" stopIfTrue="1">
      <formula>LEN(TRIM($Z$22))=0</formula>
    </cfRule>
  </conditionalFormatting>
  <conditionalFormatting sqref="AA22">
    <cfRule type="expression" dxfId="1059" priority="311" stopIfTrue="1">
      <formula>LEN(TRIM($AA$22))=0</formula>
    </cfRule>
  </conditionalFormatting>
  <conditionalFormatting sqref="AB22">
    <cfRule type="expression" dxfId="1058" priority="312" stopIfTrue="1">
      <formula>LEN(TRIM($AB$22))=0</formula>
    </cfRule>
  </conditionalFormatting>
  <conditionalFormatting sqref="AC22">
    <cfRule type="expression" dxfId="1057" priority="313" stopIfTrue="1">
      <formula>LEN(TRIM($AC$22))=0</formula>
    </cfRule>
  </conditionalFormatting>
  <conditionalFormatting sqref="AD22">
    <cfRule type="expression" dxfId="1056" priority="314" stopIfTrue="1">
      <formula>LEN(TRIM($AD$22))=0</formula>
    </cfRule>
  </conditionalFormatting>
  <conditionalFormatting sqref="AE22">
    <cfRule type="expression" dxfId="1055" priority="315" stopIfTrue="1">
      <formula>LEN(TRIM($AE$22))=0</formula>
    </cfRule>
  </conditionalFormatting>
  <conditionalFormatting sqref="AF22">
    <cfRule type="expression" dxfId="1054" priority="316" stopIfTrue="1">
      <formula>LEN(TRIM($AF$22))=0</formula>
    </cfRule>
  </conditionalFormatting>
  <conditionalFormatting sqref="AG22">
    <cfRule type="expression" dxfId="1053" priority="317" stopIfTrue="1">
      <formula>LEN(TRIM($AG$22))=0</formula>
    </cfRule>
  </conditionalFormatting>
  <conditionalFormatting sqref="AH22">
    <cfRule type="expression" dxfId="1052" priority="318" stopIfTrue="1">
      <formula>LEN(TRIM($AH$22))=0</formula>
    </cfRule>
  </conditionalFormatting>
  <conditionalFormatting sqref="G23">
    <cfRule type="expression" dxfId="1051" priority="319" stopIfTrue="1">
      <formula>LEN(TRIM($G$23))=0</formula>
    </cfRule>
  </conditionalFormatting>
  <conditionalFormatting sqref="H23">
    <cfRule type="expression" dxfId="1050" priority="320" stopIfTrue="1">
      <formula>LEN(TRIM($H$23))=0</formula>
    </cfRule>
  </conditionalFormatting>
  <conditionalFormatting sqref="I23">
    <cfRule type="expression" dxfId="1049" priority="321" stopIfTrue="1">
      <formula>LEN(TRIM($I$23))=0</formula>
    </cfRule>
  </conditionalFormatting>
  <conditionalFormatting sqref="J23">
    <cfRule type="expression" dxfId="1048" priority="322" stopIfTrue="1">
      <formula>LEN(TRIM($J$23))=0</formula>
    </cfRule>
  </conditionalFormatting>
  <conditionalFormatting sqref="K23">
    <cfRule type="expression" dxfId="1047" priority="323" stopIfTrue="1">
      <formula>LEN(TRIM($K$23))=0</formula>
    </cfRule>
  </conditionalFormatting>
  <conditionalFormatting sqref="L23">
    <cfRule type="expression" dxfId="1046" priority="324" stopIfTrue="1">
      <formula>LEN(TRIM($L$23))=0</formula>
    </cfRule>
  </conditionalFormatting>
  <conditionalFormatting sqref="M23">
    <cfRule type="expression" dxfId="1045" priority="325" stopIfTrue="1">
      <formula>LEN(TRIM($M$23))=0</formula>
    </cfRule>
  </conditionalFormatting>
  <conditionalFormatting sqref="N23">
    <cfRule type="expression" dxfId="1044" priority="326" stopIfTrue="1">
      <formula>LEN(TRIM($N$23))=0</formula>
    </cfRule>
  </conditionalFormatting>
  <conditionalFormatting sqref="O23">
    <cfRule type="expression" dxfId="1043" priority="327" stopIfTrue="1">
      <formula>LEN(TRIM($O$23))=0</formula>
    </cfRule>
  </conditionalFormatting>
  <conditionalFormatting sqref="P23">
    <cfRule type="expression" dxfId="1042" priority="328" stopIfTrue="1">
      <formula>LEN(TRIM($P$23))=0</formula>
    </cfRule>
  </conditionalFormatting>
  <conditionalFormatting sqref="Q23">
    <cfRule type="expression" dxfId="1041" priority="329" stopIfTrue="1">
      <formula>LEN(TRIM($Q$23))=0</formula>
    </cfRule>
  </conditionalFormatting>
  <conditionalFormatting sqref="R23">
    <cfRule type="expression" dxfId="1040" priority="330" stopIfTrue="1">
      <formula>LEN(TRIM($R$23))=0</formula>
    </cfRule>
  </conditionalFormatting>
  <conditionalFormatting sqref="S23">
    <cfRule type="expression" dxfId="1039" priority="331" stopIfTrue="1">
      <formula>LEN(TRIM($S$23))=0</formula>
    </cfRule>
  </conditionalFormatting>
  <conditionalFormatting sqref="T23">
    <cfRule type="expression" dxfId="1038" priority="332" stopIfTrue="1">
      <formula>LEN(TRIM($T$23))=0</formula>
    </cfRule>
  </conditionalFormatting>
  <conditionalFormatting sqref="U23">
    <cfRule type="expression" dxfId="1037" priority="333" stopIfTrue="1">
      <formula>LEN(TRIM($U$23))=0</formula>
    </cfRule>
  </conditionalFormatting>
  <conditionalFormatting sqref="V23">
    <cfRule type="expression" dxfId="1036" priority="334" stopIfTrue="1">
      <formula>LEN(TRIM($V$23))=0</formula>
    </cfRule>
  </conditionalFormatting>
  <conditionalFormatting sqref="W23">
    <cfRule type="expression" dxfId="1035" priority="335" stopIfTrue="1">
      <formula>LEN(TRIM($W$23))=0</formula>
    </cfRule>
  </conditionalFormatting>
  <conditionalFormatting sqref="X23">
    <cfRule type="expression" dxfId="1034" priority="336" stopIfTrue="1">
      <formula>LEN(TRIM($X$23))=0</formula>
    </cfRule>
  </conditionalFormatting>
  <conditionalFormatting sqref="Y23">
    <cfRule type="expression" dxfId="1033" priority="337" stopIfTrue="1">
      <formula>LEN(TRIM($Y$23))=0</formula>
    </cfRule>
  </conditionalFormatting>
  <conditionalFormatting sqref="Z23">
    <cfRule type="expression" dxfId="1032" priority="338" stopIfTrue="1">
      <formula>LEN(TRIM($Z$23))=0</formula>
    </cfRule>
  </conditionalFormatting>
  <conditionalFormatting sqref="AA23">
    <cfRule type="expression" dxfId="1031" priority="339" stopIfTrue="1">
      <formula>LEN(TRIM($AA$23))=0</formula>
    </cfRule>
  </conditionalFormatting>
  <conditionalFormatting sqref="AB23">
    <cfRule type="expression" dxfId="1030" priority="340" stopIfTrue="1">
      <formula>LEN(TRIM($AB$23))=0</formula>
    </cfRule>
  </conditionalFormatting>
  <conditionalFormatting sqref="AC23">
    <cfRule type="expression" dxfId="1029" priority="341" stopIfTrue="1">
      <formula>LEN(TRIM($AC$23))=0</formula>
    </cfRule>
  </conditionalFormatting>
  <conditionalFormatting sqref="AD23">
    <cfRule type="expression" dxfId="1028" priority="342" stopIfTrue="1">
      <formula>LEN(TRIM($AD$23))=0</formula>
    </cfRule>
  </conditionalFormatting>
  <conditionalFormatting sqref="AE23">
    <cfRule type="expression" dxfId="1027" priority="343" stopIfTrue="1">
      <formula>LEN(TRIM($AE$23))=0</formula>
    </cfRule>
  </conditionalFormatting>
  <conditionalFormatting sqref="AF23">
    <cfRule type="expression" dxfId="1026" priority="344" stopIfTrue="1">
      <formula>LEN(TRIM($AF$23))=0</formula>
    </cfRule>
  </conditionalFormatting>
  <conditionalFormatting sqref="AG23">
    <cfRule type="expression" dxfId="1025" priority="345" stopIfTrue="1">
      <formula>LEN(TRIM($AG$23))=0</formula>
    </cfRule>
  </conditionalFormatting>
  <conditionalFormatting sqref="AH23">
    <cfRule type="expression" dxfId="1024" priority="346" stopIfTrue="1">
      <formula>LEN(TRIM($AH$23))=0</formula>
    </cfRule>
  </conditionalFormatting>
  <conditionalFormatting sqref="G24">
    <cfRule type="expression" dxfId="1023" priority="347" stopIfTrue="1">
      <formula>LEN(TRIM($G$24))=0</formula>
    </cfRule>
  </conditionalFormatting>
  <conditionalFormatting sqref="H24">
    <cfRule type="expression" dxfId="1022" priority="348" stopIfTrue="1">
      <formula>LEN(TRIM($H$24))=0</formula>
    </cfRule>
  </conditionalFormatting>
  <conditionalFormatting sqref="I24">
    <cfRule type="expression" dxfId="1021" priority="349" stopIfTrue="1">
      <formula>LEN(TRIM($I$24))=0</formula>
    </cfRule>
  </conditionalFormatting>
  <conditionalFormatting sqref="J24">
    <cfRule type="expression" dxfId="1020" priority="350" stopIfTrue="1">
      <formula>LEN(TRIM($J$24))=0</formula>
    </cfRule>
  </conditionalFormatting>
  <conditionalFormatting sqref="K24">
    <cfRule type="expression" dxfId="1019" priority="351" stopIfTrue="1">
      <formula>LEN(TRIM($K$24))=0</formula>
    </cfRule>
  </conditionalFormatting>
  <conditionalFormatting sqref="L24">
    <cfRule type="expression" dxfId="1018" priority="352" stopIfTrue="1">
      <formula>LEN(TRIM($L$24))=0</formula>
    </cfRule>
  </conditionalFormatting>
  <conditionalFormatting sqref="M24">
    <cfRule type="expression" dxfId="1017" priority="353" stopIfTrue="1">
      <formula>LEN(TRIM($M$24))=0</formula>
    </cfRule>
  </conditionalFormatting>
  <conditionalFormatting sqref="N24">
    <cfRule type="expression" dxfId="1016" priority="354" stopIfTrue="1">
      <formula>LEN(TRIM($N$24))=0</formula>
    </cfRule>
  </conditionalFormatting>
  <conditionalFormatting sqref="O24">
    <cfRule type="expression" dxfId="1015" priority="355" stopIfTrue="1">
      <formula>LEN(TRIM($O$24))=0</formula>
    </cfRule>
  </conditionalFormatting>
  <conditionalFormatting sqref="P24">
    <cfRule type="expression" dxfId="1014" priority="356" stopIfTrue="1">
      <formula>LEN(TRIM($P$24))=0</formula>
    </cfRule>
  </conditionalFormatting>
  <conditionalFormatting sqref="Q24">
    <cfRule type="expression" dxfId="1013" priority="357" stopIfTrue="1">
      <formula>LEN(TRIM($Q$24))=0</formula>
    </cfRule>
  </conditionalFormatting>
  <conditionalFormatting sqref="R24">
    <cfRule type="expression" dxfId="1012" priority="358" stopIfTrue="1">
      <formula>LEN(TRIM($R$24))=0</formula>
    </cfRule>
  </conditionalFormatting>
  <conditionalFormatting sqref="S24">
    <cfRule type="expression" dxfId="1011" priority="359" stopIfTrue="1">
      <formula>LEN(TRIM($S$24))=0</formula>
    </cfRule>
  </conditionalFormatting>
  <conditionalFormatting sqref="T24">
    <cfRule type="expression" dxfId="1010" priority="360" stopIfTrue="1">
      <formula>LEN(TRIM($T$24))=0</formula>
    </cfRule>
  </conditionalFormatting>
  <conditionalFormatting sqref="U24">
    <cfRule type="expression" dxfId="1009" priority="361" stopIfTrue="1">
      <formula>LEN(TRIM($U$24))=0</formula>
    </cfRule>
  </conditionalFormatting>
  <conditionalFormatting sqref="V24">
    <cfRule type="expression" dxfId="1008" priority="362" stopIfTrue="1">
      <formula>LEN(TRIM($V$24))=0</formula>
    </cfRule>
  </conditionalFormatting>
  <conditionalFormatting sqref="W24">
    <cfRule type="expression" dxfId="1007" priority="363" stopIfTrue="1">
      <formula>LEN(TRIM($W$24))=0</formula>
    </cfRule>
  </conditionalFormatting>
  <conditionalFormatting sqref="X24">
    <cfRule type="expression" dxfId="1006" priority="364" stopIfTrue="1">
      <formula>LEN(TRIM($X$24))=0</formula>
    </cfRule>
  </conditionalFormatting>
  <conditionalFormatting sqref="Y24">
    <cfRule type="expression" dxfId="1005" priority="365" stopIfTrue="1">
      <formula>LEN(TRIM($Y$24))=0</formula>
    </cfRule>
  </conditionalFormatting>
  <conditionalFormatting sqref="Z24">
    <cfRule type="expression" dxfId="1004" priority="366" stopIfTrue="1">
      <formula>LEN(TRIM($Z$24))=0</formula>
    </cfRule>
  </conditionalFormatting>
  <conditionalFormatting sqref="AA24">
    <cfRule type="expression" dxfId="1003" priority="367" stopIfTrue="1">
      <formula>LEN(TRIM($AA$24))=0</formula>
    </cfRule>
  </conditionalFormatting>
  <conditionalFormatting sqref="AB24">
    <cfRule type="expression" dxfId="1002" priority="368" stopIfTrue="1">
      <formula>LEN(TRIM($AB$24))=0</formula>
    </cfRule>
  </conditionalFormatting>
  <conditionalFormatting sqref="AC24">
    <cfRule type="expression" dxfId="1001" priority="369" stopIfTrue="1">
      <formula>LEN(TRIM($AC$24))=0</formula>
    </cfRule>
  </conditionalFormatting>
  <conditionalFormatting sqref="AD24">
    <cfRule type="expression" dxfId="1000" priority="370" stopIfTrue="1">
      <formula>LEN(TRIM($AD$24))=0</formula>
    </cfRule>
  </conditionalFormatting>
  <conditionalFormatting sqref="AE24">
    <cfRule type="expression" dxfId="999" priority="371" stopIfTrue="1">
      <formula>LEN(TRIM($AE$24))=0</formula>
    </cfRule>
  </conditionalFormatting>
  <conditionalFormatting sqref="AF24">
    <cfRule type="expression" dxfId="998" priority="372" stopIfTrue="1">
      <formula>LEN(TRIM($AF$24))=0</formula>
    </cfRule>
  </conditionalFormatting>
  <conditionalFormatting sqref="AG24">
    <cfRule type="expression" dxfId="997" priority="373" stopIfTrue="1">
      <formula>LEN(TRIM($AG$24))=0</formula>
    </cfRule>
  </conditionalFormatting>
  <conditionalFormatting sqref="AH24">
    <cfRule type="expression" dxfId="996" priority="374" stopIfTrue="1">
      <formula>LEN(TRIM($AH$24))=0</formula>
    </cfRule>
  </conditionalFormatting>
  <conditionalFormatting sqref="G28">
    <cfRule type="expression" dxfId="995" priority="375" stopIfTrue="1">
      <formula>LEN(TRIM($G$28))=0</formula>
    </cfRule>
  </conditionalFormatting>
  <conditionalFormatting sqref="H28">
    <cfRule type="expression" dxfId="994" priority="376" stopIfTrue="1">
      <formula>LEN(TRIM($H$28))=0</formula>
    </cfRule>
  </conditionalFormatting>
  <conditionalFormatting sqref="I28">
    <cfRule type="expression" dxfId="993" priority="377" stopIfTrue="1">
      <formula>LEN(TRIM($I$28))=0</formula>
    </cfRule>
  </conditionalFormatting>
  <conditionalFormatting sqref="J28">
    <cfRule type="expression" dxfId="992" priority="378" stopIfTrue="1">
      <formula>LEN(TRIM($J$28))=0</formula>
    </cfRule>
  </conditionalFormatting>
  <conditionalFormatting sqref="K28">
    <cfRule type="expression" dxfId="991" priority="379" stopIfTrue="1">
      <formula>LEN(TRIM($K$28))=0</formula>
    </cfRule>
  </conditionalFormatting>
  <conditionalFormatting sqref="L28">
    <cfRule type="expression" dxfId="990" priority="380" stopIfTrue="1">
      <formula>LEN(TRIM($L$28))=0</formula>
    </cfRule>
  </conditionalFormatting>
  <conditionalFormatting sqref="M28">
    <cfRule type="expression" dxfId="989" priority="381" stopIfTrue="1">
      <formula>LEN(TRIM($M$28))=0</formula>
    </cfRule>
  </conditionalFormatting>
  <conditionalFormatting sqref="N28">
    <cfRule type="expression" dxfId="988" priority="382" stopIfTrue="1">
      <formula>LEN(TRIM($N$28))=0</formula>
    </cfRule>
  </conditionalFormatting>
  <conditionalFormatting sqref="O28">
    <cfRule type="expression" dxfId="987" priority="383" stopIfTrue="1">
      <formula>LEN(TRIM($O$28))=0</formula>
    </cfRule>
  </conditionalFormatting>
  <conditionalFormatting sqref="P28">
    <cfRule type="expression" dxfId="986" priority="384" stopIfTrue="1">
      <formula>LEN(TRIM($P$28))=0</formula>
    </cfRule>
  </conditionalFormatting>
  <conditionalFormatting sqref="Q28">
    <cfRule type="expression" dxfId="985" priority="385" stopIfTrue="1">
      <formula>LEN(TRIM($Q$28))=0</formula>
    </cfRule>
  </conditionalFormatting>
  <conditionalFormatting sqref="R28">
    <cfRule type="expression" dxfId="984" priority="386" stopIfTrue="1">
      <formula>LEN(TRIM($R$28))=0</formula>
    </cfRule>
  </conditionalFormatting>
  <conditionalFormatting sqref="S28">
    <cfRule type="expression" dxfId="983" priority="387" stopIfTrue="1">
      <formula>LEN(TRIM($S$28))=0</formula>
    </cfRule>
  </conditionalFormatting>
  <conditionalFormatting sqref="T28">
    <cfRule type="expression" dxfId="982" priority="388" stopIfTrue="1">
      <formula>LEN(TRIM($T$28))=0</formula>
    </cfRule>
  </conditionalFormatting>
  <conditionalFormatting sqref="U28">
    <cfRule type="expression" dxfId="981" priority="389" stopIfTrue="1">
      <formula>LEN(TRIM($U$28))=0</formula>
    </cfRule>
  </conditionalFormatting>
  <conditionalFormatting sqref="V28">
    <cfRule type="expression" dxfId="980" priority="390" stopIfTrue="1">
      <formula>LEN(TRIM($V$28))=0</formula>
    </cfRule>
  </conditionalFormatting>
  <conditionalFormatting sqref="W28">
    <cfRule type="expression" dxfId="979" priority="391" stopIfTrue="1">
      <formula>LEN(TRIM($W$28))=0</formula>
    </cfRule>
  </conditionalFormatting>
  <conditionalFormatting sqref="X28">
    <cfRule type="expression" dxfId="978" priority="392" stopIfTrue="1">
      <formula>LEN(TRIM($X$28))=0</formula>
    </cfRule>
  </conditionalFormatting>
  <conditionalFormatting sqref="Y28">
    <cfRule type="expression" dxfId="977" priority="393" stopIfTrue="1">
      <formula>LEN(TRIM($Y$28))=0</formula>
    </cfRule>
  </conditionalFormatting>
  <conditionalFormatting sqref="Z28">
    <cfRule type="expression" dxfId="976" priority="394" stopIfTrue="1">
      <formula>LEN(TRIM($Z$28))=0</formula>
    </cfRule>
  </conditionalFormatting>
  <conditionalFormatting sqref="AA28">
    <cfRule type="expression" dxfId="975" priority="395" stopIfTrue="1">
      <formula>LEN(TRIM($AA$28))=0</formula>
    </cfRule>
  </conditionalFormatting>
  <conditionalFormatting sqref="AB28">
    <cfRule type="expression" dxfId="974" priority="396" stopIfTrue="1">
      <formula>LEN(TRIM($AB$28))=0</formula>
    </cfRule>
  </conditionalFormatting>
  <conditionalFormatting sqref="AC28">
    <cfRule type="expression" dxfId="973" priority="397" stopIfTrue="1">
      <formula>LEN(TRIM($AC$28))=0</formula>
    </cfRule>
  </conditionalFormatting>
  <conditionalFormatting sqref="AD28">
    <cfRule type="expression" dxfId="972" priority="398" stopIfTrue="1">
      <formula>LEN(TRIM($AD$28))=0</formula>
    </cfRule>
  </conditionalFormatting>
  <conditionalFormatting sqref="AE28">
    <cfRule type="expression" dxfId="971" priority="399" stopIfTrue="1">
      <formula>LEN(TRIM($AE$28))=0</formula>
    </cfRule>
  </conditionalFormatting>
  <conditionalFormatting sqref="AF28">
    <cfRule type="expression" dxfId="970" priority="400" stopIfTrue="1">
      <formula>LEN(TRIM($AF$28))=0</formula>
    </cfRule>
  </conditionalFormatting>
  <conditionalFormatting sqref="AG28">
    <cfRule type="expression" dxfId="969" priority="401" stopIfTrue="1">
      <formula>LEN(TRIM($AG$28))=0</formula>
    </cfRule>
  </conditionalFormatting>
  <conditionalFormatting sqref="AH28">
    <cfRule type="expression" dxfId="968" priority="402" stopIfTrue="1">
      <formula>LEN(TRIM($AH$28))=0</formula>
    </cfRule>
  </conditionalFormatting>
  <conditionalFormatting sqref="G29">
    <cfRule type="expression" dxfId="967" priority="403" stopIfTrue="1">
      <formula>LEN(TRIM($G$29))=0</formula>
    </cfRule>
  </conditionalFormatting>
  <conditionalFormatting sqref="H29">
    <cfRule type="expression" dxfId="966" priority="404" stopIfTrue="1">
      <formula>LEN(TRIM($H$29))=0</formula>
    </cfRule>
  </conditionalFormatting>
  <conditionalFormatting sqref="I29">
    <cfRule type="expression" dxfId="965" priority="405" stopIfTrue="1">
      <formula>LEN(TRIM($I$29))=0</formula>
    </cfRule>
  </conditionalFormatting>
  <conditionalFormatting sqref="J29">
    <cfRule type="expression" dxfId="964" priority="406" stopIfTrue="1">
      <formula>LEN(TRIM($J$29))=0</formula>
    </cfRule>
  </conditionalFormatting>
  <conditionalFormatting sqref="K29">
    <cfRule type="expression" dxfId="963" priority="407" stopIfTrue="1">
      <formula>LEN(TRIM($K$29))=0</formula>
    </cfRule>
  </conditionalFormatting>
  <conditionalFormatting sqref="L29">
    <cfRule type="expression" dxfId="962" priority="408" stopIfTrue="1">
      <formula>LEN(TRIM($L$29))=0</formula>
    </cfRule>
  </conditionalFormatting>
  <conditionalFormatting sqref="M29">
    <cfRule type="expression" dxfId="961" priority="409" stopIfTrue="1">
      <formula>LEN(TRIM($M$29))=0</formula>
    </cfRule>
  </conditionalFormatting>
  <conditionalFormatting sqref="N29">
    <cfRule type="expression" dxfId="960" priority="410" stopIfTrue="1">
      <formula>LEN(TRIM($N$29))=0</formula>
    </cfRule>
  </conditionalFormatting>
  <conditionalFormatting sqref="O29">
    <cfRule type="expression" dxfId="959" priority="411" stopIfTrue="1">
      <formula>LEN(TRIM($O$29))=0</formula>
    </cfRule>
  </conditionalFormatting>
  <conditionalFormatting sqref="P29">
    <cfRule type="expression" dxfId="958" priority="412" stopIfTrue="1">
      <formula>LEN(TRIM($P$29))=0</formula>
    </cfRule>
  </conditionalFormatting>
  <conditionalFormatting sqref="Q29">
    <cfRule type="expression" dxfId="957" priority="413" stopIfTrue="1">
      <formula>LEN(TRIM($Q$29))=0</formula>
    </cfRule>
  </conditionalFormatting>
  <conditionalFormatting sqref="R29">
    <cfRule type="expression" dxfId="956" priority="414" stopIfTrue="1">
      <formula>LEN(TRIM($R$29))=0</formula>
    </cfRule>
  </conditionalFormatting>
  <conditionalFormatting sqref="S29">
    <cfRule type="expression" dxfId="955" priority="415" stopIfTrue="1">
      <formula>LEN(TRIM($S$29))=0</formula>
    </cfRule>
  </conditionalFormatting>
  <conditionalFormatting sqref="T29">
    <cfRule type="expression" dxfId="954" priority="416" stopIfTrue="1">
      <formula>LEN(TRIM($T$29))=0</formula>
    </cfRule>
  </conditionalFormatting>
  <conditionalFormatting sqref="U29">
    <cfRule type="expression" dxfId="953" priority="417" stopIfTrue="1">
      <formula>LEN(TRIM($U$29))=0</formula>
    </cfRule>
  </conditionalFormatting>
  <conditionalFormatting sqref="V29">
    <cfRule type="expression" dxfId="952" priority="418" stopIfTrue="1">
      <formula>LEN(TRIM($V$29))=0</formula>
    </cfRule>
  </conditionalFormatting>
  <conditionalFormatting sqref="W29">
    <cfRule type="expression" dxfId="951" priority="419" stopIfTrue="1">
      <formula>LEN(TRIM($W$29))=0</formula>
    </cfRule>
  </conditionalFormatting>
  <conditionalFormatting sqref="X29">
    <cfRule type="expression" dxfId="950" priority="420" stopIfTrue="1">
      <formula>LEN(TRIM($X$29))=0</formula>
    </cfRule>
  </conditionalFormatting>
  <conditionalFormatting sqref="Y29">
    <cfRule type="expression" dxfId="949" priority="421" stopIfTrue="1">
      <formula>LEN(TRIM($Y$29))=0</formula>
    </cfRule>
  </conditionalFormatting>
  <conditionalFormatting sqref="Z29">
    <cfRule type="expression" dxfId="948" priority="422" stopIfTrue="1">
      <formula>LEN(TRIM($Z$29))=0</formula>
    </cfRule>
  </conditionalFormatting>
  <conditionalFormatting sqref="AA29">
    <cfRule type="expression" dxfId="947" priority="423" stopIfTrue="1">
      <formula>LEN(TRIM($AA$29))=0</formula>
    </cfRule>
  </conditionalFormatting>
  <conditionalFormatting sqref="AB29">
    <cfRule type="expression" dxfId="946" priority="424" stopIfTrue="1">
      <formula>LEN(TRIM($AB$29))=0</formula>
    </cfRule>
  </conditionalFormatting>
  <conditionalFormatting sqref="AC29">
    <cfRule type="expression" dxfId="945" priority="425" stopIfTrue="1">
      <formula>LEN(TRIM($AC$29))=0</formula>
    </cfRule>
  </conditionalFormatting>
  <conditionalFormatting sqref="AD29">
    <cfRule type="expression" dxfId="944" priority="426" stopIfTrue="1">
      <formula>LEN(TRIM($AD$29))=0</formula>
    </cfRule>
  </conditionalFormatting>
  <conditionalFormatting sqref="AE29">
    <cfRule type="expression" dxfId="943" priority="427" stopIfTrue="1">
      <formula>LEN(TRIM($AE$29))=0</formula>
    </cfRule>
  </conditionalFormatting>
  <conditionalFormatting sqref="AF29">
    <cfRule type="expression" dxfId="942" priority="428" stopIfTrue="1">
      <formula>LEN(TRIM($AF$29))=0</formula>
    </cfRule>
  </conditionalFormatting>
  <conditionalFormatting sqref="AG29">
    <cfRule type="expression" dxfId="941" priority="429" stopIfTrue="1">
      <formula>LEN(TRIM($AG$29))=0</formula>
    </cfRule>
  </conditionalFormatting>
  <conditionalFormatting sqref="AH29">
    <cfRule type="expression" dxfId="940" priority="430" stopIfTrue="1">
      <formula>LEN(TRIM($AH$29))=0</formula>
    </cfRule>
  </conditionalFormatting>
  <conditionalFormatting sqref="G30">
    <cfRule type="expression" dxfId="939" priority="431" stopIfTrue="1">
      <formula>LEN(TRIM($G$30))=0</formula>
    </cfRule>
  </conditionalFormatting>
  <conditionalFormatting sqref="H30">
    <cfRule type="expression" dxfId="938" priority="432" stopIfTrue="1">
      <formula>LEN(TRIM($H$30))=0</formula>
    </cfRule>
  </conditionalFormatting>
  <conditionalFormatting sqref="I30">
    <cfRule type="expression" dxfId="937" priority="433" stopIfTrue="1">
      <formula>LEN(TRIM($I$30))=0</formula>
    </cfRule>
  </conditionalFormatting>
  <conditionalFormatting sqref="J30">
    <cfRule type="expression" dxfId="936" priority="434" stopIfTrue="1">
      <formula>LEN(TRIM($J$30))=0</formula>
    </cfRule>
  </conditionalFormatting>
  <conditionalFormatting sqref="K30">
    <cfRule type="expression" dxfId="935" priority="435" stopIfTrue="1">
      <formula>LEN(TRIM($K$30))=0</formula>
    </cfRule>
  </conditionalFormatting>
  <conditionalFormatting sqref="L30">
    <cfRule type="expression" dxfId="934" priority="436" stopIfTrue="1">
      <formula>LEN(TRIM($L$30))=0</formula>
    </cfRule>
  </conditionalFormatting>
  <conditionalFormatting sqref="M30">
    <cfRule type="expression" dxfId="933" priority="437" stopIfTrue="1">
      <formula>LEN(TRIM($M$30))=0</formula>
    </cfRule>
  </conditionalFormatting>
  <conditionalFormatting sqref="N30">
    <cfRule type="expression" dxfId="932" priority="438" stopIfTrue="1">
      <formula>LEN(TRIM($N$30))=0</formula>
    </cfRule>
  </conditionalFormatting>
  <conditionalFormatting sqref="O30">
    <cfRule type="expression" dxfId="931" priority="439" stopIfTrue="1">
      <formula>LEN(TRIM($O$30))=0</formula>
    </cfRule>
  </conditionalFormatting>
  <conditionalFormatting sqref="P30">
    <cfRule type="expression" dxfId="930" priority="440" stopIfTrue="1">
      <formula>LEN(TRIM($P$30))=0</formula>
    </cfRule>
  </conditionalFormatting>
  <conditionalFormatting sqref="Q30">
    <cfRule type="expression" dxfId="929" priority="441" stopIfTrue="1">
      <formula>LEN(TRIM($Q$30))=0</formula>
    </cfRule>
  </conditionalFormatting>
  <conditionalFormatting sqref="R30">
    <cfRule type="expression" dxfId="928" priority="442" stopIfTrue="1">
      <formula>LEN(TRIM($R$30))=0</formula>
    </cfRule>
  </conditionalFormatting>
  <conditionalFormatting sqref="S30">
    <cfRule type="expression" dxfId="927" priority="443" stopIfTrue="1">
      <formula>LEN(TRIM($S$30))=0</formula>
    </cfRule>
  </conditionalFormatting>
  <conditionalFormatting sqref="T30">
    <cfRule type="expression" dxfId="926" priority="444" stopIfTrue="1">
      <formula>LEN(TRIM($T$30))=0</formula>
    </cfRule>
  </conditionalFormatting>
  <conditionalFormatting sqref="U30">
    <cfRule type="expression" dxfId="925" priority="445" stopIfTrue="1">
      <formula>LEN(TRIM($U$30))=0</formula>
    </cfRule>
  </conditionalFormatting>
  <conditionalFormatting sqref="V30">
    <cfRule type="expression" dxfId="924" priority="446" stopIfTrue="1">
      <formula>LEN(TRIM($V$30))=0</formula>
    </cfRule>
  </conditionalFormatting>
  <conditionalFormatting sqref="W30">
    <cfRule type="expression" dxfId="923" priority="447" stopIfTrue="1">
      <formula>LEN(TRIM($W$30))=0</formula>
    </cfRule>
  </conditionalFormatting>
  <conditionalFormatting sqref="X30">
    <cfRule type="expression" dxfId="922" priority="448" stopIfTrue="1">
      <formula>LEN(TRIM($X$30))=0</formula>
    </cfRule>
  </conditionalFormatting>
  <conditionalFormatting sqref="Y30">
    <cfRule type="expression" dxfId="921" priority="449" stopIfTrue="1">
      <formula>LEN(TRIM($Y$30))=0</formula>
    </cfRule>
  </conditionalFormatting>
  <conditionalFormatting sqref="Z30">
    <cfRule type="expression" dxfId="920" priority="450" stopIfTrue="1">
      <formula>LEN(TRIM($Z$30))=0</formula>
    </cfRule>
  </conditionalFormatting>
  <conditionalFormatting sqref="AA30">
    <cfRule type="expression" dxfId="919" priority="451" stopIfTrue="1">
      <formula>LEN(TRIM($AA$30))=0</formula>
    </cfRule>
  </conditionalFormatting>
  <conditionalFormatting sqref="AB30">
    <cfRule type="expression" dxfId="918" priority="452" stopIfTrue="1">
      <formula>LEN(TRIM($AB$30))=0</formula>
    </cfRule>
  </conditionalFormatting>
  <conditionalFormatting sqref="AC30">
    <cfRule type="expression" dxfId="917" priority="453" stopIfTrue="1">
      <formula>LEN(TRIM($AC$30))=0</formula>
    </cfRule>
  </conditionalFormatting>
  <conditionalFormatting sqref="AD30">
    <cfRule type="expression" dxfId="916" priority="454" stopIfTrue="1">
      <formula>LEN(TRIM($AD$30))=0</formula>
    </cfRule>
  </conditionalFormatting>
  <conditionalFormatting sqref="AE30">
    <cfRule type="expression" dxfId="915" priority="455" stopIfTrue="1">
      <formula>LEN(TRIM($AE$30))=0</formula>
    </cfRule>
  </conditionalFormatting>
  <conditionalFormatting sqref="AF30">
    <cfRule type="expression" dxfId="914" priority="456" stopIfTrue="1">
      <formula>LEN(TRIM($AF$30))=0</formula>
    </cfRule>
  </conditionalFormatting>
  <conditionalFormatting sqref="AG30">
    <cfRule type="expression" dxfId="913" priority="457" stopIfTrue="1">
      <formula>LEN(TRIM($AG$30))=0</formula>
    </cfRule>
  </conditionalFormatting>
  <conditionalFormatting sqref="AH30">
    <cfRule type="expression" dxfId="912" priority="458" stopIfTrue="1">
      <formula>LEN(TRIM($AH$30))=0</formula>
    </cfRule>
  </conditionalFormatting>
  <conditionalFormatting sqref="G31">
    <cfRule type="expression" dxfId="911" priority="459" stopIfTrue="1">
      <formula>LEN(TRIM($G$31))=0</formula>
    </cfRule>
  </conditionalFormatting>
  <conditionalFormatting sqref="H31">
    <cfRule type="expression" dxfId="910" priority="460" stopIfTrue="1">
      <formula>LEN(TRIM($H$31))=0</formula>
    </cfRule>
  </conditionalFormatting>
  <conditionalFormatting sqref="I31">
    <cfRule type="expression" dxfId="909" priority="461" stopIfTrue="1">
      <formula>LEN(TRIM($I$31))=0</formula>
    </cfRule>
  </conditionalFormatting>
  <conditionalFormatting sqref="J31">
    <cfRule type="expression" dxfId="908" priority="462" stopIfTrue="1">
      <formula>LEN(TRIM($J$31))=0</formula>
    </cfRule>
  </conditionalFormatting>
  <conditionalFormatting sqref="K31">
    <cfRule type="expression" dxfId="907" priority="463" stopIfTrue="1">
      <formula>LEN(TRIM($K$31))=0</formula>
    </cfRule>
  </conditionalFormatting>
  <conditionalFormatting sqref="L31">
    <cfRule type="expression" dxfId="906" priority="464" stopIfTrue="1">
      <formula>LEN(TRIM($L$31))=0</formula>
    </cfRule>
  </conditionalFormatting>
  <conditionalFormatting sqref="M31">
    <cfRule type="expression" dxfId="905" priority="465" stopIfTrue="1">
      <formula>LEN(TRIM($M$31))=0</formula>
    </cfRule>
  </conditionalFormatting>
  <conditionalFormatting sqref="N31">
    <cfRule type="expression" dxfId="904" priority="466" stopIfTrue="1">
      <formula>LEN(TRIM($N$31))=0</formula>
    </cfRule>
  </conditionalFormatting>
  <conditionalFormatting sqref="O31">
    <cfRule type="expression" dxfId="903" priority="467" stopIfTrue="1">
      <formula>LEN(TRIM($O$31))=0</formula>
    </cfRule>
  </conditionalFormatting>
  <conditionalFormatting sqref="P31">
    <cfRule type="expression" dxfId="902" priority="468" stopIfTrue="1">
      <formula>LEN(TRIM($P$31))=0</formula>
    </cfRule>
  </conditionalFormatting>
  <conditionalFormatting sqref="Q31">
    <cfRule type="expression" dxfId="901" priority="469" stopIfTrue="1">
      <formula>LEN(TRIM($Q$31))=0</formula>
    </cfRule>
  </conditionalFormatting>
  <conditionalFormatting sqref="R31">
    <cfRule type="expression" dxfId="900" priority="470" stopIfTrue="1">
      <formula>LEN(TRIM($R$31))=0</formula>
    </cfRule>
  </conditionalFormatting>
  <conditionalFormatting sqref="S31">
    <cfRule type="expression" dxfId="899" priority="471" stopIfTrue="1">
      <formula>LEN(TRIM($S$31))=0</formula>
    </cfRule>
  </conditionalFormatting>
  <conditionalFormatting sqref="T31">
    <cfRule type="expression" dxfId="898" priority="472" stopIfTrue="1">
      <formula>LEN(TRIM($T$31))=0</formula>
    </cfRule>
  </conditionalFormatting>
  <conditionalFormatting sqref="U31">
    <cfRule type="expression" dxfId="897" priority="473" stopIfTrue="1">
      <formula>LEN(TRIM($U$31))=0</formula>
    </cfRule>
  </conditionalFormatting>
  <conditionalFormatting sqref="V31">
    <cfRule type="expression" dxfId="896" priority="474" stopIfTrue="1">
      <formula>LEN(TRIM($V$31))=0</formula>
    </cfRule>
  </conditionalFormatting>
  <conditionalFormatting sqref="W31">
    <cfRule type="expression" dxfId="895" priority="475" stopIfTrue="1">
      <formula>LEN(TRIM($W$31))=0</formula>
    </cfRule>
  </conditionalFormatting>
  <conditionalFormatting sqref="X31">
    <cfRule type="expression" dxfId="894" priority="476" stopIfTrue="1">
      <formula>LEN(TRIM($X$31))=0</formula>
    </cfRule>
  </conditionalFormatting>
  <conditionalFormatting sqref="Y31">
    <cfRule type="expression" dxfId="893" priority="477" stopIfTrue="1">
      <formula>LEN(TRIM($Y$31))=0</formula>
    </cfRule>
  </conditionalFormatting>
  <conditionalFormatting sqref="Z31">
    <cfRule type="expression" dxfId="892" priority="478" stopIfTrue="1">
      <formula>LEN(TRIM($Z$31))=0</formula>
    </cfRule>
  </conditionalFormatting>
  <conditionalFormatting sqref="AA31">
    <cfRule type="expression" dxfId="891" priority="479" stopIfTrue="1">
      <formula>LEN(TRIM($AA$31))=0</formula>
    </cfRule>
  </conditionalFormatting>
  <conditionalFormatting sqref="AB31">
    <cfRule type="expression" dxfId="890" priority="480" stopIfTrue="1">
      <formula>LEN(TRIM($AB$31))=0</formula>
    </cfRule>
  </conditionalFormatting>
  <conditionalFormatting sqref="AC31">
    <cfRule type="expression" dxfId="889" priority="481" stopIfTrue="1">
      <formula>LEN(TRIM($AC$31))=0</formula>
    </cfRule>
  </conditionalFormatting>
  <conditionalFormatting sqref="AD31">
    <cfRule type="expression" dxfId="888" priority="482" stopIfTrue="1">
      <formula>LEN(TRIM($AD$31))=0</formula>
    </cfRule>
  </conditionalFormatting>
  <conditionalFormatting sqref="AE31">
    <cfRule type="expression" dxfId="887" priority="483" stopIfTrue="1">
      <formula>LEN(TRIM($AE$31))=0</formula>
    </cfRule>
  </conditionalFormatting>
  <conditionalFormatting sqref="AF31">
    <cfRule type="expression" dxfId="886" priority="484" stopIfTrue="1">
      <formula>LEN(TRIM($AF$31))=0</formula>
    </cfRule>
  </conditionalFormatting>
  <conditionalFormatting sqref="AG31">
    <cfRule type="expression" dxfId="885" priority="485" stopIfTrue="1">
      <formula>LEN(TRIM($AG$31))=0</formula>
    </cfRule>
  </conditionalFormatting>
  <conditionalFormatting sqref="AH31">
    <cfRule type="expression" dxfId="884" priority="486" stopIfTrue="1">
      <formula>LEN(TRIM($AH$31))=0</formula>
    </cfRule>
  </conditionalFormatting>
  <conditionalFormatting sqref="G32">
    <cfRule type="expression" dxfId="883" priority="487" stopIfTrue="1">
      <formula>LEN(TRIM($G$32))=0</formula>
    </cfRule>
  </conditionalFormatting>
  <conditionalFormatting sqref="H32">
    <cfRule type="expression" dxfId="882" priority="488" stopIfTrue="1">
      <formula>LEN(TRIM($H$32))=0</formula>
    </cfRule>
  </conditionalFormatting>
  <conditionalFormatting sqref="I32">
    <cfRule type="expression" dxfId="881" priority="489" stopIfTrue="1">
      <formula>LEN(TRIM($I$32))=0</formula>
    </cfRule>
  </conditionalFormatting>
  <conditionalFormatting sqref="J32">
    <cfRule type="expression" dxfId="880" priority="490" stopIfTrue="1">
      <formula>LEN(TRIM($J$32))=0</formula>
    </cfRule>
  </conditionalFormatting>
  <conditionalFormatting sqref="K32">
    <cfRule type="expression" dxfId="879" priority="491" stopIfTrue="1">
      <formula>LEN(TRIM($K$32))=0</formula>
    </cfRule>
  </conditionalFormatting>
  <conditionalFormatting sqref="L32">
    <cfRule type="expression" dxfId="878" priority="492" stopIfTrue="1">
      <formula>LEN(TRIM($L$32))=0</formula>
    </cfRule>
  </conditionalFormatting>
  <conditionalFormatting sqref="M32">
    <cfRule type="expression" dxfId="877" priority="493" stopIfTrue="1">
      <formula>LEN(TRIM($M$32))=0</formula>
    </cfRule>
  </conditionalFormatting>
  <conditionalFormatting sqref="N32">
    <cfRule type="expression" dxfId="876" priority="494" stopIfTrue="1">
      <formula>LEN(TRIM($N$32))=0</formula>
    </cfRule>
  </conditionalFormatting>
  <conditionalFormatting sqref="O32">
    <cfRule type="expression" dxfId="875" priority="495" stopIfTrue="1">
      <formula>LEN(TRIM($O$32))=0</formula>
    </cfRule>
  </conditionalFormatting>
  <conditionalFormatting sqref="P32">
    <cfRule type="expression" dxfId="874" priority="496" stopIfTrue="1">
      <formula>LEN(TRIM($P$32))=0</formula>
    </cfRule>
  </conditionalFormatting>
  <conditionalFormatting sqref="Q32">
    <cfRule type="expression" dxfId="873" priority="497" stopIfTrue="1">
      <formula>LEN(TRIM($Q$32))=0</formula>
    </cfRule>
  </conditionalFormatting>
  <conditionalFormatting sqref="R32">
    <cfRule type="expression" dxfId="872" priority="498" stopIfTrue="1">
      <formula>LEN(TRIM($R$32))=0</formula>
    </cfRule>
  </conditionalFormatting>
  <conditionalFormatting sqref="S32">
    <cfRule type="expression" dxfId="871" priority="499" stopIfTrue="1">
      <formula>LEN(TRIM($S$32))=0</formula>
    </cfRule>
  </conditionalFormatting>
  <conditionalFormatting sqref="T32">
    <cfRule type="expression" dxfId="870" priority="500" stopIfTrue="1">
      <formula>LEN(TRIM($T$32))=0</formula>
    </cfRule>
  </conditionalFormatting>
  <conditionalFormatting sqref="U32">
    <cfRule type="expression" dxfId="869" priority="501" stopIfTrue="1">
      <formula>LEN(TRIM($U$32))=0</formula>
    </cfRule>
  </conditionalFormatting>
  <conditionalFormatting sqref="V32">
    <cfRule type="expression" dxfId="868" priority="502" stopIfTrue="1">
      <formula>LEN(TRIM($V$32))=0</formula>
    </cfRule>
  </conditionalFormatting>
  <conditionalFormatting sqref="W32">
    <cfRule type="expression" dxfId="867" priority="503" stopIfTrue="1">
      <formula>LEN(TRIM($W$32))=0</formula>
    </cfRule>
  </conditionalFormatting>
  <conditionalFormatting sqref="X32">
    <cfRule type="expression" dxfId="866" priority="504" stopIfTrue="1">
      <formula>LEN(TRIM($X$32))=0</formula>
    </cfRule>
  </conditionalFormatting>
  <conditionalFormatting sqref="Y32">
    <cfRule type="expression" dxfId="865" priority="505" stopIfTrue="1">
      <formula>LEN(TRIM($Y$32))=0</formula>
    </cfRule>
  </conditionalFormatting>
  <conditionalFormatting sqref="Z32">
    <cfRule type="expression" dxfId="864" priority="506" stopIfTrue="1">
      <formula>LEN(TRIM($Z$32))=0</formula>
    </cfRule>
  </conditionalFormatting>
  <conditionalFormatting sqref="AA32">
    <cfRule type="expression" dxfId="863" priority="507" stopIfTrue="1">
      <formula>LEN(TRIM($AA$32))=0</formula>
    </cfRule>
  </conditionalFormatting>
  <conditionalFormatting sqref="AB32">
    <cfRule type="expression" dxfId="862" priority="508" stopIfTrue="1">
      <formula>LEN(TRIM($AB$32))=0</formula>
    </cfRule>
  </conditionalFormatting>
  <conditionalFormatting sqref="AC32">
    <cfRule type="expression" dxfId="861" priority="509" stopIfTrue="1">
      <formula>LEN(TRIM($AC$32))=0</formula>
    </cfRule>
  </conditionalFormatting>
  <conditionalFormatting sqref="AD32">
    <cfRule type="expression" dxfId="860" priority="510" stopIfTrue="1">
      <formula>LEN(TRIM($AD$32))=0</formula>
    </cfRule>
  </conditionalFormatting>
  <conditionalFormatting sqref="AE32">
    <cfRule type="expression" dxfId="859" priority="511" stopIfTrue="1">
      <formula>LEN(TRIM($AE$32))=0</formula>
    </cfRule>
  </conditionalFormatting>
  <conditionalFormatting sqref="AF32">
    <cfRule type="expression" dxfId="858" priority="512" stopIfTrue="1">
      <formula>LEN(TRIM($AF$32))=0</formula>
    </cfRule>
  </conditionalFormatting>
  <conditionalFormatting sqref="AG32">
    <cfRule type="expression" dxfId="857" priority="513" stopIfTrue="1">
      <formula>LEN(TRIM($AG$32))=0</formula>
    </cfRule>
  </conditionalFormatting>
  <conditionalFormatting sqref="AH32">
    <cfRule type="expression" dxfId="856" priority="514" stopIfTrue="1">
      <formula>LEN(TRIM($AH$32))=0</formula>
    </cfRule>
  </conditionalFormatting>
  <conditionalFormatting sqref="G33">
    <cfRule type="expression" dxfId="855" priority="515" stopIfTrue="1">
      <formula>LEN(TRIM($G$33))=0</formula>
    </cfRule>
  </conditionalFormatting>
  <conditionalFormatting sqref="H33">
    <cfRule type="expression" dxfId="854" priority="516" stopIfTrue="1">
      <formula>LEN(TRIM($H$33))=0</formula>
    </cfRule>
  </conditionalFormatting>
  <conditionalFormatting sqref="I33">
    <cfRule type="expression" dxfId="853" priority="517" stopIfTrue="1">
      <formula>LEN(TRIM($I$33))=0</formula>
    </cfRule>
  </conditionalFormatting>
  <conditionalFormatting sqref="J33">
    <cfRule type="expression" dxfId="852" priority="518" stopIfTrue="1">
      <formula>LEN(TRIM($J$33))=0</formula>
    </cfRule>
  </conditionalFormatting>
  <conditionalFormatting sqref="K33">
    <cfRule type="expression" dxfId="851" priority="519" stopIfTrue="1">
      <formula>LEN(TRIM($K$33))=0</formula>
    </cfRule>
  </conditionalFormatting>
  <conditionalFormatting sqref="L33">
    <cfRule type="expression" dxfId="850" priority="520" stopIfTrue="1">
      <formula>LEN(TRIM($L$33))=0</formula>
    </cfRule>
  </conditionalFormatting>
  <conditionalFormatting sqref="M33">
    <cfRule type="expression" dxfId="849" priority="521" stopIfTrue="1">
      <formula>LEN(TRIM($M$33))=0</formula>
    </cfRule>
  </conditionalFormatting>
  <conditionalFormatting sqref="N33">
    <cfRule type="expression" dxfId="848" priority="522" stopIfTrue="1">
      <formula>LEN(TRIM($N$33))=0</formula>
    </cfRule>
  </conditionalFormatting>
  <conditionalFormatting sqref="O33">
    <cfRule type="expression" dxfId="847" priority="523" stopIfTrue="1">
      <formula>LEN(TRIM($O$33))=0</formula>
    </cfRule>
  </conditionalFormatting>
  <conditionalFormatting sqref="P33">
    <cfRule type="expression" dxfId="846" priority="524" stopIfTrue="1">
      <formula>LEN(TRIM($P$33))=0</formula>
    </cfRule>
  </conditionalFormatting>
  <conditionalFormatting sqref="Q33">
    <cfRule type="expression" dxfId="845" priority="525" stopIfTrue="1">
      <formula>LEN(TRIM($Q$33))=0</formula>
    </cfRule>
  </conditionalFormatting>
  <conditionalFormatting sqref="R33">
    <cfRule type="expression" dxfId="844" priority="526" stopIfTrue="1">
      <formula>LEN(TRIM($R$33))=0</formula>
    </cfRule>
  </conditionalFormatting>
  <conditionalFormatting sqref="S33">
    <cfRule type="expression" dxfId="843" priority="527" stopIfTrue="1">
      <formula>LEN(TRIM($S$33))=0</formula>
    </cfRule>
  </conditionalFormatting>
  <conditionalFormatting sqref="T33">
    <cfRule type="expression" dxfId="842" priority="528" stopIfTrue="1">
      <formula>LEN(TRIM($T$33))=0</formula>
    </cfRule>
  </conditionalFormatting>
  <conditionalFormatting sqref="U33">
    <cfRule type="expression" dxfId="841" priority="529" stopIfTrue="1">
      <formula>LEN(TRIM($U$33))=0</formula>
    </cfRule>
  </conditionalFormatting>
  <conditionalFormatting sqref="V33">
    <cfRule type="expression" dxfId="840" priority="530" stopIfTrue="1">
      <formula>LEN(TRIM($V$33))=0</formula>
    </cfRule>
  </conditionalFormatting>
  <conditionalFormatting sqref="W33">
    <cfRule type="expression" dxfId="839" priority="531" stopIfTrue="1">
      <formula>LEN(TRIM($W$33))=0</formula>
    </cfRule>
  </conditionalFormatting>
  <conditionalFormatting sqref="X33">
    <cfRule type="expression" dxfId="838" priority="532" stopIfTrue="1">
      <formula>LEN(TRIM($X$33))=0</formula>
    </cfRule>
  </conditionalFormatting>
  <conditionalFormatting sqref="Y33">
    <cfRule type="expression" dxfId="837" priority="533" stopIfTrue="1">
      <formula>LEN(TRIM($Y$33))=0</formula>
    </cfRule>
  </conditionalFormatting>
  <conditionalFormatting sqref="Z33">
    <cfRule type="expression" dxfId="836" priority="534" stopIfTrue="1">
      <formula>LEN(TRIM($Z$33))=0</formula>
    </cfRule>
  </conditionalFormatting>
  <conditionalFormatting sqref="AA33">
    <cfRule type="expression" dxfId="835" priority="535" stopIfTrue="1">
      <formula>LEN(TRIM($AA$33))=0</formula>
    </cfRule>
  </conditionalFormatting>
  <conditionalFormatting sqref="AB33">
    <cfRule type="expression" dxfId="834" priority="536" stopIfTrue="1">
      <formula>LEN(TRIM($AB$33))=0</formula>
    </cfRule>
  </conditionalFormatting>
  <conditionalFormatting sqref="AC33">
    <cfRule type="expression" dxfId="833" priority="537" stopIfTrue="1">
      <formula>LEN(TRIM($AC$33))=0</formula>
    </cfRule>
  </conditionalFormatting>
  <conditionalFormatting sqref="AD33">
    <cfRule type="expression" dxfId="832" priority="538" stopIfTrue="1">
      <formula>LEN(TRIM($AD$33))=0</formula>
    </cfRule>
  </conditionalFormatting>
  <conditionalFormatting sqref="AE33">
    <cfRule type="expression" dxfId="831" priority="539" stopIfTrue="1">
      <formula>LEN(TRIM($AE$33))=0</formula>
    </cfRule>
  </conditionalFormatting>
  <conditionalFormatting sqref="AF33">
    <cfRule type="expression" dxfId="830" priority="540" stopIfTrue="1">
      <formula>LEN(TRIM($AF$33))=0</formula>
    </cfRule>
  </conditionalFormatting>
  <conditionalFormatting sqref="AG33">
    <cfRule type="expression" dxfId="829" priority="541" stopIfTrue="1">
      <formula>LEN(TRIM($AG$33))=0</formula>
    </cfRule>
  </conditionalFormatting>
  <conditionalFormatting sqref="AH33">
    <cfRule type="expression" dxfId="828" priority="542" stopIfTrue="1">
      <formula>LEN(TRIM($AH$33))=0</formula>
    </cfRule>
  </conditionalFormatting>
  <conditionalFormatting sqref="G34">
    <cfRule type="expression" dxfId="827" priority="543" stopIfTrue="1">
      <formula>LEN(TRIM($G$34))=0</formula>
    </cfRule>
  </conditionalFormatting>
  <conditionalFormatting sqref="H34">
    <cfRule type="expression" dxfId="826" priority="544" stopIfTrue="1">
      <formula>LEN(TRIM($H$34))=0</formula>
    </cfRule>
  </conditionalFormatting>
  <conditionalFormatting sqref="I34">
    <cfRule type="expression" dxfId="825" priority="545" stopIfTrue="1">
      <formula>LEN(TRIM($I$34))=0</formula>
    </cfRule>
  </conditionalFormatting>
  <conditionalFormatting sqref="J34">
    <cfRule type="expression" dxfId="824" priority="546" stopIfTrue="1">
      <formula>LEN(TRIM($J$34))=0</formula>
    </cfRule>
  </conditionalFormatting>
  <conditionalFormatting sqref="K34">
    <cfRule type="expression" dxfId="823" priority="547" stopIfTrue="1">
      <formula>LEN(TRIM($K$34))=0</formula>
    </cfRule>
  </conditionalFormatting>
  <conditionalFormatting sqref="L34">
    <cfRule type="expression" dxfId="822" priority="548" stopIfTrue="1">
      <formula>LEN(TRIM($L$34))=0</formula>
    </cfRule>
  </conditionalFormatting>
  <conditionalFormatting sqref="M34">
    <cfRule type="expression" dxfId="821" priority="549" stopIfTrue="1">
      <formula>LEN(TRIM($M$34))=0</formula>
    </cfRule>
  </conditionalFormatting>
  <conditionalFormatting sqref="N34">
    <cfRule type="expression" dxfId="820" priority="550" stopIfTrue="1">
      <formula>LEN(TRIM($N$34))=0</formula>
    </cfRule>
  </conditionalFormatting>
  <conditionalFormatting sqref="O34">
    <cfRule type="expression" dxfId="819" priority="551" stopIfTrue="1">
      <formula>LEN(TRIM($O$34))=0</formula>
    </cfRule>
  </conditionalFormatting>
  <conditionalFormatting sqref="P34">
    <cfRule type="expression" dxfId="818" priority="552" stopIfTrue="1">
      <formula>LEN(TRIM($P$34))=0</formula>
    </cfRule>
  </conditionalFormatting>
  <conditionalFormatting sqref="Q34">
    <cfRule type="expression" dxfId="817" priority="553" stopIfTrue="1">
      <formula>LEN(TRIM($Q$34))=0</formula>
    </cfRule>
  </conditionalFormatting>
  <conditionalFormatting sqref="R34">
    <cfRule type="expression" dxfId="816" priority="554" stopIfTrue="1">
      <formula>LEN(TRIM($R$34))=0</formula>
    </cfRule>
  </conditionalFormatting>
  <conditionalFormatting sqref="S34">
    <cfRule type="expression" dxfId="815" priority="555" stopIfTrue="1">
      <formula>LEN(TRIM($S$34))=0</formula>
    </cfRule>
  </conditionalFormatting>
  <conditionalFormatting sqref="T34">
    <cfRule type="expression" dxfId="814" priority="556" stopIfTrue="1">
      <formula>LEN(TRIM($T$34))=0</formula>
    </cfRule>
  </conditionalFormatting>
  <conditionalFormatting sqref="U34">
    <cfRule type="expression" dxfId="813" priority="557" stopIfTrue="1">
      <formula>LEN(TRIM($U$34))=0</formula>
    </cfRule>
  </conditionalFormatting>
  <conditionalFormatting sqref="V34">
    <cfRule type="expression" dxfId="812" priority="558" stopIfTrue="1">
      <formula>LEN(TRIM($V$34))=0</formula>
    </cfRule>
  </conditionalFormatting>
  <conditionalFormatting sqref="W34">
    <cfRule type="expression" dxfId="811" priority="559" stopIfTrue="1">
      <formula>LEN(TRIM($W$34))=0</formula>
    </cfRule>
  </conditionalFormatting>
  <conditionalFormatting sqref="X34">
    <cfRule type="expression" dxfId="810" priority="560" stopIfTrue="1">
      <formula>LEN(TRIM($X$34))=0</formula>
    </cfRule>
  </conditionalFormatting>
  <conditionalFormatting sqref="Y34">
    <cfRule type="expression" dxfId="809" priority="561" stopIfTrue="1">
      <formula>LEN(TRIM($Y$34))=0</formula>
    </cfRule>
  </conditionalFormatting>
  <conditionalFormatting sqref="Z34">
    <cfRule type="expression" dxfId="808" priority="562" stopIfTrue="1">
      <formula>LEN(TRIM($Z$34))=0</formula>
    </cfRule>
  </conditionalFormatting>
  <conditionalFormatting sqref="AA34">
    <cfRule type="expression" dxfId="807" priority="563" stopIfTrue="1">
      <formula>LEN(TRIM($AA$34))=0</formula>
    </cfRule>
  </conditionalFormatting>
  <conditionalFormatting sqref="AB34">
    <cfRule type="expression" dxfId="806" priority="564" stopIfTrue="1">
      <formula>LEN(TRIM($AB$34))=0</formula>
    </cfRule>
  </conditionalFormatting>
  <conditionalFormatting sqref="AC34">
    <cfRule type="expression" dxfId="805" priority="565" stopIfTrue="1">
      <formula>LEN(TRIM($AC$34))=0</formula>
    </cfRule>
  </conditionalFormatting>
  <conditionalFormatting sqref="AD34">
    <cfRule type="expression" dxfId="804" priority="566" stopIfTrue="1">
      <formula>LEN(TRIM($AD$34))=0</formula>
    </cfRule>
  </conditionalFormatting>
  <conditionalFormatting sqref="AE34">
    <cfRule type="expression" dxfId="803" priority="567" stopIfTrue="1">
      <formula>LEN(TRIM($AE$34))=0</formula>
    </cfRule>
  </conditionalFormatting>
  <conditionalFormatting sqref="AF34">
    <cfRule type="expression" dxfId="802" priority="568" stopIfTrue="1">
      <formula>LEN(TRIM($AF$34))=0</formula>
    </cfRule>
  </conditionalFormatting>
  <conditionalFormatting sqref="AG34">
    <cfRule type="expression" dxfId="801" priority="569" stopIfTrue="1">
      <formula>LEN(TRIM($AG$34))=0</formula>
    </cfRule>
  </conditionalFormatting>
  <conditionalFormatting sqref="AH34">
    <cfRule type="expression" dxfId="800" priority="570" stopIfTrue="1">
      <formula>LEN(TRIM($AH$34))=0</formula>
    </cfRule>
  </conditionalFormatting>
  <conditionalFormatting sqref="G35">
    <cfRule type="expression" dxfId="799" priority="571" stopIfTrue="1">
      <formula>LEN(TRIM($G$35))=0</formula>
    </cfRule>
  </conditionalFormatting>
  <conditionalFormatting sqref="H35">
    <cfRule type="expression" dxfId="798" priority="572" stopIfTrue="1">
      <formula>LEN(TRIM($H$35))=0</formula>
    </cfRule>
  </conditionalFormatting>
  <conditionalFormatting sqref="I35">
    <cfRule type="expression" dxfId="797" priority="573" stopIfTrue="1">
      <formula>LEN(TRIM($I$35))=0</formula>
    </cfRule>
  </conditionalFormatting>
  <conditionalFormatting sqref="J35">
    <cfRule type="expression" dxfId="796" priority="574" stopIfTrue="1">
      <formula>LEN(TRIM($J$35))=0</formula>
    </cfRule>
  </conditionalFormatting>
  <conditionalFormatting sqref="K35">
    <cfRule type="expression" dxfId="795" priority="575" stopIfTrue="1">
      <formula>LEN(TRIM($K$35))=0</formula>
    </cfRule>
  </conditionalFormatting>
  <conditionalFormatting sqref="L35">
    <cfRule type="expression" dxfId="794" priority="576" stopIfTrue="1">
      <formula>LEN(TRIM($L$35))=0</formula>
    </cfRule>
  </conditionalFormatting>
  <conditionalFormatting sqref="M35">
    <cfRule type="expression" dxfId="793" priority="577" stopIfTrue="1">
      <formula>LEN(TRIM($M$35))=0</formula>
    </cfRule>
  </conditionalFormatting>
  <conditionalFormatting sqref="N35">
    <cfRule type="expression" dxfId="792" priority="578" stopIfTrue="1">
      <formula>LEN(TRIM($N$35))=0</formula>
    </cfRule>
  </conditionalFormatting>
  <conditionalFormatting sqref="O35">
    <cfRule type="expression" dxfId="791" priority="579" stopIfTrue="1">
      <formula>LEN(TRIM($O$35))=0</formula>
    </cfRule>
  </conditionalFormatting>
  <conditionalFormatting sqref="P35">
    <cfRule type="expression" dxfId="790" priority="580" stopIfTrue="1">
      <formula>LEN(TRIM($P$35))=0</formula>
    </cfRule>
  </conditionalFormatting>
  <conditionalFormatting sqref="Q35">
    <cfRule type="expression" dxfId="789" priority="581" stopIfTrue="1">
      <formula>LEN(TRIM($Q$35))=0</formula>
    </cfRule>
  </conditionalFormatting>
  <conditionalFormatting sqref="R35">
    <cfRule type="expression" dxfId="788" priority="582" stopIfTrue="1">
      <formula>LEN(TRIM($R$35))=0</formula>
    </cfRule>
  </conditionalFormatting>
  <conditionalFormatting sqref="S35">
    <cfRule type="expression" dxfId="787" priority="583" stopIfTrue="1">
      <formula>LEN(TRIM($S$35))=0</formula>
    </cfRule>
  </conditionalFormatting>
  <conditionalFormatting sqref="T35">
    <cfRule type="expression" dxfId="786" priority="584" stopIfTrue="1">
      <formula>LEN(TRIM($T$35))=0</formula>
    </cfRule>
  </conditionalFormatting>
  <conditionalFormatting sqref="U35">
    <cfRule type="expression" dxfId="785" priority="585" stopIfTrue="1">
      <formula>LEN(TRIM($U$35))=0</formula>
    </cfRule>
  </conditionalFormatting>
  <conditionalFormatting sqref="V35">
    <cfRule type="expression" dxfId="784" priority="586" stopIfTrue="1">
      <formula>LEN(TRIM($V$35))=0</formula>
    </cfRule>
  </conditionalFormatting>
  <conditionalFormatting sqref="W35">
    <cfRule type="expression" dxfId="783" priority="587" stopIfTrue="1">
      <formula>LEN(TRIM($W$35))=0</formula>
    </cfRule>
  </conditionalFormatting>
  <conditionalFormatting sqref="X35">
    <cfRule type="expression" dxfId="782" priority="588" stopIfTrue="1">
      <formula>LEN(TRIM($X$35))=0</formula>
    </cfRule>
  </conditionalFormatting>
  <conditionalFormatting sqref="Y35">
    <cfRule type="expression" dxfId="781" priority="589" stopIfTrue="1">
      <formula>LEN(TRIM($Y$35))=0</formula>
    </cfRule>
  </conditionalFormatting>
  <conditionalFormatting sqref="Z35">
    <cfRule type="expression" dxfId="780" priority="590" stopIfTrue="1">
      <formula>LEN(TRIM($Z$35))=0</formula>
    </cfRule>
  </conditionalFormatting>
  <conditionalFormatting sqref="AA35">
    <cfRule type="expression" dxfId="779" priority="591" stopIfTrue="1">
      <formula>LEN(TRIM($AA$35))=0</formula>
    </cfRule>
  </conditionalFormatting>
  <conditionalFormatting sqref="AB35">
    <cfRule type="expression" dxfId="778" priority="592" stopIfTrue="1">
      <formula>LEN(TRIM($AB$35))=0</formula>
    </cfRule>
  </conditionalFormatting>
  <conditionalFormatting sqref="AC35">
    <cfRule type="expression" dxfId="777" priority="593" stopIfTrue="1">
      <formula>LEN(TRIM($AC$35))=0</formula>
    </cfRule>
  </conditionalFormatting>
  <conditionalFormatting sqref="AD35">
    <cfRule type="expression" dxfId="776" priority="594" stopIfTrue="1">
      <formula>LEN(TRIM($AD$35))=0</formula>
    </cfRule>
  </conditionalFormatting>
  <conditionalFormatting sqref="AE35">
    <cfRule type="expression" dxfId="775" priority="595" stopIfTrue="1">
      <formula>LEN(TRIM($AE$35))=0</formula>
    </cfRule>
  </conditionalFormatting>
  <conditionalFormatting sqref="AF35">
    <cfRule type="expression" dxfId="774" priority="596" stopIfTrue="1">
      <formula>LEN(TRIM($AF$35))=0</formula>
    </cfRule>
  </conditionalFormatting>
  <conditionalFormatting sqref="AG35">
    <cfRule type="expression" dxfId="773" priority="597" stopIfTrue="1">
      <formula>LEN(TRIM($AG$35))=0</formula>
    </cfRule>
  </conditionalFormatting>
  <conditionalFormatting sqref="AH35">
    <cfRule type="expression" dxfId="772" priority="598" stopIfTrue="1">
      <formula>LEN(TRIM($AH$35))=0</formula>
    </cfRule>
  </conditionalFormatting>
  <conditionalFormatting sqref="G36">
    <cfRule type="expression" dxfId="771" priority="599" stopIfTrue="1">
      <formula>LEN(TRIM($G$36))=0</formula>
    </cfRule>
  </conditionalFormatting>
  <conditionalFormatting sqref="H36">
    <cfRule type="expression" dxfId="770" priority="600" stopIfTrue="1">
      <formula>LEN(TRIM($H$36))=0</formula>
    </cfRule>
  </conditionalFormatting>
  <conditionalFormatting sqref="I36">
    <cfRule type="expression" dxfId="769" priority="601" stopIfTrue="1">
      <formula>LEN(TRIM($I$36))=0</formula>
    </cfRule>
  </conditionalFormatting>
  <conditionalFormatting sqref="J36">
    <cfRule type="expression" dxfId="768" priority="602" stopIfTrue="1">
      <formula>LEN(TRIM($J$36))=0</formula>
    </cfRule>
  </conditionalFormatting>
  <conditionalFormatting sqref="K36">
    <cfRule type="expression" dxfId="767" priority="603" stopIfTrue="1">
      <formula>LEN(TRIM($K$36))=0</formula>
    </cfRule>
  </conditionalFormatting>
  <conditionalFormatting sqref="L36">
    <cfRule type="expression" dxfId="766" priority="604" stopIfTrue="1">
      <formula>LEN(TRIM($L$36))=0</formula>
    </cfRule>
  </conditionalFormatting>
  <conditionalFormatting sqref="M36">
    <cfRule type="expression" dxfId="765" priority="605" stopIfTrue="1">
      <formula>LEN(TRIM($M$36))=0</formula>
    </cfRule>
  </conditionalFormatting>
  <conditionalFormatting sqref="N36">
    <cfRule type="expression" dxfId="764" priority="606" stopIfTrue="1">
      <formula>LEN(TRIM($N$36))=0</formula>
    </cfRule>
  </conditionalFormatting>
  <conditionalFormatting sqref="O36">
    <cfRule type="expression" dxfId="763" priority="607" stopIfTrue="1">
      <formula>LEN(TRIM($O$36))=0</formula>
    </cfRule>
  </conditionalFormatting>
  <conditionalFormatting sqref="P36">
    <cfRule type="expression" dxfId="762" priority="608" stopIfTrue="1">
      <formula>LEN(TRIM($P$36))=0</formula>
    </cfRule>
  </conditionalFormatting>
  <conditionalFormatting sqref="Q36">
    <cfRule type="expression" dxfId="761" priority="609" stopIfTrue="1">
      <formula>LEN(TRIM($Q$36))=0</formula>
    </cfRule>
  </conditionalFormatting>
  <conditionalFormatting sqref="R36">
    <cfRule type="expression" dxfId="760" priority="610" stopIfTrue="1">
      <formula>LEN(TRIM($R$36))=0</formula>
    </cfRule>
  </conditionalFormatting>
  <conditionalFormatting sqref="S36">
    <cfRule type="expression" dxfId="759" priority="611" stopIfTrue="1">
      <formula>LEN(TRIM($S$36))=0</formula>
    </cfRule>
  </conditionalFormatting>
  <conditionalFormatting sqref="T36">
    <cfRule type="expression" dxfId="758" priority="612" stopIfTrue="1">
      <formula>LEN(TRIM($T$36))=0</formula>
    </cfRule>
  </conditionalFormatting>
  <conditionalFormatting sqref="U36">
    <cfRule type="expression" dxfId="757" priority="613" stopIfTrue="1">
      <formula>LEN(TRIM($U$36))=0</formula>
    </cfRule>
  </conditionalFormatting>
  <conditionalFormatting sqref="V36">
    <cfRule type="expression" dxfId="756" priority="614" stopIfTrue="1">
      <formula>LEN(TRIM($V$36))=0</formula>
    </cfRule>
  </conditionalFormatting>
  <conditionalFormatting sqref="W36">
    <cfRule type="expression" dxfId="755" priority="615" stopIfTrue="1">
      <formula>LEN(TRIM($W$36))=0</formula>
    </cfRule>
  </conditionalFormatting>
  <conditionalFormatting sqref="X36">
    <cfRule type="expression" dxfId="754" priority="616" stopIfTrue="1">
      <formula>LEN(TRIM($X$36))=0</formula>
    </cfRule>
  </conditionalFormatting>
  <conditionalFormatting sqref="Y36">
    <cfRule type="expression" dxfId="753" priority="617" stopIfTrue="1">
      <formula>LEN(TRIM($Y$36))=0</formula>
    </cfRule>
  </conditionalFormatting>
  <conditionalFormatting sqref="Z36">
    <cfRule type="expression" dxfId="752" priority="618" stopIfTrue="1">
      <formula>LEN(TRIM($Z$36))=0</formula>
    </cfRule>
  </conditionalFormatting>
  <conditionalFormatting sqref="AA36">
    <cfRule type="expression" dxfId="751" priority="619" stopIfTrue="1">
      <formula>LEN(TRIM($AA$36))=0</formula>
    </cfRule>
  </conditionalFormatting>
  <conditionalFormatting sqref="AB36">
    <cfRule type="expression" dxfId="750" priority="620" stopIfTrue="1">
      <formula>LEN(TRIM($AB$36))=0</formula>
    </cfRule>
  </conditionalFormatting>
  <conditionalFormatting sqref="AC36">
    <cfRule type="expression" dxfId="749" priority="621" stopIfTrue="1">
      <formula>LEN(TRIM($AC$36))=0</formula>
    </cfRule>
  </conditionalFormatting>
  <conditionalFormatting sqref="AD36">
    <cfRule type="expression" dxfId="748" priority="622" stopIfTrue="1">
      <formula>LEN(TRIM($AD$36))=0</formula>
    </cfRule>
  </conditionalFormatting>
  <conditionalFormatting sqref="AE36">
    <cfRule type="expression" dxfId="747" priority="623" stopIfTrue="1">
      <formula>LEN(TRIM($AE$36))=0</formula>
    </cfRule>
  </conditionalFormatting>
  <conditionalFormatting sqref="AF36">
    <cfRule type="expression" dxfId="746" priority="624" stopIfTrue="1">
      <formula>LEN(TRIM($AF$36))=0</formula>
    </cfRule>
  </conditionalFormatting>
  <conditionalFormatting sqref="AG36">
    <cfRule type="expression" dxfId="745" priority="625" stopIfTrue="1">
      <formula>LEN(TRIM($AG$36))=0</formula>
    </cfRule>
  </conditionalFormatting>
  <conditionalFormatting sqref="AH36">
    <cfRule type="expression" dxfId="744" priority="626" stopIfTrue="1">
      <formula>LEN(TRIM($AH$36))=0</formula>
    </cfRule>
  </conditionalFormatting>
  <conditionalFormatting sqref="G37">
    <cfRule type="expression" dxfId="743" priority="627" stopIfTrue="1">
      <formula>LEN(TRIM($G$37))=0</formula>
    </cfRule>
  </conditionalFormatting>
  <conditionalFormatting sqref="H37">
    <cfRule type="expression" dxfId="742" priority="628" stopIfTrue="1">
      <formula>LEN(TRIM($H$37))=0</formula>
    </cfRule>
  </conditionalFormatting>
  <conditionalFormatting sqref="I37">
    <cfRule type="expression" dxfId="741" priority="629" stopIfTrue="1">
      <formula>LEN(TRIM($I$37))=0</formula>
    </cfRule>
  </conditionalFormatting>
  <conditionalFormatting sqref="J37">
    <cfRule type="expression" dxfId="740" priority="630" stopIfTrue="1">
      <formula>LEN(TRIM($J$37))=0</formula>
    </cfRule>
  </conditionalFormatting>
  <conditionalFormatting sqref="K37">
    <cfRule type="expression" dxfId="739" priority="631" stopIfTrue="1">
      <formula>LEN(TRIM($K$37))=0</formula>
    </cfRule>
  </conditionalFormatting>
  <conditionalFormatting sqref="L37">
    <cfRule type="expression" dxfId="738" priority="632" stopIfTrue="1">
      <formula>LEN(TRIM($L$37))=0</formula>
    </cfRule>
  </conditionalFormatting>
  <conditionalFormatting sqref="M37">
    <cfRule type="expression" dxfId="737" priority="633" stopIfTrue="1">
      <formula>LEN(TRIM($M$37))=0</formula>
    </cfRule>
  </conditionalFormatting>
  <conditionalFormatting sqref="N37">
    <cfRule type="expression" dxfId="736" priority="634" stopIfTrue="1">
      <formula>LEN(TRIM($N$37))=0</formula>
    </cfRule>
  </conditionalFormatting>
  <conditionalFormatting sqref="O37">
    <cfRule type="expression" dxfId="735" priority="635" stopIfTrue="1">
      <formula>LEN(TRIM($O$37))=0</formula>
    </cfRule>
  </conditionalFormatting>
  <conditionalFormatting sqref="P37">
    <cfRule type="expression" dxfId="734" priority="636" stopIfTrue="1">
      <formula>LEN(TRIM($P$37))=0</formula>
    </cfRule>
  </conditionalFormatting>
  <conditionalFormatting sqref="Q37">
    <cfRule type="expression" dxfId="733" priority="637" stopIfTrue="1">
      <formula>LEN(TRIM($Q$37))=0</formula>
    </cfRule>
  </conditionalFormatting>
  <conditionalFormatting sqref="R37">
    <cfRule type="expression" dxfId="732" priority="638" stopIfTrue="1">
      <formula>LEN(TRIM($R$37))=0</formula>
    </cfRule>
  </conditionalFormatting>
  <conditionalFormatting sqref="S37">
    <cfRule type="expression" dxfId="731" priority="639" stopIfTrue="1">
      <formula>LEN(TRIM($S$37))=0</formula>
    </cfRule>
  </conditionalFormatting>
  <conditionalFormatting sqref="T37">
    <cfRule type="expression" dxfId="730" priority="640" stopIfTrue="1">
      <formula>LEN(TRIM($T$37))=0</formula>
    </cfRule>
  </conditionalFormatting>
  <conditionalFormatting sqref="U37">
    <cfRule type="expression" dxfId="729" priority="641" stopIfTrue="1">
      <formula>LEN(TRIM($U$37))=0</formula>
    </cfRule>
  </conditionalFormatting>
  <conditionalFormatting sqref="V37">
    <cfRule type="expression" dxfId="728" priority="642" stopIfTrue="1">
      <formula>LEN(TRIM($V$37))=0</formula>
    </cfRule>
  </conditionalFormatting>
  <conditionalFormatting sqref="W37">
    <cfRule type="expression" dxfId="727" priority="643" stopIfTrue="1">
      <formula>LEN(TRIM($W$37))=0</formula>
    </cfRule>
  </conditionalFormatting>
  <conditionalFormatting sqref="X37">
    <cfRule type="expression" dxfId="726" priority="644" stopIfTrue="1">
      <formula>LEN(TRIM($X$37))=0</formula>
    </cfRule>
  </conditionalFormatting>
  <conditionalFormatting sqref="Y37">
    <cfRule type="expression" dxfId="725" priority="645" stopIfTrue="1">
      <formula>LEN(TRIM($Y$37))=0</formula>
    </cfRule>
  </conditionalFormatting>
  <conditionalFormatting sqref="Z37">
    <cfRule type="expression" dxfId="724" priority="646" stopIfTrue="1">
      <formula>LEN(TRIM($Z$37))=0</formula>
    </cfRule>
  </conditionalFormatting>
  <conditionalFormatting sqref="AA37">
    <cfRule type="expression" dxfId="723" priority="647" stopIfTrue="1">
      <formula>LEN(TRIM($AA$37))=0</formula>
    </cfRule>
  </conditionalFormatting>
  <conditionalFormatting sqref="AB37">
    <cfRule type="expression" dxfId="722" priority="648" stopIfTrue="1">
      <formula>LEN(TRIM($AB$37))=0</formula>
    </cfRule>
  </conditionalFormatting>
  <conditionalFormatting sqref="AC37">
    <cfRule type="expression" dxfId="721" priority="649" stopIfTrue="1">
      <formula>LEN(TRIM($AC$37))=0</formula>
    </cfRule>
  </conditionalFormatting>
  <conditionalFormatting sqref="AD37">
    <cfRule type="expression" dxfId="720" priority="650" stopIfTrue="1">
      <formula>LEN(TRIM($AD$37))=0</formula>
    </cfRule>
  </conditionalFormatting>
  <conditionalFormatting sqref="AE37">
    <cfRule type="expression" dxfId="719" priority="651" stopIfTrue="1">
      <formula>LEN(TRIM($AE$37))=0</formula>
    </cfRule>
  </conditionalFormatting>
  <conditionalFormatting sqref="AF37">
    <cfRule type="expression" dxfId="718" priority="652" stopIfTrue="1">
      <formula>LEN(TRIM($AF$37))=0</formula>
    </cfRule>
  </conditionalFormatting>
  <conditionalFormatting sqref="AG37">
    <cfRule type="expression" dxfId="717" priority="653" stopIfTrue="1">
      <formula>LEN(TRIM($AG$37))=0</formula>
    </cfRule>
  </conditionalFormatting>
  <conditionalFormatting sqref="AH37">
    <cfRule type="expression" dxfId="716" priority="654" stopIfTrue="1">
      <formula>LEN(TRIM($AH$37))=0</formula>
    </cfRule>
  </conditionalFormatting>
  <conditionalFormatting sqref="G38">
    <cfRule type="expression" dxfId="715" priority="655" stopIfTrue="1">
      <formula>LEN(TRIM($G$38))=0</formula>
    </cfRule>
  </conditionalFormatting>
  <conditionalFormatting sqref="H38">
    <cfRule type="expression" dxfId="714" priority="656" stopIfTrue="1">
      <formula>LEN(TRIM($H$38))=0</formula>
    </cfRule>
  </conditionalFormatting>
  <conditionalFormatting sqref="I38">
    <cfRule type="expression" dxfId="713" priority="657" stopIfTrue="1">
      <formula>LEN(TRIM($I$38))=0</formula>
    </cfRule>
  </conditionalFormatting>
  <conditionalFormatting sqref="J38">
    <cfRule type="expression" dxfId="712" priority="658" stopIfTrue="1">
      <formula>LEN(TRIM($J$38))=0</formula>
    </cfRule>
  </conditionalFormatting>
  <conditionalFormatting sqref="K38">
    <cfRule type="expression" dxfId="711" priority="659" stopIfTrue="1">
      <formula>LEN(TRIM($K$38))=0</formula>
    </cfRule>
  </conditionalFormatting>
  <conditionalFormatting sqref="L38">
    <cfRule type="expression" dxfId="710" priority="660" stopIfTrue="1">
      <formula>LEN(TRIM($L$38))=0</formula>
    </cfRule>
  </conditionalFormatting>
  <conditionalFormatting sqref="M38">
    <cfRule type="expression" dxfId="709" priority="661" stopIfTrue="1">
      <formula>LEN(TRIM($M$38))=0</formula>
    </cfRule>
  </conditionalFormatting>
  <conditionalFormatting sqref="N38">
    <cfRule type="expression" dxfId="708" priority="662" stopIfTrue="1">
      <formula>LEN(TRIM($N$38))=0</formula>
    </cfRule>
  </conditionalFormatting>
  <conditionalFormatting sqref="O38">
    <cfRule type="expression" dxfId="707" priority="663" stopIfTrue="1">
      <formula>LEN(TRIM($O$38))=0</formula>
    </cfRule>
  </conditionalFormatting>
  <conditionalFormatting sqref="P38">
    <cfRule type="expression" dxfId="706" priority="664" stopIfTrue="1">
      <formula>LEN(TRIM($P$38))=0</formula>
    </cfRule>
  </conditionalFormatting>
  <conditionalFormatting sqref="Q38">
    <cfRule type="expression" dxfId="705" priority="665" stopIfTrue="1">
      <formula>LEN(TRIM($Q$38))=0</formula>
    </cfRule>
  </conditionalFormatting>
  <conditionalFormatting sqref="R38">
    <cfRule type="expression" dxfId="704" priority="666" stopIfTrue="1">
      <formula>LEN(TRIM($R$38))=0</formula>
    </cfRule>
  </conditionalFormatting>
  <conditionalFormatting sqref="S38">
    <cfRule type="expression" dxfId="703" priority="667" stopIfTrue="1">
      <formula>LEN(TRIM($S$38))=0</formula>
    </cfRule>
  </conditionalFormatting>
  <conditionalFormatting sqref="T38">
    <cfRule type="expression" dxfId="702" priority="668" stopIfTrue="1">
      <formula>LEN(TRIM($T$38))=0</formula>
    </cfRule>
  </conditionalFormatting>
  <conditionalFormatting sqref="U38">
    <cfRule type="expression" dxfId="701" priority="669" stopIfTrue="1">
      <formula>LEN(TRIM($U$38))=0</formula>
    </cfRule>
  </conditionalFormatting>
  <conditionalFormatting sqref="V38">
    <cfRule type="expression" dxfId="700" priority="670" stopIfTrue="1">
      <formula>LEN(TRIM($V$38))=0</formula>
    </cfRule>
  </conditionalFormatting>
  <conditionalFormatting sqref="W38">
    <cfRule type="expression" dxfId="699" priority="671" stopIfTrue="1">
      <formula>LEN(TRIM($W$38))=0</formula>
    </cfRule>
  </conditionalFormatting>
  <conditionalFormatting sqref="X38">
    <cfRule type="expression" dxfId="698" priority="672" stopIfTrue="1">
      <formula>LEN(TRIM($X$38))=0</formula>
    </cfRule>
  </conditionalFormatting>
  <conditionalFormatting sqref="Y38">
    <cfRule type="expression" dxfId="697" priority="673" stopIfTrue="1">
      <formula>LEN(TRIM($Y$38))=0</formula>
    </cfRule>
  </conditionalFormatting>
  <conditionalFormatting sqref="Z38">
    <cfRule type="expression" dxfId="696" priority="674" stopIfTrue="1">
      <formula>LEN(TRIM($Z$38))=0</formula>
    </cfRule>
  </conditionalFormatting>
  <conditionalFormatting sqref="AA38">
    <cfRule type="expression" dxfId="695" priority="675" stopIfTrue="1">
      <formula>LEN(TRIM($AA$38))=0</formula>
    </cfRule>
  </conditionalFormatting>
  <conditionalFormatting sqref="AB38">
    <cfRule type="expression" dxfId="694" priority="676" stopIfTrue="1">
      <formula>LEN(TRIM($AB$38))=0</formula>
    </cfRule>
  </conditionalFormatting>
  <conditionalFormatting sqref="AC38">
    <cfRule type="expression" dxfId="693" priority="677" stopIfTrue="1">
      <formula>LEN(TRIM($AC$38))=0</formula>
    </cfRule>
  </conditionalFormatting>
  <conditionalFormatting sqref="AD38">
    <cfRule type="expression" dxfId="692" priority="678" stopIfTrue="1">
      <formula>LEN(TRIM($AD$38))=0</formula>
    </cfRule>
  </conditionalFormatting>
  <conditionalFormatting sqref="AE38">
    <cfRule type="expression" dxfId="691" priority="679" stopIfTrue="1">
      <formula>LEN(TRIM($AE$38))=0</formula>
    </cfRule>
  </conditionalFormatting>
  <conditionalFormatting sqref="AF38">
    <cfRule type="expression" dxfId="690" priority="680" stopIfTrue="1">
      <formula>LEN(TRIM($AF$38))=0</formula>
    </cfRule>
  </conditionalFormatting>
  <conditionalFormatting sqref="AG38">
    <cfRule type="expression" dxfId="689" priority="681" stopIfTrue="1">
      <formula>LEN(TRIM($AG$38))=0</formula>
    </cfRule>
  </conditionalFormatting>
  <conditionalFormatting sqref="AH38">
    <cfRule type="expression" dxfId="688" priority="682" stopIfTrue="1">
      <formula>LEN(TRIM($AH$38))=0</formula>
    </cfRule>
  </conditionalFormatting>
  <conditionalFormatting sqref="G39">
    <cfRule type="expression" dxfId="687" priority="683" stopIfTrue="1">
      <formula>LEN(TRIM($G$39))=0</formula>
    </cfRule>
  </conditionalFormatting>
  <conditionalFormatting sqref="H39">
    <cfRule type="expression" dxfId="686" priority="684" stopIfTrue="1">
      <formula>LEN(TRIM($H$39))=0</formula>
    </cfRule>
  </conditionalFormatting>
  <conditionalFormatting sqref="I39">
    <cfRule type="expression" dxfId="685" priority="685" stopIfTrue="1">
      <formula>LEN(TRIM($I$39))=0</formula>
    </cfRule>
  </conditionalFormatting>
  <conditionalFormatting sqref="J39">
    <cfRule type="expression" dxfId="684" priority="686" stopIfTrue="1">
      <formula>LEN(TRIM($J$39))=0</formula>
    </cfRule>
  </conditionalFormatting>
  <conditionalFormatting sqref="K39">
    <cfRule type="expression" dxfId="683" priority="687" stopIfTrue="1">
      <formula>LEN(TRIM($K$39))=0</formula>
    </cfRule>
  </conditionalFormatting>
  <conditionalFormatting sqref="L39">
    <cfRule type="expression" dxfId="682" priority="688" stopIfTrue="1">
      <formula>LEN(TRIM($L$39))=0</formula>
    </cfRule>
  </conditionalFormatting>
  <conditionalFormatting sqref="M39">
    <cfRule type="expression" dxfId="681" priority="689" stopIfTrue="1">
      <formula>LEN(TRIM($M$39))=0</formula>
    </cfRule>
  </conditionalFormatting>
  <conditionalFormatting sqref="N39">
    <cfRule type="expression" dxfId="680" priority="690" stopIfTrue="1">
      <formula>LEN(TRIM($N$39))=0</formula>
    </cfRule>
  </conditionalFormatting>
  <conditionalFormatting sqref="O39">
    <cfRule type="expression" dxfId="679" priority="691" stopIfTrue="1">
      <formula>LEN(TRIM($O$39))=0</formula>
    </cfRule>
  </conditionalFormatting>
  <conditionalFormatting sqref="P39">
    <cfRule type="expression" dxfId="678" priority="692" stopIfTrue="1">
      <formula>LEN(TRIM($P$39))=0</formula>
    </cfRule>
  </conditionalFormatting>
  <conditionalFormatting sqref="Q39">
    <cfRule type="expression" dxfId="677" priority="693" stopIfTrue="1">
      <formula>LEN(TRIM($Q$39))=0</formula>
    </cfRule>
  </conditionalFormatting>
  <conditionalFormatting sqref="R39">
    <cfRule type="expression" dxfId="676" priority="694" stopIfTrue="1">
      <formula>LEN(TRIM($R$39))=0</formula>
    </cfRule>
  </conditionalFormatting>
  <conditionalFormatting sqref="S39">
    <cfRule type="expression" dxfId="675" priority="695" stopIfTrue="1">
      <formula>LEN(TRIM($S$39))=0</formula>
    </cfRule>
  </conditionalFormatting>
  <conditionalFormatting sqref="T39">
    <cfRule type="expression" dxfId="674" priority="696" stopIfTrue="1">
      <formula>LEN(TRIM($T$39))=0</formula>
    </cfRule>
  </conditionalFormatting>
  <conditionalFormatting sqref="U39">
    <cfRule type="expression" dxfId="673" priority="697" stopIfTrue="1">
      <formula>LEN(TRIM($U$39))=0</formula>
    </cfRule>
  </conditionalFormatting>
  <conditionalFormatting sqref="V39">
    <cfRule type="expression" dxfId="672" priority="698" stopIfTrue="1">
      <formula>LEN(TRIM($V$39))=0</formula>
    </cfRule>
  </conditionalFormatting>
  <conditionalFormatting sqref="W39">
    <cfRule type="expression" dxfId="671" priority="699" stopIfTrue="1">
      <formula>LEN(TRIM($W$39))=0</formula>
    </cfRule>
  </conditionalFormatting>
  <conditionalFormatting sqref="X39">
    <cfRule type="expression" dxfId="670" priority="700" stopIfTrue="1">
      <formula>LEN(TRIM($X$39))=0</formula>
    </cfRule>
  </conditionalFormatting>
  <conditionalFormatting sqref="Y39">
    <cfRule type="expression" dxfId="669" priority="701" stopIfTrue="1">
      <formula>LEN(TRIM($Y$39))=0</formula>
    </cfRule>
  </conditionalFormatting>
  <conditionalFormatting sqref="Z39">
    <cfRule type="expression" dxfId="668" priority="702" stopIfTrue="1">
      <formula>LEN(TRIM($Z$39))=0</formula>
    </cfRule>
  </conditionalFormatting>
  <conditionalFormatting sqref="AA39">
    <cfRule type="expression" dxfId="667" priority="703" stopIfTrue="1">
      <formula>LEN(TRIM($AA$39))=0</formula>
    </cfRule>
  </conditionalFormatting>
  <conditionalFormatting sqref="AB39">
    <cfRule type="expression" dxfId="666" priority="704" stopIfTrue="1">
      <formula>LEN(TRIM($AB$39))=0</formula>
    </cfRule>
  </conditionalFormatting>
  <conditionalFormatting sqref="AC39">
    <cfRule type="expression" dxfId="665" priority="705" stopIfTrue="1">
      <formula>LEN(TRIM($AC$39))=0</formula>
    </cfRule>
  </conditionalFormatting>
  <conditionalFormatting sqref="AD39">
    <cfRule type="expression" dxfId="664" priority="706" stopIfTrue="1">
      <formula>LEN(TRIM($AD$39))=0</formula>
    </cfRule>
  </conditionalFormatting>
  <conditionalFormatting sqref="AE39">
    <cfRule type="expression" dxfId="663" priority="707" stopIfTrue="1">
      <formula>LEN(TRIM($AE$39))=0</formula>
    </cfRule>
  </conditionalFormatting>
  <conditionalFormatting sqref="AF39">
    <cfRule type="expression" dxfId="662" priority="708" stopIfTrue="1">
      <formula>LEN(TRIM($AF$39))=0</formula>
    </cfRule>
  </conditionalFormatting>
  <conditionalFormatting sqref="AG39">
    <cfRule type="expression" dxfId="661" priority="709" stopIfTrue="1">
      <formula>LEN(TRIM($AG$39))=0</formula>
    </cfRule>
  </conditionalFormatting>
  <conditionalFormatting sqref="AH39">
    <cfRule type="expression" dxfId="660" priority="710" stopIfTrue="1">
      <formula>LEN(TRIM($AH$39))=0</formula>
    </cfRule>
  </conditionalFormatting>
  <dataValidations count="1">
    <dataValidation type="whole" allowBlank="1" showErrorMessage="1" errorTitle="Input error" error="Enter a whole number." sqref="G13:AH24 G28:AH3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W83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1.83984375" style="196" hidden="1" customWidth="1"/>
    <col min="2" max="2" width="14.15625" style="196" hidden="1" customWidth="1"/>
    <col min="3" max="3" width="0" style="196" hidden="1" customWidth="1"/>
    <col min="4" max="4" width="86.26171875" style="196" customWidth="1"/>
    <col min="5" max="5" width="7.15625" style="196" customWidth="1"/>
    <col min="6" max="20" width="13.41796875" style="196" customWidth="1"/>
    <col min="21" max="23" width="15.68359375" style="196" customWidth="1"/>
    <col min="24" max="16384" width="9.15625" style="196"/>
  </cols>
  <sheetData>
    <row r="1" spans="1:23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574</v>
      </c>
      <c r="G1" s="22" t="s">
        <v>572</v>
      </c>
      <c r="H1" s="22" t="s">
        <v>575</v>
      </c>
      <c r="I1" s="22" t="s">
        <v>573</v>
      </c>
      <c r="J1" s="207"/>
      <c r="K1" s="22" t="s">
        <v>576</v>
      </c>
      <c r="L1" s="22" t="s">
        <v>577</v>
      </c>
      <c r="M1" s="22" t="s">
        <v>578</v>
      </c>
      <c r="N1" s="22" t="s">
        <v>579</v>
      </c>
      <c r="O1" s="207"/>
      <c r="P1" s="22" t="s">
        <v>580</v>
      </c>
      <c r="Q1" s="22" t="s">
        <v>581</v>
      </c>
      <c r="R1" s="22" t="s">
        <v>582</v>
      </c>
      <c r="S1" s="22" t="s">
        <v>583</v>
      </c>
      <c r="T1" s="207"/>
      <c r="U1" s="207"/>
      <c r="V1" s="207"/>
      <c r="W1" s="207"/>
    </row>
    <row r="2" spans="1:23" x14ac:dyDescent="0.55000000000000004">
      <c r="A2" s="196">
        <v>624</v>
      </c>
      <c r="D2" s="38" t="s">
        <v>143</v>
      </c>
      <c r="E2" s="38"/>
      <c r="F2" s="88" t="s">
        <v>165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</row>
    <row r="3" spans="1:23" x14ac:dyDescent="0.55000000000000004">
      <c r="A3" s="1" t="str">
        <f ca="1">MID(CELL("filename",A1),FIND("]", CELL("filename",A1))+1,255)</f>
        <v>SUPPLEMENT_CCI</v>
      </c>
      <c r="D3" s="38" t="s">
        <v>129</v>
      </c>
      <c r="E3" s="88"/>
      <c r="F3" s="88" t="s">
        <v>69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</row>
    <row r="4" spans="1:23" x14ac:dyDescent="0.55000000000000004">
      <c r="D4" s="38" t="s">
        <v>128</v>
      </c>
      <c r="E4" s="38"/>
      <c r="F4" s="88" t="s">
        <v>69</v>
      </c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</row>
    <row r="5" spans="1:23" ht="22.5" customHeight="1" x14ac:dyDescent="0.55000000000000004">
      <c r="D5" s="255" t="str">
        <f>Period &amp; " months ending " &amp; TEXT(EndDate,"dd/mm/yyyy")</f>
        <v>6 months ending 31/12/2017</v>
      </c>
      <c r="E5" s="9"/>
      <c r="F5" s="10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</row>
    <row r="6" spans="1:23" ht="22.5" customHeight="1" x14ac:dyDescent="0.55000000000000004">
      <c r="D6" s="89"/>
      <c r="E6" s="120"/>
      <c r="F6" s="256" t="str">
        <f>IF(LEN(EntityName)=0,"&lt; SELECT INSURER NAME ON COVER SHEET &gt;",EntityName)</f>
        <v>&lt; SELECT INSURER NAME ON COVER SHEET &gt;</v>
      </c>
      <c r="G6" s="258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</row>
    <row r="7" spans="1:23" x14ac:dyDescent="0.55000000000000004">
      <c r="D7" s="128"/>
      <c r="E7" s="203"/>
      <c r="F7" s="204"/>
      <c r="G7" s="205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23" ht="30" customHeight="1" x14ac:dyDescent="0.55000000000000004">
      <c r="D8" s="111" t="s">
        <v>267</v>
      </c>
      <c r="E8" s="202"/>
      <c r="F8" s="326" t="s">
        <v>524</v>
      </c>
      <c r="G8" s="326"/>
      <c r="H8" s="326"/>
      <c r="I8" s="326"/>
      <c r="J8" s="326"/>
      <c r="K8" s="326" t="s">
        <v>525</v>
      </c>
      <c r="L8" s="326"/>
      <c r="M8" s="326"/>
      <c r="N8" s="326"/>
      <c r="O8" s="326"/>
      <c r="P8" s="326" t="s">
        <v>526</v>
      </c>
      <c r="Q8" s="326"/>
      <c r="R8" s="326"/>
      <c r="S8" s="326"/>
      <c r="T8" s="326"/>
      <c r="U8" s="324" t="s">
        <v>571</v>
      </c>
      <c r="V8" s="324"/>
      <c r="W8" s="324"/>
    </row>
    <row r="9" spans="1:23" ht="22.5" customHeight="1" x14ac:dyDescent="0.55000000000000004">
      <c r="D9" s="111" t="s">
        <v>654</v>
      </c>
      <c r="E9" s="136"/>
      <c r="F9" s="325" t="s">
        <v>527</v>
      </c>
      <c r="G9" s="325"/>
      <c r="H9" s="325" t="s">
        <v>528</v>
      </c>
      <c r="I9" s="325"/>
      <c r="J9" s="226" t="s">
        <v>570</v>
      </c>
      <c r="K9" s="325" t="s">
        <v>527</v>
      </c>
      <c r="L9" s="325"/>
      <c r="M9" s="325" t="s">
        <v>528</v>
      </c>
      <c r="N9" s="325"/>
      <c r="O9" s="226" t="s">
        <v>570</v>
      </c>
      <c r="P9" s="325" t="s">
        <v>527</v>
      </c>
      <c r="Q9" s="325"/>
      <c r="R9" s="325" t="s">
        <v>528</v>
      </c>
      <c r="S9" s="325"/>
      <c r="T9" s="226" t="s">
        <v>570</v>
      </c>
      <c r="U9" s="147"/>
      <c r="V9" s="147"/>
      <c r="W9" s="147"/>
    </row>
    <row r="10" spans="1:23" ht="22.5" customHeight="1" x14ac:dyDescent="0.55000000000000004">
      <c r="D10" s="111" t="s">
        <v>655</v>
      </c>
      <c r="E10" s="200"/>
      <c r="F10" s="226" t="s">
        <v>529</v>
      </c>
      <c r="G10" s="226" t="s">
        <v>530</v>
      </c>
      <c r="H10" s="226" t="s">
        <v>529</v>
      </c>
      <c r="I10" s="226" t="s">
        <v>530</v>
      </c>
      <c r="J10" s="226"/>
      <c r="K10" s="226" t="s">
        <v>529</v>
      </c>
      <c r="L10" s="226" t="s">
        <v>530</v>
      </c>
      <c r="M10" s="226" t="s">
        <v>529</v>
      </c>
      <c r="N10" s="226" t="s">
        <v>530</v>
      </c>
      <c r="O10" s="226"/>
      <c r="P10" s="226" t="s">
        <v>529</v>
      </c>
      <c r="Q10" s="226" t="s">
        <v>530</v>
      </c>
      <c r="R10" s="226" t="s">
        <v>529</v>
      </c>
      <c r="S10" s="226" t="s">
        <v>530</v>
      </c>
      <c r="T10" s="226"/>
      <c r="U10" s="226" t="s">
        <v>524</v>
      </c>
      <c r="V10" s="226" t="s">
        <v>525</v>
      </c>
      <c r="W10" s="226" t="s">
        <v>526</v>
      </c>
    </row>
    <row r="11" spans="1:23" x14ac:dyDescent="0.55000000000000004">
      <c r="D11" s="136"/>
      <c r="E11" s="200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</row>
    <row r="12" spans="1:23" x14ac:dyDescent="0.55000000000000004">
      <c r="D12" s="197" t="s">
        <v>557</v>
      </c>
      <c r="E12" s="201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</row>
    <row r="13" spans="1:23" x14ac:dyDescent="0.55000000000000004">
      <c r="A13" s="196" t="s">
        <v>176</v>
      </c>
      <c r="B13" s="196" t="s">
        <v>76</v>
      </c>
      <c r="C13" s="196" t="s">
        <v>26</v>
      </c>
      <c r="D13" s="136" t="s">
        <v>561</v>
      </c>
      <c r="E13" s="200"/>
      <c r="F13" s="279">
        <v>0</v>
      </c>
      <c r="G13" s="279">
        <v>0</v>
      </c>
      <c r="H13" s="279">
        <v>0</v>
      </c>
      <c r="I13" s="279">
        <v>0</v>
      </c>
      <c r="J13" s="227">
        <f>SUM(F13:I13)</f>
        <v>0</v>
      </c>
      <c r="K13" s="279">
        <v>0</v>
      </c>
      <c r="L13" s="279">
        <v>0</v>
      </c>
      <c r="M13" s="279">
        <v>0</v>
      </c>
      <c r="N13" s="279">
        <v>0</v>
      </c>
      <c r="O13" s="227">
        <f>SUM(K13:N13)</f>
        <v>0</v>
      </c>
      <c r="P13" s="279">
        <v>0</v>
      </c>
      <c r="Q13" s="279">
        <v>0</v>
      </c>
      <c r="R13" s="279">
        <v>0</v>
      </c>
      <c r="S13" s="279">
        <v>0</v>
      </c>
      <c r="T13" s="227">
        <f>SUM(P13:S13)</f>
        <v>0</v>
      </c>
      <c r="U13" s="227">
        <f>STATS_Total!K15</f>
        <v>0</v>
      </c>
      <c r="V13" s="227">
        <f>STATS_Total!L15</f>
        <v>0</v>
      </c>
      <c r="W13" s="227">
        <f>STATS_Total!M15</f>
        <v>0</v>
      </c>
    </row>
    <row r="14" spans="1:23" x14ac:dyDescent="0.55000000000000004">
      <c r="A14" s="31" t="s">
        <v>87</v>
      </c>
      <c r="B14" s="196" t="s">
        <v>76</v>
      </c>
      <c r="C14" s="196" t="s">
        <v>26</v>
      </c>
      <c r="D14" s="136" t="s">
        <v>531</v>
      </c>
      <c r="E14" s="200"/>
      <c r="F14" s="279">
        <v>0</v>
      </c>
      <c r="G14" s="279">
        <v>0</v>
      </c>
      <c r="H14" s="279">
        <v>0</v>
      </c>
      <c r="I14" s="279">
        <v>0</v>
      </c>
      <c r="J14" s="227">
        <f t="shared" ref="J14:J16" si="0">SUM(F14:I14)</f>
        <v>0</v>
      </c>
      <c r="K14" s="279">
        <v>0</v>
      </c>
      <c r="L14" s="279">
        <v>0</v>
      </c>
      <c r="M14" s="279">
        <v>0</v>
      </c>
      <c r="N14" s="279">
        <v>0</v>
      </c>
      <c r="O14" s="227">
        <f t="shared" ref="O14:O16" si="1">SUM(K14:N14)</f>
        <v>0</v>
      </c>
      <c r="P14" s="279">
        <v>0</v>
      </c>
      <c r="Q14" s="279">
        <v>0</v>
      </c>
      <c r="R14" s="279">
        <v>0</v>
      </c>
      <c r="S14" s="279">
        <v>0</v>
      </c>
      <c r="T14" s="227">
        <f t="shared" ref="T14:T16" si="2">SUM(P14:S14)</f>
        <v>0</v>
      </c>
      <c r="U14" s="227">
        <f>STATS_Total!K22</f>
        <v>0</v>
      </c>
      <c r="V14" s="227">
        <f>STATS_Total!L22</f>
        <v>0</v>
      </c>
      <c r="W14" s="227">
        <f>STATS_Total!M22</f>
        <v>0</v>
      </c>
    </row>
    <row r="15" spans="1:23" x14ac:dyDescent="0.55000000000000004">
      <c r="A15" s="31" t="s">
        <v>90</v>
      </c>
      <c r="B15" s="196" t="s">
        <v>76</v>
      </c>
      <c r="C15" s="196" t="s">
        <v>26</v>
      </c>
      <c r="D15" s="136" t="s">
        <v>532</v>
      </c>
      <c r="E15" s="200"/>
      <c r="F15" s="279">
        <v>0</v>
      </c>
      <c r="G15" s="279">
        <v>0</v>
      </c>
      <c r="H15" s="279">
        <v>0</v>
      </c>
      <c r="I15" s="279">
        <v>0</v>
      </c>
      <c r="J15" s="227">
        <f t="shared" si="0"/>
        <v>0</v>
      </c>
      <c r="K15" s="279">
        <v>0</v>
      </c>
      <c r="L15" s="279">
        <v>0</v>
      </c>
      <c r="M15" s="279">
        <v>0</v>
      </c>
      <c r="N15" s="279">
        <v>0</v>
      </c>
      <c r="O15" s="227">
        <f t="shared" si="1"/>
        <v>0</v>
      </c>
      <c r="P15" s="279">
        <v>0</v>
      </c>
      <c r="Q15" s="279">
        <v>0</v>
      </c>
      <c r="R15" s="279">
        <v>0</v>
      </c>
      <c r="S15" s="279">
        <v>0</v>
      </c>
      <c r="T15" s="227">
        <f t="shared" si="2"/>
        <v>0</v>
      </c>
      <c r="U15" s="227">
        <f>STATS_Total!K29</f>
        <v>0</v>
      </c>
      <c r="V15" s="227">
        <f>STATS_Total!L29</f>
        <v>0</v>
      </c>
      <c r="W15" s="227">
        <f>STATS_Total!M29</f>
        <v>0</v>
      </c>
    </row>
    <row r="16" spans="1:23" x14ac:dyDescent="0.55000000000000004">
      <c r="A16" s="196" t="s">
        <v>89</v>
      </c>
      <c r="B16" s="196" t="s">
        <v>76</v>
      </c>
      <c r="C16" s="196" t="s">
        <v>26</v>
      </c>
      <c r="D16" s="136" t="s">
        <v>533</v>
      </c>
      <c r="E16" s="200"/>
      <c r="F16" s="279">
        <v>0</v>
      </c>
      <c r="G16" s="279">
        <v>0</v>
      </c>
      <c r="H16" s="279">
        <v>0</v>
      </c>
      <c r="I16" s="279">
        <v>0</v>
      </c>
      <c r="J16" s="227">
        <f t="shared" si="0"/>
        <v>0</v>
      </c>
      <c r="K16" s="279">
        <v>0</v>
      </c>
      <c r="L16" s="279">
        <v>0</v>
      </c>
      <c r="M16" s="279">
        <v>0</v>
      </c>
      <c r="N16" s="279">
        <v>0</v>
      </c>
      <c r="O16" s="227">
        <f t="shared" si="1"/>
        <v>0</v>
      </c>
      <c r="P16" s="279">
        <v>0</v>
      </c>
      <c r="Q16" s="279">
        <v>0</v>
      </c>
      <c r="R16" s="279">
        <v>0</v>
      </c>
      <c r="S16" s="279">
        <v>0</v>
      </c>
      <c r="T16" s="227">
        <f t="shared" si="2"/>
        <v>0</v>
      </c>
      <c r="U16" s="227">
        <f>STATS_Total!K36</f>
        <v>0</v>
      </c>
      <c r="V16" s="227">
        <f>STATS_Total!L36</f>
        <v>0</v>
      </c>
      <c r="W16" s="227">
        <f>STATS_Total!M36</f>
        <v>0</v>
      </c>
    </row>
    <row r="17" spans="1:23" x14ac:dyDescent="0.55000000000000004">
      <c r="D17" s="136"/>
      <c r="E17" s="200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</row>
    <row r="18" spans="1:23" x14ac:dyDescent="0.55000000000000004">
      <c r="D18" s="197" t="s">
        <v>9</v>
      </c>
      <c r="E18" s="201"/>
      <c r="F18" s="229" t="s">
        <v>73</v>
      </c>
      <c r="G18" s="229" t="s">
        <v>73</v>
      </c>
      <c r="H18" s="229" t="s">
        <v>73</v>
      </c>
      <c r="I18" s="229" t="s">
        <v>73</v>
      </c>
      <c r="J18" s="229" t="s">
        <v>73</v>
      </c>
      <c r="K18" s="229" t="s">
        <v>73</v>
      </c>
      <c r="L18" s="229" t="s">
        <v>73</v>
      </c>
      <c r="M18" s="229" t="s">
        <v>73</v>
      </c>
      <c r="N18" s="229" t="s">
        <v>73</v>
      </c>
      <c r="O18" s="229" t="s">
        <v>73</v>
      </c>
      <c r="P18" s="229" t="s">
        <v>73</v>
      </c>
      <c r="Q18" s="229" t="s">
        <v>73</v>
      </c>
      <c r="R18" s="229" t="s">
        <v>73</v>
      </c>
      <c r="S18" s="229" t="s">
        <v>73</v>
      </c>
      <c r="T18" s="229" t="s">
        <v>73</v>
      </c>
      <c r="U18" s="229" t="s">
        <v>73</v>
      </c>
      <c r="V18" s="229" t="s">
        <v>73</v>
      </c>
      <c r="W18" s="229" t="s">
        <v>73</v>
      </c>
    </row>
    <row r="19" spans="1:23" x14ac:dyDescent="0.55000000000000004">
      <c r="A19" s="196" t="s">
        <v>9</v>
      </c>
      <c r="B19" s="196" t="s">
        <v>77</v>
      </c>
      <c r="C19" s="196" t="s">
        <v>24</v>
      </c>
      <c r="D19" s="136" t="s">
        <v>234</v>
      </c>
      <c r="E19" s="200" t="s">
        <v>199</v>
      </c>
      <c r="F19" s="279">
        <v>0</v>
      </c>
      <c r="G19" s="279">
        <v>0</v>
      </c>
      <c r="H19" s="279">
        <v>0</v>
      </c>
      <c r="I19" s="279">
        <v>0</v>
      </c>
      <c r="J19" s="227">
        <f t="shared" ref="J19:J27" si="3">SUM(F19:I19)</f>
        <v>0</v>
      </c>
      <c r="K19" s="279">
        <v>0</v>
      </c>
      <c r="L19" s="279">
        <v>0</v>
      </c>
      <c r="M19" s="279">
        <v>0</v>
      </c>
      <c r="N19" s="279">
        <v>0</v>
      </c>
      <c r="O19" s="227">
        <f t="shared" ref="O19:O27" si="4">SUM(K19:N19)</f>
        <v>0</v>
      </c>
      <c r="P19" s="279">
        <v>0</v>
      </c>
      <c r="Q19" s="279">
        <v>0</v>
      </c>
      <c r="R19" s="279">
        <v>0</v>
      </c>
      <c r="S19" s="279">
        <v>0</v>
      </c>
      <c r="T19" s="227">
        <f t="shared" ref="T19:T27" si="5">SUM(P19:S19)</f>
        <v>0</v>
      </c>
      <c r="U19" s="227">
        <f>CLAIMS_Total!AO13</f>
        <v>0</v>
      </c>
      <c r="V19" s="227">
        <f>CLAIMS_Total!AS13</f>
        <v>0</v>
      </c>
      <c r="W19" s="227">
        <f>CLAIMS_Total!AW13</f>
        <v>0</v>
      </c>
    </row>
    <row r="20" spans="1:23" x14ac:dyDescent="0.55000000000000004">
      <c r="A20" s="196" t="s">
        <v>9</v>
      </c>
      <c r="B20" s="196" t="s">
        <v>77</v>
      </c>
      <c r="C20" s="196" t="s">
        <v>25</v>
      </c>
      <c r="D20" s="136" t="s">
        <v>236</v>
      </c>
      <c r="E20" s="200" t="s">
        <v>201</v>
      </c>
      <c r="F20" s="279">
        <v>0</v>
      </c>
      <c r="G20" s="279">
        <v>0</v>
      </c>
      <c r="H20" s="279">
        <v>0</v>
      </c>
      <c r="I20" s="279">
        <v>0</v>
      </c>
      <c r="J20" s="227">
        <f t="shared" si="3"/>
        <v>0</v>
      </c>
      <c r="K20" s="279">
        <v>0</v>
      </c>
      <c r="L20" s="279">
        <v>0</v>
      </c>
      <c r="M20" s="279">
        <v>0</v>
      </c>
      <c r="N20" s="279">
        <v>0</v>
      </c>
      <c r="O20" s="227">
        <f t="shared" si="4"/>
        <v>0</v>
      </c>
      <c r="P20" s="279">
        <v>0</v>
      </c>
      <c r="Q20" s="279">
        <v>0</v>
      </c>
      <c r="R20" s="279">
        <v>0</v>
      </c>
      <c r="S20" s="279">
        <v>0</v>
      </c>
      <c r="T20" s="227">
        <f t="shared" si="5"/>
        <v>0</v>
      </c>
      <c r="U20" s="227">
        <f>CLAIMS_Total!AO17</f>
        <v>0</v>
      </c>
      <c r="V20" s="227">
        <f>CLAIMS_Total!AS17</f>
        <v>0</v>
      </c>
      <c r="W20" s="227">
        <f>CLAIMS_Total!AW17</f>
        <v>0</v>
      </c>
    </row>
    <row r="21" spans="1:23" x14ac:dyDescent="0.55000000000000004">
      <c r="A21" s="196" t="s">
        <v>9</v>
      </c>
      <c r="B21" s="196" t="s">
        <v>77</v>
      </c>
      <c r="C21" s="196" t="s">
        <v>25</v>
      </c>
      <c r="D21" s="136" t="s">
        <v>534</v>
      </c>
      <c r="E21" s="200" t="s">
        <v>26</v>
      </c>
      <c r="F21" s="279">
        <v>0</v>
      </c>
      <c r="G21" s="279">
        <v>0</v>
      </c>
      <c r="H21" s="279">
        <v>0</v>
      </c>
      <c r="I21" s="279">
        <v>0</v>
      </c>
      <c r="J21" s="227">
        <f t="shared" si="3"/>
        <v>0</v>
      </c>
      <c r="K21" s="279">
        <v>0</v>
      </c>
      <c r="L21" s="279">
        <v>0</v>
      </c>
      <c r="M21" s="279">
        <v>0</v>
      </c>
      <c r="N21" s="279">
        <v>0</v>
      </c>
      <c r="O21" s="227">
        <f t="shared" si="4"/>
        <v>0</v>
      </c>
      <c r="P21" s="279">
        <v>0</v>
      </c>
      <c r="Q21" s="279">
        <v>0</v>
      </c>
      <c r="R21" s="279">
        <v>0</v>
      </c>
      <c r="S21" s="279">
        <v>0</v>
      </c>
      <c r="T21" s="227">
        <f t="shared" si="5"/>
        <v>0</v>
      </c>
      <c r="U21" s="227">
        <f>CLAIMS_Total!AO19</f>
        <v>0</v>
      </c>
      <c r="V21" s="227">
        <f>CLAIMS_Total!AS19</f>
        <v>0</v>
      </c>
      <c r="W21" s="227">
        <f>CLAIMS_Total!AW19</f>
        <v>0</v>
      </c>
    </row>
    <row r="22" spans="1:23" x14ac:dyDescent="0.55000000000000004">
      <c r="A22" s="196" t="s">
        <v>9</v>
      </c>
      <c r="B22" s="196" t="s">
        <v>77</v>
      </c>
      <c r="C22" s="196" t="s">
        <v>25</v>
      </c>
      <c r="D22" s="136" t="s">
        <v>535</v>
      </c>
      <c r="E22" s="200" t="s">
        <v>208</v>
      </c>
      <c r="F22" s="227">
        <f>SUBTOTAL(9,F23:F26)</f>
        <v>0</v>
      </c>
      <c r="G22" s="227">
        <f>SUBTOTAL(9,G23:G26)</f>
        <v>0</v>
      </c>
      <c r="H22" s="227">
        <f>SUBTOTAL(9,H23:H26)</f>
        <v>0</v>
      </c>
      <c r="I22" s="227">
        <f>SUBTOTAL(9,I23:I26)</f>
        <v>0</v>
      </c>
      <c r="J22" s="227">
        <f t="shared" si="3"/>
        <v>0</v>
      </c>
      <c r="K22" s="227">
        <f>SUBTOTAL(9,K23:K26)</f>
        <v>0</v>
      </c>
      <c r="L22" s="227">
        <f>SUBTOTAL(9,L23:L26)</f>
        <v>0</v>
      </c>
      <c r="M22" s="227">
        <f>SUBTOTAL(9,M23:M26)</f>
        <v>0</v>
      </c>
      <c r="N22" s="227">
        <f>SUBTOTAL(9,N23:N26)</f>
        <v>0</v>
      </c>
      <c r="O22" s="227">
        <f t="shared" si="4"/>
        <v>0</v>
      </c>
      <c r="P22" s="227">
        <f>SUBTOTAL(9,P23:P26)</f>
        <v>0</v>
      </c>
      <c r="Q22" s="227">
        <f>SUBTOTAL(9,Q23:Q26)</f>
        <v>0</v>
      </c>
      <c r="R22" s="227">
        <f>SUBTOTAL(9,R23:R26)</f>
        <v>0</v>
      </c>
      <c r="S22" s="227">
        <f>SUBTOTAL(9,S23:S26)</f>
        <v>0</v>
      </c>
      <c r="T22" s="227">
        <f t="shared" si="5"/>
        <v>0</v>
      </c>
      <c r="U22" s="227">
        <f>CLAIMS_Total!AO25</f>
        <v>0</v>
      </c>
      <c r="V22" s="227">
        <f>CLAIMS_Total!AS25</f>
        <v>0</v>
      </c>
      <c r="W22" s="227">
        <f>CLAIMS_Total!AW25</f>
        <v>0</v>
      </c>
    </row>
    <row r="23" spans="1:23" x14ac:dyDescent="0.55000000000000004">
      <c r="A23" s="196" t="s">
        <v>9</v>
      </c>
      <c r="B23" s="196" t="s">
        <v>77</v>
      </c>
      <c r="C23" s="196" t="s">
        <v>25</v>
      </c>
      <c r="D23" s="198" t="s">
        <v>536</v>
      </c>
      <c r="E23" s="220" t="s">
        <v>209</v>
      </c>
      <c r="F23" s="279">
        <v>0</v>
      </c>
      <c r="G23" s="279">
        <v>0</v>
      </c>
      <c r="H23" s="279">
        <v>0</v>
      </c>
      <c r="I23" s="279">
        <v>0</v>
      </c>
      <c r="J23" s="227">
        <f t="shared" si="3"/>
        <v>0</v>
      </c>
      <c r="K23" s="279">
        <v>0</v>
      </c>
      <c r="L23" s="279">
        <v>0</v>
      </c>
      <c r="M23" s="279">
        <v>0</v>
      </c>
      <c r="N23" s="279">
        <v>0</v>
      </c>
      <c r="O23" s="227">
        <f t="shared" si="4"/>
        <v>0</v>
      </c>
      <c r="P23" s="279">
        <v>0</v>
      </c>
      <c r="Q23" s="279">
        <v>0</v>
      </c>
      <c r="R23" s="279">
        <v>0</v>
      </c>
      <c r="S23" s="279">
        <v>0</v>
      </c>
      <c r="T23" s="227">
        <f t="shared" si="5"/>
        <v>0</v>
      </c>
      <c r="U23" s="227">
        <f>CLAIMS_Total!AO26</f>
        <v>0</v>
      </c>
      <c r="V23" s="227">
        <f>CLAIMS_Total!AS26</f>
        <v>0</v>
      </c>
      <c r="W23" s="227">
        <f>CLAIMS_Total!AW26</f>
        <v>0</v>
      </c>
    </row>
    <row r="24" spans="1:23" x14ac:dyDescent="0.55000000000000004">
      <c r="A24" s="196" t="s">
        <v>9</v>
      </c>
      <c r="B24" s="196" t="s">
        <v>77</v>
      </c>
      <c r="C24" s="196" t="s">
        <v>25</v>
      </c>
      <c r="D24" s="198" t="s">
        <v>537</v>
      </c>
      <c r="E24" s="220" t="s">
        <v>210</v>
      </c>
      <c r="F24" s="279">
        <v>0</v>
      </c>
      <c r="G24" s="279">
        <v>0</v>
      </c>
      <c r="H24" s="279">
        <v>0</v>
      </c>
      <c r="I24" s="279">
        <v>0</v>
      </c>
      <c r="J24" s="227">
        <f t="shared" si="3"/>
        <v>0</v>
      </c>
      <c r="K24" s="279">
        <v>0</v>
      </c>
      <c r="L24" s="279">
        <v>0</v>
      </c>
      <c r="M24" s="279">
        <v>0</v>
      </c>
      <c r="N24" s="279">
        <v>0</v>
      </c>
      <c r="O24" s="227">
        <f t="shared" si="4"/>
        <v>0</v>
      </c>
      <c r="P24" s="279">
        <v>0</v>
      </c>
      <c r="Q24" s="279">
        <v>0</v>
      </c>
      <c r="R24" s="279">
        <v>0</v>
      </c>
      <c r="S24" s="279">
        <v>0</v>
      </c>
      <c r="T24" s="227">
        <f t="shared" si="5"/>
        <v>0</v>
      </c>
      <c r="U24" s="227">
        <f>CLAIMS_Total!AO27</f>
        <v>0</v>
      </c>
      <c r="V24" s="227">
        <f>CLAIMS_Total!AS27</f>
        <v>0</v>
      </c>
      <c r="W24" s="227">
        <f>CLAIMS_Total!AW27</f>
        <v>0</v>
      </c>
    </row>
    <row r="25" spans="1:23" x14ac:dyDescent="0.55000000000000004">
      <c r="A25" s="196" t="s">
        <v>9</v>
      </c>
      <c r="B25" s="196" t="s">
        <v>77</v>
      </c>
      <c r="C25" s="196" t="s">
        <v>25</v>
      </c>
      <c r="D25" s="198" t="s">
        <v>562</v>
      </c>
      <c r="E25" s="220" t="s">
        <v>217</v>
      </c>
      <c r="F25" s="279">
        <v>0</v>
      </c>
      <c r="G25" s="279">
        <v>0</v>
      </c>
      <c r="H25" s="279">
        <v>0</v>
      </c>
      <c r="I25" s="279">
        <v>0</v>
      </c>
      <c r="J25" s="227">
        <f t="shared" si="3"/>
        <v>0</v>
      </c>
      <c r="K25" s="279">
        <v>0</v>
      </c>
      <c r="L25" s="279">
        <v>0</v>
      </c>
      <c r="M25" s="279">
        <v>0</v>
      </c>
      <c r="N25" s="279">
        <v>0</v>
      </c>
      <c r="O25" s="227">
        <f t="shared" si="4"/>
        <v>0</v>
      </c>
      <c r="P25" s="279">
        <v>0</v>
      </c>
      <c r="Q25" s="279">
        <v>0</v>
      </c>
      <c r="R25" s="279">
        <v>0</v>
      </c>
      <c r="S25" s="279">
        <v>0</v>
      </c>
      <c r="T25" s="227">
        <f t="shared" si="5"/>
        <v>0</v>
      </c>
      <c r="U25" s="227">
        <f>CLAIMS_Total!AO33</f>
        <v>0</v>
      </c>
      <c r="V25" s="227">
        <f>CLAIMS_Total!AS33</f>
        <v>0</v>
      </c>
      <c r="W25" s="227">
        <f>CLAIMS_Total!AW33</f>
        <v>0</v>
      </c>
    </row>
    <row r="26" spans="1:23" x14ac:dyDescent="0.55000000000000004">
      <c r="A26" s="196" t="s">
        <v>9</v>
      </c>
      <c r="B26" s="196" t="s">
        <v>77</v>
      </c>
      <c r="C26" s="196" t="s">
        <v>25</v>
      </c>
      <c r="D26" s="198" t="s">
        <v>629</v>
      </c>
      <c r="E26" s="220" t="s">
        <v>218</v>
      </c>
      <c r="F26" s="279">
        <v>0</v>
      </c>
      <c r="G26" s="279">
        <v>0</v>
      </c>
      <c r="H26" s="279">
        <v>0</v>
      </c>
      <c r="I26" s="279">
        <v>0</v>
      </c>
      <c r="J26" s="227">
        <f t="shared" si="3"/>
        <v>0</v>
      </c>
      <c r="K26" s="279">
        <v>0</v>
      </c>
      <c r="L26" s="279">
        <v>0</v>
      </c>
      <c r="M26" s="279">
        <v>0</v>
      </c>
      <c r="N26" s="279">
        <v>0</v>
      </c>
      <c r="O26" s="227">
        <f t="shared" si="4"/>
        <v>0</v>
      </c>
      <c r="P26" s="279">
        <v>0</v>
      </c>
      <c r="Q26" s="279">
        <v>0</v>
      </c>
      <c r="R26" s="279">
        <v>0</v>
      </c>
      <c r="S26" s="279">
        <v>0</v>
      </c>
      <c r="T26" s="227">
        <f t="shared" si="5"/>
        <v>0</v>
      </c>
      <c r="U26" s="227">
        <f>CLAIMS_Total!AO34</f>
        <v>0</v>
      </c>
      <c r="V26" s="227">
        <f>CLAIMS_Total!AS34</f>
        <v>0</v>
      </c>
      <c r="W26" s="227">
        <f>CLAIMS_Total!AW34</f>
        <v>0</v>
      </c>
    </row>
    <row r="27" spans="1:23" x14ac:dyDescent="0.55000000000000004">
      <c r="A27" s="196" t="s">
        <v>9</v>
      </c>
      <c r="B27" s="196" t="s">
        <v>77</v>
      </c>
      <c r="C27" s="196" t="s">
        <v>26</v>
      </c>
      <c r="D27" s="136" t="s">
        <v>312</v>
      </c>
      <c r="E27" s="200" t="s">
        <v>216</v>
      </c>
      <c r="F27" s="279">
        <v>0</v>
      </c>
      <c r="G27" s="279">
        <v>0</v>
      </c>
      <c r="H27" s="279">
        <v>0</v>
      </c>
      <c r="I27" s="279">
        <v>0</v>
      </c>
      <c r="J27" s="227">
        <f t="shared" si="3"/>
        <v>0</v>
      </c>
      <c r="K27" s="279">
        <v>0</v>
      </c>
      <c r="L27" s="279">
        <v>0</v>
      </c>
      <c r="M27" s="279">
        <v>0</v>
      </c>
      <c r="N27" s="279">
        <v>0</v>
      </c>
      <c r="O27" s="227">
        <f t="shared" si="4"/>
        <v>0</v>
      </c>
      <c r="P27" s="279">
        <v>0</v>
      </c>
      <c r="Q27" s="279">
        <v>0</v>
      </c>
      <c r="R27" s="279">
        <v>0</v>
      </c>
      <c r="S27" s="279">
        <v>0</v>
      </c>
      <c r="T27" s="227">
        <f t="shared" si="5"/>
        <v>0</v>
      </c>
      <c r="U27" s="227">
        <f>CLAIMS_Total!AO36</f>
        <v>0</v>
      </c>
      <c r="V27" s="227">
        <f>CLAIMS_Total!AS36</f>
        <v>0</v>
      </c>
      <c r="W27" s="227">
        <f>CLAIMS_Total!AW36</f>
        <v>0</v>
      </c>
    </row>
    <row r="28" spans="1:23" x14ac:dyDescent="0.55000000000000004">
      <c r="D28" s="136"/>
      <c r="E28" s="200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</row>
    <row r="29" spans="1:23" x14ac:dyDescent="0.55000000000000004">
      <c r="D29" s="197" t="s">
        <v>74</v>
      </c>
      <c r="E29" s="201"/>
      <c r="F29" s="229" t="s">
        <v>665</v>
      </c>
      <c r="G29" s="229" t="s">
        <v>665</v>
      </c>
      <c r="H29" s="229" t="s">
        <v>665</v>
      </c>
      <c r="I29" s="229" t="s">
        <v>665</v>
      </c>
      <c r="J29" s="229" t="s">
        <v>665</v>
      </c>
      <c r="K29" s="229" t="s">
        <v>665</v>
      </c>
      <c r="L29" s="229" t="s">
        <v>665</v>
      </c>
      <c r="M29" s="229" t="s">
        <v>665</v>
      </c>
      <c r="N29" s="229" t="s">
        <v>665</v>
      </c>
      <c r="O29" s="229" t="s">
        <v>665</v>
      </c>
      <c r="P29" s="229" t="s">
        <v>665</v>
      </c>
      <c r="Q29" s="229" t="s">
        <v>665</v>
      </c>
      <c r="R29" s="229" t="s">
        <v>665</v>
      </c>
      <c r="S29" s="229" t="s">
        <v>665</v>
      </c>
      <c r="T29" s="229" t="s">
        <v>665</v>
      </c>
      <c r="U29" s="229" t="s">
        <v>665</v>
      </c>
      <c r="V29" s="229" t="s">
        <v>665</v>
      </c>
      <c r="W29" s="229" t="s">
        <v>665</v>
      </c>
    </row>
    <row r="30" spans="1:23" x14ac:dyDescent="0.55000000000000004">
      <c r="A30" s="196" t="s">
        <v>74</v>
      </c>
      <c r="B30" s="196" t="s">
        <v>77</v>
      </c>
      <c r="C30" s="196" t="s">
        <v>24</v>
      </c>
      <c r="D30" s="136" t="s">
        <v>234</v>
      </c>
      <c r="E30" s="200" t="s">
        <v>199</v>
      </c>
      <c r="F30" s="279">
        <v>0</v>
      </c>
      <c r="G30" s="279">
        <v>0</v>
      </c>
      <c r="H30" s="279">
        <v>0</v>
      </c>
      <c r="I30" s="279">
        <v>0</v>
      </c>
      <c r="J30" s="227">
        <f t="shared" ref="J30:J38" si="6">SUM(F30:I30)</f>
        <v>0</v>
      </c>
      <c r="K30" s="279">
        <v>0</v>
      </c>
      <c r="L30" s="279">
        <v>0</v>
      </c>
      <c r="M30" s="279">
        <v>0</v>
      </c>
      <c r="N30" s="279">
        <v>0</v>
      </c>
      <c r="O30" s="227">
        <f t="shared" ref="O30:O38" si="7">SUM(K30:N30)</f>
        <v>0</v>
      </c>
      <c r="P30" s="279">
        <v>0</v>
      </c>
      <c r="Q30" s="279">
        <v>0</v>
      </c>
      <c r="R30" s="279">
        <v>0</v>
      </c>
      <c r="S30" s="279">
        <v>0</v>
      </c>
      <c r="T30" s="227">
        <f t="shared" ref="T30:T38" si="8">SUM(P30:S30)</f>
        <v>0</v>
      </c>
      <c r="U30" s="227">
        <f>CLAIMS_Total!AO42</f>
        <v>0</v>
      </c>
      <c r="V30" s="227">
        <f>CLAIMS_Total!AS42</f>
        <v>0</v>
      </c>
      <c r="W30" s="227">
        <f>CLAIMS_Total!AW42</f>
        <v>0</v>
      </c>
    </row>
    <row r="31" spans="1:23" x14ac:dyDescent="0.55000000000000004">
      <c r="A31" s="196" t="s">
        <v>74</v>
      </c>
      <c r="B31" s="196" t="s">
        <v>77</v>
      </c>
      <c r="C31" s="196" t="s">
        <v>25</v>
      </c>
      <c r="D31" s="136" t="s">
        <v>236</v>
      </c>
      <c r="E31" s="200" t="s">
        <v>201</v>
      </c>
      <c r="F31" s="279">
        <v>0</v>
      </c>
      <c r="G31" s="279">
        <v>0</v>
      </c>
      <c r="H31" s="279">
        <v>0</v>
      </c>
      <c r="I31" s="279">
        <v>0</v>
      </c>
      <c r="J31" s="227">
        <f t="shared" si="6"/>
        <v>0</v>
      </c>
      <c r="K31" s="279">
        <v>0</v>
      </c>
      <c r="L31" s="279">
        <v>0</v>
      </c>
      <c r="M31" s="279">
        <v>0</v>
      </c>
      <c r="N31" s="279">
        <v>0</v>
      </c>
      <c r="O31" s="227">
        <f t="shared" si="7"/>
        <v>0</v>
      </c>
      <c r="P31" s="279">
        <v>0</v>
      </c>
      <c r="Q31" s="279">
        <v>0</v>
      </c>
      <c r="R31" s="279">
        <v>0</v>
      </c>
      <c r="S31" s="279">
        <v>0</v>
      </c>
      <c r="T31" s="227">
        <f t="shared" si="8"/>
        <v>0</v>
      </c>
      <c r="U31" s="227">
        <f>CLAIMS_Total!AO46</f>
        <v>0</v>
      </c>
      <c r="V31" s="227">
        <f>CLAIMS_Total!AS46</f>
        <v>0</v>
      </c>
      <c r="W31" s="227">
        <f>CLAIMS_Total!AW46</f>
        <v>0</v>
      </c>
    </row>
    <row r="32" spans="1:23" x14ac:dyDescent="0.55000000000000004">
      <c r="A32" s="196" t="s">
        <v>74</v>
      </c>
      <c r="B32" s="196" t="s">
        <v>77</v>
      </c>
      <c r="C32" s="196" t="s">
        <v>25</v>
      </c>
      <c r="D32" s="136" t="s">
        <v>534</v>
      </c>
      <c r="E32" s="200" t="s">
        <v>26</v>
      </c>
      <c r="F32" s="279">
        <v>0</v>
      </c>
      <c r="G32" s="279">
        <v>0</v>
      </c>
      <c r="H32" s="279">
        <v>0</v>
      </c>
      <c r="I32" s="279">
        <v>0</v>
      </c>
      <c r="J32" s="227">
        <f t="shared" si="6"/>
        <v>0</v>
      </c>
      <c r="K32" s="279">
        <v>0</v>
      </c>
      <c r="L32" s="279">
        <v>0</v>
      </c>
      <c r="M32" s="279">
        <v>0</v>
      </c>
      <c r="N32" s="279">
        <v>0</v>
      </c>
      <c r="O32" s="227">
        <f t="shared" si="7"/>
        <v>0</v>
      </c>
      <c r="P32" s="279">
        <v>0</v>
      </c>
      <c r="Q32" s="279">
        <v>0</v>
      </c>
      <c r="R32" s="279">
        <v>0</v>
      </c>
      <c r="S32" s="279">
        <v>0</v>
      </c>
      <c r="T32" s="227">
        <f t="shared" si="8"/>
        <v>0</v>
      </c>
      <c r="U32" s="227">
        <f>CLAIMS_Total!AO48</f>
        <v>0</v>
      </c>
      <c r="V32" s="227">
        <f>CLAIMS_Total!AS48</f>
        <v>0</v>
      </c>
      <c r="W32" s="227">
        <f>CLAIMS_Total!AW48</f>
        <v>0</v>
      </c>
    </row>
    <row r="33" spans="1:23" x14ac:dyDescent="0.55000000000000004">
      <c r="A33" s="196" t="s">
        <v>74</v>
      </c>
      <c r="B33" s="196" t="s">
        <v>77</v>
      </c>
      <c r="C33" s="196" t="s">
        <v>25</v>
      </c>
      <c r="D33" s="136" t="s">
        <v>535</v>
      </c>
      <c r="E33" s="200" t="s">
        <v>208</v>
      </c>
      <c r="F33" s="227">
        <f>SUBTOTAL(9,F34:F37)</f>
        <v>0</v>
      </c>
      <c r="G33" s="227">
        <f>SUBTOTAL(9,G34:G37)</f>
        <v>0</v>
      </c>
      <c r="H33" s="227">
        <f>SUBTOTAL(9,H34:H37)</f>
        <v>0</v>
      </c>
      <c r="I33" s="227">
        <f>SUBTOTAL(9,I34:I37)</f>
        <v>0</v>
      </c>
      <c r="J33" s="227">
        <f t="shared" si="6"/>
        <v>0</v>
      </c>
      <c r="K33" s="227">
        <f>SUBTOTAL(9,K34:K37)</f>
        <v>0</v>
      </c>
      <c r="L33" s="227">
        <f>SUBTOTAL(9,L34:L37)</f>
        <v>0</v>
      </c>
      <c r="M33" s="227">
        <f>SUBTOTAL(9,M34:M37)</f>
        <v>0</v>
      </c>
      <c r="N33" s="227">
        <f>SUBTOTAL(9,N34:N37)</f>
        <v>0</v>
      </c>
      <c r="O33" s="227">
        <f t="shared" si="7"/>
        <v>0</v>
      </c>
      <c r="P33" s="227">
        <f>SUBTOTAL(9,P34:P37)</f>
        <v>0</v>
      </c>
      <c r="Q33" s="227">
        <f>SUBTOTAL(9,Q34:Q37)</f>
        <v>0</v>
      </c>
      <c r="R33" s="227">
        <f>SUBTOTAL(9,R34:R37)</f>
        <v>0</v>
      </c>
      <c r="S33" s="227">
        <f>SUBTOTAL(9,S34:S37)</f>
        <v>0</v>
      </c>
      <c r="T33" s="227">
        <f t="shared" si="8"/>
        <v>0</v>
      </c>
      <c r="U33" s="227">
        <f>CLAIMS_Total!AO54</f>
        <v>0</v>
      </c>
      <c r="V33" s="227">
        <f>CLAIMS_Total!AS54</f>
        <v>0</v>
      </c>
      <c r="W33" s="227">
        <f>CLAIMS_Total!AW54</f>
        <v>0</v>
      </c>
    </row>
    <row r="34" spans="1:23" x14ac:dyDescent="0.55000000000000004">
      <c r="A34" s="196" t="s">
        <v>74</v>
      </c>
      <c r="B34" s="196" t="s">
        <v>77</v>
      </c>
      <c r="C34" s="196" t="s">
        <v>25</v>
      </c>
      <c r="D34" s="198" t="s">
        <v>536</v>
      </c>
      <c r="E34" s="220" t="s">
        <v>209</v>
      </c>
      <c r="F34" s="279">
        <v>0</v>
      </c>
      <c r="G34" s="279">
        <v>0</v>
      </c>
      <c r="H34" s="279">
        <v>0</v>
      </c>
      <c r="I34" s="279">
        <v>0</v>
      </c>
      <c r="J34" s="227">
        <f t="shared" si="6"/>
        <v>0</v>
      </c>
      <c r="K34" s="279">
        <v>0</v>
      </c>
      <c r="L34" s="279">
        <v>0</v>
      </c>
      <c r="M34" s="279">
        <v>0</v>
      </c>
      <c r="N34" s="279">
        <v>0</v>
      </c>
      <c r="O34" s="227">
        <f t="shared" si="7"/>
        <v>0</v>
      </c>
      <c r="P34" s="279">
        <v>0</v>
      </c>
      <c r="Q34" s="279">
        <v>0</v>
      </c>
      <c r="R34" s="279">
        <v>0</v>
      </c>
      <c r="S34" s="279">
        <v>0</v>
      </c>
      <c r="T34" s="227">
        <f t="shared" si="8"/>
        <v>0</v>
      </c>
      <c r="U34" s="227">
        <f>CLAIMS_Total!AO55</f>
        <v>0</v>
      </c>
      <c r="V34" s="227">
        <f>CLAIMS_Total!AS55</f>
        <v>0</v>
      </c>
      <c r="W34" s="227">
        <f>CLAIMS_Total!AW55</f>
        <v>0</v>
      </c>
    </row>
    <row r="35" spans="1:23" x14ac:dyDescent="0.55000000000000004">
      <c r="A35" s="196" t="s">
        <v>74</v>
      </c>
      <c r="B35" s="196" t="s">
        <v>77</v>
      </c>
      <c r="C35" s="196" t="s">
        <v>25</v>
      </c>
      <c r="D35" s="198" t="s">
        <v>537</v>
      </c>
      <c r="E35" s="220" t="s">
        <v>210</v>
      </c>
      <c r="F35" s="279">
        <v>0</v>
      </c>
      <c r="G35" s="279">
        <v>0</v>
      </c>
      <c r="H35" s="279">
        <v>0</v>
      </c>
      <c r="I35" s="279">
        <v>0</v>
      </c>
      <c r="J35" s="227">
        <f t="shared" si="6"/>
        <v>0</v>
      </c>
      <c r="K35" s="279">
        <v>0</v>
      </c>
      <c r="L35" s="279">
        <v>0</v>
      </c>
      <c r="M35" s="279">
        <v>0</v>
      </c>
      <c r="N35" s="279">
        <v>0</v>
      </c>
      <c r="O35" s="227">
        <f t="shared" si="7"/>
        <v>0</v>
      </c>
      <c r="P35" s="279">
        <v>0</v>
      </c>
      <c r="Q35" s="279">
        <v>0</v>
      </c>
      <c r="R35" s="279">
        <v>0</v>
      </c>
      <c r="S35" s="279">
        <v>0</v>
      </c>
      <c r="T35" s="227">
        <f t="shared" si="8"/>
        <v>0</v>
      </c>
      <c r="U35" s="227">
        <f>CLAIMS_Total!AO56</f>
        <v>0</v>
      </c>
      <c r="V35" s="227">
        <f>CLAIMS_Total!AS56</f>
        <v>0</v>
      </c>
      <c r="W35" s="227">
        <f>CLAIMS_Total!AW56</f>
        <v>0</v>
      </c>
    </row>
    <row r="36" spans="1:23" x14ac:dyDescent="0.55000000000000004">
      <c r="A36" s="196" t="s">
        <v>74</v>
      </c>
      <c r="B36" s="196" t="s">
        <v>77</v>
      </c>
      <c r="C36" s="196" t="s">
        <v>25</v>
      </c>
      <c r="D36" s="198" t="s">
        <v>562</v>
      </c>
      <c r="E36" s="220" t="s">
        <v>217</v>
      </c>
      <c r="F36" s="279">
        <v>0</v>
      </c>
      <c r="G36" s="279">
        <v>0</v>
      </c>
      <c r="H36" s="279">
        <v>0</v>
      </c>
      <c r="I36" s="279">
        <v>0</v>
      </c>
      <c r="J36" s="227">
        <f t="shared" si="6"/>
        <v>0</v>
      </c>
      <c r="K36" s="279">
        <v>0</v>
      </c>
      <c r="L36" s="279">
        <v>0</v>
      </c>
      <c r="M36" s="279">
        <v>0</v>
      </c>
      <c r="N36" s="279">
        <v>0</v>
      </c>
      <c r="O36" s="227">
        <f t="shared" si="7"/>
        <v>0</v>
      </c>
      <c r="P36" s="279">
        <v>0</v>
      </c>
      <c r="Q36" s="279">
        <v>0</v>
      </c>
      <c r="R36" s="279">
        <v>0</v>
      </c>
      <c r="S36" s="279">
        <v>0</v>
      </c>
      <c r="T36" s="227">
        <f t="shared" si="8"/>
        <v>0</v>
      </c>
      <c r="U36" s="227">
        <f>CLAIMS_Total!AO62</f>
        <v>0</v>
      </c>
      <c r="V36" s="227">
        <f>CLAIMS_Total!AS62</f>
        <v>0</v>
      </c>
      <c r="W36" s="227">
        <f>CLAIMS_Total!AW62</f>
        <v>0</v>
      </c>
    </row>
    <row r="37" spans="1:23" x14ac:dyDescent="0.55000000000000004">
      <c r="A37" s="196" t="s">
        <v>74</v>
      </c>
      <c r="B37" s="196" t="s">
        <v>77</v>
      </c>
      <c r="C37" s="196" t="s">
        <v>25</v>
      </c>
      <c r="D37" s="198" t="s">
        <v>629</v>
      </c>
      <c r="E37" s="220" t="s">
        <v>218</v>
      </c>
      <c r="F37" s="279">
        <v>0</v>
      </c>
      <c r="G37" s="279">
        <v>0</v>
      </c>
      <c r="H37" s="279">
        <v>0</v>
      </c>
      <c r="I37" s="279">
        <v>0</v>
      </c>
      <c r="J37" s="227">
        <f t="shared" si="6"/>
        <v>0</v>
      </c>
      <c r="K37" s="279">
        <v>0</v>
      </c>
      <c r="L37" s="279">
        <v>0</v>
      </c>
      <c r="M37" s="279">
        <v>0</v>
      </c>
      <c r="N37" s="279">
        <v>0</v>
      </c>
      <c r="O37" s="227">
        <f t="shared" si="7"/>
        <v>0</v>
      </c>
      <c r="P37" s="279">
        <v>0</v>
      </c>
      <c r="Q37" s="279">
        <v>0</v>
      </c>
      <c r="R37" s="279">
        <v>0</v>
      </c>
      <c r="S37" s="279">
        <v>0</v>
      </c>
      <c r="T37" s="227">
        <f t="shared" si="8"/>
        <v>0</v>
      </c>
      <c r="U37" s="227">
        <f>CLAIMS_Total!AO63</f>
        <v>0</v>
      </c>
      <c r="V37" s="227">
        <f>CLAIMS_Total!AS63</f>
        <v>0</v>
      </c>
      <c r="W37" s="227">
        <f>CLAIMS_Total!AW63</f>
        <v>0</v>
      </c>
    </row>
    <row r="38" spans="1:23" x14ac:dyDescent="0.55000000000000004">
      <c r="A38" s="196" t="s">
        <v>74</v>
      </c>
      <c r="B38" s="196" t="s">
        <v>77</v>
      </c>
      <c r="C38" s="196" t="s">
        <v>26</v>
      </c>
      <c r="D38" s="136" t="s">
        <v>312</v>
      </c>
      <c r="E38" s="200" t="s">
        <v>216</v>
      </c>
      <c r="F38" s="279">
        <v>0</v>
      </c>
      <c r="G38" s="279">
        <v>0</v>
      </c>
      <c r="H38" s="279">
        <v>0</v>
      </c>
      <c r="I38" s="279">
        <v>0</v>
      </c>
      <c r="J38" s="227">
        <f t="shared" si="6"/>
        <v>0</v>
      </c>
      <c r="K38" s="279">
        <v>0</v>
      </c>
      <c r="L38" s="279">
        <v>0</v>
      </c>
      <c r="M38" s="279">
        <v>0</v>
      </c>
      <c r="N38" s="279">
        <v>0</v>
      </c>
      <c r="O38" s="227">
        <f t="shared" si="7"/>
        <v>0</v>
      </c>
      <c r="P38" s="279">
        <v>0</v>
      </c>
      <c r="Q38" s="279">
        <v>0</v>
      </c>
      <c r="R38" s="279">
        <v>0</v>
      </c>
      <c r="S38" s="279">
        <v>0</v>
      </c>
      <c r="T38" s="227">
        <f t="shared" si="8"/>
        <v>0</v>
      </c>
      <c r="U38" s="227">
        <f>CLAIMS_Total!AO65</f>
        <v>0</v>
      </c>
      <c r="V38" s="227">
        <f>CLAIMS_Total!AS65</f>
        <v>0</v>
      </c>
      <c r="W38" s="227">
        <f>CLAIMS_Total!AW65</f>
        <v>0</v>
      </c>
    </row>
    <row r="39" spans="1:23" x14ac:dyDescent="0.55000000000000004">
      <c r="D39" s="136"/>
      <c r="E39" s="200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 x14ac:dyDescent="0.55000000000000004">
      <c r="D40" s="197" t="s">
        <v>538</v>
      </c>
      <c r="E40" s="201"/>
      <c r="F40" s="229" t="s">
        <v>73</v>
      </c>
      <c r="G40" s="229" t="s">
        <v>73</v>
      </c>
      <c r="H40" s="229" t="s">
        <v>73</v>
      </c>
      <c r="I40" s="229" t="s">
        <v>73</v>
      </c>
      <c r="J40" s="229" t="s">
        <v>73</v>
      </c>
      <c r="K40" s="229" t="s">
        <v>73</v>
      </c>
      <c r="L40" s="229" t="s">
        <v>73</v>
      </c>
      <c r="M40" s="229" t="s">
        <v>73</v>
      </c>
      <c r="N40" s="229" t="s">
        <v>73</v>
      </c>
      <c r="O40" s="229" t="s">
        <v>73</v>
      </c>
      <c r="P40" s="229" t="s">
        <v>73</v>
      </c>
      <c r="Q40" s="229" t="s">
        <v>73</v>
      </c>
      <c r="R40" s="229" t="s">
        <v>73</v>
      </c>
      <c r="S40" s="229" t="s">
        <v>73</v>
      </c>
      <c r="T40" s="229" t="s">
        <v>73</v>
      </c>
      <c r="U40" s="229" t="s">
        <v>73</v>
      </c>
      <c r="V40" s="229" t="s">
        <v>73</v>
      </c>
      <c r="W40" s="229" t="s">
        <v>73</v>
      </c>
    </row>
    <row r="41" spans="1:23" x14ac:dyDescent="0.55000000000000004">
      <c r="A41" s="196" t="s">
        <v>584</v>
      </c>
      <c r="B41" s="196" t="s">
        <v>123</v>
      </c>
      <c r="C41" s="196" t="s">
        <v>26</v>
      </c>
      <c r="D41" s="136" t="s">
        <v>221</v>
      </c>
      <c r="E41" s="200"/>
      <c r="F41" s="279">
        <v>0</v>
      </c>
      <c r="G41" s="279">
        <v>0</v>
      </c>
      <c r="H41" s="279">
        <v>0</v>
      </c>
      <c r="I41" s="279">
        <v>0</v>
      </c>
      <c r="J41" s="227">
        <f t="shared" ref="J41:J48" si="9">SUM(F41:I41)</f>
        <v>0</v>
      </c>
      <c r="K41" s="279">
        <v>0</v>
      </c>
      <c r="L41" s="279">
        <v>0</v>
      </c>
      <c r="M41" s="279">
        <v>0</v>
      </c>
      <c r="N41" s="279">
        <v>0</v>
      </c>
      <c r="O41" s="227">
        <f t="shared" ref="O41:O48" si="10">SUM(K41:N41)</f>
        <v>0</v>
      </c>
      <c r="P41" s="279">
        <v>0</v>
      </c>
      <c r="Q41" s="279">
        <v>0</v>
      </c>
      <c r="R41" s="279">
        <v>0</v>
      </c>
      <c r="S41" s="279">
        <v>0</v>
      </c>
      <c r="T41" s="227">
        <f t="shared" ref="T41:T48" si="11">SUM(P41:S41)</f>
        <v>0</v>
      </c>
      <c r="U41" s="227">
        <f>CLAIMSDURN_Total!N13</f>
        <v>0</v>
      </c>
      <c r="V41" s="227">
        <f>CLAIMSDURN_Total!O13</f>
        <v>0</v>
      </c>
      <c r="W41" s="227">
        <f>CLAIMSDURN_Total!P13</f>
        <v>0</v>
      </c>
    </row>
    <row r="42" spans="1:23" x14ac:dyDescent="0.55000000000000004">
      <c r="A42" s="196" t="s">
        <v>584</v>
      </c>
      <c r="B42" s="196" t="s">
        <v>123</v>
      </c>
      <c r="C42" s="196" t="s">
        <v>26</v>
      </c>
      <c r="D42" s="136" t="s">
        <v>220</v>
      </c>
      <c r="E42" s="200"/>
      <c r="F42" s="279">
        <v>0</v>
      </c>
      <c r="G42" s="279">
        <v>0</v>
      </c>
      <c r="H42" s="279">
        <v>0</v>
      </c>
      <c r="I42" s="279">
        <v>0</v>
      </c>
      <c r="J42" s="227">
        <f t="shared" si="9"/>
        <v>0</v>
      </c>
      <c r="K42" s="279">
        <v>0</v>
      </c>
      <c r="L42" s="279">
        <v>0</v>
      </c>
      <c r="M42" s="279">
        <v>0</v>
      </c>
      <c r="N42" s="279">
        <v>0</v>
      </c>
      <c r="O42" s="227">
        <f t="shared" si="10"/>
        <v>0</v>
      </c>
      <c r="P42" s="279">
        <v>0</v>
      </c>
      <c r="Q42" s="279">
        <v>0</v>
      </c>
      <c r="R42" s="279">
        <v>0</v>
      </c>
      <c r="S42" s="279">
        <v>0</v>
      </c>
      <c r="T42" s="227">
        <f t="shared" si="11"/>
        <v>0</v>
      </c>
      <c r="U42" s="227">
        <f>CLAIMSDURN_Total!N14</f>
        <v>0</v>
      </c>
      <c r="V42" s="227">
        <f>CLAIMSDURN_Total!O14</f>
        <v>0</v>
      </c>
      <c r="W42" s="227">
        <f>CLAIMSDURN_Total!P14</f>
        <v>0</v>
      </c>
    </row>
    <row r="43" spans="1:23" x14ac:dyDescent="0.55000000000000004">
      <c r="A43" s="196" t="s">
        <v>584</v>
      </c>
      <c r="B43" s="196" t="s">
        <v>123</v>
      </c>
      <c r="C43" s="196" t="s">
        <v>26</v>
      </c>
      <c r="D43" s="136" t="s">
        <v>222</v>
      </c>
      <c r="E43" s="200"/>
      <c r="F43" s="279">
        <v>0</v>
      </c>
      <c r="G43" s="279">
        <v>0</v>
      </c>
      <c r="H43" s="279">
        <v>0</v>
      </c>
      <c r="I43" s="279">
        <v>0</v>
      </c>
      <c r="J43" s="227">
        <f t="shared" si="9"/>
        <v>0</v>
      </c>
      <c r="K43" s="279">
        <v>0</v>
      </c>
      <c r="L43" s="279">
        <v>0</v>
      </c>
      <c r="M43" s="279">
        <v>0</v>
      </c>
      <c r="N43" s="279">
        <v>0</v>
      </c>
      <c r="O43" s="227">
        <f t="shared" si="10"/>
        <v>0</v>
      </c>
      <c r="P43" s="279">
        <v>0</v>
      </c>
      <c r="Q43" s="279">
        <v>0</v>
      </c>
      <c r="R43" s="279">
        <v>0</v>
      </c>
      <c r="S43" s="279">
        <v>0</v>
      </c>
      <c r="T43" s="227">
        <f t="shared" si="11"/>
        <v>0</v>
      </c>
      <c r="U43" s="227">
        <f>CLAIMSDURN_Total!N15</f>
        <v>0</v>
      </c>
      <c r="V43" s="227">
        <f>CLAIMSDURN_Total!O15</f>
        <v>0</v>
      </c>
      <c r="W43" s="227">
        <f>CLAIMSDURN_Total!P15</f>
        <v>0</v>
      </c>
    </row>
    <row r="44" spans="1:23" x14ac:dyDescent="0.55000000000000004">
      <c r="A44" s="196" t="s">
        <v>584</v>
      </c>
      <c r="B44" s="196" t="s">
        <v>123</v>
      </c>
      <c r="C44" s="196" t="s">
        <v>26</v>
      </c>
      <c r="D44" s="136" t="s">
        <v>223</v>
      </c>
      <c r="E44" s="200"/>
      <c r="F44" s="279">
        <v>0</v>
      </c>
      <c r="G44" s="279">
        <v>0</v>
      </c>
      <c r="H44" s="279">
        <v>0</v>
      </c>
      <c r="I44" s="279">
        <v>0</v>
      </c>
      <c r="J44" s="227">
        <f t="shared" si="9"/>
        <v>0</v>
      </c>
      <c r="K44" s="279">
        <v>0</v>
      </c>
      <c r="L44" s="279">
        <v>0</v>
      </c>
      <c r="M44" s="279">
        <v>0</v>
      </c>
      <c r="N44" s="279">
        <v>0</v>
      </c>
      <c r="O44" s="227">
        <f t="shared" si="10"/>
        <v>0</v>
      </c>
      <c r="P44" s="279">
        <v>0</v>
      </c>
      <c r="Q44" s="279">
        <v>0</v>
      </c>
      <c r="R44" s="279">
        <v>0</v>
      </c>
      <c r="S44" s="279">
        <v>0</v>
      </c>
      <c r="T44" s="227">
        <f t="shared" si="11"/>
        <v>0</v>
      </c>
      <c r="U44" s="227">
        <f>CLAIMSDURN_Total!N16</f>
        <v>0</v>
      </c>
      <c r="V44" s="227">
        <f>CLAIMSDURN_Total!O16</f>
        <v>0</v>
      </c>
      <c r="W44" s="227">
        <f>CLAIMSDURN_Total!P16</f>
        <v>0</v>
      </c>
    </row>
    <row r="45" spans="1:23" x14ac:dyDescent="0.55000000000000004">
      <c r="A45" s="196" t="s">
        <v>584</v>
      </c>
      <c r="B45" s="196" t="s">
        <v>123</v>
      </c>
      <c r="C45" s="196" t="s">
        <v>26</v>
      </c>
      <c r="D45" s="136" t="s">
        <v>224</v>
      </c>
      <c r="E45" s="200"/>
      <c r="F45" s="279">
        <v>0</v>
      </c>
      <c r="G45" s="279">
        <v>0</v>
      </c>
      <c r="H45" s="279">
        <v>0</v>
      </c>
      <c r="I45" s="279">
        <v>0</v>
      </c>
      <c r="J45" s="227">
        <f t="shared" si="9"/>
        <v>0</v>
      </c>
      <c r="K45" s="279">
        <v>0</v>
      </c>
      <c r="L45" s="279">
        <v>0</v>
      </c>
      <c r="M45" s="279">
        <v>0</v>
      </c>
      <c r="N45" s="279">
        <v>0</v>
      </c>
      <c r="O45" s="227">
        <f t="shared" si="10"/>
        <v>0</v>
      </c>
      <c r="P45" s="279">
        <v>0</v>
      </c>
      <c r="Q45" s="279">
        <v>0</v>
      </c>
      <c r="R45" s="279">
        <v>0</v>
      </c>
      <c r="S45" s="279">
        <v>0</v>
      </c>
      <c r="T45" s="227">
        <f t="shared" si="11"/>
        <v>0</v>
      </c>
      <c r="U45" s="227">
        <f>CLAIMSDURN_Total!N17</f>
        <v>0</v>
      </c>
      <c r="V45" s="227">
        <f>CLAIMSDURN_Total!O17</f>
        <v>0</v>
      </c>
      <c r="W45" s="227">
        <f>CLAIMSDURN_Total!P17</f>
        <v>0</v>
      </c>
    </row>
    <row r="46" spans="1:23" x14ac:dyDescent="0.55000000000000004">
      <c r="A46" s="196" t="s">
        <v>584</v>
      </c>
      <c r="B46" s="196" t="s">
        <v>123</v>
      </c>
      <c r="C46" s="196" t="s">
        <v>26</v>
      </c>
      <c r="D46" s="136" t="s">
        <v>225</v>
      </c>
      <c r="E46" s="200"/>
      <c r="F46" s="279">
        <v>0</v>
      </c>
      <c r="G46" s="279">
        <v>0</v>
      </c>
      <c r="H46" s="279">
        <v>0</v>
      </c>
      <c r="I46" s="279">
        <v>0</v>
      </c>
      <c r="J46" s="227">
        <f t="shared" si="9"/>
        <v>0</v>
      </c>
      <c r="K46" s="279">
        <v>0</v>
      </c>
      <c r="L46" s="279">
        <v>0</v>
      </c>
      <c r="M46" s="279">
        <v>0</v>
      </c>
      <c r="N46" s="279">
        <v>0</v>
      </c>
      <c r="O46" s="227">
        <f t="shared" si="10"/>
        <v>0</v>
      </c>
      <c r="P46" s="279">
        <v>0</v>
      </c>
      <c r="Q46" s="279">
        <v>0</v>
      </c>
      <c r="R46" s="279">
        <v>0</v>
      </c>
      <c r="S46" s="279">
        <v>0</v>
      </c>
      <c r="T46" s="227">
        <f t="shared" si="11"/>
        <v>0</v>
      </c>
      <c r="U46" s="227">
        <f>CLAIMSDURN_Total!N18</f>
        <v>0</v>
      </c>
      <c r="V46" s="227">
        <f>CLAIMSDURN_Total!O18</f>
        <v>0</v>
      </c>
      <c r="W46" s="227">
        <f>CLAIMSDURN_Total!P18</f>
        <v>0</v>
      </c>
    </row>
    <row r="47" spans="1:23" x14ac:dyDescent="0.55000000000000004">
      <c r="A47" s="196" t="s">
        <v>584</v>
      </c>
      <c r="B47" s="196" t="s">
        <v>123</v>
      </c>
      <c r="C47" s="196" t="s">
        <v>26</v>
      </c>
      <c r="D47" s="136" t="s">
        <v>226</v>
      </c>
      <c r="E47" s="200"/>
      <c r="F47" s="279">
        <v>0</v>
      </c>
      <c r="G47" s="279">
        <v>0</v>
      </c>
      <c r="H47" s="279">
        <v>0</v>
      </c>
      <c r="I47" s="279">
        <v>0</v>
      </c>
      <c r="J47" s="227">
        <f t="shared" si="9"/>
        <v>0</v>
      </c>
      <c r="K47" s="279">
        <v>0</v>
      </c>
      <c r="L47" s="279">
        <v>0</v>
      </c>
      <c r="M47" s="279">
        <v>0</v>
      </c>
      <c r="N47" s="279">
        <v>0</v>
      </c>
      <c r="O47" s="227">
        <f t="shared" si="10"/>
        <v>0</v>
      </c>
      <c r="P47" s="279">
        <v>0</v>
      </c>
      <c r="Q47" s="279">
        <v>0</v>
      </c>
      <c r="R47" s="279">
        <v>0</v>
      </c>
      <c r="S47" s="279">
        <v>0</v>
      </c>
      <c r="T47" s="227">
        <f t="shared" si="11"/>
        <v>0</v>
      </c>
      <c r="U47" s="227">
        <f>CLAIMSDURN_Total!N19</f>
        <v>0</v>
      </c>
      <c r="V47" s="227">
        <f>CLAIMSDURN_Total!O19</f>
        <v>0</v>
      </c>
      <c r="W47" s="227">
        <f>CLAIMSDURN_Total!P19</f>
        <v>0</v>
      </c>
    </row>
    <row r="48" spans="1:23" x14ac:dyDescent="0.55000000000000004">
      <c r="A48" s="196" t="s">
        <v>584</v>
      </c>
      <c r="B48" s="196" t="s">
        <v>123</v>
      </c>
      <c r="C48" s="196" t="s">
        <v>26</v>
      </c>
      <c r="D48" s="136" t="s">
        <v>153</v>
      </c>
      <c r="E48" s="200"/>
      <c r="F48" s="227">
        <f>SUM(F41:F47)</f>
        <v>0</v>
      </c>
      <c r="G48" s="227">
        <f>SUM(G41:G47)</f>
        <v>0</v>
      </c>
      <c r="H48" s="227">
        <f>SUM(H41:H47)</f>
        <v>0</v>
      </c>
      <c r="I48" s="227">
        <f>SUM(I41:I47)</f>
        <v>0</v>
      </c>
      <c r="J48" s="227">
        <f t="shared" si="9"/>
        <v>0</v>
      </c>
      <c r="K48" s="227">
        <f>SUM(K41:K47)</f>
        <v>0</v>
      </c>
      <c r="L48" s="227">
        <f>SUM(L41:L47)</f>
        <v>0</v>
      </c>
      <c r="M48" s="227">
        <f>SUM(M41:M47)</f>
        <v>0</v>
      </c>
      <c r="N48" s="227">
        <f>SUM(N41:N47)</f>
        <v>0</v>
      </c>
      <c r="O48" s="227">
        <f t="shared" si="10"/>
        <v>0</v>
      </c>
      <c r="P48" s="227">
        <f>SUM(P41:P47)</f>
        <v>0</v>
      </c>
      <c r="Q48" s="227">
        <f>SUM(Q41:Q47)</f>
        <v>0</v>
      </c>
      <c r="R48" s="227">
        <f>SUM(R41:R47)</f>
        <v>0</v>
      </c>
      <c r="S48" s="227">
        <f>SUM(S41:S47)</f>
        <v>0</v>
      </c>
      <c r="T48" s="227">
        <f t="shared" si="11"/>
        <v>0</v>
      </c>
      <c r="U48" s="227">
        <f>CLAIMSDURN_Total!N20</f>
        <v>0</v>
      </c>
      <c r="V48" s="227">
        <f>CLAIMSDURN_Total!O20</f>
        <v>0</v>
      </c>
      <c r="W48" s="227">
        <f>CLAIMSDURN_Total!P20</f>
        <v>0</v>
      </c>
    </row>
    <row r="49" spans="1:23" x14ac:dyDescent="0.55000000000000004">
      <c r="D49" s="136"/>
      <c r="E49" s="200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</row>
    <row r="50" spans="1:23" x14ac:dyDescent="0.55000000000000004">
      <c r="D50" s="197" t="s">
        <v>558</v>
      </c>
      <c r="E50" s="201"/>
      <c r="F50" s="229" t="s">
        <v>73</v>
      </c>
      <c r="G50" s="229" t="s">
        <v>73</v>
      </c>
      <c r="H50" s="229" t="s">
        <v>73</v>
      </c>
      <c r="I50" s="229" t="s">
        <v>73</v>
      </c>
      <c r="J50" s="229" t="s">
        <v>73</v>
      </c>
      <c r="K50" s="229" t="s">
        <v>73</v>
      </c>
      <c r="L50" s="229" t="s">
        <v>73</v>
      </c>
      <c r="M50" s="229" t="s">
        <v>73</v>
      </c>
      <c r="N50" s="229" t="s">
        <v>73</v>
      </c>
      <c r="O50" s="229" t="s">
        <v>73</v>
      </c>
      <c r="P50" s="229" t="s">
        <v>73</v>
      </c>
      <c r="Q50" s="229" t="s">
        <v>73</v>
      </c>
      <c r="R50" s="229" t="s">
        <v>73</v>
      </c>
      <c r="S50" s="229" t="s">
        <v>73</v>
      </c>
      <c r="T50" s="229" t="s">
        <v>73</v>
      </c>
      <c r="U50" s="229" t="s">
        <v>73</v>
      </c>
      <c r="V50" s="229" t="s">
        <v>73</v>
      </c>
      <c r="W50" s="229" t="s">
        <v>73</v>
      </c>
    </row>
    <row r="51" spans="1:23" x14ac:dyDescent="0.55000000000000004">
      <c r="A51" s="196" t="s">
        <v>155</v>
      </c>
      <c r="B51" s="196" t="s">
        <v>78</v>
      </c>
      <c r="C51" s="196" t="s">
        <v>24</v>
      </c>
      <c r="D51" s="136" t="s">
        <v>316</v>
      </c>
      <c r="E51" s="200" t="s">
        <v>199</v>
      </c>
      <c r="F51" s="279">
        <v>0</v>
      </c>
      <c r="G51" s="279">
        <v>0</v>
      </c>
      <c r="H51" s="279">
        <v>0</v>
      </c>
      <c r="I51" s="279">
        <v>0</v>
      </c>
      <c r="J51" s="227">
        <f t="shared" ref="J51:J59" si="12">SUM(F51:I51)</f>
        <v>0</v>
      </c>
      <c r="K51" s="279">
        <v>0</v>
      </c>
      <c r="L51" s="279">
        <v>0</v>
      </c>
      <c r="M51" s="279">
        <v>0</v>
      </c>
      <c r="N51" s="279">
        <v>0</v>
      </c>
      <c r="O51" s="227">
        <f t="shared" ref="O51:O60" si="13">SUM(K51:N51)</f>
        <v>0</v>
      </c>
      <c r="P51" s="279">
        <v>0</v>
      </c>
      <c r="Q51" s="279">
        <v>0</v>
      </c>
      <c r="R51" s="279">
        <v>0</v>
      </c>
      <c r="S51" s="279">
        <v>0</v>
      </c>
      <c r="T51" s="227">
        <f t="shared" ref="T51:T60" si="14">SUM(P51:S51)</f>
        <v>0</v>
      </c>
      <c r="U51" s="227">
        <f>DISPUTES_Total!N14+DISPUTES_Total!AB14+DISPUTES_Total!AP14</f>
        <v>0</v>
      </c>
      <c r="V51" s="227">
        <f>DISPUTES_Total!O14+DISPUTES_Total!AC14+DISPUTES_Total!AQ14</f>
        <v>0</v>
      </c>
      <c r="W51" s="227">
        <f>DISPUTES_Total!P14+DISPUTES_Total!AD14+DISPUTES_Total!AR14</f>
        <v>0</v>
      </c>
    </row>
    <row r="52" spans="1:23" x14ac:dyDescent="0.55000000000000004">
      <c r="A52" s="196" t="s">
        <v>155</v>
      </c>
      <c r="B52" s="196" t="s">
        <v>78</v>
      </c>
      <c r="C52" s="196" t="s">
        <v>25</v>
      </c>
      <c r="D52" s="136" t="s">
        <v>563</v>
      </c>
      <c r="E52" s="200" t="s">
        <v>200</v>
      </c>
      <c r="F52" s="279">
        <v>0</v>
      </c>
      <c r="G52" s="279">
        <v>0</v>
      </c>
      <c r="H52" s="279">
        <v>0</v>
      </c>
      <c r="I52" s="279">
        <v>0</v>
      </c>
      <c r="J52" s="227">
        <f t="shared" si="12"/>
        <v>0</v>
      </c>
      <c r="K52" s="279">
        <v>0</v>
      </c>
      <c r="L52" s="279">
        <v>0</v>
      </c>
      <c r="M52" s="279">
        <v>0</v>
      </c>
      <c r="N52" s="279">
        <v>0</v>
      </c>
      <c r="O52" s="227">
        <f t="shared" si="13"/>
        <v>0</v>
      </c>
      <c r="P52" s="279">
        <v>0</v>
      </c>
      <c r="Q52" s="279">
        <v>0</v>
      </c>
      <c r="R52" s="279">
        <v>0</v>
      </c>
      <c r="S52" s="279">
        <v>0</v>
      </c>
      <c r="T52" s="227">
        <f t="shared" si="14"/>
        <v>0</v>
      </c>
      <c r="U52" s="227">
        <f>DISPUTES_Total!N16+DISPUTES_Total!AB16+DISPUTES_Total!AP16</f>
        <v>0</v>
      </c>
      <c r="V52" s="227">
        <f>DISPUTES_Total!O16+DISPUTES_Total!AC16+DISPUTES_Total!AQ16</f>
        <v>0</v>
      </c>
      <c r="W52" s="227">
        <f>DISPUTES_Total!P16+DISPUTES_Total!AD16+DISPUTES_Total!AR16</f>
        <v>0</v>
      </c>
    </row>
    <row r="53" spans="1:23" x14ac:dyDescent="0.55000000000000004">
      <c r="A53" s="196" t="s">
        <v>155</v>
      </c>
      <c r="B53" s="196" t="s">
        <v>78</v>
      </c>
      <c r="C53" s="196" t="s">
        <v>25</v>
      </c>
      <c r="D53" s="136" t="s">
        <v>564</v>
      </c>
      <c r="E53" s="200" t="s">
        <v>201</v>
      </c>
      <c r="F53" s="279">
        <v>0</v>
      </c>
      <c r="G53" s="279">
        <v>0</v>
      </c>
      <c r="H53" s="279">
        <v>0</v>
      </c>
      <c r="I53" s="279">
        <v>0</v>
      </c>
      <c r="J53" s="227">
        <f t="shared" si="12"/>
        <v>0</v>
      </c>
      <c r="K53" s="279">
        <v>0</v>
      </c>
      <c r="L53" s="279">
        <v>0</v>
      </c>
      <c r="M53" s="279">
        <v>0</v>
      </c>
      <c r="N53" s="279">
        <v>0</v>
      </c>
      <c r="O53" s="227">
        <f t="shared" si="13"/>
        <v>0</v>
      </c>
      <c r="P53" s="279">
        <v>0</v>
      </c>
      <c r="Q53" s="279">
        <v>0</v>
      </c>
      <c r="R53" s="279">
        <v>0</v>
      </c>
      <c r="S53" s="279">
        <v>0</v>
      </c>
      <c r="T53" s="227">
        <f t="shared" si="14"/>
        <v>0</v>
      </c>
      <c r="U53" s="227">
        <f>DISPUTES_Total!N21+DISPUTES_Total!AB21+DISPUTES_Total!AP21</f>
        <v>0</v>
      </c>
      <c r="V53" s="227">
        <f>DISPUTES_Total!O21+DISPUTES_Total!AC21+DISPUTES_Total!AQ21</f>
        <v>0</v>
      </c>
      <c r="W53" s="227">
        <f>DISPUTES_Total!P21+DISPUTES_Total!AD21+DISPUTES_Total!AR21</f>
        <v>0</v>
      </c>
    </row>
    <row r="54" spans="1:23" x14ac:dyDescent="0.55000000000000004">
      <c r="A54" s="196" t="s">
        <v>155</v>
      </c>
      <c r="B54" s="196" t="s">
        <v>78</v>
      </c>
      <c r="C54" s="196" t="s">
        <v>25</v>
      </c>
      <c r="D54" s="136" t="s">
        <v>565</v>
      </c>
      <c r="E54" s="200" t="s">
        <v>26</v>
      </c>
      <c r="F54" s="227">
        <f>SUBTOTAL(9,F55:F59)</f>
        <v>0</v>
      </c>
      <c r="G54" s="227">
        <f t="shared" ref="G54:I54" si="15">SUBTOTAL(9,G55:G59)</f>
        <v>0</v>
      </c>
      <c r="H54" s="227">
        <f t="shared" si="15"/>
        <v>0</v>
      </c>
      <c r="I54" s="227">
        <f t="shared" si="15"/>
        <v>0</v>
      </c>
      <c r="J54" s="227">
        <f>SUM(F54:I54)</f>
        <v>0</v>
      </c>
      <c r="K54" s="227">
        <f t="shared" ref="K54:N54" si="16">SUBTOTAL(9,K55:K59)</f>
        <v>0</v>
      </c>
      <c r="L54" s="227">
        <f t="shared" si="16"/>
        <v>0</v>
      </c>
      <c r="M54" s="227">
        <f t="shared" si="16"/>
        <v>0</v>
      </c>
      <c r="N54" s="227">
        <f t="shared" si="16"/>
        <v>0</v>
      </c>
      <c r="O54" s="227">
        <f t="shared" si="13"/>
        <v>0</v>
      </c>
      <c r="P54" s="227">
        <f t="shared" ref="P54:S54" si="17">SUBTOTAL(9,P55:P59)</f>
        <v>0</v>
      </c>
      <c r="Q54" s="227">
        <f t="shared" si="17"/>
        <v>0</v>
      </c>
      <c r="R54" s="227">
        <f t="shared" si="17"/>
        <v>0</v>
      </c>
      <c r="S54" s="227">
        <f t="shared" si="17"/>
        <v>0</v>
      </c>
      <c r="T54" s="227">
        <f t="shared" si="14"/>
        <v>0</v>
      </c>
      <c r="U54" s="227">
        <f>DISPUTES_Total!N28+DISPUTES_Total!AB28+DISPUTES_Total!AP28</f>
        <v>0</v>
      </c>
      <c r="V54" s="227">
        <f>DISPUTES_Total!O28+DISPUTES_Total!AC28+DISPUTES_Total!AQ28</f>
        <v>0</v>
      </c>
      <c r="W54" s="227">
        <f>DISPUTES_Total!P28+DISPUTES_Total!AD28+DISPUTES_Total!AR28</f>
        <v>0</v>
      </c>
    </row>
    <row r="55" spans="1:23" x14ac:dyDescent="0.55000000000000004">
      <c r="A55" s="196" t="s">
        <v>155</v>
      </c>
      <c r="B55" s="196" t="s">
        <v>78</v>
      </c>
      <c r="C55" s="196" t="s">
        <v>25</v>
      </c>
      <c r="D55" s="198" t="s">
        <v>569</v>
      </c>
      <c r="E55" s="200" t="s">
        <v>203</v>
      </c>
      <c r="F55" s="279">
        <v>0</v>
      </c>
      <c r="G55" s="279">
        <v>0</v>
      </c>
      <c r="H55" s="279">
        <v>0</v>
      </c>
      <c r="I55" s="279">
        <v>0</v>
      </c>
      <c r="J55" s="227">
        <f t="shared" si="12"/>
        <v>0</v>
      </c>
      <c r="K55" s="279">
        <v>0</v>
      </c>
      <c r="L55" s="279">
        <v>0</v>
      </c>
      <c r="M55" s="279">
        <v>0</v>
      </c>
      <c r="N55" s="279">
        <v>0</v>
      </c>
      <c r="O55" s="227">
        <f t="shared" si="13"/>
        <v>0</v>
      </c>
      <c r="P55" s="279">
        <v>0</v>
      </c>
      <c r="Q55" s="279">
        <v>0</v>
      </c>
      <c r="R55" s="279">
        <v>0</v>
      </c>
      <c r="S55" s="279">
        <v>0</v>
      </c>
      <c r="T55" s="227">
        <f t="shared" si="14"/>
        <v>0</v>
      </c>
      <c r="U55" s="227">
        <f>DISPUTES_Total!N29+DISPUTES_Total!AB29+DISPUTES_Total!AP29</f>
        <v>0</v>
      </c>
      <c r="V55" s="227">
        <f>DISPUTES_Total!O29+DISPUTES_Total!AC29+DISPUTES_Total!AQ29</f>
        <v>0</v>
      </c>
      <c r="W55" s="227">
        <f>DISPUTES_Total!P29+DISPUTES_Total!AD29+DISPUTES_Total!AR29</f>
        <v>0</v>
      </c>
    </row>
    <row r="56" spans="1:23" x14ac:dyDescent="0.55000000000000004">
      <c r="A56" s="196" t="s">
        <v>155</v>
      </c>
      <c r="B56" s="196" t="s">
        <v>78</v>
      </c>
      <c r="C56" s="196" t="s">
        <v>25</v>
      </c>
      <c r="D56" s="198" t="s">
        <v>568</v>
      </c>
      <c r="E56" s="200" t="s">
        <v>204</v>
      </c>
      <c r="F56" s="279">
        <v>0</v>
      </c>
      <c r="G56" s="279">
        <v>0</v>
      </c>
      <c r="H56" s="279">
        <v>0</v>
      </c>
      <c r="I56" s="279">
        <v>0</v>
      </c>
      <c r="J56" s="227">
        <f t="shared" si="12"/>
        <v>0</v>
      </c>
      <c r="K56" s="279">
        <v>0</v>
      </c>
      <c r="L56" s="279">
        <v>0</v>
      </c>
      <c r="M56" s="279">
        <v>0</v>
      </c>
      <c r="N56" s="279">
        <v>0</v>
      </c>
      <c r="O56" s="227">
        <f t="shared" si="13"/>
        <v>0</v>
      </c>
      <c r="P56" s="279">
        <v>0</v>
      </c>
      <c r="Q56" s="279">
        <v>0</v>
      </c>
      <c r="R56" s="279">
        <v>0</v>
      </c>
      <c r="S56" s="279">
        <v>0</v>
      </c>
      <c r="T56" s="227">
        <f t="shared" si="14"/>
        <v>0</v>
      </c>
      <c r="U56" s="227">
        <f>DISPUTES_Total!N30+DISPUTES_Total!AB30+DISPUTES_Total!AP30</f>
        <v>0</v>
      </c>
      <c r="V56" s="227">
        <f>DISPUTES_Total!O30+DISPUTES_Total!AC30+DISPUTES_Total!AQ30</f>
        <v>0</v>
      </c>
      <c r="W56" s="227">
        <f>DISPUTES_Total!P30+DISPUTES_Total!AD30+DISPUTES_Total!AR30</f>
        <v>0</v>
      </c>
    </row>
    <row r="57" spans="1:23" x14ac:dyDescent="0.55000000000000004">
      <c r="A57" s="196" t="s">
        <v>155</v>
      </c>
      <c r="B57" s="196" t="s">
        <v>78</v>
      </c>
      <c r="C57" s="196" t="s">
        <v>25</v>
      </c>
      <c r="D57" s="198" t="s">
        <v>567</v>
      </c>
      <c r="E57" s="200" t="s">
        <v>205</v>
      </c>
      <c r="F57" s="279">
        <v>0</v>
      </c>
      <c r="G57" s="279">
        <v>0</v>
      </c>
      <c r="H57" s="279">
        <v>0</v>
      </c>
      <c r="I57" s="279">
        <v>0</v>
      </c>
      <c r="J57" s="227">
        <f t="shared" si="12"/>
        <v>0</v>
      </c>
      <c r="K57" s="279">
        <v>0</v>
      </c>
      <c r="L57" s="279">
        <v>0</v>
      </c>
      <c r="M57" s="279">
        <v>0</v>
      </c>
      <c r="N57" s="279">
        <v>0</v>
      </c>
      <c r="O57" s="227">
        <f t="shared" si="13"/>
        <v>0</v>
      </c>
      <c r="P57" s="279">
        <v>0</v>
      </c>
      <c r="Q57" s="279">
        <v>0</v>
      </c>
      <c r="R57" s="279">
        <v>0</v>
      </c>
      <c r="S57" s="279">
        <v>0</v>
      </c>
      <c r="T57" s="227">
        <f t="shared" si="14"/>
        <v>0</v>
      </c>
      <c r="U57" s="227">
        <f>DISPUTES_Total!N34+DISPUTES_Total!AB34+DISPUTES_Total!AP34</f>
        <v>0</v>
      </c>
      <c r="V57" s="227">
        <f>DISPUTES_Total!O34+DISPUTES_Total!AC34+DISPUTES_Total!AQ34</f>
        <v>0</v>
      </c>
      <c r="W57" s="227">
        <f>DISPUTES_Total!P34+DISPUTES_Total!AD34+DISPUTES_Total!AR34</f>
        <v>0</v>
      </c>
    </row>
    <row r="58" spans="1:23" x14ac:dyDescent="0.55000000000000004">
      <c r="A58" s="196" t="s">
        <v>155</v>
      </c>
      <c r="B58" s="196" t="s">
        <v>78</v>
      </c>
      <c r="C58" s="196" t="s">
        <v>25</v>
      </c>
      <c r="D58" s="198" t="s">
        <v>566</v>
      </c>
      <c r="E58" s="200" t="s">
        <v>206</v>
      </c>
      <c r="F58" s="279">
        <v>0</v>
      </c>
      <c r="G58" s="279">
        <v>0</v>
      </c>
      <c r="H58" s="279">
        <v>0</v>
      </c>
      <c r="I58" s="279">
        <v>0</v>
      </c>
      <c r="J58" s="227">
        <f t="shared" si="12"/>
        <v>0</v>
      </c>
      <c r="K58" s="279">
        <v>0</v>
      </c>
      <c r="L58" s="279">
        <v>0</v>
      </c>
      <c r="M58" s="279">
        <v>0</v>
      </c>
      <c r="N58" s="279">
        <v>0</v>
      </c>
      <c r="O58" s="227">
        <f t="shared" si="13"/>
        <v>0</v>
      </c>
      <c r="P58" s="279">
        <v>0</v>
      </c>
      <c r="Q58" s="279">
        <v>0</v>
      </c>
      <c r="R58" s="279">
        <v>0</v>
      </c>
      <c r="S58" s="279">
        <v>0</v>
      </c>
      <c r="T58" s="227">
        <f t="shared" si="14"/>
        <v>0</v>
      </c>
      <c r="U58" s="227">
        <f>DISPUTES_Total!N35+DISPUTES_Total!AB35+DISPUTES_Total!AP35</f>
        <v>0</v>
      </c>
      <c r="V58" s="227">
        <f>DISPUTES_Total!O35+DISPUTES_Total!AC35+DISPUTES_Total!AQ35</f>
        <v>0</v>
      </c>
      <c r="W58" s="227">
        <f>DISPUTES_Total!P35+DISPUTES_Total!AD35+DISPUTES_Total!AR35</f>
        <v>0</v>
      </c>
    </row>
    <row r="59" spans="1:23" x14ac:dyDescent="0.55000000000000004">
      <c r="A59" s="196" t="s">
        <v>155</v>
      </c>
      <c r="B59" s="196" t="s">
        <v>78</v>
      </c>
      <c r="C59" s="196" t="s">
        <v>25</v>
      </c>
      <c r="D59" s="198" t="s">
        <v>630</v>
      </c>
      <c r="E59" s="200" t="s">
        <v>451</v>
      </c>
      <c r="F59" s="279">
        <v>0</v>
      </c>
      <c r="G59" s="279">
        <v>0</v>
      </c>
      <c r="H59" s="279">
        <v>0</v>
      </c>
      <c r="I59" s="279">
        <v>0</v>
      </c>
      <c r="J59" s="227">
        <f t="shared" si="12"/>
        <v>0</v>
      </c>
      <c r="K59" s="279">
        <v>0</v>
      </c>
      <c r="L59" s="279">
        <v>0</v>
      </c>
      <c r="M59" s="279">
        <v>0</v>
      </c>
      <c r="N59" s="279">
        <v>0</v>
      </c>
      <c r="O59" s="227">
        <f t="shared" si="13"/>
        <v>0</v>
      </c>
      <c r="P59" s="279">
        <v>0</v>
      </c>
      <c r="Q59" s="279">
        <v>0</v>
      </c>
      <c r="R59" s="279">
        <v>0</v>
      </c>
      <c r="S59" s="279">
        <v>0</v>
      </c>
      <c r="T59" s="227">
        <f t="shared" si="14"/>
        <v>0</v>
      </c>
      <c r="U59" s="227">
        <f>DISPUTES_Total!N36+DISPUTES_Total!AB36+DISPUTES_Total!AP36</f>
        <v>0</v>
      </c>
      <c r="V59" s="227">
        <f>DISPUTES_Total!O36+DISPUTES_Total!AC36+DISPUTES_Total!AQ36</f>
        <v>0</v>
      </c>
      <c r="W59" s="227">
        <f>DISPUTES_Total!P36+DISPUTES_Total!AD36+DISPUTES_Total!AR36</f>
        <v>0</v>
      </c>
    </row>
    <row r="60" spans="1:23" x14ac:dyDescent="0.55000000000000004">
      <c r="A60" s="196" t="s">
        <v>155</v>
      </c>
      <c r="B60" s="196" t="s">
        <v>78</v>
      </c>
      <c r="C60" s="196" t="s">
        <v>26</v>
      </c>
      <c r="D60" s="136" t="s">
        <v>317</v>
      </c>
      <c r="E60" s="200" t="s">
        <v>207</v>
      </c>
      <c r="F60" s="279">
        <v>0</v>
      </c>
      <c r="G60" s="279">
        <v>0</v>
      </c>
      <c r="H60" s="279">
        <v>0</v>
      </c>
      <c r="I60" s="279">
        <v>0</v>
      </c>
      <c r="J60" s="227">
        <f>SUM(F60:I60)</f>
        <v>0</v>
      </c>
      <c r="K60" s="279">
        <v>0</v>
      </c>
      <c r="L60" s="279">
        <v>0</v>
      </c>
      <c r="M60" s="279">
        <v>0</v>
      </c>
      <c r="N60" s="279">
        <v>0</v>
      </c>
      <c r="O60" s="227">
        <f t="shared" si="13"/>
        <v>0</v>
      </c>
      <c r="P60" s="279">
        <v>0</v>
      </c>
      <c r="Q60" s="279">
        <v>0</v>
      </c>
      <c r="R60" s="279">
        <v>0</v>
      </c>
      <c r="S60" s="279">
        <v>0</v>
      </c>
      <c r="T60" s="227">
        <f t="shared" si="14"/>
        <v>0</v>
      </c>
      <c r="U60" s="227">
        <f>DISPUTES_Total!N40+DISPUTES_Total!AB40+DISPUTES_Total!AP40</f>
        <v>0</v>
      </c>
      <c r="V60" s="227">
        <f>DISPUTES_Total!O40+DISPUTES_Total!AC40+DISPUTES_Total!AQ40</f>
        <v>0</v>
      </c>
      <c r="W60" s="227">
        <f>DISPUTES_Total!P40+DISPUTES_Total!AD40+DISPUTES_Total!AR40</f>
        <v>0</v>
      </c>
    </row>
    <row r="61" spans="1:23" x14ac:dyDescent="0.55000000000000004">
      <c r="D61" s="136"/>
      <c r="E61" s="200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</row>
    <row r="62" spans="1:23" x14ac:dyDescent="0.55000000000000004">
      <c r="D62" s="197" t="s">
        <v>559</v>
      </c>
      <c r="E62" s="201"/>
      <c r="F62" s="229" t="s">
        <v>665</v>
      </c>
      <c r="G62" s="229" t="s">
        <v>665</v>
      </c>
      <c r="H62" s="229" t="s">
        <v>665</v>
      </c>
      <c r="I62" s="229" t="s">
        <v>665</v>
      </c>
      <c r="J62" s="229" t="s">
        <v>665</v>
      </c>
      <c r="K62" s="229" t="s">
        <v>665</v>
      </c>
      <c r="L62" s="229" t="s">
        <v>665</v>
      </c>
      <c r="M62" s="229" t="s">
        <v>665</v>
      </c>
      <c r="N62" s="229" t="s">
        <v>665</v>
      </c>
      <c r="O62" s="229" t="s">
        <v>665</v>
      </c>
      <c r="P62" s="229" t="s">
        <v>665</v>
      </c>
      <c r="Q62" s="229" t="s">
        <v>665</v>
      </c>
      <c r="R62" s="229" t="s">
        <v>665</v>
      </c>
      <c r="S62" s="229" t="s">
        <v>665</v>
      </c>
      <c r="T62" s="229" t="s">
        <v>665</v>
      </c>
      <c r="U62" s="229" t="s">
        <v>665</v>
      </c>
      <c r="V62" s="229" t="s">
        <v>665</v>
      </c>
      <c r="W62" s="229" t="s">
        <v>665</v>
      </c>
    </row>
    <row r="63" spans="1:23" x14ac:dyDescent="0.55000000000000004">
      <c r="A63" s="196" t="s">
        <v>156</v>
      </c>
      <c r="B63" s="196" t="s">
        <v>78</v>
      </c>
      <c r="C63" s="196" t="s">
        <v>24</v>
      </c>
      <c r="D63" s="136" t="s">
        <v>316</v>
      </c>
      <c r="E63" s="200" t="s">
        <v>199</v>
      </c>
      <c r="F63" s="279">
        <v>0</v>
      </c>
      <c r="G63" s="279">
        <v>0</v>
      </c>
      <c r="H63" s="279">
        <v>0</v>
      </c>
      <c r="I63" s="279">
        <v>0</v>
      </c>
      <c r="J63" s="227">
        <f t="shared" ref="J63:J72" si="18">SUM(F63:I63)</f>
        <v>0</v>
      </c>
      <c r="K63" s="279">
        <v>0</v>
      </c>
      <c r="L63" s="279">
        <v>0</v>
      </c>
      <c r="M63" s="279">
        <v>0</v>
      </c>
      <c r="N63" s="279">
        <v>0</v>
      </c>
      <c r="O63" s="227">
        <f t="shared" ref="O63:O72" si="19">SUM(K63:N63)</f>
        <v>0</v>
      </c>
      <c r="P63" s="279">
        <v>0</v>
      </c>
      <c r="Q63" s="279">
        <v>0</v>
      </c>
      <c r="R63" s="279">
        <v>0</v>
      </c>
      <c r="S63" s="279">
        <v>0</v>
      </c>
      <c r="T63" s="227">
        <f t="shared" ref="T63:T72" si="20">SUM(P63:S63)</f>
        <v>0</v>
      </c>
      <c r="U63" s="227">
        <f>DISPUTES_Total!N46+DISPUTES_Total!AB46+DISPUTES_Total!AP46</f>
        <v>0</v>
      </c>
      <c r="V63" s="227">
        <f>DISPUTES_Total!O46+DISPUTES_Total!AC46+DISPUTES_Total!AQ46</f>
        <v>0</v>
      </c>
      <c r="W63" s="227">
        <f>DISPUTES_Total!P46+DISPUTES_Total!AD46+DISPUTES_Total!AR46</f>
        <v>0</v>
      </c>
    </row>
    <row r="64" spans="1:23" x14ac:dyDescent="0.55000000000000004">
      <c r="A64" s="196" t="s">
        <v>156</v>
      </c>
      <c r="B64" s="196" t="s">
        <v>78</v>
      </c>
      <c r="C64" s="196" t="s">
        <v>25</v>
      </c>
      <c r="D64" s="136" t="s">
        <v>563</v>
      </c>
      <c r="E64" s="200" t="s">
        <v>200</v>
      </c>
      <c r="F64" s="279">
        <v>0</v>
      </c>
      <c r="G64" s="279">
        <v>0</v>
      </c>
      <c r="H64" s="279">
        <v>0</v>
      </c>
      <c r="I64" s="279">
        <v>0</v>
      </c>
      <c r="J64" s="227">
        <f t="shared" si="18"/>
        <v>0</v>
      </c>
      <c r="K64" s="279">
        <v>0</v>
      </c>
      <c r="L64" s="279">
        <v>0</v>
      </c>
      <c r="M64" s="279">
        <v>0</v>
      </c>
      <c r="N64" s="279">
        <v>0</v>
      </c>
      <c r="O64" s="227">
        <f t="shared" si="19"/>
        <v>0</v>
      </c>
      <c r="P64" s="279">
        <v>0</v>
      </c>
      <c r="Q64" s="279">
        <v>0</v>
      </c>
      <c r="R64" s="279">
        <v>0</v>
      </c>
      <c r="S64" s="279">
        <v>0</v>
      </c>
      <c r="T64" s="227">
        <f t="shared" si="20"/>
        <v>0</v>
      </c>
      <c r="U64" s="227">
        <f>DISPUTES_Total!N48+DISPUTES_Total!AB48+DISPUTES_Total!AP48</f>
        <v>0</v>
      </c>
      <c r="V64" s="227">
        <f>DISPUTES_Total!O48+DISPUTES_Total!AC48+DISPUTES_Total!AQ48</f>
        <v>0</v>
      </c>
      <c r="W64" s="227">
        <f>DISPUTES_Total!P48+DISPUTES_Total!AD48+DISPUTES_Total!AR48</f>
        <v>0</v>
      </c>
    </row>
    <row r="65" spans="1:23" x14ac:dyDescent="0.55000000000000004">
      <c r="A65" s="196" t="s">
        <v>156</v>
      </c>
      <c r="B65" s="196" t="s">
        <v>78</v>
      </c>
      <c r="C65" s="196" t="s">
        <v>25</v>
      </c>
      <c r="D65" s="136" t="s">
        <v>564</v>
      </c>
      <c r="E65" s="200" t="s">
        <v>201</v>
      </c>
      <c r="F65" s="279">
        <v>0</v>
      </c>
      <c r="G65" s="279">
        <v>0</v>
      </c>
      <c r="H65" s="279">
        <v>0</v>
      </c>
      <c r="I65" s="279">
        <v>0</v>
      </c>
      <c r="J65" s="227">
        <f t="shared" si="18"/>
        <v>0</v>
      </c>
      <c r="K65" s="279">
        <v>0</v>
      </c>
      <c r="L65" s="279">
        <v>0</v>
      </c>
      <c r="M65" s="279">
        <v>0</v>
      </c>
      <c r="N65" s="279">
        <v>0</v>
      </c>
      <c r="O65" s="227">
        <f t="shared" si="19"/>
        <v>0</v>
      </c>
      <c r="P65" s="279">
        <v>0</v>
      </c>
      <c r="Q65" s="279">
        <v>0</v>
      </c>
      <c r="R65" s="279">
        <v>0</v>
      </c>
      <c r="S65" s="279">
        <v>0</v>
      </c>
      <c r="T65" s="227">
        <f t="shared" si="20"/>
        <v>0</v>
      </c>
      <c r="U65" s="227">
        <f>DISPUTES_Total!N53+DISPUTES_Total!AB53+DISPUTES_Total!AP53</f>
        <v>0</v>
      </c>
      <c r="V65" s="227">
        <f>DISPUTES_Total!O53+DISPUTES_Total!AC53+DISPUTES_Total!AQ53</f>
        <v>0</v>
      </c>
      <c r="W65" s="227">
        <f>DISPUTES_Total!P53+DISPUTES_Total!AD53+DISPUTES_Total!AR53</f>
        <v>0</v>
      </c>
    </row>
    <row r="66" spans="1:23" x14ac:dyDescent="0.55000000000000004">
      <c r="A66" s="196" t="s">
        <v>156</v>
      </c>
      <c r="B66" s="196" t="s">
        <v>78</v>
      </c>
      <c r="C66" s="196" t="s">
        <v>25</v>
      </c>
      <c r="D66" s="136" t="s">
        <v>565</v>
      </c>
      <c r="E66" s="200" t="s">
        <v>26</v>
      </c>
      <c r="F66" s="227">
        <f t="shared" ref="F66:I66" si="21">SUBTOTAL(9,F67:F71)</f>
        <v>0</v>
      </c>
      <c r="G66" s="227">
        <f t="shared" si="21"/>
        <v>0</v>
      </c>
      <c r="H66" s="227">
        <f t="shared" si="21"/>
        <v>0</v>
      </c>
      <c r="I66" s="227">
        <f t="shared" si="21"/>
        <v>0</v>
      </c>
      <c r="J66" s="227">
        <f t="shared" si="18"/>
        <v>0</v>
      </c>
      <c r="K66" s="227">
        <f t="shared" ref="K66:N66" si="22">SUBTOTAL(9,K67:K71)</f>
        <v>0</v>
      </c>
      <c r="L66" s="227">
        <f t="shared" si="22"/>
        <v>0</v>
      </c>
      <c r="M66" s="227">
        <f t="shared" si="22"/>
        <v>0</v>
      </c>
      <c r="N66" s="227">
        <f t="shared" si="22"/>
        <v>0</v>
      </c>
      <c r="O66" s="227">
        <f t="shared" si="19"/>
        <v>0</v>
      </c>
      <c r="P66" s="227">
        <f>SUBTOTAL(9,P67:P71)</f>
        <v>0</v>
      </c>
      <c r="Q66" s="227">
        <f>SUBTOTAL(9,Q67:Q71)</f>
        <v>0</v>
      </c>
      <c r="R66" s="227">
        <f>SUBTOTAL(9,R67:R71)</f>
        <v>0</v>
      </c>
      <c r="S66" s="227">
        <f>SUBTOTAL(9,S67:S71)</f>
        <v>0</v>
      </c>
      <c r="T66" s="227">
        <f t="shared" si="20"/>
        <v>0</v>
      </c>
      <c r="U66" s="227">
        <f>DISPUTES_Total!N60+DISPUTES_Total!AB60+DISPUTES_Total!AP60</f>
        <v>0</v>
      </c>
      <c r="V66" s="227">
        <f>DISPUTES_Total!O60+DISPUTES_Total!AC60+DISPUTES_Total!AQ60</f>
        <v>0</v>
      </c>
      <c r="W66" s="227">
        <f>DISPUTES_Total!P60+DISPUTES_Total!AD60+DISPUTES_Total!AR60</f>
        <v>0</v>
      </c>
    </row>
    <row r="67" spans="1:23" x14ac:dyDescent="0.55000000000000004">
      <c r="A67" s="196" t="s">
        <v>156</v>
      </c>
      <c r="B67" s="196" t="s">
        <v>78</v>
      </c>
      <c r="C67" s="196" t="s">
        <v>25</v>
      </c>
      <c r="D67" s="198" t="s">
        <v>569</v>
      </c>
      <c r="E67" s="200" t="s">
        <v>203</v>
      </c>
      <c r="F67" s="279">
        <v>0</v>
      </c>
      <c r="G67" s="279">
        <v>0</v>
      </c>
      <c r="H67" s="279">
        <v>0</v>
      </c>
      <c r="I67" s="279">
        <v>0</v>
      </c>
      <c r="J67" s="227">
        <f t="shared" si="18"/>
        <v>0</v>
      </c>
      <c r="K67" s="279">
        <v>0</v>
      </c>
      <c r="L67" s="279">
        <v>0</v>
      </c>
      <c r="M67" s="279">
        <v>0</v>
      </c>
      <c r="N67" s="279">
        <v>0</v>
      </c>
      <c r="O67" s="227">
        <f t="shared" si="19"/>
        <v>0</v>
      </c>
      <c r="P67" s="279">
        <v>0</v>
      </c>
      <c r="Q67" s="279">
        <v>0</v>
      </c>
      <c r="R67" s="279">
        <v>0</v>
      </c>
      <c r="S67" s="279">
        <v>0</v>
      </c>
      <c r="T67" s="227">
        <f t="shared" si="20"/>
        <v>0</v>
      </c>
      <c r="U67" s="227">
        <f>DISPUTES_Total!N61+DISPUTES_Total!AB61+DISPUTES_Total!AP61</f>
        <v>0</v>
      </c>
      <c r="V67" s="227">
        <f>DISPUTES_Total!O61+DISPUTES_Total!AC61+DISPUTES_Total!AQ61</f>
        <v>0</v>
      </c>
      <c r="W67" s="227">
        <f>DISPUTES_Total!P61+DISPUTES_Total!AD61+DISPUTES_Total!AR61</f>
        <v>0</v>
      </c>
    </row>
    <row r="68" spans="1:23" x14ac:dyDescent="0.55000000000000004">
      <c r="A68" s="196" t="s">
        <v>156</v>
      </c>
      <c r="B68" s="196" t="s">
        <v>78</v>
      </c>
      <c r="C68" s="196" t="s">
        <v>25</v>
      </c>
      <c r="D68" s="198" t="s">
        <v>568</v>
      </c>
      <c r="E68" s="200" t="s">
        <v>204</v>
      </c>
      <c r="F68" s="279">
        <v>0</v>
      </c>
      <c r="G68" s="279">
        <v>0</v>
      </c>
      <c r="H68" s="279">
        <v>0</v>
      </c>
      <c r="I68" s="279">
        <v>0</v>
      </c>
      <c r="J68" s="227">
        <f t="shared" si="18"/>
        <v>0</v>
      </c>
      <c r="K68" s="279">
        <v>0</v>
      </c>
      <c r="L68" s="279">
        <v>0</v>
      </c>
      <c r="M68" s="279">
        <v>0</v>
      </c>
      <c r="N68" s="279">
        <v>0</v>
      </c>
      <c r="O68" s="227">
        <f t="shared" si="19"/>
        <v>0</v>
      </c>
      <c r="P68" s="279">
        <v>0</v>
      </c>
      <c r="Q68" s="279">
        <v>0</v>
      </c>
      <c r="R68" s="279">
        <v>0</v>
      </c>
      <c r="S68" s="279">
        <v>0</v>
      </c>
      <c r="T68" s="227">
        <f t="shared" si="20"/>
        <v>0</v>
      </c>
      <c r="U68" s="227">
        <f>DISPUTES_Total!N62+DISPUTES_Total!AB62+DISPUTES_Total!AP62</f>
        <v>0</v>
      </c>
      <c r="V68" s="227">
        <f>DISPUTES_Total!O62+DISPUTES_Total!AC62+DISPUTES_Total!AQ62</f>
        <v>0</v>
      </c>
      <c r="W68" s="227">
        <f>DISPUTES_Total!P62+DISPUTES_Total!AD62+DISPUTES_Total!AR62</f>
        <v>0</v>
      </c>
    </row>
    <row r="69" spans="1:23" x14ac:dyDescent="0.55000000000000004">
      <c r="A69" s="196" t="s">
        <v>156</v>
      </c>
      <c r="B69" s="196" t="s">
        <v>78</v>
      </c>
      <c r="C69" s="196" t="s">
        <v>25</v>
      </c>
      <c r="D69" s="198" t="s">
        <v>567</v>
      </c>
      <c r="E69" s="200" t="s">
        <v>205</v>
      </c>
      <c r="F69" s="279">
        <v>0</v>
      </c>
      <c r="G69" s="279">
        <v>0</v>
      </c>
      <c r="H69" s="279">
        <v>0</v>
      </c>
      <c r="I69" s="279">
        <v>0</v>
      </c>
      <c r="J69" s="227">
        <f t="shared" si="18"/>
        <v>0</v>
      </c>
      <c r="K69" s="279">
        <v>0</v>
      </c>
      <c r="L69" s="279">
        <v>0</v>
      </c>
      <c r="M69" s="279">
        <v>0</v>
      </c>
      <c r="N69" s="279">
        <v>0</v>
      </c>
      <c r="O69" s="227">
        <f t="shared" si="19"/>
        <v>0</v>
      </c>
      <c r="P69" s="279">
        <v>0</v>
      </c>
      <c r="Q69" s="279">
        <v>0</v>
      </c>
      <c r="R69" s="279">
        <v>0</v>
      </c>
      <c r="S69" s="279">
        <v>0</v>
      </c>
      <c r="T69" s="227">
        <f t="shared" si="20"/>
        <v>0</v>
      </c>
      <c r="U69" s="227">
        <f>DISPUTES_Total!N66+DISPUTES_Total!AB66+DISPUTES_Total!AP66</f>
        <v>0</v>
      </c>
      <c r="V69" s="227">
        <f>DISPUTES_Total!O66+DISPUTES_Total!AC66+DISPUTES_Total!AQ66</f>
        <v>0</v>
      </c>
      <c r="W69" s="227">
        <f>DISPUTES_Total!P66+DISPUTES_Total!AD66+DISPUTES_Total!AR66</f>
        <v>0</v>
      </c>
    </row>
    <row r="70" spans="1:23" x14ac:dyDescent="0.55000000000000004">
      <c r="A70" s="196" t="s">
        <v>156</v>
      </c>
      <c r="B70" s="196" t="s">
        <v>78</v>
      </c>
      <c r="C70" s="196" t="s">
        <v>25</v>
      </c>
      <c r="D70" s="198" t="s">
        <v>566</v>
      </c>
      <c r="E70" s="200" t="s">
        <v>206</v>
      </c>
      <c r="F70" s="279">
        <v>0</v>
      </c>
      <c r="G70" s="279">
        <v>0</v>
      </c>
      <c r="H70" s="279">
        <v>0</v>
      </c>
      <c r="I70" s="279">
        <v>0</v>
      </c>
      <c r="J70" s="227">
        <f t="shared" si="18"/>
        <v>0</v>
      </c>
      <c r="K70" s="279">
        <v>0</v>
      </c>
      <c r="L70" s="279">
        <v>0</v>
      </c>
      <c r="M70" s="279">
        <v>0</v>
      </c>
      <c r="N70" s="279">
        <v>0</v>
      </c>
      <c r="O70" s="227">
        <f t="shared" si="19"/>
        <v>0</v>
      </c>
      <c r="P70" s="279">
        <v>0</v>
      </c>
      <c r="Q70" s="279">
        <v>0</v>
      </c>
      <c r="R70" s="279">
        <v>0</v>
      </c>
      <c r="S70" s="279">
        <v>0</v>
      </c>
      <c r="T70" s="227">
        <f t="shared" si="20"/>
        <v>0</v>
      </c>
      <c r="U70" s="227">
        <f>DISPUTES_Total!N67+DISPUTES_Total!AB67+DISPUTES_Total!AP67</f>
        <v>0</v>
      </c>
      <c r="V70" s="227">
        <f>DISPUTES_Total!O67+DISPUTES_Total!AC67+DISPUTES_Total!AQ67</f>
        <v>0</v>
      </c>
      <c r="W70" s="227">
        <f>DISPUTES_Total!P67+DISPUTES_Total!AD67+DISPUTES_Total!AR67</f>
        <v>0</v>
      </c>
    </row>
    <row r="71" spans="1:23" x14ac:dyDescent="0.55000000000000004">
      <c r="A71" s="196" t="s">
        <v>156</v>
      </c>
      <c r="B71" s="196" t="s">
        <v>78</v>
      </c>
      <c r="C71" s="196" t="s">
        <v>25</v>
      </c>
      <c r="D71" s="198" t="s">
        <v>630</v>
      </c>
      <c r="E71" s="200" t="s">
        <v>451</v>
      </c>
      <c r="F71" s="279">
        <v>0</v>
      </c>
      <c r="G71" s="279">
        <v>0</v>
      </c>
      <c r="H71" s="279">
        <v>0</v>
      </c>
      <c r="I71" s="279">
        <v>0</v>
      </c>
      <c r="J71" s="227">
        <f t="shared" si="18"/>
        <v>0</v>
      </c>
      <c r="K71" s="279">
        <v>0</v>
      </c>
      <c r="L71" s="279">
        <v>0</v>
      </c>
      <c r="M71" s="279">
        <v>0</v>
      </c>
      <c r="N71" s="279">
        <v>0</v>
      </c>
      <c r="O71" s="227">
        <f t="shared" si="19"/>
        <v>0</v>
      </c>
      <c r="P71" s="279">
        <v>0</v>
      </c>
      <c r="Q71" s="279">
        <v>0</v>
      </c>
      <c r="R71" s="279">
        <v>0</v>
      </c>
      <c r="S71" s="279">
        <v>0</v>
      </c>
      <c r="T71" s="227">
        <f t="shared" si="20"/>
        <v>0</v>
      </c>
      <c r="U71" s="227">
        <f>DISPUTES_Total!N68+DISPUTES_Total!AB68+DISPUTES_Total!AP68</f>
        <v>0</v>
      </c>
      <c r="V71" s="227">
        <f>DISPUTES_Total!O68+DISPUTES_Total!AC68+DISPUTES_Total!AQ68</f>
        <v>0</v>
      </c>
      <c r="W71" s="227">
        <f>DISPUTES_Total!P68+DISPUTES_Total!AD68+DISPUTES_Total!AR68</f>
        <v>0</v>
      </c>
    </row>
    <row r="72" spans="1:23" x14ac:dyDescent="0.55000000000000004">
      <c r="A72" s="196" t="s">
        <v>156</v>
      </c>
      <c r="B72" s="196" t="s">
        <v>78</v>
      </c>
      <c r="C72" s="196" t="s">
        <v>26</v>
      </c>
      <c r="D72" s="136" t="s">
        <v>317</v>
      </c>
      <c r="E72" s="200" t="s">
        <v>207</v>
      </c>
      <c r="F72" s="279">
        <v>0</v>
      </c>
      <c r="G72" s="279">
        <v>0</v>
      </c>
      <c r="H72" s="279">
        <v>0</v>
      </c>
      <c r="I72" s="279">
        <v>0</v>
      </c>
      <c r="J72" s="227">
        <f t="shared" si="18"/>
        <v>0</v>
      </c>
      <c r="K72" s="279">
        <v>0</v>
      </c>
      <c r="L72" s="279">
        <v>0</v>
      </c>
      <c r="M72" s="279">
        <v>0</v>
      </c>
      <c r="N72" s="279">
        <v>0</v>
      </c>
      <c r="O72" s="227">
        <f t="shared" si="19"/>
        <v>0</v>
      </c>
      <c r="P72" s="279">
        <v>0</v>
      </c>
      <c r="Q72" s="279">
        <v>0</v>
      </c>
      <c r="R72" s="279">
        <v>0</v>
      </c>
      <c r="S72" s="279">
        <v>0</v>
      </c>
      <c r="T72" s="227">
        <f t="shared" si="20"/>
        <v>0</v>
      </c>
      <c r="U72" s="227">
        <f>DISPUTES_Total!N72+DISPUTES_Total!AB72+DISPUTES_Total!AP72</f>
        <v>0</v>
      </c>
      <c r="V72" s="227">
        <f>DISPUTES_Total!O72+DISPUTES_Total!AC72+DISPUTES_Total!AQ72</f>
        <v>0</v>
      </c>
      <c r="W72" s="227">
        <f>DISPUTES_Total!P72+DISPUTES_Total!AD72+DISPUTES_Total!AR72</f>
        <v>0</v>
      </c>
    </row>
    <row r="73" spans="1:23" x14ac:dyDescent="0.55000000000000004">
      <c r="D73" s="136"/>
      <c r="E73" s="200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</row>
    <row r="74" spans="1:23" x14ac:dyDescent="0.55000000000000004">
      <c r="D74" s="197" t="s">
        <v>560</v>
      </c>
      <c r="E74" s="201"/>
      <c r="F74" s="229" t="s">
        <v>73</v>
      </c>
      <c r="G74" s="229" t="s">
        <v>73</v>
      </c>
      <c r="H74" s="229" t="s">
        <v>73</v>
      </c>
      <c r="I74" s="229" t="s">
        <v>73</v>
      </c>
      <c r="J74" s="229" t="s">
        <v>73</v>
      </c>
      <c r="K74" s="229" t="s">
        <v>73</v>
      </c>
      <c r="L74" s="229" t="s">
        <v>73</v>
      </c>
      <c r="M74" s="229" t="s">
        <v>73</v>
      </c>
      <c r="N74" s="229" t="s">
        <v>73</v>
      </c>
      <c r="O74" s="229" t="s">
        <v>73</v>
      </c>
      <c r="P74" s="229" t="s">
        <v>73</v>
      </c>
      <c r="Q74" s="229" t="s">
        <v>73</v>
      </c>
      <c r="R74" s="229" t="s">
        <v>73</v>
      </c>
      <c r="S74" s="229" t="s">
        <v>73</v>
      </c>
      <c r="T74" s="229" t="s">
        <v>73</v>
      </c>
      <c r="U74" s="229" t="s">
        <v>73</v>
      </c>
      <c r="V74" s="229" t="s">
        <v>73</v>
      </c>
      <c r="W74" s="229" t="s">
        <v>73</v>
      </c>
    </row>
    <row r="75" spans="1:23" x14ac:dyDescent="0.55000000000000004">
      <c r="A75" s="196" t="s">
        <v>157</v>
      </c>
      <c r="B75" s="196" t="s">
        <v>124</v>
      </c>
      <c r="C75" s="196" t="s">
        <v>26</v>
      </c>
      <c r="D75" s="136" t="s">
        <v>227</v>
      </c>
      <c r="E75" s="200"/>
      <c r="F75" s="279">
        <v>0</v>
      </c>
      <c r="G75" s="279">
        <v>0</v>
      </c>
      <c r="H75" s="279">
        <v>0</v>
      </c>
      <c r="I75" s="279">
        <v>0</v>
      </c>
      <c r="J75" s="227">
        <f t="shared" ref="J75:J82" si="23">SUM(F75:I75)</f>
        <v>0</v>
      </c>
      <c r="K75" s="279">
        <v>0</v>
      </c>
      <c r="L75" s="279">
        <v>0</v>
      </c>
      <c r="M75" s="279">
        <v>0</v>
      </c>
      <c r="N75" s="279">
        <v>0</v>
      </c>
      <c r="O75" s="227">
        <f t="shared" ref="O75:O82" si="24">SUM(K75:N75)</f>
        <v>0</v>
      </c>
      <c r="P75" s="279">
        <v>0</v>
      </c>
      <c r="Q75" s="279">
        <v>0</v>
      </c>
      <c r="R75" s="279">
        <v>0</v>
      </c>
      <c r="S75" s="279">
        <v>0</v>
      </c>
      <c r="T75" s="227">
        <f t="shared" ref="T75:T82" si="25">SUM(P75:S75)</f>
        <v>0</v>
      </c>
      <c r="U75" s="227">
        <f>DISPUTESDURN_Total!N13+DISPUTESDURN_Total!N23+DISPUTESDURN_Total!N33</f>
        <v>0</v>
      </c>
      <c r="V75" s="227">
        <f>DISPUTESDURN_Total!O13+DISPUTESDURN_Total!O23+DISPUTESDURN_Total!O33</f>
        <v>0</v>
      </c>
      <c r="W75" s="227">
        <f>DISPUTESDURN_Total!P13+DISPUTESDURN_Total!P23+DISPUTESDURN_Total!P33</f>
        <v>0</v>
      </c>
    </row>
    <row r="76" spans="1:23" x14ac:dyDescent="0.55000000000000004">
      <c r="A76" s="196" t="s">
        <v>157</v>
      </c>
      <c r="B76" s="196" t="s">
        <v>124</v>
      </c>
      <c r="C76" s="196" t="s">
        <v>26</v>
      </c>
      <c r="D76" s="136" t="s">
        <v>416</v>
      </c>
      <c r="E76" s="200"/>
      <c r="F76" s="279">
        <v>0</v>
      </c>
      <c r="G76" s="279">
        <v>0</v>
      </c>
      <c r="H76" s="279">
        <v>0</v>
      </c>
      <c r="I76" s="279">
        <v>0</v>
      </c>
      <c r="J76" s="227">
        <f t="shared" si="23"/>
        <v>0</v>
      </c>
      <c r="K76" s="279">
        <v>0</v>
      </c>
      <c r="L76" s="279">
        <v>0</v>
      </c>
      <c r="M76" s="279">
        <v>0</v>
      </c>
      <c r="N76" s="279">
        <v>0</v>
      </c>
      <c r="O76" s="227">
        <f t="shared" si="24"/>
        <v>0</v>
      </c>
      <c r="P76" s="279">
        <v>0</v>
      </c>
      <c r="Q76" s="279">
        <v>0</v>
      </c>
      <c r="R76" s="279">
        <v>0</v>
      </c>
      <c r="S76" s="279">
        <v>0</v>
      </c>
      <c r="T76" s="227">
        <f t="shared" si="25"/>
        <v>0</v>
      </c>
      <c r="U76" s="227">
        <f>DISPUTESDURN_Total!N14</f>
        <v>0</v>
      </c>
      <c r="V76" s="227">
        <f>DISPUTESDURN_Total!O14</f>
        <v>0</v>
      </c>
      <c r="W76" s="227">
        <f>DISPUTESDURN_Total!P14</f>
        <v>0</v>
      </c>
    </row>
    <row r="77" spans="1:23" x14ac:dyDescent="0.55000000000000004">
      <c r="A77" s="196" t="s">
        <v>157</v>
      </c>
      <c r="B77" s="196" t="s">
        <v>124</v>
      </c>
      <c r="C77" s="196" t="s">
        <v>26</v>
      </c>
      <c r="D77" s="136" t="s">
        <v>417</v>
      </c>
      <c r="E77" s="200"/>
      <c r="F77" s="279">
        <v>0</v>
      </c>
      <c r="G77" s="279">
        <v>0</v>
      </c>
      <c r="H77" s="279">
        <v>0</v>
      </c>
      <c r="I77" s="279">
        <v>0</v>
      </c>
      <c r="J77" s="227">
        <f t="shared" si="23"/>
        <v>0</v>
      </c>
      <c r="K77" s="279">
        <v>0</v>
      </c>
      <c r="L77" s="279">
        <v>0</v>
      </c>
      <c r="M77" s="279">
        <v>0</v>
      </c>
      <c r="N77" s="279">
        <v>0</v>
      </c>
      <c r="O77" s="227">
        <f t="shared" si="24"/>
        <v>0</v>
      </c>
      <c r="P77" s="279">
        <v>0</v>
      </c>
      <c r="Q77" s="279">
        <v>0</v>
      </c>
      <c r="R77" s="279">
        <v>0</v>
      </c>
      <c r="S77" s="279">
        <v>0</v>
      </c>
      <c r="T77" s="227">
        <f t="shared" si="25"/>
        <v>0</v>
      </c>
      <c r="U77" s="227">
        <f>DISPUTESDURN_Total!N15</f>
        <v>0</v>
      </c>
      <c r="V77" s="227">
        <f>DISPUTESDURN_Total!O15</f>
        <v>0</v>
      </c>
      <c r="W77" s="227">
        <f>DISPUTESDURN_Total!P15</f>
        <v>0</v>
      </c>
    </row>
    <row r="78" spans="1:23" x14ac:dyDescent="0.55000000000000004">
      <c r="A78" s="196" t="s">
        <v>157</v>
      </c>
      <c r="B78" s="196" t="s">
        <v>124</v>
      </c>
      <c r="C78" s="196" t="s">
        <v>26</v>
      </c>
      <c r="D78" s="136" t="s">
        <v>223</v>
      </c>
      <c r="E78" s="200"/>
      <c r="F78" s="279">
        <v>0</v>
      </c>
      <c r="G78" s="279">
        <v>0</v>
      </c>
      <c r="H78" s="279">
        <v>0</v>
      </c>
      <c r="I78" s="279">
        <v>0</v>
      </c>
      <c r="J78" s="227">
        <f t="shared" si="23"/>
        <v>0</v>
      </c>
      <c r="K78" s="279">
        <v>0</v>
      </c>
      <c r="L78" s="279">
        <v>0</v>
      </c>
      <c r="M78" s="279">
        <v>0</v>
      </c>
      <c r="N78" s="279">
        <v>0</v>
      </c>
      <c r="O78" s="227">
        <f t="shared" si="24"/>
        <v>0</v>
      </c>
      <c r="P78" s="279">
        <v>0</v>
      </c>
      <c r="Q78" s="279">
        <v>0</v>
      </c>
      <c r="R78" s="279">
        <v>0</v>
      </c>
      <c r="S78" s="279">
        <v>0</v>
      </c>
      <c r="T78" s="227">
        <f t="shared" si="25"/>
        <v>0</v>
      </c>
      <c r="U78" s="227">
        <f>DISPUTESDURN_Total!N16</f>
        <v>0</v>
      </c>
      <c r="V78" s="227">
        <f>DISPUTESDURN_Total!O16</f>
        <v>0</v>
      </c>
      <c r="W78" s="227">
        <f>DISPUTESDURN_Total!P16</f>
        <v>0</v>
      </c>
    </row>
    <row r="79" spans="1:23" x14ac:dyDescent="0.55000000000000004">
      <c r="A79" s="196" t="s">
        <v>157</v>
      </c>
      <c r="B79" s="196" t="s">
        <v>124</v>
      </c>
      <c r="C79" s="196" t="s">
        <v>26</v>
      </c>
      <c r="D79" s="136" t="s">
        <v>224</v>
      </c>
      <c r="E79" s="200"/>
      <c r="F79" s="279">
        <v>0</v>
      </c>
      <c r="G79" s="279">
        <v>0</v>
      </c>
      <c r="H79" s="279">
        <v>0</v>
      </c>
      <c r="I79" s="279">
        <v>0</v>
      </c>
      <c r="J79" s="227">
        <f t="shared" si="23"/>
        <v>0</v>
      </c>
      <c r="K79" s="279">
        <v>0</v>
      </c>
      <c r="L79" s="279">
        <v>0</v>
      </c>
      <c r="M79" s="279">
        <v>0</v>
      </c>
      <c r="N79" s="279">
        <v>0</v>
      </c>
      <c r="O79" s="227">
        <f t="shared" si="24"/>
        <v>0</v>
      </c>
      <c r="P79" s="279">
        <v>0</v>
      </c>
      <c r="Q79" s="279">
        <v>0</v>
      </c>
      <c r="R79" s="279">
        <v>0</v>
      </c>
      <c r="S79" s="279">
        <v>0</v>
      </c>
      <c r="T79" s="227">
        <f t="shared" si="25"/>
        <v>0</v>
      </c>
      <c r="U79" s="227">
        <f>DISPUTESDURN_Total!N17</f>
        <v>0</v>
      </c>
      <c r="V79" s="227">
        <f>DISPUTESDURN_Total!O17</f>
        <v>0</v>
      </c>
      <c r="W79" s="227">
        <f>DISPUTESDURN_Total!P17</f>
        <v>0</v>
      </c>
    </row>
    <row r="80" spans="1:23" x14ac:dyDescent="0.55000000000000004">
      <c r="A80" s="196" t="s">
        <v>157</v>
      </c>
      <c r="B80" s="196" t="s">
        <v>124</v>
      </c>
      <c r="C80" s="196" t="s">
        <v>26</v>
      </c>
      <c r="D80" s="136" t="s">
        <v>225</v>
      </c>
      <c r="E80" s="200"/>
      <c r="F80" s="279">
        <v>0</v>
      </c>
      <c r="G80" s="279">
        <v>0</v>
      </c>
      <c r="H80" s="279">
        <v>0</v>
      </c>
      <c r="I80" s="279">
        <v>0</v>
      </c>
      <c r="J80" s="227">
        <f t="shared" si="23"/>
        <v>0</v>
      </c>
      <c r="K80" s="279">
        <v>0</v>
      </c>
      <c r="L80" s="279">
        <v>0</v>
      </c>
      <c r="M80" s="279">
        <v>0</v>
      </c>
      <c r="N80" s="279">
        <v>0</v>
      </c>
      <c r="O80" s="227">
        <f t="shared" si="24"/>
        <v>0</v>
      </c>
      <c r="P80" s="279">
        <v>0</v>
      </c>
      <c r="Q80" s="279">
        <v>0</v>
      </c>
      <c r="R80" s="279">
        <v>0</v>
      </c>
      <c r="S80" s="279">
        <v>0</v>
      </c>
      <c r="T80" s="227">
        <f t="shared" si="25"/>
        <v>0</v>
      </c>
      <c r="U80" s="227">
        <f>DISPUTESDURN_Total!N18</f>
        <v>0</v>
      </c>
      <c r="V80" s="227">
        <f>DISPUTESDURN_Total!O18</f>
        <v>0</v>
      </c>
      <c r="W80" s="227">
        <f>DISPUTESDURN_Total!P18</f>
        <v>0</v>
      </c>
    </row>
    <row r="81" spans="1:23" x14ac:dyDescent="0.55000000000000004">
      <c r="A81" s="196" t="s">
        <v>157</v>
      </c>
      <c r="B81" s="196" t="s">
        <v>124</v>
      </c>
      <c r="C81" s="196" t="s">
        <v>26</v>
      </c>
      <c r="D81" s="136" t="s">
        <v>226</v>
      </c>
      <c r="E81" s="200"/>
      <c r="F81" s="279">
        <v>0</v>
      </c>
      <c r="G81" s="279">
        <v>0</v>
      </c>
      <c r="H81" s="279">
        <v>0</v>
      </c>
      <c r="I81" s="279">
        <v>0</v>
      </c>
      <c r="J81" s="227">
        <f t="shared" si="23"/>
        <v>0</v>
      </c>
      <c r="K81" s="279">
        <v>0</v>
      </c>
      <c r="L81" s="279">
        <v>0</v>
      </c>
      <c r="M81" s="279">
        <v>0</v>
      </c>
      <c r="N81" s="279">
        <v>0</v>
      </c>
      <c r="O81" s="227">
        <f t="shared" si="24"/>
        <v>0</v>
      </c>
      <c r="P81" s="279">
        <v>0</v>
      </c>
      <c r="Q81" s="279">
        <v>0</v>
      </c>
      <c r="R81" s="279">
        <v>0</v>
      </c>
      <c r="S81" s="279">
        <v>0</v>
      </c>
      <c r="T81" s="227">
        <f t="shared" si="25"/>
        <v>0</v>
      </c>
      <c r="U81" s="227">
        <f>DISPUTESDURN_Total!N19</f>
        <v>0</v>
      </c>
      <c r="V81" s="227">
        <f>DISPUTESDURN_Total!O19</f>
        <v>0</v>
      </c>
      <c r="W81" s="227">
        <f>DISPUTESDURN_Total!P19</f>
        <v>0</v>
      </c>
    </row>
    <row r="82" spans="1:23" x14ac:dyDescent="0.55000000000000004">
      <c r="A82" s="196" t="s">
        <v>157</v>
      </c>
      <c r="B82" s="196" t="s">
        <v>124</v>
      </c>
      <c r="C82" s="196" t="s">
        <v>26</v>
      </c>
      <c r="D82" s="136" t="s">
        <v>83</v>
      </c>
      <c r="E82" s="200"/>
      <c r="F82" s="227">
        <f>SUM(F75:F81)</f>
        <v>0</v>
      </c>
      <c r="G82" s="227">
        <f>SUM(G75:G81)</f>
        <v>0</v>
      </c>
      <c r="H82" s="227">
        <f>SUM(H75:H81)</f>
        <v>0</v>
      </c>
      <c r="I82" s="227">
        <f>SUM(I75:I81)</f>
        <v>0</v>
      </c>
      <c r="J82" s="227">
        <f t="shared" si="23"/>
        <v>0</v>
      </c>
      <c r="K82" s="227">
        <f>SUM(K75:K81)</f>
        <v>0</v>
      </c>
      <c r="L82" s="227">
        <f>SUM(L75:L81)</f>
        <v>0</v>
      </c>
      <c r="M82" s="227">
        <f>SUM(M75:M81)</f>
        <v>0</v>
      </c>
      <c r="N82" s="227">
        <f>SUM(N75:N81)</f>
        <v>0</v>
      </c>
      <c r="O82" s="227">
        <f t="shared" si="24"/>
        <v>0</v>
      </c>
      <c r="P82" s="227">
        <f>SUM(P75:P81)</f>
        <v>0</v>
      </c>
      <c r="Q82" s="227">
        <f>SUM(Q75:Q81)</f>
        <v>0</v>
      </c>
      <c r="R82" s="227">
        <f>SUM(R75:R81)</f>
        <v>0</v>
      </c>
      <c r="S82" s="227">
        <f>SUM(S75:S81)</f>
        <v>0</v>
      </c>
      <c r="T82" s="227">
        <f t="shared" si="25"/>
        <v>0</v>
      </c>
      <c r="U82" s="227">
        <f>DISPUTESDURN_Total!N20</f>
        <v>0</v>
      </c>
      <c r="V82" s="227">
        <f>DISPUTESDURN_Total!O20</f>
        <v>0</v>
      </c>
      <c r="W82" s="227">
        <f>DISPUTESDURN_Total!P20</f>
        <v>0</v>
      </c>
    </row>
    <row r="83" spans="1:23" x14ac:dyDescent="0.55000000000000004">
      <c r="D83" s="136"/>
      <c r="E83" s="200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</row>
  </sheetData>
  <sheetProtection algorithmName="SHA-256" hashValue="Ry1pxbXoxrxEMxJr1xXp9XTMfjCve9rhRASW9rADKfo=" saltValue="2htikejv/TfoRaouIMRUOg==" spinCount="100000" sheet="1" objects="1" scenarios="1"/>
  <mergeCells count="10">
    <mergeCell ref="U8:W8"/>
    <mergeCell ref="F9:G9"/>
    <mergeCell ref="H9:I9"/>
    <mergeCell ref="K9:L9"/>
    <mergeCell ref="M9:N9"/>
    <mergeCell ref="P9:Q9"/>
    <mergeCell ref="R9:S9"/>
    <mergeCell ref="F8:J8"/>
    <mergeCell ref="K8:O8"/>
    <mergeCell ref="P8:T8"/>
  </mergeCells>
  <conditionalFormatting sqref="J13">
    <cfRule type="expression" dxfId="659" priority="24">
      <formula>$J13&lt;&gt;$U13</formula>
    </cfRule>
  </conditionalFormatting>
  <conditionalFormatting sqref="J14:J16">
    <cfRule type="expression" dxfId="658" priority="23">
      <formula>$J14&lt;&gt;$U14</formula>
    </cfRule>
  </conditionalFormatting>
  <conditionalFormatting sqref="J19:J27">
    <cfRule type="expression" dxfId="657" priority="22">
      <formula>$J19&lt;&gt;$U19</formula>
    </cfRule>
  </conditionalFormatting>
  <conditionalFormatting sqref="J30:J38">
    <cfRule type="expression" dxfId="656" priority="21">
      <formula>$J30&lt;&gt;$U30</formula>
    </cfRule>
  </conditionalFormatting>
  <conditionalFormatting sqref="J41:J48">
    <cfRule type="expression" dxfId="655" priority="20">
      <formula>$J41&lt;&gt;$U41</formula>
    </cfRule>
  </conditionalFormatting>
  <conditionalFormatting sqref="J51:J60">
    <cfRule type="expression" dxfId="654" priority="19">
      <formula>$J51&lt;&gt;$U51</formula>
    </cfRule>
  </conditionalFormatting>
  <conditionalFormatting sqref="J63:J72">
    <cfRule type="expression" dxfId="653" priority="18">
      <formula>$J63&lt;&gt;$U63</formula>
    </cfRule>
  </conditionalFormatting>
  <conditionalFormatting sqref="J75:J82">
    <cfRule type="expression" dxfId="652" priority="17">
      <formula>$J75&lt;&gt;$U75</formula>
    </cfRule>
  </conditionalFormatting>
  <conditionalFormatting sqref="O13">
    <cfRule type="expression" dxfId="651" priority="16">
      <formula>$O13&lt;&gt;$V13</formula>
    </cfRule>
  </conditionalFormatting>
  <conditionalFormatting sqref="O14:O16">
    <cfRule type="expression" dxfId="650" priority="15">
      <formula>$O14&lt;&gt;$V14</formula>
    </cfRule>
  </conditionalFormatting>
  <conditionalFormatting sqref="O19:O27">
    <cfRule type="expression" dxfId="649" priority="14">
      <formula>$O19&lt;&gt;$V19</formula>
    </cfRule>
  </conditionalFormatting>
  <conditionalFormatting sqref="O30:O38">
    <cfRule type="expression" dxfId="648" priority="13">
      <formula>$O30&lt;&gt;$V30</formula>
    </cfRule>
  </conditionalFormatting>
  <conditionalFormatting sqref="O41:O48">
    <cfRule type="expression" dxfId="647" priority="12">
      <formula>$O41&lt;&gt;$V41</formula>
    </cfRule>
  </conditionalFormatting>
  <conditionalFormatting sqref="O51:O60">
    <cfRule type="expression" dxfId="646" priority="11">
      <formula>$O51&lt;&gt;$V51</formula>
    </cfRule>
  </conditionalFormatting>
  <conditionalFormatting sqref="O63:O72">
    <cfRule type="expression" dxfId="645" priority="10">
      <formula>$O63&lt;&gt;$V63</formula>
    </cfRule>
  </conditionalFormatting>
  <conditionalFormatting sqref="O75:O82">
    <cfRule type="expression" dxfId="644" priority="9">
      <formula>$O75&lt;&gt;$V75</formula>
    </cfRule>
  </conditionalFormatting>
  <conditionalFormatting sqref="T13">
    <cfRule type="expression" dxfId="643" priority="8">
      <formula>$T13&lt;&gt;$W13</formula>
    </cfRule>
  </conditionalFormatting>
  <conditionalFormatting sqref="T14:T16">
    <cfRule type="expression" dxfId="642" priority="7">
      <formula>$T14&lt;&gt;$W14</formula>
    </cfRule>
  </conditionalFormatting>
  <conditionalFormatting sqref="T19:T27">
    <cfRule type="expression" dxfId="641" priority="6">
      <formula>$T19&lt;&gt;$W19</formula>
    </cfRule>
  </conditionalFormatting>
  <conditionalFormatting sqref="T30:T38">
    <cfRule type="expression" dxfId="640" priority="5">
      <formula>$T30&lt;&gt;$W30</formula>
    </cfRule>
  </conditionalFormatting>
  <conditionalFormatting sqref="T41:T48">
    <cfRule type="expression" dxfId="639" priority="4">
      <formula>$T41&lt;&gt;$W41</formula>
    </cfRule>
  </conditionalFormatting>
  <conditionalFormatting sqref="T51:T60">
    <cfRule type="expression" dxfId="638" priority="3">
      <formula>$T51&lt;&gt;$W51</formula>
    </cfRule>
  </conditionalFormatting>
  <conditionalFormatting sqref="T63:T72">
    <cfRule type="expression" dxfId="637" priority="2">
      <formula>$T63&lt;&gt;$W63</formula>
    </cfRule>
  </conditionalFormatting>
  <conditionalFormatting sqref="T75:T82">
    <cfRule type="expression" dxfId="636" priority="1">
      <formula>$T75&lt;&gt;$W75</formula>
    </cfRule>
  </conditionalFormatting>
  <conditionalFormatting sqref="F13">
    <cfRule type="expression" dxfId="635" priority="58" stopIfTrue="1">
      <formula>LEN(TRIM($F$13))=0</formula>
    </cfRule>
  </conditionalFormatting>
  <conditionalFormatting sqref="G13">
    <cfRule type="expression" dxfId="634" priority="59" stopIfTrue="1">
      <formula>LEN(TRIM($G$13))=0</formula>
    </cfRule>
  </conditionalFormatting>
  <conditionalFormatting sqref="H13">
    <cfRule type="expression" dxfId="633" priority="60" stopIfTrue="1">
      <formula>LEN(TRIM($H$13))=0</formula>
    </cfRule>
  </conditionalFormatting>
  <conditionalFormatting sqref="I13">
    <cfRule type="expression" dxfId="632" priority="61" stopIfTrue="1">
      <formula>LEN(TRIM($I$13))=0</formula>
    </cfRule>
  </conditionalFormatting>
  <conditionalFormatting sqref="F14">
    <cfRule type="expression" dxfId="631" priority="62" stopIfTrue="1">
      <formula>LEN(TRIM($F$14))=0</formula>
    </cfRule>
  </conditionalFormatting>
  <conditionalFormatting sqref="G14">
    <cfRule type="expression" dxfId="630" priority="63" stopIfTrue="1">
      <formula>LEN(TRIM($G$14))=0</formula>
    </cfRule>
  </conditionalFormatting>
  <conditionalFormatting sqref="H14">
    <cfRule type="expression" dxfId="629" priority="64" stopIfTrue="1">
      <formula>LEN(TRIM($H$14))=0</formula>
    </cfRule>
  </conditionalFormatting>
  <conditionalFormatting sqref="I14">
    <cfRule type="expression" dxfId="628" priority="65" stopIfTrue="1">
      <formula>LEN(TRIM($I$14))=0</formula>
    </cfRule>
  </conditionalFormatting>
  <conditionalFormatting sqref="F15">
    <cfRule type="expression" dxfId="627" priority="66" stopIfTrue="1">
      <formula>LEN(TRIM($F$15))=0</formula>
    </cfRule>
  </conditionalFormatting>
  <conditionalFormatting sqref="G15">
    <cfRule type="expression" dxfId="626" priority="67" stopIfTrue="1">
      <formula>LEN(TRIM($G$15))=0</formula>
    </cfRule>
  </conditionalFormatting>
  <conditionalFormatting sqref="H15">
    <cfRule type="expression" dxfId="625" priority="68" stopIfTrue="1">
      <formula>LEN(TRIM($H$15))=0</formula>
    </cfRule>
  </conditionalFormatting>
  <conditionalFormatting sqref="I15">
    <cfRule type="expression" dxfId="624" priority="69" stopIfTrue="1">
      <formula>LEN(TRIM($I$15))=0</formula>
    </cfRule>
  </conditionalFormatting>
  <conditionalFormatting sqref="F16">
    <cfRule type="expression" dxfId="623" priority="70" stopIfTrue="1">
      <formula>LEN(TRIM($F$16))=0</formula>
    </cfRule>
  </conditionalFormatting>
  <conditionalFormatting sqref="G16">
    <cfRule type="expression" dxfId="622" priority="71" stopIfTrue="1">
      <formula>LEN(TRIM($G$16))=0</formula>
    </cfRule>
  </conditionalFormatting>
  <conditionalFormatting sqref="H16">
    <cfRule type="expression" dxfId="621" priority="72" stopIfTrue="1">
      <formula>LEN(TRIM($H$16))=0</formula>
    </cfRule>
  </conditionalFormatting>
  <conditionalFormatting sqref="I16">
    <cfRule type="expression" dxfId="620" priority="73" stopIfTrue="1">
      <formula>LEN(TRIM($I$16))=0</formula>
    </cfRule>
  </conditionalFormatting>
  <conditionalFormatting sqref="K13">
    <cfRule type="expression" dxfId="619" priority="74" stopIfTrue="1">
      <formula>LEN(TRIM($K$13))=0</formula>
    </cfRule>
  </conditionalFormatting>
  <conditionalFormatting sqref="L13">
    <cfRule type="expression" dxfId="618" priority="75" stopIfTrue="1">
      <formula>LEN(TRIM($L$13))=0</formula>
    </cfRule>
  </conditionalFormatting>
  <conditionalFormatting sqref="M13">
    <cfRule type="expression" dxfId="617" priority="76" stopIfTrue="1">
      <formula>LEN(TRIM($M$13))=0</formula>
    </cfRule>
  </conditionalFormatting>
  <conditionalFormatting sqref="N13">
    <cfRule type="expression" dxfId="616" priority="77" stopIfTrue="1">
      <formula>LEN(TRIM($N$13))=0</formula>
    </cfRule>
  </conditionalFormatting>
  <conditionalFormatting sqref="K14">
    <cfRule type="expression" dxfId="615" priority="78" stopIfTrue="1">
      <formula>LEN(TRIM($K$14))=0</formula>
    </cfRule>
  </conditionalFormatting>
  <conditionalFormatting sqref="L14">
    <cfRule type="expression" dxfId="614" priority="79" stopIfTrue="1">
      <formula>LEN(TRIM($L$14))=0</formula>
    </cfRule>
  </conditionalFormatting>
  <conditionalFormatting sqref="M14">
    <cfRule type="expression" dxfId="613" priority="80" stopIfTrue="1">
      <formula>LEN(TRIM($M$14))=0</formula>
    </cfRule>
  </conditionalFormatting>
  <conditionalFormatting sqref="N14">
    <cfRule type="expression" dxfId="612" priority="81" stopIfTrue="1">
      <formula>LEN(TRIM($N$14))=0</formula>
    </cfRule>
  </conditionalFormatting>
  <conditionalFormatting sqref="K15">
    <cfRule type="expression" dxfId="611" priority="82" stopIfTrue="1">
      <formula>LEN(TRIM($K$15))=0</formula>
    </cfRule>
  </conditionalFormatting>
  <conditionalFormatting sqref="L15">
    <cfRule type="expression" dxfId="610" priority="83" stopIfTrue="1">
      <formula>LEN(TRIM($L$15))=0</formula>
    </cfRule>
  </conditionalFormatting>
  <conditionalFormatting sqref="M15">
    <cfRule type="expression" dxfId="609" priority="84" stopIfTrue="1">
      <formula>LEN(TRIM($M$15))=0</formula>
    </cfRule>
  </conditionalFormatting>
  <conditionalFormatting sqref="N15">
    <cfRule type="expression" dxfId="608" priority="85" stopIfTrue="1">
      <formula>LEN(TRIM($N$15))=0</formula>
    </cfRule>
  </conditionalFormatting>
  <conditionalFormatting sqref="K16">
    <cfRule type="expression" dxfId="607" priority="86" stopIfTrue="1">
      <formula>LEN(TRIM($K$16))=0</formula>
    </cfRule>
  </conditionalFormatting>
  <conditionalFormatting sqref="L16">
    <cfRule type="expression" dxfId="606" priority="87" stopIfTrue="1">
      <formula>LEN(TRIM($L$16))=0</formula>
    </cfRule>
  </conditionalFormatting>
  <conditionalFormatting sqref="M16">
    <cfRule type="expression" dxfId="605" priority="88" stopIfTrue="1">
      <formula>LEN(TRIM($M$16))=0</formula>
    </cfRule>
  </conditionalFormatting>
  <conditionalFormatting sqref="N16">
    <cfRule type="expression" dxfId="604" priority="89" stopIfTrue="1">
      <formula>LEN(TRIM($N$16))=0</formula>
    </cfRule>
  </conditionalFormatting>
  <conditionalFormatting sqref="P13">
    <cfRule type="expression" dxfId="603" priority="90" stopIfTrue="1">
      <formula>LEN(TRIM($P$13))=0</formula>
    </cfRule>
  </conditionalFormatting>
  <conditionalFormatting sqref="Q13">
    <cfRule type="expression" dxfId="602" priority="91" stopIfTrue="1">
      <formula>LEN(TRIM($Q$13))=0</formula>
    </cfRule>
  </conditionalFormatting>
  <conditionalFormatting sqref="R13">
    <cfRule type="expression" dxfId="601" priority="92" stopIfTrue="1">
      <formula>LEN(TRIM($R$13))=0</formula>
    </cfRule>
  </conditionalFormatting>
  <conditionalFormatting sqref="S13">
    <cfRule type="expression" dxfId="600" priority="93" stopIfTrue="1">
      <formula>LEN(TRIM($S$13))=0</formula>
    </cfRule>
  </conditionalFormatting>
  <conditionalFormatting sqref="P14">
    <cfRule type="expression" dxfId="599" priority="94" stopIfTrue="1">
      <formula>LEN(TRIM($P$14))=0</formula>
    </cfRule>
  </conditionalFormatting>
  <conditionalFormatting sqref="Q14">
    <cfRule type="expression" dxfId="598" priority="95" stopIfTrue="1">
      <formula>LEN(TRIM($Q$14))=0</formula>
    </cfRule>
  </conditionalFormatting>
  <conditionalFormatting sqref="R14">
    <cfRule type="expression" dxfId="597" priority="96" stopIfTrue="1">
      <formula>LEN(TRIM($R$14))=0</formula>
    </cfRule>
  </conditionalFormatting>
  <conditionalFormatting sqref="S14">
    <cfRule type="expression" dxfId="596" priority="97" stopIfTrue="1">
      <formula>LEN(TRIM($S$14))=0</formula>
    </cfRule>
  </conditionalFormatting>
  <conditionalFormatting sqref="P15">
    <cfRule type="expression" dxfId="595" priority="98" stopIfTrue="1">
      <formula>LEN(TRIM($P$15))=0</formula>
    </cfRule>
  </conditionalFormatting>
  <conditionalFormatting sqref="Q15">
    <cfRule type="expression" dxfId="594" priority="99" stopIfTrue="1">
      <formula>LEN(TRIM($Q$15))=0</formula>
    </cfRule>
  </conditionalFormatting>
  <conditionalFormatting sqref="R15">
    <cfRule type="expression" dxfId="593" priority="100" stopIfTrue="1">
      <formula>LEN(TRIM($R$15))=0</formula>
    </cfRule>
  </conditionalFormatting>
  <conditionalFormatting sqref="S15">
    <cfRule type="expression" dxfId="592" priority="101" stopIfTrue="1">
      <formula>LEN(TRIM($S$15))=0</formula>
    </cfRule>
  </conditionalFormatting>
  <conditionalFormatting sqref="P16">
    <cfRule type="expression" dxfId="591" priority="102" stopIfTrue="1">
      <formula>LEN(TRIM($P$16))=0</formula>
    </cfRule>
  </conditionalFormatting>
  <conditionalFormatting sqref="Q16">
    <cfRule type="expression" dxfId="590" priority="103" stopIfTrue="1">
      <formula>LEN(TRIM($Q$16))=0</formula>
    </cfRule>
  </conditionalFormatting>
  <conditionalFormatting sqref="R16">
    <cfRule type="expression" dxfId="589" priority="104" stopIfTrue="1">
      <formula>LEN(TRIM($R$16))=0</formula>
    </cfRule>
  </conditionalFormatting>
  <conditionalFormatting sqref="S16">
    <cfRule type="expression" dxfId="588" priority="105" stopIfTrue="1">
      <formula>LEN(TRIM($S$16))=0</formula>
    </cfRule>
  </conditionalFormatting>
  <conditionalFormatting sqref="F19">
    <cfRule type="expression" dxfId="587" priority="106" stopIfTrue="1">
      <formula>LEN(TRIM($F$19))=0</formula>
    </cfRule>
  </conditionalFormatting>
  <conditionalFormatting sqref="G19">
    <cfRule type="expression" dxfId="586" priority="107" stopIfTrue="1">
      <formula>LEN(TRIM($G$19))=0</formula>
    </cfRule>
  </conditionalFormatting>
  <conditionalFormatting sqref="H19">
    <cfRule type="expression" dxfId="585" priority="108" stopIfTrue="1">
      <formula>LEN(TRIM($H$19))=0</formula>
    </cfRule>
  </conditionalFormatting>
  <conditionalFormatting sqref="I19">
    <cfRule type="expression" dxfId="584" priority="109" stopIfTrue="1">
      <formula>LEN(TRIM($I$19))=0</formula>
    </cfRule>
  </conditionalFormatting>
  <conditionalFormatting sqref="F20">
    <cfRule type="expression" dxfId="583" priority="110" stopIfTrue="1">
      <formula>LEN(TRIM($F$20))=0</formula>
    </cfRule>
  </conditionalFormatting>
  <conditionalFormatting sqref="G20">
    <cfRule type="expression" dxfId="582" priority="111" stopIfTrue="1">
      <formula>LEN(TRIM($G$20))=0</formula>
    </cfRule>
  </conditionalFormatting>
  <conditionalFormatting sqref="H20">
    <cfRule type="expression" dxfId="581" priority="112" stopIfTrue="1">
      <formula>LEN(TRIM($H$20))=0</formula>
    </cfRule>
  </conditionalFormatting>
  <conditionalFormatting sqref="I20">
    <cfRule type="expression" dxfId="580" priority="113" stopIfTrue="1">
      <formula>LEN(TRIM($I$20))=0</formula>
    </cfRule>
  </conditionalFormatting>
  <conditionalFormatting sqref="F21">
    <cfRule type="expression" dxfId="579" priority="114" stopIfTrue="1">
      <formula>LEN(TRIM($F$21))=0</formula>
    </cfRule>
  </conditionalFormatting>
  <conditionalFormatting sqref="G21">
    <cfRule type="expression" dxfId="578" priority="115" stopIfTrue="1">
      <formula>LEN(TRIM($G$21))=0</formula>
    </cfRule>
  </conditionalFormatting>
  <conditionalFormatting sqref="H21">
    <cfRule type="expression" dxfId="577" priority="116" stopIfTrue="1">
      <formula>LEN(TRIM($H$21))=0</formula>
    </cfRule>
  </conditionalFormatting>
  <conditionalFormatting sqref="I21">
    <cfRule type="expression" dxfId="576" priority="117" stopIfTrue="1">
      <formula>LEN(TRIM($I$21))=0</formula>
    </cfRule>
  </conditionalFormatting>
  <conditionalFormatting sqref="K19">
    <cfRule type="expression" dxfId="575" priority="118" stopIfTrue="1">
      <formula>LEN(TRIM($K$19))=0</formula>
    </cfRule>
  </conditionalFormatting>
  <conditionalFormatting sqref="L19">
    <cfRule type="expression" dxfId="574" priority="119" stopIfTrue="1">
      <formula>LEN(TRIM($L$19))=0</formula>
    </cfRule>
  </conditionalFormatting>
  <conditionalFormatting sqref="M19">
    <cfRule type="expression" dxfId="573" priority="120" stopIfTrue="1">
      <formula>LEN(TRIM($M$19))=0</formula>
    </cfRule>
  </conditionalFormatting>
  <conditionalFormatting sqref="N19">
    <cfRule type="expression" dxfId="572" priority="121" stopIfTrue="1">
      <formula>LEN(TRIM($N$19))=0</formula>
    </cfRule>
  </conditionalFormatting>
  <conditionalFormatting sqref="K20">
    <cfRule type="expression" dxfId="571" priority="122" stopIfTrue="1">
      <formula>LEN(TRIM($K$20))=0</formula>
    </cfRule>
  </conditionalFormatting>
  <conditionalFormatting sqref="L20">
    <cfRule type="expression" dxfId="570" priority="123" stopIfTrue="1">
      <formula>LEN(TRIM($L$20))=0</formula>
    </cfRule>
  </conditionalFormatting>
  <conditionalFormatting sqref="M20">
    <cfRule type="expression" dxfId="569" priority="124" stopIfTrue="1">
      <formula>LEN(TRIM($M$20))=0</formula>
    </cfRule>
  </conditionalFormatting>
  <conditionalFormatting sqref="N20">
    <cfRule type="expression" dxfId="568" priority="125" stopIfTrue="1">
      <formula>LEN(TRIM($N$20))=0</formula>
    </cfRule>
  </conditionalFormatting>
  <conditionalFormatting sqref="K21">
    <cfRule type="expression" dxfId="567" priority="126" stopIfTrue="1">
      <formula>LEN(TRIM($K$21))=0</formula>
    </cfRule>
  </conditionalFormatting>
  <conditionalFormatting sqref="L21">
    <cfRule type="expression" dxfId="566" priority="127" stopIfTrue="1">
      <formula>LEN(TRIM($L$21))=0</formula>
    </cfRule>
  </conditionalFormatting>
  <conditionalFormatting sqref="M21">
    <cfRule type="expression" dxfId="565" priority="128" stopIfTrue="1">
      <formula>LEN(TRIM($M$21))=0</formula>
    </cfRule>
  </conditionalFormatting>
  <conditionalFormatting sqref="N21">
    <cfRule type="expression" dxfId="564" priority="129" stopIfTrue="1">
      <formula>LEN(TRIM($N$21))=0</formula>
    </cfRule>
  </conditionalFormatting>
  <conditionalFormatting sqref="P19">
    <cfRule type="expression" dxfId="563" priority="130" stopIfTrue="1">
      <formula>LEN(TRIM($P$19))=0</formula>
    </cfRule>
  </conditionalFormatting>
  <conditionalFormatting sqref="Q19">
    <cfRule type="expression" dxfId="562" priority="131" stopIfTrue="1">
      <formula>LEN(TRIM($Q$19))=0</formula>
    </cfRule>
  </conditionalFormatting>
  <conditionalFormatting sqref="R19">
    <cfRule type="expression" dxfId="561" priority="132" stopIfTrue="1">
      <formula>LEN(TRIM($R$19))=0</formula>
    </cfRule>
  </conditionalFormatting>
  <conditionalFormatting sqref="S19">
    <cfRule type="expression" dxfId="560" priority="133" stopIfTrue="1">
      <formula>LEN(TRIM($S$19))=0</formula>
    </cfRule>
  </conditionalFormatting>
  <conditionalFormatting sqref="P20">
    <cfRule type="expression" dxfId="559" priority="134" stopIfTrue="1">
      <formula>LEN(TRIM($P$20))=0</formula>
    </cfRule>
  </conditionalFormatting>
  <conditionalFormatting sqref="Q20">
    <cfRule type="expression" dxfId="558" priority="135" stopIfTrue="1">
      <formula>LEN(TRIM($Q$20))=0</formula>
    </cfRule>
  </conditionalFormatting>
  <conditionalFormatting sqref="R20">
    <cfRule type="expression" dxfId="557" priority="136" stopIfTrue="1">
      <formula>LEN(TRIM($R$20))=0</formula>
    </cfRule>
  </conditionalFormatting>
  <conditionalFormatting sqref="S20">
    <cfRule type="expression" dxfId="556" priority="137" stopIfTrue="1">
      <formula>LEN(TRIM($S$20))=0</formula>
    </cfRule>
  </conditionalFormatting>
  <conditionalFormatting sqref="P21">
    <cfRule type="expression" dxfId="555" priority="138" stopIfTrue="1">
      <formula>LEN(TRIM($P$21))=0</formula>
    </cfRule>
  </conditionalFormatting>
  <conditionalFormatting sqref="Q21">
    <cfRule type="expression" dxfId="554" priority="139" stopIfTrue="1">
      <formula>LEN(TRIM($Q$21))=0</formula>
    </cfRule>
  </conditionalFormatting>
  <conditionalFormatting sqref="R21">
    <cfRule type="expression" dxfId="553" priority="140" stopIfTrue="1">
      <formula>LEN(TRIM($R$21))=0</formula>
    </cfRule>
  </conditionalFormatting>
  <conditionalFormatting sqref="S21">
    <cfRule type="expression" dxfId="552" priority="141" stopIfTrue="1">
      <formula>LEN(TRIM($S$21))=0</formula>
    </cfRule>
  </conditionalFormatting>
  <conditionalFormatting sqref="F23">
    <cfRule type="expression" dxfId="551" priority="142" stopIfTrue="1">
      <formula>LEN(TRIM($F$23))=0</formula>
    </cfRule>
  </conditionalFormatting>
  <conditionalFormatting sqref="G23">
    <cfRule type="expression" dxfId="550" priority="143" stopIfTrue="1">
      <formula>LEN(TRIM($G$23))=0</formula>
    </cfRule>
  </conditionalFormatting>
  <conditionalFormatting sqref="H23">
    <cfRule type="expression" dxfId="549" priority="144" stopIfTrue="1">
      <formula>LEN(TRIM($H$23))=0</formula>
    </cfRule>
  </conditionalFormatting>
  <conditionalFormatting sqref="I23">
    <cfRule type="expression" dxfId="548" priority="145" stopIfTrue="1">
      <formula>LEN(TRIM($I$23))=0</formula>
    </cfRule>
  </conditionalFormatting>
  <conditionalFormatting sqref="F24">
    <cfRule type="expression" dxfId="547" priority="146" stopIfTrue="1">
      <formula>LEN(TRIM($F$24))=0</formula>
    </cfRule>
  </conditionalFormatting>
  <conditionalFormatting sqref="G24">
    <cfRule type="expression" dxfId="546" priority="147" stopIfTrue="1">
      <formula>LEN(TRIM($G$24))=0</formula>
    </cfRule>
  </conditionalFormatting>
  <conditionalFormatting sqref="H24">
    <cfRule type="expression" dxfId="545" priority="148" stopIfTrue="1">
      <formula>LEN(TRIM($H$24))=0</formula>
    </cfRule>
  </conditionalFormatting>
  <conditionalFormatting sqref="I24">
    <cfRule type="expression" dxfId="544" priority="149" stopIfTrue="1">
      <formula>LEN(TRIM($I$24))=0</formula>
    </cfRule>
  </conditionalFormatting>
  <conditionalFormatting sqref="F25">
    <cfRule type="expression" dxfId="543" priority="150" stopIfTrue="1">
      <formula>LEN(TRIM($F$25))=0</formula>
    </cfRule>
  </conditionalFormatting>
  <conditionalFormatting sqref="G25">
    <cfRule type="expression" dxfId="542" priority="151" stopIfTrue="1">
      <formula>LEN(TRIM($G$25))=0</formula>
    </cfRule>
  </conditionalFormatting>
  <conditionalFormatting sqref="H25">
    <cfRule type="expression" dxfId="541" priority="152" stopIfTrue="1">
      <formula>LEN(TRIM($H$25))=0</formula>
    </cfRule>
  </conditionalFormatting>
  <conditionalFormatting sqref="I25">
    <cfRule type="expression" dxfId="540" priority="153" stopIfTrue="1">
      <formula>LEN(TRIM($I$25))=0</formula>
    </cfRule>
  </conditionalFormatting>
  <conditionalFormatting sqref="F26">
    <cfRule type="expression" dxfId="539" priority="154" stopIfTrue="1">
      <formula>LEN(TRIM($F$26))=0</formula>
    </cfRule>
  </conditionalFormatting>
  <conditionalFormatting sqref="G26">
    <cfRule type="expression" dxfId="538" priority="155" stopIfTrue="1">
      <formula>LEN(TRIM($G$26))=0</formula>
    </cfRule>
  </conditionalFormatting>
  <conditionalFormatting sqref="H26">
    <cfRule type="expression" dxfId="537" priority="156" stopIfTrue="1">
      <formula>LEN(TRIM($H$26))=0</formula>
    </cfRule>
  </conditionalFormatting>
  <conditionalFormatting sqref="I26">
    <cfRule type="expression" dxfId="536" priority="157" stopIfTrue="1">
      <formula>LEN(TRIM($I$26))=0</formula>
    </cfRule>
  </conditionalFormatting>
  <conditionalFormatting sqref="F27">
    <cfRule type="expression" dxfId="535" priority="158" stopIfTrue="1">
      <formula>LEN(TRIM($F$27))=0</formula>
    </cfRule>
  </conditionalFormatting>
  <conditionalFormatting sqref="G27">
    <cfRule type="expression" dxfId="534" priority="159" stopIfTrue="1">
      <formula>LEN(TRIM($G$27))=0</formula>
    </cfRule>
  </conditionalFormatting>
  <conditionalFormatting sqref="H27">
    <cfRule type="expression" dxfId="533" priority="160" stopIfTrue="1">
      <formula>LEN(TRIM($H$27))=0</formula>
    </cfRule>
  </conditionalFormatting>
  <conditionalFormatting sqref="I27">
    <cfRule type="expression" dxfId="532" priority="161" stopIfTrue="1">
      <formula>LEN(TRIM($I$27))=0</formula>
    </cfRule>
  </conditionalFormatting>
  <conditionalFormatting sqref="K23">
    <cfRule type="expression" dxfId="531" priority="162" stopIfTrue="1">
      <formula>LEN(TRIM($K$23))=0</formula>
    </cfRule>
  </conditionalFormatting>
  <conditionalFormatting sqref="L23">
    <cfRule type="expression" dxfId="530" priority="163" stopIfTrue="1">
      <formula>LEN(TRIM($L$23))=0</formula>
    </cfRule>
  </conditionalFormatting>
  <conditionalFormatting sqref="M23">
    <cfRule type="expression" dxfId="529" priority="164" stopIfTrue="1">
      <formula>LEN(TRIM($M$23))=0</formula>
    </cfRule>
  </conditionalFormatting>
  <conditionalFormatting sqref="N23">
    <cfRule type="expression" dxfId="528" priority="165" stopIfTrue="1">
      <formula>LEN(TRIM($N$23))=0</formula>
    </cfRule>
  </conditionalFormatting>
  <conditionalFormatting sqref="K24">
    <cfRule type="expression" dxfId="527" priority="166" stopIfTrue="1">
      <formula>LEN(TRIM($K$24))=0</formula>
    </cfRule>
  </conditionalFormatting>
  <conditionalFormatting sqref="L24">
    <cfRule type="expression" dxfId="526" priority="167" stopIfTrue="1">
      <formula>LEN(TRIM($L$24))=0</formula>
    </cfRule>
  </conditionalFormatting>
  <conditionalFormatting sqref="M24">
    <cfRule type="expression" dxfId="525" priority="168" stopIfTrue="1">
      <formula>LEN(TRIM($M$24))=0</formula>
    </cfRule>
  </conditionalFormatting>
  <conditionalFormatting sqref="N24">
    <cfRule type="expression" dxfId="524" priority="169" stopIfTrue="1">
      <formula>LEN(TRIM($N$24))=0</formula>
    </cfRule>
  </conditionalFormatting>
  <conditionalFormatting sqref="K25">
    <cfRule type="expression" dxfId="523" priority="170" stopIfTrue="1">
      <formula>LEN(TRIM($K$25))=0</formula>
    </cfRule>
  </conditionalFormatting>
  <conditionalFormatting sqref="L25">
    <cfRule type="expression" dxfId="522" priority="171" stopIfTrue="1">
      <formula>LEN(TRIM($L$25))=0</formula>
    </cfRule>
  </conditionalFormatting>
  <conditionalFormatting sqref="M25">
    <cfRule type="expression" dxfId="521" priority="172" stopIfTrue="1">
      <formula>LEN(TRIM($M$25))=0</formula>
    </cfRule>
  </conditionalFormatting>
  <conditionalFormatting sqref="N25">
    <cfRule type="expression" dxfId="520" priority="173" stopIfTrue="1">
      <formula>LEN(TRIM($N$25))=0</formula>
    </cfRule>
  </conditionalFormatting>
  <conditionalFormatting sqref="K26">
    <cfRule type="expression" dxfId="519" priority="174" stopIfTrue="1">
      <formula>LEN(TRIM($K$26))=0</formula>
    </cfRule>
  </conditionalFormatting>
  <conditionalFormatting sqref="L26">
    <cfRule type="expression" dxfId="518" priority="175" stopIfTrue="1">
      <formula>LEN(TRIM($L$26))=0</formula>
    </cfRule>
  </conditionalFormatting>
  <conditionalFormatting sqref="M26">
    <cfRule type="expression" dxfId="517" priority="176" stopIfTrue="1">
      <formula>LEN(TRIM($M$26))=0</formula>
    </cfRule>
  </conditionalFormatting>
  <conditionalFormatting sqref="N26">
    <cfRule type="expression" dxfId="516" priority="177" stopIfTrue="1">
      <formula>LEN(TRIM($N$26))=0</formula>
    </cfRule>
  </conditionalFormatting>
  <conditionalFormatting sqref="K27">
    <cfRule type="expression" dxfId="515" priority="178" stopIfTrue="1">
      <formula>LEN(TRIM($K$27))=0</formula>
    </cfRule>
  </conditionalFormatting>
  <conditionalFormatting sqref="L27">
    <cfRule type="expression" dxfId="514" priority="179" stopIfTrue="1">
      <formula>LEN(TRIM($L$27))=0</formula>
    </cfRule>
  </conditionalFormatting>
  <conditionalFormatting sqref="M27">
    <cfRule type="expression" dxfId="513" priority="180" stopIfTrue="1">
      <formula>LEN(TRIM($M$27))=0</formula>
    </cfRule>
  </conditionalFormatting>
  <conditionalFormatting sqref="N27">
    <cfRule type="expression" dxfId="512" priority="181" stopIfTrue="1">
      <formula>LEN(TRIM($N$27))=0</formula>
    </cfRule>
  </conditionalFormatting>
  <conditionalFormatting sqref="P23">
    <cfRule type="expression" dxfId="511" priority="182" stopIfTrue="1">
      <formula>LEN(TRIM($P$23))=0</formula>
    </cfRule>
  </conditionalFormatting>
  <conditionalFormatting sqref="Q23">
    <cfRule type="expression" dxfId="510" priority="183" stopIfTrue="1">
      <formula>LEN(TRIM($Q$23))=0</formula>
    </cfRule>
  </conditionalFormatting>
  <conditionalFormatting sqref="R23">
    <cfRule type="expression" dxfId="509" priority="184" stopIfTrue="1">
      <formula>LEN(TRIM($R$23))=0</formula>
    </cfRule>
  </conditionalFormatting>
  <conditionalFormatting sqref="S23">
    <cfRule type="expression" dxfId="508" priority="185" stopIfTrue="1">
      <formula>LEN(TRIM($S$23))=0</formula>
    </cfRule>
  </conditionalFormatting>
  <conditionalFormatting sqref="P24">
    <cfRule type="expression" dxfId="507" priority="186" stopIfTrue="1">
      <formula>LEN(TRIM($P$24))=0</formula>
    </cfRule>
  </conditionalFormatting>
  <conditionalFormatting sqref="Q24">
    <cfRule type="expression" dxfId="506" priority="187" stopIfTrue="1">
      <formula>LEN(TRIM($Q$24))=0</formula>
    </cfRule>
  </conditionalFormatting>
  <conditionalFormatting sqref="R24">
    <cfRule type="expression" dxfId="505" priority="188" stopIfTrue="1">
      <formula>LEN(TRIM($R$24))=0</formula>
    </cfRule>
  </conditionalFormatting>
  <conditionalFormatting sqref="S24">
    <cfRule type="expression" dxfId="504" priority="189" stopIfTrue="1">
      <formula>LEN(TRIM($S$24))=0</formula>
    </cfRule>
  </conditionalFormatting>
  <conditionalFormatting sqref="P25">
    <cfRule type="expression" dxfId="503" priority="190" stopIfTrue="1">
      <formula>LEN(TRIM($P$25))=0</formula>
    </cfRule>
  </conditionalFormatting>
  <conditionalFormatting sqref="Q25">
    <cfRule type="expression" dxfId="502" priority="191" stopIfTrue="1">
      <formula>LEN(TRIM($Q$25))=0</formula>
    </cfRule>
  </conditionalFormatting>
  <conditionalFormatting sqref="R25">
    <cfRule type="expression" dxfId="501" priority="192" stopIfTrue="1">
      <formula>LEN(TRIM($R$25))=0</formula>
    </cfRule>
  </conditionalFormatting>
  <conditionalFormatting sqref="S25">
    <cfRule type="expression" dxfId="500" priority="193" stopIfTrue="1">
      <formula>LEN(TRIM($S$25))=0</formula>
    </cfRule>
  </conditionalFormatting>
  <conditionalFormatting sqref="P26">
    <cfRule type="expression" dxfId="499" priority="194" stopIfTrue="1">
      <formula>LEN(TRIM($P$26))=0</formula>
    </cfRule>
  </conditionalFormatting>
  <conditionalFormatting sqref="Q26">
    <cfRule type="expression" dxfId="498" priority="195" stopIfTrue="1">
      <formula>LEN(TRIM($Q$26))=0</formula>
    </cfRule>
  </conditionalFormatting>
  <conditionalFormatting sqref="R26">
    <cfRule type="expression" dxfId="497" priority="196" stopIfTrue="1">
      <formula>LEN(TRIM($R$26))=0</formula>
    </cfRule>
  </conditionalFormatting>
  <conditionalFormatting sqref="S26">
    <cfRule type="expression" dxfId="496" priority="197" stopIfTrue="1">
      <formula>LEN(TRIM($S$26))=0</formula>
    </cfRule>
  </conditionalFormatting>
  <conditionalFormatting sqref="P27">
    <cfRule type="expression" dxfId="495" priority="198" stopIfTrue="1">
      <formula>LEN(TRIM($P$27))=0</formula>
    </cfRule>
  </conditionalFormatting>
  <conditionalFormatting sqref="Q27">
    <cfRule type="expression" dxfId="494" priority="199" stopIfTrue="1">
      <formula>LEN(TRIM($Q$27))=0</formula>
    </cfRule>
  </conditionalFormatting>
  <conditionalFormatting sqref="R27">
    <cfRule type="expression" dxfId="493" priority="200" stopIfTrue="1">
      <formula>LEN(TRIM($R$27))=0</formula>
    </cfRule>
  </conditionalFormatting>
  <conditionalFormatting sqref="S27">
    <cfRule type="expression" dxfId="492" priority="201" stopIfTrue="1">
      <formula>LEN(TRIM($S$27))=0</formula>
    </cfRule>
  </conditionalFormatting>
  <conditionalFormatting sqref="F30">
    <cfRule type="expression" dxfId="491" priority="202" stopIfTrue="1">
      <formula>LEN(TRIM($F$30))=0</formula>
    </cfRule>
  </conditionalFormatting>
  <conditionalFormatting sqref="G30">
    <cfRule type="expression" dxfId="490" priority="203" stopIfTrue="1">
      <formula>LEN(TRIM($G$30))=0</formula>
    </cfRule>
  </conditionalFormatting>
  <conditionalFormatting sqref="H30">
    <cfRule type="expression" dxfId="489" priority="204" stopIfTrue="1">
      <formula>LEN(TRIM($H$30))=0</formula>
    </cfRule>
  </conditionalFormatting>
  <conditionalFormatting sqref="I30">
    <cfRule type="expression" dxfId="488" priority="205" stopIfTrue="1">
      <formula>LEN(TRIM($I$30))=0</formula>
    </cfRule>
  </conditionalFormatting>
  <conditionalFormatting sqref="F31">
    <cfRule type="expression" dxfId="487" priority="206" stopIfTrue="1">
      <formula>LEN(TRIM($F$31))=0</formula>
    </cfRule>
  </conditionalFormatting>
  <conditionalFormatting sqref="G31">
    <cfRule type="expression" dxfId="486" priority="207" stopIfTrue="1">
      <formula>LEN(TRIM($G$31))=0</formula>
    </cfRule>
  </conditionalFormatting>
  <conditionalFormatting sqref="H31">
    <cfRule type="expression" dxfId="485" priority="208" stopIfTrue="1">
      <formula>LEN(TRIM($H$31))=0</formula>
    </cfRule>
  </conditionalFormatting>
  <conditionalFormatting sqref="I31">
    <cfRule type="expression" dxfId="484" priority="209" stopIfTrue="1">
      <formula>LEN(TRIM($I$31))=0</formula>
    </cfRule>
  </conditionalFormatting>
  <conditionalFormatting sqref="F32">
    <cfRule type="expression" dxfId="483" priority="210" stopIfTrue="1">
      <formula>LEN(TRIM($F$32))=0</formula>
    </cfRule>
  </conditionalFormatting>
  <conditionalFormatting sqref="G32">
    <cfRule type="expression" dxfId="482" priority="211" stopIfTrue="1">
      <formula>LEN(TRIM($G$32))=0</formula>
    </cfRule>
  </conditionalFormatting>
  <conditionalFormatting sqref="H32">
    <cfRule type="expression" dxfId="481" priority="212" stopIfTrue="1">
      <formula>LEN(TRIM($H$32))=0</formula>
    </cfRule>
  </conditionalFormatting>
  <conditionalFormatting sqref="I32">
    <cfRule type="expression" dxfId="480" priority="213" stopIfTrue="1">
      <formula>LEN(TRIM($I$32))=0</formula>
    </cfRule>
  </conditionalFormatting>
  <conditionalFormatting sqref="K30">
    <cfRule type="expression" dxfId="479" priority="214" stopIfTrue="1">
      <formula>LEN(TRIM($K$30))=0</formula>
    </cfRule>
  </conditionalFormatting>
  <conditionalFormatting sqref="L30">
    <cfRule type="expression" dxfId="478" priority="215" stopIfTrue="1">
      <formula>LEN(TRIM($L$30))=0</formula>
    </cfRule>
  </conditionalFormatting>
  <conditionalFormatting sqref="M30">
    <cfRule type="expression" dxfId="477" priority="216" stopIfTrue="1">
      <formula>LEN(TRIM($M$30))=0</formula>
    </cfRule>
  </conditionalFormatting>
  <conditionalFormatting sqref="N30">
    <cfRule type="expression" dxfId="476" priority="217" stopIfTrue="1">
      <formula>LEN(TRIM($N$30))=0</formula>
    </cfRule>
  </conditionalFormatting>
  <conditionalFormatting sqref="K31">
    <cfRule type="expression" dxfId="475" priority="218" stopIfTrue="1">
      <formula>LEN(TRIM($K$31))=0</formula>
    </cfRule>
  </conditionalFormatting>
  <conditionalFormatting sqref="L31">
    <cfRule type="expression" dxfId="474" priority="219" stopIfTrue="1">
      <formula>LEN(TRIM($L$31))=0</formula>
    </cfRule>
  </conditionalFormatting>
  <conditionalFormatting sqref="M31">
    <cfRule type="expression" dxfId="473" priority="220" stopIfTrue="1">
      <formula>LEN(TRIM($M$31))=0</formula>
    </cfRule>
  </conditionalFormatting>
  <conditionalFormatting sqref="N31">
    <cfRule type="expression" dxfId="472" priority="221" stopIfTrue="1">
      <formula>LEN(TRIM($N$31))=0</formula>
    </cfRule>
  </conditionalFormatting>
  <conditionalFormatting sqref="K32">
    <cfRule type="expression" dxfId="471" priority="222" stopIfTrue="1">
      <formula>LEN(TRIM($K$32))=0</formula>
    </cfRule>
  </conditionalFormatting>
  <conditionalFormatting sqref="L32">
    <cfRule type="expression" dxfId="470" priority="223" stopIfTrue="1">
      <formula>LEN(TRIM($L$32))=0</formula>
    </cfRule>
  </conditionalFormatting>
  <conditionalFormatting sqref="M32">
    <cfRule type="expression" dxfId="469" priority="224" stopIfTrue="1">
      <formula>LEN(TRIM($M$32))=0</formula>
    </cfRule>
  </conditionalFormatting>
  <conditionalFormatting sqref="N32">
    <cfRule type="expression" dxfId="468" priority="225" stopIfTrue="1">
      <formula>LEN(TRIM($N$32))=0</formula>
    </cfRule>
  </conditionalFormatting>
  <conditionalFormatting sqref="P30">
    <cfRule type="expression" dxfId="467" priority="226" stopIfTrue="1">
      <formula>LEN(TRIM($P$30))=0</formula>
    </cfRule>
  </conditionalFormatting>
  <conditionalFormatting sqref="Q30">
    <cfRule type="expression" dxfId="466" priority="227" stopIfTrue="1">
      <formula>LEN(TRIM($Q$30))=0</formula>
    </cfRule>
  </conditionalFormatting>
  <conditionalFormatting sqref="R30">
    <cfRule type="expression" dxfId="465" priority="228" stopIfTrue="1">
      <formula>LEN(TRIM($R$30))=0</formula>
    </cfRule>
  </conditionalFormatting>
  <conditionalFormatting sqref="S30">
    <cfRule type="expression" dxfId="464" priority="229" stopIfTrue="1">
      <formula>LEN(TRIM($S$30))=0</formula>
    </cfRule>
  </conditionalFormatting>
  <conditionalFormatting sqref="P31">
    <cfRule type="expression" dxfId="463" priority="230" stopIfTrue="1">
      <formula>LEN(TRIM($P$31))=0</formula>
    </cfRule>
  </conditionalFormatting>
  <conditionalFormatting sqref="Q31">
    <cfRule type="expression" dxfId="462" priority="231" stopIfTrue="1">
      <formula>LEN(TRIM($Q$31))=0</formula>
    </cfRule>
  </conditionalFormatting>
  <conditionalFormatting sqref="R31">
    <cfRule type="expression" dxfId="461" priority="232" stopIfTrue="1">
      <formula>LEN(TRIM($R$31))=0</formula>
    </cfRule>
  </conditionalFormatting>
  <conditionalFormatting sqref="S31">
    <cfRule type="expression" dxfId="460" priority="233" stopIfTrue="1">
      <formula>LEN(TRIM($S$31))=0</formula>
    </cfRule>
  </conditionalFormatting>
  <conditionalFormatting sqref="P32">
    <cfRule type="expression" dxfId="459" priority="234" stopIfTrue="1">
      <formula>LEN(TRIM($P$32))=0</formula>
    </cfRule>
  </conditionalFormatting>
  <conditionalFormatting sqref="Q32">
    <cfRule type="expression" dxfId="458" priority="235" stopIfTrue="1">
      <formula>LEN(TRIM($Q$32))=0</formula>
    </cfRule>
  </conditionalFormatting>
  <conditionalFormatting sqref="R32">
    <cfRule type="expression" dxfId="457" priority="236" stopIfTrue="1">
      <formula>LEN(TRIM($R$32))=0</formula>
    </cfRule>
  </conditionalFormatting>
  <conditionalFormatting sqref="S32">
    <cfRule type="expression" dxfId="456" priority="237" stopIfTrue="1">
      <formula>LEN(TRIM($S$32))=0</formula>
    </cfRule>
  </conditionalFormatting>
  <conditionalFormatting sqref="F34">
    <cfRule type="expression" dxfId="455" priority="238" stopIfTrue="1">
      <formula>LEN(TRIM($F$34))=0</formula>
    </cfRule>
  </conditionalFormatting>
  <conditionalFormatting sqref="G34">
    <cfRule type="expression" dxfId="454" priority="239" stopIfTrue="1">
      <formula>LEN(TRIM($G$34))=0</formula>
    </cfRule>
  </conditionalFormatting>
  <conditionalFormatting sqref="H34">
    <cfRule type="expression" dxfId="453" priority="240" stopIfTrue="1">
      <formula>LEN(TRIM($H$34))=0</formula>
    </cfRule>
  </conditionalFormatting>
  <conditionalFormatting sqref="I34">
    <cfRule type="expression" dxfId="452" priority="241" stopIfTrue="1">
      <formula>LEN(TRIM($I$34))=0</formula>
    </cfRule>
  </conditionalFormatting>
  <conditionalFormatting sqref="F35">
    <cfRule type="expression" dxfId="451" priority="242" stopIfTrue="1">
      <formula>LEN(TRIM($F$35))=0</formula>
    </cfRule>
  </conditionalFormatting>
  <conditionalFormatting sqref="G35">
    <cfRule type="expression" dxfId="450" priority="243" stopIfTrue="1">
      <formula>LEN(TRIM($G$35))=0</formula>
    </cfRule>
  </conditionalFormatting>
  <conditionalFormatting sqref="H35">
    <cfRule type="expression" dxfId="449" priority="244" stopIfTrue="1">
      <formula>LEN(TRIM($H$35))=0</formula>
    </cfRule>
  </conditionalFormatting>
  <conditionalFormatting sqref="I35">
    <cfRule type="expression" dxfId="448" priority="245" stopIfTrue="1">
      <formula>LEN(TRIM($I$35))=0</formula>
    </cfRule>
  </conditionalFormatting>
  <conditionalFormatting sqref="F36">
    <cfRule type="expression" dxfId="447" priority="246" stopIfTrue="1">
      <formula>LEN(TRIM($F$36))=0</formula>
    </cfRule>
  </conditionalFormatting>
  <conditionalFormatting sqref="G36">
    <cfRule type="expression" dxfId="446" priority="247" stopIfTrue="1">
      <formula>LEN(TRIM($G$36))=0</formula>
    </cfRule>
  </conditionalFormatting>
  <conditionalFormatting sqref="H36">
    <cfRule type="expression" dxfId="445" priority="248" stopIfTrue="1">
      <formula>LEN(TRIM($H$36))=0</formula>
    </cfRule>
  </conditionalFormatting>
  <conditionalFormatting sqref="I36">
    <cfRule type="expression" dxfId="444" priority="249" stopIfTrue="1">
      <formula>LEN(TRIM($I$36))=0</formula>
    </cfRule>
  </conditionalFormatting>
  <conditionalFormatting sqref="F37">
    <cfRule type="expression" dxfId="443" priority="250" stopIfTrue="1">
      <formula>LEN(TRIM($F$37))=0</formula>
    </cfRule>
  </conditionalFormatting>
  <conditionalFormatting sqref="G37">
    <cfRule type="expression" dxfId="442" priority="251" stopIfTrue="1">
      <formula>LEN(TRIM($G$37))=0</formula>
    </cfRule>
  </conditionalFormatting>
  <conditionalFormatting sqref="H37">
    <cfRule type="expression" dxfId="441" priority="252" stopIfTrue="1">
      <formula>LEN(TRIM($H$37))=0</formula>
    </cfRule>
  </conditionalFormatting>
  <conditionalFormatting sqref="I37">
    <cfRule type="expression" dxfId="440" priority="253" stopIfTrue="1">
      <formula>LEN(TRIM($I$37))=0</formula>
    </cfRule>
  </conditionalFormatting>
  <conditionalFormatting sqref="F38">
    <cfRule type="expression" dxfId="439" priority="254" stopIfTrue="1">
      <formula>LEN(TRIM($F$38))=0</formula>
    </cfRule>
  </conditionalFormatting>
  <conditionalFormatting sqref="G38">
    <cfRule type="expression" dxfId="438" priority="255" stopIfTrue="1">
      <formula>LEN(TRIM($G$38))=0</formula>
    </cfRule>
  </conditionalFormatting>
  <conditionalFormatting sqref="H38">
    <cfRule type="expression" dxfId="437" priority="256" stopIfTrue="1">
      <formula>LEN(TRIM($H$38))=0</formula>
    </cfRule>
  </conditionalFormatting>
  <conditionalFormatting sqref="I38">
    <cfRule type="expression" dxfId="436" priority="257" stopIfTrue="1">
      <formula>LEN(TRIM($I$38))=0</formula>
    </cfRule>
  </conditionalFormatting>
  <conditionalFormatting sqref="K34">
    <cfRule type="expression" dxfId="435" priority="258" stopIfTrue="1">
      <formula>LEN(TRIM($K$34))=0</formula>
    </cfRule>
  </conditionalFormatting>
  <conditionalFormatting sqref="L34">
    <cfRule type="expression" dxfId="434" priority="259" stopIfTrue="1">
      <formula>LEN(TRIM($L$34))=0</formula>
    </cfRule>
  </conditionalFormatting>
  <conditionalFormatting sqref="M34">
    <cfRule type="expression" dxfId="433" priority="260" stopIfTrue="1">
      <formula>LEN(TRIM($M$34))=0</formula>
    </cfRule>
  </conditionalFormatting>
  <conditionalFormatting sqref="N34">
    <cfRule type="expression" dxfId="432" priority="261" stopIfTrue="1">
      <formula>LEN(TRIM($N$34))=0</formula>
    </cfRule>
  </conditionalFormatting>
  <conditionalFormatting sqref="K35">
    <cfRule type="expression" dxfId="431" priority="262" stopIfTrue="1">
      <formula>LEN(TRIM($K$35))=0</formula>
    </cfRule>
  </conditionalFormatting>
  <conditionalFormatting sqref="L35">
    <cfRule type="expression" dxfId="430" priority="263" stopIfTrue="1">
      <formula>LEN(TRIM($L$35))=0</formula>
    </cfRule>
  </conditionalFormatting>
  <conditionalFormatting sqref="M35">
    <cfRule type="expression" dxfId="429" priority="264" stopIfTrue="1">
      <formula>LEN(TRIM($M$35))=0</formula>
    </cfRule>
  </conditionalFormatting>
  <conditionalFormatting sqref="N35">
    <cfRule type="expression" dxfId="428" priority="265" stopIfTrue="1">
      <formula>LEN(TRIM($N$35))=0</formula>
    </cfRule>
  </conditionalFormatting>
  <conditionalFormatting sqref="K36">
    <cfRule type="expression" dxfId="427" priority="266" stopIfTrue="1">
      <formula>LEN(TRIM($K$36))=0</formula>
    </cfRule>
  </conditionalFormatting>
  <conditionalFormatting sqref="L36">
    <cfRule type="expression" dxfId="426" priority="267" stopIfTrue="1">
      <formula>LEN(TRIM($L$36))=0</formula>
    </cfRule>
  </conditionalFormatting>
  <conditionalFormatting sqref="M36">
    <cfRule type="expression" dxfId="425" priority="268" stopIfTrue="1">
      <formula>LEN(TRIM($M$36))=0</formula>
    </cfRule>
  </conditionalFormatting>
  <conditionalFormatting sqref="N36">
    <cfRule type="expression" dxfId="424" priority="269" stopIfTrue="1">
      <formula>LEN(TRIM($N$36))=0</formula>
    </cfRule>
  </conditionalFormatting>
  <conditionalFormatting sqref="K37">
    <cfRule type="expression" dxfId="423" priority="270" stopIfTrue="1">
      <formula>LEN(TRIM($K$37))=0</formula>
    </cfRule>
  </conditionalFormatting>
  <conditionalFormatting sqref="L37">
    <cfRule type="expression" dxfId="422" priority="271" stopIfTrue="1">
      <formula>LEN(TRIM($L$37))=0</formula>
    </cfRule>
  </conditionalFormatting>
  <conditionalFormatting sqref="M37">
    <cfRule type="expression" dxfId="421" priority="272" stopIfTrue="1">
      <formula>LEN(TRIM($M$37))=0</formula>
    </cfRule>
  </conditionalFormatting>
  <conditionalFormatting sqref="N37">
    <cfRule type="expression" dxfId="420" priority="273" stopIfTrue="1">
      <formula>LEN(TRIM($N$37))=0</formula>
    </cfRule>
  </conditionalFormatting>
  <conditionalFormatting sqref="K38">
    <cfRule type="expression" dxfId="419" priority="274" stopIfTrue="1">
      <formula>LEN(TRIM($K$38))=0</formula>
    </cfRule>
  </conditionalFormatting>
  <conditionalFormatting sqref="L38">
    <cfRule type="expression" dxfId="418" priority="275" stopIfTrue="1">
      <formula>LEN(TRIM($L$38))=0</formula>
    </cfRule>
  </conditionalFormatting>
  <conditionalFormatting sqref="M38">
    <cfRule type="expression" dxfId="417" priority="276" stopIfTrue="1">
      <formula>LEN(TRIM($M$38))=0</formula>
    </cfRule>
  </conditionalFormatting>
  <conditionalFormatting sqref="N38">
    <cfRule type="expression" dxfId="416" priority="277" stopIfTrue="1">
      <formula>LEN(TRIM($N$38))=0</formula>
    </cfRule>
  </conditionalFormatting>
  <conditionalFormatting sqref="P34">
    <cfRule type="expression" dxfId="415" priority="278" stopIfTrue="1">
      <formula>LEN(TRIM($P$34))=0</formula>
    </cfRule>
  </conditionalFormatting>
  <conditionalFormatting sqref="Q34">
    <cfRule type="expression" dxfId="414" priority="279" stopIfTrue="1">
      <formula>LEN(TRIM($Q$34))=0</formula>
    </cfRule>
  </conditionalFormatting>
  <conditionalFormatting sqref="R34">
    <cfRule type="expression" dxfId="413" priority="280" stopIfTrue="1">
      <formula>LEN(TRIM($R$34))=0</formula>
    </cfRule>
  </conditionalFormatting>
  <conditionalFormatting sqref="S34">
    <cfRule type="expression" dxfId="412" priority="281" stopIfTrue="1">
      <formula>LEN(TRIM($S$34))=0</formula>
    </cfRule>
  </conditionalFormatting>
  <conditionalFormatting sqref="P35">
    <cfRule type="expression" dxfId="411" priority="282" stopIfTrue="1">
      <formula>LEN(TRIM($P$35))=0</formula>
    </cfRule>
  </conditionalFormatting>
  <conditionalFormatting sqref="Q35">
    <cfRule type="expression" dxfId="410" priority="283" stopIfTrue="1">
      <formula>LEN(TRIM($Q$35))=0</formula>
    </cfRule>
  </conditionalFormatting>
  <conditionalFormatting sqref="R35">
    <cfRule type="expression" dxfId="409" priority="284" stopIfTrue="1">
      <formula>LEN(TRIM($R$35))=0</formula>
    </cfRule>
  </conditionalFormatting>
  <conditionalFormatting sqref="S35">
    <cfRule type="expression" dxfId="408" priority="285" stopIfTrue="1">
      <formula>LEN(TRIM($S$35))=0</formula>
    </cfRule>
  </conditionalFormatting>
  <conditionalFormatting sqref="P36">
    <cfRule type="expression" dxfId="407" priority="286" stopIfTrue="1">
      <formula>LEN(TRIM($P$36))=0</formula>
    </cfRule>
  </conditionalFormatting>
  <conditionalFormatting sqref="Q36">
    <cfRule type="expression" dxfId="406" priority="287" stopIfTrue="1">
      <formula>LEN(TRIM($Q$36))=0</formula>
    </cfRule>
  </conditionalFormatting>
  <conditionalFormatting sqref="R36">
    <cfRule type="expression" dxfId="405" priority="288" stopIfTrue="1">
      <formula>LEN(TRIM($R$36))=0</formula>
    </cfRule>
  </conditionalFormatting>
  <conditionalFormatting sqref="S36">
    <cfRule type="expression" dxfId="404" priority="289" stopIfTrue="1">
      <formula>LEN(TRIM($S$36))=0</formula>
    </cfRule>
  </conditionalFormatting>
  <conditionalFormatting sqref="P37">
    <cfRule type="expression" dxfId="403" priority="290" stopIfTrue="1">
      <formula>LEN(TRIM($P$37))=0</formula>
    </cfRule>
  </conditionalFormatting>
  <conditionalFormatting sqref="Q37">
    <cfRule type="expression" dxfId="402" priority="291" stopIfTrue="1">
      <formula>LEN(TRIM($Q$37))=0</formula>
    </cfRule>
  </conditionalFormatting>
  <conditionalFormatting sqref="R37">
    <cfRule type="expression" dxfId="401" priority="292" stopIfTrue="1">
      <formula>LEN(TRIM($R$37))=0</formula>
    </cfRule>
  </conditionalFormatting>
  <conditionalFormatting sqref="S37">
    <cfRule type="expression" dxfId="400" priority="293" stopIfTrue="1">
      <formula>LEN(TRIM($S$37))=0</formula>
    </cfRule>
  </conditionalFormatting>
  <conditionalFormatting sqref="P38">
    <cfRule type="expression" dxfId="399" priority="294" stopIfTrue="1">
      <formula>LEN(TRIM($P$38))=0</formula>
    </cfRule>
  </conditionalFormatting>
  <conditionalFormatting sqref="Q38">
    <cfRule type="expression" dxfId="398" priority="295" stopIfTrue="1">
      <formula>LEN(TRIM($Q$38))=0</formula>
    </cfRule>
  </conditionalFormatting>
  <conditionalFormatting sqref="R38">
    <cfRule type="expression" dxfId="397" priority="296" stopIfTrue="1">
      <formula>LEN(TRIM($R$38))=0</formula>
    </cfRule>
  </conditionalFormatting>
  <conditionalFormatting sqref="S38">
    <cfRule type="expression" dxfId="396" priority="297" stopIfTrue="1">
      <formula>LEN(TRIM($S$38))=0</formula>
    </cfRule>
  </conditionalFormatting>
  <conditionalFormatting sqref="F41">
    <cfRule type="expression" dxfId="395" priority="298" stopIfTrue="1">
      <formula>LEN(TRIM($F$41))=0</formula>
    </cfRule>
  </conditionalFormatting>
  <conditionalFormatting sqref="G41">
    <cfRule type="expression" dxfId="394" priority="299" stopIfTrue="1">
      <formula>LEN(TRIM($G$41))=0</formula>
    </cfRule>
  </conditionalFormatting>
  <conditionalFormatting sqref="H41">
    <cfRule type="expression" dxfId="393" priority="300" stopIfTrue="1">
      <formula>LEN(TRIM($H$41))=0</formula>
    </cfRule>
  </conditionalFormatting>
  <conditionalFormatting sqref="I41">
    <cfRule type="expression" dxfId="392" priority="301" stopIfTrue="1">
      <formula>LEN(TRIM($I$41))=0</formula>
    </cfRule>
  </conditionalFormatting>
  <conditionalFormatting sqref="F42">
    <cfRule type="expression" dxfId="391" priority="302" stopIfTrue="1">
      <formula>LEN(TRIM($F$42))=0</formula>
    </cfRule>
  </conditionalFormatting>
  <conditionalFormatting sqref="G42">
    <cfRule type="expression" dxfId="390" priority="303" stopIfTrue="1">
      <formula>LEN(TRIM($G$42))=0</formula>
    </cfRule>
  </conditionalFormatting>
  <conditionalFormatting sqref="H42">
    <cfRule type="expression" dxfId="389" priority="304" stopIfTrue="1">
      <formula>LEN(TRIM($H$42))=0</formula>
    </cfRule>
  </conditionalFormatting>
  <conditionalFormatting sqref="I42">
    <cfRule type="expression" dxfId="388" priority="305" stopIfTrue="1">
      <formula>LEN(TRIM($I$42))=0</formula>
    </cfRule>
  </conditionalFormatting>
  <conditionalFormatting sqref="F43">
    <cfRule type="expression" dxfId="387" priority="306" stopIfTrue="1">
      <formula>LEN(TRIM($F$43))=0</formula>
    </cfRule>
  </conditionalFormatting>
  <conditionalFormatting sqref="G43">
    <cfRule type="expression" dxfId="386" priority="307" stopIfTrue="1">
      <formula>LEN(TRIM($G$43))=0</formula>
    </cfRule>
  </conditionalFormatting>
  <conditionalFormatting sqref="H43">
    <cfRule type="expression" dxfId="385" priority="308" stopIfTrue="1">
      <formula>LEN(TRIM($H$43))=0</formula>
    </cfRule>
  </conditionalFormatting>
  <conditionalFormatting sqref="I43">
    <cfRule type="expression" dxfId="384" priority="309" stopIfTrue="1">
      <formula>LEN(TRIM($I$43))=0</formula>
    </cfRule>
  </conditionalFormatting>
  <conditionalFormatting sqref="F44">
    <cfRule type="expression" dxfId="383" priority="310" stopIfTrue="1">
      <formula>LEN(TRIM($F$44))=0</formula>
    </cfRule>
  </conditionalFormatting>
  <conditionalFormatting sqref="G44">
    <cfRule type="expression" dxfId="382" priority="311" stopIfTrue="1">
      <formula>LEN(TRIM($G$44))=0</formula>
    </cfRule>
  </conditionalFormatting>
  <conditionalFormatting sqref="H44">
    <cfRule type="expression" dxfId="381" priority="312" stopIfTrue="1">
      <formula>LEN(TRIM($H$44))=0</formula>
    </cfRule>
  </conditionalFormatting>
  <conditionalFormatting sqref="I44">
    <cfRule type="expression" dxfId="380" priority="313" stopIfTrue="1">
      <formula>LEN(TRIM($I$44))=0</formula>
    </cfRule>
  </conditionalFormatting>
  <conditionalFormatting sqref="F45">
    <cfRule type="expression" dxfId="379" priority="314" stopIfTrue="1">
      <formula>LEN(TRIM($F$45))=0</formula>
    </cfRule>
  </conditionalFormatting>
  <conditionalFormatting sqref="G45">
    <cfRule type="expression" dxfId="378" priority="315" stopIfTrue="1">
      <formula>LEN(TRIM($G$45))=0</formula>
    </cfRule>
  </conditionalFormatting>
  <conditionalFormatting sqref="H45">
    <cfRule type="expression" dxfId="377" priority="316" stopIfTrue="1">
      <formula>LEN(TRIM($H$45))=0</formula>
    </cfRule>
  </conditionalFormatting>
  <conditionalFormatting sqref="I45">
    <cfRule type="expression" dxfId="376" priority="317" stopIfTrue="1">
      <formula>LEN(TRIM($I$45))=0</formula>
    </cfRule>
  </conditionalFormatting>
  <conditionalFormatting sqref="F46">
    <cfRule type="expression" dxfId="375" priority="318" stopIfTrue="1">
      <formula>LEN(TRIM($F$46))=0</formula>
    </cfRule>
  </conditionalFormatting>
  <conditionalFormatting sqref="G46">
    <cfRule type="expression" dxfId="374" priority="319" stopIfTrue="1">
      <formula>LEN(TRIM($G$46))=0</formula>
    </cfRule>
  </conditionalFormatting>
  <conditionalFormatting sqref="H46">
    <cfRule type="expression" dxfId="373" priority="320" stopIfTrue="1">
      <formula>LEN(TRIM($H$46))=0</formula>
    </cfRule>
  </conditionalFormatting>
  <conditionalFormatting sqref="I46">
    <cfRule type="expression" dxfId="372" priority="321" stopIfTrue="1">
      <formula>LEN(TRIM($I$46))=0</formula>
    </cfRule>
  </conditionalFormatting>
  <conditionalFormatting sqref="F47">
    <cfRule type="expression" dxfId="371" priority="322" stopIfTrue="1">
      <formula>LEN(TRIM($F$47))=0</formula>
    </cfRule>
  </conditionalFormatting>
  <conditionalFormatting sqref="G47">
    <cfRule type="expression" dxfId="370" priority="323" stopIfTrue="1">
      <formula>LEN(TRIM($G$47))=0</formula>
    </cfRule>
  </conditionalFormatting>
  <conditionalFormatting sqref="H47">
    <cfRule type="expression" dxfId="369" priority="324" stopIfTrue="1">
      <formula>LEN(TRIM($H$47))=0</formula>
    </cfRule>
  </conditionalFormatting>
  <conditionalFormatting sqref="I47">
    <cfRule type="expression" dxfId="368" priority="325" stopIfTrue="1">
      <formula>LEN(TRIM($I$47))=0</formula>
    </cfRule>
  </conditionalFormatting>
  <conditionalFormatting sqref="K41">
    <cfRule type="expression" dxfId="367" priority="326" stopIfTrue="1">
      <formula>LEN(TRIM($K$41))=0</formula>
    </cfRule>
  </conditionalFormatting>
  <conditionalFormatting sqref="L41">
    <cfRule type="expression" dxfId="366" priority="327" stopIfTrue="1">
      <formula>LEN(TRIM($L$41))=0</formula>
    </cfRule>
  </conditionalFormatting>
  <conditionalFormatting sqref="M41">
    <cfRule type="expression" dxfId="365" priority="328" stopIfTrue="1">
      <formula>LEN(TRIM($M$41))=0</formula>
    </cfRule>
  </conditionalFormatting>
  <conditionalFormatting sqref="N41">
    <cfRule type="expression" dxfId="364" priority="329" stopIfTrue="1">
      <formula>LEN(TRIM($N$41))=0</formula>
    </cfRule>
  </conditionalFormatting>
  <conditionalFormatting sqref="K42">
    <cfRule type="expression" dxfId="363" priority="330" stopIfTrue="1">
      <formula>LEN(TRIM($K$42))=0</formula>
    </cfRule>
  </conditionalFormatting>
  <conditionalFormatting sqref="L42">
    <cfRule type="expression" dxfId="362" priority="331" stopIfTrue="1">
      <formula>LEN(TRIM($L$42))=0</formula>
    </cfRule>
  </conditionalFormatting>
  <conditionalFormatting sqref="M42">
    <cfRule type="expression" dxfId="361" priority="332" stopIfTrue="1">
      <formula>LEN(TRIM($M$42))=0</formula>
    </cfRule>
  </conditionalFormatting>
  <conditionalFormatting sqref="N42">
    <cfRule type="expression" dxfId="360" priority="333" stopIfTrue="1">
      <formula>LEN(TRIM($N$42))=0</formula>
    </cfRule>
  </conditionalFormatting>
  <conditionalFormatting sqref="K43">
    <cfRule type="expression" dxfId="359" priority="334" stopIfTrue="1">
      <formula>LEN(TRIM($K$43))=0</formula>
    </cfRule>
  </conditionalFormatting>
  <conditionalFormatting sqref="L43">
    <cfRule type="expression" dxfId="358" priority="335" stopIfTrue="1">
      <formula>LEN(TRIM($L$43))=0</formula>
    </cfRule>
  </conditionalFormatting>
  <conditionalFormatting sqref="M43">
    <cfRule type="expression" dxfId="357" priority="336" stopIfTrue="1">
      <formula>LEN(TRIM($M$43))=0</formula>
    </cfRule>
  </conditionalFormatting>
  <conditionalFormatting sqref="N43">
    <cfRule type="expression" dxfId="356" priority="337" stopIfTrue="1">
      <formula>LEN(TRIM($N$43))=0</formula>
    </cfRule>
  </conditionalFormatting>
  <conditionalFormatting sqref="K44">
    <cfRule type="expression" dxfId="355" priority="338" stopIfTrue="1">
      <formula>LEN(TRIM($K$44))=0</formula>
    </cfRule>
  </conditionalFormatting>
  <conditionalFormatting sqref="L44">
    <cfRule type="expression" dxfId="354" priority="339" stopIfTrue="1">
      <formula>LEN(TRIM($L$44))=0</formula>
    </cfRule>
  </conditionalFormatting>
  <conditionalFormatting sqref="M44">
    <cfRule type="expression" dxfId="353" priority="340" stopIfTrue="1">
      <formula>LEN(TRIM($M$44))=0</formula>
    </cfRule>
  </conditionalFormatting>
  <conditionalFormatting sqref="N44">
    <cfRule type="expression" dxfId="352" priority="341" stopIfTrue="1">
      <formula>LEN(TRIM($N$44))=0</formula>
    </cfRule>
  </conditionalFormatting>
  <conditionalFormatting sqref="K45">
    <cfRule type="expression" dxfId="351" priority="342" stopIfTrue="1">
      <formula>LEN(TRIM($K$45))=0</formula>
    </cfRule>
  </conditionalFormatting>
  <conditionalFormatting sqref="L45">
    <cfRule type="expression" dxfId="350" priority="343" stopIfTrue="1">
      <formula>LEN(TRIM($L$45))=0</formula>
    </cfRule>
  </conditionalFormatting>
  <conditionalFormatting sqref="M45">
    <cfRule type="expression" dxfId="349" priority="344" stopIfTrue="1">
      <formula>LEN(TRIM($M$45))=0</formula>
    </cfRule>
  </conditionalFormatting>
  <conditionalFormatting sqref="N45">
    <cfRule type="expression" dxfId="348" priority="345" stopIfTrue="1">
      <formula>LEN(TRIM($N$45))=0</formula>
    </cfRule>
  </conditionalFormatting>
  <conditionalFormatting sqref="K46">
    <cfRule type="expression" dxfId="347" priority="346" stopIfTrue="1">
      <formula>LEN(TRIM($K$46))=0</formula>
    </cfRule>
  </conditionalFormatting>
  <conditionalFormatting sqref="L46">
    <cfRule type="expression" dxfId="346" priority="347" stopIfTrue="1">
      <formula>LEN(TRIM($L$46))=0</formula>
    </cfRule>
  </conditionalFormatting>
  <conditionalFormatting sqref="M46">
    <cfRule type="expression" dxfId="345" priority="348" stopIfTrue="1">
      <formula>LEN(TRIM($M$46))=0</formula>
    </cfRule>
  </conditionalFormatting>
  <conditionalFormatting sqref="N46">
    <cfRule type="expression" dxfId="344" priority="349" stopIfTrue="1">
      <formula>LEN(TRIM($N$46))=0</formula>
    </cfRule>
  </conditionalFormatting>
  <conditionalFormatting sqref="K47">
    <cfRule type="expression" dxfId="343" priority="350" stopIfTrue="1">
      <formula>LEN(TRIM($K$47))=0</formula>
    </cfRule>
  </conditionalFormatting>
  <conditionalFormatting sqref="L47">
    <cfRule type="expression" dxfId="342" priority="351" stopIfTrue="1">
      <formula>LEN(TRIM($L$47))=0</formula>
    </cfRule>
  </conditionalFormatting>
  <conditionalFormatting sqref="M47">
    <cfRule type="expression" dxfId="341" priority="352" stopIfTrue="1">
      <formula>LEN(TRIM($M$47))=0</formula>
    </cfRule>
  </conditionalFormatting>
  <conditionalFormatting sqref="N47">
    <cfRule type="expression" dxfId="340" priority="353" stopIfTrue="1">
      <formula>LEN(TRIM($N$47))=0</formula>
    </cfRule>
  </conditionalFormatting>
  <conditionalFormatting sqref="P41">
    <cfRule type="expression" dxfId="339" priority="354" stopIfTrue="1">
      <formula>LEN(TRIM($P$41))=0</formula>
    </cfRule>
  </conditionalFormatting>
  <conditionalFormatting sqref="Q41">
    <cfRule type="expression" dxfId="338" priority="355" stopIfTrue="1">
      <formula>LEN(TRIM($Q$41))=0</formula>
    </cfRule>
  </conditionalFormatting>
  <conditionalFormatting sqref="R41">
    <cfRule type="expression" dxfId="337" priority="356" stopIfTrue="1">
      <formula>LEN(TRIM($R$41))=0</formula>
    </cfRule>
  </conditionalFormatting>
  <conditionalFormatting sqref="S41">
    <cfRule type="expression" dxfId="336" priority="357" stopIfTrue="1">
      <formula>LEN(TRIM($S$41))=0</formula>
    </cfRule>
  </conditionalFormatting>
  <conditionalFormatting sqref="P42">
    <cfRule type="expression" dxfId="335" priority="358" stopIfTrue="1">
      <formula>LEN(TRIM($P$42))=0</formula>
    </cfRule>
  </conditionalFormatting>
  <conditionalFormatting sqref="Q42">
    <cfRule type="expression" dxfId="334" priority="359" stopIfTrue="1">
      <formula>LEN(TRIM($Q$42))=0</formula>
    </cfRule>
  </conditionalFormatting>
  <conditionalFormatting sqref="R42">
    <cfRule type="expression" dxfId="333" priority="360" stopIfTrue="1">
      <formula>LEN(TRIM($R$42))=0</formula>
    </cfRule>
  </conditionalFormatting>
  <conditionalFormatting sqref="S42">
    <cfRule type="expression" dxfId="332" priority="361" stopIfTrue="1">
      <formula>LEN(TRIM($S$42))=0</formula>
    </cfRule>
  </conditionalFormatting>
  <conditionalFormatting sqref="P43">
    <cfRule type="expression" dxfId="331" priority="362" stopIfTrue="1">
      <formula>LEN(TRIM($P$43))=0</formula>
    </cfRule>
  </conditionalFormatting>
  <conditionalFormatting sqref="Q43">
    <cfRule type="expression" dxfId="330" priority="363" stopIfTrue="1">
      <formula>LEN(TRIM($Q$43))=0</formula>
    </cfRule>
  </conditionalFormatting>
  <conditionalFormatting sqref="R43">
    <cfRule type="expression" dxfId="329" priority="364" stopIfTrue="1">
      <formula>LEN(TRIM($R$43))=0</formula>
    </cfRule>
  </conditionalFormatting>
  <conditionalFormatting sqref="S43">
    <cfRule type="expression" dxfId="328" priority="365" stopIfTrue="1">
      <formula>LEN(TRIM($S$43))=0</formula>
    </cfRule>
  </conditionalFormatting>
  <conditionalFormatting sqref="P44">
    <cfRule type="expression" dxfId="327" priority="366" stopIfTrue="1">
      <formula>LEN(TRIM($P$44))=0</formula>
    </cfRule>
  </conditionalFormatting>
  <conditionalFormatting sqref="Q44">
    <cfRule type="expression" dxfId="326" priority="367" stopIfTrue="1">
      <formula>LEN(TRIM($Q$44))=0</formula>
    </cfRule>
  </conditionalFormatting>
  <conditionalFormatting sqref="R44">
    <cfRule type="expression" dxfId="325" priority="368" stopIfTrue="1">
      <formula>LEN(TRIM($R$44))=0</formula>
    </cfRule>
  </conditionalFormatting>
  <conditionalFormatting sqref="S44">
    <cfRule type="expression" dxfId="324" priority="369" stopIfTrue="1">
      <formula>LEN(TRIM($S$44))=0</formula>
    </cfRule>
  </conditionalFormatting>
  <conditionalFormatting sqref="P45">
    <cfRule type="expression" dxfId="323" priority="370" stopIfTrue="1">
      <formula>LEN(TRIM($P$45))=0</formula>
    </cfRule>
  </conditionalFormatting>
  <conditionalFormatting sqref="Q45">
    <cfRule type="expression" dxfId="322" priority="371" stopIfTrue="1">
      <formula>LEN(TRIM($Q$45))=0</formula>
    </cfRule>
  </conditionalFormatting>
  <conditionalFormatting sqref="R45">
    <cfRule type="expression" dxfId="321" priority="372" stopIfTrue="1">
      <formula>LEN(TRIM($R$45))=0</formula>
    </cfRule>
  </conditionalFormatting>
  <conditionalFormatting sqref="S45">
    <cfRule type="expression" dxfId="320" priority="373" stopIfTrue="1">
      <formula>LEN(TRIM($S$45))=0</formula>
    </cfRule>
  </conditionalFormatting>
  <conditionalFormatting sqref="P46">
    <cfRule type="expression" dxfId="319" priority="374" stopIfTrue="1">
      <formula>LEN(TRIM($P$46))=0</formula>
    </cfRule>
  </conditionalFormatting>
  <conditionalFormatting sqref="Q46">
    <cfRule type="expression" dxfId="318" priority="375" stopIfTrue="1">
      <formula>LEN(TRIM($Q$46))=0</formula>
    </cfRule>
  </conditionalFormatting>
  <conditionalFormatting sqref="R46">
    <cfRule type="expression" dxfId="317" priority="376" stopIfTrue="1">
      <formula>LEN(TRIM($R$46))=0</formula>
    </cfRule>
  </conditionalFormatting>
  <conditionalFormatting sqref="S46">
    <cfRule type="expression" dxfId="316" priority="377" stopIfTrue="1">
      <formula>LEN(TRIM($S$46))=0</formula>
    </cfRule>
  </conditionalFormatting>
  <conditionalFormatting sqref="P47">
    <cfRule type="expression" dxfId="315" priority="378" stopIfTrue="1">
      <formula>LEN(TRIM($P$47))=0</formula>
    </cfRule>
  </conditionalFormatting>
  <conditionalFormatting sqref="Q47">
    <cfRule type="expression" dxfId="314" priority="379" stopIfTrue="1">
      <formula>LEN(TRIM($Q$47))=0</formula>
    </cfRule>
  </conditionalFormatting>
  <conditionalFormatting sqref="R47">
    <cfRule type="expression" dxfId="313" priority="380" stopIfTrue="1">
      <formula>LEN(TRIM($R$47))=0</formula>
    </cfRule>
  </conditionalFormatting>
  <conditionalFormatting sqref="S47">
    <cfRule type="expression" dxfId="312" priority="381" stopIfTrue="1">
      <formula>LEN(TRIM($S$47))=0</formula>
    </cfRule>
  </conditionalFormatting>
  <conditionalFormatting sqref="F51">
    <cfRule type="expression" dxfId="311" priority="382" stopIfTrue="1">
      <formula>LEN(TRIM($F$51))=0</formula>
    </cfRule>
  </conditionalFormatting>
  <conditionalFormatting sqref="G51">
    <cfRule type="expression" dxfId="310" priority="383" stopIfTrue="1">
      <formula>LEN(TRIM($G$51))=0</formula>
    </cfRule>
  </conditionalFormatting>
  <conditionalFormatting sqref="H51">
    <cfRule type="expression" dxfId="309" priority="384" stopIfTrue="1">
      <formula>LEN(TRIM($H$51))=0</formula>
    </cfRule>
  </conditionalFormatting>
  <conditionalFormatting sqref="I51">
    <cfRule type="expression" dxfId="308" priority="385" stopIfTrue="1">
      <formula>LEN(TRIM($I$51))=0</formula>
    </cfRule>
  </conditionalFormatting>
  <conditionalFormatting sqref="F52">
    <cfRule type="expression" dxfId="307" priority="386" stopIfTrue="1">
      <formula>LEN(TRIM($F$52))=0</formula>
    </cfRule>
  </conditionalFormatting>
  <conditionalFormatting sqref="G52">
    <cfRule type="expression" dxfId="306" priority="387" stopIfTrue="1">
      <formula>LEN(TRIM($G$52))=0</formula>
    </cfRule>
  </conditionalFormatting>
  <conditionalFormatting sqref="H52">
    <cfRule type="expression" dxfId="305" priority="388" stopIfTrue="1">
      <formula>LEN(TRIM($H$52))=0</formula>
    </cfRule>
  </conditionalFormatting>
  <conditionalFormatting sqref="I52">
    <cfRule type="expression" dxfId="304" priority="389" stopIfTrue="1">
      <formula>LEN(TRIM($I$52))=0</formula>
    </cfRule>
  </conditionalFormatting>
  <conditionalFormatting sqref="F53">
    <cfRule type="expression" dxfId="303" priority="390" stopIfTrue="1">
      <formula>LEN(TRIM($F$53))=0</formula>
    </cfRule>
  </conditionalFormatting>
  <conditionalFormatting sqref="G53">
    <cfRule type="expression" dxfId="302" priority="391" stopIfTrue="1">
      <formula>LEN(TRIM($G$53))=0</formula>
    </cfRule>
  </conditionalFormatting>
  <conditionalFormatting sqref="H53">
    <cfRule type="expression" dxfId="301" priority="392" stopIfTrue="1">
      <formula>LEN(TRIM($H$53))=0</formula>
    </cfRule>
  </conditionalFormatting>
  <conditionalFormatting sqref="I53">
    <cfRule type="expression" dxfId="300" priority="393" stopIfTrue="1">
      <formula>LEN(TRIM($I$53))=0</formula>
    </cfRule>
  </conditionalFormatting>
  <conditionalFormatting sqref="K51">
    <cfRule type="expression" dxfId="299" priority="394" stopIfTrue="1">
      <formula>LEN(TRIM($K$51))=0</formula>
    </cfRule>
  </conditionalFormatting>
  <conditionalFormatting sqref="L51">
    <cfRule type="expression" dxfId="298" priority="395" stopIfTrue="1">
      <formula>LEN(TRIM($L$51))=0</formula>
    </cfRule>
  </conditionalFormatting>
  <conditionalFormatting sqref="M51">
    <cfRule type="expression" dxfId="297" priority="396" stopIfTrue="1">
      <formula>LEN(TRIM($M$51))=0</formula>
    </cfRule>
  </conditionalFormatting>
  <conditionalFormatting sqref="N51">
    <cfRule type="expression" dxfId="296" priority="397" stopIfTrue="1">
      <formula>LEN(TRIM($N$51))=0</formula>
    </cfRule>
  </conditionalFormatting>
  <conditionalFormatting sqref="K52">
    <cfRule type="expression" dxfId="295" priority="398" stopIfTrue="1">
      <formula>LEN(TRIM($K$52))=0</formula>
    </cfRule>
  </conditionalFormatting>
  <conditionalFormatting sqref="L52">
    <cfRule type="expression" dxfId="294" priority="399" stopIfTrue="1">
      <formula>LEN(TRIM($L$52))=0</formula>
    </cfRule>
  </conditionalFormatting>
  <conditionalFormatting sqref="M52">
    <cfRule type="expression" dxfId="293" priority="400" stopIfTrue="1">
      <formula>LEN(TRIM($M$52))=0</formula>
    </cfRule>
  </conditionalFormatting>
  <conditionalFormatting sqref="N52">
    <cfRule type="expression" dxfId="292" priority="401" stopIfTrue="1">
      <formula>LEN(TRIM($N$52))=0</formula>
    </cfRule>
  </conditionalFormatting>
  <conditionalFormatting sqref="K53">
    <cfRule type="expression" dxfId="291" priority="402" stopIfTrue="1">
      <formula>LEN(TRIM($K$53))=0</formula>
    </cfRule>
  </conditionalFormatting>
  <conditionalFormatting sqref="L53">
    <cfRule type="expression" dxfId="290" priority="403" stopIfTrue="1">
      <formula>LEN(TRIM($L$53))=0</formula>
    </cfRule>
  </conditionalFormatting>
  <conditionalFormatting sqref="M53">
    <cfRule type="expression" dxfId="289" priority="404" stopIfTrue="1">
      <formula>LEN(TRIM($M$53))=0</formula>
    </cfRule>
  </conditionalFormatting>
  <conditionalFormatting sqref="N53">
    <cfRule type="expression" dxfId="288" priority="405" stopIfTrue="1">
      <formula>LEN(TRIM($N$53))=0</formula>
    </cfRule>
  </conditionalFormatting>
  <conditionalFormatting sqref="P51">
    <cfRule type="expression" dxfId="287" priority="406" stopIfTrue="1">
      <formula>LEN(TRIM($P$51))=0</formula>
    </cfRule>
  </conditionalFormatting>
  <conditionalFormatting sqref="Q51">
    <cfRule type="expression" dxfId="286" priority="407" stopIfTrue="1">
      <formula>LEN(TRIM($Q$51))=0</formula>
    </cfRule>
  </conditionalFormatting>
  <conditionalFormatting sqref="R51">
    <cfRule type="expression" dxfId="285" priority="408" stopIfTrue="1">
      <formula>LEN(TRIM($R$51))=0</formula>
    </cfRule>
  </conditionalFormatting>
  <conditionalFormatting sqref="S51">
    <cfRule type="expression" dxfId="284" priority="409" stopIfTrue="1">
      <formula>LEN(TRIM($S$51))=0</formula>
    </cfRule>
  </conditionalFormatting>
  <conditionalFormatting sqref="P52">
    <cfRule type="expression" dxfId="283" priority="410" stopIfTrue="1">
      <formula>LEN(TRIM($P$52))=0</formula>
    </cfRule>
  </conditionalFormatting>
  <conditionalFormatting sqref="Q52">
    <cfRule type="expression" dxfId="282" priority="411" stopIfTrue="1">
      <formula>LEN(TRIM($Q$52))=0</formula>
    </cfRule>
  </conditionalFormatting>
  <conditionalFormatting sqref="R52">
    <cfRule type="expression" dxfId="281" priority="412" stopIfTrue="1">
      <formula>LEN(TRIM($R$52))=0</formula>
    </cfRule>
  </conditionalFormatting>
  <conditionalFormatting sqref="S52">
    <cfRule type="expression" dxfId="280" priority="413" stopIfTrue="1">
      <formula>LEN(TRIM($S$52))=0</formula>
    </cfRule>
  </conditionalFormatting>
  <conditionalFormatting sqref="P53">
    <cfRule type="expression" dxfId="279" priority="414" stopIfTrue="1">
      <formula>LEN(TRIM($P$53))=0</formula>
    </cfRule>
  </conditionalFormatting>
  <conditionalFormatting sqref="Q53">
    <cfRule type="expression" dxfId="278" priority="415" stopIfTrue="1">
      <formula>LEN(TRIM($Q$53))=0</formula>
    </cfRule>
  </conditionalFormatting>
  <conditionalFormatting sqref="R53">
    <cfRule type="expression" dxfId="277" priority="416" stopIfTrue="1">
      <formula>LEN(TRIM($R$53))=0</formula>
    </cfRule>
  </conditionalFormatting>
  <conditionalFormatting sqref="S53">
    <cfRule type="expression" dxfId="276" priority="417" stopIfTrue="1">
      <formula>LEN(TRIM($S$53))=0</formula>
    </cfRule>
  </conditionalFormatting>
  <conditionalFormatting sqref="F55">
    <cfRule type="expression" dxfId="275" priority="418" stopIfTrue="1">
      <formula>LEN(TRIM($F$55))=0</formula>
    </cfRule>
  </conditionalFormatting>
  <conditionalFormatting sqref="G55">
    <cfRule type="expression" dxfId="274" priority="419" stopIfTrue="1">
      <formula>LEN(TRIM($G$55))=0</formula>
    </cfRule>
  </conditionalFormatting>
  <conditionalFormatting sqref="H55">
    <cfRule type="expression" dxfId="273" priority="420" stopIfTrue="1">
      <formula>LEN(TRIM($H$55))=0</formula>
    </cfRule>
  </conditionalFormatting>
  <conditionalFormatting sqref="I55">
    <cfRule type="expression" dxfId="272" priority="421" stopIfTrue="1">
      <formula>LEN(TRIM($I$55))=0</formula>
    </cfRule>
  </conditionalFormatting>
  <conditionalFormatting sqref="F56">
    <cfRule type="expression" dxfId="271" priority="422" stopIfTrue="1">
      <formula>LEN(TRIM($F$56))=0</formula>
    </cfRule>
  </conditionalFormatting>
  <conditionalFormatting sqref="G56">
    <cfRule type="expression" dxfId="270" priority="423" stopIfTrue="1">
      <formula>LEN(TRIM($G$56))=0</formula>
    </cfRule>
  </conditionalFormatting>
  <conditionalFormatting sqref="H56">
    <cfRule type="expression" dxfId="269" priority="424" stopIfTrue="1">
      <formula>LEN(TRIM($H$56))=0</formula>
    </cfRule>
  </conditionalFormatting>
  <conditionalFormatting sqref="I56">
    <cfRule type="expression" dxfId="268" priority="425" stopIfTrue="1">
      <formula>LEN(TRIM($I$56))=0</formula>
    </cfRule>
  </conditionalFormatting>
  <conditionalFormatting sqref="F57">
    <cfRule type="expression" dxfId="267" priority="426" stopIfTrue="1">
      <formula>LEN(TRIM($F$57))=0</formula>
    </cfRule>
  </conditionalFormatting>
  <conditionalFormatting sqref="G57">
    <cfRule type="expression" dxfId="266" priority="427" stopIfTrue="1">
      <formula>LEN(TRIM($G$57))=0</formula>
    </cfRule>
  </conditionalFormatting>
  <conditionalFormatting sqref="H57">
    <cfRule type="expression" dxfId="265" priority="428" stopIfTrue="1">
      <formula>LEN(TRIM($H$57))=0</formula>
    </cfRule>
  </conditionalFormatting>
  <conditionalFormatting sqref="I57">
    <cfRule type="expression" dxfId="264" priority="429" stopIfTrue="1">
      <formula>LEN(TRIM($I$57))=0</formula>
    </cfRule>
  </conditionalFormatting>
  <conditionalFormatting sqref="F58">
    <cfRule type="expression" dxfId="263" priority="430" stopIfTrue="1">
      <formula>LEN(TRIM($F$58))=0</formula>
    </cfRule>
  </conditionalFormatting>
  <conditionalFormatting sqref="G58">
    <cfRule type="expression" dxfId="262" priority="431" stopIfTrue="1">
      <formula>LEN(TRIM($G$58))=0</formula>
    </cfRule>
  </conditionalFormatting>
  <conditionalFormatting sqref="H58">
    <cfRule type="expression" dxfId="261" priority="432" stopIfTrue="1">
      <formula>LEN(TRIM($H$58))=0</formula>
    </cfRule>
  </conditionalFormatting>
  <conditionalFormatting sqref="I58">
    <cfRule type="expression" dxfId="260" priority="433" stopIfTrue="1">
      <formula>LEN(TRIM($I$58))=0</formula>
    </cfRule>
  </conditionalFormatting>
  <conditionalFormatting sqref="F59">
    <cfRule type="expression" dxfId="259" priority="434" stopIfTrue="1">
      <formula>LEN(TRIM($F$59))=0</formula>
    </cfRule>
  </conditionalFormatting>
  <conditionalFormatting sqref="G59">
    <cfRule type="expression" dxfId="258" priority="435" stopIfTrue="1">
      <formula>LEN(TRIM($G$59))=0</formula>
    </cfRule>
  </conditionalFormatting>
  <conditionalFormatting sqref="H59">
    <cfRule type="expression" dxfId="257" priority="436" stopIfTrue="1">
      <formula>LEN(TRIM($H$59))=0</formula>
    </cfRule>
  </conditionalFormatting>
  <conditionalFormatting sqref="I59">
    <cfRule type="expression" dxfId="256" priority="437" stopIfTrue="1">
      <formula>LEN(TRIM($I$59))=0</formula>
    </cfRule>
  </conditionalFormatting>
  <conditionalFormatting sqref="F60">
    <cfRule type="expression" dxfId="255" priority="438" stopIfTrue="1">
      <formula>LEN(TRIM($F$60))=0</formula>
    </cfRule>
  </conditionalFormatting>
  <conditionalFormatting sqref="G60">
    <cfRule type="expression" dxfId="254" priority="439" stopIfTrue="1">
      <formula>LEN(TRIM($G$60))=0</formula>
    </cfRule>
  </conditionalFormatting>
  <conditionalFormatting sqref="H60">
    <cfRule type="expression" dxfId="253" priority="440" stopIfTrue="1">
      <formula>LEN(TRIM($H$60))=0</formula>
    </cfRule>
  </conditionalFormatting>
  <conditionalFormatting sqref="I60">
    <cfRule type="expression" dxfId="252" priority="441" stopIfTrue="1">
      <formula>LEN(TRIM($I$60))=0</formula>
    </cfRule>
  </conditionalFormatting>
  <conditionalFormatting sqref="K55">
    <cfRule type="expression" dxfId="251" priority="442" stopIfTrue="1">
      <formula>LEN(TRIM($K$55))=0</formula>
    </cfRule>
  </conditionalFormatting>
  <conditionalFormatting sqref="L55">
    <cfRule type="expression" dxfId="250" priority="443" stopIfTrue="1">
      <formula>LEN(TRIM($L$55))=0</formula>
    </cfRule>
  </conditionalFormatting>
  <conditionalFormatting sqref="M55">
    <cfRule type="expression" dxfId="249" priority="444" stopIfTrue="1">
      <formula>LEN(TRIM($M$55))=0</formula>
    </cfRule>
  </conditionalFormatting>
  <conditionalFormatting sqref="N55">
    <cfRule type="expression" dxfId="248" priority="445" stopIfTrue="1">
      <formula>LEN(TRIM($N$55))=0</formula>
    </cfRule>
  </conditionalFormatting>
  <conditionalFormatting sqref="K56">
    <cfRule type="expression" dxfId="247" priority="446" stopIfTrue="1">
      <formula>LEN(TRIM($K$56))=0</formula>
    </cfRule>
  </conditionalFormatting>
  <conditionalFormatting sqref="L56">
    <cfRule type="expression" dxfId="246" priority="447" stopIfTrue="1">
      <formula>LEN(TRIM($L$56))=0</formula>
    </cfRule>
  </conditionalFormatting>
  <conditionalFormatting sqref="M56">
    <cfRule type="expression" dxfId="245" priority="448" stopIfTrue="1">
      <formula>LEN(TRIM($M$56))=0</formula>
    </cfRule>
  </conditionalFormatting>
  <conditionalFormatting sqref="N56">
    <cfRule type="expression" dxfId="244" priority="449" stopIfTrue="1">
      <formula>LEN(TRIM($N$56))=0</formula>
    </cfRule>
  </conditionalFormatting>
  <conditionalFormatting sqref="K57">
    <cfRule type="expression" dxfId="243" priority="450" stopIfTrue="1">
      <formula>LEN(TRIM($K$57))=0</formula>
    </cfRule>
  </conditionalFormatting>
  <conditionalFormatting sqref="L57">
    <cfRule type="expression" dxfId="242" priority="451" stopIfTrue="1">
      <formula>LEN(TRIM($L$57))=0</formula>
    </cfRule>
  </conditionalFormatting>
  <conditionalFormatting sqref="M57">
    <cfRule type="expression" dxfId="241" priority="452" stopIfTrue="1">
      <formula>LEN(TRIM($M$57))=0</formula>
    </cfRule>
  </conditionalFormatting>
  <conditionalFormatting sqref="N57">
    <cfRule type="expression" dxfId="240" priority="453" stopIfTrue="1">
      <formula>LEN(TRIM($N$57))=0</formula>
    </cfRule>
  </conditionalFormatting>
  <conditionalFormatting sqref="K58">
    <cfRule type="expression" dxfId="239" priority="454" stopIfTrue="1">
      <formula>LEN(TRIM($K$58))=0</formula>
    </cfRule>
  </conditionalFormatting>
  <conditionalFormatting sqref="L58">
    <cfRule type="expression" dxfId="238" priority="455" stopIfTrue="1">
      <formula>LEN(TRIM($L$58))=0</formula>
    </cfRule>
  </conditionalFormatting>
  <conditionalFormatting sqref="M58">
    <cfRule type="expression" dxfId="237" priority="456" stopIfTrue="1">
      <formula>LEN(TRIM($M$58))=0</formula>
    </cfRule>
  </conditionalFormatting>
  <conditionalFormatting sqref="N58">
    <cfRule type="expression" dxfId="236" priority="457" stopIfTrue="1">
      <formula>LEN(TRIM($N$58))=0</formula>
    </cfRule>
  </conditionalFormatting>
  <conditionalFormatting sqref="K59">
    <cfRule type="expression" dxfId="235" priority="458" stopIfTrue="1">
      <formula>LEN(TRIM($K$59))=0</formula>
    </cfRule>
  </conditionalFormatting>
  <conditionalFormatting sqref="L59">
    <cfRule type="expression" dxfId="234" priority="459" stopIfTrue="1">
      <formula>LEN(TRIM($L$59))=0</formula>
    </cfRule>
  </conditionalFormatting>
  <conditionalFormatting sqref="M59">
    <cfRule type="expression" dxfId="233" priority="460" stopIfTrue="1">
      <formula>LEN(TRIM($M$59))=0</formula>
    </cfRule>
  </conditionalFormatting>
  <conditionalFormatting sqref="N59">
    <cfRule type="expression" dxfId="232" priority="461" stopIfTrue="1">
      <formula>LEN(TRIM($N$59))=0</formula>
    </cfRule>
  </conditionalFormatting>
  <conditionalFormatting sqref="K60">
    <cfRule type="expression" dxfId="231" priority="462" stopIfTrue="1">
      <formula>LEN(TRIM($K$60))=0</formula>
    </cfRule>
  </conditionalFormatting>
  <conditionalFormatting sqref="L60">
    <cfRule type="expression" dxfId="230" priority="463" stopIfTrue="1">
      <formula>LEN(TRIM($L$60))=0</formula>
    </cfRule>
  </conditionalFormatting>
  <conditionalFormatting sqref="M60">
    <cfRule type="expression" dxfId="229" priority="464" stopIfTrue="1">
      <formula>LEN(TRIM($M$60))=0</formula>
    </cfRule>
  </conditionalFormatting>
  <conditionalFormatting sqref="N60">
    <cfRule type="expression" dxfId="228" priority="465" stopIfTrue="1">
      <formula>LEN(TRIM($N$60))=0</formula>
    </cfRule>
  </conditionalFormatting>
  <conditionalFormatting sqref="P55">
    <cfRule type="expression" dxfId="227" priority="466" stopIfTrue="1">
      <formula>LEN(TRIM($P$55))=0</formula>
    </cfRule>
  </conditionalFormatting>
  <conditionalFormatting sqref="Q55">
    <cfRule type="expression" dxfId="226" priority="467" stopIfTrue="1">
      <formula>LEN(TRIM($Q$55))=0</formula>
    </cfRule>
  </conditionalFormatting>
  <conditionalFormatting sqref="R55">
    <cfRule type="expression" dxfId="225" priority="468" stopIfTrue="1">
      <formula>LEN(TRIM($R$55))=0</formula>
    </cfRule>
  </conditionalFormatting>
  <conditionalFormatting sqref="S55">
    <cfRule type="expression" dxfId="224" priority="469" stopIfTrue="1">
      <formula>LEN(TRIM($S$55))=0</formula>
    </cfRule>
  </conditionalFormatting>
  <conditionalFormatting sqref="P56">
    <cfRule type="expression" dxfId="223" priority="470" stopIfTrue="1">
      <formula>LEN(TRIM($P$56))=0</formula>
    </cfRule>
  </conditionalFormatting>
  <conditionalFormatting sqref="Q56">
    <cfRule type="expression" dxfId="222" priority="471" stopIfTrue="1">
      <formula>LEN(TRIM($Q$56))=0</formula>
    </cfRule>
  </conditionalFormatting>
  <conditionalFormatting sqref="R56">
    <cfRule type="expression" dxfId="221" priority="472" stopIfTrue="1">
      <formula>LEN(TRIM($R$56))=0</formula>
    </cfRule>
  </conditionalFormatting>
  <conditionalFormatting sqref="S56">
    <cfRule type="expression" dxfId="220" priority="473" stopIfTrue="1">
      <formula>LEN(TRIM($S$56))=0</formula>
    </cfRule>
  </conditionalFormatting>
  <conditionalFormatting sqref="P57">
    <cfRule type="expression" dxfId="219" priority="474" stopIfTrue="1">
      <formula>LEN(TRIM($P$57))=0</formula>
    </cfRule>
  </conditionalFormatting>
  <conditionalFormatting sqref="Q57">
    <cfRule type="expression" dxfId="218" priority="475" stopIfTrue="1">
      <formula>LEN(TRIM($Q$57))=0</formula>
    </cfRule>
  </conditionalFormatting>
  <conditionalFormatting sqref="R57">
    <cfRule type="expression" dxfId="217" priority="476" stopIfTrue="1">
      <formula>LEN(TRIM($R$57))=0</formula>
    </cfRule>
  </conditionalFormatting>
  <conditionalFormatting sqref="S57">
    <cfRule type="expression" dxfId="216" priority="477" stopIfTrue="1">
      <formula>LEN(TRIM($S$57))=0</formula>
    </cfRule>
  </conditionalFormatting>
  <conditionalFormatting sqref="P58">
    <cfRule type="expression" dxfId="215" priority="478" stopIfTrue="1">
      <formula>LEN(TRIM($P$58))=0</formula>
    </cfRule>
  </conditionalFormatting>
  <conditionalFormatting sqref="Q58">
    <cfRule type="expression" dxfId="214" priority="479" stopIfTrue="1">
      <formula>LEN(TRIM($Q$58))=0</formula>
    </cfRule>
  </conditionalFormatting>
  <conditionalFormatting sqref="R58">
    <cfRule type="expression" dxfId="213" priority="480" stopIfTrue="1">
      <formula>LEN(TRIM($R$58))=0</formula>
    </cfRule>
  </conditionalFormatting>
  <conditionalFormatting sqref="S58">
    <cfRule type="expression" dxfId="212" priority="481" stopIfTrue="1">
      <formula>LEN(TRIM($S$58))=0</formula>
    </cfRule>
  </conditionalFormatting>
  <conditionalFormatting sqref="P59">
    <cfRule type="expression" dxfId="211" priority="482" stopIfTrue="1">
      <formula>LEN(TRIM($P$59))=0</formula>
    </cfRule>
  </conditionalFormatting>
  <conditionalFormatting sqref="Q59">
    <cfRule type="expression" dxfId="210" priority="483" stopIfTrue="1">
      <formula>LEN(TRIM($Q$59))=0</formula>
    </cfRule>
  </conditionalFormatting>
  <conditionalFormatting sqref="R59">
    <cfRule type="expression" dxfId="209" priority="484" stopIfTrue="1">
      <formula>LEN(TRIM($R$59))=0</formula>
    </cfRule>
  </conditionalFormatting>
  <conditionalFormatting sqref="S59">
    <cfRule type="expression" dxfId="208" priority="485" stopIfTrue="1">
      <formula>LEN(TRIM($S$59))=0</formula>
    </cfRule>
  </conditionalFormatting>
  <conditionalFormatting sqref="P60">
    <cfRule type="expression" dxfId="207" priority="486" stopIfTrue="1">
      <formula>LEN(TRIM($P$60))=0</formula>
    </cfRule>
  </conditionalFormatting>
  <conditionalFormatting sqref="Q60">
    <cfRule type="expression" dxfId="206" priority="487" stopIfTrue="1">
      <formula>LEN(TRIM($Q$60))=0</formula>
    </cfRule>
  </conditionalFormatting>
  <conditionalFormatting sqref="R60">
    <cfRule type="expression" dxfId="205" priority="488" stopIfTrue="1">
      <formula>LEN(TRIM($R$60))=0</formula>
    </cfRule>
  </conditionalFormatting>
  <conditionalFormatting sqref="S60">
    <cfRule type="expression" dxfId="204" priority="489" stopIfTrue="1">
      <formula>LEN(TRIM($S$60))=0</formula>
    </cfRule>
  </conditionalFormatting>
  <conditionalFormatting sqref="F63">
    <cfRule type="expression" dxfId="203" priority="490" stopIfTrue="1">
      <formula>LEN(TRIM($F$63))=0</formula>
    </cfRule>
  </conditionalFormatting>
  <conditionalFormatting sqref="G63">
    <cfRule type="expression" dxfId="202" priority="491" stopIfTrue="1">
      <formula>LEN(TRIM($G$63))=0</formula>
    </cfRule>
  </conditionalFormatting>
  <conditionalFormatting sqref="H63">
    <cfRule type="expression" dxfId="201" priority="492" stopIfTrue="1">
      <formula>LEN(TRIM($H$63))=0</formula>
    </cfRule>
  </conditionalFormatting>
  <conditionalFormatting sqref="I63">
    <cfRule type="expression" dxfId="200" priority="493" stopIfTrue="1">
      <formula>LEN(TRIM($I$63))=0</formula>
    </cfRule>
  </conditionalFormatting>
  <conditionalFormatting sqref="F64">
    <cfRule type="expression" dxfId="199" priority="494" stopIfTrue="1">
      <formula>LEN(TRIM($F$64))=0</formula>
    </cfRule>
  </conditionalFormatting>
  <conditionalFormatting sqref="G64">
    <cfRule type="expression" dxfId="198" priority="495" stopIfTrue="1">
      <formula>LEN(TRIM($G$64))=0</formula>
    </cfRule>
  </conditionalFormatting>
  <conditionalFormatting sqref="H64">
    <cfRule type="expression" dxfId="197" priority="496" stopIfTrue="1">
      <formula>LEN(TRIM($H$64))=0</formula>
    </cfRule>
  </conditionalFormatting>
  <conditionalFormatting sqref="I64">
    <cfRule type="expression" dxfId="196" priority="497" stopIfTrue="1">
      <formula>LEN(TRIM($I$64))=0</formula>
    </cfRule>
  </conditionalFormatting>
  <conditionalFormatting sqref="F65">
    <cfRule type="expression" dxfId="195" priority="498" stopIfTrue="1">
      <formula>LEN(TRIM($F$65))=0</formula>
    </cfRule>
  </conditionalFormatting>
  <conditionalFormatting sqref="G65">
    <cfRule type="expression" dxfId="194" priority="499" stopIfTrue="1">
      <formula>LEN(TRIM($G$65))=0</formula>
    </cfRule>
  </conditionalFormatting>
  <conditionalFormatting sqref="H65">
    <cfRule type="expression" dxfId="193" priority="500" stopIfTrue="1">
      <formula>LEN(TRIM($H$65))=0</formula>
    </cfRule>
  </conditionalFormatting>
  <conditionalFormatting sqref="I65">
    <cfRule type="expression" dxfId="192" priority="501" stopIfTrue="1">
      <formula>LEN(TRIM($I$65))=0</formula>
    </cfRule>
  </conditionalFormatting>
  <conditionalFormatting sqref="K63">
    <cfRule type="expression" dxfId="191" priority="502" stopIfTrue="1">
      <formula>LEN(TRIM($K$63))=0</formula>
    </cfRule>
  </conditionalFormatting>
  <conditionalFormatting sqref="L63">
    <cfRule type="expression" dxfId="190" priority="503" stopIfTrue="1">
      <formula>LEN(TRIM($L$63))=0</formula>
    </cfRule>
  </conditionalFormatting>
  <conditionalFormatting sqref="M63">
    <cfRule type="expression" dxfId="189" priority="504" stopIfTrue="1">
      <formula>LEN(TRIM($M$63))=0</formula>
    </cfRule>
  </conditionalFormatting>
  <conditionalFormatting sqref="N63">
    <cfRule type="expression" dxfId="188" priority="505" stopIfTrue="1">
      <formula>LEN(TRIM($N$63))=0</formula>
    </cfRule>
  </conditionalFormatting>
  <conditionalFormatting sqref="K64">
    <cfRule type="expression" dxfId="187" priority="506" stopIfTrue="1">
      <formula>LEN(TRIM($K$64))=0</formula>
    </cfRule>
  </conditionalFormatting>
  <conditionalFormatting sqref="L64">
    <cfRule type="expression" dxfId="186" priority="507" stopIfTrue="1">
      <formula>LEN(TRIM($L$64))=0</formula>
    </cfRule>
  </conditionalFormatting>
  <conditionalFormatting sqref="M64">
    <cfRule type="expression" dxfId="185" priority="508" stopIfTrue="1">
      <formula>LEN(TRIM($M$64))=0</formula>
    </cfRule>
  </conditionalFormatting>
  <conditionalFormatting sqref="N64">
    <cfRule type="expression" dxfId="184" priority="509" stopIfTrue="1">
      <formula>LEN(TRIM($N$64))=0</formula>
    </cfRule>
  </conditionalFormatting>
  <conditionalFormatting sqref="K65">
    <cfRule type="expression" dxfId="183" priority="510" stopIfTrue="1">
      <formula>LEN(TRIM($K$65))=0</formula>
    </cfRule>
  </conditionalFormatting>
  <conditionalFormatting sqref="L65">
    <cfRule type="expression" dxfId="182" priority="511" stopIfTrue="1">
      <formula>LEN(TRIM($L$65))=0</formula>
    </cfRule>
  </conditionalFormatting>
  <conditionalFormatting sqref="M65">
    <cfRule type="expression" dxfId="181" priority="512" stopIfTrue="1">
      <formula>LEN(TRIM($M$65))=0</formula>
    </cfRule>
  </conditionalFormatting>
  <conditionalFormatting sqref="N65">
    <cfRule type="expression" dxfId="180" priority="513" stopIfTrue="1">
      <formula>LEN(TRIM($N$65))=0</formula>
    </cfRule>
  </conditionalFormatting>
  <conditionalFormatting sqref="P63">
    <cfRule type="expression" dxfId="179" priority="514" stopIfTrue="1">
      <formula>LEN(TRIM($P$63))=0</formula>
    </cfRule>
  </conditionalFormatting>
  <conditionalFormatting sqref="Q63">
    <cfRule type="expression" dxfId="178" priority="515" stopIfTrue="1">
      <formula>LEN(TRIM($Q$63))=0</formula>
    </cfRule>
  </conditionalFormatting>
  <conditionalFormatting sqref="R63">
    <cfRule type="expression" dxfId="177" priority="516" stopIfTrue="1">
      <formula>LEN(TRIM($R$63))=0</formula>
    </cfRule>
  </conditionalFormatting>
  <conditionalFormatting sqref="S63">
    <cfRule type="expression" dxfId="176" priority="517" stopIfTrue="1">
      <formula>LEN(TRIM($S$63))=0</formula>
    </cfRule>
  </conditionalFormatting>
  <conditionalFormatting sqref="P64">
    <cfRule type="expression" dxfId="175" priority="518" stopIfTrue="1">
      <formula>LEN(TRIM($P$64))=0</formula>
    </cfRule>
  </conditionalFormatting>
  <conditionalFormatting sqref="Q64">
    <cfRule type="expression" dxfId="174" priority="519" stopIfTrue="1">
      <formula>LEN(TRIM($Q$64))=0</formula>
    </cfRule>
  </conditionalFormatting>
  <conditionalFormatting sqref="R64">
    <cfRule type="expression" dxfId="173" priority="520" stopIfTrue="1">
      <formula>LEN(TRIM($R$64))=0</formula>
    </cfRule>
  </conditionalFormatting>
  <conditionalFormatting sqref="S64">
    <cfRule type="expression" dxfId="172" priority="521" stopIfTrue="1">
      <formula>LEN(TRIM($S$64))=0</formula>
    </cfRule>
  </conditionalFormatting>
  <conditionalFormatting sqref="P65">
    <cfRule type="expression" dxfId="171" priority="522" stopIfTrue="1">
      <formula>LEN(TRIM($P$65))=0</formula>
    </cfRule>
  </conditionalFormatting>
  <conditionalFormatting sqref="Q65">
    <cfRule type="expression" dxfId="170" priority="523" stopIfTrue="1">
      <formula>LEN(TRIM($Q$65))=0</formula>
    </cfRule>
  </conditionalFormatting>
  <conditionalFormatting sqref="R65">
    <cfRule type="expression" dxfId="169" priority="524" stopIfTrue="1">
      <formula>LEN(TRIM($R$65))=0</formula>
    </cfRule>
  </conditionalFormatting>
  <conditionalFormatting sqref="S65">
    <cfRule type="expression" dxfId="168" priority="525" stopIfTrue="1">
      <formula>LEN(TRIM($S$65))=0</formula>
    </cfRule>
  </conditionalFormatting>
  <conditionalFormatting sqref="F67">
    <cfRule type="expression" dxfId="167" priority="526" stopIfTrue="1">
      <formula>LEN(TRIM($F$67))=0</formula>
    </cfRule>
  </conditionalFormatting>
  <conditionalFormatting sqref="G67">
    <cfRule type="expression" dxfId="166" priority="527" stopIfTrue="1">
      <formula>LEN(TRIM($G$67))=0</formula>
    </cfRule>
  </conditionalFormatting>
  <conditionalFormatting sqref="H67">
    <cfRule type="expression" dxfId="165" priority="528" stopIfTrue="1">
      <formula>LEN(TRIM($H$67))=0</formula>
    </cfRule>
  </conditionalFormatting>
  <conditionalFormatting sqref="I67">
    <cfRule type="expression" dxfId="164" priority="529" stopIfTrue="1">
      <formula>LEN(TRIM($I$67))=0</formula>
    </cfRule>
  </conditionalFormatting>
  <conditionalFormatting sqref="F68">
    <cfRule type="expression" dxfId="163" priority="530" stopIfTrue="1">
      <formula>LEN(TRIM($F$68))=0</formula>
    </cfRule>
  </conditionalFormatting>
  <conditionalFormatting sqref="G68">
    <cfRule type="expression" dxfId="162" priority="531" stopIfTrue="1">
      <formula>LEN(TRIM($G$68))=0</formula>
    </cfRule>
  </conditionalFormatting>
  <conditionalFormatting sqref="H68">
    <cfRule type="expression" dxfId="161" priority="532" stopIfTrue="1">
      <formula>LEN(TRIM($H$68))=0</formula>
    </cfRule>
  </conditionalFormatting>
  <conditionalFormatting sqref="I68">
    <cfRule type="expression" dxfId="160" priority="533" stopIfTrue="1">
      <formula>LEN(TRIM($I$68))=0</formula>
    </cfRule>
  </conditionalFormatting>
  <conditionalFormatting sqref="F69">
    <cfRule type="expression" dxfId="159" priority="534" stopIfTrue="1">
      <formula>LEN(TRIM($F$69))=0</formula>
    </cfRule>
  </conditionalFormatting>
  <conditionalFormatting sqref="G69">
    <cfRule type="expression" dxfId="158" priority="535" stopIfTrue="1">
      <formula>LEN(TRIM($G$69))=0</formula>
    </cfRule>
  </conditionalFormatting>
  <conditionalFormatting sqref="H69">
    <cfRule type="expression" dxfId="157" priority="536" stopIfTrue="1">
      <formula>LEN(TRIM($H$69))=0</formula>
    </cfRule>
  </conditionalFormatting>
  <conditionalFormatting sqref="I69">
    <cfRule type="expression" dxfId="156" priority="537" stopIfTrue="1">
      <formula>LEN(TRIM($I$69))=0</formula>
    </cfRule>
  </conditionalFormatting>
  <conditionalFormatting sqref="F70">
    <cfRule type="expression" dxfId="155" priority="538" stopIfTrue="1">
      <formula>LEN(TRIM($F$70))=0</formula>
    </cfRule>
  </conditionalFormatting>
  <conditionalFormatting sqref="G70">
    <cfRule type="expression" dxfId="154" priority="539" stopIfTrue="1">
      <formula>LEN(TRIM($G$70))=0</formula>
    </cfRule>
  </conditionalFormatting>
  <conditionalFormatting sqref="H70">
    <cfRule type="expression" dxfId="153" priority="540" stopIfTrue="1">
      <formula>LEN(TRIM($H$70))=0</formula>
    </cfRule>
  </conditionalFormatting>
  <conditionalFormatting sqref="I70">
    <cfRule type="expression" dxfId="152" priority="541" stopIfTrue="1">
      <formula>LEN(TRIM($I$70))=0</formula>
    </cfRule>
  </conditionalFormatting>
  <conditionalFormatting sqref="F71">
    <cfRule type="expression" dxfId="151" priority="542" stopIfTrue="1">
      <formula>LEN(TRIM($F$71))=0</formula>
    </cfRule>
  </conditionalFormatting>
  <conditionalFormatting sqref="G71">
    <cfRule type="expression" dxfId="150" priority="543" stopIfTrue="1">
      <formula>LEN(TRIM($G$71))=0</formula>
    </cfRule>
  </conditionalFormatting>
  <conditionalFormatting sqref="H71">
    <cfRule type="expression" dxfId="149" priority="544" stopIfTrue="1">
      <formula>LEN(TRIM($H$71))=0</formula>
    </cfRule>
  </conditionalFormatting>
  <conditionalFormatting sqref="I71">
    <cfRule type="expression" dxfId="148" priority="545" stopIfTrue="1">
      <formula>LEN(TRIM($I$71))=0</formula>
    </cfRule>
  </conditionalFormatting>
  <conditionalFormatting sqref="F72">
    <cfRule type="expression" dxfId="147" priority="546" stopIfTrue="1">
      <formula>LEN(TRIM($F$72))=0</formula>
    </cfRule>
  </conditionalFormatting>
  <conditionalFormatting sqref="G72">
    <cfRule type="expression" dxfId="146" priority="547" stopIfTrue="1">
      <formula>LEN(TRIM($G$72))=0</formula>
    </cfRule>
  </conditionalFormatting>
  <conditionalFormatting sqref="H72">
    <cfRule type="expression" dxfId="145" priority="548" stopIfTrue="1">
      <formula>LEN(TRIM($H$72))=0</formula>
    </cfRule>
  </conditionalFormatting>
  <conditionalFormatting sqref="I72">
    <cfRule type="expression" dxfId="144" priority="549" stopIfTrue="1">
      <formula>LEN(TRIM($I$72))=0</formula>
    </cfRule>
  </conditionalFormatting>
  <conditionalFormatting sqref="K67">
    <cfRule type="expression" dxfId="143" priority="550" stopIfTrue="1">
      <formula>LEN(TRIM($K$67))=0</formula>
    </cfRule>
  </conditionalFormatting>
  <conditionalFormatting sqref="L67">
    <cfRule type="expression" dxfId="142" priority="551" stopIfTrue="1">
      <formula>LEN(TRIM($L$67))=0</formula>
    </cfRule>
  </conditionalFormatting>
  <conditionalFormatting sqref="M67">
    <cfRule type="expression" dxfId="141" priority="552" stopIfTrue="1">
      <formula>LEN(TRIM($M$67))=0</formula>
    </cfRule>
  </conditionalFormatting>
  <conditionalFormatting sqref="N67">
    <cfRule type="expression" dxfId="140" priority="553" stopIfTrue="1">
      <formula>LEN(TRIM($N$67))=0</formula>
    </cfRule>
  </conditionalFormatting>
  <conditionalFormatting sqref="K68">
    <cfRule type="expression" dxfId="139" priority="554" stopIfTrue="1">
      <formula>LEN(TRIM($K$68))=0</formula>
    </cfRule>
  </conditionalFormatting>
  <conditionalFormatting sqref="L68">
    <cfRule type="expression" dxfId="138" priority="555" stopIfTrue="1">
      <formula>LEN(TRIM($L$68))=0</formula>
    </cfRule>
  </conditionalFormatting>
  <conditionalFormatting sqref="M68">
    <cfRule type="expression" dxfId="137" priority="556" stopIfTrue="1">
      <formula>LEN(TRIM($M$68))=0</formula>
    </cfRule>
  </conditionalFormatting>
  <conditionalFormatting sqref="N68">
    <cfRule type="expression" dxfId="136" priority="557" stopIfTrue="1">
      <formula>LEN(TRIM($N$68))=0</formula>
    </cfRule>
  </conditionalFormatting>
  <conditionalFormatting sqref="K69">
    <cfRule type="expression" dxfId="135" priority="558" stopIfTrue="1">
      <formula>LEN(TRIM($K$69))=0</formula>
    </cfRule>
  </conditionalFormatting>
  <conditionalFormatting sqref="L69">
    <cfRule type="expression" dxfId="134" priority="559" stopIfTrue="1">
      <formula>LEN(TRIM($L$69))=0</formula>
    </cfRule>
  </conditionalFormatting>
  <conditionalFormatting sqref="M69">
    <cfRule type="expression" dxfId="133" priority="560" stopIfTrue="1">
      <formula>LEN(TRIM($M$69))=0</formula>
    </cfRule>
  </conditionalFormatting>
  <conditionalFormatting sqref="N69">
    <cfRule type="expression" dxfId="132" priority="561" stopIfTrue="1">
      <formula>LEN(TRIM($N$69))=0</formula>
    </cfRule>
  </conditionalFormatting>
  <conditionalFormatting sqref="K70">
    <cfRule type="expression" dxfId="131" priority="562" stopIfTrue="1">
      <formula>LEN(TRIM($K$70))=0</formula>
    </cfRule>
  </conditionalFormatting>
  <conditionalFormatting sqref="L70">
    <cfRule type="expression" dxfId="130" priority="563" stopIfTrue="1">
      <formula>LEN(TRIM($L$70))=0</formula>
    </cfRule>
  </conditionalFormatting>
  <conditionalFormatting sqref="M70">
    <cfRule type="expression" dxfId="129" priority="564" stopIfTrue="1">
      <formula>LEN(TRIM($M$70))=0</formula>
    </cfRule>
  </conditionalFormatting>
  <conditionalFormatting sqref="N70">
    <cfRule type="expression" dxfId="128" priority="565" stopIfTrue="1">
      <formula>LEN(TRIM($N$70))=0</formula>
    </cfRule>
  </conditionalFormatting>
  <conditionalFormatting sqref="K71">
    <cfRule type="expression" dxfId="127" priority="566" stopIfTrue="1">
      <formula>LEN(TRIM($K$71))=0</formula>
    </cfRule>
  </conditionalFormatting>
  <conditionalFormatting sqref="L71">
    <cfRule type="expression" dxfId="126" priority="567" stopIfTrue="1">
      <formula>LEN(TRIM($L$71))=0</formula>
    </cfRule>
  </conditionalFormatting>
  <conditionalFormatting sqref="M71">
    <cfRule type="expression" dxfId="125" priority="568" stopIfTrue="1">
      <formula>LEN(TRIM($M$71))=0</formula>
    </cfRule>
  </conditionalFormatting>
  <conditionalFormatting sqref="N71">
    <cfRule type="expression" dxfId="124" priority="569" stopIfTrue="1">
      <formula>LEN(TRIM($N$71))=0</formula>
    </cfRule>
  </conditionalFormatting>
  <conditionalFormatting sqref="K72">
    <cfRule type="expression" dxfId="123" priority="570" stopIfTrue="1">
      <formula>LEN(TRIM($K$72))=0</formula>
    </cfRule>
  </conditionalFormatting>
  <conditionalFormatting sqref="L72">
    <cfRule type="expression" dxfId="122" priority="571" stopIfTrue="1">
      <formula>LEN(TRIM($L$72))=0</formula>
    </cfRule>
  </conditionalFormatting>
  <conditionalFormatting sqref="M72">
    <cfRule type="expression" dxfId="121" priority="572" stopIfTrue="1">
      <formula>LEN(TRIM($M$72))=0</formula>
    </cfRule>
  </conditionalFormatting>
  <conditionalFormatting sqref="N72">
    <cfRule type="expression" dxfId="120" priority="573" stopIfTrue="1">
      <formula>LEN(TRIM($N$72))=0</formula>
    </cfRule>
  </conditionalFormatting>
  <conditionalFormatting sqref="P67">
    <cfRule type="expression" dxfId="119" priority="574" stopIfTrue="1">
      <formula>LEN(TRIM($P$67))=0</formula>
    </cfRule>
  </conditionalFormatting>
  <conditionalFormatting sqref="Q67">
    <cfRule type="expression" dxfId="118" priority="575" stopIfTrue="1">
      <formula>LEN(TRIM($Q$67))=0</formula>
    </cfRule>
  </conditionalFormatting>
  <conditionalFormatting sqref="R67">
    <cfRule type="expression" dxfId="117" priority="576" stopIfTrue="1">
      <formula>LEN(TRIM($R$67))=0</formula>
    </cfRule>
  </conditionalFormatting>
  <conditionalFormatting sqref="S67">
    <cfRule type="expression" dxfId="116" priority="577" stopIfTrue="1">
      <formula>LEN(TRIM($S$67))=0</formula>
    </cfRule>
  </conditionalFormatting>
  <conditionalFormatting sqref="P68">
    <cfRule type="expression" dxfId="115" priority="578" stopIfTrue="1">
      <formula>LEN(TRIM($P$68))=0</formula>
    </cfRule>
  </conditionalFormatting>
  <conditionalFormatting sqref="Q68">
    <cfRule type="expression" dxfId="114" priority="579" stopIfTrue="1">
      <formula>LEN(TRIM($Q$68))=0</formula>
    </cfRule>
  </conditionalFormatting>
  <conditionalFormatting sqref="R68">
    <cfRule type="expression" dxfId="113" priority="580" stopIfTrue="1">
      <formula>LEN(TRIM($R$68))=0</formula>
    </cfRule>
  </conditionalFormatting>
  <conditionalFormatting sqref="S68">
    <cfRule type="expression" dxfId="112" priority="581" stopIfTrue="1">
      <formula>LEN(TRIM($S$68))=0</formula>
    </cfRule>
  </conditionalFormatting>
  <conditionalFormatting sqref="P69">
    <cfRule type="expression" dxfId="111" priority="582" stopIfTrue="1">
      <formula>LEN(TRIM($P$69))=0</formula>
    </cfRule>
  </conditionalFormatting>
  <conditionalFormatting sqref="Q69">
    <cfRule type="expression" dxfId="110" priority="583" stopIfTrue="1">
      <formula>LEN(TRIM($Q$69))=0</formula>
    </cfRule>
  </conditionalFormatting>
  <conditionalFormatting sqref="R69">
    <cfRule type="expression" dxfId="109" priority="584" stopIfTrue="1">
      <formula>LEN(TRIM($R$69))=0</formula>
    </cfRule>
  </conditionalFormatting>
  <conditionalFormatting sqref="S69">
    <cfRule type="expression" dxfId="108" priority="585" stopIfTrue="1">
      <formula>LEN(TRIM($S$69))=0</formula>
    </cfRule>
  </conditionalFormatting>
  <conditionalFormatting sqref="P70">
    <cfRule type="expression" dxfId="107" priority="586" stopIfTrue="1">
      <formula>LEN(TRIM($P$70))=0</formula>
    </cfRule>
  </conditionalFormatting>
  <conditionalFormatting sqref="Q70">
    <cfRule type="expression" dxfId="106" priority="587" stopIfTrue="1">
      <formula>LEN(TRIM($Q$70))=0</formula>
    </cfRule>
  </conditionalFormatting>
  <conditionalFormatting sqref="R70">
    <cfRule type="expression" dxfId="105" priority="588" stopIfTrue="1">
      <formula>LEN(TRIM($R$70))=0</formula>
    </cfRule>
  </conditionalFormatting>
  <conditionalFormatting sqref="S70">
    <cfRule type="expression" dxfId="104" priority="589" stopIfTrue="1">
      <formula>LEN(TRIM($S$70))=0</formula>
    </cfRule>
  </conditionalFormatting>
  <conditionalFormatting sqref="P71">
    <cfRule type="expression" dxfId="103" priority="590" stopIfTrue="1">
      <formula>LEN(TRIM($P$71))=0</formula>
    </cfRule>
  </conditionalFormatting>
  <conditionalFormatting sqref="Q71">
    <cfRule type="expression" dxfId="102" priority="591" stopIfTrue="1">
      <formula>LEN(TRIM($Q$71))=0</formula>
    </cfRule>
  </conditionalFormatting>
  <conditionalFormatting sqref="R71">
    <cfRule type="expression" dxfId="101" priority="592" stopIfTrue="1">
      <formula>LEN(TRIM($R$71))=0</formula>
    </cfRule>
  </conditionalFormatting>
  <conditionalFormatting sqref="S71">
    <cfRule type="expression" dxfId="100" priority="593" stopIfTrue="1">
      <formula>LEN(TRIM($S$71))=0</formula>
    </cfRule>
  </conditionalFormatting>
  <conditionalFormatting sqref="P72">
    <cfRule type="expression" dxfId="99" priority="594" stopIfTrue="1">
      <formula>LEN(TRIM($P$72))=0</formula>
    </cfRule>
  </conditionalFormatting>
  <conditionalFormatting sqref="Q72">
    <cfRule type="expression" dxfId="98" priority="595" stopIfTrue="1">
      <formula>LEN(TRIM($Q$72))=0</formula>
    </cfRule>
  </conditionalFormatting>
  <conditionalFormatting sqref="R72">
    <cfRule type="expression" dxfId="97" priority="596" stopIfTrue="1">
      <formula>LEN(TRIM($R$72))=0</formula>
    </cfRule>
  </conditionalFormatting>
  <conditionalFormatting sqref="S72">
    <cfRule type="expression" dxfId="96" priority="597" stopIfTrue="1">
      <formula>LEN(TRIM($S$72))=0</formula>
    </cfRule>
  </conditionalFormatting>
  <conditionalFormatting sqref="F75">
    <cfRule type="expression" dxfId="95" priority="598" stopIfTrue="1">
      <formula>LEN(TRIM($F$75))=0</formula>
    </cfRule>
  </conditionalFormatting>
  <conditionalFormatting sqref="G75">
    <cfRule type="expression" dxfId="94" priority="599" stopIfTrue="1">
      <formula>LEN(TRIM($G$75))=0</formula>
    </cfRule>
  </conditionalFormatting>
  <conditionalFormatting sqref="H75">
    <cfRule type="expression" dxfId="93" priority="600" stopIfTrue="1">
      <formula>LEN(TRIM($H$75))=0</formula>
    </cfRule>
  </conditionalFormatting>
  <conditionalFormatting sqref="I75">
    <cfRule type="expression" dxfId="92" priority="601" stopIfTrue="1">
      <formula>LEN(TRIM($I$75))=0</formula>
    </cfRule>
  </conditionalFormatting>
  <conditionalFormatting sqref="F76">
    <cfRule type="expression" dxfId="91" priority="602" stopIfTrue="1">
      <formula>LEN(TRIM($F$76))=0</formula>
    </cfRule>
  </conditionalFormatting>
  <conditionalFormatting sqref="G76">
    <cfRule type="expression" dxfId="90" priority="603" stopIfTrue="1">
      <formula>LEN(TRIM($G$76))=0</formula>
    </cfRule>
  </conditionalFormatting>
  <conditionalFormatting sqref="H76">
    <cfRule type="expression" dxfId="89" priority="604" stopIfTrue="1">
      <formula>LEN(TRIM($H$76))=0</formula>
    </cfRule>
  </conditionalFormatting>
  <conditionalFormatting sqref="I76">
    <cfRule type="expression" dxfId="88" priority="605" stopIfTrue="1">
      <formula>LEN(TRIM($I$76))=0</formula>
    </cfRule>
  </conditionalFormatting>
  <conditionalFormatting sqref="F77">
    <cfRule type="expression" dxfId="87" priority="606" stopIfTrue="1">
      <formula>LEN(TRIM($F$77))=0</formula>
    </cfRule>
  </conditionalFormatting>
  <conditionalFormatting sqref="G77">
    <cfRule type="expression" dxfId="86" priority="607" stopIfTrue="1">
      <formula>LEN(TRIM($G$77))=0</formula>
    </cfRule>
  </conditionalFormatting>
  <conditionalFormatting sqref="H77">
    <cfRule type="expression" dxfId="85" priority="608" stopIfTrue="1">
      <formula>LEN(TRIM($H$77))=0</formula>
    </cfRule>
  </conditionalFormatting>
  <conditionalFormatting sqref="I77">
    <cfRule type="expression" dxfId="84" priority="609" stopIfTrue="1">
      <formula>LEN(TRIM($I$77))=0</formula>
    </cfRule>
  </conditionalFormatting>
  <conditionalFormatting sqref="F78">
    <cfRule type="expression" dxfId="83" priority="610" stopIfTrue="1">
      <formula>LEN(TRIM($F$78))=0</formula>
    </cfRule>
  </conditionalFormatting>
  <conditionalFormatting sqref="G78">
    <cfRule type="expression" dxfId="82" priority="611" stopIfTrue="1">
      <formula>LEN(TRIM($G$78))=0</formula>
    </cfRule>
  </conditionalFormatting>
  <conditionalFormatting sqref="H78">
    <cfRule type="expression" dxfId="81" priority="612" stopIfTrue="1">
      <formula>LEN(TRIM($H$78))=0</formula>
    </cfRule>
  </conditionalFormatting>
  <conditionalFormatting sqref="I78">
    <cfRule type="expression" dxfId="80" priority="613" stopIfTrue="1">
      <formula>LEN(TRIM($I$78))=0</formula>
    </cfRule>
  </conditionalFormatting>
  <conditionalFormatting sqref="F79">
    <cfRule type="expression" dxfId="79" priority="614" stopIfTrue="1">
      <formula>LEN(TRIM($F$79))=0</formula>
    </cfRule>
  </conditionalFormatting>
  <conditionalFormatting sqref="G79">
    <cfRule type="expression" dxfId="78" priority="615" stopIfTrue="1">
      <formula>LEN(TRIM($G$79))=0</formula>
    </cfRule>
  </conditionalFormatting>
  <conditionalFormatting sqref="H79">
    <cfRule type="expression" dxfId="77" priority="616" stopIfTrue="1">
      <formula>LEN(TRIM($H$79))=0</formula>
    </cfRule>
  </conditionalFormatting>
  <conditionalFormatting sqref="I79">
    <cfRule type="expression" dxfId="76" priority="617" stopIfTrue="1">
      <formula>LEN(TRIM($I$79))=0</formula>
    </cfRule>
  </conditionalFormatting>
  <conditionalFormatting sqref="F80">
    <cfRule type="expression" dxfId="75" priority="618" stopIfTrue="1">
      <formula>LEN(TRIM($F$80))=0</formula>
    </cfRule>
  </conditionalFormatting>
  <conditionalFormatting sqref="G80">
    <cfRule type="expression" dxfId="74" priority="619" stopIfTrue="1">
      <formula>LEN(TRIM($G$80))=0</formula>
    </cfRule>
  </conditionalFormatting>
  <conditionalFormatting sqref="H80">
    <cfRule type="expression" dxfId="73" priority="620" stopIfTrue="1">
      <formula>LEN(TRIM($H$80))=0</formula>
    </cfRule>
  </conditionalFormatting>
  <conditionalFormatting sqref="I80">
    <cfRule type="expression" dxfId="72" priority="621" stopIfTrue="1">
      <formula>LEN(TRIM($I$80))=0</formula>
    </cfRule>
  </conditionalFormatting>
  <conditionalFormatting sqref="F81">
    <cfRule type="expression" dxfId="71" priority="622" stopIfTrue="1">
      <formula>LEN(TRIM($F$81))=0</formula>
    </cfRule>
  </conditionalFormatting>
  <conditionalFormatting sqref="G81">
    <cfRule type="expression" dxfId="70" priority="623" stopIfTrue="1">
      <formula>LEN(TRIM($G$81))=0</formula>
    </cfRule>
  </conditionalFormatting>
  <conditionalFormatting sqref="H81">
    <cfRule type="expression" dxfId="69" priority="624" stopIfTrue="1">
      <formula>LEN(TRIM($H$81))=0</formula>
    </cfRule>
  </conditionalFormatting>
  <conditionalFormatting sqref="I81">
    <cfRule type="expression" dxfId="68" priority="625" stopIfTrue="1">
      <formula>LEN(TRIM($I$81))=0</formula>
    </cfRule>
  </conditionalFormatting>
  <conditionalFormatting sqref="K75">
    <cfRule type="expression" dxfId="67" priority="626" stopIfTrue="1">
      <formula>LEN(TRIM($K$75))=0</formula>
    </cfRule>
  </conditionalFormatting>
  <conditionalFormatting sqref="L75">
    <cfRule type="expression" dxfId="66" priority="627" stopIfTrue="1">
      <formula>LEN(TRIM($L$75))=0</formula>
    </cfRule>
  </conditionalFormatting>
  <conditionalFormatting sqref="M75">
    <cfRule type="expression" dxfId="65" priority="628" stopIfTrue="1">
      <formula>LEN(TRIM($M$75))=0</formula>
    </cfRule>
  </conditionalFormatting>
  <conditionalFormatting sqref="N75">
    <cfRule type="expression" dxfId="64" priority="629" stopIfTrue="1">
      <formula>LEN(TRIM($N$75))=0</formula>
    </cfRule>
  </conditionalFormatting>
  <conditionalFormatting sqref="K76">
    <cfRule type="expression" dxfId="63" priority="630" stopIfTrue="1">
      <formula>LEN(TRIM($K$76))=0</formula>
    </cfRule>
  </conditionalFormatting>
  <conditionalFormatting sqref="L76">
    <cfRule type="expression" dxfId="62" priority="631" stopIfTrue="1">
      <formula>LEN(TRIM($L$76))=0</formula>
    </cfRule>
  </conditionalFormatting>
  <conditionalFormatting sqref="M76">
    <cfRule type="expression" dxfId="61" priority="632" stopIfTrue="1">
      <formula>LEN(TRIM($M$76))=0</formula>
    </cfRule>
  </conditionalFormatting>
  <conditionalFormatting sqref="N76">
    <cfRule type="expression" dxfId="60" priority="633" stopIfTrue="1">
      <formula>LEN(TRIM($N$76))=0</formula>
    </cfRule>
  </conditionalFormatting>
  <conditionalFormatting sqref="K77">
    <cfRule type="expression" dxfId="59" priority="634" stopIfTrue="1">
      <formula>LEN(TRIM($K$77))=0</formula>
    </cfRule>
  </conditionalFormatting>
  <conditionalFormatting sqref="L77">
    <cfRule type="expression" dxfId="58" priority="635" stopIfTrue="1">
      <formula>LEN(TRIM($L$77))=0</formula>
    </cfRule>
  </conditionalFormatting>
  <conditionalFormatting sqref="M77">
    <cfRule type="expression" dxfId="57" priority="636" stopIfTrue="1">
      <formula>LEN(TRIM($M$77))=0</formula>
    </cfRule>
  </conditionalFormatting>
  <conditionalFormatting sqref="N77">
    <cfRule type="expression" dxfId="56" priority="637" stopIfTrue="1">
      <formula>LEN(TRIM($N$77))=0</formula>
    </cfRule>
  </conditionalFormatting>
  <conditionalFormatting sqref="K78">
    <cfRule type="expression" dxfId="55" priority="638" stopIfTrue="1">
      <formula>LEN(TRIM($K$78))=0</formula>
    </cfRule>
  </conditionalFormatting>
  <conditionalFormatting sqref="L78">
    <cfRule type="expression" dxfId="54" priority="639" stopIfTrue="1">
      <formula>LEN(TRIM($L$78))=0</formula>
    </cfRule>
  </conditionalFormatting>
  <conditionalFormatting sqref="M78">
    <cfRule type="expression" dxfId="53" priority="640" stopIfTrue="1">
      <formula>LEN(TRIM($M$78))=0</formula>
    </cfRule>
  </conditionalFormatting>
  <conditionalFormatting sqref="N78">
    <cfRule type="expression" dxfId="52" priority="641" stopIfTrue="1">
      <formula>LEN(TRIM($N$78))=0</formula>
    </cfRule>
  </conditionalFormatting>
  <conditionalFormatting sqref="K79">
    <cfRule type="expression" dxfId="51" priority="642" stopIfTrue="1">
      <formula>LEN(TRIM($K$79))=0</formula>
    </cfRule>
  </conditionalFormatting>
  <conditionalFormatting sqref="L79">
    <cfRule type="expression" dxfId="50" priority="643" stopIfTrue="1">
      <formula>LEN(TRIM($L$79))=0</formula>
    </cfRule>
  </conditionalFormatting>
  <conditionalFormatting sqref="M79">
    <cfRule type="expression" dxfId="49" priority="644" stopIfTrue="1">
      <formula>LEN(TRIM($M$79))=0</formula>
    </cfRule>
  </conditionalFormatting>
  <conditionalFormatting sqref="N79">
    <cfRule type="expression" dxfId="48" priority="645" stopIfTrue="1">
      <formula>LEN(TRIM($N$79))=0</formula>
    </cfRule>
  </conditionalFormatting>
  <conditionalFormatting sqref="K80">
    <cfRule type="expression" dxfId="47" priority="646" stopIfTrue="1">
      <formula>LEN(TRIM($K$80))=0</formula>
    </cfRule>
  </conditionalFormatting>
  <conditionalFormatting sqref="L80">
    <cfRule type="expression" dxfId="46" priority="647" stopIfTrue="1">
      <formula>LEN(TRIM($L$80))=0</formula>
    </cfRule>
  </conditionalFormatting>
  <conditionalFormatting sqref="M80">
    <cfRule type="expression" dxfId="45" priority="648" stopIfTrue="1">
      <formula>LEN(TRIM($M$80))=0</formula>
    </cfRule>
  </conditionalFormatting>
  <conditionalFormatting sqref="N80">
    <cfRule type="expression" dxfId="44" priority="649" stopIfTrue="1">
      <formula>LEN(TRIM($N$80))=0</formula>
    </cfRule>
  </conditionalFormatting>
  <conditionalFormatting sqref="K81">
    <cfRule type="expression" dxfId="43" priority="650" stopIfTrue="1">
      <formula>LEN(TRIM($K$81))=0</formula>
    </cfRule>
  </conditionalFormatting>
  <conditionalFormatting sqref="L81">
    <cfRule type="expression" dxfId="42" priority="651" stopIfTrue="1">
      <formula>LEN(TRIM($L$81))=0</formula>
    </cfRule>
  </conditionalFormatting>
  <conditionalFormatting sqref="M81">
    <cfRule type="expression" dxfId="41" priority="652" stopIfTrue="1">
      <formula>LEN(TRIM($M$81))=0</formula>
    </cfRule>
  </conditionalFormatting>
  <conditionalFormatting sqref="N81">
    <cfRule type="expression" dxfId="40" priority="653" stopIfTrue="1">
      <formula>LEN(TRIM($N$81))=0</formula>
    </cfRule>
  </conditionalFormatting>
  <conditionalFormatting sqref="P75">
    <cfRule type="expression" dxfId="39" priority="654" stopIfTrue="1">
      <formula>LEN(TRIM($P$75))=0</formula>
    </cfRule>
  </conditionalFormatting>
  <conditionalFormatting sqref="Q75">
    <cfRule type="expression" dxfId="38" priority="655" stopIfTrue="1">
      <formula>LEN(TRIM($Q$75))=0</formula>
    </cfRule>
  </conditionalFormatting>
  <conditionalFormatting sqref="R75">
    <cfRule type="expression" dxfId="37" priority="656" stopIfTrue="1">
      <formula>LEN(TRIM($R$75))=0</formula>
    </cfRule>
  </conditionalFormatting>
  <conditionalFormatting sqref="S75">
    <cfRule type="expression" dxfId="36" priority="657" stopIfTrue="1">
      <formula>LEN(TRIM($S$75))=0</formula>
    </cfRule>
  </conditionalFormatting>
  <conditionalFormatting sqref="P76">
    <cfRule type="expression" dxfId="35" priority="658" stopIfTrue="1">
      <formula>LEN(TRIM($P$76))=0</formula>
    </cfRule>
  </conditionalFormatting>
  <conditionalFormatting sqref="Q76">
    <cfRule type="expression" dxfId="34" priority="659" stopIfTrue="1">
      <formula>LEN(TRIM($Q$76))=0</formula>
    </cfRule>
  </conditionalFormatting>
  <conditionalFormatting sqref="R76">
    <cfRule type="expression" dxfId="33" priority="660" stopIfTrue="1">
      <formula>LEN(TRIM($R$76))=0</formula>
    </cfRule>
  </conditionalFormatting>
  <conditionalFormatting sqref="S76">
    <cfRule type="expression" dxfId="32" priority="661" stopIfTrue="1">
      <formula>LEN(TRIM($S$76))=0</formula>
    </cfRule>
  </conditionalFormatting>
  <conditionalFormatting sqref="P77">
    <cfRule type="expression" dxfId="31" priority="662" stopIfTrue="1">
      <formula>LEN(TRIM($P$77))=0</formula>
    </cfRule>
  </conditionalFormatting>
  <conditionalFormatting sqref="Q77">
    <cfRule type="expression" dxfId="30" priority="663" stopIfTrue="1">
      <formula>LEN(TRIM($Q$77))=0</formula>
    </cfRule>
  </conditionalFormatting>
  <conditionalFormatting sqref="R77">
    <cfRule type="expression" dxfId="29" priority="664" stopIfTrue="1">
      <formula>LEN(TRIM($R$77))=0</formula>
    </cfRule>
  </conditionalFormatting>
  <conditionalFormatting sqref="S77">
    <cfRule type="expression" dxfId="28" priority="665" stopIfTrue="1">
      <formula>LEN(TRIM($S$77))=0</formula>
    </cfRule>
  </conditionalFormatting>
  <conditionalFormatting sqref="P78">
    <cfRule type="expression" dxfId="27" priority="666" stopIfTrue="1">
      <formula>LEN(TRIM($P$78))=0</formula>
    </cfRule>
  </conditionalFormatting>
  <conditionalFormatting sqref="Q78">
    <cfRule type="expression" dxfId="26" priority="667" stopIfTrue="1">
      <formula>LEN(TRIM($Q$78))=0</formula>
    </cfRule>
  </conditionalFormatting>
  <conditionalFormatting sqref="R78">
    <cfRule type="expression" dxfId="25" priority="668" stopIfTrue="1">
      <formula>LEN(TRIM($R$78))=0</formula>
    </cfRule>
  </conditionalFormatting>
  <conditionalFormatting sqref="S78">
    <cfRule type="expression" dxfId="24" priority="669" stopIfTrue="1">
      <formula>LEN(TRIM($S$78))=0</formula>
    </cfRule>
  </conditionalFormatting>
  <conditionalFormatting sqref="P79">
    <cfRule type="expression" dxfId="23" priority="670" stopIfTrue="1">
      <formula>LEN(TRIM($P$79))=0</formula>
    </cfRule>
  </conditionalFormatting>
  <conditionalFormatting sqref="Q79">
    <cfRule type="expression" dxfId="22" priority="671" stopIfTrue="1">
      <formula>LEN(TRIM($Q$79))=0</formula>
    </cfRule>
  </conditionalFormatting>
  <conditionalFormatting sqref="R79">
    <cfRule type="expression" dxfId="21" priority="672" stopIfTrue="1">
      <formula>LEN(TRIM($R$79))=0</formula>
    </cfRule>
  </conditionalFormatting>
  <conditionalFormatting sqref="S79">
    <cfRule type="expression" dxfId="20" priority="673" stopIfTrue="1">
      <formula>LEN(TRIM($S$79))=0</formula>
    </cfRule>
  </conditionalFormatting>
  <conditionalFormatting sqref="P80">
    <cfRule type="expression" dxfId="19" priority="674" stopIfTrue="1">
      <formula>LEN(TRIM($P$80))=0</formula>
    </cfRule>
  </conditionalFormatting>
  <conditionalFormatting sqref="Q80">
    <cfRule type="expression" dxfId="18" priority="675" stopIfTrue="1">
      <formula>LEN(TRIM($Q$80))=0</formula>
    </cfRule>
  </conditionalFormatting>
  <conditionalFormatting sqref="R80">
    <cfRule type="expression" dxfId="17" priority="676" stopIfTrue="1">
      <formula>LEN(TRIM($R$80))=0</formula>
    </cfRule>
  </conditionalFormatting>
  <conditionalFormatting sqref="S80">
    <cfRule type="expression" dxfId="16" priority="677" stopIfTrue="1">
      <formula>LEN(TRIM($S$80))=0</formula>
    </cfRule>
  </conditionalFormatting>
  <conditionalFormatting sqref="P81">
    <cfRule type="expression" dxfId="15" priority="678" stopIfTrue="1">
      <formula>LEN(TRIM($P$81))=0</formula>
    </cfRule>
  </conditionalFormatting>
  <conditionalFormatting sqref="Q81">
    <cfRule type="expression" dxfId="14" priority="679" stopIfTrue="1">
      <formula>LEN(TRIM($Q$81))=0</formula>
    </cfRule>
  </conditionalFormatting>
  <conditionalFormatting sqref="R81">
    <cfRule type="expression" dxfId="13" priority="680" stopIfTrue="1">
      <formula>LEN(TRIM($R$81))=0</formula>
    </cfRule>
  </conditionalFormatting>
  <conditionalFormatting sqref="S81">
    <cfRule type="expression" dxfId="12" priority="681" stopIfTrue="1">
      <formula>LEN(TRIM($S$81))=0</formula>
    </cfRule>
  </conditionalFormatting>
  <dataValidations count="1">
    <dataValidation type="whole" allowBlank="1" showErrorMessage="1" errorTitle="Input error" error="Enter a whole number." sqref="F13:I16 K13:N16 P13:S16 F19:I21 K19:N21 P19:S21 F23:I27 K23:N27 P23:S27 F30:I32 K30:N32 P30:S32 F34:I38 K34:N38 P34:S38 F41:I47 K41:N47 P41:S47 F51:I53 K51:N53 P51:S53 F55:I60 K55:N60 P55:S60 F63:I65 K63:N65 P63:S65 F67:I72 K67:N72 P67:S72 F75:I81 K75:N81 P75:S81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57257D"/>
  </sheetPr>
  <dimension ref="A1:J20"/>
  <sheetViews>
    <sheetView showGridLines="0" topLeftCell="D2" zoomScale="80" zoomScaleNormal="80" workbookViewId="0">
      <pane xSplit="1" ySplit="7" topLeftCell="E9" activePane="bottomRight" state="frozen"/>
      <selection activeCell="D2" sqref="D2"/>
      <selection pane="topRight" activeCell="E2" sqref="E2"/>
      <selection pane="bottomLeft" activeCell="D9" sqref="D9"/>
      <selection pane="bottomRight"/>
    </sheetView>
  </sheetViews>
  <sheetFormatPr defaultColWidth="9.15625" defaultRowHeight="14.4" x14ac:dyDescent="0.55000000000000004"/>
  <cols>
    <col min="1" max="1" width="24.578125" style="54" hidden="1" customWidth="1"/>
    <col min="2" max="2" width="27.26171875" style="54" hidden="1" customWidth="1"/>
    <col min="3" max="3" width="11" style="54" hidden="1" customWidth="1"/>
    <col min="4" max="4" width="47.41796875" style="54" customWidth="1"/>
    <col min="5" max="7" width="24.15625" style="54" customWidth="1"/>
    <col min="8" max="16384" width="9.15625" style="54"/>
  </cols>
  <sheetData>
    <row r="1" spans="1:10" hidden="1" x14ac:dyDescent="0.55000000000000004">
      <c r="A1" s="5" t="s">
        <v>15</v>
      </c>
      <c r="B1" s="5" t="s">
        <v>14</v>
      </c>
      <c r="C1" s="5" t="s">
        <v>63</v>
      </c>
      <c r="E1" s="5" t="s">
        <v>651</v>
      </c>
      <c r="F1" s="5" t="s">
        <v>652</v>
      </c>
      <c r="G1" s="5" t="s">
        <v>653</v>
      </c>
    </row>
    <row r="2" spans="1:10" x14ac:dyDescent="0.55000000000000004">
      <c r="A2" s="208">
        <v>12</v>
      </c>
      <c r="B2" s="208"/>
      <c r="C2" s="13"/>
      <c r="D2" s="231" t="s">
        <v>143</v>
      </c>
      <c r="E2" s="232" t="s">
        <v>69</v>
      </c>
      <c r="F2" s="231"/>
      <c r="G2" s="231"/>
      <c r="H2" s="233"/>
      <c r="I2" s="233"/>
      <c r="J2" s="233"/>
    </row>
    <row r="3" spans="1:10" x14ac:dyDescent="0.55000000000000004">
      <c r="A3" s="1" t="str">
        <f ca="1">MID(CELL("filename",A1),FIND("]", CELL("filename",A1))+1,255)</f>
        <v>SUPPLEMENT_Disputes</v>
      </c>
      <c r="B3" s="25"/>
      <c r="C3" s="13"/>
      <c r="D3" s="231" t="s">
        <v>129</v>
      </c>
      <c r="E3" s="232" t="s">
        <v>69</v>
      </c>
      <c r="F3" s="231"/>
      <c r="G3" s="231"/>
      <c r="H3" s="234"/>
      <c r="I3" s="234"/>
      <c r="J3" s="234"/>
    </row>
    <row r="4" spans="1:10" x14ac:dyDescent="0.55000000000000004">
      <c r="D4" s="231" t="s">
        <v>128</v>
      </c>
      <c r="E4" s="232" t="s">
        <v>69</v>
      </c>
      <c r="F4" s="231"/>
      <c r="G4" s="231"/>
      <c r="H4" s="234"/>
      <c r="I4" s="234"/>
      <c r="J4" s="234"/>
    </row>
    <row r="5" spans="1:10" ht="22.5" customHeight="1" x14ac:dyDescent="0.55000000000000004">
      <c r="D5" s="255" t="str">
        <f>Period &amp; " months ending " &amp; TEXT(EndDate,"dd/mm/yyyy")</f>
        <v>6 months ending 31/12/2017</v>
      </c>
      <c r="E5" s="232"/>
      <c r="F5" s="231"/>
      <c r="G5" s="231"/>
      <c r="H5" s="234"/>
      <c r="I5" s="234"/>
      <c r="J5" s="234"/>
    </row>
    <row r="6" spans="1:10" ht="22.5" customHeight="1" x14ac:dyDescent="0.55000000000000004">
      <c r="D6" s="89"/>
      <c r="E6" s="256" t="str">
        <f>IF(LEN(EntityName)=0,"&lt; SELECT INSURER NAME ON COVER SHEET &gt;",EntityName)</f>
        <v>&lt; SELECT INSURER NAME ON COVER SHEET &gt;</v>
      </c>
      <c r="F6" s="231"/>
      <c r="G6" s="257"/>
      <c r="H6" s="234"/>
      <c r="I6" s="234"/>
      <c r="J6" s="234"/>
    </row>
    <row r="7" spans="1:10" x14ac:dyDescent="0.55000000000000004">
      <c r="D7" s="231"/>
      <c r="E7" s="231"/>
      <c r="F7" s="231"/>
      <c r="G7" s="231"/>
      <c r="H7" s="234"/>
      <c r="I7" s="234"/>
      <c r="J7" s="234"/>
    </row>
    <row r="8" spans="1:10" x14ac:dyDescent="0.55000000000000004">
      <c r="D8" s="235" t="s">
        <v>645</v>
      </c>
      <c r="E8" s="236" t="s">
        <v>428</v>
      </c>
      <c r="F8" s="236" t="s">
        <v>429</v>
      </c>
      <c r="G8" s="236" t="s">
        <v>430</v>
      </c>
      <c r="H8" s="234"/>
      <c r="I8" s="234"/>
      <c r="J8" s="234"/>
    </row>
    <row r="9" spans="1:10" x14ac:dyDescent="0.55000000000000004">
      <c r="C9" s="196"/>
      <c r="D9" s="20" t="s">
        <v>743</v>
      </c>
      <c r="E9" s="227">
        <f>SUM(DISPUTES_Total!F26:S26)</f>
        <v>0</v>
      </c>
      <c r="F9" s="227">
        <f>SUM(DISPUTES_Total!T26:AG26)</f>
        <v>0</v>
      </c>
      <c r="G9" s="227">
        <f>SUM(DISPUTES_Total!AH26:AU26)</f>
        <v>0</v>
      </c>
      <c r="H9" s="237"/>
      <c r="I9" s="237"/>
    </row>
    <row r="10" spans="1:10" x14ac:dyDescent="0.55000000000000004">
      <c r="C10" s="196"/>
      <c r="D10" s="240"/>
      <c r="E10" s="232"/>
      <c r="F10" s="232"/>
      <c r="G10" s="232"/>
      <c r="H10" s="237"/>
      <c r="I10" s="237"/>
      <c r="J10" s="237"/>
    </row>
    <row r="11" spans="1:10" ht="15" customHeight="1" x14ac:dyDescent="0.55000000000000004">
      <c r="D11" s="94" t="s">
        <v>744</v>
      </c>
      <c r="E11" s="94"/>
      <c r="F11" s="94"/>
      <c r="G11" s="94"/>
      <c r="H11" s="237"/>
      <c r="I11" s="237"/>
      <c r="J11" s="237"/>
    </row>
    <row r="12" spans="1:10" x14ac:dyDescent="0.55000000000000004">
      <c r="A12" s="54" t="s">
        <v>657</v>
      </c>
      <c r="B12" s="54" t="s">
        <v>656</v>
      </c>
      <c r="C12" s="196" t="s">
        <v>25</v>
      </c>
      <c r="D12" s="20" t="s">
        <v>646</v>
      </c>
      <c r="E12" s="279">
        <v>0</v>
      </c>
      <c r="F12" s="279">
        <v>0</v>
      </c>
      <c r="G12" s="279">
        <v>0</v>
      </c>
      <c r="H12" s="237"/>
      <c r="I12" s="237"/>
      <c r="J12" s="237"/>
    </row>
    <row r="13" spans="1:10" x14ac:dyDescent="0.55000000000000004">
      <c r="A13" s="54" t="s">
        <v>657</v>
      </c>
      <c r="B13" s="54" t="s">
        <v>262</v>
      </c>
      <c r="C13" s="196" t="s">
        <v>25</v>
      </c>
      <c r="D13" s="20" t="s">
        <v>428</v>
      </c>
      <c r="E13" s="238"/>
      <c r="F13" s="238"/>
      <c r="G13" s="238"/>
      <c r="H13" s="237"/>
      <c r="I13" s="237"/>
      <c r="J13" s="237"/>
    </row>
    <row r="14" spans="1:10" x14ac:dyDescent="0.55000000000000004">
      <c r="A14" s="54" t="s">
        <v>657</v>
      </c>
      <c r="B14" s="54" t="s">
        <v>263</v>
      </c>
      <c r="C14" s="196" t="s">
        <v>25</v>
      </c>
      <c r="D14" s="20" t="s">
        <v>429</v>
      </c>
      <c r="E14" s="279">
        <v>0</v>
      </c>
      <c r="F14" s="238"/>
      <c r="G14" s="238"/>
      <c r="H14" s="237"/>
      <c r="I14" s="237"/>
      <c r="J14" s="237"/>
    </row>
    <row r="15" spans="1:10" x14ac:dyDescent="0.55000000000000004">
      <c r="A15" s="54" t="s">
        <v>657</v>
      </c>
      <c r="B15" s="54" t="s">
        <v>264</v>
      </c>
      <c r="C15" s="196" t="s">
        <v>25</v>
      </c>
      <c r="D15" s="20" t="s">
        <v>430</v>
      </c>
      <c r="E15" s="279">
        <v>0</v>
      </c>
      <c r="F15" s="279">
        <v>0</v>
      </c>
      <c r="G15" s="238"/>
      <c r="H15" s="237"/>
      <c r="I15" s="237"/>
      <c r="J15" s="237"/>
    </row>
    <row r="16" spans="1:10" x14ac:dyDescent="0.55000000000000004">
      <c r="D16" s="231"/>
      <c r="E16" s="231"/>
      <c r="F16" s="231"/>
      <c r="G16" s="231"/>
      <c r="H16" s="237"/>
      <c r="I16" s="237"/>
      <c r="J16" s="237" t="s">
        <v>650</v>
      </c>
    </row>
    <row r="17" spans="1:10" x14ac:dyDescent="0.55000000000000004">
      <c r="D17" s="94" t="s">
        <v>647</v>
      </c>
      <c r="E17" s="94"/>
      <c r="F17" s="94"/>
      <c r="G17" s="94"/>
      <c r="H17" s="239"/>
      <c r="I17" s="239"/>
      <c r="J17" s="239"/>
    </row>
    <row r="18" spans="1:10" x14ac:dyDescent="0.55000000000000004">
      <c r="D18" s="235" t="s">
        <v>645</v>
      </c>
      <c r="E18" s="236" t="s">
        <v>428</v>
      </c>
      <c r="F18" s="236" t="s">
        <v>429</v>
      </c>
      <c r="G18" s="236" t="s">
        <v>430</v>
      </c>
      <c r="H18" s="237"/>
      <c r="I18" s="237"/>
      <c r="J18" s="237"/>
    </row>
    <row r="19" spans="1:10" x14ac:dyDescent="0.55000000000000004">
      <c r="A19" s="54" t="s">
        <v>658</v>
      </c>
      <c r="B19" s="54" t="s">
        <v>155</v>
      </c>
      <c r="C19" s="196" t="s">
        <v>25</v>
      </c>
      <c r="D19" s="20" t="s">
        <v>648</v>
      </c>
      <c r="E19" s="279">
        <v>0</v>
      </c>
      <c r="F19" s="279">
        <v>0</v>
      </c>
      <c r="G19" s="279">
        <v>0</v>
      </c>
      <c r="H19" s="237"/>
      <c r="I19" s="237"/>
      <c r="J19" s="237"/>
    </row>
    <row r="20" spans="1:10" x14ac:dyDescent="0.55000000000000004">
      <c r="A20" s="54" t="s">
        <v>658</v>
      </c>
      <c r="B20" s="54" t="s">
        <v>156</v>
      </c>
      <c r="C20" s="196" t="s">
        <v>25</v>
      </c>
      <c r="D20" s="20" t="s">
        <v>649</v>
      </c>
      <c r="E20" s="279">
        <v>0</v>
      </c>
      <c r="F20" s="279">
        <v>0</v>
      </c>
      <c r="G20" s="279">
        <v>0</v>
      </c>
      <c r="H20" s="237"/>
      <c r="I20" s="237"/>
      <c r="J20" s="237"/>
    </row>
  </sheetData>
  <sheetProtection algorithmName="SHA-256" hashValue="fBPks4aZJUryLoyuRUx/Jg1onegGrmx02YmgAcJnnnU=" saltValue="l04bGrIbPuVnYAQxesAc+g==" spinCount="100000" sheet="1" objects="1" scenarios="1"/>
  <conditionalFormatting sqref="E12">
    <cfRule type="expression" dxfId="11" priority="5" stopIfTrue="1">
      <formula>LEN(TRIM($E$12))=0</formula>
    </cfRule>
  </conditionalFormatting>
  <conditionalFormatting sqref="F12">
    <cfRule type="expression" dxfId="10" priority="6" stopIfTrue="1">
      <formula>LEN(TRIM($F$12))=0</formula>
    </cfRule>
  </conditionalFormatting>
  <conditionalFormatting sqref="G12">
    <cfRule type="expression" dxfId="9" priority="7" stopIfTrue="1">
      <formula>LEN(TRIM($G$12))=0</formula>
    </cfRule>
  </conditionalFormatting>
  <conditionalFormatting sqref="E14">
    <cfRule type="expression" dxfId="8" priority="8" stopIfTrue="1">
      <formula>LEN(TRIM($E$14))=0</formula>
    </cfRule>
  </conditionalFormatting>
  <conditionalFormatting sqref="E15">
    <cfRule type="expression" dxfId="7" priority="9" stopIfTrue="1">
      <formula>LEN(TRIM($E$15))=0</formula>
    </cfRule>
  </conditionalFormatting>
  <conditionalFormatting sqref="F15">
    <cfRule type="expression" dxfId="6" priority="10" stopIfTrue="1">
      <formula>LEN(TRIM($F$15))=0</formula>
    </cfRule>
  </conditionalFormatting>
  <conditionalFormatting sqref="E19">
    <cfRule type="expression" dxfId="5" priority="11" stopIfTrue="1">
      <formula>LEN(TRIM($E$19))=0</formula>
    </cfRule>
  </conditionalFormatting>
  <conditionalFormatting sqref="F19">
    <cfRule type="expression" dxfId="4" priority="12" stopIfTrue="1">
      <formula>LEN(TRIM($F$19))=0</formula>
    </cfRule>
  </conditionalFormatting>
  <conditionalFormatting sqref="G19">
    <cfRule type="expression" dxfId="3" priority="13" stopIfTrue="1">
      <formula>LEN(TRIM($G$19))=0</formula>
    </cfRule>
  </conditionalFormatting>
  <conditionalFormatting sqref="E20">
    <cfRule type="expression" dxfId="2" priority="14" stopIfTrue="1">
      <formula>LEN(TRIM($E$20))=0</formula>
    </cfRule>
  </conditionalFormatting>
  <conditionalFormatting sqref="F20">
    <cfRule type="expression" dxfId="1" priority="15" stopIfTrue="1">
      <formula>LEN(TRIM($F$20))=0</formula>
    </cfRule>
  </conditionalFormatting>
  <conditionalFormatting sqref="G20">
    <cfRule type="expression" dxfId="0" priority="16" stopIfTrue="1">
      <formula>LEN(TRIM($G$20))=0</formula>
    </cfRule>
  </conditionalFormatting>
  <dataValidations count="1">
    <dataValidation type="whole" allowBlank="1" showErrorMessage="1" errorTitle="Input error" error="Enter a whole number." sqref="E12:G12 E14:E15 F15 E19:G2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120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STATS_IndOS_Open_Adv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18"/>
      <c r="L11" s="18"/>
      <c r="M11" s="18"/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18"/>
      <c r="L12" s="18"/>
      <c r="M12" s="18"/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18"/>
      <c r="M13" s="18"/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18"/>
      <c r="M15" s="18"/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18"/>
      <c r="M18" s="18"/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18"/>
      <c r="M19" s="18"/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18"/>
      <c r="M20" s="18"/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18"/>
      <c r="M22" s="18"/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18"/>
      <c r="M25" s="18"/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18"/>
      <c r="M26" s="18"/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18"/>
      <c r="M27" s="18"/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18"/>
      <c r="M29" s="18"/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18"/>
      <c r="M32" s="18"/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18"/>
      <c r="M33" s="18"/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18"/>
      <c r="M34" s="18"/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18"/>
      <c r="M36" s="18"/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/>
      <c r="L40" s="163"/>
      <c r="M40" s="163"/>
      <c r="N40" s="163"/>
      <c r="O40" s="163">
        <f t="shared" ref="O40:P40" si="2">(O11+O15)/2</f>
        <v>0</v>
      </c>
      <c r="P40" s="163">
        <f t="shared" si="2"/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3">(G18+G22)/2</f>
        <v>0</v>
      </c>
      <c r="H41" s="163">
        <f t="shared" si="3"/>
        <v>0</v>
      </c>
      <c r="I41" s="163">
        <f t="shared" ref="I41" si="4">(I18+I22)/2</f>
        <v>0</v>
      </c>
      <c r="J41" s="163">
        <f t="shared" si="3"/>
        <v>0</v>
      </c>
      <c r="K41" s="163"/>
      <c r="L41" s="163"/>
      <c r="M41" s="163"/>
      <c r="N41" s="163"/>
      <c r="O41" s="163">
        <f t="shared" ref="O41:P41" si="5">(O18+O22)/2</f>
        <v>0</v>
      </c>
      <c r="P41" s="163">
        <f t="shared" si="5"/>
        <v>0</v>
      </c>
      <c r="Q41" s="163">
        <f t="shared" si="3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J42" si="6">(G25+G29)/2</f>
        <v>0</v>
      </c>
      <c r="H42" s="163">
        <f t="shared" si="6"/>
        <v>0</v>
      </c>
      <c r="I42" s="163">
        <f t="shared" ref="I42" si="7">(I25+I29)/2</f>
        <v>0</v>
      </c>
      <c r="J42" s="163">
        <f t="shared" si="6"/>
        <v>0</v>
      </c>
      <c r="K42" s="163"/>
      <c r="L42" s="163"/>
      <c r="M42" s="163"/>
      <c r="N42" s="163"/>
      <c r="O42" s="163">
        <f t="shared" ref="O42:P42" si="8">(O25+O29)/2</f>
        <v>0</v>
      </c>
      <c r="P42" s="163">
        <f t="shared" si="8"/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J43" si="9">(G32+G36)/2</f>
        <v>0</v>
      </c>
      <c r="H43" s="163">
        <f t="shared" si="9"/>
        <v>0</v>
      </c>
      <c r="I43" s="163">
        <f t="shared" ref="I43" si="10">(I32+I36)/2</f>
        <v>0</v>
      </c>
      <c r="J43" s="163">
        <f t="shared" si="9"/>
        <v>0</v>
      </c>
      <c r="K43" s="163"/>
      <c r="L43" s="163"/>
      <c r="M43" s="163"/>
      <c r="N43" s="163"/>
      <c r="O43" s="163">
        <f t="shared" ref="O43:P43" si="11">(O32+O36)/2</f>
        <v>0</v>
      </c>
      <c r="P43" s="163">
        <f t="shared" si="11"/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2">G13/G40</f>
        <v>#DIV/0!</v>
      </c>
      <c r="H46" s="164" t="e">
        <f t="shared" si="12"/>
        <v>#DIV/0!</v>
      </c>
      <c r="I46" s="164" t="e">
        <f t="shared" ref="I46" si="13">I13/I40</f>
        <v>#DIV/0!</v>
      </c>
      <c r="J46" s="164" t="e">
        <f t="shared" si="12"/>
        <v>#DIV/0!</v>
      </c>
      <c r="K46" s="164"/>
      <c r="L46" s="164"/>
      <c r="M46" s="164"/>
      <c r="N46" s="164"/>
      <c r="O46" s="164" t="e">
        <f t="shared" ref="O46:P46" si="14">O13/O40</f>
        <v>#DIV/0!</v>
      </c>
      <c r="P46" s="164" t="e">
        <f t="shared" si="14"/>
        <v>#DIV/0!</v>
      </c>
      <c r="Q46" s="164" t="e">
        <f t="shared" si="12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5">G20/G41</f>
        <v>#DIV/0!</v>
      </c>
      <c r="H47" s="164" t="e">
        <f t="shared" si="15"/>
        <v>#DIV/0!</v>
      </c>
      <c r="I47" s="164" t="e">
        <f t="shared" ref="I47" si="16">I20/I41</f>
        <v>#DIV/0!</v>
      </c>
      <c r="J47" s="164" t="e">
        <f t="shared" si="15"/>
        <v>#DIV/0!</v>
      </c>
      <c r="K47" s="164"/>
      <c r="L47" s="164"/>
      <c r="M47" s="164"/>
      <c r="N47" s="164"/>
      <c r="O47" s="164" t="e">
        <f t="shared" ref="O47:P47" si="17">O20/O41</f>
        <v>#DIV/0!</v>
      </c>
      <c r="P47" s="164" t="e">
        <f t="shared" si="17"/>
        <v>#DIV/0!</v>
      </c>
      <c r="Q47" s="164" t="e">
        <f t="shared" si="15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18">G27/G42</f>
        <v>#DIV/0!</v>
      </c>
      <c r="H48" s="164" t="e">
        <f t="shared" si="18"/>
        <v>#DIV/0!</v>
      </c>
      <c r="I48" s="164" t="e">
        <f t="shared" ref="I48" si="19">I27/I42</f>
        <v>#DIV/0!</v>
      </c>
      <c r="J48" s="164" t="e">
        <f t="shared" si="18"/>
        <v>#DIV/0!</v>
      </c>
      <c r="K48" s="164"/>
      <c r="L48" s="164"/>
      <c r="M48" s="164"/>
      <c r="N48" s="164"/>
      <c r="O48" s="164" t="e">
        <f t="shared" ref="O48:P48" si="20">O27/O42</f>
        <v>#DIV/0!</v>
      </c>
      <c r="P48" s="164" t="e">
        <f t="shared" si="20"/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1">G34/G43</f>
        <v>#DIV/0!</v>
      </c>
      <c r="H49" s="164" t="e">
        <f t="shared" si="21"/>
        <v>#DIV/0!</v>
      </c>
      <c r="I49" s="164" t="e">
        <f t="shared" ref="I49" si="22">I34/I43</f>
        <v>#DIV/0!</v>
      </c>
      <c r="J49" s="164" t="e">
        <f t="shared" si="21"/>
        <v>#DIV/0!</v>
      </c>
      <c r="K49" s="164"/>
      <c r="L49" s="164"/>
      <c r="M49" s="164"/>
      <c r="N49" s="164"/>
      <c r="O49" s="164" t="e">
        <f t="shared" ref="O49:P49" si="23">O34/O43</f>
        <v>#DIV/0!</v>
      </c>
      <c r="P49" s="164" t="e">
        <f t="shared" si="23"/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24">G14/G40</f>
        <v>#DIV/0!</v>
      </c>
      <c r="H52" s="168" t="e">
        <f t="shared" si="24"/>
        <v>#DIV/0!</v>
      </c>
      <c r="I52" s="168" t="e">
        <f t="shared" ref="I52" si="25">I14/I40</f>
        <v>#DIV/0!</v>
      </c>
      <c r="J52" s="168" t="e">
        <f t="shared" si="24"/>
        <v>#DIV/0!</v>
      </c>
      <c r="K52" s="168"/>
      <c r="L52" s="168"/>
      <c r="M52" s="168"/>
      <c r="N52" s="168"/>
      <c r="O52" s="168" t="e">
        <f t="shared" ref="O52:P52" si="26">O14/O40</f>
        <v>#DIV/0!</v>
      </c>
      <c r="P52" s="168" t="e">
        <f t="shared" si="26"/>
        <v>#DIV/0!</v>
      </c>
      <c r="Q52" s="168" t="e">
        <f t="shared" si="24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27">G21/G41</f>
        <v>#DIV/0!</v>
      </c>
      <c r="H53" s="168" t="e">
        <f t="shared" si="27"/>
        <v>#DIV/0!</v>
      </c>
      <c r="I53" s="168" t="e">
        <f t="shared" ref="I53" si="28">I21/I41</f>
        <v>#DIV/0!</v>
      </c>
      <c r="J53" s="168" t="e">
        <f t="shared" si="27"/>
        <v>#DIV/0!</v>
      </c>
      <c r="K53" s="168"/>
      <c r="L53" s="168"/>
      <c r="M53" s="168"/>
      <c r="N53" s="168"/>
      <c r="O53" s="168" t="e">
        <f t="shared" ref="O53:P53" si="29">O21/O41</f>
        <v>#DIV/0!</v>
      </c>
      <c r="P53" s="168" t="e">
        <f t="shared" si="29"/>
        <v>#DIV/0!</v>
      </c>
      <c r="Q53" s="168" t="e">
        <f t="shared" si="27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0">G28/G42</f>
        <v>#DIV/0!</v>
      </c>
      <c r="H54" s="168" t="e">
        <f t="shared" si="30"/>
        <v>#DIV/0!</v>
      </c>
      <c r="I54" s="168" t="e">
        <f t="shared" ref="I54" si="31">I28/I42</f>
        <v>#DIV/0!</v>
      </c>
      <c r="J54" s="168" t="e">
        <f t="shared" si="30"/>
        <v>#DIV/0!</v>
      </c>
      <c r="K54" s="168"/>
      <c r="L54" s="168"/>
      <c r="M54" s="168"/>
      <c r="N54" s="168"/>
      <c r="O54" s="168" t="e">
        <f t="shared" ref="O54:P54" si="32">O28/O42</f>
        <v>#DIV/0!</v>
      </c>
      <c r="P54" s="168" t="e">
        <f t="shared" si="32"/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3">G35/G43</f>
        <v>#DIV/0!</v>
      </c>
      <c r="H55" s="168" t="e">
        <f t="shared" si="33"/>
        <v>#DIV/0!</v>
      </c>
      <c r="I55" s="168" t="e">
        <f t="shared" ref="I55" si="34">I35/I43</f>
        <v>#DIV/0!</v>
      </c>
      <c r="J55" s="168" t="e">
        <f t="shared" si="33"/>
        <v>#DIV/0!</v>
      </c>
      <c r="K55" s="168"/>
      <c r="L55" s="168"/>
      <c r="M55" s="168"/>
      <c r="N55" s="168"/>
      <c r="O55" s="168" t="e">
        <f t="shared" ref="O55:P55" si="35">O35/O43</f>
        <v>#DIV/0!</v>
      </c>
      <c r="P55" s="168" t="e">
        <f t="shared" si="35"/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36">G42/G40</f>
        <v>#DIV/0!</v>
      </c>
      <c r="H59" s="163" t="e">
        <f t="shared" si="36"/>
        <v>#DIV/0!</v>
      </c>
      <c r="I59" s="163" t="e">
        <f t="shared" si="36"/>
        <v>#DIV/0!</v>
      </c>
      <c r="J59" s="163" t="e">
        <f t="shared" si="36"/>
        <v>#DIV/0!</v>
      </c>
      <c r="K59" s="163"/>
      <c r="L59" s="163"/>
      <c r="M59" s="163"/>
      <c r="N59" s="163"/>
      <c r="O59" s="163" t="e">
        <f t="shared" si="36"/>
        <v>#DIV/0!</v>
      </c>
      <c r="P59" s="163" t="e">
        <f t="shared" si="36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37">G42/G41</f>
        <v>#DIV/0!</v>
      </c>
      <c r="H60" s="163" t="e">
        <f t="shared" si="37"/>
        <v>#DIV/0!</v>
      </c>
      <c r="I60" s="163" t="e">
        <f t="shared" si="37"/>
        <v>#DIV/0!</v>
      </c>
      <c r="J60" s="163" t="e">
        <f t="shared" si="37"/>
        <v>#DIV/0!</v>
      </c>
      <c r="K60" s="163"/>
      <c r="L60" s="163"/>
      <c r="M60" s="163"/>
      <c r="N60" s="163"/>
      <c r="O60" s="163" t="e">
        <f t="shared" si="37"/>
        <v>#DIV/0!</v>
      </c>
      <c r="P60" s="163" t="e">
        <f t="shared" si="37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38">G43/G40</f>
        <v>#DIV/0!</v>
      </c>
      <c r="H61" s="163" t="e">
        <f t="shared" si="38"/>
        <v>#DIV/0!</v>
      </c>
      <c r="I61" s="163" t="e">
        <f t="shared" si="38"/>
        <v>#DIV/0!</v>
      </c>
      <c r="J61" s="163" t="e">
        <f t="shared" si="38"/>
        <v>#DIV/0!</v>
      </c>
      <c r="K61" s="163"/>
      <c r="L61" s="163"/>
      <c r="M61" s="163"/>
      <c r="N61" s="163"/>
      <c r="O61" s="163" t="e">
        <f t="shared" si="38"/>
        <v>#DIV/0!</v>
      </c>
      <c r="P61" s="163" t="e">
        <f t="shared" si="38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39">G43/G41</f>
        <v>#DIV/0!</v>
      </c>
      <c r="H62" s="163" t="e">
        <f t="shared" si="39"/>
        <v>#DIV/0!</v>
      </c>
      <c r="I62" s="163" t="e">
        <f t="shared" si="39"/>
        <v>#DIV/0!</v>
      </c>
      <c r="J62" s="163" t="e">
        <f t="shared" si="39"/>
        <v>#DIV/0!</v>
      </c>
      <c r="K62" s="163"/>
      <c r="L62" s="163"/>
      <c r="M62" s="163"/>
      <c r="N62" s="163"/>
      <c r="O62" s="163" t="e">
        <f t="shared" si="39"/>
        <v>#DIV/0!</v>
      </c>
      <c r="P62" s="163" t="e">
        <f t="shared" si="39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J63" si="40">G42/G43*1000</f>
        <v>#DIV/0!</v>
      </c>
      <c r="H63" s="184" t="e">
        <f t="shared" si="40"/>
        <v>#DIV/0!</v>
      </c>
      <c r="I63" s="184" t="e">
        <f t="shared" ref="I63" si="41">I42/I43*1000</f>
        <v>#DIV/0!</v>
      </c>
      <c r="J63" s="184" t="e">
        <f t="shared" si="40"/>
        <v>#DIV/0!</v>
      </c>
      <c r="K63" s="184"/>
      <c r="L63" s="184"/>
      <c r="M63" s="184"/>
      <c r="N63" s="184"/>
      <c r="O63" s="184" t="e">
        <f t="shared" ref="O63:P63" si="42">O42/O43*1000</f>
        <v>#DIV/0!</v>
      </c>
      <c r="P63" s="184" t="e">
        <f t="shared" si="42"/>
        <v>#DIV/0!</v>
      </c>
      <c r="Q63" s="162"/>
    </row>
  </sheetData>
  <sheetProtection algorithmName="SHA-256" hashValue="BvPZjkWU8GAhRnfOV3IsaVKWmZ6Gow1K9zgTPZRH2gw=" saltValue="uuId8BLr/1JiSZkw8ZEdyQ==" spinCount="100000" sheet="1" objects="1" scenarios="1"/>
  <dataConsolidate/>
  <conditionalFormatting sqref="F11">
    <cfRule type="expression" dxfId="22487" priority="1019" stopIfTrue="1">
      <formula>LEN(TRIM($F$11))=0</formula>
    </cfRule>
  </conditionalFormatting>
  <conditionalFormatting sqref="G11">
    <cfRule type="expression" dxfId="22486" priority="1020" stopIfTrue="1">
      <formula>LEN(TRIM($G$11))=0</formula>
    </cfRule>
  </conditionalFormatting>
  <conditionalFormatting sqref="H11">
    <cfRule type="expression" dxfId="22485" priority="1021" stopIfTrue="1">
      <formula>LEN(TRIM($H$11))=0</formula>
    </cfRule>
  </conditionalFormatting>
  <conditionalFormatting sqref="I11">
    <cfRule type="expression" dxfId="22484" priority="1022" stopIfTrue="1">
      <formula>LEN(TRIM($I$11))=0</formula>
    </cfRule>
  </conditionalFormatting>
  <conditionalFormatting sqref="J11">
    <cfRule type="expression" dxfId="22483" priority="1023" stopIfTrue="1">
      <formula>LEN(TRIM($J$11))=0</formula>
    </cfRule>
  </conditionalFormatting>
  <conditionalFormatting sqref="F12">
    <cfRule type="expression" dxfId="22482" priority="1024" stopIfTrue="1">
      <formula>LEN(TRIM($F$12))=0</formula>
    </cfRule>
  </conditionalFormatting>
  <conditionalFormatting sqref="G12">
    <cfRule type="expression" dxfId="22481" priority="1025" stopIfTrue="1">
      <formula>LEN(TRIM($G$12))=0</formula>
    </cfRule>
  </conditionalFormatting>
  <conditionalFormatting sqref="H12">
    <cfRule type="expression" dxfId="22480" priority="1026" stopIfTrue="1">
      <formula>LEN(TRIM($H$12))=0</formula>
    </cfRule>
  </conditionalFormatting>
  <conditionalFormatting sqref="I12">
    <cfRule type="expression" dxfId="22479" priority="1027" stopIfTrue="1">
      <formula>LEN(TRIM($I$12))=0</formula>
    </cfRule>
  </conditionalFormatting>
  <conditionalFormatting sqref="J12">
    <cfRule type="expression" dxfId="22478" priority="1028" stopIfTrue="1">
      <formula>LEN(TRIM($J$12))=0</formula>
    </cfRule>
  </conditionalFormatting>
  <conditionalFormatting sqref="F13">
    <cfRule type="expression" dxfId="22477" priority="1029" stopIfTrue="1">
      <formula>LEN(TRIM($F$13))=0</formula>
    </cfRule>
  </conditionalFormatting>
  <conditionalFormatting sqref="G13">
    <cfRule type="expression" dxfId="22476" priority="1030" stopIfTrue="1">
      <formula>LEN(TRIM($G$13))=0</formula>
    </cfRule>
  </conditionalFormatting>
  <conditionalFormatting sqref="H13">
    <cfRule type="expression" dxfId="22475" priority="1031" stopIfTrue="1">
      <formula>LEN(TRIM($H$13))=0</formula>
    </cfRule>
  </conditionalFormatting>
  <conditionalFormatting sqref="I13">
    <cfRule type="expression" dxfId="22474" priority="1032" stopIfTrue="1">
      <formula>LEN(TRIM($I$13))=0</formula>
    </cfRule>
  </conditionalFormatting>
  <conditionalFormatting sqref="J13">
    <cfRule type="expression" dxfId="22473" priority="1033" stopIfTrue="1">
      <formula>LEN(TRIM($J$13))=0</formula>
    </cfRule>
  </conditionalFormatting>
  <conditionalFormatting sqref="O11">
    <cfRule type="expression" dxfId="22472" priority="1034" stopIfTrue="1">
      <formula>LEN(TRIM($O$11))=0</formula>
    </cfRule>
  </conditionalFormatting>
  <conditionalFormatting sqref="P11">
    <cfRule type="expression" dxfId="22471" priority="1035" stopIfTrue="1">
      <formula>LEN(TRIM($P$11))=0</formula>
    </cfRule>
  </conditionalFormatting>
  <conditionalFormatting sqref="Q11">
    <cfRule type="expression" dxfId="22470" priority="1036" stopIfTrue="1">
      <formula>LEN(TRIM($Q$11))=0</formula>
    </cfRule>
  </conditionalFormatting>
  <conditionalFormatting sqref="O12">
    <cfRule type="expression" dxfId="22469" priority="1037" stopIfTrue="1">
      <formula>LEN(TRIM($O$12))=0</formula>
    </cfRule>
  </conditionalFormatting>
  <conditionalFormatting sqref="P12">
    <cfRule type="expression" dxfId="22468" priority="1038" stopIfTrue="1">
      <formula>LEN(TRIM($P$12))=0</formula>
    </cfRule>
  </conditionalFormatting>
  <conditionalFormatting sqref="Q12">
    <cfRule type="expression" dxfId="22467" priority="1039" stopIfTrue="1">
      <formula>LEN(TRIM($Q$12))=0</formula>
    </cfRule>
  </conditionalFormatting>
  <conditionalFormatting sqref="O13">
    <cfRule type="expression" dxfId="22466" priority="1040" stopIfTrue="1">
      <formula>LEN(TRIM($O$13))=0</formula>
    </cfRule>
  </conditionalFormatting>
  <conditionalFormatting sqref="P13">
    <cfRule type="expression" dxfId="22465" priority="1041" stopIfTrue="1">
      <formula>LEN(TRIM($P$13))=0</formula>
    </cfRule>
  </conditionalFormatting>
  <conditionalFormatting sqref="Q13">
    <cfRule type="expression" dxfId="22464" priority="1042" stopIfTrue="1">
      <formula>LEN(TRIM($Q$13))=0</formula>
    </cfRule>
  </conditionalFormatting>
  <conditionalFormatting sqref="F15">
    <cfRule type="expression" dxfId="22463" priority="1043" stopIfTrue="1">
      <formula>LEN(TRIM($F$15))=0</formula>
    </cfRule>
  </conditionalFormatting>
  <conditionalFormatting sqref="G15">
    <cfRule type="expression" dxfId="22462" priority="1044" stopIfTrue="1">
      <formula>LEN(TRIM($G$15))=0</formula>
    </cfRule>
  </conditionalFormatting>
  <conditionalFormatting sqref="H15">
    <cfRule type="expression" dxfId="22461" priority="1045" stopIfTrue="1">
      <formula>LEN(TRIM($H$15))=0</formula>
    </cfRule>
  </conditionalFormatting>
  <conditionalFormatting sqref="I15">
    <cfRule type="expression" dxfId="22460" priority="1046" stopIfTrue="1">
      <formula>LEN(TRIM($I$15))=0</formula>
    </cfRule>
  </conditionalFormatting>
  <conditionalFormatting sqref="J15">
    <cfRule type="expression" dxfId="22459" priority="1047" stopIfTrue="1">
      <formula>LEN(TRIM($J$15))=0</formula>
    </cfRule>
  </conditionalFormatting>
  <conditionalFormatting sqref="O15">
    <cfRule type="expression" dxfId="22458" priority="1048" stopIfTrue="1">
      <formula>LEN(TRIM($O$15))=0</formula>
    </cfRule>
  </conditionalFormatting>
  <conditionalFormatting sqref="P15">
    <cfRule type="expression" dxfId="22457" priority="1049" stopIfTrue="1">
      <formula>LEN(TRIM($P$15))=0</formula>
    </cfRule>
  </conditionalFormatting>
  <conditionalFormatting sqref="Q15">
    <cfRule type="expression" dxfId="22456" priority="1050" stopIfTrue="1">
      <formula>LEN(TRIM($Q$15))=0</formula>
    </cfRule>
  </conditionalFormatting>
  <conditionalFormatting sqref="F18">
    <cfRule type="expression" dxfId="22455" priority="1051" stopIfTrue="1">
      <formula>LEN(TRIM($F$18))=0</formula>
    </cfRule>
  </conditionalFormatting>
  <conditionalFormatting sqref="G18">
    <cfRule type="expression" dxfId="22454" priority="1052" stopIfTrue="1">
      <formula>LEN(TRIM($G$18))=0</formula>
    </cfRule>
  </conditionalFormatting>
  <conditionalFormatting sqref="H18">
    <cfRule type="expression" dxfId="22453" priority="1053" stopIfTrue="1">
      <formula>LEN(TRIM($H$18))=0</formula>
    </cfRule>
  </conditionalFormatting>
  <conditionalFormatting sqref="I18">
    <cfRule type="expression" dxfId="22452" priority="1054" stopIfTrue="1">
      <formula>LEN(TRIM($I$18))=0</formula>
    </cfRule>
  </conditionalFormatting>
  <conditionalFormatting sqref="J18">
    <cfRule type="expression" dxfId="22451" priority="1055" stopIfTrue="1">
      <formula>LEN(TRIM($J$18))=0</formula>
    </cfRule>
  </conditionalFormatting>
  <conditionalFormatting sqref="F19">
    <cfRule type="expression" dxfId="22450" priority="1056" stopIfTrue="1">
      <formula>LEN(TRIM($F$19))=0</formula>
    </cfRule>
  </conditionalFormatting>
  <conditionalFormatting sqref="G19">
    <cfRule type="expression" dxfId="22449" priority="1057" stopIfTrue="1">
      <formula>LEN(TRIM($G$19))=0</formula>
    </cfRule>
  </conditionalFormatting>
  <conditionalFormatting sqref="H19">
    <cfRule type="expression" dxfId="22448" priority="1058" stopIfTrue="1">
      <formula>LEN(TRIM($H$19))=0</formula>
    </cfRule>
  </conditionalFormatting>
  <conditionalFormatting sqref="I19">
    <cfRule type="expression" dxfId="22447" priority="1059" stopIfTrue="1">
      <formula>LEN(TRIM($I$19))=0</formula>
    </cfRule>
  </conditionalFormatting>
  <conditionalFormatting sqref="J19">
    <cfRule type="expression" dxfId="22446" priority="1060" stopIfTrue="1">
      <formula>LEN(TRIM($J$19))=0</formula>
    </cfRule>
  </conditionalFormatting>
  <conditionalFormatting sqref="F20">
    <cfRule type="expression" dxfId="22445" priority="1061" stopIfTrue="1">
      <formula>LEN(TRIM($F$20))=0</formula>
    </cfRule>
  </conditionalFormatting>
  <conditionalFormatting sqref="G20">
    <cfRule type="expression" dxfId="22444" priority="1062" stopIfTrue="1">
      <formula>LEN(TRIM($G$20))=0</formula>
    </cfRule>
  </conditionalFormatting>
  <conditionalFormatting sqref="H20">
    <cfRule type="expression" dxfId="22443" priority="1063" stopIfTrue="1">
      <formula>LEN(TRIM($H$20))=0</formula>
    </cfRule>
  </conditionalFormatting>
  <conditionalFormatting sqref="I20">
    <cfRule type="expression" dxfId="22442" priority="1064" stopIfTrue="1">
      <formula>LEN(TRIM($I$20))=0</formula>
    </cfRule>
  </conditionalFormatting>
  <conditionalFormatting sqref="J20">
    <cfRule type="expression" dxfId="22441" priority="1065" stopIfTrue="1">
      <formula>LEN(TRIM($J$20))=0</formula>
    </cfRule>
  </conditionalFormatting>
  <conditionalFormatting sqref="O18">
    <cfRule type="expression" dxfId="22440" priority="1066" stopIfTrue="1">
      <formula>LEN(TRIM($O$18))=0</formula>
    </cfRule>
  </conditionalFormatting>
  <conditionalFormatting sqref="P18">
    <cfRule type="expression" dxfId="22439" priority="1067" stopIfTrue="1">
      <formula>LEN(TRIM($P$18))=0</formula>
    </cfRule>
  </conditionalFormatting>
  <conditionalFormatting sqref="Q18">
    <cfRule type="expression" dxfId="22438" priority="1068" stopIfTrue="1">
      <formula>LEN(TRIM($Q$18))=0</formula>
    </cfRule>
  </conditionalFormatting>
  <conditionalFormatting sqref="O19">
    <cfRule type="expression" dxfId="22437" priority="1069" stopIfTrue="1">
      <formula>LEN(TRIM($O$19))=0</formula>
    </cfRule>
  </conditionalFormatting>
  <conditionalFormatting sqref="P19">
    <cfRule type="expression" dxfId="22436" priority="1070" stopIfTrue="1">
      <formula>LEN(TRIM($P$19))=0</formula>
    </cfRule>
  </conditionalFormatting>
  <conditionalFormatting sqref="Q19">
    <cfRule type="expression" dxfId="22435" priority="1071" stopIfTrue="1">
      <formula>LEN(TRIM($Q$19))=0</formula>
    </cfRule>
  </conditionalFormatting>
  <conditionalFormatting sqref="O20">
    <cfRule type="expression" dxfId="22434" priority="1072" stopIfTrue="1">
      <formula>LEN(TRIM($O$20))=0</formula>
    </cfRule>
  </conditionalFormatting>
  <conditionalFormatting sqref="P20">
    <cfRule type="expression" dxfId="22433" priority="1073" stopIfTrue="1">
      <formula>LEN(TRIM($P$20))=0</formula>
    </cfRule>
  </conditionalFormatting>
  <conditionalFormatting sqref="Q20">
    <cfRule type="expression" dxfId="22432" priority="1074" stopIfTrue="1">
      <formula>LEN(TRIM($Q$20))=0</formula>
    </cfRule>
  </conditionalFormatting>
  <conditionalFormatting sqref="F22">
    <cfRule type="expression" dxfId="22431" priority="1075" stopIfTrue="1">
      <formula>LEN(TRIM($F$22))=0</formula>
    </cfRule>
  </conditionalFormatting>
  <conditionalFormatting sqref="G22">
    <cfRule type="expression" dxfId="22430" priority="1076" stopIfTrue="1">
      <formula>LEN(TRIM($G$22))=0</formula>
    </cfRule>
  </conditionalFormatting>
  <conditionalFormatting sqref="H22">
    <cfRule type="expression" dxfId="22429" priority="1077" stopIfTrue="1">
      <formula>LEN(TRIM($H$22))=0</formula>
    </cfRule>
  </conditionalFormatting>
  <conditionalFormatting sqref="I22">
    <cfRule type="expression" dxfId="22428" priority="1078" stopIfTrue="1">
      <formula>LEN(TRIM($I$22))=0</formula>
    </cfRule>
  </conditionalFormatting>
  <conditionalFormatting sqref="J22">
    <cfRule type="expression" dxfId="22427" priority="1079" stopIfTrue="1">
      <formula>LEN(TRIM($J$22))=0</formula>
    </cfRule>
  </conditionalFormatting>
  <conditionalFormatting sqref="O22">
    <cfRule type="expression" dxfId="22426" priority="1080" stopIfTrue="1">
      <formula>LEN(TRIM($O$22))=0</formula>
    </cfRule>
  </conditionalFormatting>
  <conditionalFormatting sqref="P22">
    <cfRule type="expression" dxfId="22425" priority="1081" stopIfTrue="1">
      <formula>LEN(TRIM($P$22))=0</formula>
    </cfRule>
  </conditionalFormatting>
  <conditionalFormatting sqref="Q22">
    <cfRule type="expression" dxfId="22424" priority="1082" stopIfTrue="1">
      <formula>LEN(TRIM($Q$22))=0</formula>
    </cfRule>
  </conditionalFormatting>
  <conditionalFormatting sqref="F25">
    <cfRule type="expression" dxfId="22423" priority="1083" stopIfTrue="1">
      <formula>LEN(TRIM($F$25))=0</formula>
    </cfRule>
  </conditionalFormatting>
  <conditionalFormatting sqref="G25">
    <cfRule type="expression" dxfId="22422" priority="1084" stopIfTrue="1">
      <formula>LEN(TRIM($G$25))=0</formula>
    </cfRule>
  </conditionalFormatting>
  <conditionalFormatting sqref="H25">
    <cfRule type="expression" dxfId="22421" priority="1085" stopIfTrue="1">
      <formula>LEN(TRIM($H$25))=0</formula>
    </cfRule>
  </conditionalFormatting>
  <conditionalFormatting sqref="I25">
    <cfRule type="expression" dxfId="22420" priority="1086" stopIfTrue="1">
      <formula>LEN(TRIM($I$25))=0</formula>
    </cfRule>
  </conditionalFormatting>
  <conditionalFormatting sqref="J25">
    <cfRule type="expression" dxfId="22419" priority="1087" stopIfTrue="1">
      <formula>LEN(TRIM($J$25))=0</formula>
    </cfRule>
  </conditionalFormatting>
  <conditionalFormatting sqref="F26">
    <cfRule type="expression" dxfId="22418" priority="1088" stopIfTrue="1">
      <formula>LEN(TRIM($F$26))=0</formula>
    </cfRule>
  </conditionalFormatting>
  <conditionalFormatting sqref="G26">
    <cfRule type="expression" dxfId="22417" priority="1089" stopIfTrue="1">
      <formula>LEN(TRIM($G$26))=0</formula>
    </cfRule>
  </conditionalFormatting>
  <conditionalFormatting sqref="H26">
    <cfRule type="expression" dxfId="22416" priority="1090" stopIfTrue="1">
      <formula>LEN(TRIM($H$26))=0</formula>
    </cfRule>
  </conditionalFormatting>
  <conditionalFormatting sqref="I26">
    <cfRule type="expression" dxfId="22415" priority="1091" stopIfTrue="1">
      <formula>LEN(TRIM($I$26))=0</formula>
    </cfRule>
  </conditionalFormatting>
  <conditionalFormatting sqref="J26">
    <cfRule type="expression" dxfId="22414" priority="1092" stopIfTrue="1">
      <formula>LEN(TRIM($J$26))=0</formula>
    </cfRule>
  </conditionalFormatting>
  <conditionalFormatting sqref="F27">
    <cfRule type="expression" dxfId="22413" priority="1093" stopIfTrue="1">
      <formula>LEN(TRIM($F$27))=0</formula>
    </cfRule>
  </conditionalFormatting>
  <conditionalFormatting sqref="G27">
    <cfRule type="expression" dxfId="22412" priority="1094" stopIfTrue="1">
      <formula>LEN(TRIM($G$27))=0</formula>
    </cfRule>
  </conditionalFormatting>
  <conditionalFormatting sqref="H27">
    <cfRule type="expression" dxfId="22411" priority="1095" stopIfTrue="1">
      <formula>LEN(TRIM($H$27))=0</formula>
    </cfRule>
  </conditionalFormatting>
  <conditionalFormatting sqref="I27">
    <cfRule type="expression" dxfId="22410" priority="1096" stopIfTrue="1">
      <formula>LEN(TRIM($I$27))=0</formula>
    </cfRule>
  </conditionalFormatting>
  <conditionalFormatting sqref="J27">
    <cfRule type="expression" dxfId="22409" priority="1097" stopIfTrue="1">
      <formula>LEN(TRIM($J$27))=0</formula>
    </cfRule>
  </conditionalFormatting>
  <conditionalFormatting sqref="O25">
    <cfRule type="expression" dxfId="22408" priority="1098" stopIfTrue="1">
      <formula>LEN(TRIM($O$25))=0</formula>
    </cfRule>
  </conditionalFormatting>
  <conditionalFormatting sqref="P25">
    <cfRule type="expression" dxfId="22407" priority="1099" stopIfTrue="1">
      <formula>LEN(TRIM($P$25))=0</formula>
    </cfRule>
  </conditionalFormatting>
  <conditionalFormatting sqref="O26">
    <cfRule type="expression" dxfId="22406" priority="1100" stopIfTrue="1">
      <formula>LEN(TRIM($O$26))=0</formula>
    </cfRule>
  </conditionalFormatting>
  <conditionalFormatting sqref="P26">
    <cfRule type="expression" dxfId="22405" priority="1101" stopIfTrue="1">
      <formula>LEN(TRIM($P$26))=0</formula>
    </cfRule>
  </conditionalFormatting>
  <conditionalFormatting sqref="O27">
    <cfRule type="expression" dxfId="22404" priority="1102" stopIfTrue="1">
      <formula>LEN(TRIM($O$27))=0</formula>
    </cfRule>
  </conditionalFormatting>
  <conditionalFormatting sqref="P27">
    <cfRule type="expression" dxfId="22403" priority="1103" stopIfTrue="1">
      <formula>LEN(TRIM($P$27))=0</formula>
    </cfRule>
  </conditionalFormatting>
  <conditionalFormatting sqref="F29">
    <cfRule type="expression" dxfId="22402" priority="1104" stopIfTrue="1">
      <formula>LEN(TRIM($F$29))=0</formula>
    </cfRule>
  </conditionalFormatting>
  <conditionalFormatting sqref="G29">
    <cfRule type="expression" dxfId="22401" priority="1105" stopIfTrue="1">
      <formula>LEN(TRIM($G$29))=0</formula>
    </cfRule>
  </conditionalFormatting>
  <conditionalFormatting sqref="H29">
    <cfRule type="expression" dxfId="22400" priority="1106" stopIfTrue="1">
      <formula>LEN(TRIM($H$29))=0</formula>
    </cfRule>
  </conditionalFormatting>
  <conditionalFormatting sqref="I29">
    <cfRule type="expression" dxfId="22399" priority="1107" stopIfTrue="1">
      <formula>LEN(TRIM($I$29))=0</formula>
    </cfRule>
  </conditionalFormatting>
  <conditionalFormatting sqref="J29">
    <cfRule type="expression" dxfId="22398" priority="1108" stopIfTrue="1">
      <formula>LEN(TRIM($J$29))=0</formula>
    </cfRule>
  </conditionalFormatting>
  <conditionalFormatting sqref="O29">
    <cfRule type="expression" dxfId="22397" priority="1109" stopIfTrue="1">
      <formula>LEN(TRIM($O$29))=0</formula>
    </cfRule>
  </conditionalFormatting>
  <conditionalFormatting sqref="P29">
    <cfRule type="expression" dxfId="22396" priority="1110" stopIfTrue="1">
      <formula>LEN(TRIM($P$29))=0</formula>
    </cfRule>
  </conditionalFormatting>
  <conditionalFormatting sqref="F32">
    <cfRule type="expression" dxfId="22395" priority="1111" stopIfTrue="1">
      <formula>LEN(TRIM($F$32))=0</formula>
    </cfRule>
  </conditionalFormatting>
  <conditionalFormatting sqref="G32">
    <cfRule type="expression" dxfId="22394" priority="1112" stopIfTrue="1">
      <formula>LEN(TRIM($G$32))=0</formula>
    </cfRule>
  </conditionalFormatting>
  <conditionalFormatting sqref="H32">
    <cfRule type="expression" dxfId="22393" priority="1113" stopIfTrue="1">
      <formula>LEN(TRIM($H$32))=0</formula>
    </cfRule>
  </conditionalFormatting>
  <conditionalFormatting sqref="I32">
    <cfRule type="expression" dxfId="22392" priority="1114" stopIfTrue="1">
      <formula>LEN(TRIM($I$32))=0</formula>
    </cfRule>
  </conditionalFormatting>
  <conditionalFormatting sqref="J32">
    <cfRule type="expression" dxfId="22391" priority="1115" stopIfTrue="1">
      <formula>LEN(TRIM($J$32))=0</formula>
    </cfRule>
  </conditionalFormatting>
  <conditionalFormatting sqref="F33">
    <cfRule type="expression" dxfId="22390" priority="1116" stopIfTrue="1">
      <formula>LEN(TRIM($F$33))=0</formula>
    </cfRule>
  </conditionalFormatting>
  <conditionalFormatting sqref="G33">
    <cfRule type="expression" dxfId="22389" priority="1117" stopIfTrue="1">
      <formula>LEN(TRIM($G$33))=0</formula>
    </cfRule>
  </conditionalFormatting>
  <conditionalFormatting sqref="H33">
    <cfRule type="expression" dxfId="22388" priority="1118" stopIfTrue="1">
      <formula>LEN(TRIM($H$33))=0</formula>
    </cfRule>
  </conditionalFormatting>
  <conditionalFormatting sqref="I33">
    <cfRule type="expression" dxfId="22387" priority="1119" stopIfTrue="1">
      <formula>LEN(TRIM($I$33))=0</formula>
    </cfRule>
  </conditionalFormatting>
  <conditionalFormatting sqref="J33">
    <cfRule type="expression" dxfId="22386" priority="1120" stopIfTrue="1">
      <formula>LEN(TRIM($J$33))=0</formula>
    </cfRule>
  </conditionalFormatting>
  <conditionalFormatting sqref="F34">
    <cfRule type="expression" dxfId="22385" priority="1121" stopIfTrue="1">
      <formula>LEN(TRIM($F$34))=0</formula>
    </cfRule>
  </conditionalFormatting>
  <conditionalFormatting sqref="G34">
    <cfRule type="expression" dxfId="22384" priority="1122" stopIfTrue="1">
      <formula>LEN(TRIM($G$34))=0</formula>
    </cfRule>
  </conditionalFormatting>
  <conditionalFormatting sqref="H34">
    <cfRule type="expression" dxfId="22383" priority="1123" stopIfTrue="1">
      <formula>LEN(TRIM($H$34))=0</formula>
    </cfRule>
  </conditionalFormatting>
  <conditionalFormatting sqref="I34">
    <cfRule type="expression" dxfId="22382" priority="1124" stopIfTrue="1">
      <formula>LEN(TRIM($I$34))=0</formula>
    </cfRule>
  </conditionalFormatting>
  <conditionalFormatting sqref="J34">
    <cfRule type="expression" dxfId="22381" priority="1125" stopIfTrue="1">
      <formula>LEN(TRIM($J$34))=0</formula>
    </cfRule>
  </conditionalFormatting>
  <conditionalFormatting sqref="O32">
    <cfRule type="expression" dxfId="22380" priority="1126" stopIfTrue="1">
      <formula>LEN(TRIM($O$32))=0</formula>
    </cfRule>
  </conditionalFormatting>
  <conditionalFormatting sqref="P32">
    <cfRule type="expression" dxfId="22379" priority="1127" stopIfTrue="1">
      <formula>LEN(TRIM($P$32))=0</formula>
    </cfRule>
  </conditionalFormatting>
  <conditionalFormatting sqref="O33">
    <cfRule type="expression" dxfId="22378" priority="1128" stopIfTrue="1">
      <formula>LEN(TRIM($O$33))=0</formula>
    </cfRule>
  </conditionalFormatting>
  <conditionalFormatting sqref="P33">
    <cfRule type="expression" dxfId="22377" priority="1129" stopIfTrue="1">
      <formula>LEN(TRIM($P$33))=0</formula>
    </cfRule>
  </conditionalFormatting>
  <conditionalFormatting sqref="O34">
    <cfRule type="expression" dxfId="22376" priority="1130" stopIfTrue="1">
      <formula>LEN(TRIM($O$34))=0</formula>
    </cfRule>
  </conditionalFormatting>
  <conditionalFormatting sqref="P34">
    <cfRule type="expression" dxfId="22375" priority="1131" stopIfTrue="1">
      <formula>LEN(TRIM($P$34))=0</formula>
    </cfRule>
  </conditionalFormatting>
  <conditionalFormatting sqref="F36">
    <cfRule type="expression" dxfId="22374" priority="1132" stopIfTrue="1">
      <formula>LEN(TRIM($F$36))=0</formula>
    </cfRule>
  </conditionalFormatting>
  <conditionalFormatting sqref="G36">
    <cfRule type="expression" dxfId="22373" priority="1133" stopIfTrue="1">
      <formula>LEN(TRIM($G$36))=0</formula>
    </cfRule>
  </conditionalFormatting>
  <conditionalFormatting sqref="H36">
    <cfRule type="expression" dxfId="22372" priority="1134" stopIfTrue="1">
      <formula>LEN(TRIM($H$36))=0</formula>
    </cfRule>
  </conditionalFormatting>
  <conditionalFormatting sqref="I36">
    <cfRule type="expression" dxfId="22371" priority="1135" stopIfTrue="1">
      <formula>LEN(TRIM($I$36))=0</formula>
    </cfRule>
  </conditionalFormatting>
  <conditionalFormatting sqref="J36">
    <cfRule type="expression" dxfId="22370" priority="1136" stopIfTrue="1">
      <formula>LEN(TRIM($J$36))=0</formula>
    </cfRule>
  </conditionalFormatting>
  <conditionalFormatting sqref="O36">
    <cfRule type="expression" dxfId="22369" priority="1137" stopIfTrue="1">
      <formula>LEN(TRIM($O$36))=0</formula>
    </cfRule>
  </conditionalFormatting>
  <conditionalFormatting sqref="P36">
    <cfRule type="expression" dxfId="22368" priority="1138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H204"/>
  <sheetViews>
    <sheetView topLeftCell="A139" workbookViewId="0">
      <selection activeCell="L191" sqref="L191"/>
    </sheetView>
  </sheetViews>
  <sheetFormatPr defaultColWidth="9.15625" defaultRowHeight="14.4" x14ac:dyDescent="0.55000000000000004"/>
  <cols>
    <col min="1" max="1" width="9.15625" style="1"/>
    <col min="2" max="2" width="54.83984375" style="1" bestFit="1" customWidth="1"/>
    <col min="3" max="3" width="14.15625" style="1" bestFit="1" customWidth="1"/>
    <col min="4" max="4" width="13.41796875" style="1" bestFit="1" customWidth="1"/>
    <col min="5" max="5" width="11.26171875" style="1" customWidth="1"/>
    <col min="6" max="16384" width="9.15625" style="1"/>
  </cols>
  <sheetData>
    <row r="2" spans="2:4" x14ac:dyDescent="0.55000000000000004">
      <c r="B2" s="3" t="s">
        <v>22</v>
      </c>
    </row>
    <row r="3" spans="2:4" x14ac:dyDescent="0.55000000000000004">
      <c r="B3" s="3" t="s">
        <v>20</v>
      </c>
      <c r="C3" s="3" t="s">
        <v>21</v>
      </c>
      <c r="D3" s="3" t="s">
        <v>513</v>
      </c>
    </row>
    <row r="4" spans="2:4" x14ac:dyDescent="0.55000000000000004">
      <c r="B4" s="54" t="s">
        <v>91</v>
      </c>
      <c r="C4" s="1" t="s">
        <v>34</v>
      </c>
      <c r="D4" s="1" t="s">
        <v>514</v>
      </c>
    </row>
    <row r="5" spans="2:4" x14ac:dyDescent="0.55000000000000004">
      <c r="B5" s="54" t="s">
        <v>92</v>
      </c>
      <c r="C5" s="1" t="s">
        <v>51</v>
      </c>
      <c r="D5" s="1" t="s">
        <v>514</v>
      </c>
    </row>
    <row r="6" spans="2:4" x14ac:dyDescent="0.55000000000000004">
      <c r="B6" s="54" t="s">
        <v>27</v>
      </c>
      <c r="C6" s="1" t="s">
        <v>47</v>
      </c>
      <c r="D6" s="1" t="s">
        <v>514</v>
      </c>
    </row>
    <row r="7" spans="2:4" x14ac:dyDescent="0.55000000000000004">
      <c r="B7" s="1" t="s">
        <v>501</v>
      </c>
      <c r="C7" s="1" t="s">
        <v>502</v>
      </c>
      <c r="D7" s="1" t="s">
        <v>487</v>
      </c>
    </row>
    <row r="8" spans="2:4" x14ac:dyDescent="0.55000000000000004">
      <c r="B8" s="1" t="s">
        <v>491</v>
      </c>
      <c r="C8" s="1" t="s">
        <v>503</v>
      </c>
      <c r="D8" s="1" t="s">
        <v>487</v>
      </c>
    </row>
    <row r="9" spans="2:4" x14ac:dyDescent="0.55000000000000004">
      <c r="B9" s="1" t="s">
        <v>492</v>
      </c>
      <c r="C9" s="1" t="s">
        <v>504</v>
      </c>
      <c r="D9" s="1" t="s">
        <v>487</v>
      </c>
    </row>
    <row r="10" spans="2:4" x14ac:dyDescent="0.55000000000000004">
      <c r="B10" s="1" t="s">
        <v>493</v>
      </c>
      <c r="C10" s="1" t="s">
        <v>506</v>
      </c>
      <c r="D10" s="1" t="s">
        <v>487</v>
      </c>
    </row>
    <row r="11" spans="2:4" x14ac:dyDescent="0.55000000000000004">
      <c r="B11" s="54" t="s">
        <v>93</v>
      </c>
      <c r="C11" s="1" t="s">
        <v>35</v>
      </c>
      <c r="D11" s="1" t="s">
        <v>514</v>
      </c>
    </row>
    <row r="12" spans="2:4" x14ac:dyDescent="0.55000000000000004">
      <c r="B12" s="54" t="s">
        <v>94</v>
      </c>
      <c r="C12" s="1" t="s">
        <v>50</v>
      </c>
      <c r="D12" s="1" t="s">
        <v>514</v>
      </c>
    </row>
    <row r="13" spans="2:4" x14ac:dyDescent="0.55000000000000004">
      <c r="B13" s="54" t="s">
        <v>95</v>
      </c>
      <c r="C13" s="1" t="s">
        <v>36</v>
      </c>
      <c r="D13" s="1" t="s">
        <v>514</v>
      </c>
    </row>
    <row r="14" spans="2:4" x14ac:dyDescent="0.55000000000000004">
      <c r="B14" s="54" t="s">
        <v>28</v>
      </c>
      <c r="C14" s="1" t="s">
        <v>53</v>
      </c>
      <c r="D14" s="1" t="s">
        <v>514</v>
      </c>
    </row>
    <row r="15" spans="2:4" x14ac:dyDescent="0.55000000000000004">
      <c r="B15" s="1" t="s">
        <v>494</v>
      </c>
      <c r="C15" s="1" t="s">
        <v>507</v>
      </c>
      <c r="D15" s="1" t="s">
        <v>487</v>
      </c>
    </row>
    <row r="16" spans="2:4" x14ac:dyDescent="0.55000000000000004">
      <c r="B16" s="54" t="s">
        <v>97</v>
      </c>
      <c r="C16" s="1" t="s">
        <v>37</v>
      </c>
      <c r="D16" s="1" t="s">
        <v>514</v>
      </c>
    </row>
    <row r="17" spans="2:4" x14ac:dyDescent="0.55000000000000004">
      <c r="B17" s="54" t="s">
        <v>98</v>
      </c>
      <c r="C17" s="1" t="s">
        <v>52</v>
      </c>
      <c r="D17" s="1" t="s">
        <v>514</v>
      </c>
    </row>
    <row r="18" spans="2:4" x14ac:dyDescent="0.55000000000000004">
      <c r="B18" s="54" t="s">
        <v>96</v>
      </c>
      <c r="C18" s="1" t="s">
        <v>54</v>
      </c>
      <c r="D18" s="1" t="s">
        <v>514</v>
      </c>
    </row>
    <row r="19" spans="2:4" x14ac:dyDescent="0.55000000000000004">
      <c r="B19" s="1" t="s">
        <v>490</v>
      </c>
      <c r="C19" s="1" t="s">
        <v>41</v>
      </c>
      <c r="D19" s="1" t="s">
        <v>514</v>
      </c>
    </row>
    <row r="20" spans="2:4" x14ac:dyDescent="0.55000000000000004">
      <c r="B20" s="1" t="s">
        <v>495</v>
      </c>
      <c r="C20" s="1" t="s">
        <v>505</v>
      </c>
      <c r="D20" s="1" t="s">
        <v>487</v>
      </c>
    </row>
    <row r="21" spans="2:4" x14ac:dyDescent="0.55000000000000004">
      <c r="B21" s="1" t="s">
        <v>496</v>
      </c>
      <c r="C21" s="1" t="s">
        <v>508</v>
      </c>
      <c r="D21" s="1" t="s">
        <v>487</v>
      </c>
    </row>
    <row r="22" spans="2:4" x14ac:dyDescent="0.55000000000000004">
      <c r="B22" s="1" t="s">
        <v>497</v>
      </c>
      <c r="C22" s="1" t="s">
        <v>511</v>
      </c>
      <c r="D22" s="1" t="s">
        <v>487</v>
      </c>
    </row>
    <row r="23" spans="2:4" x14ac:dyDescent="0.55000000000000004">
      <c r="B23" s="54" t="s">
        <v>99</v>
      </c>
      <c r="C23" s="1" t="s">
        <v>55</v>
      </c>
      <c r="D23" s="1" t="s">
        <v>514</v>
      </c>
    </row>
    <row r="24" spans="2:4" x14ac:dyDescent="0.55000000000000004">
      <c r="B24" s="54" t="s">
        <v>29</v>
      </c>
      <c r="C24" s="1" t="s">
        <v>38</v>
      </c>
      <c r="D24" s="1" t="s">
        <v>514</v>
      </c>
    </row>
    <row r="25" spans="2:4" x14ac:dyDescent="0.55000000000000004">
      <c r="B25" s="54" t="s">
        <v>100</v>
      </c>
      <c r="C25" s="1" t="s">
        <v>39</v>
      </c>
      <c r="D25" s="1" t="s">
        <v>514</v>
      </c>
    </row>
    <row r="26" spans="2:4" x14ac:dyDescent="0.55000000000000004">
      <c r="B26" s="54" t="s">
        <v>101</v>
      </c>
      <c r="C26" s="1" t="s">
        <v>57</v>
      </c>
      <c r="D26" s="1" t="s">
        <v>514</v>
      </c>
    </row>
    <row r="27" spans="2:4" x14ac:dyDescent="0.55000000000000004">
      <c r="B27" s="1" t="s">
        <v>498</v>
      </c>
      <c r="C27" s="1" t="s">
        <v>512</v>
      </c>
      <c r="D27" s="1" t="s">
        <v>487</v>
      </c>
    </row>
    <row r="28" spans="2:4" x14ac:dyDescent="0.55000000000000004">
      <c r="B28" s="54" t="s">
        <v>484</v>
      </c>
      <c r="C28" s="1" t="s">
        <v>485</v>
      </c>
      <c r="D28" s="1" t="s">
        <v>487</v>
      </c>
    </row>
    <row r="29" spans="2:4" x14ac:dyDescent="0.55000000000000004">
      <c r="B29" s="54" t="s">
        <v>30</v>
      </c>
      <c r="C29" s="1" t="s">
        <v>40</v>
      </c>
      <c r="D29" s="1" t="s">
        <v>514</v>
      </c>
    </row>
    <row r="30" spans="2:4" x14ac:dyDescent="0.55000000000000004">
      <c r="B30" s="1" t="s">
        <v>499</v>
      </c>
      <c r="C30" s="1" t="s">
        <v>510</v>
      </c>
      <c r="D30" s="1" t="s">
        <v>487</v>
      </c>
    </row>
    <row r="31" spans="2:4" x14ac:dyDescent="0.55000000000000004">
      <c r="B31" s="54" t="s">
        <v>31</v>
      </c>
      <c r="C31" s="1" t="s">
        <v>58</v>
      </c>
      <c r="D31" s="1" t="s">
        <v>514</v>
      </c>
    </row>
    <row r="32" spans="2:4" x14ac:dyDescent="0.55000000000000004">
      <c r="B32" s="54" t="s">
        <v>32</v>
      </c>
      <c r="C32" s="1" t="s">
        <v>59</v>
      </c>
      <c r="D32" s="1" t="s">
        <v>514</v>
      </c>
    </row>
    <row r="33" spans="2:4" x14ac:dyDescent="0.55000000000000004">
      <c r="B33" s="54" t="s">
        <v>102</v>
      </c>
      <c r="C33" s="1" t="s">
        <v>42</v>
      </c>
      <c r="D33" s="1" t="s">
        <v>514</v>
      </c>
    </row>
    <row r="34" spans="2:4" x14ac:dyDescent="0.55000000000000004">
      <c r="B34" s="54" t="s">
        <v>103</v>
      </c>
      <c r="C34" s="1" t="s">
        <v>43</v>
      </c>
      <c r="D34" s="1" t="s">
        <v>514</v>
      </c>
    </row>
    <row r="35" spans="2:4" x14ac:dyDescent="0.55000000000000004">
      <c r="B35" s="54" t="s">
        <v>104</v>
      </c>
      <c r="C35" s="1" t="s">
        <v>60</v>
      </c>
      <c r="D35" s="1" t="s">
        <v>514</v>
      </c>
    </row>
    <row r="36" spans="2:4" x14ac:dyDescent="0.55000000000000004">
      <c r="B36" s="54" t="s">
        <v>105</v>
      </c>
      <c r="C36" s="1" t="s">
        <v>61</v>
      </c>
      <c r="D36" s="1" t="s">
        <v>514</v>
      </c>
    </row>
    <row r="37" spans="2:4" x14ac:dyDescent="0.55000000000000004">
      <c r="B37" s="54" t="s">
        <v>106</v>
      </c>
      <c r="C37" s="1" t="s">
        <v>44</v>
      </c>
      <c r="D37" s="1" t="s">
        <v>514</v>
      </c>
    </row>
    <row r="38" spans="2:4" x14ac:dyDescent="0.55000000000000004">
      <c r="B38" s="1" t="s">
        <v>500</v>
      </c>
      <c r="C38" s="1" t="s">
        <v>509</v>
      </c>
      <c r="D38" s="1" t="s">
        <v>487</v>
      </c>
    </row>
    <row r="39" spans="2:4" x14ac:dyDescent="0.55000000000000004">
      <c r="B39" s="54" t="s">
        <v>107</v>
      </c>
      <c r="C39" s="1" t="s">
        <v>112</v>
      </c>
      <c r="D39" s="1" t="s">
        <v>514</v>
      </c>
    </row>
    <row r="40" spans="2:4" x14ac:dyDescent="0.55000000000000004">
      <c r="B40" s="54" t="s">
        <v>108</v>
      </c>
      <c r="C40" s="1" t="s">
        <v>56</v>
      </c>
      <c r="D40" s="1" t="s">
        <v>514</v>
      </c>
    </row>
    <row r="41" spans="2:4" x14ac:dyDescent="0.55000000000000004">
      <c r="B41" s="54" t="s">
        <v>48</v>
      </c>
      <c r="C41" s="1" t="s">
        <v>49</v>
      </c>
      <c r="D41" s="1" t="s">
        <v>514</v>
      </c>
    </row>
    <row r="42" spans="2:4" x14ac:dyDescent="0.55000000000000004">
      <c r="B42" s="54" t="s">
        <v>109</v>
      </c>
      <c r="C42" s="1" t="s">
        <v>62</v>
      </c>
      <c r="D42" s="1" t="s">
        <v>514</v>
      </c>
    </row>
    <row r="43" spans="2:4" x14ac:dyDescent="0.55000000000000004">
      <c r="B43" s="54" t="s">
        <v>110</v>
      </c>
      <c r="C43" s="1" t="s">
        <v>45</v>
      </c>
      <c r="D43" s="1" t="s">
        <v>514</v>
      </c>
    </row>
    <row r="44" spans="2:4" x14ac:dyDescent="0.55000000000000004">
      <c r="B44" s="54" t="s">
        <v>111</v>
      </c>
      <c r="C44" s="1" t="s">
        <v>46</v>
      </c>
      <c r="D44" s="1" t="s">
        <v>514</v>
      </c>
    </row>
    <row r="54" spans="2:5" x14ac:dyDescent="0.55000000000000004">
      <c r="B54" s="1" t="s">
        <v>33</v>
      </c>
      <c r="C54" s="4">
        <f>DATE(YEAR(EndDate),MONTH(EndDate)-Period+1,1)-1</f>
        <v>42916</v>
      </c>
    </row>
    <row r="55" spans="2:5" x14ac:dyDescent="0.55000000000000004">
      <c r="B55" s="1" t="s">
        <v>173</v>
      </c>
      <c r="C55" s="4" t="str">
        <f>"Period up to " &amp; TEXT(DATE(YEAR(EndDate)-2,MONTH(EndDate)+1,1)-1,"d mmm yyyy")</f>
        <v>Period up to 31 Dec 2015</v>
      </c>
      <c r="D55" s="4" t="str">
        <f>"12 months to " &amp; TEXT(DATE(YEAR(EndDate)-1,MONTH(EndDate)+1,1)-1,"d mmm yyyy")</f>
        <v>12 months to 31 Dec 2016</v>
      </c>
      <c r="E55" s="4" t="str">
        <f>"12 months to " &amp; TEXT(DATE(YEAR(EndDate),MONTH(EndDate)+1,1)-1,"d mmm yyyy")</f>
        <v>12 months to 31 Dec 2017</v>
      </c>
    </row>
    <row r="56" spans="2:5" x14ac:dyDescent="0.55000000000000004">
      <c r="C56" s="1" t="str">
        <f ca="1">CELL("filename",A1)</f>
        <v>\\internal.apra.gov.au\users$\Sydney\mxmay\Desktop\Life documents\[LI Claims Data Input Template P2R1 2H17.xlsx]_Parameters</v>
      </c>
    </row>
    <row r="57" spans="2:5" x14ac:dyDescent="0.55000000000000004">
      <c r="C57" s="1" t="str">
        <f ca="1">LEFT(C56,FIND("]",C56))</f>
        <v>\\internal.apra.gov.au\users$\Sydney\mxmay\Desktop\Life documents\[LI Claims Data Input Template P2R1 2H17.xlsx]</v>
      </c>
    </row>
    <row r="58" spans="2:5" x14ac:dyDescent="0.55000000000000004">
      <c r="B58" s="1" t="s">
        <v>67</v>
      </c>
      <c r="C58" s="1" t="str">
        <f ca="1">C59&amp;C60</f>
        <v>\\internal.apra.gov.au\users$\Sydney\mxmay\Desktop\Life documents\LI Claims Data Input Template P2R1 2H17.xlsx</v>
      </c>
    </row>
    <row r="59" spans="2:5" x14ac:dyDescent="0.55000000000000004">
      <c r="B59" s="1" t="s">
        <v>64</v>
      </c>
      <c r="C59" s="1" t="str">
        <f ca="1">LEFT(C56,FIND("[",C56)-1)</f>
        <v>\\internal.apra.gov.au\users$\Sydney\mxmay\Desktop\Life documents\</v>
      </c>
    </row>
    <row r="60" spans="2:5" x14ac:dyDescent="0.55000000000000004">
      <c r="B60" s="1" t="s">
        <v>65</v>
      </c>
      <c r="C60" s="1" t="str">
        <f ca="1">SUBSTITUTE(RIGHT(C57,LEN(C57)-LEN(C59)-1),"]","")</f>
        <v>LI Claims Data Input Template P2R1 2H17.xlsx</v>
      </c>
    </row>
    <row r="61" spans="2:5" x14ac:dyDescent="0.55000000000000004">
      <c r="B61" s="1" t="s">
        <v>66</v>
      </c>
      <c r="C61" s="1" t="str">
        <f ca="1">RIGHT(C56,LEN(C56)-LEN(C57))</f>
        <v>_Parameters</v>
      </c>
    </row>
    <row r="63" spans="2:5" x14ac:dyDescent="0.55000000000000004">
      <c r="B63" s="1" t="s">
        <v>70</v>
      </c>
      <c r="C63" s="1" t="str">
        <f>IFERROR(VLOOKUP(Cover_Sheet!$C$4,EntityTable,2,FALSE),"")</f>
        <v/>
      </c>
    </row>
    <row r="64" spans="2:5" x14ac:dyDescent="0.55000000000000004">
      <c r="B64" s="1" t="s">
        <v>71</v>
      </c>
      <c r="C64" s="1" t="str">
        <f>IFERROR(VLOOKUP(Cover_Sheet!$C$4,EntityTable,3,FALSE),"")</f>
        <v/>
      </c>
    </row>
    <row r="66" spans="2:4" x14ac:dyDescent="0.55000000000000004">
      <c r="B66" s="3" t="s">
        <v>120</v>
      </c>
    </row>
    <row r="67" spans="2:4" x14ac:dyDescent="0.55000000000000004">
      <c r="B67" s="22" t="s">
        <v>13</v>
      </c>
      <c r="C67" s="22" t="s">
        <v>85</v>
      </c>
    </row>
    <row r="68" spans="2:4" x14ac:dyDescent="0.55000000000000004">
      <c r="B68" s="22" t="s">
        <v>3</v>
      </c>
      <c r="C68" s="22" t="s">
        <v>3</v>
      </c>
    </row>
    <row r="69" spans="2:4" x14ac:dyDescent="0.55000000000000004">
      <c r="B69" s="22" t="s">
        <v>116</v>
      </c>
      <c r="C69" s="22" t="s">
        <v>4</v>
      </c>
    </row>
    <row r="70" spans="2:4" x14ac:dyDescent="0.55000000000000004">
      <c r="B70" s="22" t="s">
        <v>72</v>
      </c>
      <c r="C70" s="22" t="s">
        <v>72</v>
      </c>
    </row>
    <row r="71" spans="2:4" x14ac:dyDescent="0.55000000000000004">
      <c r="B71" s="22" t="s">
        <v>165</v>
      </c>
      <c r="C71" s="22" t="s">
        <v>165</v>
      </c>
    </row>
    <row r="72" spans="2:4" x14ac:dyDescent="0.55000000000000004">
      <c r="B72" s="22" t="s">
        <v>167</v>
      </c>
      <c r="C72" s="22" t="s">
        <v>166</v>
      </c>
    </row>
    <row r="73" spans="2:4" x14ac:dyDescent="0.55000000000000004">
      <c r="B73" s="22" t="s">
        <v>168</v>
      </c>
      <c r="C73" s="22" t="s">
        <v>169</v>
      </c>
    </row>
    <row r="74" spans="2:4" x14ac:dyDescent="0.55000000000000004">
      <c r="B74" s="24" t="s">
        <v>175</v>
      </c>
      <c r="C74" s="22" t="s">
        <v>69</v>
      </c>
    </row>
    <row r="75" spans="2:4" x14ac:dyDescent="0.55000000000000004">
      <c r="B75" s="23" t="s">
        <v>466</v>
      </c>
      <c r="C75" s="22" t="s">
        <v>85</v>
      </c>
      <c r="D75" s="1" t="s">
        <v>85</v>
      </c>
    </row>
    <row r="76" spans="2:4" x14ac:dyDescent="0.55000000000000004">
      <c r="B76" s="5" t="s">
        <v>187</v>
      </c>
      <c r="C76" s="22" t="s">
        <v>85</v>
      </c>
      <c r="D76" s="1" t="s">
        <v>85</v>
      </c>
    </row>
    <row r="77" spans="2:4" x14ac:dyDescent="0.55000000000000004">
      <c r="B77" s="22" t="s">
        <v>188</v>
      </c>
      <c r="C77" s="22" t="s">
        <v>85</v>
      </c>
      <c r="D77" s="1" t="s">
        <v>85</v>
      </c>
    </row>
    <row r="78" spans="2:4" x14ac:dyDescent="0.55000000000000004">
      <c r="B78" s="1" t="s">
        <v>183</v>
      </c>
      <c r="C78" s="22" t="s">
        <v>85</v>
      </c>
      <c r="D78" s="1" t="s">
        <v>85</v>
      </c>
    </row>
    <row r="79" spans="2:4" x14ac:dyDescent="0.55000000000000004">
      <c r="B79" s="1" t="s">
        <v>117</v>
      </c>
      <c r="C79" s="22" t="s">
        <v>85</v>
      </c>
      <c r="D79" s="1" t="s">
        <v>178</v>
      </c>
    </row>
    <row r="80" spans="2:4" x14ac:dyDescent="0.55000000000000004">
      <c r="B80" s="1" t="s">
        <v>118</v>
      </c>
      <c r="C80" s="22" t="s">
        <v>85</v>
      </c>
      <c r="D80" s="1" t="s">
        <v>178</v>
      </c>
    </row>
    <row r="81" spans="2:4" x14ac:dyDescent="0.55000000000000004">
      <c r="B81" s="1" t="s">
        <v>119</v>
      </c>
      <c r="C81" s="22" t="s">
        <v>85</v>
      </c>
      <c r="D81" s="1" t="s">
        <v>178</v>
      </c>
    </row>
    <row r="82" spans="2:4" x14ac:dyDescent="0.55000000000000004">
      <c r="B82" s="1" t="s">
        <v>182</v>
      </c>
      <c r="C82" s="22" t="s">
        <v>85</v>
      </c>
      <c r="D82" s="1" t="s">
        <v>178</v>
      </c>
    </row>
    <row r="83" spans="2:4" x14ac:dyDescent="0.55000000000000004">
      <c r="B83" s="1" t="s">
        <v>189</v>
      </c>
      <c r="C83" s="54" t="s">
        <v>3</v>
      </c>
      <c r="D83" s="1" t="s">
        <v>184</v>
      </c>
    </row>
    <row r="84" spans="2:4" x14ac:dyDescent="0.55000000000000004">
      <c r="B84" s="1" t="s">
        <v>190</v>
      </c>
      <c r="C84" s="54" t="s">
        <v>3</v>
      </c>
      <c r="D84" s="1" t="s">
        <v>184</v>
      </c>
    </row>
    <row r="85" spans="2:4" x14ac:dyDescent="0.55000000000000004">
      <c r="B85" s="1" t="s">
        <v>191</v>
      </c>
      <c r="C85" s="54" t="s">
        <v>3</v>
      </c>
      <c r="D85" s="1" t="s">
        <v>184</v>
      </c>
    </row>
    <row r="86" spans="2:4" x14ac:dyDescent="0.55000000000000004">
      <c r="B86" s="1" t="s">
        <v>181</v>
      </c>
      <c r="C86" s="54" t="s">
        <v>3</v>
      </c>
      <c r="D86" s="1" t="s">
        <v>184</v>
      </c>
    </row>
    <row r="87" spans="2:4" x14ac:dyDescent="0.55000000000000004">
      <c r="B87" s="1" t="s">
        <v>192</v>
      </c>
      <c r="C87" s="54" t="s">
        <v>3</v>
      </c>
      <c r="D87" s="1" t="s">
        <v>185</v>
      </c>
    </row>
    <row r="88" spans="2:4" x14ac:dyDescent="0.55000000000000004">
      <c r="B88" s="1" t="s">
        <v>193</v>
      </c>
      <c r="C88" s="54" t="s">
        <v>3</v>
      </c>
      <c r="D88" s="1" t="s">
        <v>185</v>
      </c>
    </row>
    <row r="89" spans="2:4" x14ac:dyDescent="0.55000000000000004">
      <c r="B89" s="1" t="s">
        <v>194</v>
      </c>
      <c r="C89" s="54" t="s">
        <v>3</v>
      </c>
      <c r="D89" s="1" t="s">
        <v>185</v>
      </c>
    </row>
    <row r="90" spans="2:4" x14ac:dyDescent="0.55000000000000004">
      <c r="B90" s="1" t="s">
        <v>179</v>
      </c>
      <c r="C90" s="54" t="s">
        <v>3</v>
      </c>
      <c r="D90" s="1" t="s">
        <v>185</v>
      </c>
    </row>
    <row r="91" spans="2:4" x14ac:dyDescent="0.55000000000000004">
      <c r="B91" s="1" t="s">
        <v>195</v>
      </c>
      <c r="C91" s="54" t="s">
        <v>3</v>
      </c>
      <c r="D91" s="1" t="s">
        <v>186</v>
      </c>
    </row>
    <row r="92" spans="2:4" x14ac:dyDescent="0.55000000000000004">
      <c r="B92" s="1" t="s">
        <v>196</v>
      </c>
      <c r="C92" s="54" t="s">
        <v>3</v>
      </c>
      <c r="D92" s="1" t="s">
        <v>186</v>
      </c>
    </row>
    <row r="93" spans="2:4" x14ac:dyDescent="0.55000000000000004">
      <c r="B93" s="1" t="s">
        <v>197</v>
      </c>
      <c r="C93" s="54" t="s">
        <v>3</v>
      </c>
      <c r="D93" s="1" t="s">
        <v>186</v>
      </c>
    </row>
    <row r="94" spans="2:4" x14ac:dyDescent="0.55000000000000004">
      <c r="B94" s="1" t="s">
        <v>180</v>
      </c>
      <c r="C94" s="54" t="s">
        <v>3</v>
      </c>
      <c r="D94" s="1" t="s">
        <v>186</v>
      </c>
    </row>
    <row r="95" spans="2:4" x14ac:dyDescent="0.55000000000000004">
      <c r="B95" s="1" t="s">
        <v>113</v>
      </c>
      <c r="C95" s="54" t="s">
        <v>4</v>
      </c>
      <c r="D95" s="1" t="s">
        <v>4</v>
      </c>
    </row>
    <row r="96" spans="2:4" x14ac:dyDescent="0.55000000000000004">
      <c r="B96" s="1" t="s">
        <v>114</v>
      </c>
      <c r="C96" s="54" t="s">
        <v>4</v>
      </c>
      <c r="D96" s="1" t="s">
        <v>4</v>
      </c>
    </row>
    <row r="97" spans="2:4" x14ac:dyDescent="0.55000000000000004">
      <c r="B97" s="1" t="s">
        <v>115</v>
      </c>
      <c r="C97" s="54" t="s">
        <v>4</v>
      </c>
      <c r="D97" s="1" t="s">
        <v>4</v>
      </c>
    </row>
    <row r="98" spans="2:4" x14ac:dyDescent="0.55000000000000004">
      <c r="B98" s="1" t="s">
        <v>116</v>
      </c>
      <c r="C98" s="54" t="s">
        <v>4</v>
      </c>
      <c r="D98" s="1" t="s">
        <v>4</v>
      </c>
    </row>
    <row r="99" spans="2:4" x14ac:dyDescent="0.55000000000000004">
      <c r="B99" s="1" t="s">
        <v>475</v>
      </c>
      <c r="C99" s="54" t="s">
        <v>72</v>
      </c>
      <c r="D99" s="1" t="s">
        <v>467</v>
      </c>
    </row>
    <row r="100" spans="2:4" x14ac:dyDescent="0.55000000000000004">
      <c r="B100" s="1" t="s">
        <v>474</v>
      </c>
      <c r="C100" s="54" t="s">
        <v>72</v>
      </c>
      <c r="D100" s="1" t="s">
        <v>467</v>
      </c>
    </row>
    <row r="101" spans="2:4" x14ac:dyDescent="0.55000000000000004">
      <c r="B101" s="1" t="s">
        <v>473</v>
      </c>
      <c r="C101" s="54" t="s">
        <v>72</v>
      </c>
      <c r="D101" s="1" t="s">
        <v>467</v>
      </c>
    </row>
    <row r="102" spans="2:4" x14ac:dyDescent="0.55000000000000004">
      <c r="B102" s="1" t="s">
        <v>472</v>
      </c>
      <c r="C102" s="54" t="s">
        <v>72</v>
      </c>
      <c r="D102" s="1" t="s">
        <v>467</v>
      </c>
    </row>
    <row r="103" spans="2:4" x14ac:dyDescent="0.55000000000000004">
      <c r="B103" s="1" t="s">
        <v>468</v>
      </c>
      <c r="C103" s="54" t="s">
        <v>72</v>
      </c>
      <c r="D103" s="1" t="s">
        <v>488</v>
      </c>
    </row>
    <row r="104" spans="2:4" x14ac:dyDescent="0.55000000000000004">
      <c r="B104" s="1" t="s">
        <v>469</v>
      </c>
      <c r="C104" s="54" t="s">
        <v>72</v>
      </c>
      <c r="D104" s="1" t="s">
        <v>488</v>
      </c>
    </row>
    <row r="105" spans="2:4" x14ac:dyDescent="0.55000000000000004">
      <c r="B105" s="1" t="s">
        <v>470</v>
      </c>
      <c r="C105" s="54" t="s">
        <v>72</v>
      </c>
      <c r="D105" s="1" t="s">
        <v>488</v>
      </c>
    </row>
    <row r="106" spans="2:4" x14ac:dyDescent="0.55000000000000004">
      <c r="B106" s="1" t="s">
        <v>471</v>
      </c>
      <c r="C106" s="54" t="s">
        <v>72</v>
      </c>
      <c r="D106" s="1" t="s">
        <v>488</v>
      </c>
    </row>
    <row r="107" spans="2:4" x14ac:dyDescent="0.55000000000000004">
      <c r="B107" s="1" t="s">
        <v>277</v>
      </c>
      <c r="C107" s="54" t="s">
        <v>165</v>
      </c>
      <c r="D107" s="1" t="s">
        <v>85</v>
      </c>
    </row>
    <row r="108" spans="2:4" x14ac:dyDescent="0.55000000000000004">
      <c r="B108" s="1" t="s">
        <v>278</v>
      </c>
      <c r="C108" s="54" t="s">
        <v>165</v>
      </c>
      <c r="D108" s="1" t="s">
        <v>85</v>
      </c>
    </row>
    <row r="109" spans="2:4" x14ac:dyDescent="0.55000000000000004">
      <c r="B109" s="1" t="s">
        <v>279</v>
      </c>
      <c r="C109" s="54" t="s">
        <v>165</v>
      </c>
      <c r="D109" s="1" t="s">
        <v>85</v>
      </c>
    </row>
    <row r="110" spans="2:4" x14ac:dyDescent="0.55000000000000004">
      <c r="B110" s="1" t="s">
        <v>280</v>
      </c>
      <c r="C110" s="54" t="s">
        <v>165</v>
      </c>
      <c r="D110" s="1" t="s">
        <v>85</v>
      </c>
    </row>
    <row r="111" spans="2:4" x14ac:dyDescent="0.55000000000000004">
      <c r="B111" s="1" t="s">
        <v>299</v>
      </c>
      <c r="C111" s="54" t="s">
        <v>165</v>
      </c>
      <c r="D111" s="1" t="s">
        <v>290</v>
      </c>
    </row>
    <row r="112" spans="2:4" x14ac:dyDescent="0.55000000000000004">
      <c r="B112" s="1" t="s">
        <v>300</v>
      </c>
      <c r="C112" s="54" t="s">
        <v>165</v>
      </c>
      <c r="D112" s="1" t="s">
        <v>290</v>
      </c>
    </row>
    <row r="113" spans="2:4" x14ac:dyDescent="0.55000000000000004">
      <c r="B113" s="1" t="s">
        <v>301</v>
      </c>
      <c r="C113" s="54" t="s">
        <v>165</v>
      </c>
      <c r="D113" s="1" t="s">
        <v>290</v>
      </c>
    </row>
    <row r="114" spans="2:4" x14ac:dyDescent="0.55000000000000004">
      <c r="B114" s="1" t="s">
        <v>302</v>
      </c>
      <c r="C114" s="54" t="s">
        <v>165</v>
      </c>
      <c r="D114" s="1" t="s">
        <v>290</v>
      </c>
    </row>
    <row r="115" spans="2:4" x14ac:dyDescent="0.55000000000000004">
      <c r="B115" s="1" t="s">
        <v>292</v>
      </c>
      <c r="C115" s="54" t="s">
        <v>165</v>
      </c>
      <c r="D115" s="1" t="s">
        <v>291</v>
      </c>
    </row>
    <row r="116" spans="2:4" x14ac:dyDescent="0.55000000000000004">
      <c r="B116" s="1" t="s">
        <v>293</v>
      </c>
      <c r="C116" s="54" t="s">
        <v>165</v>
      </c>
      <c r="D116" s="1" t="s">
        <v>291</v>
      </c>
    </row>
    <row r="117" spans="2:4" x14ac:dyDescent="0.55000000000000004">
      <c r="B117" s="1" t="s">
        <v>294</v>
      </c>
      <c r="C117" s="54" t="s">
        <v>165</v>
      </c>
      <c r="D117" s="1" t="s">
        <v>291</v>
      </c>
    </row>
    <row r="118" spans="2:4" x14ac:dyDescent="0.55000000000000004">
      <c r="B118" s="1" t="s">
        <v>295</v>
      </c>
      <c r="C118" s="54" t="s">
        <v>165</v>
      </c>
      <c r="D118" s="1" t="s">
        <v>291</v>
      </c>
    </row>
    <row r="119" spans="2:4" x14ac:dyDescent="0.55000000000000004">
      <c r="B119" s="54" t="s">
        <v>170</v>
      </c>
      <c r="C119" s="54" t="s">
        <v>166</v>
      </c>
      <c r="D119" s="1" t="s">
        <v>85</v>
      </c>
    </row>
    <row r="120" spans="2:4" x14ac:dyDescent="0.55000000000000004">
      <c r="B120" s="54" t="s">
        <v>171</v>
      </c>
      <c r="C120" s="54" t="s">
        <v>166</v>
      </c>
      <c r="D120" s="1" t="s">
        <v>85</v>
      </c>
    </row>
    <row r="121" spans="2:4" x14ac:dyDescent="0.55000000000000004">
      <c r="B121" s="54" t="s">
        <v>172</v>
      </c>
      <c r="C121" s="54" t="s">
        <v>166</v>
      </c>
      <c r="D121" s="1" t="s">
        <v>85</v>
      </c>
    </row>
    <row r="122" spans="2:4" x14ac:dyDescent="0.55000000000000004">
      <c r="B122" s="54" t="s">
        <v>167</v>
      </c>
      <c r="C122" s="54" t="s">
        <v>166</v>
      </c>
      <c r="D122" s="1" t="s">
        <v>85</v>
      </c>
    </row>
    <row r="123" spans="2:4" x14ac:dyDescent="0.55000000000000004">
      <c r="B123" s="54" t="s">
        <v>269</v>
      </c>
      <c r="C123" s="54" t="s">
        <v>169</v>
      </c>
      <c r="D123" s="1" t="s">
        <v>85</v>
      </c>
    </row>
    <row r="124" spans="2:4" x14ac:dyDescent="0.55000000000000004">
      <c r="B124" s="54" t="s">
        <v>270</v>
      </c>
      <c r="C124" s="54" t="s">
        <v>169</v>
      </c>
      <c r="D124" s="1" t="s">
        <v>85</v>
      </c>
    </row>
    <row r="125" spans="2:4" x14ac:dyDescent="0.55000000000000004">
      <c r="B125" s="1" t="s">
        <v>271</v>
      </c>
      <c r="C125" s="54" t="s">
        <v>169</v>
      </c>
      <c r="D125" s="1" t="s">
        <v>85</v>
      </c>
    </row>
    <row r="126" spans="2:4" x14ac:dyDescent="0.55000000000000004">
      <c r="B126" s="1" t="s">
        <v>272</v>
      </c>
      <c r="C126" s="54" t="s">
        <v>169</v>
      </c>
      <c r="D126" s="1" t="s">
        <v>85</v>
      </c>
    </row>
    <row r="127" spans="2:4" x14ac:dyDescent="0.55000000000000004">
      <c r="B127" s="1" t="s">
        <v>273</v>
      </c>
      <c r="C127" s="54" t="s">
        <v>169</v>
      </c>
      <c r="D127" s="1" t="s">
        <v>268</v>
      </c>
    </row>
    <row r="128" spans="2:4" x14ac:dyDescent="0.55000000000000004">
      <c r="B128" s="1" t="s">
        <v>274</v>
      </c>
      <c r="C128" s="54" t="s">
        <v>169</v>
      </c>
      <c r="D128" s="1" t="s">
        <v>268</v>
      </c>
    </row>
    <row r="129" spans="2:4" x14ac:dyDescent="0.55000000000000004">
      <c r="B129" s="1" t="s">
        <v>275</v>
      </c>
      <c r="C129" s="54" t="s">
        <v>169</v>
      </c>
      <c r="D129" s="1" t="s">
        <v>268</v>
      </c>
    </row>
    <row r="130" spans="2:4" x14ac:dyDescent="0.55000000000000004">
      <c r="B130" s="1" t="s">
        <v>276</v>
      </c>
      <c r="C130" s="54" t="s">
        <v>169</v>
      </c>
      <c r="D130" s="1" t="s">
        <v>268</v>
      </c>
    </row>
    <row r="131" spans="2:4" x14ac:dyDescent="0.55000000000000004">
      <c r="B131" s="1" t="s">
        <v>183</v>
      </c>
      <c r="C131" s="1" t="s">
        <v>85</v>
      </c>
      <c r="D131" s="1" t="s">
        <v>85</v>
      </c>
    </row>
    <row r="132" spans="2:4" x14ac:dyDescent="0.55000000000000004">
      <c r="B132" s="1" t="s">
        <v>182</v>
      </c>
      <c r="C132" s="1" t="s">
        <v>85</v>
      </c>
      <c r="D132" s="1" t="s">
        <v>178</v>
      </c>
    </row>
    <row r="133" spans="2:4" x14ac:dyDescent="0.55000000000000004">
      <c r="B133" s="1" t="s">
        <v>181</v>
      </c>
      <c r="C133" s="1" t="s">
        <v>3</v>
      </c>
      <c r="D133" s="1" t="s">
        <v>184</v>
      </c>
    </row>
    <row r="134" spans="2:4" x14ac:dyDescent="0.55000000000000004">
      <c r="B134" s="1" t="s">
        <v>179</v>
      </c>
      <c r="C134" s="1" t="s">
        <v>3</v>
      </c>
      <c r="D134" s="1" t="s">
        <v>185</v>
      </c>
    </row>
    <row r="135" spans="2:4" x14ac:dyDescent="0.55000000000000004">
      <c r="B135" s="1" t="s">
        <v>180</v>
      </c>
      <c r="C135" s="1" t="s">
        <v>3</v>
      </c>
      <c r="D135" s="1" t="s">
        <v>186</v>
      </c>
    </row>
    <row r="136" spans="2:4" x14ac:dyDescent="0.55000000000000004">
      <c r="B136" s="1" t="s">
        <v>116</v>
      </c>
      <c r="C136" s="1" t="s">
        <v>4</v>
      </c>
      <c r="D136" s="1" t="s">
        <v>4</v>
      </c>
    </row>
    <row r="137" spans="2:4" x14ac:dyDescent="0.55000000000000004">
      <c r="B137" s="1" t="s">
        <v>472</v>
      </c>
      <c r="C137" s="1" t="s">
        <v>72</v>
      </c>
      <c r="D137" s="1" t="s">
        <v>467</v>
      </c>
    </row>
    <row r="138" spans="2:4" x14ac:dyDescent="0.55000000000000004">
      <c r="B138" s="1" t="s">
        <v>471</v>
      </c>
      <c r="C138" s="1" t="s">
        <v>72</v>
      </c>
      <c r="D138" s="1" t="s">
        <v>488</v>
      </c>
    </row>
    <row r="139" spans="2:4" x14ac:dyDescent="0.55000000000000004">
      <c r="B139" s="1" t="s">
        <v>280</v>
      </c>
      <c r="C139" s="1" t="s">
        <v>165</v>
      </c>
      <c r="D139" s="1" t="s">
        <v>85</v>
      </c>
    </row>
    <row r="140" spans="2:4" x14ac:dyDescent="0.55000000000000004">
      <c r="B140" s="1" t="s">
        <v>302</v>
      </c>
      <c r="C140" s="1" t="s">
        <v>165</v>
      </c>
      <c r="D140" s="1" t="s">
        <v>290</v>
      </c>
    </row>
    <row r="141" spans="2:4" x14ac:dyDescent="0.55000000000000004">
      <c r="B141" s="1" t="s">
        <v>295</v>
      </c>
      <c r="C141" s="1" t="s">
        <v>165</v>
      </c>
      <c r="D141" s="1" t="s">
        <v>291</v>
      </c>
    </row>
    <row r="142" spans="2:4" x14ac:dyDescent="0.55000000000000004">
      <c r="B142" s="1" t="s">
        <v>167</v>
      </c>
      <c r="C142" s="1" t="s">
        <v>166</v>
      </c>
      <c r="D142" s="1" t="s">
        <v>85</v>
      </c>
    </row>
    <row r="143" spans="2:4" x14ac:dyDescent="0.55000000000000004">
      <c r="B143" s="1" t="s">
        <v>272</v>
      </c>
      <c r="C143" s="1" t="s">
        <v>169</v>
      </c>
      <c r="D143" s="1" t="s">
        <v>85</v>
      </c>
    </row>
    <row r="144" spans="2:4" x14ac:dyDescent="0.55000000000000004">
      <c r="B144" s="1" t="s">
        <v>276</v>
      </c>
      <c r="C144" s="1" t="s">
        <v>169</v>
      </c>
      <c r="D144" s="1" t="s">
        <v>268</v>
      </c>
    </row>
    <row r="147" spans="2:8" x14ac:dyDescent="0.55000000000000004">
      <c r="B147" s="158" t="s">
        <v>378</v>
      </c>
      <c r="C147" s="158">
        <f ca="1">SUM(C148:C203)</f>
        <v>21794</v>
      </c>
      <c r="H147" s="161" t="s">
        <v>379</v>
      </c>
    </row>
    <row r="148" spans="2:8" x14ac:dyDescent="0.55000000000000004">
      <c r="B148" s="160" t="s">
        <v>325</v>
      </c>
      <c r="C148" s="160">
        <f ca="1">CELL("contents",INDIRECT(B148&amp;"!$A$2"))</f>
        <v>1072</v>
      </c>
      <c r="H148" s="161" t="s">
        <v>380</v>
      </c>
    </row>
    <row r="149" spans="2:8" x14ac:dyDescent="0.55000000000000004">
      <c r="B149" s="159" t="s">
        <v>326</v>
      </c>
      <c r="C149" s="159"/>
      <c r="D149" s="159">
        <f ca="1">CELL("contents",INDIRECT(B149&amp;"!$A$2"))</f>
        <v>832</v>
      </c>
      <c r="H149" s="161" t="s">
        <v>433</v>
      </c>
    </row>
    <row r="150" spans="2:8" x14ac:dyDescent="0.55000000000000004">
      <c r="B150" s="1" t="s">
        <v>327</v>
      </c>
      <c r="E150" s="1">
        <f t="shared" ref="E150:E157" ca="1" si="0">CELL("contents",INDIRECT(B150&amp;"!$A$2"))</f>
        <v>120</v>
      </c>
      <c r="H150" s="161" t="s">
        <v>382</v>
      </c>
    </row>
    <row r="151" spans="2:8" x14ac:dyDescent="0.55000000000000004">
      <c r="B151" s="1" t="s">
        <v>328</v>
      </c>
      <c r="E151" s="1">
        <f t="shared" ca="1" si="0"/>
        <v>120</v>
      </c>
    </row>
    <row r="152" spans="2:8" x14ac:dyDescent="0.55000000000000004">
      <c r="B152" s="1" t="s">
        <v>329</v>
      </c>
      <c r="E152" s="1">
        <f t="shared" ca="1" si="0"/>
        <v>184</v>
      </c>
      <c r="H152" s="161" t="s">
        <v>381</v>
      </c>
    </row>
    <row r="153" spans="2:8" x14ac:dyDescent="0.55000000000000004">
      <c r="B153" s="1" t="s">
        <v>330</v>
      </c>
      <c r="E153" s="1">
        <f t="shared" ca="1" si="0"/>
        <v>184</v>
      </c>
      <c r="H153" s="161" t="s">
        <v>383</v>
      </c>
    </row>
    <row r="154" spans="2:8" x14ac:dyDescent="0.55000000000000004">
      <c r="B154" s="1" t="s">
        <v>331</v>
      </c>
      <c r="E154" s="1">
        <f t="shared" ca="1" si="0"/>
        <v>56</v>
      </c>
      <c r="H154" s="161" t="s">
        <v>384</v>
      </c>
    </row>
    <row r="155" spans="2:8" x14ac:dyDescent="0.55000000000000004">
      <c r="B155" s="1" t="s">
        <v>332</v>
      </c>
      <c r="E155" s="1">
        <f t="shared" ca="1" si="0"/>
        <v>56</v>
      </c>
    </row>
    <row r="156" spans="2:8" x14ac:dyDescent="0.55000000000000004">
      <c r="B156" s="1" t="s">
        <v>333</v>
      </c>
      <c r="E156" s="1">
        <f t="shared" ca="1" si="0"/>
        <v>56</v>
      </c>
      <c r="H156" s="107" t="s">
        <v>385</v>
      </c>
    </row>
    <row r="157" spans="2:8" x14ac:dyDescent="0.55000000000000004">
      <c r="B157" s="1" t="s">
        <v>334</v>
      </c>
      <c r="E157" s="1">
        <f t="shared" ca="1" si="0"/>
        <v>56</v>
      </c>
      <c r="H157" s="161" t="s">
        <v>386</v>
      </c>
    </row>
    <row r="158" spans="2:8" x14ac:dyDescent="0.55000000000000004">
      <c r="B158" s="159" t="s">
        <v>335</v>
      </c>
      <c r="C158" s="159"/>
      <c r="D158" s="159">
        <f ca="1">CELL("contents",INDIRECT(B158&amp;"!$A$2"))</f>
        <v>240</v>
      </c>
      <c r="H158" s="161" t="s">
        <v>387</v>
      </c>
    </row>
    <row r="159" spans="2:8" x14ac:dyDescent="0.55000000000000004">
      <c r="B159" s="1" t="s">
        <v>336</v>
      </c>
      <c r="E159" s="1">
        <f ca="1">CELL("contents",INDIRECT(B159&amp;"!$A$2"))</f>
        <v>168</v>
      </c>
      <c r="H159" s="161" t="s">
        <v>388</v>
      </c>
    </row>
    <row r="160" spans="2:8" x14ac:dyDescent="0.55000000000000004">
      <c r="B160" s="1" t="s">
        <v>337</v>
      </c>
      <c r="E160" s="1">
        <f ca="1">CELL("contents",INDIRECT(B160&amp;"!$A$2"))</f>
        <v>72</v>
      </c>
    </row>
    <row r="161" spans="2:8" x14ac:dyDescent="0.55000000000000004">
      <c r="B161" s="160" t="s">
        <v>338</v>
      </c>
      <c r="C161" s="160">
        <f ca="1">CELL("contents",INDIRECT(B161&amp;"!$A$2"))</f>
        <v>9660</v>
      </c>
    </row>
    <row r="162" spans="2:8" x14ac:dyDescent="0.55000000000000004">
      <c r="B162" s="159" t="s">
        <v>339</v>
      </c>
      <c r="C162" s="159"/>
      <c r="D162" s="159">
        <f ca="1">CELL("contents",INDIRECT(B162&amp;"!$A$2"))</f>
        <v>7560</v>
      </c>
    </row>
    <row r="163" spans="2:8" x14ac:dyDescent="0.55000000000000004">
      <c r="B163" s="1" t="s">
        <v>340</v>
      </c>
      <c r="E163" s="1">
        <f t="shared" ref="E163:E170" ca="1" si="1">CELL("contents",INDIRECT(B163&amp;"!$A$2"))</f>
        <v>1050</v>
      </c>
    </row>
    <row r="164" spans="2:8" x14ac:dyDescent="0.55000000000000004">
      <c r="B164" s="1" t="s">
        <v>341</v>
      </c>
      <c r="E164" s="1">
        <f t="shared" ca="1" si="1"/>
        <v>1050</v>
      </c>
      <c r="H164" s="1" t="s">
        <v>675</v>
      </c>
    </row>
    <row r="165" spans="2:8" x14ac:dyDescent="0.55000000000000004">
      <c r="B165" s="1" t="s">
        <v>342</v>
      </c>
      <c r="E165" s="1">
        <f t="shared" ca="1" si="1"/>
        <v>1470</v>
      </c>
      <c r="H165" s="1" t="s">
        <v>676</v>
      </c>
    </row>
    <row r="166" spans="2:8" x14ac:dyDescent="0.55000000000000004">
      <c r="B166" s="1" t="s">
        <v>343</v>
      </c>
      <c r="E166" s="1">
        <f t="shared" ca="1" si="1"/>
        <v>1470</v>
      </c>
      <c r="H166" s="1" t="s">
        <v>677</v>
      </c>
    </row>
    <row r="167" spans="2:8" x14ac:dyDescent="0.55000000000000004">
      <c r="B167" s="1" t="s">
        <v>344</v>
      </c>
      <c r="E167" s="1">
        <f t="shared" ca="1" si="1"/>
        <v>630</v>
      </c>
      <c r="H167" s="1" t="s">
        <v>678</v>
      </c>
    </row>
    <row r="168" spans="2:8" x14ac:dyDescent="0.55000000000000004">
      <c r="B168" s="1" t="s">
        <v>345</v>
      </c>
      <c r="E168" s="1">
        <f t="shared" ca="1" si="1"/>
        <v>630</v>
      </c>
      <c r="H168" s="1" t="s">
        <v>679</v>
      </c>
    </row>
    <row r="169" spans="2:8" x14ac:dyDescent="0.55000000000000004">
      <c r="B169" s="1" t="s">
        <v>346</v>
      </c>
      <c r="E169" s="1">
        <f t="shared" ca="1" si="1"/>
        <v>630</v>
      </c>
      <c r="H169" s="1" t="s">
        <v>680</v>
      </c>
    </row>
    <row r="170" spans="2:8" x14ac:dyDescent="0.55000000000000004">
      <c r="B170" s="1" t="s">
        <v>347</v>
      </c>
      <c r="E170" s="1">
        <f t="shared" ca="1" si="1"/>
        <v>630</v>
      </c>
      <c r="H170" s="1" t="s">
        <v>681</v>
      </c>
    </row>
    <row r="171" spans="2:8" x14ac:dyDescent="0.55000000000000004">
      <c r="B171" s="159" t="s">
        <v>348</v>
      </c>
      <c r="C171" s="159"/>
      <c r="D171" s="159">
        <f ca="1">CELL("contents",INDIRECT(B171&amp;"!$A$2"))</f>
        <v>2100</v>
      </c>
      <c r="H171" s="1" t="s">
        <v>682</v>
      </c>
    </row>
    <row r="172" spans="2:8" x14ac:dyDescent="0.55000000000000004">
      <c r="B172" s="1" t="s">
        <v>349</v>
      </c>
      <c r="E172" s="1">
        <f ca="1">CELL("contents",INDIRECT(B172&amp;"!$A$2"))</f>
        <v>1365</v>
      </c>
      <c r="H172" s="1" t="s">
        <v>683</v>
      </c>
    </row>
    <row r="173" spans="2:8" x14ac:dyDescent="0.55000000000000004">
      <c r="B173" s="1" t="s">
        <v>350</v>
      </c>
      <c r="E173" s="1">
        <f ca="1">CELL("contents",INDIRECT(B173&amp;"!$A$2"))</f>
        <v>735</v>
      </c>
      <c r="H173" s="1" t="s">
        <v>684</v>
      </c>
    </row>
    <row r="174" spans="2:8" x14ac:dyDescent="0.55000000000000004">
      <c r="B174" s="160" t="s">
        <v>351</v>
      </c>
      <c r="C174" s="160">
        <f ca="1">CELL("contents",INDIRECT(B174&amp;"!$A$2"))</f>
        <v>784</v>
      </c>
      <c r="H174" s="1" t="s">
        <v>685</v>
      </c>
    </row>
    <row r="175" spans="2:8" x14ac:dyDescent="0.55000000000000004">
      <c r="B175" s="159" t="s">
        <v>352</v>
      </c>
      <c r="C175" s="159"/>
      <c r="D175" s="159">
        <f ca="1">CELL("contents",INDIRECT(B175&amp;"!$A$2"))</f>
        <v>504</v>
      </c>
      <c r="H175" s="1" t="s">
        <v>686</v>
      </c>
    </row>
    <row r="176" spans="2:8" x14ac:dyDescent="0.55000000000000004">
      <c r="B176" s="1" t="s">
        <v>353</v>
      </c>
      <c r="E176" s="1">
        <f ca="1">CELL("contents",INDIRECT(B176&amp;"!$A$2"))</f>
        <v>140</v>
      </c>
      <c r="H176" s="1" t="s">
        <v>687</v>
      </c>
    </row>
    <row r="177" spans="2:8" x14ac:dyDescent="0.55000000000000004">
      <c r="B177" s="1" t="s">
        <v>354</v>
      </c>
      <c r="E177" s="1">
        <f ca="1">CELL("contents",INDIRECT(B177&amp;"!$A$2"))</f>
        <v>196</v>
      </c>
      <c r="H177" s="1" t="s">
        <v>688</v>
      </c>
    </row>
    <row r="178" spans="2:8" x14ac:dyDescent="0.55000000000000004">
      <c r="B178" s="1" t="s">
        <v>355</v>
      </c>
      <c r="E178" s="1">
        <f ca="1">CELL("contents",INDIRECT(B178&amp;"!$A$2"))</f>
        <v>84</v>
      </c>
      <c r="H178" s="1" t="s">
        <v>689</v>
      </c>
    </row>
    <row r="179" spans="2:8" x14ac:dyDescent="0.55000000000000004">
      <c r="B179" s="1" t="s">
        <v>356</v>
      </c>
      <c r="E179" s="1">
        <f ca="1">CELL("contents",INDIRECT(B179&amp;"!$A$2"))</f>
        <v>84</v>
      </c>
      <c r="H179" s="1" t="s">
        <v>690</v>
      </c>
    </row>
    <row r="180" spans="2:8" x14ac:dyDescent="0.55000000000000004">
      <c r="B180" s="159" t="s">
        <v>357</v>
      </c>
      <c r="C180" s="159"/>
      <c r="D180" s="159">
        <f ca="1">CELL("contents",INDIRECT(B180&amp;"!$A$2"))</f>
        <v>280</v>
      </c>
      <c r="H180" s="1" t="s">
        <v>691</v>
      </c>
    </row>
    <row r="181" spans="2:8" x14ac:dyDescent="0.55000000000000004">
      <c r="B181" s="1" t="s">
        <v>358</v>
      </c>
      <c r="E181" s="1">
        <f ca="1">CELL("contents",INDIRECT(B181&amp;"!$A$2"))</f>
        <v>182</v>
      </c>
      <c r="H181" s="1" t="s">
        <v>692</v>
      </c>
    </row>
    <row r="182" spans="2:8" x14ac:dyDescent="0.55000000000000004">
      <c r="B182" s="1" t="s">
        <v>359</v>
      </c>
      <c r="E182" s="1">
        <f ca="1">CELL("contents",INDIRECT(B182&amp;"!$A$2"))</f>
        <v>98</v>
      </c>
      <c r="H182" s="1" t="s">
        <v>693</v>
      </c>
    </row>
    <row r="183" spans="2:8" x14ac:dyDescent="0.55000000000000004">
      <c r="B183" s="160" t="s">
        <v>360</v>
      </c>
      <c r="C183" s="160">
        <f ca="1">CELL("contents",INDIRECT(B183&amp;"!$A$2"))</f>
        <v>6618</v>
      </c>
      <c r="H183" s="1" t="s">
        <v>694</v>
      </c>
    </row>
    <row r="184" spans="2:8" x14ac:dyDescent="0.55000000000000004">
      <c r="B184" s="159" t="s">
        <v>361</v>
      </c>
      <c r="C184" s="159"/>
      <c r="D184" s="159">
        <f ca="1">CELL("contents",INDIRECT(B184&amp;"!$A$2"))</f>
        <v>4212</v>
      </c>
      <c r="H184" s="1" t="s">
        <v>695</v>
      </c>
    </row>
    <row r="185" spans="2:8" x14ac:dyDescent="0.55000000000000004">
      <c r="B185" s="1" t="s">
        <v>362</v>
      </c>
      <c r="E185" s="1">
        <f ca="1">CELL("contents",INDIRECT(B185&amp;"!$A$2"))</f>
        <v>1170</v>
      </c>
      <c r="H185" s="1" t="s">
        <v>696</v>
      </c>
    </row>
    <row r="186" spans="2:8" x14ac:dyDescent="0.55000000000000004">
      <c r="B186" s="1" t="s">
        <v>363</v>
      </c>
      <c r="E186" s="1">
        <f ca="1">CELL("contents",INDIRECT(B186&amp;"!$A$2"))</f>
        <v>1638</v>
      </c>
      <c r="H186" s="1" t="s">
        <v>697</v>
      </c>
    </row>
    <row r="187" spans="2:8" x14ac:dyDescent="0.55000000000000004">
      <c r="B187" s="1" t="s">
        <v>364</v>
      </c>
      <c r="E187" s="1">
        <f ca="1">CELL("contents",INDIRECT(B187&amp;"!$A$2"))</f>
        <v>702</v>
      </c>
      <c r="H187" s="1" t="s">
        <v>698</v>
      </c>
    </row>
    <row r="188" spans="2:8" x14ac:dyDescent="0.55000000000000004">
      <c r="B188" s="1" t="s">
        <v>365</v>
      </c>
      <c r="E188" s="1">
        <f ca="1">CELL("contents",INDIRECT(B188&amp;"!$A$2"))</f>
        <v>702</v>
      </c>
      <c r="H188" s="1" t="s">
        <v>699</v>
      </c>
    </row>
    <row r="189" spans="2:8" x14ac:dyDescent="0.55000000000000004">
      <c r="B189" s="159" t="s">
        <v>366</v>
      </c>
      <c r="C189" s="159"/>
      <c r="D189" s="159">
        <f ca="1">CELL("contents",INDIRECT(B189&amp;"!$A$2"))</f>
        <v>2406</v>
      </c>
      <c r="H189" s="1" t="s">
        <v>700</v>
      </c>
    </row>
    <row r="190" spans="2:8" x14ac:dyDescent="0.55000000000000004">
      <c r="B190" s="1" t="s">
        <v>367</v>
      </c>
      <c r="E190" s="1">
        <f ca="1">CELL("contents",INDIRECT(B190&amp;"!$A$2"))</f>
        <v>1509</v>
      </c>
      <c r="H190" s="1" t="s">
        <v>701</v>
      </c>
    </row>
    <row r="191" spans="2:8" x14ac:dyDescent="0.55000000000000004">
      <c r="B191" s="1" t="s">
        <v>368</v>
      </c>
      <c r="E191" s="1">
        <f ca="1">CELL("contents",INDIRECT(B191&amp;"!$A$2"))</f>
        <v>897</v>
      </c>
      <c r="H191" s="1" t="s">
        <v>702</v>
      </c>
    </row>
    <row r="192" spans="2:8" x14ac:dyDescent="0.55000000000000004">
      <c r="B192" s="160" t="s">
        <v>369</v>
      </c>
      <c r="C192" s="160">
        <f ca="1">CELL("contents",INDIRECT(B192&amp;"!$A$2"))</f>
        <v>2352</v>
      </c>
      <c r="H192" s="1" t="s">
        <v>703</v>
      </c>
    </row>
    <row r="193" spans="2:8" x14ac:dyDescent="0.55000000000000004">
      <c r="B193" s="159" t="s">
        <v>370</v>
      </c>
      <c r="C193" s="159"/>
      <c r="D193" s="159">
        <f ca="1">CELL("contents",INDIRECT(B193&amp;"!$A$2"))</f>
        <v>1512</v>
      </c>
      <c r="H193" s="1" t="s">
        <v>704</v>
      </c>
    </row>
    <row r="194" spans="2:8" x14ac:dyDescent="0.55000000000000004">
      <c r="B194" s="1" t="s">
        <v>371</v>
      </c>
      <c r="E194" s="1">
        <f ca="1">CELL("contents",INDIRECT(B194&amp;"!$A$2"))</f>
        <v>420</v>
      </c>
      <c r="H194" s="1" t="s">
        <v>705</v>
      </c>
    </row>
    <row r="195" spans="2:8" x14ac:dyDescent="0.55000000000000004">
      <c r="B195" s="1" t="s">
        <v>372</v>
      </c>
      <c r="E195" s="1">
        <f ca="1">CELL("contents",INDIRECT(B195&amp;"!$A$2"))</f>
        <v>588</v>
      </c>
      <c r="H195" s="1" t="s">
        <v>706</v>
      </c>
    </row>
    <row r="196" spans="2:8" x14ac:dyDescent="0.55000000000000004">
      <c r="B196" s="1" t="s">
        <v>373</v>
      </c>
      <c r="E196" s="1">
        <f ca="1">CELL("contents",INDIRECT(B196&amp;"!$A$2"))</f>
        <v>252</v>
      </c>
      <c r="H196" s="1" t="s">
        <v>707</v>
      </c>
    </row>
    <row r="197" spans="2:8" x14ac:dyDescent="0.55000000000000004">
      <c r="B197" s="1" t="s">
        <v>374</v>
      </c>
      <c r="E197" s="1">
        <f ca="1">CELL("contents",INDIRECT(B197&amp;"!$A$2"))</f>
        <v>252</v>
      </c>
      <c r="H197" s="1" t="s">
        <v>708</v>
      </c>
    </row>
    <row r="198" spans="2:8" x14ac:dyDescent="0.55000000000000004">
      <c r="B198" s="159" t="s">
        <v>375</v>
      </c>
      <c r="C198" s="159"/>
      <c r="D198" s="159">
        <f ca="1">CELL("contents",INDIRECT(B198&amp;"!$A$2"))</f>
        <v>840</v>
      </c>
      <c r="H198" s="1" t="s">
        <v>709</v>
      </c>
    </row>
    <row r="199" spans="2:8" x14ac:dyDescent="0.55000000000000004">
      <c r="B199" s="1" t="s">
        <v>376</v>
      </c>
      <c r="E199" s="1">
        <f ca="1">CELL("contents",INDIRECT(B199&amp;"!$A$2"))</f>
        <v>546</v>
      </c>
      <c r="H199" s="1" t="s">
        <v>710</v>
      </c>
    </row>
    <row r="200" spans="2:8" x14ac:dyDescent="0.55000000000000004">
      <c r="B200" s="1" t="s">
        <v>377</v>
      </c>
      <c r="E200" s="1">
        <f ca="1">CELL("contents",INDIRECT(B200&amp;"!$A$2"))</f>
        <v>294</v>
      </c>
      <c r="H200" s="1" t="s">
        <v>711</v>
      </c>
    </row>
    <row r="201" spans="2:8" x14ac:dyDescent="0.55000000000000004">
      <c r="B201" s="160" t="s">
        <v>585</v>
      </c>
      <c r="C201" s="160">
        <f ca="1">E202+E203+E204</f>
        <v>1308</v>
      </c>
      <c r="H201" s="1" t="s">
        <v>712</v>
      </c>
    </row>
    <row r="202" spans="2:8" x14ac:dyDescent="0.55000000000000004">
      <c r="B202" s="1" t="s">
        <v>586</v>
      </c>
      <c r="E202" s="1">
        <f ca="1">CELL("contents",INDIRECT(B202&amp;"!$A$2"))</f>
        <v>672</v>
      </c>
      <c r="H202" s="1" t="s">
        <v>713</v>
      </c>
    </row>
    <row r="203" spans="2:8" x14ac:dyDescent="0.55000000000000004">
      <c r="B203" s="27" t="s">
        <v>587</v>
      </c>
      <c r="E203" s="1">
        <f ca="1">CELL("contents",INDIRECT(B203&amp;"!$A$2"))</f>
        <v>624</v>
      </c>
      <c r="H203" s="1" t="s">
        <v>714</v>
      </c>
    </row>
    <row r="204" spans="2:8" x14ac:dyDescent="0.55000000000000004">
      <c r="B204" s="27" t="s">
        <v>659</v>
      </c>
      <c r="E204" s="1">
        <f ca="1">CELL("contents",INDIRECT(B204&amp;"!$A$2"))</f>
        <v>12</v>
      </c>
      <c r="H204" s="1" t="s">
        <v>715</v>
      </c>
    </row>
  </sheetData>
  <sortState ref="B5:C44">
    <sortCondition ref="B4"/>
  </sortState>
  <dataValidations disablePrompts="1" count="1">
    <dataValidation allowBlank="1" showErrorMessage="1" sqref="C63"/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120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STATS_IndOS_Closed_Adv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18"/>
      <c r="L11" s="18"/>
      <c r="M11" s="18"/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18"/>
      <c r="L12" s="18"/>
      <c r="M12" s="18"/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18"/>
      <c r="M13" s="18"/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 t="shared" ref="O14:P14" si="0">O15-SUM(O11:O12)+SUM(O13:O13)</f>
        <v>0</v>
      </c>
      <c r="P14" s="19">
        <f t="shared" si="0"/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18"/>
      <c r="M15" s="18"/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18"/>
      <c r="M18" s="18"/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18"/>
      <c r="M19" s="18"/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18"/>
      <c r="M20" s="18"/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 t="shared" ref="O21:P21" si="1">O22-SUM(O18:O19)+SUM(O20:O20)</f>
        <v>0</v>
      </c>
      <c r="P21" s="19">
        <f t="shared" si="1"/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18"/>
      <c r="M22" s="18"/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18"/>
      <c r="M25" s="18"/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18"/>
      <c r="M26" s="18"/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18"/>
      <c r="M27" s="18"/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 t="shared" ref="O28:P28" si="2">O29-SUM(O25:O26)+SUM(O27:O27)</f>
        <v>0</v>
      </c>
      <c r="P28" s="19">
        <f t="shared" si="2"/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18"/>
      <c r="M29" s="18"/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18"/>
      <c r="M32" s="18"/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18"/>
      <c r="M33" s="18"/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18"/>
      <c r="M34" s="18"/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 t="shared" ref="O35:P35" si="3">O36-SUM(O32:O33)+SUM(O34:O34)</f>
        <v>0</v>
      </c>
      <c r="P35" s="19">
        <f t="shared" si="3"/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18"/>
      <c r="M36" s="18"/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4">(G11+G15)/2</f>
        <v>0</v>
      </c>
      <c r="H40" s="163">
        <f t="shared" si="4"/>
        <v>0</v>
      </c>
      <c r="I40" s="163">
        <f t="shared" ref="I40" si="5">(I11+I15)/2</f>
        <v>0</v>
      </c>
      <c r="J40" s="163">
        <f t="shared" si="4"/>
        <v>0</v>
      </c>
      <c r="K40" s="163"/>
      <c r="L40" s="163"/>
      <c r="M40" s="163"/>
      <c r="N40" s="163"/>
      <c r="O40" s="163">
        <f t="shared" ref="O40:P40" si="6">(O11+O15)/2</f>
        <v>0</v>
      </c>
      <c r="P40" s="163">
        <f t="shared" si="6"/>
        <v>0</v>
      </c>
      <c r="Q40" s="163">
        <f t="shared" si="4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7">(G18+G22)/2</f>
        <v>0</v>
      </c>
      <c r="H41" s="163">
        <f t="shared" si="7"/>
        <v>0</v>
      </c>
      <c r="I41" s="163">
        <f t="shared" ref="I41" si="8">(I18+I22)/2</f>
        <v>0</v>
      </c>
      <c r="J41" s="163">
        <f t="shared" si="7"/>
        <v>0</v>
      </c>
      <c r="K41" s="163"/>
      <c r="L41" s="163"/>
      <c r="M41" s="163"/>
      <c r="N41" s="163"/>
      <c r="O41" s="163">
        <f t="shared" ref="O41:P41" si="9">(O18+O22)/2</f>
        <v>0</v>
      </c>
      <c r="P41" s="163">
        <f t="shared" si="9"/>
        <v>0</v>
      </c>
      <c r="Q41" s="163">
        <f t="shared" si="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J42" si="10">(G25+G29)/2</f>
        <v>0</v>
      </c>
      <c r="H42" s="163">
        <f t="shared" si="10"/>
        <v>0</v>
      </c>
      <c r="I42" s="163">
        <f t="shared" ref="I42" si="11">(I25+I29)/2</f>
        <v>0</v>
      </c>
      <c r="J42" s="163">
        <f t="shared" si="10"/>
        <v>0</v>
      </c>
      <c r="K42" s="163"/>
      <c r="L42" s="163"/>
      <c r="M42" s="163"/>
      <c r="N42" s="163"/>
      <c r="O42" s="163">
        <f t="shared" ref="O42:P42" si="12">(O25+O29)/2</f>
        <v>0</v>
      </c>
      <c r="P42" s="163">
        <f t="shared" si="12"/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J43" si="13">(G32+G36)/2</f>
        <v>0</v>
      </c>
      <c r="H43" s="163">
        <f t="shared" si="13"/>
        <v>0</v>
      </c>
      <c r="I43" s="163">
        <f t="shared" ref="I43" si="14">(I32+I36)/2</f>
        <v>0</v>
      </c>
      <c r="J43" s="163">
        <f t="shared" si="13"/>
        <v>0</v>
      </c>
      <c r="K43" s="163"/>
      <c r="L43" s="163"/>
      <c r="M43" s="163"/>
      <c r="N43" s="163"/>
      <c r="O43" s="163">
        <f t="shared" ref="O43:P43" si="15">(O32+O36)/2</f>
        <v>0</v>
      </c>
      <c r="P43" s="163">
        <f t="shared" si="15"/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/>
      <c r="L46" s="164"/>
      <c r="M46" s="164"/>
      <c r="N46" s="164"/>
      <c r="O46" s="164" t="e">
        <f t="shared" ref="O46:P46" si="18">O13/O40</f>
        <v>#DIV/0!</v>
      </c>
      <c r="P46" s="164" t="e">
        <f t="shared" si="18"/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/>
      <c r="L47" s="164"/>
      <c r="M47" s="164"/>
      <c r="N47" s="164"/>
      <c r="O47" s="164" t="e">
        <f t="shared" ref="O47:P47" si="21">O20/O41</f>
        <v>#DIV/0!</v>
      </c>
      <c r="P47" s="164" t="e">
        <f t="shared" si="21"/>
        <v>#DIV/0!</v>
      </c>
      <c r="Q47" s="164" t="e">
        <f t="shared" si="19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/>
      <c r="L48" s="164"/>
      <c r="M48" s="164"/>
      <c r="N48" s="164"/>
      <c r="O48" s="164" t="e">
        <f t="shared" ref="O48:P48" si="24">O27/O42</f>
        <v>#DIV/0!</v>
      </c>
      <c r="P48" s="164" t="e">
        <f t="shared" si="24"/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/>
      <c r="L49" s="164"/>
      <c r="M49" s="164"/>
      <c r="N49" s="164"/>
      <c r="O49" s="164" t="e">
        <f t="shared" ref="O49:P49" si="27">O34/O43</f>
        <v>#DIV/0!</v>
      </c>
      <c r="P49" s="164" t="e">
        <f t="shared" si="27"/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/>
      <c r="L52" s="168"/>
      <c r="M52" s="168"/>
      <c r="N52" s="168"/>
      <c r="O52" s="168" t="e">
        <f t="shared" ref="O52:P52" si="30">O14/O40</f>
        <v>#DIV/0!</v>
      </c>
      <c r="P52" s="168" t="e">
        <f t="shared" si="30"/>
        <v>#DIV/0!</v>
      </c>
      <c r="Q52" s="168" t="e">
        <f t="shared" si="28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/>
      <c r="L53" s="168"/>
      <c r="M53" s="168"/>
      <c r="N53" s="168"/>
      <c r="O53" s="168" t="e">
        <f t="shared" ref="O53:P53" si="33">O21/O41</f>
        <v>#DIV/0!</v>
      </c>
      <c r="P53" s="168" t="e">
        <f t="shared" si="33"/>
        <v>#DIV/0!</v>
      </c>
      <c r="Q53" s="168" t="e">
        <f t="shared" si="31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/>
      <c r="L54" s="168"/>
      <c r="M54" s="168"/>
      <c r="N54" s="168"/>
      <c r="O54" s="168" t="e">
        <f t="shared" ref="O54:P54" si="36">O28/O42</f>
        <v>#DIV/0!</v>
      </c>
      <c r="P54" s="168" t="e">
        <f t="shared" si="36"/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/>
      <c r="L55" s="168"/>
      <c r="M55" s="168"/>
      <c r="N55" s="168"/>
      <c r="O55" s="168" t="e">
        <f t="shared" ref="O55:P55" si="39">O35/O43</f>
        <v>#DIV/0!</v>
      </c>
      <c r="P55" s="168" t="e">
        <f t="shared" si="39"/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40">G42/G40</f>
        <v>#DIV/0!</v>
      </c>
      <c r="H59" s="163" t="e">
        <f t="shared" si="40"/>
        <v>#DIV/0!</v>
      </c>
      <c r="I59" s="163" t="e">
        <f t="shared" si="40"/>
        <v>#DIV/0!</v>
      </c>
      <c r="J59" s="163" t="e">
        <f t="shared" si="40"/>
        <v>#DIV/0!</v>
      </c>
      <c r="K59" s="163"/>
      <c r="L59" s="163"/>
      <c r="M59" s="163"/>
      <c r="N59" s="163"/>
      <c r="O59" s="163" t="e">
        <f t="shared" si="40"/>
        <v>#DIV/0!</v>
      </c>
      <c r="P59" s="163" t="e">
        <f t="shared" si="40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1">G42/G41</f>
        <v>#DIV/0!</v>
      </c>
      <c r="H60" s="163" t="e">
        <f t="shared" si="41"/>
        <v>#DIV/0!</v>
      </c>
      <c r="I60" s="163" t="e">
        <f t="shared" si="41"/>
        <v>#DIV/0!</v>
      </c>
      <c r="J60" s="163" t="e">
        <f t="shared" si="41"/>
        <v>#DIV/0!</v>
      </c>
      <c r="K60" s="163"/>
      <c r="L60" s="163"/>
      <c r="M60" s="163"/>
      <c r="N60" s="163"/>
      <c r="O60" s="163" t="e">
        <f t="shared" si="41"/>
        <v>#DIV/0!</v>
      </c>
      <c r="P60" s="163" t="e">
        <f t="shared" si="41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42">G43/G40</f>
        <v>#DIV/0!</v>
      </c>
      <c r="H61" s="163" t="e">
        <f t="shared" si="42"/>
        <v>#DIV/0!</v>
      </c>
      <c r="I61" s="163" t="e">
        <f t="shared" si="42"/>
        <v>#DIV/0!</v>
      </c>
      <c r="J61" s="163" t="e">
        <f t="shared" si="42"/>
        <v>#DIV/0!</v>
      </c>
      <c r="K61" s="163"/>
      <c r="L61" s="163"/>
      <c r="M61" s="163"/>
      <c r="N61" s="163"/>
      <c r="O61" s="163" t="e">
        <f t="shared" si="42"/>
        <v>#DIV/0!</v>
      </c>
      <c r="P61" s="163" t="e">
        <f t="shared" si="42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3">G43/G41</f>
        <v>#DIV/0!</v>
      </c>
      <c r="H62" s="163" t="e">
        <f t="shared" si="43"/>
        <v>#DIV/0!</v>
      </c>
      <c r="I62" s="163" t="e">
        <f t="shared" si="43"/>
        <v>#DIV/0!</v>
      </c>
      <c r="J62" s="163" t="e">
        <f t="shared" si="43"/>
        <v>#DIV/0!</v>
      </c>
      <c r="K62" s="163"/>
      <c r="L62" s="163"/>
      <c r="M62" s="163"/>
      <c r="N62" s="163"/>
      <c r="O62" s="163" t="e">
        <f t="shared" si="43"/>
        <v>#DIV/0!</v>
      </c>
      <c r="P62" s="163" t="e">
        <f t="shared" si="43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J63" si="44">G42/G43*1000</f>
        <v>#DIV/0!</v>
      </c>
      <c r="H63" s="184" t="e">
        <f t="shared" si="44"/>
        <v>#DIV/0!</v>
      </c>
      <c r="I63" s="184" t="e">
        <f t="shared" ref="I63" si="45">I42/I43*1000</f>
        <v>#DIV/0!</v>
      </c>
      <c r="J63" s="184" t="e">
        <f t="shared" si="44"/>
        <v>#DIV/0!</v>
      </c>
      <c r="K63" s="184"/>
      <c r="L63" s="184"/>
      <c r="M63" s="184"/>
      <c r="N63" s="184"/>
      <c r="O63" s="184" t="e">
        <f t="shared" ref="O63:P63" si="46">O42/O43*1000</f>
        <v>#DIV/0!</v>
      </c>
      <c r="P63" s="184" t="e">
        <f t="shared" si="46"/>
        <v>#DIV/0!</v>
      </c>
      <c r="Q63" s="162"/>
    </row>
  </sheetData>
  <sheetProtection algorithmName="SHA-256" hashValue="shoU+tvvBlQtoT+2AezhCX8GuECQ8FU1lib61yw0hT0=" saltValue="gHzfoYwf+nV5fPb307bg/w==" spinCount="100000" sheet="1" objects="1" scenarios="1"/>
  <dataConsolidate/>
  <conditionalFormatting sqref="F11">
    <cfRule type="expression" dxfId="22367" priority="203" stopIfTrue="1">
      <formula>LEN(TRIM($F$11))=0</formula>
    </cfRule>
  </conditionalFormatting>
  <conditionalFormatting sqref="G11">
    <cfRule type="expression" dxfId="22366" priority="204" stopIfTrue="1">
      <formula>LEN(TRIM($G$11))=0</formula>
    </cfRule>
  </conditionalFormatting>
  <conditionalFormatting sqref="H11">
    <cfRule type="expression" dxfId="22365" priority="205" stopIfTrue="1">
      <formula>LEN(TRIM($H$11))=0</formula>
    </cfRule>
  </conditionalFormatting>
  <conditionalFormatting sqref="I11">
    <cfRule type="expression" dxfId="22364" priority="206" stopIfTrue="1">
      <formula>LEN(TRIM($I$11))=0</formula>
    </cfRule>
  </conditionalFormatting>
  <conditionalFormatting sqref="J11">
    <cfRule type="expression" dxfId="22363" priority="207" stopIfTrue="1">
      <formula>LEN(TRIM($J$11))=0</formula>
    </cfRule>
  </conditionalFormatting>
  <conditionalFormatting sqref="F12">
    <cfRule type="expression" dxfId="22362" priority="208" stopIfTrue="1">
      <formula>LEN(TRIM($F$12))=0</formula>
    </cfRule>
  </conditionalFormatting>
  <conditionalFormatting sqref="G12">
    <cfRule type="expression" dxfId="22361" priority="209" stopIfTrue="1">
      <formula>LEN(TRIM($G$12))=0</formula>
    </cfRule>
  </conditionalFormatting>
  <conditionalFormatting sqref="H12">
    <cfRule type="expression" dxfId="22360" priority="210" stopIfTrue="1">
      <formula>LEN(TRIM($H$12))=0</formula>
    </cfRule>
  </conditionalFormatting>
  <conditionalFormatting sqref="I12">
    <cfRule type="expression" dxfId="22359" priority="211" stopIfTrue="1">
      <formula>LEN(TRIM($I$12))=0</formula>
    </cfRule>
  </conditionalFormatting>
  <conditionalFormatting sqref="J12">
    <cfRule type="expression" dxfId="22358" priority="212" stopIfTrue="1">
      <formula>LEN(TRIM($J$12))=0</formula>
    </cfRule>
  </conditionalFormatting>
  <conditionalFormatting sqref="F13">
    <cfRule type="expression" dxfId="22357" priority="213" stopIfTrue="1">
      <formula>LEN(TRIM($F$13))=0</formula>
    </cfRule>
  </conditionalFormatting>
  <conditionalFormatting sqref="G13">
    <cfRule type="expression" dxfId="22356" priority="214" stopIfTrue="1">
      <formula>LEN(TRIM($G$13))=0</formula>
    </cfRule>
  </conditionalFormatting>
  <conditionalFormatting sqref="H13">
    <cfRule type="expression" dxfId="22355" priority="215" stopIfTrue="1">
      <formula>LEN(TRIM($H$13))=0</formula>
    </cfRule>
  </conditionalFormatting>
  <conditionalFormatting sqref="I13">
    <cfRule type="expression" dxfId="22354" priority="216" stopIfTrue="1">
      <formula>LEN(TRIM($I$13))=0</formula>
    </cfRule>
  </conditionalFormatting>
  <conditionalFormatting sqref="J13">
    <cfRule type="expression" dxfId="22353" priority="217" stopIfTrue="1">
      <formula>LEN(TRIM($J$13))=0</formula>
    </cfRule>
  </conditionalFormatting>
  <conditionalFormatting sqref="O11">
    <cfRule type="expression" dxfId="22352" priority="218" stopIfTrue="1">
      <formula>LEN(TRIM($O$11))=0</formula>
    </cfRule>
  </conditionalFormatting>
  <conditionalFormatting sqref="P11">
    <cfRule type="expression" dxfId="22351" priority="219" stopIfTrue="1">
      <formula>LEN(TRIM($P$11))=0</formula>
    </cfRule>
  </conditionalFormatting>
  <conditionalFormatting sqref="Q11">
    <cfRule type="expression" dxfId="22350" priority="220" stopIfTrue="1">
      <formula>LEN(TRIM($Q$11))=0</formula>
    </cfRule>
  </conditionalFormatting>
  <conditionalFormatting sqref="O12">
    <cfRule type="expression" dxfId="22349" priority="221" stopIfTrue="1">
      <formula>LEN(TRIM($O$12))=0</formula>
    </cfRule>
  </conditionalFormatting>
  <conditionalFormatting sqref="P12">
    <cfRule type="expression" dxfId="22348" priority="222" stopIfTrue="1">
      <formula>LEN(TRIM($P$12))=0</formula>
    </cfRule>
  </conditionalFormatting>
  <conditionalFormatting sqref="Q12">
    <cfRule type="expression" dxfId="22347" priority="223" stopIfTrue="1">
      <formula>LEN(TRIM($Q$12))=0</formula>
    </cfRule>
  </conditionalFormatting>
  <conditionalFormatting sqref="O13">
    <cfRule type="expression" dxfId="22346" priority="224" stopIfTrue="1">
      <formula>LEN(TRIM($O$13))=0</formula>
    </cfRule>
  </conditionalFormatting>
  <conditionalFormatting sqref="P13">
    <cfRule type="expression" dxfId="22345" priority="225" stopIfTrue="1">
      <formula>LEN(TRIM($P$13))=0</formula>
    </cfRule>
  </conditionalFormatting>
  <conditionalFormatting sqref="Q13">
    <cfRule type="expression" dxfId="22344" priority="226" stopIfTrue="1">
      <formula>LEN(TRIM($Q$13))=0</formula>
    </cfRule>
  </conditionalFormatting>
  <conditionalFormatting sqref="F15">
    <cfRule type="expression" dxfId="22343" priority="227" stopIfTrue="1">
      <formula>LEN(TRIM($F$15))=0</formula>
    </cfRule>
  </conditionalFormatting>
  <conditionalFormatting sqref="G15">
    <cfRule type="expression" dxfId="22342" priority="228" stopIfTrue="1">
      <formula>LEN(TRIM($G$15))=0</formula>
    </cfRule>
  </conditionalFormatting>
  <conditionalFormatting sqref="H15">
    <cfRule type="expression" dxfId="22341" priority="229" stopIfTrue="1">
      <formula>LEN(TRIM($H$15))=0</formula>
    </cfRule>
  </conditionalFormatting>
  <conditionalFormatting sqref="I15">
    <cfRule type="expression" dxfId="22340" priority="230" stopIfTrue="1">
      <formula>LEN(TRIM($I$15))=0</formula>
    </cfRule>
  </conditionalFormatting>
  <conditionalFormatting sqref="J15">
    <cfRule type="expression" dxfId="22339" priority="231" stopIfTrue="1">
      <formula>LEN(TRIM($J$15))=0</formula>
    </cfRule>
  </conditionalFormatting>
  <conditionalFormatting sqref="O15">
    <cfRule type="expression" dxfId="22338" priority="232" stopIfTrue="1">
      <formula>LEN(TRIM($O$15))=0</formula>
    </cfRule>
  </conditionalFormatting>
  <conditionalFormatting sqref="P15">
    <cfRule type="expression" dxfId="22337" priority="233" stopIfTrue="1">
      <formula>LEN(TRIM($P$15))=0</formula>
    </cfRule>
  </conditionalFormatting>
  <conditionalFormatting sqref="Q15">
    <cfRule type="expression" dxfId="22336" priority="234" stopIfTrue="1">
      <formula>LEN(TRIM($Q$15))=0</formula>
    </cfRule>
  </conditionalFormatting>
  <conditionalFormatting sqref="F18">
    <cfRule type="expression" dxfId="22335" priority="235" stopIfTrue="1">
      <formula>LEN(TRIM($F$18))=0</formula>
    </cfRule>
  </conditionalFormatting>
  <conditionalFormatting sqref="G18">
    <cfRule type="expression" dxfId="22334" priority="236" stopIfTrue="1">
      <formula>LEN(TRIM($G$18))=0</formula>
    </cfRule>
  </conditionalFormatting>
  <conditionalFormatting sqref="H18">
    <cfRule type="expression" dxfId="22333" priority="237" stopIfTrue="1">
      <formula>LEN(TRIM($H$18))=0</formula>
    </cfRule>
  </conditionalFormatting>
  <conditionalFormatting sqref="I18">
    <cfRule type="expression" dxfId="22332" priority="238" stopIfTrue="1">
      <formula>LEN(TRIM($I$18))=0</formula>
    </cfRule>
  </conditionalFormatting>
  <conditionalFormatting sqref="J18">
    <cfRule type="expression" dxfId="22331" priority="239" stopIfTrue="1">
      <formula>LEN(TRIM($J$18))=0</formula>
    </cfRule>
  </conditionalFormatting>
  <conditionalFormatting sqref="F19">
    <cfRule type="expression" dxfId="22330" priority="240" stopIfTrue="1">
      <formula>LEN(TRIM($F$19))=0</formula>
    </cfRule>
  </conditionalFormatting>
  <conditionalFormatting sqref="G19">
    <cfRule type="expression" dxfId="22329" priority="241" stopIfTrue="1">
      <formula>LEN(TRIM($G$19))=0</formula>
    </cfRule>
  </conditionalFormatting>
  <conditionalFormatting sqref="H19">
    <cfRule type="expression" dxfId="22328" priority="242" stopIfTrue="1">
      <formula>LEN(TRIM($H$19))=0</formula>
    </cfRule>
  </conditionalFormatting>
  <conditionalFormatting sqref="I19">
    <cfRule type="expression" dxfId="22327" priority="243" stopIfTrue="1">
      <formula>LEN(TRIM($I$19))=0</formula>
    </cfRule>
  </conditionalFormatting>
  <conditionalFormatting sqref="J19">
    <cfRule type="expression" dxfId="22326" priority="244" stopIfTrue="1">
      <formula>LEN(TRIM($J$19))=0</formula>
    </cfRule>
  </conditionalFormatting>
  <conditionalFormatting sqref="F20">
    <cfRule type="expression" dxfId="22325" priority="245" stopIfTrue="1">
      <formula>LEN(TRIM($F$20))=0</formula>
    </cfRule>
  </conditionalFormatting>
  <conditionalFormatting sqref="G20">
    <cfRule type="expression" dxfId="22324" priority="246" stopIfTrue="1">
      <formula>LEN(TRIM($G$20))=0</formula>
    </cfRule>
  </conditionalFormatting>
  <conditionalFormatting sqref="H20">
    <cfRule type="expression" dxfId="22323" priority="247" stopIfTrue="1">
      <formula>LEN(TRIM($H$20))=0</formula>
    </cfRule>
  </conditionalFormatting>
  <conditionalFormatting sqref="I20">
    <cfRule type="expression" dxfId="22322" priority="248" stopIfTrue="1">
      <formula>LEN(TRIM($I$20))=0</formula>
    </cfRule>
  </conditionalFormatting>
  <conditionalFormatting sqref="J20">
    <cfRule type="expression" dxfId="22321" priority="249" stopIfTrue="1">
      <formula>LEN(TRIM($J$20))=0</formula>
    </cfRule>
  </conditionalFormatting>
  <conditionalFormatting sqref="O18">
    <cfRule type="expression" dxfId="22320" priority="250" stopIfTrue="1">
      <formula>LEN(TRIM($O$18))=0</formula>
    </cfRule>
  </conditionalFormatting>
  <conditionalFormatting sqref="P18">
    <cfRule type="expression" dxfId="22319" priority="251" stopIfTrue="1">
      <formula>LEN(TRIM($P$18))=0</formula>
    </cfRule>
  </conditionalFormatting>
  <conditionalFormatting sqref="Q18">
    <cfRule type="expression" dxfId="22318" priority="252" stopIfTrue="1">
      <formula>LEN(TRIM($Q$18))=0</formula>
    </cfRule>
  </conditionalFormatting>
  <conditionalFormatting sqref="O19">
    <cfRule type="expression" dxfId="22317" priority="253" stopIfTrue="1">
      <formula>LEN(TRIM($O$19))=0</formula>
    </cfRule>
  </conditionalFormatting>
  <conditionalFormatting sqref="P19">
    <cfRule type="expression" dxfId="22316" priority="254" stopIfTrue="1">
      <formula>LEN(TRIM($P$19))=0</formula>
    </cfRule>
  </conditionalFormatting>
  <conditionalFormatting sqref="Q19">
    <cfRule type="expression" dxfId="22315" priority="255" stopIfTrue="1">
      <formula>LEN(TRIM($Q$19))=0</formula>
    </cfRule>
  </conditionalFormatting>
  <conditionalFormatting sqref="O20">
    <cfRule type="expression" dxfId="22314" priority="256" stopIfTrue="1">
      <formula>LEN(TRIM($O$20))=0</formula>
    </cfRule>
  </conditionalFormatting>
  <conditionalFormatting sqref="P20">
    <cfRule type="expression" dxfId="22313" priority="257" stopIfTrue="1">
      <formula>LEN(TRIM($P$20))=0</formula>
    </cfRule>
  </conditionalFormatting>
  <conditionalFormatting sqref="Q20">
    <cfRule type="expression" dxfId="22312" priority="258" stopIfTrue="1">
      <formula>LEN(TRIM($Q$20))=0</formula>
    </cfRule>
  </conditionalFormatting>
  <conditionalFormatting sqref="F22">
    <cfRule type="expression" dxfId="22311" priority="259" stopIfTrue="1">
      <formula>LEN(TRIM($F$22))=0</formula>
    </cfRule>
  </conditionalFormatting>
  <conditionalFormatting sqref="G22">
    <cfRule type="expression" dxfId="22310" priority="260" stopIfTrue="1">
      <formula>LEN(TRIM($G$22))=0</formula>
    </cfRule>
  </conditionalFormatting>
  <conditionalFormatting sqref="H22">
    <cfRule type="expression" dxfId="22309" priority="261" stopIfTrue="1">
      <formula>LEN(TRIM($H$22))=0</formula>
    </cfRule>
  </conditionalFormatting>
  <conditionalFormatting sqref="I22">
    <cfRule type="expression" dxfId="22308" priority="262" stopIfTrue="1">
      <formula>LEN(TRIM($I$22))=0</formula>
    </cfRule>
  </conditionalFormatting>
  <conditionalFormatting sqref="J22">
    <cfRule type="expression" dxfId="22307" priority="263" stopIfTrue="1">
      <formula>LEN(TRIM($J$22))=0</formula>
    </cfRule>
  </conditionalFormatting>
  <conditionalFormatting sqref="O22">
    <cfRule type="expression" dxfId="22306" priority="264" stopIfTrue="1">
      <formula>LEN(TRIM($O$22))=0</formula>
    </cfRule>
  </conditionalFormatting>
  <conditionalFormatting sqref="P22">
    <cfRule type="expression" dxfId="22305" priority="265" stopIfTrue="1">
      <formula>LEN(TRIM($P$22))=0</formula>
    </cfRule>
  </conditionalFormatting>
  <conditionalFormatting sqref="Q22">
    <cfRule type="expression" dxfId="22304" priority="266" stopIfTrue="1">
      <formula>LEN(TRIM($Q$22))=0</formula>
    </cfRule>
  </conditionalFormatting>
  <conditionalFormatting sqref="F25">
    <cfRule type="expression" dxfId="22303" priority="267" stopIfTrue="1">
      <formula>LEN(TRIM($F$25))=0</formula>
    </cfRule>
  </conditionalFormatting>
  <conditionalFormatting sqref="G25">
    <cfRule type="expression" dxfId="22302" priority="268" stopIfTrue="1">
      <formula>LEN(TRIM($G$25))=0</formula>
    </cfRule>
  </conditionalFormatting>
  <conditionalFormatting sqref="H25">
    <cfRule type="expression" dxfId="22301" priority="269" stopIfTrue="1">
      <formula>LEN(TRIM($H$25))=0</formula>
    </cfRule>
  </conditionalFormatting>
  <conditionalFormatting sqref="I25">
    <cfRule type="expression" dxfId="22300" priority="270" stopIfTrue="1">
      <formula>LEN(TRIM($I$25))=0</formula>
    </cfRule>
  </conditionalFormatting>
  <conditionalFormatting sqref="J25">
    <cfRule type="expression" dxfId="22299" priority="271" stopIfTrue="1">
      <formula>LEN(TRIM($J$25))=0</formula>
    </cfRule>
  </conditionalFormatting>
  <conditionalFormatting sqref="F26">
    <cfRule type="expression" dxfId="22298" priority="272" stopIfTrue="1">
      <formula>LEN(TRIM($F$26))=0</formula>
    </cfRule>
  </conditionalFormatting>
  <conditionalFormatting sqref="G26">
    <cfRule type="expression" dxfId="22297" priority="273" stopIfTrue="1">
      <formula>LEN(TRIM($G$26))=0</formula>
    </cfRule>
  </conditionalFormatting>
  <conditionalFormatting sqref="H26">
    <cfRule type="expression" dxfId="22296" priority="274" stopIfTrue="1">
      <formula>LEN(TRIM($H$26))=0</formula>
    </cfRule>
  </conditionalFormatting>
  <conditionalFormatting sqref="I26">
    <cfRule type="expression" dxfId="22295" priority="275" stopIfTrue="1">
      <formula>LEN(TRIM($I$26))=0</formula>
    </cfRule>
  </conditionalFormatting>
  <conditionalFormatting sqref="J26">
    <cfRule type="expression" dxfId="22294" priority="276" stopIfTrue="1">
      <formula>LEN(TRIM($J$26))=0</formula>
    </cfRule>
  </conditionalFormatting>
  <conditionalFormatting sqref="F27">
    <cfRule type="expression" dxfId="22293" priority="277" stopIfTrue="1">
      <formula>LEN(TRIM($F$27))=0</formula>
    </cfRule>
  </conditionalFormatting>
  <conditionalFormatting sqref="G27">
    <cfRule type="expression" dxfId="22292" priority="278" stopIfTrue="1">
      <formula>LEN(TRIM($G$27))=0</formula>
    </cfRule>
  </conditionalFormatting>
  <conditionalFormatting sqref="H27">
    <cfRule type="expression" dxfId="22291" priority="279" stopIfTrue="1">
      <formula>LEN(TRIM($H$27))=0</formula>
    </cfRule>
  </conditionalFormatting>
  <conditionalFormatting sqref="I27">
    <cfRule type="expression" dxfId="22290" priority="280" stopIfTrue="1">
      <formula>LEN(TRIM($I$27))=0</formula>
    </cfRule>
  </conditionalFormatting>
  <conditionalFormatting sqref="J27">
    <cfRule type="expression" dxfId="22289" priority="281" stopIfTrue="1">
      <formula>LEN(TRIM($J$27))=0</formula>
    </cfRule>
  </conditionalFormatting>
  <conditionalFormatting sqref="O25">
    <cfRule type="expression" dxfId="22288" priority="282" stopIfTrue="1">
      <formula>LEN(TRIM($O$25))=0</formula>
    </cfRule>
  </conditionalFormatting>
  <conditionalFormatting sqref="P25">
    <cfRule type="expression" dxfId="22287" priority="283" stopIfTrue="1">
      <formula>LEN(TRIM($P$25))=0</formula>
    </cfRule>
  </conditionalFormatting>
  <conditionalFormatting sqref="O26">
    <cfRule type="expression" dxfId="22286" priority="284" stopIfTrue="1">
      <formula>LEN(TRIM($O$26))=0</formula>
    </cfRule>
  </conditionalFormatting>
  <conditionalFormatting sqref="P26">
    <cfRule type="expression" dxfId="22285" priority="285" stopIfTrue="1">
      <formula>LEN(TRIM($P$26))=0</formula>
    </cfRule>
  </conditionalFormatting>
  <conditionalFormatting sqref="O27">
    <cfRule type="expression" dxfId="22284" priority="286" stopIfTrue="1">
      <formula>LEN(TRIM($O$27))=0</formula>
    </cfRule>
  </conditionalFormatting>
  <conditionalFormatting sqref="P27">
    <cfRule type="expression" dxfId="22283" priority="287" stopIfTrue="1">
      <formula>LEN(TRIM($P$27))=0</formula>
    </cfRule>
  </conditionalFormatting>
  <conditionalFormatting sqref="F29">
    <cfRule type="expression" dxfId="22282" priority="288" stopIfTrue="1">
      <formula>LEN(TRIM($F$29))=0</formula>
    </cfRule>
  </conditionalFormatting>
  <conditionalFormatting sqref="G29">
    <cfRule type="expression" dxfId="22281" priority="289" stopIfTrue="1">
      <formula>LEN(TRIM($G$29))=0</formula>
    </cfRule>
  </conditionalFormatting>
  <conditionalFormatting sqref="H29">
    <cfRule type="expression" dxfId="22280" priority="290" stopIfTrue="1">
      <formula>LEN(TRIM($H$29))=0</formula>
    </cfRule>
  </conditionalFormatting>
  <conditionalFormatting sqref="I29">
    <cfRule type="expression" dxfId="22279" priority="291" stopIfTrue="1">
      <formula>LEN(TRIM($I$29))=0</formula>
    </cfRule>
  </conditionalFormatting>
  <conditionalFormatting sqref="J29">
    <cfRule type="expression" dxfId="22278" priority="292" stopIfTrue="1">
      <formula>LEN(TRIM($J$29))=0</formula>
    </cfRule>
  </conditionalFormatting>
  <conditionalFormatting sqref="O29">
    <cfRule type="expression" dxfId="22277" priority="293" stopIfTrue="1">
      <formula>LEN(TRIM($O$29))=0</formula>
    </cfRule>
  </conditionalFormatting>
  <conditionalFormatting sqref="P29">
    <cfRule type="expression" dxfId="22276" priority="294" stopIfTrue="1">
      <formula>LEN(TRIM($P$29))=0</formula>
    </cfRule>
  </conditionalFormatting>
  <conditionalFormatting sqref="F32">
    <cfRule type="expression" dxfId="22275" priority="295" stopIfTrue="1">
      <formula>LEN(TRIM($F$32))=0</formula>
    </cfRule>
  </conditionalFormatting>
  <conditionalFormatting sqref="G32">
    <cfRule type="expression" dxfId="22274" priority="296" stopIfTrue="1">
      <formula>LEN(TRIM($G$32))=0</formula>
    </cfRule>
  </conditionalFormatting>
  <conditionalFormatting sqref="H32">
    <cfRule type="expression" dxfId="22273" priority="297" stopIfTrue="1">
      <formula>LEN(TRIM($H$32))=0</formula>
    </cfRule>
  </conditionalFormatting>
  <conditionalFormatting sqref="I32">
    <cfRule type="expression" dxfId="22272" priority="298" stopIfTrue="1">
      <formula>LEN(TRIM($I$32))=0</formula>
    </cfRule>
  </conditionalFormatting>
  <conditionalFormatting sqref="J32">
    <cfRule type="expression" dxfId="22271" priority="299" stopIfTrue="1">
      <formula>LEN(TRIM($J$32))=0</formula>
    </cfRule>
  </conditionalFormatting>
  <conditionalFormatting sqref="F33">
    <cfRule type="expression" dxfId="22270" priority="300" stopIfTrue="1">
      <formula>LEN(TRIM($F$33))=0</formula>
    </cfRule>
  </conditionalFormatting>
  <conditionalFormatting sqref="G33">
    <cfRule type="expression" dxfId="22269" priority="301" stopIfTrue="1">
      <formula>LEN(TRIM($G$33))=0</formula>
    </cfRule>
  </conditionalFormatting>
  <conditionalFormatting sqref="H33">
    <cfRule type="expression" dxfId="22268" priority="302" stopIfTrue="1">
      <formula>LEN(TRIM($H$33))=0</formula>
    </cfRule>
  </conditionalFormatting>
  <conditionalFormatting sqref="I33">
    <cfRule type="expression" dxfId="22267" priority="303" stopIfTrue="1">
      <formula>LEN(TRIM($I$33))=0</formula>
    </cfRule>
  </conditionalFormatting>
  <conditionalFormatting sqref="J33">
    <cfRule type="expression" dxfId="22266" priority="304" stopIfTrue="1">
      <formula>LEN(TRIM($J$33))=0</formula>
    </cfRule>
  </conditionalFormatting>
  <conditionalFormatting sqref="F34">
    <cfRule type="expression" dxfId="22265" priority="305" stopIfTrue="1">
      <formula>LEN(TRIM($F$34))=0</formula>
    </cfRule>
  </conditionalFormatting>
  <conditionalFormatting sqref="G34">
    <cfRule type="expression" dxfId="22264" priority="306" stopIfTrue="1">
      <formula>LEN(TRIM($G$34))=0</formula>
    </cfRule>
  </conditionalFormatting>
  <conditionalFormatting sqref="H34">
    <cfRule type="expression" dxfId="22263" priority="307" stopIfTrue="1">
      <formula>LEN(TRIM($H$34))=0</formula>
    </cfRule>
  </conditionalFormatting>
  <conditionalFormatting sqref="I34">
    <cfRule type="expression" dxfId="22262" priority="308" stopIfTrue="1">
      <formula>LEN(TRIM($I$34))=0</formula>
    </cfRule>
  </conditionalFormatting>
  <conditionalFormatting sqref="J34">
    <cfRule type="expression" dxfId="22261" priority="309" stopIfTrue="1">
      <formula>LEN(TRIM($J$34))=0</formula>
    </cfRule>
  </conditionalFormatting>
  <conditionalFormatting sqref="O32">
    <cfRule type="expression" dxfId="22260" priority="310" stopIfTrue="1">
      <formula>LEN(TRIM($O$32))=0</formula>
    </cfRule>
  </conditionalFormatting>
  <conditionalFormatting sqref="P32">
    <cfRule type="expression" dxfId="22259" priority="311" stopIfTrue="1">
      <formula>LEN(TRIM($P$32))=0</formula>
    </cfRule>
  </conditionalFormatting>
  <conditionalFormatting sqref="O33">
    <cfRule type="expression" dxfId="22258" priority="312" stopIfTrue="1">
      <formula>LEN(TRIM($O$33))=0</formula>
    </cfRule>
  </conditionalFormatting>
  <conditionalFormatting sqref="P33">
    <cfRule type="expression" dxfId="22257" priority="313" stopIfTrue="1">
      <formula>LEN(TRIM($P$33))=0</formula>
    </cfRule>
  </conditionalFormatting>
  <conditionalFormatting sqref="O34">
    <cfRule type="expression" dxfId="22256" priority="314" stopIfTrue="1">
      <formula>LEN(TRIM($O$34))=0</formula>
    </cfRule>
  </conditionalFormatting>
  <conditionalFormatting sqref="P34">
    <cfRule type="expression" dxfId="22255" priority="315" stopIfTrue="1">
      <formula>LEN(TRIM($P$34))=0</formula>
    </cfRule>
  </conditionalFormatting>
  <conditionalFormatting sqref="F36">
    <cfRule type="expression" dxfId="22254" priority="316" stopIfTrue="1">
      <formula>LEN(TRIM($F$36))=0</formula>
    </cfRule>
  </conditionalFormatting>
  <conditionalFormatting sqref="G36">
    <cfRule type="expression" dxfId="22253" priority="317" stopIfTrue="1">
      <formula>LEN(TRIM($G$36))=0</formula>
    </cfRule>
  </conditionalFormatting>
  <conditionalFormatting sqref="H36">
    <cfRule type="expression" dxfId="22252" priority="318" stopIfTrue="1">
      <formula>LEN(TRIM($H$36))=0</formula>
    </cfRule>
  </conditionalFormatting>
  <conditionalFormatting sqref="I36">
    <cfRule type="expression" dxfId="22251" priority="319" stopIfTrue="1">
      <formula>LEN(TRIM($I$36))=0</formula>
    </cfRule>
  </conditionalFormatting>
  <conditionalFormatting sqref="J36">
    <cfRule type="expression" dxfId="22250" priority="320" stopIfTrue="1">
      <formula>LEN(TRIM($J$36))=0</formula>
    </cfRule>
  </conditionalFormatting>
  <conditionalFormatting sqref="O36">
    <cfRule type="expression" dxfId="22249" priority="321" stopIfTrue="1">
      <formula>LEN(TRIM($O$36))=0</formula>
    </cfRule>
  </conditionalFormatting>
  <conditionalFormatting sqref="P36">
    <cfRule type="expression" dxfId="22248" priority="322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184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STATS_IndOS_Open_NonAdv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O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55000000000000004">
      <c r="D63" s="162" t="s">
        <v>437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gQzr9P/lVlHdB8WdvkfMBPOU3gQQaE5T4kXVrLuH7nc=" saltValue="8pzqdAQfllBWzsyjp/qiyw==" spinCount="100000" sheet="1" objects="1" scenarios="1"/>
  <conditionalFormatting sqref="F11">
    <cfRule type="expression" dxfId="22247" priority="1099" stopIfTrue="1">
      <formula>LEN(TRIM($F$11))=0</formula>
    </cfRule>
  </conditionalFormatting>
  <conditionalFormatting sqref="G11">
    <cfRule type="expression" dxfId="22246" priority="1100" stopIfTrue="1">
      <formula>LEN(TRIM($G$11))=0</formula>
    </cfRule>
  </conditionalFormatting>
  <conditionalFormatting sqref="H11">
    <cfRule type="expression" dxfId="22245" priority="1101" stopIfTrue="1">
      <formula>LEN(TRIM($H$11))=0</formula>
    </cfRule>
  </conditionalFormatting>
  <conditionalFormatting sqref="I11">
    <cfRule type="expression" dxfId="22244" priority="1102" stopIfTrue="1">
      <formula>LEN(TRIM($I$11))=0</formula>
    </cfRule>
  </conditionalFormatting>
  <conditionalFormatting sqref="J11">
    <cfRule type="expression" dxfId="22243" priority="1103" stopIfTrue="1">
      <formula>LEN(TRIM($J$11))=0</formula>
    </cfRule>
  </conditionalFormatting>
  <conditionalFormatting sqref="K11">
    <cfRule type="expression" dxfId="22242" priority="1104" stopIfTrue="1">
      <formula>LEN(TRIM($K$11))=0</formula>
    </cfRule>
  </conditionalFormatting>
  <conditionalFormatting sqref="L11">
    <cfRule type="expression" dxfId="22241" priority="1105" stopIfTrue="1">
      <formula>LEN(TRIM($L$11))=0</formula>
    </cfRule>
  </conditionalFormatting>
  <conditionalFormatting sqref="M11">
    <cfRule type="expression" dxfId="22240" priority="1106" stopIfTrue="1">
      <formula>LEN(TRIM($M$11))=0</formula>
    </cfRule>
  </conditionalFormatting>
  <conditionalFormatting sqref="N11">
    <cfRule type="expression" dxfId="22239" priority="1107" stopIfTrue="1">
      <formula>LEN(TRIM($N$11))=0</formula>
    </cfRule>
  </conditionalFormatting>
  <conditionalFormatting sqref="O11">
    <cfRule type="expression" dxfId="22238" priority="1108" stopIfTrue="1">
      <formula>LEN(TRIM($O$11))=0</formula>
    </cfRule>
  </conditionalFormatting>
  <conditionalFormatting sqref="P11">
    <cfRule type="expression" dxfId="22237" priority="1109" stopIfTrue="1">
      <formula>LEN(TRIM($P$11))=0</formula>
    </cfRule>
  </conditionalFormatting>
  <conditionalFormatting sqref="Q11">
    <cfRule type="expression" dxfId="22236" priority="1110" stopIfTrue="1">
      <formula>LEN(TRIM($Q$11))=0</formula>
    </cfRule>
  </conditionalFormatting>
  <conditionalFormatting sqref="F12">
    <cfRule type="expression" dxfId="22235" priority="1111" stopIfTrue="1">
      <formula>LEN(TRIM($F$12))=0</formula>
    </cfRule>
  </conditionalFormatting>
  <conditionalFormatting sqref="G12">
    <cfRule type="expression" dxfId="22234" priority="1112" stopIfTrue="1">
      <formula>LEN(TRIM($G$12))=0</formula>
    </cfRule>
  </conditionalFormatting>
  <conditionalFormatting sqref="H12">
    <cfRule type="expression" dxfId="22233" priority="1113" stopIfTrue="1">
      <formula>LEN(TRIM($H$12))=0</formula>
    </cfRule>
  </conditionalFormatting>
  <conditionalFormatting sqref="I12">
    <cfRule type="expression" dxfId="22232" priority="1114" stopIfTrue="1">
      <formula>LEN(TRIM($I$12))=0</formula>
    </cfRule>
  </conditionalFormatting>
  <conditionalFormatting sqref="J12">
    <cfRule type="expression" dxfId="22231" priority="1115" stopIfTrue="1">
      <formula>LEN(TRIM($J$12))=0</formula>
    </cfRule>
  </conditionalFormatting>
  <conditionalFormatting sqref="K12">
    <cfRule type="expression" dxfId="22230" priority="1116" stopIfTrue="1">
      <formula>LEN(TRIM($K$12))=0</formula>
    </cfRule>
  </conditionalFormatting>
  <conditionalFormatting sqref="L12">
    <cfRule type="expression" dxfId="22229" priority="1117" stopIfTrue="1">
      <formula>LEN(TRIM($L$12))=0</formula>
    </cfRule>
  </conditionalFormatting>
  <conditionalFormatting sqref="M12">
    <cfRule type="expression" dxfId="22228" priority="1118" stopIfTrue="1">
      <formula>LEN(TRIM($M$12))=0</formula>
    </cfRule>
  </conditionalFormatting>
  <conditionalFormatting sqref="N12">
    <cfRule type="expression" dxfId="22227" priority="1119" stopIfTrue="1">
      <formula>LEN(TRIM($N$12))=0</formula>
    </cfRule>
  </conditionalFormatting>
  <conditionalFormatting sqref="O12">
    <cfRule type="expression" dxfId="22226" priority="1120" stopIfTrue="1">
      <formula>LEN(TRIM($O$12))=0</formula>
    </cfRule>
  </conditionalFormatting>
  <conditionalFormatting sqref="P12">
    <cfRule type="expression" dxfId="22225" priority="1121" stopIfTrue="1">
      <formula>LEN(TRIM($P$12))=0</formula>
    </cfRule>
  </conditionalFormatting>
  <conditionalFormatting sqref="Q12">
    <cfRule type="expression" dxfId="22224" priority="1122" stopIfTrue="1">
      <formula>LEN(TRIM($Q$12))=0</formula>
    </cfRule>
  </conditionalFormatting>
  <conditionalFormatting sqref="F13">
    <cfRule type="expression" dxfId="22223" priority="1123" stopIfTrue="1">
      <formula>LEN(TRIM($F$13))=0</formula>
    </cfRule>
  </conditionalFormatting>
  <conditionalFormatting sqref="G13">
    <cfRule type="expression" dxfId="22222" priority="1124" stopIfTrue="1">
      <formula>LEN(TRIM($G$13))=0</formula>
    </cfRule>
  </conditionalFormatting>
  <conditionalFormatting sqref="H13">
    <cfRule type="expression" dxfId="22221" priority="1125" stopIfTrue="1">
      <formula>LEN(TRIM($H$13))=0</formula>
    </cfRule>
  </conditionalFormatting>
  <conditionalFormatting sqref="I13">
    <cfRule type="expression" dxfId="22220" priority="1126" stopIfTrue="1">
      <formula>LEN(TRIM($I$13))=0</formula>
    </cfRule>
  </conditionalFormatting>
  <conditionalFormatting sqref="J13">
    <cfRule type="expression" dxfId="22219" priority="1127" stopIfTrue="1">
      <formula>LEN(TRIM($J$13))=0</formula>
    </cfRule>
  </conditionalFormatting>
  <conditionalFormatting sqref="K13">
    <cfRule type="expression" dxfId="22218" priority="1128" stopIfTrue="1">
      <formula>LEN(TRIM($K$13))=0</formula>
    </cfRule>
  </conditionalFormatting>
  <conditionalFormatting sqref="L13">
    <cfRule type="expression" dxfId="22217" priority="1129" stopIfTrue="1">
      <formula>LEN(TRIM($L$13))=0</formula>
    </cfRule>
  </conditionalFormatting>
  <conditionalFormatting sqref="M13">
    <cfRule type="expression" dxfId="22216" priority="1130" stopIfTrue="1">
      <formula>LEN(TRIM($M$13))=0</formula>
    </cfRule>
  </conditionalFormatting>
  <conditionalFormatting sqref="N13">
    <cfRule type="expression" dxfId="22215" priority="1131" stopIfTrue="1">
      <formula>LEN(TRIM($N$13))=0</formula>
    </cfRule>
  </conditionalFormatting>
  <conditionalFormatting sqref="O13">
    <cfRule type="expression" dxfId="22214" priority="1132" stopIfTrue="1">
      <formula>LEN(TRIM($O$13))=0</formula>
    </cfRule>
  </conditionalFormatting>
  <conditionalFormatting sqref="P13">
    <cfRule type="expression" dxfId="22213" priority="1133" stopIfTrue="1">
      <formula>LEN(TRIM($P$13))=0</formula>
    </cfRule>
  </conditionalFormatting>
  <conditionalFormatting sqref="Q13">
    <cfRule type="expression" dxfId="22212" priority="1134" stopIfTrue="1">
      <formula>LEN(TRIM($Q$13))=0</formula>
    </cfRule>
  </conditionalFormatting>
  <conditionalFormatting sqref="F15">
    <cfRule type="expression" dxfId="22211" priority="1135" stopIfTrue="1">
      <formula>LEN(TRIM($F$15))=0</formula>
    </cfRule>
  </conditionalFormatting>
  <conditionalFormatting sqref="G15">
    <cfRule type="expression" dxfId="22210" priority="1136" stopIfTrue="1">
      <formula>LEN(TRIM($G$15))=0</formula>
    </cfRule>
  </conditionalFormatting>
  <conditionalFormatting sqref="H15">
    <cfRule type="expression" dxfId="22209" priority="1137" stopIfTrue="1">
      <formula>LEN(TRIM($H$15))=0</formula>
    </cfRule>
  </conditionalFormatting>
  <conditionalFormatting sqref="I15">
    <cfRule type="expression" dxfId="22208" priority="1138" stopIfTrue="1">
      <formula>LEN(TRIM($I$15))=0</formula>
    </cfRule>
  </conditionalFormatting>
  <conditionalFormatting sqref="J15">
    <cfRule type="expression" dxfId="22207" priority="1139" stopIfTrue="1">
      <formula>LEN(TRIM($J$15))=0</formula>
    </cfRule>
  </conditionalFormatting>
  <conditionalFormatting sqref="K15">
    <cfRule type="expression" dxfId="22206" priority="1140" stopIfTrue="1">
      <formula>LEN(TRIM($K$15))=0</formula>
    </cfRule>
  </conditionalFormatting>
  <conditionalFormatting sqref="L15">
    <cfRule type="expression" dxfId="22205" priority="1141" stopIfTrue="1">
      <formula>LEN(TRIM($L$15))=0</formula>
    </cfRule>
  </conditionalFormatting>
  <conditionalFormatting sqref="M15">
    <cfRule type="expression" dxfId="22204" priority="1142" stopIfTrue="1">
      <formula>LEN(TRIM($M$15))=0</formula>
    </cfRule>
  </conditionalFormatting>
  <conditionalFormatting sqref="N15">
    <cfRule type="expression" dxfId="22203" priority="1143" stopIfTrue="1">
      <formula>LEN(TRIM($N$15))=0</formula>
    </cfRule>
  </conditionalFormatting>
  <conditionalFormatting sqref="O15">
    <cfRule type="expression" dxfId="22202" priority="1144" stopIfTrue="1">
      <formula>LEN(TRIM($O$15))=0</formula>
    </cfRule>
  </conditionalFormatting>
  <conditionalFormatting sqref="P15">
    <cfRule type="expression" dxfId="22201" priority="1145" stopIfTrue="1">
      <formula>LEN(TRIM($P$15))=0</formula>
    </cfRule>
  </conditionalFormatting>
  <conditionalFormatting sqref="Q15">
    <cfRule type="expression" dxfId="22200" priority="1146" stopIfTrue="1">
      <formula>LEN(TRIM($Q$15))=0</formula>
    </cfRule>
  </conditionalFormatting>
  <conditionalFormatting sqref="F18">
    <cfRule type="expression" dxfId="22199" priority="1147" stopIfTrue="1">
      <formula>LEN(TRIM($F$18))=0</formula>
    </cfRule>
  </conditionalFormatting>
  <conditionalFormatting sqref="G18">
    <cfRule type="expression" dxfId="22198" priority="1148" stopIfTrue="1">
      <formula>LEN(TRIM($G$18))=0</formula>
    </cfRule>
  </conditionalFormatting>
  <conditionalFormatting sqref="H18">
    <cfRule type="expression" dxfId="22197" priority="1149" stopIfTrue="1">
      <formula>LEN(TRIM($H$18))=0</formula>
    </cfRule>
  </conditionalFormatting>
  <conditionalFormatting sqref="I18">
    <cfRule type="expression" dxfId="22196" priority="1150" stopIfTrue="1">
      <formula>LEN(TRIM($I$18))=0</formula>
    </cfRule>
  </conditionalFormatting>
  <conditionalFormatting sqref="J18">
    <cfRule type="expression" dxfId="22195" priority="1151" stopIfTrue="1">
      <formula>LEN(TRIM($J$18))=0</formula>
    </cfRule>
  </conditionalFormatting>
  <conditionalFormatting sqref="K18">
    <cfRule type="expression" dxfId="22194" priority="1152" stopIfTrue="1">
      <formula>LEN(TRIM($K$18))=0</formula>
    </cfRule>
  </conditionalFormatting>
  <conditionalFormatting sqref="L18">
    <cfRule type="expression" dxfId="22193" priority="1153" stopIfTrue="1">
      <formula>LEN(TRIM($L$18))=0</formula>
    </cfRule>
  </conditionalFormatting>
  <conditionalFormatting sqref="M18">
    <cfRule type="expression" dxfId="22192" priority="1154" stopIfTrue="1">
      <formula>LEN(TRIM($M$18))=0</formula>
    </cfRule>
  </conditionalFormatting>
  <conditionalFormatting sqref="N18">
    <cfRule type="expression" dxfId="22191" priority="1155" stopIfTrue="1">
      <formula>LEN(TRIM($N$18))=0</formula>
    </cfRule>
  </conditionalFormatting>
  <conditionalFormatting sqref="O18">
    <cfRule type="expression" dxfId="22190" priority="1156" stopIfTrue="1">
      <formula>LEN(TRIM($O$18))=0</formula>
    </cfRule>
  </conditionalFormatting>
  <conditionalFormatting sqref="P18">
    <cfRule type="expression" dxfId="22189" priority="1157" stopIfTrue="1">
      <formula>LEN(TRIM($P$18))=0</formula>
    </cfRule>
  </conditionalFormatting>
  <conditionalFormatting sqref="Q18">
    <cfRule type="expression" dxfId="22188" priority="1158" stopIfTrue="1">
      <formula>LEN(TRIM($Q$18))=0</formula>
    </cfRule>
  </conditionalFormatting>
  <conditionalFormatting sqref="F19">
    <cfRule type="expression" dxfId="22187" priority="1159" stopIfTrue="1">
      <formula>LEN(TRIM($F$19))=0</formula>
    </cfRule>
  </conditionalFormatting>
  <conditionalFormatting sqref="G19">
    <cfRule type="expression" dxfId="22186" priority="1160" stopIfTrue="1">
      <formula>LEN(TRIM($G$19))=0</formula>
    </cfRule>
  </conditionalFormatting>
  <conditionalFormatting sqref="H19">
    <cfRule type="expression" dxfId="22185" priority="1161" stopIfTrue="1">
      <formula>LEN(TRIM($H$19))=0</formula>
    </cfRule>
  </conditionalFormatting>
  <conditionalFormatting sqref="I19">
    <cfRule type="expression" dxfId="22184" priority="1162" stopIfTrue="1">
      <formula>LEN(TRIM($I$19))=0</formula>
    </cfRule>
  </conditionalFormatting>
  <conditionalFormatting sqref="J19">
    <cfRule type="expression" dxfId="22183" priority="1163" stopIfTrue="1">
      <formula>LEN(TRIM($J$19))=0</formula>
    </cfRule>
  </conditionalFormatting>
  <conditionalFormatting sqref="K19">
    <cfRule type="expression" dxfId="22182" priority="1164" stopIfTrue="1">
      <formula>LEN(TRIM($K$19))=0</formula>
    </cfRule>
  </conditionalFormatting>
  <conditionalFormatting sqref="L19">
    <cfRule type="expression" dxfId="22181" priority="1165" stopIfTrue="1">
      <formula>LEN(TRIM($L$19))=0</formula>
    </cfRule>
  </conditionalFormatting>
  <conditionalFormatting sqref="M19">
    <cfRule type="expression" dxfId="22180" priority="1166" stopIfTrue="1">
      <formula>LEN(TRIM($M$19))=0</formula>
    </cfRule>
  </conditionalFormatting>
  <conditionalFormatting sqref="N19">
    <cfRule type="expression" dxfId="22179" priority="1167" stopIfTrue="1">
      <formula>LEN(TRIM($N$19))=0</formula>
    </cfRule>
  </conditionalFormatting>
  <conditionalFormatting sqref="O19">
    <cfRule type="expression" dxfId="22178" priority="1168" stopIfTrue="1">
      <formula>LEN(TRIM($O$19))=0</formula>
    </cfRule>
  </conditionalFormatting>
  <conditionalFormatting sqref="P19">
    <cfRule type="expression" dxfId="22177" priority="1169" stopIfTrue="1">
      <formula>LEN(TRIM($P$19))=0</formula>
    </cfRule>
  </conditionalFormatting>
  <conditionalFormatting sqref="Q19">
    <cfRule type="expression" dxfId="22176" priority="1170" stopIfTrue="1">
      <formula>LEN(TRIM($Q$19))=0</formula>
    </cfRule>
  </conditionalFormatting>
  <conditionalFormatting sqref="F20">
    <cfRule type="expression" dxfId="22175" priority="1171" stopIfTrue="1">
      <formula>LEN(TRIM($F$20))=0</formula>
    </cfRule>
  </conditionalFormatting>
  <conditionalFormatting sqref="G20">
    <cfRule type="expression" dxfId="22174" priority="1172" stopIfTrue="1">
      <formula>LEN(TRIM($G$20))=0</formula>
    </cfRule>
  </conditionalFormatting>
  <conditionalFormatting sqref="H20">
    <cfRule type="expression" dxfId="22173" priority="1173" stopIfTrue="1">
      <formula>LEN(TRIM($H$20))=0</formula>
    </cfRule>
  </conditionalFormatting>
  <conditionalFormatting sqref="I20">
    <cfRule type="expression" dxfId="22172" priority="1174" stopIfTrue="1">
      <formula>LEN(TRIM($I$20))=0</formula>
    </cfRule>
  </conditionalFormatting>
  <conditionalFormatting sqref="J20">
    <cfRule type="expression" dxfId="22171" priority="1175" stopIfTrue="1">
      <formula>LEN(TRIM($J$20))=0</formula>
    </cfRule>
  </conditionalFormatting>
  <conditionalFormatting sqref="K20">
    <cfRule type="expression" dxfId="22170" priority="1176" stopIfTrue="1">
      <formula>LEN(TRIM($K$20))=0</formula>
    </cfRule>
  </conditionalFormatting>
  <conditionalFormatting sqref="L20">
    <cfRule type="expression" dxfId="22169" priority="1177" stopIfTrue="1">
      <formula>LEN(TRIM($L$20))=0</formula>
    </cfRule>
  </conditionalFormatting>
  <conditionalFormatting sqref="M20">
    <cfRule type="expression" dxfId="22168" priority="1178" stopIfTrue="1">
      <formula>LEN(TRIM($M$20))=0</formula>
    </cfRule>
  </conditionalFormatting>
  <conditionalFormatting sqref="N20">
    <cfRule type="expression" dxfId="22167" priority="1179" stopIfTrue="1">
      <formula>LEN(TRIM($N$20))=0</formula>
    </cfRule>
  </conditionalFormatting>
  <conditionalFormatting sqref="O20">
    <cfRule type="expression" dxfId="22166" priority="1180" stopIfTrue="1">
      <formula>LEN(TRIM($O$20))=0</formula>
    </cfRule>
  </conditionalFormatting>
  <conditionalFormatting sqref="P20">
    <cfRule type="expression" dxfId="22165" priority="1181" stopIfTrue="1">
      <formula>LEN(TRIM($P$20))=0</formula>
    </cfRule>
  </conditionalFormatting>
  <conditionalFormatting sqref="Q20">
    <cfRule type="expression" dxfId="22164" priority="1182" stopIfTrue="1">
      <formula>LEN(TRIM($Q$20))=0</formula>
    </cfRule>
  </conditionalFormatting>
  <conditionalFormatting sqref="F22">
    <cfRule type="expression" dxfId="22163" priority="1183" stopIfTrue="1">
      <formula>LEN(TRIM($F$22))=0</formula>
    </cfRule>
  </conditionalFormatting>
  <conditionalFormatting sqref="G22">
    <cfRule type="expression" dxfId="22162" priority="1184" stopIfTrue="1">
      <formula>LEN(TRIM($G$22))=0</formula>
    </cfRule>
  </conditionalFormatting>
  <conditionalFormatting sqref="H22">
    <cfRule type="expression" dxfId="22161" priority="1185" stopIfTrue="1">
      <formula>LEN(TRIM($H$22))=0</formula>
    </cfRule>
  </conditionalFormatting>
  <conditionalFormatting sqref="I22">
    <cfRule type="expression" dxfId="22160" priority="1186" stopIfTrue="1">
      <formula>LEN(TRIM($I$22))=0</formula>
    </cfRule>
  </conditionalFormatting>
  <conditionalFormatting sqref="J22">
    <cfRule type="expression" dxfId="22159" priority="1187" stopIfTrue="1">
      <formula>LEN(TRIM($J$22))=0</formula>
    </cfRule>
  </conditionalFormatting>
  <conditionalFormatting sqref="K22">
    <cfRule type="expression" dxfId="22158" priority="1188" stopIfTrue="1">
      <formula>LEN(TRIM($K$22))=0</formula>
    </cfRule>
  </conditionalFormatting>
  <conditionalFormatting sqref="L22">
    <cfRule type="expression" dxfId="22157" priority="1189" stopIfTrue="1">
      <formula>LEN(TRIM($L$22))=0</formula>
    </cfRule>
  </conditionalFormatting>
  <conditionalFormatting sqref="M22">
    <cfRule type="expression" dxfId="22156" priority="1190" stopIfTrue="1">
      <formula>LEN(TRIM($M$22))=0</formula>
    </cfRule>
  </conditionalFormatting>
  <conditionalFormatting sqref="N22">
    <cfRule type="expression" dxfId="22155" priority="1191" stopIfTrue="1">
      <formula>LEN(TRIM($N$22))=0</formula>
    </cfRule>
  </conditionalFormatting>
  <conditionalFormatting sqref="O22">
    <cfRule type="expression" dxfId="22154" priority="1192" stopIfTrue="1">
      <formula>LEN(TRIM($O$22))=0</formula>
    </cfRule>
  </conditionalFormatting>
  <conditionalFormatting sqref="P22">
    <cfRule type="expression" dxfId="22153" priority="1193" stopIfTrue="1">
      <formula>LEN(TRIM($P$22))=0</formula>
    </cfRule>
  </conditionalFormatting>
  <conditionalFormatting sqref="Q22">
    <cfRule type="expression" dxfId="22152" priority="1194" stopIfTrue="1">
      <formula>LEN(TRIM($Q$22))=0</formula>
    </cfRule>
  </conditionalFormatting>
  <conditionalFormatting sqref="F25">
    <cfRule type="expression" dxfId="22151" priority="1195" stopIfTrue="1">
      <formula>LEN(TRIM($F$25))=0</formula>
    </cfRule>
  </conditionalFormatting>
  <conditionalFormatting sqref="G25">
    <cfRule type="expression" dxfId="22150" priority="1196" stopIfTrue="1">
      <formula>LEN(TRIM($G$25))=0</formula>
    </cfRule>
  </conditionalFormatting>
  <conditionalFormatting sqref="H25">
    <cfRule type="expression" dxfId="22149" priority="1197" stopIfTrue="1">
      <formula>LEN(TRIM($H$25))=0</formula>
    </cfRule>
  </conditionalFormatting>
  <conditionalFormatting sqref="I25">
    <cfRule type="expression" dxfId="22148" priority="1198" stopIfTrue="1">
      <formula>LEN(TRIM($I$25))=0</formula>
    </cfRule>
  </conditionalFormatting>
  <conditionalFormatting sqref="J25">
    <cfRule type="expression" dxfId="22147" priority="1199" stopIfTrue="1">
      <formula>LEN(TRIM($J$25))=0</formula>
    </cfRule>
  </conditionalFormatting>
  <conditionalFormatting sqref="K25">
    <cfRule type="expression" dxfId="22146" priority="1200" stopIfTrue="1">
      <formula>LEN(TRIM($K$25))=0</formula>
    </cfRule>
  </conditionalFormatting>
  <conditionalFormatting sqref="L25">
    <cfRule type="expression" dxfId="22145" priority="1201" stopIfTrue="1">
      <formula>LEN(TRIM($L$25))=0</formula>
    </cfRule>
  </conditionalFormatting>
  <conditionalFormatting sqref="M25">
    <cfRule type="expression" dxfId="22144" priority="1202" stopIfTrue="1">
      <formula>LEN(TRIM($M$25))=0</formula>
    </cfRule>
  </conditionalFormatting>
  <conditionalFormatting sqref="N25">
    <cfRule type="expression" dxfId="22143" priority="1203" stopIfTrue="1">
      <formula>LEN(TRIM($N$25))=0</formula>
    </cfRule>
  </conditionalFormatting>
  <conditionalFormatting sqref="O25">
    <cfRule type="expression" dxfId="22142" priority="1204" stopIfTrue="1">
      <formula>LEN(TRIM($O$25))=0</formula>
    </cfRule>
  </conditionalFormatting>
  <conditionalFormatting sqref="P25">
    <cfRule type="expression" dxfId="22141" priority="1205" stopIfTrue="1">
      <formula>LEN(TRIM($P$25))=0</formula>
    </cfRule>
  </conditionalFormatting>
  <conditionalFormatting sqref="F26">
    <cfRule type="expression" dxfId="22140" priority="1206" stopIfTrue="1">
      <formula>LEN(TRIM($F$26))=0</formula>
    </cfRule>
  </conditionalFormatting>
  <conditionalFormatting sqref="G26">
    <cfRule type="expression" dxfId="22139" priority="1207" stopIfTrue="1">
      <formula>LEN(TRIM($G$26))=0</formula>
    </cfRule>
  </conditionalFormatting>
  <conditionalFormatting sqref="H26">
    <cfRule type="expression" dxfId="22138" priority="1208" stopIfTrue="1">
      <formula>LEN(TRIM($H$26))=0</formula>
    </cfRule>
  </conditionalFormatting>
  <conditionalFormatting sqref="I26">
    <cfRule type="expression" dxfId="22137" priority="1209" stopIfTrue="1">
      <formula>LEN(TRIM($I$26))=0</formula>
    </cfRule>
  </conditionalFormatting>
  <conditionalFormatting sqref="J26">
    <cfRule type="expression" dxfId="22136" priority="1210" stopIfTrue="1">
      <formula>LEN(TRIM($J$26))=0</formula>
    </cfRule>
  </conditionalFormatting>
  <conditionalFormatting sqref="K26">
    <cfRule type="expression" dxfId="22135" priority="1211" stopIfTrue="1">
      <formula>LEN(TRIM($K$26))=0</formula>
    </cfRule>
  </conditionalFormatting>
  <conditionalFormatting sqref="L26">
    <cfRule type="expression" dxfId="22134" priority="1212" stopIfTrue="1">
      <formula>LEN(TRIM($L$26))=0</formula>
    </cfRule>
  </conditionalFormatting>
  <conditionalFormatting sqref="M26">
    <cfRule type="expression" dxfId="22133" priority="1213" stopIfTrue="1">
      <formula>LEN(TRIM($M$26))=0</formula>
    </cfRule>
  </conditionalFormatting>
  <conditionalFormatting sqref="N26">
    <cfRule type="expression" dxfId="22132" priority="1214" stopIfTrue="1">
      <formula>LEN(TRIM($N$26))=0</formula>
    </cfRule>
  </conditionalFormatting>
  <conditionalFormatting sqref="O26">
    <cfRule type="expression" dxfId="22131" priority="1215" stopIfTrue="1">
      <formula>LEN(TRIM($O$26))=0</formula>
    </cfRule>
  </conditionalFormatting>
  <conditionalFormatting sqref="P26">
    <cfRule type="expression" dxfId="22130" priority="1216" stopIfTrue="1">
      <formula>LEN(TRIM($P$26))=0</formula>
    </cfRule>
  </conditionalFormatting>
  <conditionalFormatting sqref="F27">
    <cfRule type="expression" dxfId="22129" priority="1217" stopIfTrue="1">
      <formula>LEN(TRIM($F$27))=0</formula>
    </cfRule>
  </conditionalFormatting>
  <conditionalFormatting sqref="G27">
    <cfRule type="expression" dxfId="22128" priority="1218" stopIfTrue="1">
      <formula>LEN(TRIM($G$27))=0</formula>
    </cfRule>
  </conditionalFormatting>
  <conditionalFormatting sqref="H27">
    <cfRule type="expression" dxfId="22127" priority="1219" stopIfTrue="1">
      <formula>LEN(TRIM($H$27))=0</formula>
    </cfRule>
  </conditionalFormatting>
  <conditionalFormatting sqref="I27">
    <cfRule type="expression" dxfId="22126" priority="1220" stopIfTrue="1">
      <formula>LEN(TRIM($I$27))=0</formula>
    </cfRule>
  </conditionalFormatting>
  <conditionalFormatting sqref="J27">
    <cfRule type="expression" dxfId="22125" priority="1221" stopIfTrue="1">
      <formula>LEN(TRIM($J$27))=0</formula>
    </cfRule>
  </conditionalFormatting>
  <conditionalFormatting sqref="K27">
    <cfRule type="expression" dxfId="22124" priority="1222" stopIfTrue="1">
      <formula>LEN(TRIM($K$27))=0</formula>
    </cfRule>
  </conditionalFormatting>
  <conditionalFormatting sqref="L27">
    <cfRule type="expression" dxfId="22123" priority="1223" stopIfTrue="1">
      <formula>LEN(TRIM($L$27))=0</formula>
    </cfRule>
  </conditionalFormatting>
  <conditionalFormatting sqref="M27">
    <cfRule type="expression" dxfId="22122" priority="1224" stopIfTrue="1">
      <formula>LEN(TRIM($M$27))=0</formula>
    </cfRule>
  </conditionalFormatting>
  <conditionalFormatting sqref="N27">
    <cfRule type="expression" dxfId="22121" priority="1225" stopIfTrue="1">
      <formula>LEN(TRIM($N$27))=0</formula>
    </cfRule>
  </conditionalFormatting>
  <conditionalFormatting sqref="O27">
    <cfRule type="expression" dxfId="22120" priority="1226" stopIfTrue="1">
      <formula>LEN(TRIM($O$27))=0</formula>
    </cfRule>
  </conditionalFormatting>
  <conditionalFormatting sqref="P27">
    <cfRule type="expression" dxfId="22119" priority="1227" stopIfTrue="1">
      <formula>LEN(TRIM($P$27))=0</formula>
    </cfRule>
  </conditionalFormatting>
  <conditionalFormatting sqref="F29">
    <cfRule type="expression" dxfId="22118" priority="1228" stopIfTrue="1">
      <formula>LEN(TRIM($F$29))=0</formula>
    </cfRule>
  </conditionalFormatting>
  <conditionalFormatting sqref="G29">
    <cfRule type="expression" dxfId="22117" priority="1229" stopIfTrue="1">
      <formula>LEN(TRIM($G$29))=0</formula>
    </cfRule>
  </conditionalFormatting>
  <conditionalFormatting sqref="H29">
    <cfRule type="expression" dxfId="22116" priority="1230" stopIfTrue="1">
      <formula>LEN(TRIM($H$29))=0</formula>
    </cfRule>
  </conditionalFormatting>
  <conditionalFormatting sqref="I29">
    <cfRule type="expression" dxfId="22115" priority="1231" stopIfTrue="1">
      <formula>LEN(TRIM($I$29))=0</formula>
    </cfRule>
  </conditionalFormatting>
  <conditionalFormatting sqref="J29">
    <cfRule type="expression" dxfId="22114" priority="1232" stopIfTrue="1">
      <formula>LEN(TRIM($J$29))=0</formula>
    </cfRule>
  </conditionalFormatting>
  <conditionalFormatting sqref="K29">
    <cfRule type="expression" dxfId="22113" priority="1233" stopIfTrue="1">
      <formula>LEN(TRIM($K$29))=0</formula>
    </cfRule>
  </conditionalFormatting>
  <conditionalFormatting sqref="L29">
    <cfRule type="expression" dxfId="22112" priority="1234" stopIfTrue="1">
      <formula>LEN(TRIM($L$29))=0</formula>
    </cfRule>
  </conditionalFormatting>
  <conditionalFormatting sqref="M29">
    <cfRule type="expression" dxfId="22111" priority="1235" stopIfTrue="1">
      <formula>LEN(TRIM($M$29))=0</formula>
    </cfRule>
  </conditionalFormatting>
  <conditionalFormatting sqref="N29">
    <cfRule type="expression" dxfId="22110" priority="1236" stopIfTrue="1">
      <formula>LEN(TRIM($N$29))=0</formula>
    </cfRule>
  </conditionalFormatting>
  <conditionalFormatting sqref="O29">
    <cfRule type="expression" dxfId="22109" priority="1237" stopIfTrue="1">
      <formula>LEN(TRIM($O$29))=0</formula>
    </cfRule>
  </conditionalFormatting>
  <conditionalFormatting sqref="P29">
    <cfRule type="expression" dxfId="22108" priority="1238" stopIfTrue="1">
      <formula>LEN(TRIM($P$29))=0</formula>
    </cfRule>
  </conditionalFormatting>
  <conditionalFormatting sqref="F32">
    <cfRule type="expression" dxfId="22107" priority="1239" stopIfTrue="1">
      <formula>LEN(TRIM($F$32))=0</formula>
    </cfRule>
  </conditionalFormatting>
  <conditionalFormatting sqref="G32">
    <cfRule type="expression" dxfId="22106" priority="1240" stopIfTrue="1">
      <formula>LEN(TRIM($G$32))=0</formula>
    </cfRule>
  </conditionalFormatting>
  <conditionalFormatting sqref="H32">
    <cfRule type="expression" dxfId="22105" priority="1241" stopIfTrue="1">
      <formula>LEN(TRIM($H$32))=0</formula>
    </cfRule>
  </conditionalFormatting>
  <conditionalFormatting sqref="I32">
    <cfRule type="expression" dxfId="22104" priority="1242" stopIfTrue="1">
      <formula>LEN(TRIM($I$32))=0</formula>
    </cfRule>
  </conditionalFormatting>
  <conditionalFormatting sqref="J32">
    <cfRule type="expression" dxfId="22103" priority="1243" stopIfTrue="1">
      <formula>LEN(TRIM($J$32))=0</formula>
    </cfRule>
  </conditionalFormatting>
  <conditionalFormatting sqref="K32">
    <cfRule type="expression" dxfId="22102" priority="1244" stopIfTrue="1">
      <formula>LEN(TRIM($K$32))=0</formula>
    </cfRule>
  </conditionalFormatting>
  <conditionalFormatting sqref="L32">
    <cfRule type="expression" dxfId="22101" priority="1245" stopIfTrue="1">
      <formula>LEN(TRIM($L$32))=0</formula>
    </cfRule>
  </conditionalFormatting>
  <conditionalFormatting sqref="M32">
    <cfRule type="expression" dxfId="22100" priority="1246" stopIfTrue="1">
      <formula>LEN(TRIM($M$32))=0</formula>
    </cfRule>
  </conditionalFormatting>
  <conditionalFormatting sqref="N32">
    <cfRule type="expression" dxfId="22099" priority="1247" stopIfTrue="1">
      <formula>LEN(TRIM($N$32))=0</formula>
    </cfRule>
  </conditionalFormatting>
  <conditionalFormatting sqref="O32">
    <cfRule type="expression" dxfId="22098" priority="1248" stopIfTrue="1">
      <formula>LEN(TRIM($O$32))=0</formula>
    </cfRule>
  </conditionalFormatting>
  <conditionalFormatting sqref="P32">
    <cfRule type="expression" dxfId="22097" priority="1249" stopIfTrue="1">
      <formula>LEN(TRIM($P$32))=0</formula>
    </cfRule>
  </conditionalFormatting>
  <conditionalFormatting sqref="F33">
    <cfRule type="expression" dxfId="22096" priority="1250" stopIfTrue="1">
      <formula>LEN(TRIM($F$33))=0</formula>
    </cfRule>
  </conditionalFormatting>
  <conditionalFormatting sqref="G33">
    <cfRule type="expression" dxfId="22095" priority="1251" stopIfTrue="1">
      <formula>LEN(TRIM($G$33))=0</formula>
    </cfRule>
  </conditionalFormatting>
  <conditionalFormatting sqref="H33">
    <cfRule type="expression" dxfId="22094" priority="1252" stopIfTrue="1">
      <formula>LEN(TRIM($H$33))=0</formula>
    </cfRule>
  </conditionalFormatting>
  <conditionalFormatting sqref="I33">
    <cfRule type="expression" dxfId="22093" priority="1253" stopIfTrue="1">
      <formula>LEN(TRIM($I$33))=0</formula>
    </cfRule>
  </conditionalFormatting>
  <conditionalFormatting sqref="J33">
    <cfRule type="expression" dxfId="22092" priority="1254" stopIfTrue="1">
      <formula>LEN(TRIM($J$33))=0</formula>
    </cfRule>
  </conditionalFormatting>
  <conditionalFormatting sqref="K33">
    <cfRule type="expression" dxfId="22091" priority="1255" stopIfTrue="1">
      <formula>LEN(TRIM($K$33))=0</formula>
    </cfRule>
  </conditionalFormatting>
  <conditionalFormatting sqref="L33">
    <cfRule type="expression" dxfId="22090" priority="1256" stopIfTrue="1">
      <formula>LEN(TRIM($L$33))=0</formula>
    </cfRule>
  </conditionalFormatting>
  <conditionalFormatting sqref="M33">
    <cfRule type="expression" dxfId="22089" priority="1257" stopIfTrue="1">
      <formula>LEN(TRIM($M$33))=0</formula>
    </cfRule>
  </conditionalFormatting>
  <conditionalFormatting sqref="N33">
    <cfRule type="expression" dxfId="22088" priority="1258" stopIfTrue="1">
      <formula>LEN(TRIM($N$33))=0</formula>
    </cfRule>
  </conditionalFormatting>
  <conditionalFormatting sqref="O33">
    <cfRule type="expression" dxfId="22087" priority="1259" stopIfTrue="1">
      <formula>LEN(TRIM($O$33))=0</formula>
    </cfRule>
  </conditionalFormatting>
  <conditionalFormatting sqref="P33">
    <cfRule type="expression" dxfId="22086" priority="1260" stopIfTrue="1">
      <formula>LEN(TRIM($P$33))=0</formula>
    </cfRule>
  </conditionalFormatting>
  <conditionalFormatting sqref="F34">
    <cfRule type="expression" dxfId="22085" priority="1261" stopIfTrue="1">
      <formula>LEN(TRIM($F$34))=0</formula>
    </cfRule>
  </conditionalFormatting>
  <conditionalFormatting sqref="G34">
    <cfRule type="expression" dxfId="22084" priority="1262" stopIfTrue="1">
      <formula>LEN(TRIM($G$34))=0</formula>
    </cfRule>
  </conditionalFormatting>
  <conditionalFormatting sqref="H34">
    <cfRule type="expression" dxfId="22083" priority="1263" stopIfTrue="1">
      <formula>LEN(TRIM($H$34))=0</formula>
    </cfRule>
  </conditionalFormatting>
  <conditionalFormatting sqref="I34">
    <cfRule type="expression" dxfId="22082" priority="1264" stopIfTrue="1">
      <formula>LEN(TRIM($I$34))=0</formula>
    </cfRule>
  </conditionalFormatting>
  <conditionalFormatting sqref="J34">
    <cfRule type="expression" dxfId="22081" priority="1265" stopIfTrue="1">
      <formula>LEN(TRIM($J$34))=0</formula>
    </cfRule>
  </conditionalFormatting>
  <conditionalFormatting sqref="K34">
    <cfRule type="expression" dxfId="22080" priority="1266" stopIfTrue="1">
      <formula>LEN(TRIM($K$34))=0</formula>
    </cfRule>
  </conditionalFormatting>
  <conditionalFormatting sqref="L34">
    <cfRule type="expression" dxfId="22079" priority="1267" stopIfTrue="1">
      <formula>LEN(TRIM($L$34))=0</formula>
    </cfRule>
  </conditionalFormatting>
  <conditionalFormatting sqref="M34">
    <cfRule type="expression" dxfId="22078" priority="1268" stopIfTrue="1">
      <formula>LEN(TRIM($M$34))=0</formula>
    </cfRule>
  </conditionalFormatting>
  <conditionalFormatting sqref="N34">
    <cfRule type="expression" dxfId="22077" priority="1269" stopIfTrue="1">
      <formula>LEN(TRIM($N$34))=0</formula>
    </cfRule>
  </conditionalFormatting>
  <conditionalFormatting sqref="O34">
    <cfRule type="expression" dxfId="22076" priority="1270" stopIfTrue="1">
      <formula>LEN(TRIM($O$34))=0</formula>
    </cfRule>
  </conditionalFormatting>
  <conditionalFormatting sqref="P34">
    <cfRule type="expression" dxfId="22075" priority="1271" stopIfTrue="1">
      <formula>LEN(TRIM($P$34))=0</formula>
    </cfRule>
  </conditionalFormatting>
  <conditionalFormatting sqref="F36">
    <cfRule type="expression" dxfId="22074" priority="1272" stopIfTrue="1">
      <formula>LEN(TRIM($F$36))=0</formula>
    </cfRule>
  </conditionalFormatting>
  <conditionalFormatting sqref="G36">
    <cfRule type="expression" dxfId="22073" priority="1273" stopIfTrue="1">
      <formula>LEN(TRIM($G$36))=0</formula>
    </cfRule>
  </conditionalFormatting>
  <conditionalFormatting sqref="H36">
    <cfRule type="expression" dxfId="22072" priority="1274" stopIfTrue="1">
      <formula>LEN(TRIM($H$36))=0</formula>
    </cfRule>
  </conditionalFormatting>
  <conditionalFormatting sqref="I36">
    <cfRule type="expression" dxfId="22071" priority="1275" stopIfTrue="1">
      <formula>LEN(TRIM($I$36))=0</formula>
    </cfRule>
  </conditionalFormatting>
  <conditionalFormatting sqref="J36">
    <cfRule type="expression" dxfId="22070" priority="1276" stopIfTrue="1">
      <formula>LEN(TRIM($J$36))=0</formula>
    </cfRule>
  </conditionalFormatting>
  <conditionalFormatting sqref="K36">
    <cfRule type="expression" dxfId="22069" priority="1277" stopIfTrue="1">
      <formula>LEN(TRIM($K$36))=0</formula>
    </cfRule>
  </conditionalFormatting>
  <conditionalFormatting sqref="L36">
    <cfRule type="expression" dxfId="22068" priority="1278" stopIfTrue="1">
      <formula>LEN(TRIM($L$36))=0</formula>
    </cfRule>
  </conditionalFormatting>
  <conditionalFormatting sqref="M36">
    <cfRule type="expression" dxfId="22067" priority="1279" stopIfTrue="1">
      <formula>LEN(TRIM($M$36))=0</formula>
    </cfRule>
  </conditionalFormatting>
  <conditionalFormatting sqref="N36">
    <cfRule type="expression" dxfId="22066" priority="1280" stopIfTrue="1">
      <formula>LEN(TRIM($N$36))=0</formula>
    </cfRule>
  </conditionalFormatting>
  <conditionalFormatting sqref="O36">
    <cfRule type="expression" dxfId="22065" priority="1281" stopIfTrue="1">
      <formula>LEN(TRIM($O$36))=0</formula>
    </cfRule>
  </conditionalFormatting>
  <conditionalFormatting sqref="P36">
    <cfRule type="expression" dxfId="22064" priority="1282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184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STATS_IndOS_Closed_NonAdv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31/12/2017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Q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 t="shared" si="3"/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 t="shared" si="6"/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55000000000000004">
      <c r="D63" s="162" t="s">
        <v>437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Mkn/5pXhlh7SL/fLUb1sPJqNxTSXywlSbhAnWCXlfgY=" saltValue="jKzlFsezvnteAvmYgJfxFQ==" spinCount="100000" sheet="1" objects="1" scenarios="1"/>
  <conditionalFormatting sqref="F11">
    <cfRule type="expression" dxfId="22063" priority="283" stopIfTrue="1">
      <formula>LEN(TRIM($F$11))=0</formula>
    </cfRule>
  </conditionalFormatting>
  <conditionalFormatting sqref="G11">
    <cfRule type="expression" dxfId="22062" priority="284" stopIfTrue="1">
      <formula>LEN(TRIM($G$11))=0</formula>
    </cfRule>
  </conditionalFormatting>
  <conditionalFormatting sqref="H11">
    <cfRule type="expression" dxfId="22061" priority="285" stopIfTrue="1">
      <formula>LEN(TRIM($H$11))=0</formula>
    </cfRule>
  </conditionalFormatting>
  <conditionalFormatting sqref="I11">
    <cfRule type="expression" dxfId="22060" priority="286" stopIfTrue="1">
      <formula>LEN(TRIM($I$11))=0</formula>
    </cfRule>
  </conditionalFormatting>
  <conditionalFormatting sqref="J11">
    <cfRule type="expression" dxfId="22059" priority="287" stopIfTrue="1">
      <formula>LEN(TRIM($J$11))=0</formula>
    </cfRule>
  </conditionalFormatting>
  <conditionalFormatting sqref="K11">
    <cfRule type="expression" dxfId="22058" priority="288" stopIfTrue="1">
      <formula>LEN(TRIM($K$11))=0</formula>
    </cfRule>
  </conditionalFormatting>
  <conditionalFormatting sqref="L11">
    <cfRule type="expression" dxfId="22057" priority="289" stopIfTrue="1">
      <formula>LEN(TRIM($L$11))=0</formula>
    </cfRule>
  </conditionalFormatting>
  <conditionalFormatting sqref="M11">
    <cfRule type="expression" dxfId="22056" priority="290" stopIfTrue="1">
      <formula>LEN(TRIM($M$11))=0</formula>
    </cfRule>
  </conditionalFormatting>
  <conditionalFormatting sqref="N11">
    <cfRule type="expression" dxfId="22055" priority="291" stopIfTrue="1">
      <formula>LEN(TRIM($N$11))=0</formula>
    </cfRule>
  </conditionalFormatting>
  <conditionalFormatting sqref="O11">
    <cfRule type="expression" dxfId="22054" priority="292" stopIfTrue="1">
      <formula>LEN(TRIM($O$11))=0</formula>
    </cfRule>
  </conditionalFormatting>
  <conditionalFormatting sqref="P11">
    <cfRule type="expression" dxfId="22053" priority="293" stopIfTrue="1">
      <formula>LEN(TRIM($P$11))=0</formula>
    </cfRule>
  </conditionalFormatting>
  <conditionalFormatting sqref="Q11">
    <cfRule type="expression" dxfId="22052" priority="294" stopIfTrue="1">
      <formula>LEN(TRIM($Q$11))=0</formula>
    </cfRule>
  </conditionalFormatting>
  <conditionalFormatting sqref="F12">
    <cfRule type="expression" dxfId="22051" priority="295" stopIfTrue="1">
      <formula>LEN(TRIM($F$12))=0</formula>
    </cfRule>
  </conditionalFormatting>
  <conditionalFormatting sqref="G12">
    <cfRule type="expression" dxfId="22050" priority="296" stopIfTrue="1">
      <formula>LEN(TRIM($G$12))=0</formula>
    </cfRule>
  </conditionalFormatting>
  <conditionalFormatting sqref="H12">
    <cfRule type="expression" dxfId="22049" priority="297" stopIfTrue="1">
      <formula>LEN(TRIM($H$12))=0</formula>
    </cfRule>
  </conditionalFormatting>
  <conditionalFormatting sqref="I12">
    <cfRule type="expression" dxfId="22048" priority="298" stopIfTrue="1">
      <formula>LEN(TRIM($I$12))=0</formula>
    </cfRule>
  </conditionalFormatting>
  <conditionalFormatting sqref="J12">
    <cfRule type="expression" dxfId="22047" priority="299" stopIfTrue="1">
      <formula>LEN(TRIM($J$12))=0</formula>
    </cfRule>
  </conditionalFormatting>
  <conditionalFormatting sqref="K12">
    <cfRule type="expression" dxfId="22046" priority="300" stopIfTrue="1">
      <formula>LEN(TRIM($K$12))=0</formula>
    </cfRule>
  </conditionalFormatting>
  <conditionalFormatting sqref="L12">
    <cfRule type="expression" dxfId="22045" priority="301" stopIfTrue="1">
      <formula>LEN(TRIM($L$12))=0</formula>
    </cfRule>
  </conditionalFormatting>
  <conditionalFormatting sqref="M12">
    <cfRule type="expression" dxfId="22044" priority="302" stopIfTrue="1">
      <formula>LEN(TRIM($M$12))=0</formula>
    </cfRule>
  </conditionalFormatting>
  <conditionalFormatting sqref="N12">
    <cfRule type="expression" dxfId="22043" priority="303" stopIfTrue="1">
      <formula>LEN(TRIM($N$12))=0</formula>
    </cfRule>
  </conditionalFormatting>
  <conditionalFormatting sqref="O12">
    <cfRule type="expression" dxfId="22042" priority="304" stopIfTrue="1">
      <formula>LEN(TRIM($O$12))=0</formula>
    </cfRule>
  </conditionalFormatting>
  <conditionalFormatting sqref="P12">
    <cfRule type="expression" dxfId="22041" priority="305" stopIfTrue="1">
      <formula>LEN(TRIM($P$12))=0</formula>
    </cfRule>
  </conditionalFormatting>
  <conditionalFormatting sqref="Q12">
    <cfRule type="expression" dxfId="22040" priority="306" stopIfTrue="1">
      <formula>LEN(TRIM($Q$12))=0</formula>
    </cfRule>
  </conditionalFormatting>
  <conditionalFormatting sqref="F13">
    <cfRule type="expression" dxfId="22039" priority="307" stopIfTrue="1">
      <formula>LEN(TRIM($F$13))=0</formula>
    </cfRule>
  </conditionalFormatting>
  <conditionalFormatting sqref="G13">
    <cfRule type="expression" dxfId="22038" priority="308" stopIfTrue="1">
      <formula>LEN(TRIM($G$13))=0</formula>
    </cfRule>
  </conditionalFormatting>
  <conditionalFormatting sqref="H13">
    <cfRule type="expression" dxfId="22037" priority="309" stopIfTrue="1">
      <formula>LEN(TRIM($H$13))=0</formula>
    </cfRule>
  </conditionalFormatting>
  <conditionalFormatting sqref="I13">
    <cfRule type="expression" dxfId="22036" priority="310" stopIfTrue="1">
      <formula>LEN(TRIM($I$13))=0</formula>
    </cfRule>
  </conditionalFormatting>
  <conditionalFormatting sqref="J13">
    <cfRule type="expression" dxfId="22035" priority="311" stopIfTrue="1">
      <formula>LEN(TRIM($J$13))=0</formula>
    </cfRule>
  </conditionalFormatting>
  <conditionalFormatting sqref="K13">
    <cfRule type="expression" dxfId="22034" priority="312" stopIfTrue="1">
      <formula>LEN(TRIM($K$13))=0</formula>
    </cfRule>
  </conditionalFormatting>
  <conditionalFormatting sqref="L13">
    <cfRule type="expression" dxfId="22033" priority="313" stopIfTrue="1">
      <formula>LEN(TRIM($L$13))=0</formula>
    </cfRule>
  </conditionalFormatting>
  <conditionalFormatting sqref="M13">
    <cfRule type="expression" dxfId="22032" priority="314" stopIfTrue="1">
      <formula>LEN(TRIM($M$13))=0</formula>
    </cfRule>
  </conditionalFormatting>
  <conditionalFormatting sqref="N13">
    <cfRule type="expression" dxfId="22031" priority="315" stopIfTrue="1">
      <formula>LEN(TRIM($N$13))=0</formula>
    </cfRule>
  </conditionalFormatting>
  <conditionalFormatting sqref="O13">
    <cfRule type="expression" dxfId="22030" priority="316" stopIfTrue="1">
      <formula>LEN(TRIM($O$13))=0</formula>
    </cfRule>
  </conditionalFormatting>
  <conditionalFormatting sqref="P13">
    <cfRule type="expression" dxfId="22029" priority="317" stopIfTrue="1">
      <formula>LEN(TRIM($P$13))=0</formula>
    </cfRule>
  </conditionalFormatting>
  <conditionalFormatting sqref="Q13">
    <cfRule type="expression" dxfId="22028" priority="318" stopIfTrue="1">
      <formula>LEN(TRIM($Q$13))=0</formula>
    </cfRule>
  </conditionalFormatting>
  <conditionalFormatting sqref="F15">
    <cfRule type="expression" dxfId="22027" priority="319" stopIfTrue="1">
      <formula>LEN(TRIM($F$15))=0</formula>
    </cfRule>
  </conditionalFormatting>
  <conditionalFormatting sqref="G15">
    <cfRule type="expression" dxfId="22026" priority="320" stopIfTrue="1">
      <formula>LEN(TRIM($G$15))=0</formula>
    </cfRule>
  </conditionalFormatting>
  <conditionalFormatting sqref="H15">
    <cfRule type="expression" dxfId="22025" priority="321" stopIfTrue="1">
      <formula>LEN(TRIM($H$15))=0</formula>
    </cfRule>
  </conditionalFormatting>
  <conditionalFormatting sqref="I15">
    <cfRule type="expression" dxfId="22024" priority="322" stopIfTrue="1">
      <formula>LEN(TRIM($I$15))=0</formula>
    </cfRule>
  </conditionalFormatting>
  <conditionalFormatting sqref="J15">
    <cfRule type="expression" dxfId="22023" priority="323" stopIfTrue="1">
      <formula>LEN(TRIM($J$15))=0</formula>
    </cfRule>
  </conditionalFormatting>
  <conditionalFormatting sqref="K15">
    <cfRule type="expression" dxfId="22022" priority="324" stopIfTrue="1">
      <formula>LEN(TRIM($K$15))=0</formula>
    </cfRule>
  </conditionalFormatting>
  <conditionalFormatting sqref="L15">
    <cfRule type="expression" dxfId="22021" priority="325" stopIfTrue="1">
      <formula>LEN(TRIM($L$15))=0</formula>
    </cfRule>
  </conditionalFormatting>
  <conditionalFormatting sqref="M15">
    <cfRule type="expression" dxfId="22020" priority="326" stopIfTrue="1">
      <formula>LEN(TRIM($M$15))=0</formula>
    </cfRule>
  </conditionalFormatting>
  <conditionalFormatting sqref="N15">
    <cfRule type="expression" dxfId="22019" priority="327" stopIfTrue="1">
      <formula>LEN(TRIM($N$15))=0</formula>
    </cfRule>
  </conditionalFormatting>
  <conditionalFormatting sqref="O15">
    <cfRule type="expression" dxfId="22018" priority="328" stopIfTrue="1">
      <formula>LEN(TRIM($O$15))=0</formula>
    </cfRule>
  </conditionalFormatting>
  <conditionalFormatting sqref="P15">
    <cfRule type="expression" dxfId="22017" priority="329" stopIfTrue="1">
      <formula>LEN(TRIM($P$15))=0</formula>
    </cfRule>
  </conditionalFormatting>
  <conditionalFormatting sqref="Q15">
    <cfRule type="expression" dxfId="22016" priority="330" stopIfTrue="1">
      <formula>LEN(TRIM($Q$15))=0</formula>
    </cfRule>
  </conditionalFormatting>
  <conditionalFormatting sqref="F18">
    <cfRule type="expression" dxfId="22015" priority="331" stopIfTrue="1">
      <formula>LEN(TRIM($F$18))=0</formula>
    </cfRule>
  </conditionalFormatting>
  <conditionalFormatting sqref="G18">
    <cfRule type="expression" dxfId="22014" priority="332" stopIfTrue="1">
      <formula>LEN(TRIM($G$18))=0</formula>
    </cfRule>
  </conditionalFormatting>
  <conditionalFormatting sqref="H18">
    <cfRule type="expression" dxfId="22013" priority="333" stopIfTrue="1">
      <formula>LEN(TRIM($H$18))=0</formula>
    </cfRule>
  </conditionalFormatting>
  <conditionalFormatting sqref="I18">
    <cfRule type="expression" dxfId="22012" priority="334" stopIfTrue="1">
      <formula>LEN(TRIM($I$18))=0</formula>
    </cfRule>
  </conditionalFormatting>
  <conditionalFormatting sqref="J18">
    <cfRule type="expression" dxfId="22011" priority="335" stopIfTrue="1">
      <formula>LEN(TRIM($J$18))=0</formula>
    </cfRule>
  </conditionalFormatting>
  <conditionalFormatting sqref="K18">
    <cfRule type="expression" dxfId="22010" priority="336" stopIfTrue="1">
      <formula>LEN(TRIM($K$18))=0</formula>
    </cfRule>
  </conditionalFormatting>
  <conditionalFormatting sqref="L18">
    <cfRule type="expression" dxfId="22009" priority="337" stopIfTrue="1">
      <formula>LEN(TRIM($L$18))=0</formula>
    </cfRule>
  </conditionalFormatting>
  <conditionalFormatting sqref="M18">
    <cfRule type="expression" dxfId="22008" priority="338" stopIfTrue="1">
      <formula>LEN(TRIM($M$18))=0</formula>
    </cfRule>
  </conditionalFormatting>
  <conditionalFormatting sqref="N18">
    <cfRule type="expression" dxfId="22007" priority="339" stopIfTrue="1">
      <formula>LEN(TRIM($N$18))=0</formula>
    </cfRule>
  </conditionalFormatting>
  <conditionalFormatting sqref="O18">
    <cfRule type="expression" dxfId="22006" priority="340" stopIfTrue="1">
      <formula>LEN(TRIM($O$18))=0</formula>
    </cfRule>
  </conditionalFormatting>
  <conditionalFormatting sqref="P18">
    <cfRule type="expression" dxfId="22005" priority="341" stopIfTrue="1">
      <formula>LEN(TRIM($P$18))=0</formula>
    </cfRule>
  </conditionalFormatting>
  <conditionalFormatting sqref="Q18">
    <cfRule type="expression" dxfId="22004" priority="342" stopIfTrue="1">
      <formula>LEN(TRIM($Q$18))=0</formula>
    </cfRule>
  </conditionalFormatting>
  <conditionalFormatting sqref="F19">
    <cfRule type="expression" dxfId="22003" priority="343" stopIfTrue="1">
      <formula>LEN(TRIM($F$19))=0</formula>
    </cfRule>
  </conditionalFormatting>
  <conditionalFormatting sqref="G19">
    <cfRule type="expression" dxfId="22002" priority="344" stopIfTrue="1">
      <formula>LEN(TRIM($G$19))=0</formula>
    </cfRule>
  </conditionalFormatting>
  <conditionalFormatting sqref="H19">
    <cfRule type="expression" dxfId="22001" priority="345" stopIfTrue="1">
      <formula>LEN(TRIM($H$19))=0</formula>
    </cfRule>
  </conditionalFormatting>
  <conditionalFormatting sqref="I19">
    <cfRule type="expression" dxfId="22000" priority="346" stopIfTrue="1">
      <formula>LEN(TRIM($I$19))=0</formula>
    </cfRule>
  </conditionalFormatting>
  <conditionalFormatting sqref="J19">
    <cfRule type="expression" dxfId="21999" priority="347" stopIfTrue="1">
      <formula>LEN(TRIM($J$19))=0</formula>
    </cfRule>
  </conditionalFormatting>
  <conditionalFormatting sqref="K19">
    <cfRule type="expression" dxfId="21998" priority="348" stopIfTrue="1">
      <formula>LEN(TRIM($K$19))=0</formula>
    </cfRule>
  </conditionalFormatting>
  <conditionalFormatting sqref="L19">
    <cfRule type="expression" dxfId="21997" priority="349" stopIfTrue="1">
      <formula>LEN(TRIM($L$19))=0</formula>
    </cfRule>
  </conditionalFormatting>
  <conditionalFormatting sqref="M19">
    <cfRule type="expression" dxfId="21996" priority="350" stopIfTrue="1">
      <formula>LEN(TRIM($M$19))=0</formula>
    </cfRule>
  </conditionalFormatting>
  <conditionalFormatting sqref="N19">
    <cfRule type="expression" dxfId="21995" priority="351" stopIfTrue="1">
      <formula>LEN(TRIM($N$19))=0</formula>
    </cfRule>
  </conditionalFormatting>
  <conditionalFormatting sqref="O19">
    <cfRule type="expression" dxfId="21994" priority="352" stopIfTrue="1">
      <formula>LEN(TRIM($O$19))=0</formula>
    </cfRule>
  </conditionalFormatting>
  <conditionalFormatting sqref="P19">
    <cfRule type="expression" dxfId="21993" priority="353" stopIfTrue="1">
      <formula>LEN(TRIM($P$19))=0</formula>
    </cfRule>
  </conditionalFormatting>
  <conditionalFormatting sqref="Q19">
    <cfRule type="expression" dxfId="21992" priority="354" stopIfTrue="1">
      <formula>LEN(TRIM($Q$19))=0</formula>
    </cfRule>
  </conditionalFormatting>
  <conditionalFormatting sqref="F20">
    <cfRule type="expression" dxfId="21991" priority="355" stopIfTrue="1">
      <formula>LEN(TRIM($F$20))=0</formula>
    </cfRule>
  </conditionalFormatting>
  <conditionalFormatting sqref="G20">
    <cfRule type="expression" dxfId="21990" priority="356" stopIfTrue="1">
      <formula>LEN(TRIM($G$20))=0</formula>
    </cfRule>
  </conditionalFormatting>
  <conditionalFormatting sqref="H20">
    <cfRule type="expression" dxfId="21989" priority="357" stopIfTrue="1">
      <formula>LEN(TRIM($H$20))=0</formula>
    </cfRule>
  </conditionalFormatting>
  <conditionalFormatting sqref="I20">
    <cfRule type="expression" dxfId="21988" priority="358" stopIfTrue="1">
      <formula>LEN(TRIM($I$20))=0</formula>
    </cfRule>
  </conditionalFormatting>
  <conditionalFormatting sqref="J20">
    <cfRule type="expression" dxfId="21987" priority="359" stopIfTrue="1">
      <formula>LEN(TRIM($J$20))=0</formula>
    </cfRule>
  </conditionalFormatting>
  <conditionalFormatting sqref="K20">
    <cfRule type="expression" dxfId="21986" priority="360" stopIfTrue="1">
      <formula>LEN(TRIM($K$20))=0</formula>
    </cfRule>
  </conditionalFormatting>
  <conditionalFormatting sqref="L20">
    <cfRule type="expression" dxfId="21985" priority="361" stopIfTrue="1">
      <formula>LEN(TRIM($L$20))=0</formula>
    </cfRule>
  </conditionalFormatting>
  <conditionalFormatting sqref="M20">
    <cfRule type="expression" dxfId="21984" priority="362" stopIfTrue="1">
      <formula>LEN(TRIM($M$20))=0</formula>
    </cfRule>
  </conditionalFormatting>
  <conditionalFormatting sqref="N20">
    <cfRule type="expression" dxfId="21983" priority="363" stopIfTrue="1">
      <formula>LEN(TRIM($N$20))=0</formula>
    </cfRule>
  </conditionalFormatting>
  <conditionalFormatting sqref="O20">
    <cfRule type="expression" dxfId="21982" priority="364" stopIfTrue="1">
      <formula>LEN(TRIM($O$20))=0</formula>
    </cfRule>
  </conditionalFormatting>
  <conditionalFormatting sqref="P20">
    <cfRule type="expression" dxfId="21981" priority="365" stopIfTrue="1">
      <formula>LEN(TRIM($P$20))=0</formula>
    </cfRule>
  </conditionalFormatting>
  <conditionalFormatting sqref="Q20">
    <cfRule type="expression" dxfId="21980" priority="366" stopIfTrue="1">
      <formula>LEN(TRIM($Q$20))=0</formula>
    </cfRule>
  </conditionalFormatting>
  <conditionalFormatting sqref="F22">
    <cfRule type="expression" dxfId="21979" priority="367" stopIfTrue="1">
      <formula>LEN(TRIM($F$22))=0</formula>
    </cfRule>
  </conditionalFormatting>
  <conditionalFormatting sqref="G22">
    <cfRule type="expression" dxfId="21978" priority="368" stopIfTrue="1">
      <formula>LEN(TRIM($G$22))=0</formula>
    </cfRule>
  </conditionalFormatting>
  <conditionalFormatting sqref="H22">
    <cfRule type="expression" dxfId="21977" priority="369" stopIfTrue="1">
      <formula>LEN(TRIM($H$22))=0</formula>
    </cfRule>
  </conditionalFormatting>
  <conditionalFormatting sqref="I22">
    <cfRule type="expression" dxfId="21976" priority="370" stopIfTrue="1">
      <formula>LEN(TRIM($I$22))=0</formula>
    </cfRule>
  </conditionalFormatting>
  <conditionalFormatting sqref="J22">
    <cfRule type="expression" dxfId="21975" priority="371" stopIfTrue="1">
      <formula>LEN(TRIM($J$22))=0</formula>
    </cfRule>
  </conditionalFormatting>
  <conditionalFormatting sqref="K22">
    <cfRule type="expression" dxfId="21974" priority="372" stopIfTrue="1">
      <formula>LEN(TRIM($K$22))=0</formula>
    </cfRule>
  </conditionalFormatting>
  <conditionalFormatting sqref="L22">
    <cfRule type="expression" dxfId="21973" priority="373" stopIfTrue="1">
      <formula>LEN(TRIM($L$22))=0</formula>
    </cfRule>
  </conditionalFormatting>
  <conditionalFormatting sqref="M22">
    <cfRule type="expression" dxfId="21972" priority="374" stopIfTrue="1">
      <formula>LEN(TRIM($M$22))=0</formula>
    </cfRule>
  </conditionalFormatting>
  <conditionalFormatting sqref="N22">
    <cfRule type="expression" dxfId="21971" priority="375" stopIfTrue="1">
      <formula>LEN(TRIM($N$22))=0</formula>
    </cfRule>
  </conditionalFormatting>
  <conditionalFormatting sqref="O22">
    <cfRule type="expression" dxfId="21970" priority="376" stopIfTrue="1">
      <formula>LEN(TRIM($O$22))=0</formula>
    </cfRule>
  </conditionalFormatting>
  <conditionalFormatting sqref="P22">
    <cfRule type="expression" dxfId="21969" priority="377" stopIfTrue="1">
      <formula>LEN(TRIM($P$22))=0</formula>
    </cfRule>
  </conditionalFormatting>
  <conditionalFormatting sqref="Q22">
    <cfRule type="expression" dxfId="21968" priority="378" stopIfTrue="1">
      <formula>LEN(TRIM($Q$22))=0</formula>
    </cfRule>
  </conditionalFormatting>
  <conditionalFormatting sqref="F25">
    <cfRule type="expression" dxfId="21967" priority="379" stopIfTrue="1">
      <formula>LEN(TRIM($F$25))=0</formula>
    </cfRule>
  </conditionalFormatting>
  <conditionalFormatting sqref="G25">
    <cfRule type="expression" dxfId="21966" priority="380" stopIfTrue="1">
      <formula>LEN(TRIM($G$25))=0</formula>
    </cfRule>
  </conditionalFormatting>
  <conditionalFormatting sqref="H25">
    <cfRule type="expression" dxfId="21965" priority="381" stopIfTrue="1">
      <formula>LEN(TRIM($H$25))=0</formula>
    </cfRule>
  </conditionalFormatting>
  <conditionalFormatting sqref="I25">
    <cfRule type="expression" dxfId="21964" priority="382" stopIfTrue="1">
      <formula>LEN(TRIM($I$25))=0</formula>
    </cfRule>
  </conditionalFormatting>
  <conditionalFormatting sqref="J25">
    <cfRule type="expression" dxfId="21963" priority="383" stopIfTrue="1">
      <formula>LEN(TRIM($J$25))=0</formula>
    </cfRule>
  </conditionalFormatting>
  <conditionalFormatting sqref="K25">
    <cfRule type="expression" dxfId="21962" priority="384" stopIfTrue="1">
      <formula>LEN(TRIM($K$25))=0</formula>
    </cfRule>
  </conditionalFormatting>
  <conditionalFormatting sqref="L25">
    <cfRule type="expression" dxfId="21961" priority="385" stopIfTrue="1">
      <formula>LEN(TRIM($L$25))=0</formula>
    </cfRule>
  </conditionalFormatting>
  <conditionalFormatting sqref="M25">
    <cfRule type="expression" dxfId="21960" priority="386" stopIfTrue="1">
      <formula>LEN(TRIM($M$25))=0</formula>
    </cfRule>
  </conditionalFormatting>
  <conditionalFormatting sqref="N25">
    <cfRule type="expression" dxfId="21959" priority="387" stopIfTrue="1">
      <formula>LEN(TRIM($N$25))=0</formula>
    </cfRule>
  </conditionalFormatting>
  <conditionalFormatting sqref="O25">
    <cfRule type="expression" dxfId="21958" priority="388" stopIfTrue="1">
      <formula>LEN(TRIM($O$25))=0</formula>
    </cfRule>
  </conditionalFormatting>
  <conditionalFormatting sqref="P25">
    <cfRule type="expression" dxfId="21957" priority="389" stopIfTrue="1">
      <formula>LEN(TRIM($P$25))=0</formula>
    </cfRule>
  </conditionalFormatting>
  <conditionalFormatting sqref="F26">
    <cfRule type="expression" dxfId="21956" priority="390" stopIfTrue="1">
      <formula>LEN(TRIM($F$26))=0</formula>
    </cfRule>
  </conditionalFormatting>
  <conditionalFormatting sqref="G26">
    <cfRule type="expression" dxfId="21955" priority="391" stopIfTrue="1">
      <formula>LEN(TRIM($G$26))=0</formula>
    </cfRule>
  </conditionalFormatting>
  <conditionalFormatting sqref="H26">
    <cfRule type="expression" dxfId="21954" priority="392" stopIfTrue="1">
      <formula>LEN(TRIM($H$26))=0</formula>
    </cfRule>
  </conditionalFormatting>
  <conditionalFormatting sqref="I26">
    <cfRule type="expression" dxfId="21953" priority="393" stopIfTrue="1">
      <formula>LEN(TRIM($I$26))=0</formula>
    </cfRule>
  </conditionalFormatting>
  <conditionalFormatting sqref="J26">
    <cfRule type="expression" dxfId="21952" priority="394" stopIfTrue="1">
      <formula>LEN(TRIM($J$26))=0</formula>
    </cfRule>
  </conditionalFormatting>
  <conditionalFormatting sqref="K26">
    <cfRule type="expression" dxfId="21951" priority="395" stopIfTrue="1">
      <formula>LEN(TRIM($K$26))=0</formula>
    </cfRule>
  </conditionalFormatting>
  <conditionalFormatting sqref="L26">
    <cfRule type="expression" dxfId="21950" priority="396" stopIfTrue="1">
      <formula>LEN(TRIM($L$26))=0</formula>
    </cfRule>
  </conditionalFormatting>
  <conditionalFormatting sqref="M26">
    <cfRule type="expression" dxfId="21949" priority="397" stopIfTrue="1">
      <formula>LEN(TRIM($M$26))=0</formula>
    </cfRule>
  </conditionalFormatting>
  <conditionalFormatting sqref="N26">
    <cfRule type="expression" dxfId="21948" priority="398" stopIfTrue="1">
      <formula>LEN(TRIM($N$26))=0</formula>
    </cfRule>
  </conditionalFormatting>
  <conditionalFormatting sqref="O26">
    <cfRule type="expression" dxfId="21947" priority="399" stopIfTrue="1">
      <formula>LEN(TRIM($O$26))=0</formula>
    </cfRule>
  </conditionalFormatting>
  <conditionalFormatting sqref="P26">
    <cfRule type="expression" dxfId="21946" priority="400" stopIfTrue="1">
      <formula>LEN(TRIM($P$26))=0</formula>
    </cfRule>
  </conditionalFormatting>
  <conditionalFormatting sqref="F27">
    <cfRule type="expression" dxfId="21945" priority="401" stopIfTrue="1">
      <formula>LEN(TRIM($F$27))=0</formula>
    </cfRule>
  </conditionalFormatting>
  <conditionalFormatting sqref="G27">
    <cfRule type="expression" dxfId="21944" priority="402" stopIfTrue="1">
      <formula>LEN(TRIM($G$27))=0</formula>
    </cfRule>
  </conditionalFormatting>
  <conditionalFormatting sqref="H27">
    <cfRule type="expression" dxfId="21943" priority="403" stopIfTrue="1">
      <formula>LEN(TRIM($H$27))=0</formula>
    </cfRule>
  </conditionalFormatting>
  <conditionalFormatting sqref="I27">
    <cfRule type="expression" dxfId="21942" priority="404" stopIfTrue="1">
      <formula>LEN(TRIM($I$27))=0</formula>
    </cfRule>
  </conditionalFormatting>
  <conditionalFormatting sqref="J27">
    <cfRule type="expression" dxfId="21941" priority="405" stopIfTrue="1">
      <formula>LEN(TRIM($J$27))=0</formula>
    </cfRule>
  </conditionalFormatting>
  <conditionalFormatting sqref="K27">
    <cfRule type="expression" dxfId="21940" priority="406" stopIfTrue="1">
      <formula>LEN(TRIM($K$27))=0</formula>
    </cfRule>
  </conditionalFormatting>
  <conditionalFormatting sqref="L27">
    <cfRule type="expression" dxfId="21939" priority="407" stopIfTrue="1">
      <formula>LEN(TRIM($L$27))=0</formula>
    </cfRule>
  </conditionalFormatting>
  <conditionalFormatting sqref="M27">
    <cfRule type="expression" dxfId="21938" priority="408" stopIfTrue="1">
      <formula>LEN(TRIM($M$27))=0</formula>
    </cfRule>
  </conditionalFormatting>
  <conditionalFormatting sqref="N27">
    <cfRule type="expression" dxfId="21937" priority="409" stopIfTrue="1">
      <formula>LEN(TRIM($N$27))=0</formula>
    </cfRule>
  </conditionalFormatting>
  <conditionalFormatting sqref="O27">
    <cfRule type="expression" dxfId="21936" priority="410" stopIfTrue="1">
      <formula>LEN(TRIM($O$27))=0</formula>
    </cfRule>
  </conditionalFormatting>
  <conditionalFormatting sqref="P27">
    <cfRule type="expression" dxfId="21935" priority="411" stopIfTrue="1">
      <formula>LEN(TRIM($P$27))=0</formula>
    </cfRule>
  </conditionalFormatting>
  <conditionalFormatting sqref="F29">
    <cfRule type="expression" dxfId="21934" priority="412" stopIfTrue="1">
      <formula>LEN(TRIM($F$29))=0</formula>
    </cfRule>
  </conditionalFormatting>
  <conditionalFormatting sqref="G29">
    <cfRule type="expression" dxfId="21933" priority="413" stopIfTrue="1">
      <formula>LEN(TRIM($G$29))=0</formula>
    </cfRule>
  </conditionalFormatting>
  <conditionalFormatting sqref="H29">
    <cfRule type="expression" dxfId="21932" priority="414" stopIfTrue="1">
      <formula>LEN(TRIM($H$29))=0</formula>
    </cfRule>
  </conditionalFormatting>
  <conditionalFormatting sqref="I29">
    <cfRule type="expression" dxfId="21931" priority="415" stopIfTrue="1">
      <formula>LEN(TRIM($I$29))=0</formula>
    </cfRule>
  </conditionalFormatting>
  <conditionalFormatting sqref="J29">
    <cfRule type="expression" dxfId="21930" priority="416" stopIfTrue="1">
      <formula>LEN(TRIM($J$29))=0</formula>
    </cfRule>
  </conditionalFormatting>
  <conditionalFormatting sqref="K29">
    <cfRule type="expression" dxfId="21929" priority="417" stopIfTrue="1">
      <formula>LEN(TRIM($K$29))=0</formula>
    </cfRule>
  </conditionalFormatting>
  <conditionalFormatting sqref="L29">
    <cfRule type="expression" dxfId="21928" priority="418" stopIfTrue="1">
      <formula>LEN(TRIM($L$29))=0</formula>
    </cfRule>
  </conditionalFormatting>
  <conditionalFormatting sqref="M29">
    <cfRule type="expression" dxfId="21927" priority="419" stopIfTrue="1">
      <formula>LEN(TRIM($M$29))=0</formula>
    </cfRule>
  </conditionalFormatting>
  <conditionalFormatting sqref="N29">
    <cfRule type="expression" dxfId="21926" priority="420" stopIfTrue="1">
      <formula>LEN(TRIM($N$29))=0</formula>
    </cfRule>
  </conditionalFormatting>
  <conditionalFormatting sqref="O29">
    <cfRule type="expression" dxfId="21925" priority="421" stopIfTrue="1">
      <formula>LEN(TRIM($O$29))=0</formula>
    </cfRule>
  </conditionalFormatting>
  <conditionalFormatting sqref="P29">
    <cfRule type="expression" dxfId="21924" priority="422" stopIfTrue="1">
      <formula>LEN(TRIM($P$29))=0</formula>
    </cfRule>
  </conditionalFormatting>
  <conditionalFormatting sqref="F32">
    <cfRule type="expression" dxfId="21923" priority="423" stopIfTrue="1">
      <formula>LEN(TRIM($F$32))=0</formula>
    </cfRule>
  </conditionalFormatting>
  <conditionalFormatting sqref="G32">
    <cfRule type="expression" dxfId="21922" priority="424" stopIfTrue="1">
      <formula>LEN(TRIM($G$32))=0</formula>
    </cfRule>
  </conditionalFormatting>
  <conditionalFormatting sqref="H32">
    <cfRule type="expression" dxfId="21921" priority="425" stopIfTrue="1">
      <formula>LEN(TRIM($H$32))=0</formula>
    </cfRule>
  </conditionalFormatting>
  <conditionalFormatting sqref="I32">
    <cfRule type="expression" dxfId="21920" priority="426" stopIfTrue="1">
      <formula>LEN(TRIM($I$32))=0</formula>
    </cfRule>
  </conditionalFormatting>
  <conditionalFormatting sqref="J32">
    <cfRule type="expression" dxfId="21919" priority="427" stopIfTrue="1">
      <formula>LEN(TRIM($J$32))=0</formula>
    </cfRule>
  </conditionalFormatting>
  <conditionalFormatting sqref="K32">
    <cfRule type="expression" dxfId="21918" priority="428" stopIfTrue="1">
      <formula>LEN(TRIM($K$32))=0</formula>
    </cfRule>
  </conditionalFormatting>
  <conditionalFormatting sqref="L32">
    <cfRule type="expression" dxfId="21917" priority="429" stopIfTrue="1">
      <formula>LEN(TRIM($L$32))=0</formula>
    </cfRule>
  </conditionalFormatting>
  <conditionalFormatting sqref="M32">
    <cfRule type="expression" dxfId="21916" priority="430" stopIfTrue="1">
      <formula>LEN(TRIM($M$32))=0</formula>
    </cfRule>
  </conditionalFormatting>
  <conditionalFormatting sqref="N32">
    <cfRule type="expression" dxfId="21915" priority="431" stopIfTrue="1">
      <formula>LEN(TRIM($N$32))=0</formula>
    </cfRule>
  </conditionalFormatting>
  <conditionalFormatting sqref="O32">
    <cfRule type="expression" dxfId="21914" priority="432" stopIfTrue="1">
      <formula>LEN(TRIM($O$32))=0</formula>
    </cfRule>
  </conditionalFormatting>
  <conditionalFormatting sqref="P32">
    <cfRule type="expression" dxfId="21913" priority="433" stopIfTrue="1">
      <formula>LEN(TRIM($P$32))=0</formula>
    </cfRule>
  </conditionalFormatting>
  <conditionalFormatting sqref="F33">
    <cfRule type="expression" dxfId="21912" priority="434" stopIfTrue="1">
      <formula>LEN(TRIM($F$33))=0</formula>
    </cfRule>
  </conditionalFormatting>
  <conditionalFormatting sqref="G33">
    <cfRule type="expression" dxfId="21911" priority="435" stopIfTrue="1">
      <formula>LEN(TRIM($G$33))=0</formula>
    </cfRule>
  </conditionalFormatting>
  <conditionalFormatting sqref="H33">
    <cfRule type="expression" dxfId="21910" priority="436" stopIfTrue="1">
      <formula>LEN(TRIM($H$33))=0</formula>
    </cfRule>
  </conditionalFormatting>
  <conditionalFormatting sqref="I33">
    <cfRule type="expression" dxfId="21909" priority="437" stopIfTrue="1">
      <formula>LEN(TRIM($I$33))=0</formula>
    </cfRule>
  </conditionalFormatting>
  <conditionalFormatting sqref="J33">
    <cfRule type="expression" dxfId="21908" priority="438" stopIfTrue="1">
      <formula>LEN(TRIM($J$33))=0</formula>
    </cfRule>
  </conditionalFormatting>
  <conditionalFormatting sqref="K33">
    <cfRule type="expression" dxfId="21907" priority="439" stopIfTrue="1">
      <formula>LEN(TRIM($K$33))=0</formula>
    </cfRule>
  </conditionalFormatting>
  <conditionalFormatting sqref="L33">
    <cfRule type="expression" dxfId="21906" priority="440" stopIfTrue="1">
      <formula>LEN(TRIM($L$33))=0</formula>
    </cfRule>
  </conditionalFormatting>
  <conditionalFormatting sqref="M33">
    <cfRule type="expression" dxfId="21905" priority="441" stopIfTrue="1">
      <formula>LEN(TRIM($M$33))=0</formula>
    </cfRule>
  </conditionalFormatting>
  <conditionalFormatting sqref="N33">
    <cfRule type="expression" dxfId="21904" priority="442" stopIfTrue="1">
      <formula>LEN(TRIM($N$33))=0</formula>
    </cfRule>
  </conditionalFormatting>
  <conditionalFormatting sqref="O33">
    <cfRule type="expression" dxfId="21903" priority="443" stopIfTrue="1">
      <formula>LEN(TRIM($O$33))=0</formula>
    </cfRule>
  </conditionalFormatting>
  <conditionalFormatting sqref="P33">
    <cfRule type="expression" dxfId="21902" priority="444" stopIfTrue="1">
      <formula>LEN(TRIM($P$33))=0</formula>
    </cfRule>
  </conditionalFormatting>
  <conditionalFormatting sqref="F34">
    <cfRule type="expression" dxfId="21901" priority="445" stopIfTrue="1">
      <formula>LEN(TRIM($F$34))=0</formula>
    </cfRule>
  </conditionalFormatting>
  <conditionalFormatting sqref="G34">
    <cfRule type="expression" dxfId="21900" priority="446" stopIfTrue="1">
      <formula>LEN(TRIM($G$34))=0</formula>
    </cfRule>
  </conditionalFormatting>
  <conditionalFormatting sqref="H34">
    <cfRule type="expression" dxfId="21899" priority="447" stopIfTrue="1">
      <formula>LEN(TRIM($H$34))=0</formula>
    </cfRule>
  </conditionalFormatting>
  <conditionalFormatting sqref="I34">
    <cfRule type="expression" dxfId="21898" priority="448" stopIfTrue="1">
      <formula>LEN(TRIM($I$34))=0</formula>
    </cfRule>
  </conditionalFormatting>
  <conditionalFormatting sqref="J34">
    <cfRule type="expression" dxfId="21897" priority="449" stopIfTrue="1">
      <formula>LEN(TRIM($J$34))=0</formula>
    </cfRule>
  </conditionalFormatting>
  <conditionalFormatting sqref="K34">
    <cfRule type="expression" dxfId="21896" priority="450" stopIfTrue="1">
      <formula>LEN(TRIM($K$34))=0</formula>
    </cfRule>
  </conditionalFormatting>
  <conditionalFormatting sqref="L34">
    <cfRule type="expression" dxfId="21895" priority="451" stopIfTrue="1">
      <formula>LEN(TRIM($L$34))=0</formula>
    </cfRule>
  </conditionalFormatting>
  <conditionalFormatting sqref="M34">
    <cfRule type="expression" dxfId="21894" priority="452" stopIfTrue="1">
      <formula>LEN(TRIM($M$34))=0</formula>
    </cfRule>
  </conditionalFormatting>
  <conditionalFormatting sqref="N34">
    <cfRule type="expression" dxfId="21893" priority="453" stopIfTrue="1">
      <formula>LEN(TRIM($N$34))=0</formula>
    </cfRule>
  </conditionalFormatting>
  <conditionalFormatting sqref="O34">
    <cfRule type="expression" dxfId="21892" priority="454" stopIfTrue="1">
      <formula>LEN(TRIM($O$34))=0</formula>
    </cfRule>
  </conditionalFormatting>
  <conditionalFormatting sqref="P34">
    <cfRule type="expression" dxfId="21891" priority="455" stopIfTrue="1">
      <formula>LEN(TRIM($P$34))=0</formula>
    </cfRule>
  </conditionalFormatting>
  <conditionalFormatting sqref="F36">
    <cfRule type="expression" dxfId="21890" priority="456" stopIfTrue="1">
      <formula>LEN(TRIM($F$36))=0</formula>
    </cfRule>
  </conditionalFormatting>
  <conditionalFormatting sqref="G36">
    <cfRule type="expression" dxfId="21889" priority="457" stopIfTrue="1">
      <formula>LEN(TRIM($G$36))=0</formula>
    </cfRule>
  </conditionalFormatting>
  <conditionalFormatting sqref="H36">
    <cfRule type="expression" dxfId="21888" priority="458" stopIfTrue="1">
      <formula>LEN(TRIM($H$36))=0</formula>
    </cfRule>
  </conditionalFormatting>
  <conditionalFormatting sqref="I36">
    <cfRule type="expression" dxfId="21887" priority="459" stopIfTrue="1">
      <formula>LEN(TRIM($I$36))=0</formula>
    </cfRule>
  </conditionalFormatting>
  <conditionalFormatting sqref="J36">
    <cfRule type="expression" dxfId="21886" priority="460" stopIfTrue="1">
      <formula>LEN(TRIM($J$36))=0</formula>
    </cfRule>
  </conditionalFormatting>
  <conditionalFormatting sqref="K36">
    <cfRule type="expression" dxfId="21885" priority="461" stopIfTrue="1">
      <formula>LEN(TRIM($K$36))=0</formula>
    </cfRule>
  </conditionalFormatting>
  <conditionalFormatting sqref="L36">
    <cfRule type="expression" dxfId="21884" priority="462" stopIfTrue="1">
      <formula>LEN(TRIM($L$36))=0</formula>
    </cfRule>
  </conditionalFormatting>
  <conditionalFormatting sqref="M36">
    <cfRule type="expression" dxfId="21883" priority="463" stopIfTrue="1">
      <formula>LEN(TRIM($M$36))=0</formula>
    </cfRule>
  </conditionalFormatting>
  <conditionalFormatting sqref="N36">
    <cfRule type="expression" dxfId="21882" priority="464" stopIfTrue="1">
      <formula>LEN(TRIM($N$36))=0</formula>
    </cfRule>
  </conditionalFormatting>
  <conditionalFormatting sqref="O36">
    <cfRule type="expression" dxfId="21881" priority="465" stopIfTrue="1">
      <formula>LEN(TRIM($O$36))=0</formula>
    </cfRule>
  </conditionalFormatting>
  <conditionalFormatting sqref="P36">
    <cfRule type="expression" dxfId="21880" priority="466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E5DC771C71BB4845AB93BC02659C2DB8" ma:contentTypeVersion="41" ma:contentTypeDescription="Create a new document." ma:contentTypeScope="" ma:versionID="064e89384cd1d4ca266e9aa652837c9d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5c92866c16cc27dd85bdef4b81c4811d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  <xsd:element ref="ns1:APRAMeetingDate" minOccurs="0"/>
                <xsd:element ref="ns1:APRAMeeting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DLM: For Official Use Only" ma:hidden="true" ma:internalName="APRASecurityClassification" ma:readOnly="false">
      <xsd:simpleType>
        <xsd:restriction base="dms:Choice"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"/>
          <xsd:enumeration value="PROTECTED: Sensitive: Cabinet"/>
          <xsd:enumeration value="UNOFFICIAL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cabba438-e540-45b7-b5ef-c7b650713dff}" ma:internalName="TaxCatchAll" ma:showField="CatchAllData" ma:web="b7c132af-ef8f-43c8-b784-c343c83588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cabba438-e540-45b7-b5ef-c7b650713dff}" ma:internalName="TaxCatchAllLabel" ma:readOnly="true" ma:showField="CatchAllDataLabel" ma:web="b7c132af-ef8f-43c8-b784-c343c83588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default="" ma:fieldId="{3724204a-6447-41eb-9f77-7fcb03fe8840}" ma:taxonomyMulti="true" ma:sspId="8aef97a4-ded2-4e4a-9fbc-e666dae3ecd2" ma:termSetId="bc69aadb-e477-43ee-ac85-2690ed5e70c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PRAMeetingDate" ma:index="61" nillable="true" ma:displayName="Meeting date" ma:format="DateOnly" ma:internalName="APRAMeetingDate" ma:readOnly="false">
      <xsd:simpleType>
        <xsd:restriction base="dms:DateTime"/>
      </xsd:simpleType>
    </xsd:element>
    <xsd:element name="APRAMeetingNumber" ma:index="62" nillable="true" ma:displayName="Meeting no." ma:internalName="APRAMeetingNumber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>Industry analysis</TermName>
          <TermId>cdd91846-fd3b-4f2a-8719-bb6a420c4a65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>Supporting material</TermName>
          <TermId>72c00303-bf3d-43a1-ab73-7a7ccd08b052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>301</AccountId>
        <AccountType/>
      </UserInfo>
    </APRAOwner>
    <ic4067bd02f14cf3a95ad35878404a71 xmlns="814d62cb-2db6-4c25-ab62-b9075facbc11">
      <Terms xmlns="http://schemas.microsoft.com/office/infopath/2007/PartnerControls">
        <TermInfo xmlns="http://schemas.microsoft.com/office/infopath/2007/PartnerControls">
          <TermName>Management of insurance risk (LI)</TermName>
          <TermId>028ed8b1-49e1-40e5-a699-3adc81098243</TermId>
        </TermInfo>
      </Terms>
    </ic4067bd02f14cf3a95ad35878404a71>
    <APRASecurityClassification xmlns="814d62cb-2db6-4c25-ab62-b9075facbc11">DLM: For Official Use Only</APRASecurityClassification>
    <j724204a644741eb9f777fcb03fe8840 xmlns="814d62cb-2db6-4c25-ab62-b9075facbc11">
      <Terms xmlns="http://schemas.microsoft.com/office/infopath/2007/PartnerControls">
        <TermInfo xmlns="http://schemas.microsoft.com/office/infopath/2007/PartnerControls">
          <TermName>Claims</TermName>
          <TermId>0f5915f3-db03-4ac0-8317-bed7d6a373d2</TermId>
        </TermInfo>
      </Terms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>2017-02-09T13:00:00+00:00</APRADate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32</Value>
      <Value>133</Value>
      <Value>132</Value>
      <Value>249</Value>
      <Value>92</Value>
      <Value>6</Value>
      <Value>38</Value>
      <Value>1</Value>
    </TaxCatchAll>
    <pa005173035e41c3986b37b8e650f3ef xmlns="814d62cb-2db6-4c25-ab62-b9075facbc11">
      <Terms xmlns="http://schemas.microsoft.com/office/infopath/2007/PartnerControls">
        <TermInfo xmlns="http://schemas.microsoft.com/office/infopath/2007/PartnerControls">
          <TermName>Australian Securities and Investment Commission</TermName>
          <TermId>2da7d7bd-cdf6-48b7-8867-1761a5668443</TermId>
        </TermInfo>
      </Terms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>LI</TermName>
          <TermId>aa6b8d6f-8851-e311-9e2e-005056b54f10</TermId>
        </TermInfo>
      </Terms>
    </l003ee8eff60461aa1bd0027aba92ea4>
    <APRADescription xmlns="814d62cb-2db6-4c25-ab62-b9075facbc11">Statistical and claims data input workbook for life insurers for ASIC</APRADescription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>
        <TermInfo xmlns="http://schemas.microsoft.com/office/infopath/2007/PartnerControls">
          <TermName>2017</TermName>
          <TermId>d3a4eca2-678d-4407-b6b0-19c597d571b1</TermId>
        </TermInfo>
      </Terms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WP5AJ56JFQTV-44125397-954</_dlc_DocId>
    <_dlc_DocIdUrl xmlns="814d62cb-2db6-4c25-ab62-b9075facbc11">
      <Url>https://im/teams/POLICYINS/_layouts/15/DocIdRedir.aspx?ID=WP5AJ56JFQTV-44125397-954</Url>
      <Description>WP5AJ56JFQTV-44125397-954</Description>
    </_dlc_DocIdUrl>
    <APRAMeetingDate xmlns="814d62cb-2db6-4c25-ab62-b9075facbc11" xsi:nil="true"/>
    <APRAMeetingNumber xmlns="814d62cb-2db6-4c25-ab62-b9075facbc11" xsi:nil="true"/>
  </documentManagement>
</p:properties>
</file>

<file path=customXml/item6.xml>��< ? x m l   v e r s i o n = " 1 . 0 "   e n c o d i n g = " u t f - 1 6 " ? > < D a t a M a s h u p   i d = " 8 4 c 0 8 3 1 2 - c 6 f f - 4 8 f 6 - b 6 e 1 - f 5 e 5 9 4 f e 2 c 6 9 "   s q m i d = " a f f e c 9 4 f - b c 4 5 - 4 d 8 4 - 9 9 c b - 7 5 6 5 4 f 4 e 9 5 e d "   x m l n s = " h t t p : / / s c h e m a s . m i c r o s o f t . c o m / D a t a M a s h u p " > A A A A A B s D A A B Q S w M E F A A C A A g A Q A V Z S g v s d m y r A A A A + g A A A B I A H A B D b 2 5 m a W c v U G F j a 2 F n Z S 5 4 b W w g o h g A K K A U A A A A A A A A A A A A A A A A A A A A A A A A A A A A h Y / P C o J A G M R f R f b u t 7 v + o + R z J b o m B F F 0 X X T T J V 1 D 1 / T d O v R I v U J B G d 2 6 z Q z z g 5 n H 7 Y 7 p 1 N T O V X W 9 b k 1 C O D D i K J O 3 h T Z l Q g Z 7 c h c k F b i V + V m W y n m V T R 9 P v U 5 I Z e 0 l p n Q c R x h 9 a L u S e o x x e s w 2 u 7 x S j X S 1 6 a 0 0 u S J f q v h P E Y G H 9 x j h Q c A g C M M A e M S R z j F m 2 s y a Q w i + t 4 y A I f 2 J c T 3 U d u i U U M Z d 7 Z H O F u n n h 3 g C U E s D B B Q A A g A I A E A F W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B V l K K I p H u A 4 A A A A R A A A A E w A c A E Z v c m 1 1 b G F z L 1 N l Y 3 R p b 2 4 x L m 0 g o h g A K K A U A A A A A A A A A A A A A A A A A A A A A A A A A A A A K 0 5 N L s n M z 1 M I h t C G 1 g B Q S w E C L Q A U A A I A C A B A B V l K C + x 2 b K s A A A D 6 A A A A E g A A A A A A A A A A A A A A A A A A A A A A Q 2 9 u Z m l n L 1 B h Y 2 t h Z 2 U u e G 1 s U E s B A i 0 A F A A C A A g A Q A V Z S g / K 6 a u k A A A A 6 Q A A A B M A A A A A A A A A A A A A A A A A 9 w A A A F t D b 2 5 0 Z W 5 0 X 1 R 5 c G V z X S 5 4 b W x Q S w E C L Q A U A A I A C A B A B V l K K I p H u A 4 A A A A R A A A A E w A A A A A A A A A A A A A A A A D o A Q A A R m 9 y b X V s Y X M v U 2 V j d G l v b j E u b V B L B Q Y A A A A A A w A D A M I A A A B D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L / 4 a h / 1 l k q R u e s 6 v g q 8 j A A A A A A C A A A A A A A D Z g A A w A A A A B A A A A C g x 3 X e 1 H o i W t G p J b 0 E z H U L A A A A A A S A A A C g A A A A E A A A A P 4 n w Y v y I T D C o L G D + z 7 r R Q d Q A A A A G k F k 3 q C Q G f I d L 8 v q n 9 u v a L W v E o G H w P z + A D 8 9 y R T w 9 a K 7 h / P V N W O h e i + L m z m q 9 S 8 F g x Y G j k L g S d z L H G u I E P e 3 l 5 j g I d v b p b R d 3 W 0 j P O 5 S F P Y U A A A A r O a R j + R n 5 o U J c r 7 e L i v M t d N x 5 G s = < / D a t a M a s h u p > 
</file>

<file path=customXml/itemProps1.xml><?xml version="1.0" encoding="utf-8"?>
<ds:datastoreItem xmlns:ds="http://schemas.openxmlformats.org/officeDocument/2006/customXml" ds:itemID="{D665CA42-F1DE-41E4-A142-8C0DEC2C5E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4d62cb-2db6-4c25-ab62-b9075facb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E0BD36-9527-45C1-B6E0-CFC27536A2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46817E-0D65-4594-A499-5242D71C4683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576D4C6-1491-4A1C-9DF1-BBCFFA5DF32E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C53751EE-39CB-4CD5-A9A3-6361C352A063}">
  <ds:schemaRefs>
    <ds:schemaRef ds:uri="http://schemas.microsoft.com/office/2006/metadata/properties"/>
    <ds:schemaRef ds:uri="http://purl.org/dc/elements/1.1/"/>
    <ds:schemaRef ds:uri="814d62cb-2db6-4c25-ab62-b9075facbc11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416B2339-A583-47B5-8DF8-F0B09E209F3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14</vt:i4>
      </vt:variant>
    </vt:vector>
  </HeadingPairs>
  <TitlesOfParts>
    <vt:vector size="73" baseType="lpstr">
      <vt:lpstr>Cover_Sheet</vt:lpstr>
      <vt:lpstr>Instructions</vt:lpstr>
      <vt:lpstr>Index</vt:lpstr>
      <vt:lpstr>STATS_Total</vt:lpstr>
      <vt:lpstr>STATS_Total_Ind</vt:lpstr>
      <vt:lpstr>STATS_IndOS_Open_Adv</vt:lpstr>
      <vt:lpstr>STATS_IndOS_Closed_Adv</vt:lpstr>
      <vt:lpstr>STATS_IndOS_Open_NonAdv</vt:lpstr>
      <vt:lpstr>STATS_IndOS_Closed_NonAdv</vt:lpstr>
      <vt:lpstr>STATS_IndIS_Open_Adv</vt:lpstr>
      <vt:lpstr>STATS_IndIS_Closed_Adv</vt:lpstr>
      <vt:lpstr>STATS_IndIS_Open_NonAdv</vt:lpstr>
      <vt:lpstr>STATS_IndIS_Closed_NonAdv</vt:lpstr>
      <vt:lpstr>STATS_Total_Grp</vt:lpstr>
      <vt:lpstr>STATS_GrpOS</vt:lpstr>
      <vt:lpstr>STATS_GrpIS</vt:lpstr>
      <vt:lpstr>CLAIMS_Total</vt:lpstr>
      <vt:lpstr>CLAIMS_Total_Ind</vt:lpstr>
      <vt:lpstr>CLAIMS_IndOS_Open_Adv</vt:lpstr>
      <vt:lpstr>CLAIMS_IndOS_Closed_Adv</vt:lpstr>
      <vt:lpstr>CLAIMS_IndOS_Open_NonAdv</vt:lpstr>
      <vt:lpstr>CLAIMS_IndOS_Closed_NonAdv</vt:lpstr>
      <vt:lpstr>CLAIMS_IndIS_Open_Adv</vt:lpstr>
      <vt:lpstr>CLAIMS_IndIS_Closed_Adv</vt:lpstr>
      <vt:lpstr>CLAIMS_IndIS_Open_NonAdv</vt:lpstr>
      <vt:lpstr>CLAIMS_IndIS_Closed_NonAdv</vt:lpstr>
      <vt:lpstr>CLAIMS_Total_Grp</vt:lpstr>
      <vt:lpstr>CLAIMS_GrpOS</vt:lpstr>
      <vt:lpstr>CLAIMS_GrpIS</vt:lpstr>
      <vt:lpstr>CLAIMSDURN_Total</vt:lpstr>
      <vt:lpstr>CLAIMSDURN_Total_Ind</vt:lpstr>
      <vt:lpstr>CLAIMSDURN_IndOS_Adv</vt:lpstr>
      <vt:lpstr>CLAIMSDURN_IndOS_NonAdv</vt:lpstr>
      <vt:lpstr>CLAIMSDURN_IndIS_Adv</vt:lpstr>
      <vt:lpstr>CLAIMSDURN_IndIS_NonAdv</vt:lpstr>
      <vt:lpstr>CLAIMSDURN_Total_Grp</vt:lpstr>
      <vt:lpstr>CLAIMSDURN_GrpOS</vt:lpstr>
      <vt:lpstr>CLAIMSDURN_GrpIS</vt:lpstr>
      <vt:lpstr>DISPUTES_Total</vt:lpstr>
      <vt:lpstr>DISPUTES_Total_Ind</vt:lpstr>
      <vt:lpstr>DISPUTES_IndOS_Adv</vt:lpstr>
      <vt:lpstr>DISPUTES_IndOS_NonAdv</vt:lpstr>
      <vt:lpstr>DISPUTES_IndIS_Adv</vt:lpstr>
      <vt:lpstr>DISPUTES_IndIS_NonAdv</vt:lpstr>
      <vt:lpstr>DISPUTES_Total_Grp</vt:lpstr>
      <vt:lpstr>DISPUTES_GrpOS</vt:lpstr>
      <vt:lpstr>DISPUTES_GrpIS</vt:lpstr>
      <vt:lpstr>DISPUTESDURN_Total</vt:lpstr>
      <vt:lpstr>DISPUTESDURN_Total_Ind</vt:lpstr>
      <vt:lpstr>DISPUTESDURN_IndOS_Adv</vt:lpstr>
      <vt:lpstr>DISPUTESDURN_IndOS_NonAdv</vt:lpstr>
      <vt:lpstr>DISPUTESDURN_IndIS_Adv</vt:lpstr>
      <vt:lpstr>DISPUTESDURN_IndIS_NonAdv</vt:lpstr>
      <vt:lpstr>DISPUTESDURN_Total_Grp</vt:lpstr>
      <vt:lpstr>DISPUTESDURN_GrpOS</vt:lpstr>
      <vt:lpstr>DISPUTESDURN_GrpIS</vt:lpstr>
      <vt:lpstr>SUPPLEMENT_Reopened</vt:lpstr>
      <vt:lpstr>SUPPLEMENT_CCI</vt:lpstr>
      <vt:lpstr>SUPPLEMENT_Disputes</vt:lpstr>
      <vt:lpstr>EndDate</vt:lpstr>
      <vt:lpstr>EntityList</vt:lpstr>
      <vt:lpstr>EntityName</vt:lpstr>
      <vt:lpstr>EntityTable</vt:lpstr>
      <vt:lpstr>FileName</vt:lpstr>
      <vt:lpstr>FilePath</vt:lpstr>
      <vt:lpstr>FullFilePath</vt:lpstr>
      <vt:lpstr>IncPer_0</vt:lpstr>
      <vt:lpstr>IncPer_1</vt:lpstr>
      <vt:lpstr>IncPer_2</vt:lpstr>
      <vt:lpstr>Period</vt:lpstr>
      <vt:lpstr>ShortName</vt:lpstr>
      <vt:lpstr>StartDate</vt:lpstr>
      <vt:lpstr>Top</vt:lpstr>
    </vt:vector>
  </TitlesOfParts>
  <Company>APRA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 Claims Data Input</dc:title>
  <dc:creator>Ian Robinson</dc:creator>
  <cp:keywords>[SEC=DLM-ONLY:For-Official-Use-Only]</cp:keywords>
  <cp:lastModifiedBy>May, Michelle</cp:lastModifiedBy>
  <cp:lastPrinted>2017-02-10T08:43:40Z</cp:lastPrinted>
  <dcterms:created xsi:type="dcterms:W3CDTF">2017-02-10T04:52:05Z</dcterms:created>
  <dcterms:modified xsi:type="dcterms:W3CDTF">2018-10-23T22:13:36Z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For Official Use Only</vt:lpwstr>
  </property>
  <property fmtid="{D5CDD505-2E9C-101B-9397-08002B2CF9AE}" pid="3" name="PM_Caveats_Count">
    <vt:lpwstr>0</vt:lpwstr>
  </property>
  <property fmtid="{D5CDD505-2E9C-101B-9397-08002B2CF9AE}" pid="4" name="PM_Originator_Hash_SHA1">
    <vt:lpwstr>C3901E25C4CB39E557F92AE3C66A4FE7151F53EA</vt:lpwstr>
  </property>
  <property fmtid="{D5CDD505-2E9C-101B-9397-08002B2CF9AE}" pid="5" name="PM_SecurityClassification">
    <vt:lpwstr>DLM-ONLY</vt:lpwstr>
  </property>
  <property fmtid="{D5CDD505-2E9C-101B-9397-08002B2CF9AE}" pid="6" name="PM_DisplayValueSecClassificationWithQualifier">
    <vt:lpwstr>For Official Use Only</vt:lpwstr>
  </property>
  <property fmtid="{D5CDD505-2E9C-101B-9397-08002B2CF9AE}" pid="7" name="PM_Qualifier">
    <vt:lpwstr>For-Official-Use-Only</vt:lpwstr>
  </property>
  <property fmtid="{D5CDD505-2E9C-101B-9397-08002B2CF9AE}" pid="8" name="PM_Hash_SHA1">
    <vt:lpwstr>9F144794BD4285AA73B60E53A6CD7D3FB2B0167F</vt:lpwstr>
  </property>
  <property fmtid="{D5CDD505-2E9C-101B-9397-08002B2CF9AE}" pid="9" name="PM_ProtectiveMarkingImage_Header">
    <vt:lpwstr>C:\Program Files (x86)\Common Files\janusNET Shared\janusSEAL\Images\DocumentSlashBlue.png</vt:lpwstr>
  </property>
  <property fmtid="{D5CDD505-2E9C-101B-9397-08002B2CF9AE}" pid="10" name="PM_InsertionValue">
    <vt:lpwstr>For Official Use Only</vt:lpwstr>
  </property>
  <property fmtid="{D5CDD505-2E9C-101B-9397-08002B2CF9AE}" pid="11" name="PM_ProtectiveMarkingValue_Header">
    <vt:lpwstr>For Official Use Only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gov.au</vt:lpwstr>
  </property>
  <property fmtid="{D5CDD505-2E9C-101B-9397-08002B2CF9AE}" pid="14" name="PM_Version">
    <vt:lpwstr>2012.3</vt:lpwstr>
  </property>
  <property fmtid="{D5CDD505-2E9C-101B-9397-08002B2CF9AE}" pid="15" name="PM_Originating_FileId">
    <vt:lpwstr>50D3206147664935ACAC8B4B512BD736</vt:lpwstr>
  </property>
  <property fmtid="{D5CDD505-2E9C-101B-9397-08002B2CF9AE}" pid="16" name="PM_OriginationTimeStamp">
    <vt:lpwstr>2018-02-15T00:58:09Z</vt:lpwstr>
  </property>
  <property fmtid="{D5CDD505-2E9C-101B-9397-08002B2CF9AE}" pid="17" name="PM_Hash_Version">
    <vt:lpwstr>2016.1</vt:lpwstr>
  </property>
  <property fmtid="{D5CDD505-2E9C-101B-9397-08002B2CF9AE}" pid="18" name="PM_Hash_Salt_Prev">
    <vt:lpwstr>FE217446E61C23DEA9B94956BBAD96B6</vt:lpwstr>
  </property>
  <property fmtid="{D5CDD505-2E9C-101B-9397-08002B2CF9AE}" pid="19" name="PM_Hash_Salt">
    <vt:lpwstr>92AA1F0A7ACB8575529C8899F7336BF0</vt:lpwstr>
  </property>
  <property fmtid="{D5CDD505-2E9C-101B-9397-08002B2CF9AE}" pid="20" name="PM_PrintOutPlacement_XLS">
    <vt:lpwstr>CenterHeader</vt:lpwstr>
  </property>
  <property fmtid="{D5CDD505-2E9C-101B-9397-08002B2CF9AE}" pid="21" name="ContentTypeId">
    <vt:lpwstr>0x0101008CA7A4F8331B45C7B0D3158B4994D0CA0200E5DC771C71BB4845AB93BC02659C2DB8</vt:lpwstr>
  </property>
  <property fmtid="{D5CDD505-2E9C-101B-9397-08002B2CF9AE}" pid="22" name="APRAExternalOrganisation">
    <vt:lpwstr>38;#Australian Securities and Investment Commission|2da7d7bd-cdf6-48b7-8867-1761a5668443</vt:lpwstr>
  </property>
  <property fmtid="{D5CDD505-2E9C-101B-9397-08002B2CF9AE}" pid="23" name="APRAIRTR">
    <vt:lpwstr>133;#Management of insurance risk (LI)|028ed8b1-49e1-40e5-a699-3adc81098243</vt:lpwstr>
  </property>
  <property fmtid="{D5CDD505-2E9C-101B-9397-08002B2CF9AE}" pid="24" name="APRAPeriod">
    <vt:lpwstr/>
  </property>
  <property fmtid="{D5CDD505-2E9C-101B-9397-08002B2CF9AE}" pid="25" name="APRACostCentre">
    <vt:lpwstr/>
  </property>
  <property fmtid="{D5CDD505-2E9C-101B-9397-08002B2CF9AE}" pid="26" name="IT system type">
    <vt:lpwstr/>
  </property>
  <property fmtid="{D5CDD505-2E9C-101B-9397-08002B2CF9AE}" pid="27" name="APRACategory">
    <vt:lpwstr>249;#Claims|0f5915f3-db03-4ac0-8317-bed7d6a373d2</vt:lpwstr>
  </property>
  <property fmtid="{D5CDD505-2E9C-101B-9397-08002B2CF9AE}" pid="28" name="APRAPRSG">
    <vt:lpwstr/>
  </property>
  <property fmtid="{D5CDD505-2E9C-101B-9397-08002B2CF9AE}" pid="29" name="APRADocumentType">
    <vt:lpwstr>92;#Supporting material|72c00303-bf3d-43a1-ab73-7a7ccd08b052</vt:lpwstr>
  </property>
  <property fmtid="{D5CDD505-2E9C-101B-9397-08002B2CF9AE}" pid="30" name="APRAStatus">
    <vt:lpwstr>1;#Draft|0e1556d2-3fe8-443a-ada7-3620563b46b3</vt:lpwstr>
  </property>
  <property fmtid="{D5CDD505-2E9C-101B-9397-08002B2CF9AE}" pid="31" name="APRAActivity">
    <vt:lpwstr>132;#Industry analysis|cdd91846-fd3b-4f2a-8719-bb6a420c4a65</vt:lpwstr>
  </property>
  <property fmtid="{D5CDD505-2E9C-101B-9397-08002B2CF9AE}" pid="32" name="APRAEntityAdviceSupport">
    <vt:lpwstr/>
  </property>
  <property fmtid="{D5CDD505-2E9C-101B-9397-08002B2CF9AE}" pid="33" name="APRALegislation">
    <vt:lpwstr/>
  </property>
  <property fmtid="{D5CDD505-2E9C-101B-9397-08002B2CF9AE}" pid="34" name="APRAYear">
    <vt:lpwstr>32;#2017|d3a4eca2-678d-4407-b6b0-19c597d571b1</vt:lpwstr>
  </property>
  <property fmtid="{D5CDD505-2E9C-101B-9397-08002B2CF9AE}" pid="35" name="APRAIndustry">
    <vt:lpwstr>6;#LI|aa6b8d6f-8851-e311-9e2e-005056b54f10</vt:lpwstr>
  </property>
  <property fmtid="{D5CDD505-2E9C-101B-9397-08002B2CF9AE}" pid="36" name="_dlc_DocIdItemGuid">
    <vt:lpwstr>d0bba015-7408-46ab-8780-b9d5a37a1d02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WebId">
    <vt:lpwstr>{b6ba9b82-6a8b-4609-9e4b-b34f6fea0d69}</vt:lpwstr>
  </property>
  <property fmtid="{D5CDD505-2E9C-101B-9397-08002B2CF9AE}" pid="39" name="RecordPoint_ActiveItemSiteId">
    <vt:lpwstr>{0ada7b99-6c15-4ec7-8728-717deaefa7fe}</vt:lpwstr>
  </property>
  <property fmtid="{D5CDD505-2E9C-101B-9397-08002B2CF9AE}" pid="40" name="RecordPoint_ActiveItemListId">
    <vt:lpwstr>{de42bdf9-04e5-46d2-b8f4-51874a48e50c}</vt:lpwstr>
  </property>
  <property fmtid="{D5CDD505-2E9C-101B-9397-08002B2CF9AE}" pid="41" name="RecordPoint_ActiveItemUniqueId">
    <vt:lpwstr>{e6cc5072-47ae-4143-a2aa-fe0370d12345}</vt:lpwstr>
  </property>
  <property fmtid="{D5CDD505-2E9C-101B-9397-08002B2CF9AE}" pid="42" name="RecordPoint_RecordNumberSubmitted">
    <vt:lpwstr>R0000063424</vt:lpwstr>
  </property>
  <property fmtid="{D5CDD505-2E9C-101B-9397-08002B2CF9AE}" pid="43" name="RecordPoint_SubmissionCompleted">
    <vt:lpwstr>2017-02-20T20:15:34.1375443+11:00</vt:lpwstr>
  </property>
  <property fmtid="{D5CDD505-2E9C-101B-9397-08002B2CF9AE}" pid="44" name="IsLocked">
    <vt:lpwstr>False</vt:lpwstr>
  </property>
  <property fmtid="{D5CDD505-2E9C-101B-9397-08002B2CF9AE}" pid="45" name="RecordPoint_SubmissionDate">
    <vt:lpwstr/>
  </property>
  <property fmtid="{D5CDD505-2E9C-101B-9397-08002B2CF9AE}" pid="46" name="RecordPoint_ActiveItemMoved">
    <vt:lpwstr/>
  </property>
  <property fmtid="{D5CDD505-2E9C-101B-9397-08002B2CF9AE}" pid="47" name="RecordPoint_RecordFormat">
    <vt:lpwstr/>
  </property>
  <property fmtid="{D5CDD505-2E9C-101B-9397-08002B2CF9AE}" pid="48" name="PM_SecurityClassification_Prev">
    <vt:lpwstr>DLM-ONLY</vt:lpwstr>
  </property>
  <property fmtid="{D5CDD505-2E9C-101B-9397-08002B2CF9AE}" pid="49" name="PM_Qualifier_Prev">
    <vt:lpwstr>For-Official-Use-Only</vt:lpwstr>
  </property>
</Properties>
</file>